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se\Desktop\Bootcamp\DataVisHomework\"/>
    </mc:Choice>
  </mc:AlternateContent>
  <bookViews>
    <workbookView xWindow="0" yWindow="0" windowWidth="14376" windowHeight="12780" firstSheet="2" activeTab="6"/>
  </bookViews>
  <sheets>
    <sheet name="Starter" sheetId="1" r:id="rId1"/>
    <sheet name="Category" sheetId="2" r:id="rId2"/>
    <sheet name="Subcategory" sheetId="3" r:id="rId3"/>
    <sheet name="Date Created Conversion" sheetId="4" r:id="rId4"/>
    <sheet name="Bonus" sheetId="5" r:id="rId5"/>
    <sheet name="Outcome by Country" sheetId="7" r:id="rId6"/>
    <sheet name="Average Goal &amp; Pledge by State" sheetId="6" r:id="rId7"/>
  </sheets>
  <definedNames>
    <definedName name="_xlnm._FilterDatabase" localSheetId="0" hidden="1">Starter!$A$1:$T$4115</definedName>
  </definedNames>
  <calcPr calcId="162913"/>
  <pivotCaches>
    <pivotCache cacheId="0" r:id="rId8"/>
    <pivotCache cacheId="1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5" l="1"/>
  <c r="B11" i="5"/>
  <c r="C3" i="5"/>
  <c r="E3" i="5" s="1"/>
  <c r="C4" i="5"/>
  <c r="E4" i="5" s="1"/>
  <c r="H13" i="5"/>
  <c r="H12" i="5"/>
  <c r="H10" i="5"/>
  <c r="H9" i="5"/>
  <c r="H8" i="5"/>
  <c r="H7" i="5"/>
  <c r="H6" i="5"/>
  <c r="H5" i="5"/>
  <c r="H2" i="5"/>
  <c r="G13" i="5"/>
  <c r="G12" i="5"/>
  <c r="G10" i="5"/>
  <c r="G9" i="5"/>
  <c r="G8" i="5"/>
  <c r="G7" i="5"/>
  <c r="G6" i="5"/>
  <c r="G5" i="5"/>
  <c r="G2" i="5"/>
  <c r="F13" i="5"/>
  <c r="F12" i="5"/>
  <c r="F10" i="5"/>
  <c r="F9" i="5"/>
  <c r="F8" i="5"/>
  <c r="F7" i="5"/>
  <c r="F6" i="5"/>
  <c r="F5" i="5"/>
  <c r="F2" i="5"/>
  <c r="E13" i="5"/>
  <c r="E12" i="5"/>
  <c r="E10" i="5"/>
  <c r="E9" i="5"/>
  <c r="E8" i="5"/>
  <c r="E7" i="5"/>
  <c r="E6" i="5"/>
  <c r="E5" i="5"/>
  <c r="E2" i="5"/>
  <c r="D2" i="5"/>
  <c r="D13" i="5"/>
  <c r="C13" i="5"/>
  <c r="D12" i="5"/>
  <c r="C12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D3" i="5"/>
  <c r="C2" i="5"/>
  <c r="B13" i="5"/>
  <c r="B12" i="5"/>
  <c r="B10" i="5"/>
  <c r="B9" i="5"/>
  <c r="B8" i="5"/>
  <c r="B7" i="5"/>
  <c r="B6" i="5"/>
  <c r="B5" i="5"/>
  <c r="B4" i="5"/>
  <c r="B3" i="5"/>
  <c r="B2" i="5"/>
  <c r="E11" i="5" l="1"/>
  <c r="H3" i="5"/>
  <c r="F3" i="5"/>
  <c r="G3" i="5"/>
  <c r="F4" i="5"/>
  <c r="H4" i="5"/>
  <c r="G4" i="5"/>
  <c r="B4115" i="1"/>
  <c r="T3" i="1"/>
  <c r="T4" i="1"/>
  <c r="T7" i="1"/>
  <c r="T2172" i="1"/>
  <c r="T3470" i="1"/>
  <c r="T2" i="1"/>
  <c r="T2851" i="1"/>
  <c r="T20" i="1"/>
  <c r="T1747" i="1"/>
  <c r="T644" i="1"/>
  <c r="T1938" i="1"/>
  <c r="T1335" i="1"/>
  <c r="T2791" i="1"/>
  <c r="T2607" i="1"/>
  <c r="T387" i="1"/>
  <c r="T3236" i="1"/>
  <c r="T2362" i="1"/>
  <c r="T2468" i="1"/>
  <c r="T2641" i="1"/>
  <c r="T599" i="1"/>
  <c r="T24" i="1"/>
  <c r="T1212" i="1"/>
  <c r="T3673" i="1"/>
  <c r="T577" i="1"/>
  <c r="T35" i="1"/>
  <c r="T1939" i="1"/>
  <c r="T2628" i="1"/>
  <c r="T2911" i="1"/>
  <c r="T3669" i="1"/>
  <c r="T3224" i="1"/>
  <c r="T385" i="1"/>
  <c r="T3426" i="1"/>
  <c r="T48" i="1"/>
  <c r="T3503" i="1"/>
  <c r="T3290" i="1"/>
  <c r="T2634" i="1"/>
  <c r="T31" i="1"/>
  <c r="T216" i="1"/>
  <c r="T3733" i="1"/>
  <c r="T1883" i="1"/>
  <c r="T649" i="1"/>
  <c r="T3942" i="1"/>
  <c r="T3606" i="1"/>
  <c r="T1966" i="1"/>
  <c r="T648" i="1"/>
  <c r="T3433" i="1"/>
  <c r="T1737" i="1"/>
  <c r="T3736" i="1"/>
  <c r="T1204" i="1"/>
  <c r="T2247" i="1"/>
  <c r="T191" i="1"/>
  <c r="T45" i="1"/>
  <c r="T1322" i="1"/>
  <c r="T1734" i="1"/>
  <c r="T3267" i="1"/>
  <c r="T1694" i="1"/>
  <c r="T4014" i="1"/>
  <c r="T1065" i="1"/>
  <c r="T2773" i="1"/>
  <c r="T1365" i="1"/>
  <c r="T3554" i="1"/>
  <c r="T1442" i="1"/>
  <c r="T3194" i="1"/>
  <c r="T591" i="1"/>
  <c r="T733" i="1"/>
  <c r="T704" i="1"/>
  <c r="T1211" i="1"/>
  <c r="T1978" i="1"/>
  <c r="T4008" i="1"/>
  <c r="T2735" i="1"/>
  <c r="T921" i="1"/>
  <c r="T3633" i="1"/>
  <c r="T2115" i="1"/>
  <c r="T2718" i="1"/>
  <c r="T287" i="1"/>
  <c r="T107" i="1"/>
  <c r="T3466" i="1"/>
  <c r="T3081" i="1"/>
  <c r="T3158" i="1"/>
  <c r="T1328" i="1"/>
  <c r="T14" i="1"/>
  <c r="T2476" i="1"/>
  <c r="T2436" i="1"/>
  <c r="T2193" i="1"/>
  <c r="T348" i="1"/>
  <c r="T2522" i="1"/>
  <c r="T2605" i="1"/>
  <c r="T3728" i="1"/>
  <c r="T3638" i="1"/>
  <c r="T151" i="1"/>
  <c r="T3859" i="1"/>
  <c r="T496" i="1"/>
  <c r="T661" i="1"/>
  <c r="T38" i="1"/>
  <c r="T3785" i="1"/>
  <c r="T3218" i="1"/>
  <c r="T867" i="1"/>
  <c r="T2161" i="1"/>
  <c r="T3190" i="1"/>
  <c r="T3196" i="1"/>
  <c r="T1245" i="1"/>
  <c r="T3741" i="1"/>
  <c r="T1955" i="1"/>
  <c r="T3734" i="1"/>
  <c r="T3142" i="1"/>
  <c r="T1515" i="1"/>
  <c r="T2473" i="1"/>
  <c r="T97" i="1"/>
  <c r="T3926" i="1"/>
  <c r="T1742" i="1"/>
  <c r="T1132" i="1"/>
  <c r="T443" i="1"/>
  <c r="T1384" i="1"/>
  <c r="T1305" i="1"/>
  <c r="T88" i="1"/>
  <c r="T1221" i="1"/>
  <c r="T2876" i="1"/>
  <c r="T2924" i="1"/>
  <c r="T860" i="1"/>
  <c r="T3525" i="1"/>
  <c r="T2400" i="1"/>
  <c r="T3979" i="1"/>
  <c r="T1701" i="1"/>
  <c r="T268" i="1"/>
  <c r="T177" i="1"/>
  <c r="T2655" i="1"/>
  <c r="T311" i="1"/>
  <c r="T1899" i="1"/>
  <c r="T3764" i="1"/>
  <c r="T3428" i="1"/>
  <c r="T3547" i="1"/>
  <c r="T2136" i="1"/>
  <c r="T1227" i="1"/>
  <c r="T2642" i="1"/>
  <c r="T3359" i="1"/>
  <c r="T362" i="1"/>
  <c r="T67" i="1"/>
  <c r="T1183" i="1"/>
  <c r="T2195" i="1"/>
  <c r="T3429" i="1"/>
  <c r="T3804" i="1"/>
  <c r="T500" i="1"/>
  <c r="T321" i="1"/>
  <c r="T36" i="1"/>
  <c r="T128" i="1"/>
  <c r="T2730" i="1"/>
  <c r="T618" i="1"/>
  <c r="T1719" i="1"/>
  <c r="T37" i="1"/>
  <c r="T3766" i="1"/>
  <c r="T2766" i="1"/>
  <c r="T1940" i="1"/>
  <c r="T3279" i="1"/>
  <c r="T1569" i="1"/>
  <c r="T1992" i="1"/>
  <c r="T3270" i="1"/>
  <c r="T1803" i="1"/>
  <c r="T1126" i="1"/>
  <c r="T2335" i="1"/>
  <c r="T2585" i="1"/>
  <c r="T961" i="1"/>
  <c r="T1090" i="1"/>
  <c r="T2130" i="1"/>
  <c r="T2969" i="1"/>
  <c r="T2887" i="1"/>
  <c r="T1566" i="1"/>
  <c r="T101" i="1"/>
  <c r="T1728" i="1"/>
  <c r="T2899" i="1"/>
  <c r="T4067" i="1"/>
  <c r="T152" i="1"/>
  <c r="T1913" i="1"/>
  <c r="T1669" i="1"/>
  <c r="T708" i="1"/>
  <c r="T3883" i="1"/>
  <c r="T4020" i="1"/>
  <c r="T317" i="1"/>
  <c r="T2725" i="1"/>
  <c r="T3227" i="1"/>
  <c r="T1017" i="1"/>
  <c r="T3072" i="1"/>
  <c r="T2169" i="1"/>
  <c r="T1703" i="1"/>
  <c r="T130" i="1"/>
  <c r="T2889" i="1"/>
  <c r="T373" i="1"/>
  <c r="T1410" i="1"/>
  <c r="T3697" i="1"/>
  <c r="T773" i="1"/>
  <c r="T1929" i="1"/>
  <c r="T3477" i="1"/>
  <c r="T2811" i="1"/>
  <c r="T90" i="1"/>
  <c r="T80" i="1"/>
  <c r="T40" i="1"/>
  <c r="T1189" i="1"/>
  <c r="T223" i="1"/>
  <c r="T72" i="1"/>
  <c r="T1058" i="1"/>
  <c r="T2023" i="1"/>
  <c r="T3688" i="1"/>
  <c r="T759" i="1"/>
  <c r="T3262" i="1"/>
  <c r="T1610" i="1"/>
  <c r="T2953" i="1"/>
  <c r="T77" i="1"/>
  <c r="T3540" i="1"/>
  <c r="T2976" i="1"/>
  <c r="T745" i="1"/>
  <c r="T33" i="1"/>
  <c r="T2536" i="1"/>
  <c r="T206" i="1"/>
  <c r="T173" i="1"/>
  <c r="T232" i="1"/>
  <c r="T1336" i="1"/>
  <c r="T465" i="1"/>
  <c r="T158" i="1"/>
  <c r="T1002" i="1"/>
  <c r="T228" i="1"/>
  <c r="T92" i="1"/>
  <c r="T3771" i="1"/>
  <c r="T670" i="1"/>
  <c r="T207" i="1"/>
  <c r="T3595" i="1"/>
  <c r="T2122" i="1"/>
  <c r="T178" i="1"/>
  <c r="T2865" i="1"/>
  <c r="T3763" i="1"/>
  <c r="T1166" i="1"/>
  <c r="T323" i="1"/>
  <c r="T498" i="1"/>
  <c r="T3868" i="1"/>
  <c r="T203" i="1"/>
  <c r="T425" i="1"/>
  <c r="T57" i="1"/>
  <c r="T3105" i="1"/>
  <c r="T1572" i="1"/>
  <c r="T3904" i="1"/>
  <c r="T462" i="1"/>
  <c r="T881" i="1"/>
  <c r="T2998" i="1"/>
  <c r="T640" i="1"/>
  <c r="T2099" i="1"/>
  <c r="T488" i="1"/>
  <c r="T1128" i="1"/>
  <c r="T1739" i="1"/>
  <c r="T3201" i="1"/>
  <c r="T1411" i="1"/>
  <c r="T3063" i="1"/>
  <c r="T249" i="1"/>
  <c r="T82" i="1"/>
  <c r="T3059" i="1"/>
  <c r="T2148" i="1"/>
  <c r="T2131" i="1"/>
  <c r="T3866" i="1"/>
  <c r="T3659" i="1"/>
  <c r="T1937" i="1"/>
  <c r="T3488" i="1"/>
  <c r="T6" i="1"/>
  <c r="T3385" i="1"/>
  <c r="T3605" i="1"/>
  <c r="T2349" i="1"/>
  <c r="T3549" i="1"/>
  <c r="T384" i="1"/>
  <c r="T3348" i="1"/>
  <c r="T1222" i="1"/>
  <c r="T743" i="1"/>
  <c r="T1031" i="1"/>
  <c r="T1446" i="1"/>
  <c r="T2645" i="1"/>
  <c r="T781" i="1"/>
  <c r="T1428" i="1"/>
  <c r="T4052" i="1"/>
  <c r="T3463" i="1"/>
  <c r="T2453" i="1"/>
  <c r="T209" i="1"/>
  <c r="T857" i="1"/>
  <c r="T3020" i="1"/>
  <c r="T1933" i="1"/>
  <c r="T589" i="1"/>
  <c r="T641" i="1"/>
  <c r="T315" i="1"/>
  <c r="T598" i="1"/>
  <c r="T633" i="1"/>
  <c r="T521" i="1"/>
  <c r="T402" i="1"/>
  <c r="T98" i="1"/>
  <c r="T3169" i="1"/>
  <c r="T1892" i="1"/>
  <c r="T86" i="1"/>
  <c r="T237" i="1"/>
  <c r="T3301" i="1"/>
  <c r="T1611" i="1"/>
  <c r="T124" i="1"/>
  <c r="T2600" i="1"/>
  <c r="T3825" i="1"/>
  <c r="T877" i="1"/>
  <c r="T141" i="1"/>
  <c r="T193" i="1"/>
  <c r="T354" i="1"/>
  <c r="T358" i="1"/>
  <c r="T2314" i="1"/>
  <c r="T32" i="1"/>
  <c r="T331" i="1"/>
  <c r="T2905" i="1"/>
  <c r="T423" i="1"/>
  <c r="T1167" i="1"/>
  <c r="T2614" i="1"/>
  <c r="T3344" i="1"/>
  <c r="T1381" i="1"/>
  <c r="T3252" i="1"/>
  <c r="T2980" i="1"/>
  <c r="T1175" i="1"/>
  <c r="T1917" i="1"/>
  <c r="T863" i="1"/>
  <c r="T365" i="1"/>
  <c r="T108" i="1"/>
  <c r="T938" i="1"/>
  <c r="T2105" i="1"/>
  <c r="T858" i="1"/>
  <c r="T1902" i="1"/>
  <c r="T1343" i="1"/>
  <c r="T3029" i="1"/>
  <c r="T676" i="1"/>
  <c r="T765" i="1"/>
  <c r="T2083" i="1"/>
  <c r="T1198" i="1"/>
  <c r="T1036" i="1"/>
  <c r="T2275" i="1"/>
  <c r="T2577" i="1"/>
  <c r="T3566" i="1"/>
  <c r="T2688" i="1"/>
  <c r="T791" i="1"/>
  <c r="T371" i="1"/>
  <c r="T22" i="1"/>
  <c r="T383" i="1"/>
  <c r="T1820" i="1"/>
  <c r="T2538" i="1"/>
  <c r="T345" i="1"/>
  <c r="T590" i="1"/>
  <c r="T850" i="1"/>
  <c r="T1174" i="1"/>
  <c r="T434" i="1"/>
  <c r="T1873" i="1"/>
  <c r="T3447" i="1"/>
  <c r="T2747" i="1"/>
  <c r="T422" i="1"/>
  <c r="T148" i="1"/>
  <c r="T1147" i="1"/>
  <c r="T137" i="1"/>
  <c r="T1633" i="1"/>
  <c r="T1339" i="1"/>
  <c r="T2147" i="1"/>
  <c r="T2164" i="1"/>
  <c r="T3469" i="1"/>
  <c r="T144" i="1"/>
  <c r="T2280" i="1"/>
  <c r="T744" i="1"/>
  <c r="T558" i="1"/>
  <c r="T346" i="1"/>
  <c r="T2018" i="1"/>
  <c r="T3778" i="1"/>
  <c r="T282" i="1"/>
  <c r="T1184" i="1"/>
  <c r="T2119" i="1"/>
  <c r="T3483" i="1"/>
  <c r="T1346" i="1"/>
  <c r="T114" i="1"/>
  <c r="T1936" i="1"/>
  <c r="T378" i="1"/>
  <c r="T186" i="1"/>
  <c r="T557" i="1"/>
  <c r="T578" i="1"/>
  <c r="T2988" i="1"/>
  <c r="T3018" i="1"/>
  <c r="T3925" i="1"/>
  <c r="T555" i="1"/>
  <c r="T617" i="1"/>
  <c r="T1206" i="1"/>
  <c r="T1141" i="1"/>
  <c r="T3562" i="1"/>
  <c r="T64" i="1"/>
  <c r="T16" i="1"/>
  <c r="T764" i="1"/>
  <c r="T1684" i="1"/>
  <c r="T1608" i="1"/>
  <c r="T145" i="1"/>
  <c r="T2742" i="1"/>
  <c r="T3114" i="1"/>
  <c r="T2272" i="1"/>
  <c r="T234" i="1"/>
  <c r="T822" i="1"/>
  <c r="T1117" i="1"/>
  <c r="T2938" i="1"/>
  <c r="T3126" i="1"/>
  <c r="T4055" i="1"/>
  <c r="T674" i="1"/>
  <c r="T2729" i="1"/>
  <c r="T2669" i="1"/>
  <c r="T450" i="1"/>
  <c r="T71" i="1"/>
  <c r="T299" i="1"/>
  <c r="T2084" i="1"/>
  <c r="T3841" i="1"/>
  <c r="T1731" i="1"/>
  <c r="T2630" i="1"/>
  <c r="T429" i="1"/>
  <c r="T136" i="1"/>
  <c r="T766" i="1"/>
  <c r="T1631" i="1"/>
  <c r="T2409" i="1"/>
  <c r="T2772" i="1"/>
  <c r="T1486" i="1"/>
  <c r="T714" i="1"/>
  <c r="T1808" i="1"/>
  <c r="T1022" i="1"/>
  <c r="T29" i="1"/>
  <c r="T3333" i="1"/>
  <c r="T2336" i="1"/>
  <c r="T1404" i="1"/>
  <c r="T1570" i="1"/>
  <c r="T1660" i="1"/>
  <c r="T2751" i="1"/>
  <c r="T1598" i="1"/>
  <c r="T2560" i="1"/>
  <c r="T3795" i="1"/>
  <c r="T543" i="1"/>
  <c r="T2432" i="1"/>
  <c r="T3672" i="1"/>
  <c r="T626" i="1"/>
  <c r="T47" i="1"/>
  <c r="T99" i="1"/>
  <c r="T928" i="1"/>
  <c r="T2942" i="1"/>
  <c r="T513" i="1"/>
  <c r="T1145" i="1"/>
  <c r="T1466" i="1"/>
  <c r="T1172" i="1"/>
  <c r="T3920" i="1"/>
  <c r="T805" i="1"/>
  <c r="T224" i="1"/>
  <c r="T381" i="1"/>
  <c r="T319" i="1"/>
  <c r="T1230" i="1"/>
  <c r="T199" i="1"/>
  <c r="T1123" i="1"/>
  <c r="T3446" i="1"/>
  <c r="T2490" i="1"/>
  <c r="T89" i="1"/>
  <c r="T18" i="1"/>
  <c r="T2415" i="1"/>
  <c r="T2357" i="1"/>
  <c r="T262" i="1"/>
  <c r="T131" i="1"/>
  <c r="T3874" i="1"/>
  <c r="T1943" i="1"/>
  <c r="T757" i="1"/>
  <c r="T3083" i="1"/>
  <c r="T1811" i="1"/>
  <c r="T300" i="1"/>
  <c r="T2156" i="1"/>
  <c r="T698" i="1"/>
  <c r="T320" i="1"/>
  <c r="T1730" i="1"/>
  <c r="T1884" i="1"/>
  <c r="T3957" i="1"/>
  <c r="T2576" i="1"/>
  <c r="T2507" i="1"/>
  <c r="T1014" i="1"/>
  <c r="T3972" i="1"/>
  <c r="T1551" i="1"/>
  <c r="T1162" i="1"/>
  <c r="T914" i="1"/>
  <c r="T2451" i="1"/>
  <c r="T1935" i="1"/>
  <c r="T622" i="1"/>
  <c r="T3035" i="1"/>
  <c r="T2365" i="1"/>
  <c r="T1475" i="1"/>
  <c r="T2960" i="1"/>
  <c r="T463" i="1"/>
  <c r="T277" i="1"/>
  <c r="T945" i="1"/>
  <c r="T856" i="1"/>
  <c r="T440" i="1"/>
  <c r="T3655" i="1"/>
  <c r="T2624" i="1"/>
  <c r="T2863" i="1"/>
  <c r="T3635" i="1"/>
  <c r="T603" i="1"/>
  <c r="T1972" i="1"/>
  <c r="T2633" i="1"/>
  <c r="T2494" i="1"/>
  <c r="T23" i="1"/>
  <c r="T851" i="1"/>
  <c r="T691" i="1"/>
  <c r="T139" i="1"/>
  <c r="T924" i="1"/>
  <c r="T3822" i="1"/>
  <c r="T3514" i="1"/>
  <c r="T118" i="1"/>
  <c r="T456" i="1"/>
  <c r="T1007" i="1"/>
  <c r="T756" i="1"/>
  <c r="T134" i="1"/>
  <c r="T1914" i="1"/>
  <c r="T843" i="1"/>
  <c r="T2834" i="1"/>
  <c r="T302" i="1"/>
  <c r="T2290" i="1"/>
  <c r="T2957" i="1"/>
  <c r="T1088" i="1"/>
  <c r="T1502" i="1"/>
  <c r="T969" i="1"/>
  <c r="T1800" i="1"/>
  <c r="T3850" i="1"/>
  <c r="T3310" i="1"/>
  <c r="T442" i="1"/>
  <c r="T729" i="1"/>
  <c r="T2543" i="1"/>
  <c r="T1907" i="1"/>
  <c r="T167" i="1"/>
  <c r="T1027" i="1"/>
  <c r="T828" i="1"/>
  <c r="T2877" i="1"/>
  <c r="T19" i="1"/>
  <c r="T79" i="1"/>
  <c r="T1249" i="1"/>
  <c r="T1105" i="1"/>
  <c r="T1422" i="1"/>
  <c r="T2936" i="1"/>
  <c r="T400" i="1"/>
  <c r="T283" i="1"/>
  <c r="T3643" i="1"/>
  <c r="T3339" i="1"/>
  <c r="T3432" i="1"/>
  <c r="T1315" i="1"/>
  <c r="T1715" i="1"/>
  <c r="T59" i="1"/>
  <c r="T2242" i="1"/>
  <c r="T1426" i="1"/>
  <c r="T568" i="1"/>
  <c r="T1565" i="1"/>
  <c r="T370" i="1"/>
  <c r="T2981" i="1"/>
  <c r="T1640" i="1"/>
  <c r="T143" i="1"/>
  <c r="T1398" i="1"/>
  <c r="T476" i="1"/>
  <c r="T1824" i="1"/>
  <c r="T886" i="1"/>
  <c r="T754" i="1"/>
  <c r="T655" i="1"/>
  <c r="T2554" i="1"/>
  <c r="T763" i="1"/>
  <c r="T274" i="1"/>
  <c r="T316" i="1"/>
  <c r="T1786" i="1"/>
  <c r="T182" i="1"/>
  <c r="T1781" i="1"/>
  <c r="T125" i="1"/>
  <c r="T3981" i="1"/>
  <c r="T1481" i="1"/>
  <c r="T2736" i="1"/>
  <c r="T1269" i="1"/>
  <c r="T61" i="1"/>
  <c r="T468" i="1"/>
  <c r="T3287" i="1"/>
  <c r="T2401" i="1"/>
  <c r="T493" i="1"/>
  <c r="T1541" i="1"/>
  <c r="T2755" i="1"/>
  <c r="T210" i="1"/>
  <c r="T1196" i="1"/>
  <c r="T3572" i="1"/>
  <c r="T2158" i="1"/>
  <c r="T700" i="1"/>
  <c r="T472" i="1"/>
  <c r="T2548" i="1"/>
  <c r="T885" i="1"/>
  <c r="T1897" i="1"/>
  <c r="T982" i="1"/>
  <c r="T1636" i="1"/>
  <c r="T1945" i="1"/>
  <c r="T497" i="1"/>
  <c r="T337" i="1"/>
  <c r="T3342" i="1"/>
  <c r="T752" i="1"/>
  <c r="T1548" i="1"/>
  <c r="T388" i="1"/>
  <c r="T102" i="1"/>
  <c r="T790" i="1"/>
  <c r="T453" i="1"/>
  <c r="T806" i="1"/>
  <c r="T336" i="1"/>
  <c r="T215" i="1"/>
  <c r="T415" i="1"/>
  <c r="T3675" i="1"/>
  <c r="T290" i="1"/>
  <c r="T533" i="1"/>
  <c r="T3626" i="1"/>
  <c r="T772" i="1"/>
  <c r="T1759" i="1"/>
  <c r="T608" i="1"/>
  <c r="T1813" i="1"/>
  <c r="T1498" i="1"/>
  <c r="T2252" i="1"/>
  <c r="T1273" i="1"/>
  <c r="T3177" i="1"/>
  <c r="T3329" i="1"/>
  <c r="T245" i="1"/>
  <c r="T3847" i="1"/>
  <c r="T419" i="1"/>
  <c r="T1389" i="1"/>
  <c r="T1048" i="1"/>
  <c r="T3481" i="1"/>
  <c r="T2606" i="1"/>
  <c r="T3618" i="1"/>
  <c r="T135" i="1"/>
  <c r="T2201" i="1"/>
  <c r="T2295" i="1"/>
  <c r="T3281" i="1"/>
  <c r="T619" i="1"/>
  <c r="T874" i="1"/>
  <c r="T915" i="1"/>
  <c r="T2200" i="1"/>
  <c r="T3345" i="1"/>
  <c r="T913" i="1"/>
  <c r="T724" i="1"/>
  <c r="T1736" i="1"/>
  <c r="T2245" i="1"/>
  <c r="T451" i="1"/>
  <c r="T1340" i="1"/>
  <c r="T1116" i="1"/>
  <c r="T710" i="1"/>
  <c r="T2482" i="1"/>
  <c r="T2406" i="1"/>
  <c r="T1550" i="1"/>
  <c r="T1687" i="1"/>
  <c r="T706" i="1"/>
  <c r="T2143" i="1"/>
  <c r="T9" i="1"/>
  <c r="T330" i="1"/>
  <c r="T49" i="1"/>
  <c r="T227" i="1"/>
  <c r="T226" i="1"/>
  <c r="T812" i="1"/>
  <c r="T327" i="1"/>
  <c r="T3724" i="1"/>
  <c r="T306" i="1"/>
  <c r="T414" i="1"/>
  <c r="T392" i="1"/>
  <c r="T132" i="1"/>
  <c r="T1303" i="1"/>
  <c r="T26" i="1"/>
  <c r="T2559" i="1"/>
  <c r="T1797" i="1"/>
  <c r="T703" i="1"/>
  <c r="T421" i="1"/>
  <c r="T3188" i="1"/>
  <c r="T1129" i="1"/>
  <c r="T3731" i="1"/>
  <c r="T129" i="1"/>
  <c r="T564" i="1"/>
  <c r="T284" i="1"/>
  <c r="T1151" i="1"/>
  <c r="T2728" i="1"/>
  <c r="T3340" i="1"/>
  <c r="T2847" i="1"/>
  <c r="T629" i="1"/>
  <c r="T1130" i="1"/>
  <c r="T849" i="1"/>
  <c r="T531" i="1"/>
  <c r="T185" i="1"/>
  <c r="T2696" i="1"/>
  <c r="T3615" i="1"/>
  <c r="T2732" i="1"/>
  <c r="T787" i="1"/>
  <c r="T1170" i="1"/>
  <c r="T292" i="1"/>
  <c r="T1059" i="1"/>
  <c r="T2240" i="1"/>
  <c r="T2046" i="1"/>
  <c r="T1367" i="1"/>
  <c r="T762" i="1"/>
  <c r="T1785" i="1"/>
  <c r="T615" i="1"/>
  <c r="T2469" i="1"/>
  <c r="T3546" i="1"/>
  <c r="T2668" i="1"/>
  <c r="T469" i="1"/>
  <c r="T1023" i="1"/>
  <c r="T584" i="1"/>
  <c r="T184" i="1"/>
  <c r="T322" i="1"/>
  <c r="T1753" i="1"/>
  <c r="T1676" i="1"/>
  <c r="T122" i="1"/>
  <c r="T501" i="1"/>
  <c r="T726" i="1"/>
  <c r="T1831" i="1"/>
  <c r="T3167" i="1"/>
  <c r="T174" i="1"/>
  <c r="T1612" i="1"/>
  <c r="T1201" i="1"/>
  <c r="T3556" i="1"/>
  <c r="T3338" i="1"/>
  <c r="T270" i="1"/>
  <c r="T2420" i="1"/>
  <c r="T908" i="1"/>
  <c r="T1756" i="1"/>
  <c r="T253" i="1"/>
  <c r="T269" i="1"/>
  <c r="T1380" i="1"/>
  <c r="T2142" i="1"/>
  <c r="T2572" i="1"/>
  <c r="T1735" i="1"/>
  <c r="T4042" i="1"/>
  <c r="T2043" i="1"/>
  <c r="T528" i="1"/>
  <c r="T2060" i="1"/>
  <c r="T1912" i="1"/>
  <c r="T264" i="1"/>
  <c r="T2266" i="1"/>
  <c r="T2545" i="1"/>
  <c r="T3319" i="1"/>
  <c r="T890" i="1"/>
  <c r="T639" i="1"/>
  <c r="T1397" i="1"/>
  <c r="T3058" i="1"/>
  <c r="T1882" i="1"/>
  <c r="T1101" i="1"/>
  <c r="T1628" i="1"/>
  <c r="T2552" i="1"/>
  <c r="T673" i="1"/>
  <c r="T2333" i="1"/>
  <c r="T123" i="1"/>
  <c r="T1112" i="1"/>
  <c r="T965" i="1"/>
  <c r="T1171" i="1"/>
  <c r="T675" i="1"/>
  <c r="T1032" i="1"/>
  <c r="T3630" i="1"/>
  <c r="T2428" i="1"/>
  <c r="T3945" i="1"/>
  <c r="T770" i="1"/>
  <c r="T428" i="1"/>
  <c r="T416" i="1"/>
  <c r="T3328" i="1"/>
  <c r="T876" i="1"/>
  <c r="T3587" i="1"/>
  <c r="T709" i="1"/>
  <c r="T1468" i="1"/>
  <c r="T313" i="1"/>
  <c r="T106" i="1"/>
  <c r="T3162" i="1"/>
  <c r="T1265" i="1"/>
  <c r="T1295" i="1"/>
  <c r="T1926" i="1"/>
  <c r="T1552" i="1"/>
  <c r="T460" i="1"/>
  <c r="T1231" i="1"/>
  <c r="T2603" i="1"/>
  <c r="T1663" i="1"/>
  <c r="T2615" i="1"/>
  <c r="T28" i="1"/>
  <c r="T190" i="1"/>
  <c r="T1664" i="1"/>
  <c r="T172" i="1"/>
  <c r="T911" i="1"/>
  <c r="T3474" i="1"/>
  <c r="T120" i="1"/>
  <c r="T3133" i="1"/>
  <c r="T1911" i="1"/>
  <c r="T2991" i="1"/>
  <c r="T275" i="1"/>
  <c r="T2250" i="1"/>
  <c r="T2759" i="1"/>
  <c r="T2832" i="1"/>
  <c r="T654" i="1"/>
  <c r="T1427" i="1"/>
  <c r="T2968" i="1"/>
  <c r="T1173" i="1"/>
  <c r="T2778" i="1"/>
  <c r="T1657" i="1"/>
  <c r="T2192" i="1"/>
  <c r="T127" i="1"/>
  <c r="T3644" i="1"/>
  <c r="T2483" i="1"/>
  <c r="T957" i="1"/>
  <c r="T1484" i="1"/>
  <c r="T1205" i="1"/>
  <c r="T1197" i="1"/>
  <c r="T1954" i="1"/>
  <c r="T1679" i="1"/>
  <c r="T1635" i="1"/>
  <c r="T405" i="1"/>
  <c r="T2539" i="1"/>
  <c r="T1359" i="1"/>
  <c r="T811" i="1"/>
  <c r="T3431" i="1"/>
  <c r="T660" i="1"/>
  <c r="T239" i="1"/>
  <c r="T251" i="1"/>
  <c r="T548" i="1"/>
  <c r="T1223" i="1"/>
  <c r="T2801" i="1"/>
  <c r="T827" i="1"/>
  <c r="T2812" i="1"/>
  <c r="T2073" i="1"/>
  <c r="T3155" i="1"/>
  <c r="T188" i="1"/>
  <c r="T1399" i="1"/>
  <c r="T807" i="1"/>
  <c r="T2997" i="1"/>
  <c r="T213" i="1"/>
  <c r="T1478" i="1"/>
  <c r="T1146" i="1"/>
  <c r="T1918" i="1"/>
  <c r="T2638" i="1"/>
  <c r="T1888" i="1"/>
  <c r="T1271" i="1"/>
  <c r="T952" i="1"/>
  <c r="T2081" i="1"/>
  <c r="T2194" i="1"/>
  <c r="T1625" i="1"/>
  <c r="T755" i="1"/>
  <c r="T1086" i="1"/>
  <c r="T2149" i="1"/>
  <c r="T2842" i="1"/>
  <c r="T1219" i="1"/>
  <c r="T3135" i="1"/>
  <c r="T2802" i="1"/>
  <c r="T1213" i="1"/>
  <c r="T2151" i="1"/>
  <c r="T3701" i="1"/>
  <c r="T1878" i="1"/>
  <c r="T3314" i="1"/>
  <c r="T1001" i="1"/>
  <c r="T1110" i="1"/>
  <c r="T983" i="1"/>
  <c r="T3916" i="1"/>
  <c r="T507" i="1"/>
  <c r="T3678" i="1"/>
  <c r="T3366" i="1"/>
  <c r="T1942" i="1"/>
  <c r="T1281" i="1"/>
  <c r="T1240" i="1"/>
  <c r="T818" i="1"/>
  <c r="T1242" i="1"/>
  <c r="T544" i="1"/>
  <c r="T42" i="1"/>
  <c r="T15" i="1"/>
  <c r="T196" i="1"/>
  <c r="T180" i="1"/>
  <c r="T1383" i="1"/>
  <c r="T2132" i="1"/>
  <c r="T2746" i="1"/>
  <c r="T1853" i="1"/>
  <c r="T658" i="1"/>
  <c r="T1780" i="1"/>
  <c r="T2198" i="1"/>
  <c r="T3368" i="1"/>
  <c r="T680" i="1"/>
  <c r="T3312" i="1"/>
  <c r="T406" i="1"/>
  <c r="T511" i="1"/>
  <c r="T341" i="1"/>
  <c r="T1782" i="1"/>
  <c r="T1220" i="1"/>
  <c r="T1622" i="1"/>
  <c r="T1108" i="1"/>
  <c r="T2596" i="1"/>
  <c r="T1624" i="1"/>
  <c r="T792" i="1"/>
  <c r="T332" i="1"/>
  <c r="T1401" i="1"/>
  <c r="T3623" i="1"/>
  <c r="T1620" i="1"/>
  <c r="T1614" i="1"/>
  <c r="T2278" i="1"/>
  <c r="T780" i="1"/>
  <c r="T459" i="1"/>
  <c r="T3138" i="1"/>
  <c r="T376" i="1"/>
  <c r="T732" i="1"/>
  <c r="T2690" i="1"/>
  <c r="T2182" i="1"/>
  <c r="T2935" i="1"/>
  <c r="T3335" i="1"/>
  <c r="T399" i="1"/>
  <c r="T3640" i="1"/>
  <c r="T3254" i="1"/>
  <c r="T1120" i="1"/>
  <c r="T1342" i="1"/>
  <c r="T485" i="1"/>
  <c r="T1388" i="1"/>
  <c r="T1045" i="1"/>
  <c r="T2214" i="1"/>
  <c r="T448" i="1"/>
  <c r="T779" i="1"/>
  <c r="T1361" i="1"/>
  <c r="T1489" i="1"/>
  <c r="T333" i="1"/>
  <c r="T750" i="1"/>
  <c r="T1602" i="1"/>
  <c r="T2864" i="1"/>
  <c r="T3451" i="1"/>
  <c r="T1919" i="1"/>
  <c r="T3425" i="1"/>
  <c r="T3336" i="1"/>
  <c r="T2689" i="1"/>
  <c r="T494" i="1"/>
  <c r="T3465" i="1"/>
  <c r="T3830" i="1"/>
  <c r="T3016" i="1"/>
  <c r="T1241" i="1"/>
  <c r="T875" i="1"/>
  <c r="T356" i="1"/>
  <c r="T3210" i="1"/>
  <c r="T510" i="1"/>
  <c r="T1235" i="1"/>
  <c r="T2823" i="1"/>
  <c r="T950" i="1"/>
  <c r="T138" i="1"/>
  <c r="T1777" i="1"/>
  <c r="T884" i="1"/>
  <c r="T3674" i="1"/>
  <c r="T960" i="1"/>
  <c r="T942" i="1"/>
  <c r="T3030" i="1"/>
  <c r="T3320" i="1"/>
  <c r="T351" i="1"/>
  <c r="T2296" i="1"/>
  <c r="T1453" i="1"/>
  <c r="T1867" i="1"/>
  <c r="T3399" i="1"/>
  <c r="T518" i="1"/>
  <c r="T1037" i="1"/>
  <c r="T687" i="1"/>
  <c r="T2866" i="1"/>
  <c r="T2139" i="1"/>
  <c r="T1925" i="1"/>
  <c r="T2672" i="1"/>
  <c r="T2405" i="1"/>
  <c r="T3421" i="1"/>
  <c r="T1874" i="1"/>
  <c r="T3005" i="1"/>
  <c r="T2063" i="1"/>
  <c r="T3563" i="1"/>
  <c r="T966" i="1"/>
  <c r="T954" i="1"/>
  <c r="T2656" i="1"/>
  <c r="T1512" i="1"/>
  <c r="T1433" i="1"/>
  <c r="T730" i="1"/>
  <c r="T2977" i="1"/>
  <c r="T1094" i="1"/>
  <c r="T1871" i="1"/>
  <c r="T1872" i="1"/>
  <c r="T12" i="1"/>
  <c r="T2178" i="1"/>
  <c r="T2986" i="1"/>
  <c r="T917" i="1"/>
  <c r="T359" i="1"/>
  <c r="T352" i="1"/>
  <c r="T161" i="1"/>
  <c r="T2613" i="1"/>
  <c r="T669" i="1"/>
  <c r="T972" i="1"/>
  <c r="T2425" i="1"/>
  <c r="T1382" i="1"/>
  <c r="T3716" i="1"/>
  <c r="T1493" i="1"/>
  <c r="T418" i="1"/>
  <c r="T2825" i="1"/>
  <c r="T1634" i="1"/>
  <c r="T918" i="1"/>
  <c r="T1394" i="1"/>
  <c r="T2549" i="1"/>
  <c r="T344" i="1"/>
  <c r="T2363" i="1"/>
  <c r="T3603" i="1"/>
  <c r="T2256" i="1"/>
  <c r="T2470" i="1"/>
  <c r="T632" i="1"/>
  <c r="T947" i="1"/>
  <c r="T527" i="1"/>
  <c r="T455" i="1"/>
  <c r="T3938" i="1"/>
  <c r="T4030" i="1"/>
  <c r="T1051" i="1"/>
  <c r="T1647" i="1"/>
  <c r="T925" i="1"/>
  <c r="T3416" i="1"/>
  <c r="T2621" i="1"/>
  <c r="T1255" i="1"/>
  <c r="T623" i="1"/>
  <c r="T1538" i="1"/>
  <c r="T742" i="1"/>
  <c r="T3239" i="1"/>
  <c r="T1627" i="1"/>
  <c r="T3393" i="1"/>
  <c r="T2781" i="1"/>
  <c r="T559" i="1"/>
  <c r="T479" i="1"/>
  <c r="T3577" i="1"/>
  <c r="T3658" i="1"/>
  <c r="T1413" i="1"/>
  <c r="T2893" i="1"/>
  <c r="T2259" i="1"/>
  <c r="T1021" i="1"/>
  <c r="T2233" i="1"/>
  <c r="T3136" i="1"/>
  <c r="T2093" i="1"/>
  <c r="T1323" i="1"/>
  <c r="T3990" i="1"/>
  <c r="T677" i="1"/>
  <c r="T1830" i="1"/>
  <c r="T2463" i="1"/>
  <c r="T2395" i="1"/>
  <c r="T202" i="1"/>
  <c r="T250" i="1"/>
  <c r="T1946" i="1"/>
  <c r="T1136" i="1"/>
  <c r="T846" i="1"/>
  <c r="T2031" i="1"/>
  <c r="T452" i="1"/>
  <c r="T2810" i="1"/>
  <c r="T2964" i="1"/>
  <c r="T3019" i="1"/>
  <c r="T1619" i="1"/>
  <c r="T657" i="1"/>
  <c r="T671" i="1"/>
  <c r="T1596" i="1"/>
  <c r="T1623" i="1"/>
  <c r="T1816" i="1"/>
  <c r="T1312" i="1"/>
  <c r="T2741" i="1"/>
  <c r="T1763" i="1"/>
  <c r="T3551" i="1"/>
  <c r="T1463" i="1"/>
  <c r="T974" i="1"/>
  <c r="T2934" i="1"/>
  <c r="T1994" i="1"/>
  <c r="T2367" i="1"/>
  <c r="T2025" i="1"/>
  <c r="T1366" i="1"/>
  <c r="T109" i="1"/>
  <c r="T314" i="1"/>
  <c r="T382" i="1"/>
  <c r="T2033" i="1"/>
  <c r="T944" i="1"/>
  <c r="T3362" i="1"/>
  <c r="T1905" i="1"/>
  <c r="T3139" i="1"/>
  <c r="T3932" i="1"/>
  <c r="T2398" i="1"/>
  <c r="T281" i="1"/>
  <c r="T642" i="1"/>
  <c r="T499" i="1"/>
  <c r="T1770" i="1"/>
  <c r="T897" i="1"/>
  <c r="T256" i="1"/>
  <c r="T4007" i="1"/>
  <c r="T2359" i="1"/>
  <c r="T2611" i="1"/>
  <c r="T1732" i="1"/>
  <c r="T1039" i="1"/>
  <c r="T1540" i="1"/>
  <c r="T3612" i="1"/>
  <c r="T194" i="1"/>
  <c r="T1724" i="1"/>
  <c r="T1558" i="1"/>
  <c r="T1965" i="1"/>
  <c r="T2528" i="1"/>
  <c r="T1891" i="1"/>
  <c r="T3589" i="1"/>
  <c r="T3950" i="1"/>
  <c r="T435" i="1"/>
  <c r="T157" i="1"/>
  <c r="T817" i="1"/>
  <c r="T1848" i="1"/>
  <c r="T1364" i="1"/>
  <c r="T2646" i="1"/>
  <c r="T3557" i="1"/>
  <c r="T1854" i="1"/>
  <c r="T1407" i="1"/>
  <c r="T986" i="1"/>
  <c r="T1297" i="1"/>
  <c r="T3174" i="1"/>
  <c r="T3219" i="1"/>
  <c r="T1887" i="1"/>
  <c r="T1501" i="1"/>
  <c r="T636" i="1"/>
  <c r="T85" i="1"/>
  <c r="T1276" i="1"/>
  <c r="T2858" i="1"/>
  <c r="T605" i="1"/>
  <c r="T1879" i="1"/>
  <c r="T1693" i="1"/>
  <c r="T2471" i="1"/>
  <c r="T2961" i="1"/>
  <c r="T2952" i="1"/>
  <c r="T1528" i="1"/>
  <c r="T2702" i="1"/>
  <c r="T3212" i="1"/>
  <c r="T909" i="1"/>
  <c r="T1639" i="1"/>
  <c r="T2159" i="1"/>
  <c r="T2309" i="1"/>
  <c r="T1385" i="1"/>
  <c r="T2722" i="1"/>
  <c r="T3625" i="1"/>
  <c r="T936" i="1"/>
  <c r="T1644" i="1"/>
  <c r="T1729" i="1"/>
  <c r="T1165" i="1"/>
  <c r="T794" i="1"/>
  <c r="T1909" i="1"/>
  <c r="T3294" i="1"/>
  <c r="T3464" i="1"/>
  <c r="T411" i="1"/>
  <c r="T2740" i="1"/>
  <c r="T854" i="1"/>
  <c r="T1524" i="1"/>
  <c r="T2939" i="1"/>
  <c r="T1083" i="1"/>
  <c r="T1893" i="1"/>
  <c r="T1377" i="1"/>
  <c r="T3561" i="1"/>
  <c r="T1768" i="1"/>
  <c r="T1539" i="1"/>
  <c r="T524" i="1"/>
  <c r="T2313" i="1"/>
  <c r="T2617" i="1"/>
  <c r="T2973" i="1"/>
  <c r="T1690" i="1"/>
  <c r="T693" i="1"/>
  <c r="T1948" i="1"/>
  <c r="T2929" i="1"/>
  <c r="T3160" i="1"/>
  <c r="T1111" i="1"/>
  <c r="T840" i="1"/>
  <c r="T751" i="1"/>
  <c r="T3836" i="1"/>
  <c r="T2364" i="1"/>
  <c r="T736" i="1"/>
  <c r="T1400" i="1"/>
  <c r="T2635" i="1"/>
  <c r="T2056" i="1"/>
  <c r="T1495" i="1"/>
  <c r="T853" i="1"/>
  <c r="T2412" i="1"/>
  <c r="T2870" i="1"/>
  <c r="T1457" i="1"/>
  <c r="T489" i="1"/>
  <c r="T2734" i="1"/>
  <c r="T2550" i="1"/>
  <c r="T2118" i="1"/>
  <c r="T2540" i="1"/>
  <c r="T3676" i="1"/>
  <c r="T1697" i="1"/>
  <c r="T2530" i="1"/>
  <c r="T3420" i="1"/>
  <c r="T3819" i="1"/>
  <c r="T436" i="1"/>
  <c r="T775" i="1"/>
  <c r="T1794" i="1"/>
  <c r="T2165" i="1"/>
  <c r="T1252" i="1"/>
  <c r="T999" i="1"/>
  <c r="T247" i="1"/>
  <c r="T2137" i="1"/>
  <c r="T2366" i="1"/>
  <c r="T2330" i="1"/>
  <c r="T3075" i="1"/>
  <c r="T985" i="1"/>
  <c r="T522" i="1"/>
  <c r="T2843" i="1"/>
  <c r="T809" i="1"/>
  <c r="T1209" i="1"/>
  <c r="T2102" i="1"/>
  <c r="T3031" i="1"/>
  <c r="T222" i="1"/>
  <c r="T826" i="1"/>
  <c r="T1810" i="1"/>
  <c r="T160" i="1"/>
  <c r="T470" i="1"/>
  <c r="T192" i="1"/>
  <c r="T900" i="1"/>
  <c r="T3831" i="1"/>
  <c r="T1341" i="1"/>
  <c r="T1294" i="1"/>
  <c r="T1720" i="1"/>
  <c r="T3056" i="1"/>
  <c r="T1150" i="1"/>
  <c r="T1555" i="1"/>
  <c r="T1842" i="1"/>
  <c r="T3498" i="1"/>
  <c r="T3269" i="1"/>
  <c r="T1857" i="1"/>
  <c r="T1092" i="1"/>
  <c r="T1417" i="1"/>
  <c r="T2034" i="1"/>
  <c r="T1901" i="1"/>
  <c r="T1049" i="1"/>
  <c r="T1079" i="1"/>
  <c r="T69" i="1"/>
  <c r="T3258" i="1"/>
  <c r="T1578" i="1"/>
  <c r="T2631" i="1"/>
  <c r="T2927" i="1"/>
  <c r="T2444" i="1"/>
  <c r="T898" i="1"/>
  <c r="T2065" i="1"/>
  <c r="T433" i="1"/>
  <c r="T1203" i="1"/>
  <c r="T2326" i="1"/>
  <c r="T2900" i="1"/>
  <c r="T2098" i="1"/>
  <c r="T1546" i="1"/>
  <c r="T1431" i="1"/>
  <c r="T1508" i="1"/>
  <c r="T1268" i="1"/>
  <c r="T2983" i="1"/>
  <c r="T3161" i="1"/>
  <c r="T2537" i="1"/>
  <c r="T1363" i="1"/>
  <c r="T1523" i="1"/>
  <c r="T504" i="1"/>
  <c r="T1348" i="1"/>
  <c r="T1488" i="1"/>
  <c r="T1214" i="1"/>
  <c r="T201" i="1"/>
  <c r="T842" i="1"/>
  <c r="T3983" i="1"/>
  <c r="T447" i="1"/>
  <c r="T719" i="1"/>
  <c r="T2310" i="1"/>
  <c r="T2390" i="1"/>
  <c r="T3570" i="1"/>
  <c r="T566" i="1"/>
  <c r="T3337" i="1"/>
  <c r="T1139" i="1"/>
  <c r="T154" i="1"/>
  <c r="T2229" i="1"/>
  <c r="T3192" i="1"/>
  <c r="T882" i="1"/>
  <c r="T1682" i="1"/>
  <c r="T1956" i="1"/>
  <c r="T3125" i="1"/>
  <c r="T3164" i="1"/>
  <c r="T3792" i="1"/>
  <c r="T3097" i="1"/>
  <c r="T2008" i="1"/>
  <c r="T1542" i="1"/>
  <c r="T1658" i="1"/>
  <c r="T993" i="1"/>
  <c r="T1741" i="1"/>
  <c r="T1649" i="1"/>
  <c r="T2361" i="1"/>
  <c r="T1536" i="1"/>
  <c r="T1543" i="1"/>
  <c r="T2191" i="1"/>
  <c r="T3149" i="1"/>
  <c r="T1586" i="1"/>
  <c r="T3645" i="1"/>
  <c r="T1155" i="1"/>
  <c r="T1233" i="1"/>
  <c r="T3186" i="1"/>
  <c r="T1418" i="1"/>
  <c r="T824" i="1"/>
  <c r="T1345" i="1"/>
  <c r="T509" i="1"/>
  <c r="T1191" i="1"/>
  <c r="T437" i="1"/>
  <c r="T3037" i="1"/>
  <c r="T2163" i="1"/>
  <c r="T540" i="1"/>
  <c r="T1225" i="1"/>
  <c r="T1705" i="1"/>
  <c r="T2441" i="1"/>
  <c r="T2294" i="1"/>
  <c r="T2622" i="1"/>
  <c r="T91" i="1"/>
  <c r="T1106" i="1"/>
  <c r="T221" i="1"/>
  <c r="T291" i="1"/>
  <c r="T1234" i="1"/>
  <c r="T2679" i="1"/>
  <c r="T3065" i="1"/>
  <c r="T539" i="1"/>
  <c r="T1033" i="1"/>
  <c r="T2170" i="1"/>
  <c r="T3410" i="1"/>
  <c r="T1709" i="1"/>
  <c r="T2435" i="1"/>
  <c r="T3109" i="1"/>
  <c r="T1416" i="1"/>
  <c r="T3213" i="1"/>
  <c r="T912" i="1"/>
  <c r="T607" i="1"/>
  <c r="T1616" i="1"/>
  <c r="T171" i="1"/>
  <c r="T2584" i="1"/>
  <c r="T1903" i="1"/>
  <c r="T2502" i="1"/>
  <c r="T1068" i="1"/>
  <c r="T834" i="1"/>
  <c r="T1015" i="1"/>
  <c r="T663" i="1"/>
  <c r="T1358" i="1"/>
  <c r="T1412" i="1"/>
  <c r="T1368" i="1"/>
  <c r="T1750" i="1"/>
  <c r="T1876" i="1"/>
  <c r="T304" i="1"/>
  <c r="T2984" i="1"/>
  <c r="T2009" i="1"/>
  <c r="T1070" i="1"/>
  <c r="T1326" i="1"/>
  <c r="T3708" i="1"/>
  <c r="T1396" i="1"/>
  <c r="T2368" i="1"/>
  <c r="T2138" i="1"/>
  <c r="T1500" i="1"/>
  <c r="T163" i="1"/>
  <c r="T1681" i="1"/>
  <c r="T3946" i="1"/>
  <c r="T1163" i="1"/>
  <c r="T217" i="1"/>
  <c r="T1817" i="1"/>
  <c r="T777" i="1"/>
  <c r="T2757" i="1"/>
  <c r="T1491" i="1"/>
  <c r="T3183" i="1"/>
  <c r="T1387" i="1"/>
  <c r="T951" i="1"/>
  <c r="T3104" i="1"/>
  <c r="T2284" i="1"/>
  <c r="T2520" i="1"/>
  <c r="T949" i="1"/>
  <c r="T1087" i="1"/>
  <c r="T2867" i="1"/>
  <c r="T1796" i="1"/>
  <c r="T1259" i="1"/>
  <c r="T958" i="1"/>
  <c r="T2394" i="1"/>
  <c r="T1836" i="1"/>
  <c r="T2091" i="1"/>
  <c r="T988" i="1"/>
  <c r="T2168" i="1"/>
  <c r="T2353" i="1"/>
  <c r="T1100" i="1"/>
  <c r="T1157" i="1"/>
  <c r="T1638" i="1"/>
  <c r="T723" i="1"/>
  <c r="T1764" i="1"/>
  <c r="T2189" i="1"/>
  <c r="T2003" i="1"/>
  <c r="T2731" i="1"/>
  <c r="T3592" i="1"/>
  <c r="T3280" i="1"/>
  <c r="T1302" i="1"/>
  <c r="T3238" i="1"/>
  <c r="T1228" i="1"/>
  <c r="T1626" i="1"/>
  <c r="T2431" i="1"/>
  <c r="T820" i="1"/>
  <c r="T2460" i="1"/>
  <c r="T3576" i="1"/>
  <c r="T1648" i="1"/>
  <c r="T2491" i="1"/>
  <c r="T1391" i="1"/>
  <c r="T905" i="1"/>
  <c r="T1846" i="1"/>
  <c r="T620" i="1"/>
  <c r="T2253" i="1"/>
  <c r="T1706" i="1"/>
  <c r="T2978" i="1"/>
  <c r="T2408" i="1"/>
  <c r="T929" i="1"/>
  <c r="T2855" i="1"/>
  <c r="T3631" i="1"/>
  <c r="T964" i="1"/>
  <c r="T2038" i="1"/>
  <c r="T1084" i="1"/>
  <c r="T3251" i="1"/>
  <c r="T1666" i="1"/>
  <c r="T1356" i="1"/>
  <c r="T1791" i="1"/>
  <c r="T1319" i="1"/>
  <c r="T1575" i="1"/>
  <c r="T937" i="1"/>
  <c r="T2487" i="1"/>
  <c r="T3395" i="1"/>
  <c r="T2307" i="1"/>
  <c r="T573" i="1"/>
  <c r="T2610" i="1"/>
  <c r="T1455" i="1"/>
  <c r="T3489" i="1"/>
  <c r="T3375" i="1"/>
  <c r="T612" i="1"/>
  <c r="T1143" i="1"/>
  <c r="T2221" i="1"/>
  <c r="T829" i="1"/>
  <c r="T1822" i="1"/>
  <c r="T1581" i="1"/>
  <c r="T149" i="1"/>
  <c r="T720" i="1"/>
  <c r="T2241" i="1"/>
  <c r="T653" i="1"/>
  <c r="T3316" i="1"/>
  <c r="T2979" i="1"/>
  <c r="T2232" i="1"/>
  <c r="T1788" i="1"/>
  <c r="T2745" i="1"/>
  <c r="T218" i="1"/>
  <c r="T458" i="1"/>
  <c r="T778" i="1"/>
  <c r="T3687" i="1"/>
  <c r="T1283" i="1"/>
  <c r="T248" i="1"/>
  <c r="T339" i="1"/>
  <c r="T2269" i="1"/>
  <c r="T1688" i="1"/>
  <c r="T391" i="1"/>
  <c r="T1894" i="1"/>
  <c r="T2320" i="1"/>
  <c r="T3365" i="1"/>
  <c r="T1182" i="1"/>
  <c r="T1158" i="1"/>
  <c r="T1537" i="1"/>
  <c r="T3349" i="1"/>
  <c r="T2235" i="1"/>
  <c r="T1989" i="1"/>
  <c r="T1282" i="1"/>
  <c r="T3296" i="1"/>
  <c r="T2179" i="1"/>
  <c r="T1875" i="1"/>
  <c r="T3381" i="1"/>
  <c r="T815" i="1"/>
  <c r="T3173" i="1"/>
  <c r="T3634" i="1"/>
  <c r="T3941" i="1"/>
  <c r="T1964" i="1"/>
  <c r="T1482" i="1"/>
  <c r="T119" i="1"/>
  <c r="T541" i="1"/>
  <c r="T3473" i="1"/>
  <c r="T2861" i="1"/>
  <c r="T2403" i="1"/>
  <c r="T2821" i="1"/>
  <c r="T2654" i="1"/>
  <c r="T2612" i="1"/>
  <c r="T377" i="1"/>
  <c r="T1056" i="1"/>
  <c r="T1178" i="1"/>
  <c r="T2753" i="1"/>
  <c r="T276" i="1"/>
  <c r="T2355" i="1"/>
  <c r="T305" i="1"/>
  <c r="T2925" i="1"/>
  <c r="T2057" i="1"/>
  <c r="T1804" i="1"/>
  <c r="T3054" i="1"/>
  <c r="T1137" i="1"/>
  <c r="T3538" i="1"/>
  <c r="T1462" i="1"/>
  <c r="T2461" i="1"/>
  <c r="T716" i="1"/>
  <c r="T1713" i="1"/>
  <c r="T1904" i="1"/>
  <c r="T3422" i="1"/>
  <c r="T1979" i="1"/>
  <c r="T2378" i="1"/>
  <c r="T2175" i="1"/>
  <c r="T2838" i="1"/>
  <c r="T725" i="1"/>
  <c r="T1823" i="1"/>
  <c r="T1010" i="1"/>
  <c r="T1577" i="1"/>
  <c r="T2932" i="1"/>
  <c r="T3480" i="1"/>
  <c r="T771" i="1"/>
  <c r="T968" i="1"/>
  <c r="T1177" i="1"/>
  <c r="T1585" i="1"/>
  <c r="T2818" i="1"/>
  <c r="T266" i="1"/>
  <c r="T695" i="1"/>
  <c r="T1016" i="1"/>
  <c r="T931" i="1"/>
  <c r="T495" i="1"/>
  <c r="T768" i="1"/>
  <c r="T1386" i="1"/>
  <c r="T258" i="1"/>
  <c r="T1691" i="1"/>
  <c r="T3091" i="1"/>
  <c r="T2579" i="1"/>
  <c r="T3305" i="1"/>
  <c r="T3330" i="1"/>
  <c r="T1549" i="1"/>
  <c r="T2218" i="1"/>
  <c r="T2370" i="1"/>
  <c r="T3321" i="1"/>
  <c r="T2989" i="1"/>
  <c r="T461" i="1"/>
  <c r="T1318" i="1"/>
  <c r="T2054" i="1"/>
  <c r="T1026" i="1"/>
  <c r="T430" i="1"/>
  <c r="T3119" i="1"/>
  <c r="T3331" i="1"/>
  <c r="T1185" i="1"/>
  <c r="T1920" i="1"/>
  <c r="T1898" i="1"/>
  <c r="T2144" i="1"/>
  <c r="T3478" i="1"/>
  <c r="T1787" i="1"/>
  <c r="T701" i="1"/>
  <c r="T841" i="1"/>
  <c r="T3053" i="1"/>
  <c r="T1103" i="1"/>
  <c r="T2160" i="1"/>
  <c r="T3602" i="1"/>
  <c r="T536" i="1"/>
  <c r="T1186" i="1"/>
  <c r="T3240" i="1"/>
  <c r="T1661" i="1"/>
  <c r="T1588" i="1"/>
  <c r="T1670" i="1"/>
  <c r="T2085" i="1"/>
  <c r="T3088" i="1"/>
  <c r="T1600" i="1"/>
  <c r="T1557" i="1"/>
  <c r="T3460" i="1"/>
  <c r="T3163" i="1"/>
  <c r="T2429" i="1"/>
  <c r="T1921" i="1"/>
  <c r="T2462" i="1"/>
  <c r="T1449" i="1"/>
  <c r="T1667" i="1"/>
  <c r="T1379" i="1"/>
  <c r="T2780" i="1"/>
  <c r="T3767" i="1"/>
  <c r="T2472" i="1"/>
  <c r="T1025" i="1"/>
  <c r="T2533" i="1"/>
  <c r="T784" i="1"/>
  <c r="T1215" i="1"/>
  <c r="T3291" i="1"/>
  <c r="T3491" i="1"/>
  <c r="T361" i="1"/>
  <c r="T2249" i="1"/>
  <c r="T1229" i="1"/>
  <c r="T3181" i="1"/>
  <c r="T1272" i="1"/>
  <c r="T2632" i="1"/>
  <c r="T3117" i="1"/>
  <c r="T697" i="1"/>
  <c r="T2541" i="1"/>
  <c r="T477" i="1"/>
  <c r="T2562" i="1"/>
  <c r="T2923" i="1"/>
  <c r="T2568" i="1"/>
  <c r="T3179" i="1"/>
  <c r="T741" i="1"/>
  <c r="T2103" i="1"/>
  <c r="T2971" i="1"/>
  <c r="T70" i="1"/>
  <c r="T205" i="1"/>
  <c r="T389" i="1"/>
  <c r="T110" i="1"/>
  <c r="T1304" i="1"/>
  <c r="T712" i="1"/>
  <c r="T1267" i="1"/>
  <c r="T147" i="1"/>
  <c r="T1190" i="1"/>
  <c r="T259" i="1"/>
  <c r="T2173" i="1"/>
  <c r="T271" i="1"/>
  <c r="T502" i="1"/>
  <c r="T467" i="1"/>
  <c r="T1957" i="1"/>
  <c r="T74" i="1"/>
  <c r="T3066" i="1"/>
  <c r="T2994" i="1"/>
  <c r="T3293" i="1"/>
  <c r="T1677" i="1"/>
  <c r="T2918" i="1"/>
  <c r="T2167" i="1"/>
  <c r="T2658" i="1"/>
  <c r="T2413" i="1"/>
  <c r="T3536" i="1"/>
  <c r="T3667" i="1"/>
  <c r="T838" i="1"/>
  <c r="T2404" i="1"/>
  <c r="T175" i="1"/>
  <c r="T967" i="1"/>
  <c r="T3214" i="1"/>
  <c r="T1746" i="1"/>
  <c r="T3047" i="1"/>
  <c r="T1226" i="1"/>
  <c r="T689" i="1"/>
  <c r="T3637" i="1"/>
  <c r="T962" i="1"/>
  <c r="T2824" i="1"/>
  <c r="T1923" i="1"/>
  <c r="T2262" i="1"/>
  <c r="T776" i="1"/>
  <c r="T1075" i="1"/>
  <c r="T3851" i="1"/>
  <c r="T2283" i="1"/>
  <c r="T3152" i="1"/>
  <c r="T3111" i="1"/>
  <c r="T360" i="1"/>
  <c r="T3051" i="1"/>
  <c r="T1847" i="1"/>
  <c r="T748" i="1"/>
  <c r="T2116" i="1"/>
  <c r="T574" i="1"/>
  <c r="T576" i="1"/>
  <c r="T1564" i="1"/>
  <c r="T520" i="1"/>
  <c r="T1981" i="1"/>
  <c r="T1761" i="1"/>
  <c r="T3143" i="1"/>
  <c r="T1370" i="1"/>
  <c r="T739" i="1"/>
  <c r="T3131" i="1"/>
  <c r="T1789" i="1"/>
  <c r="T1275" i="1"/>
  <c r="T1193" i="1"/>
  <c r="T2542" i="1"/>
  <c r="T2805" i="1"/>
  <c r="T2569" i="1"/>
  <c r="T2636" i="1"/>
  <c r="T2051" i="1"/>
  <c r="T1519" i="1"/>
  <c r="T116" i="1"/>
  <c r="T312" i="1"/>
  <c r="T100" i="1"/>
  <c r="T1392" i="1"/>
  <c r="T1850" i="1"/>
  <c r="T2558" i="1"/>
  <c r="T940" i="1"/>
  <c r="T3670" i="1"/>
  <c r="T3073" i="1"/>
  <c r="T3382" i="1"/>
  <c r="T179" i="1"/>
  <c r="T1613" i="1"/>
  <c r="T1499" i="1"/>
  <c r="T484" i="1"/>
  <c r="T1082" i="1"/>
  <c r="T1338" i="1"/>
  <c r="T2448" i="1"/>
  <c r="T3550" i="1"/>
  <c r="T3753" i="1"/>
  <c r="T2917" i="1"/>
  <c r="T3682" i="1"/>
  <c r="T2480" i="1"/>
  <c r="T1073" i="1"/>
  <c r="T1053" i="1"/>
  <c r="T1262" i="1"/>
  <c r="T2670" i="1"/>
  <c r="T366" i="1"/>
  <c r="T487" i="1"/>
  <c r="T2737" i="1"/>
  <c r="T3895" i="1"/>
  <c r="T2676" i="1"/>
  <c r="T1809" i="1"/>
  <c r="T3493" i="1"/>
  <c r="T2946" i="1"/>
  <c r="T891" i="1"/>
  <c r="T2677" i="1"/>
  <c r="T2871" i="1"/>
  <c r="T1950" i="1"/>
  <c r="T2703" i="1"/>
  <c r="T2496" i="1"/>
  <c r="T731" i="1"/>
  <c r="T374" i="1"/>
  <c r="T146" i="1"/>
  <c r="T1642" i="1"/>
  <c r="T3159" i="1"/>
  <c r="T2527" i="1"/>
  <c r="T2227" i="1"/>
  <c r="T883" i="1"/>
  <c r="T1447" i="1"/>
  <c r="T1353" i="1"/>
  <c r="T2551" i="1"/>
  <c r="T1320" i="1"/>
  <c r="T1035" i="1"/>
  <c r="T1072" i="1"/>
  <c r="T1702" i="1"/>
  <c r="T659" i="1"/>
  <c r="T1974" i="1"/>
  <c r="T2440" i="1"/>
  <c r="T1490" i="1"/>
  <c r="T1485" i="1"/>
  <c r="T3584" i="1"/>
  <c r="T2649" i="1"/>
  <c r="T3535" i="1"/>
  <c r="T2488" i="1"/>
  <c r="T2464" i="1"/>
  <c r="T2465" i="1"/>
  <c r="T2225" i="1"/>
  <c r="T2377" i="1"/>
  <c r="T2547" i="1"/>
  <c r="T1314" i="1"/>
  <c r="T1298" i="1"/>
  <c r="T1199" i="1"/>
  <c r="T3458" i="1"/>
  <c r="T464" i="1"/>
  <c r="T3445" i="1"/>
  <c r="T3341" i="1"/>
  <c r="T1843" i="1"/>
  <c r="T1743" i="1"/>
  <c r="T1653" i="1"/>
  <c r="T1838" i="1"/>
  <c r="T2454" i="1"/>
  <c r="T1052" i="1"/>
  <c r="T1131" i="1"/>
  <c r="T1124" i="1"/>
  <c r="T340" i="1"/>
  <c r="T508" i="1"/>
  <c r="T1140" i="1"/>
  <c r="T54" i="1"/>
  <c r="T769" i="1"/>
  <c r="T2402" i="1"/>
  <c r="T2325" i="1"/>
  <c r="T3113" i="1"/>
  <c r="T3649" i="1"/>
  <c r="T2316" i="1"/>
  <c r="T894" i="1"/>
  <c r="T3573" i="1"/>
  <c r="T1291" i="1"/>
  <c r="T795" i="1"/>
  <c r="T1317" i="1"/>
  <c r="T2592" i="1"/>
  <c r="T2719" i="1"/>
  <c r="T1113" i="1"/>
  <c r="T2792" i="1"/>
  <c r="T2386" i="1"/>
  <c r="T782" i="1"/>
  <c r="T2150" i="1"/>
  <c r="T1932" i="1"/>
  <c r="T3315" i="1"/>
  <c r="T3758" i="1"/>
  <c r="T665" i="1"/>
  <c r="T3346" i="1"/>
  <c r="T2937" i="1"/>
  <c r="T1779" i="1"/>
  <c r="T3517" i="1"/>
  <c r="T3821" i="1"/>
  <c r="T4002" i="1"/>
  <c r="T2204" i="1"/>
  <c r="T3057" i="1"/>
  <c r="T2348" i="1"/>
  <c r="T1263" i="1"/>
  <c r="T1584" i="1"/>
  <c r="T3095" i="1"/>
  <c r="T737" i="1"/>
  <c r="T2897" i="1"/>
  <c r="T1744" i="1"/>
  <c r="T2985" i="1"/>
  <c r="T1062" i="1"/>
  <c r="T3042" i="1"/>
  <c r="T2879" i="1"/>
  <c r="T565" i="1"/>
  <c r="T2100" i="1"/>
  <c r="T2190" i="1"/>
  <c r="T3545" i="1"/>
  <c r="T686" i="1"/>
  <c r="T2484" i="1"/>
  <c r="T2112" i="1"/>
  <c r="T1013" i="1"/>
  <c r="T1858" i="1"/>
  <c r="T1472" i="1"/>
  <c r="T3530" i="1"/>
  <c r="T3497" i="1"/>
  <c r="T1795" i="1"/>
  <c r="T583" i="1"/>
  <c r="T1603" i="1"/>
  <c r="T1995" i="1"/>
  <c r="T2836" i="1"/>
  <c r="T1188" i="1"/>
  <c r="T1288" i="1"/>
  <c r="T1765" i="1"/>
  <c r="T1514" i="1"/>
  <c r="T1971" i="1"/>
  <c r="T2907" i="1"/>
  <c r="T1210" i="1"/>
  <c r="T1152" i="1"/>
  <c r="T3032" i="1"/>
  <c r="T413" i="1"/>
  <c r="T2236" i="1"/>
  <c r="T1376" i="1"/>
  <c r="T2318" i="1"/>
  <c r="T783" i="1"/>
  <c r="T1503" i="1"/>
  <c r="T3548" i="1"/>
  <c r="T1760" i="1"/>
  <c r="T3272" i="1"/>
  <c r="T2199" i="1"/>
  <c r="T2414" i="1"/>
  <c r="T3295" i="1"/>
  <c r="T2244" i="1"/>
  <c r="T3076" i="1"/>
  <c r="T1122" i="1"/>
  <c r="T979" i="1"/>
  <c r="T2743" i="1"/>
  <c r="T133" i="1"/>
  <c r="T2352" i="1"/>
  <c r="T3325" i="1"/>
  <c r="T2590" i="1"/>
  <c r="T2289" i="1"/>
  <c r="T866" i="1"/>
  <c r="T920" i="1"/>
  <c r="T318" i="1"/>
  <c r="T2264" i="1"/>
  <c r="T1064" i="1"/>
  <c r="T1725" i="1"/>
  <c r="T3760" i="1"/>
  <c r="T1529" i="1"/>
  <c r="T2424" i="1"/>
  <c r="T481" i="1"/>
  <c r="T2555" i="1"/>
  <c r="T2671" i="1"/>
  <c r="T3361" i="1"/>
  <c r="T941" i="1"/>
  <c r="T3010" i="1"/>
  <c r="T1441" i="1"/>
  <c r="T1855" i="1"/>
  <c r="T2993" i="1"/>
  <c r="T2570" i="1"/>
  <c r="T1604" i="1"/>
  <c r="T3839" i="1"/>
  <c r="T1114" i="1"/>
  <c r="T1430" i="1"/>
  <c r="T2517" i="1"/>
  <c r="T580" i="1"/>
  <c r="T491" i="1"/>
  <c r="T903" i="1"/>
  <c r="T2197" i="1"/>
  <c r="T3304" i="1"/>
  <c r="T1856" i="1"/>
  <c r="T2258" i="1"/>
  <c r="T142" i="1"/>
  <c r="T2511" i="1"/>
  <c r="T3823" i="1"/>
  <c r="T2450" i="1"/>
  <c r="T870" i="1"/>
  <c r="T2021" i="1"/>
  <c r="T2071" i="1"/>
  <c r="T746" i="1"/>
  <c r="T1257" i="1"/>
  <c r="T1207" i="1"/>
  <c r="T3439" i="1"/>
  <c r="T2587" i="1"/>
  <c r="T2506" i="1"/>
  <c r="T1773" i="1"/>
  <c r="T2886" i="1"/>
  <c r="T1034" i="1"/>
  <c r="T2639" i="1"/>
  <c r="T987" i="1"/>
  <c r="T2251" i="1"/>
  <c r="T2567" i="1"/>
  <c r="T3873" i="1"/>
  <c r="T2794" i="1"/>
  <c r="T3101" i="1"/>
  <c r="T2005" i="1"/>
  <c r="T1344" i="1"/>
  <c r="T3594" i="1"/>
  <c r="T3691" i="1"/>
  <c r="T1758" i="1"/>
  <c r="T2246" i="1"/>
  <c r="T3255" i="1"/>
  <c r="T2941" i="1"/>
  <c r="T1063" i="1"/>
  <c r="T989" i="1"/>
  <c r="T431" i="1"/>
  <c r="T412" i="1"/>
  <c r="T992" i="1"/>
  <c r="T678" i="1"/>
  <c r="T975" i="1"/>
  <c r="T3332" i="1"/>
  <c r="T3009" i="1"/>
  <c r="T350" i="1"/>
  <c r="T3140" i="1"/>
  <c r="T2583" i="1"/>
  <c r="T816" i="1"/>
  <c r="T166" i="1"/>
  <c r="T2717" i="1"/>
  <c r="T3646" i="1"/>
  <c r="T2479" i="1"/>
  <c r="T1470" i="1"/>
  <c r="T1527" i="1"/>
  <c r="T1535" i="1"/>
  <c r="T1473" i="1"/>
  <c r="T895" i="1"/>
  <c r="T2701" i="1"/>
  <c r="T3000" i="1"/>
  <c r="T1637" i="1"/>
  <c r="T1437" i="1"/>
  <c r="T1852" i="1"/>
  <c r="T1977" i="1"/>
  <c r="T628" i="1"/>
  <c r="T386" i="1"/>
  <c r="T2509" i="1"/>
  <c r="T3476" i="1"/>
  <c r="T3106" i="1"/>
  <c r="T2097" i="1"/>
  <c r="T1960" i="1"/>
  <c r="T2410" i="1"/>
  <c r="T760" i="1"/>
  <c r="T2457" i="1"/>
  <c r="T1054" i="1"/>
  <c r="T1121" i="1"/>
  <c r="T1471" i="1"/>
  <c r="T1505" i="1"/>
  <c r="T994" i="1"/>
  <c r="T1324" i="1"/>
  <c r="T1755" i="1"/>
  <c r="T1621" i="1"/>
  <c r="T976" i="1"/>
  <c r="T1142" i="1"/>
  <c r="T2760" i="1"/>
  <c r="T1154" i="1"/>
  <c r="T2268" i="1"/>
  <c r="T1949" i="1"/>
  <c r="T1751" i="1"/>
  <c r="T2716" i="1"/>
  <c r="T3660" i="1"/>
  <c r="T3157" i="1"/>
  <c r="T1607" i="1"/>
  <c r="T2356" i="1"/>
  <c r="T1685" i="1"/>
  <c r="T2481" i="1"/>
  <c r="T2795" i="1"/>
  <c r="T1748" i="1"/>
  <c r="T2944" i="1"/>
  <c r="T1643" i="1"/>
  <c r="T1395" i="1"/>
  <c r="T2822" i="1"/>
  <c r="T2343" i="1"/>
  <c r="T3586" i="1"/>
  <c r="T3096" i="1"/>
  <c r="T3924" i="1"/>
  <c r="T1922" i="1"/>
  <c r="T3475" i="1"/>
  <c r="T2007" i="1"/>
  <c r="T1250" i="1"/>
  <c r="T1278" i="1"/>
  <c r="T2881" i="1"/>
  <c r="T2557" i="1"/>
  <c r="T3571" i="1"/>
  <c r="T1133" i="1"/>
  <c r="T1783" i="1"/>
  <c r="T1076" i="1"/>
  <c r="T955" i="1"/>
  <c r="T934" i="1"/>
  <c r="T1686" i="1"/>
  <c r="T753" i="1"/>
  <c r="T1718" i="1"/>
  <c r="T363" i="1"/>
  <c r="T1833" i="1"/>
  <c r="T1983" i="1"/>
  <c r="T2239" i="1"/>
  <c r="T1727" i="1"/>
  <c r="T2243" i="1"/>
  <c r="T3168" i="1"/>
  <c r="T1125" i="1"/>
  <c r="T786" i="1"/>
  <c r="T848" i="1"/>
  <c r="T1849" i="1"/>
  <c r="T813" i="1"/>
  <c r="T2458" i="1"/>
  <c r="T2807" i="1"/>
  <c r="T273" i="1"/>
  <c r="T3225" i="1"/>
  <c r="T3307" i="1"/>
  <c r="T410" i="1"/>
  <c r="T3178" i="1"/>
  <c r="T2975" i="1"/>
  <c r="T892" i="1"/>
  <c r="T3285" i="1"/>
  <c r="T482" i="1"/>
  <c r="T1712" i="1"/>
  <c r="T2382" i="1"/>
  <c r="T1571" i="1"/>
  <c r="T1506" i="1"/>
  <c r="T449" i="1"/>
  <c r="T3370" i="1"/>
  <c r="T1071" i="1"/>
  <c r="T55" i="1"/>
  <c r="T585" i="1"/>
  <c r="T604" i="1"/>
  <c r="T935" i="1"/>
  <c r="T1915" i="1"/>
  <c r="T1423" i="1"/>
  <c r="T1845" i="1"/>
  <c r="T2019" i="1"/>
  <c r="T2594" i="1"/>
  <c r="T1563" i="1"/>
  <c r="T2620" i="1"/>
  <c r="T1161" i="1"/>
  <c r="T1601" i="1"/>
  <c r="T2282" i="1"/>
  <c r="T1815" i="1"/>
  <c r="T1216" i="1"/>
  <c r="T2474" i="1"/>
  <c r="T2919" i="1"/>
  <c r="T2317" i="1"/>
  <c r="T2660" i="1"/>
  <c r="T78" i="1"/>
  <c r="T1645" i="1"/>
  <c r="T1862" i="1"/>
  <c r="T183" i="1"/>
  <c r="T1821" i="1"/>
  <c r="T3610" i="1"/>
  <c r="T2599" i="1"/>
  <c r="T3787" i="1"/>
  <c r="T3415" i="1"/>
  <c r="T3569" i="1"/>
  <c r="T980" i="1"/>
  <c r="T3247" i="1"/>
  <c r="T2896" i="1"/>
  <c r="T2411" i="1"/>
  <c r="T837" i="1"/>
  <c r="T2248" i="1"/>
  <c r="T103" i="1"/>
  <c r="T2467" i="1"/>
  <c r="T1982" i="1"/>
  <c r="T1580" i="1"/>
  <c r="T2650" i="1"/>
  <c r="T606" i="1"/>
  <c r="T2224" i="1"/>
  <c r="T140" i="1"/>
  <c r="T916" i="1"/>
  <c r="T2700" i="1"/>
  <c r="T2427" i="1"/>
  <c r="T2785" i="1"/>
  <c r="T2595" i="1"/>
  <c r="T1041" i="1"/>
  <c r="T1069" i="1"/>
  <c r="T2687" i="1"/>
  <c r="T997" i="1"/>
  <c r="T2835" i="1"/>
  <c r="T3459" i="1"/>
  <c r="T1970" i="1"/>
  <c r="T1863" i="1"/>
  <c r="T2868" i="1"/>
  <c r="T278" i="1"/>
  <c r="T1107" i="1"/>
  <c r="T1074" i="1"/>
  <c r="T749" i="1"/>
  <c r="T335" i="1"/>
  <c r="T3197" i="1"/>
  <c r="T1583" i="1"/>
  <c r="T475" i="1"/>
  <c r="T3241" i="1"/>
  <c r="T1772" i="1"/>
  <c r="T2500" i="1"/>
  <c r="T1292" i="1"/>
  <c r="T1321" i="1"/>
  <c r="T2297" i="1"/>
  <c r="T3222" i="1"/>
  <c r="T1467" i="1"/>
  <c r="T471" i="1"/>
  <c r="T490" i="1"/>
  <c r="T526" i="1"/>
  <c r="T2859" i="1"/>
  <c r="T2345" i="1"/>
  <c r="T727" i="1"/>
  <c r="T2220" i="1"/>
  <c r="T774" i="1"/>
  <c r="T1414" i="1"/>
  <c r="T1998" i="1"/>
  <c r="T761" i="1"/>
  <c r="T1807" i="1"/>
  <c r="T1066" i="1"/>
  <c r="T1680" i="1"/>
  <c r="T2379" i="1"/>
  <c r="T1331" i="1"/>
  <c r="T3902" i="1"/>
  <c r="T943" i="1"/>
  <c r="T1916" i="1"/>
  <c r="T859" i="1"/>
  <c r="T2510" i="1"/>
  <c r="T1726" i="1"/>
  <c r="T2308" i="1"/>
  <c r="T2388" i="1"/>
  <c r="T1896" i="1"/>
  <c r="T581" i="1"/>
  <c r="T899" i="1"/>
  <c r="T2012" i="1"/>
  <c r="T553" i="1"/>
  <c r="T1270" i="1"/>
  <c r="T1057" i="1"/>
  <c r="T666" i="1"/>
  <c r="T864" i="1"/>
  <c r="T2036" i="1"/>
  <c r="T244" i="1"/>
  <c r="T1868" i="1"/>
  <c r="T683" i="1"/>
  <c r="T75" i="1"/>
  <c r="T257" i="1"/>
  <c r="T1104" i="1"/>
  <c r="T713" i="1"/>
  <c r="T432" i="1"/>
  <c r="T798" i="1"/>
  <c r="T260" i="1"/>
  <c r="T34" i="1"/>
  <c r="T238" i="1"/>
  <c r="T1179" i="1"/>
  <c r="T407" i="1"/>
  <c r="T1264" i="1"/>
  <c r="T1355" i="1"/>
  <c r="T734" i="1"/>
  <c r="T1752" i="1"/>
  <c r="T1246" i="1"/>
  <c r="T552" i="1"/>
  <c r="T595" i="1"/>
  <c r="T164" i="1"/>
  <c r="T801" i="1"/>
  <c r="T1885" i="1"/>
  <c r="T1085" i="1"/>
  <c r="T81" i="1"/>
  <c r="T1000" i="1"/>
  <c r="T789" i="1"/>
  <c r="T66" i="1"/>
  <c r="T1443" i="1"/>
  <c r="T1060" i="1"/>
  <c r="T263" i="1"/>
  <c r="T1018" i="1"/>
  <c r="T1421" i="1"/>
  <c r="T1609" i="1"/>
  <c r="T87" i="1"/>
  <c r="T2270" i="1"/>
  <c r="T1300" i="1"/>
  <c r="T515" i="1"/>
  <c r="T872" i="1"/>
  <c r="T288" i="1"/>
  <c r="T2761" i="1"/>
  <c r="T625" i="1"/>
  <c r="T610" i="1"/>
  <c r="T112" i="1"/>
  <c r="T231" i="1"/>
  <c r="T441" i="1"/>
  <c r="T1419" i="1"/>
  <c r="T2288" i="1"/>
  <c r="T525" i="1"/>
  <c r="T2856" i="1"/>
  <c r="T2342" i="1"/>
  <c r="T2133" i="1"/>
  <c r="T2254" i="1"/>
  <c r="T1077" i="1"/>
  <c r="T959" i="1"/>
  <c r="T1208" i="1"/>
  <c r="T971" i="1"/>
  <c r="T556" i="1"/>
  <c r="T50" i="1"/>
  <c r="T104" i="1"/>
  <c r="T1390" i="1"/>
  <c r="T1192" i="1"/>
  <c r="T1438" i="1"/>
  <c r="T630" i="1"/>
  <c r="T105" i="1"/>
  <c r="T1180" i="1"/>
  <c r="T672" i="1"/>
  <c r="T910" i="1"/>
  <c r="T2619" i="1"/>
  <c r="T60" i="1"/>
  <c r="T1333" i="1"/>
  <c r="T699" i="1"/>
  <c r="T113" i="1"/>
  <c r="T117" i="1"/>
  <c r="T8" i="1"/>
  <c r="T3128" i="1"/>
  <c r="T1859" i="1"/>
  <c r="T2196" i="1"/>
  <c r="T357" i="1"/>
  <c r="T1818" i="1"/>
  <c r="T2872" i="1"/>
  <c r="T563" i="1"/>
  <c r="T1895" i="1"/>
  <c r="T246" i="1"/>
  <c r="T1632" i="1"/>
  <c r="T1930" i="1"/>
  <c r="T181" i="1"/>
  <c r="T446" i="1"/>
  <c r="T326" i="1"/>
  <c r="T2892" i="1"/>
  <c r="T1005" i="1"/>
  <c r="T1008" i="1"/>
  <c r="T10" i="1"/>
  <c r="T51" i="1"/>
  <c r="T2293" i="1"/>
  <c r="T1372" i="1"/>
  <c r="T3910" i="1"/>
  <c r="T3578" i="1"/>
  <c r="T3984" i="1"/>
  <c r="T3405" i="1"/>
  <c r="T1138" i="1"/>
  <c r="T3827" i="1"/>
  <c r="T2135" i="1"/>
  <c r="T2827" i="1"/>
  <c r="T4029" i="1"/>
  <c r="T646" i="1"/>
  <c r="T3243" i="1"/>
  <c r="T2339" i="1"/>
  <c r="T2032" i="1"/>
  <c r="T3419" i="1"/>
  <c r="T197" i="1"/>
  <c r="T3145" i="1"/>
  <c r="T721" i="1"/>
  <c r="T3980" i="1"/>
  <c r="T2816" i="1"/>
  <c r="T973" i="1"/>
  <c r="T839" i="1"/>
  <c r="T2744" i="1"/>
  <c r="T3965" i="1"/>
  <c r="T3539" i="1"/>
  <c r="T1029" i="1"/>
  <c r="T56" i="1"/>
  <c r="T397" i="1"/>
  <c r="T3580" i="1"/>
  <c r="T3843" i="1"/>
  <c r="T2205" i="1"/>
  <c r="T3388" i="1"/>
  <c r="T611" i="1"/>
  <c r="T2078" i="1"/>
  <c r="T254" i="1"/>
  <c r="T2174" i="1"/>
  <c r="T2883" i="1"/>
  <c r="T2375" i="1"/>
  <c r="T694" i="1"/>
  <c r="T2920" i="1"/>
  <c r="T2052" i="1"/>
  <c r="T1650" i="1"/>
  <c r="T3812" i="1"/>
  <c r="T349" i="1"/>
  <c r="T52" i="1"/>
  <c r="T4036" i="1"/>
  <c r="T396" i="1"/>
  <c r="T718" i="1"/>
  <c r="T3323" i="1"/>
  <c r="T4010" i="1"/>
  <c r="T3714" i="1"/>
  <c r="T2094" i="1"/>
  <c r="T869" i="1"/>
  <c r="T1717" i="1"/>
  <c r="T4066" i="1"/>
  <c r="T3154" i="1"/>
  <c r="T1991" i="1"/>
  <c r="T230" i="1"/>
  <c r="T293" i="1"/>
  <c r="T2385" i="1"/>
  <c r="T3127" i="1"/>
  <c r="T2004" i="1"/>
  <c r="T4056" i="1"/>
  <c r="T1153" i="1"/>
  <c r="T2982" i="1"/>
  <c r="T338" i="1"/>
  <c r="T3773" i="1"/>
  <c r="T1837" i="1"/>
  <c r="T2880" i="1"/>
  <c r="T1561" i="1"/>
  <c r="T1662" i="1"/>
  <c r="T94" i="1"/>
  <c r="T2184" i="1"/>
  <c r="T728" i="1"/>
  <c r="T926" i="1"/>
  <c r="T233" i="1"/>
  <c r="T3651" i="1"/>
  <c r="T2267" i="1"/>
  <c r="T3531" i="1"/>
  <c r="T1568" i="1"/>
  <c r="T2114" i="1"/>
  <c r="T2216" i="1"/>
  <c r="T1615" i="1"/>
  <c r="T3789" i="1"/>
  <c r="T1253" i="1"/>
  <c r="T2176" i="1"/>
  <c r="T1980" i="1"/>
  <c r="T868" i="1"/>
  <c r="T2079" i="1"/>
  <c r="T3528" i="1"/>
  <c r="T1825" i="1"/>
  <c r="T1509" i="1"/>
  <c r="T3045" i="1"/>
  <c r="T2749" i="1"/>
  <c r="T2334" i="1"/>
  <c r="T3755" i="1"/>
  <c r="T1593" i="1"/>
  <c r="T2215" i="1"/>
  <c r="T2234" i="1"/>
  <c r="T3893" i="1"/>
  <c r="T3080" i="1"/>
  <c r="T1665" i="1"/>
  <c r="T562" i="1"/>
  <c r="T2332" i="1"/>
  <c r="T2604" i="1"/>
  <c r="T3457" i="1"/>
  <c r="T2311" i="1"/>
  <c r="T1745" i="1"/>
  <c r="T1591" i="1"/>
  <c r="T150" i="1"/>
  <c r="T280" i="1"/>
  <c r="T1579" i="1"/>
  <c r="T2238" i="1"/>
  <c r="T3933" i="1"/>
  <c r="T567" i="1"/>
  <c r="T2109" i="1"/>
  <c r="T2523" i="1"/>
  <c r="T170" i="1"/>
  <c r="T3666" i="1"/>
  <c r="T2022" i="1"/>
  <c r="T3520" i="1"/>
  <c r="T3636" i="1"/>
  <c r="T3409" i="1"/>
  <c r="T3501" i="1"/>
  <c r="T3876" i="1"/>
  <c r="T3120" i="1"/>
  <c r="T3261" i="1"/>
  <c r="T2841" i="1"/>
  <c r="T3112" i="1"/>
  <c r="T1511" i="1"/>
  <c r="T3702" i="1"/>
  <c r="T3456" i="1"/>
  <c r="T1159" i="1"/>
  <c r="T3749" i="1"/>
  <c r="T445" i="1"/>
  <c r="T1261" i="1"/>
  <c r="T1436" i="1"/>
  <c r="T711" i="1"/>
  <c r="T155" i="1"/>
  <c r="T1439" i="1"/>
  <c r="T329" i="1"/>
  <c r="T2499" i="1"/>
  <c r="T379" i="1"/>
  <c r="T2673" i="1"/>
  <c r="T1714" i="1"/>
  <c r="T1009" i="1"/>
  <c r="T919" i="1"/>
  <c r="T1678" i="1"/>
  <c r="T3308" i="1"/>
  <c r="T1274" i="1"/>
  <c r="T2849" i="1"/>
  <c r="T2372" i="1"/>
  <c r="T2921" i="1"/>
  <c r="T2092" i="1"/>
  <c r="T3880" i="1"/>
  <c r="T3921" i="1"/>
  <c r="T2162" i="1"/>
  <c r="T3100" i="1"/>
  <c r="T53" i="1"/>
  <c r="T2852" i="1"/>
  <c r="T3205" i="1"/>
  <c r="T3402" i="1"/>
  <c r="T2828" i="1"/>
  <c r="T717" i="1"/>
  <c r="T1285" i="1"/>
  <c r="T252" i="1"/>
  <c r="T1256" i="1"/>
  <c r="T3952" i="1"/>
  <c r="T2337" i="1"/>
  <c r="T1347" i="1"/>
  <c r="T403" i="1"/>
  <c r="T4096" i="1"/>
  <c r="T3533" i="1"/>
  <c r="T690" i="1"/>
  <c r="T2763" i="1"/>
  <c r="T1289" i="1"/>
  <c r="T3011" i="1"/>
  <c r="T424" i="1"/>
  <c r="T156" i="1"/>
  <c r="T1095" i="1"/>
  <c r="T991" i="1"/>
  <c r="T4051" i="1"/>
  <c r="T621" i="1"/>
  <c r="T83" i="1"/>
  <c r="T3121" i="1"/>
  <c r="T2430" i="1"/>
  <c r="T2519" i="1"/>
  <c r="T2829" i="1"/>
  <c r="T3628" i="1"/>
  <c r="T2974" i="1"/>
  <c r="T1458" i="1"/>
  <c r="T1375" i="1"/>
  <c r="T3084" i="1"/>
  <c r="T3130" i="1"/>
  <c r="T1148" i="1"/>
  <c r="T2682" i="1"/>
  <c r="T2990" i="1"/>
  <c r="T1959" i="1"/>
  <c r="T832" i="1"/>
  <c r="T1258" i="1"/>
  <c r="T1774" i="1"/>
  <c r="T2609" i="1"/>
  <c r="T3961" i="1"/>
  <c r="T3403" i="1"/>
  <c r="T1908" i="1"/>
  <c r="T3886" i="1"/>
  <c r="T1200" i="1"/>
  <c r="T2963" i="1"/>
  <c r="T519" i="1"/>
  <c r="T3452" i="1"/>
  <c r="T984" i="1"/>
  <c r="T126" i="1"/>
  <c r="T165" i="1"/>
  <c r="T1308" i="1"/>
  <c r="T831" i="1"/>
  <c r="T3698" i="1"/>
  <c r="T2279" i="1"/>
  <c r="T3857" i="1"/>
  <c r="T981" i="1"/>
  <c r="T2107" i="1"/>
  <c r="T189" i="1"/>
  <c r="T1019" i="1"/>
  <c r="T2426" i="1"/>
  <c r="T3611" i="1"/>
  <c r="T267" i="1"/>
  <c r="T3726" i="1"/>
  <c r="T2090" i="1"/>
  <c r="T1144" i="1"/>
  <c r="T294" i="1"/>
  <c r="T1181" i="1"/>
  <c r="T1425" i="1"/>
  <c r="T1266" i="1"/>
  <c r="T1354" i="1"/>
  <c r="T1435" i="1"/>
  <c r="T3209" i="1"/>
  <c r="T3311" i="1"/>
  <c r="T3313" i="1"/>
  <c r="T1239" i="1"/>
  <c r="T2274" i="1"/>
  <c r="T3289" i="1"/>
  <c r="T195" i="1"/>
  <c r="T3522" i="1"/>
  <c r="T3845" i="1"/>
  <c r="T2228" i="1"/>
  <c r="T3317" i="1"/>
  <c r="T3751" i="1"/>
  <c r="T2207" i="1"/>
  <c r="T3894" i="1"/>
  <c r="T1337" i="1"/>
  <c r="T3303" i="1"/>
  <c r="T2890" i="1"/>
  <c r="T3835" i="1"/>
  <c r="T1360" i="1"/>
  <c r="T3444" i="1"/>
  <c r="T587" i="1"/>
  <c r="T594" i="1"/>
  <c r="T685" i="1"/>
  <c r="T1405" i="1"/>
  <c r="T906" i="1"/>
  <c r="T2399" i="1"/>
  <c r="T901" i="1"/>
  <c r="T1890" i="1"/>
  <c r="T3620" i="1"/>
  <c r="T1695" i="1"/>
  <c r="T3553" i="1"/>
  <c r="T3412" i="1"/>
  <c r="T2888" i="1"/>
  <c r="T3985" i="1"/>
  <c r="T229" i="1"/>
  <c r="T2653" i="1"/>
  <c r="T2915" i="1"/>
  <c r="T4047" i="1"/>
  <c r="T1749" i="1"/>
  <c r="T2153" i="1"/>
  <c r="T651" i="1"/>
  <c r="T3579" i="1"/>
  <c r="T1251" i="1"/>
  <c r="T308" i="1"/>
  <c r="T1668" i="1"/>
  <c r="T3608" i="1"/>
  <c r="T3170" i="1"/>
  <c r="T219" i="1"/>
  <c r="T1961" i="1"/>
  <c r="T3593" i="1"/>
  <c r="T2466" i="1"/>
  <c r="T1081" i="1"/>
  <c r="T1698" i="1"/>
  <c r="T1671" i="1"/>
  <c r="T3700" i="1"/>
  <c r="T3184" i="1"/>
  <c r="T3683" i="1"/>
  <c r="T4035" i="1"/>
  <c r="T368" i="1"/>
  <c r="T1560" i="1"/>
  <c r="T3809" i="1"/>
  <c r="T1832" i="1"/>
  <c r="T1967" i="1"/>
  <c r="T1793" i="1"/>
  <c r="T3523" i="1"/>
  <c r="T3012" i="1"/>
  <c r="T538" i="1"/>
  <c r="T1617" i="1"/>
  <c r="T3448" i="1"/>
  <c r="T3062" i="1"/>
  <c r="T408" i="1"/>
  <c r="T1567" i="1"/>
  <c r="T2447" i="1"/>
  <c r="T2651" i="1"/>
  <c r="T616" i="1"/>
  <c r="T3657" i="1"/>
  <c r="T4031" i="1"/>
  <c r="T2446" i="1"/>
  <c r="T3318" i="1"/>
  <c r="T2928" i="1"/>
  <c r="T1325" i="1"/>
  <c r="T747" i="1"/>
  <c r="T1814" i="1"/>
  <c r="T2126" i="1"/>
  <c r="T235" i="1"/>
  <c r="T439" i="1"/>
  <c r="T220" i="1"/>
  <c r="T609" i="1"/>
  <c r="T3621" i="1"/>
  <c r="T3400" i="1"/>
  <c r="T3597" i="1"/>
  <c r="T2901" i="1"/>
  <c r="T2844" i="1"/>
  <c r="T1559" i="1"/>
  <c r="T3604" i="1"/>
  <c r="T1044" i="1"/>
  <c r="T3038" i="1"/>
  <c r="T2765" i="1"/>
  <c r="T956" i="1"/>
  <c r="T3524" i="1"/>
  <c r="T2815" i="1"/>
  <c r="T2026" i="1"/>
  <c r="T3137" i="1"/>
  <c r="T1651" i="1"/>
  <c r="T1840" i="1"/>
  <c r="T2954" i="1"/>
  <c r="T1237" i="1"/>
  <c r="T793" i="1"/>
  <c r="T2874" i="1"/>
  <c r="T998" i="1"/>
  <c r="T3256" i="1"/>
  <c r="T473" i="1"/>
  <c r="T1689" i="1"/>
  <c r="T2273" i="1"/>
  <c r="T3124" i="1"/>
  <c r="T3744" i="1"/>
  <c r="T420" i="1"/>
  <c r="T1968" i="1"/>
  <c r="T1260" i="1"/>
  <c r="T3172" i="1"/>
  <c r="T3390" i="1"/>
  <c r="T2575" i="1"/>
  <c r="T2808" i="1"/>
  <c r="T1534" i="1"/>
  <c r="T702" i="1"/>
  <c r="T3041" i="1"/>
  <c r="T2804" i="1"/>
  <c r="T2455" i="1"/>
  <c r="T328" i="1"/>
  <c r="T1454" i="1"/>
  <c r="T2369" i="1"/>
  <c r="T545" i="1"/>
  <c r="T2120" i="1"/>
  <c r="T2945" i="1"/>
  <c r="T2845" i="1"/>
  <c r="T2526" i="1"/>
  <c r="T2839" i="1"/>
  <c r="T3288" i="1"/>
  <c r="T1309" i="1"/>
  <c r="T2064" i="1"/>
  <c r="T2146" i="1"/>
  <c r="T2693" i="1"/>
  <c r="T2391" i="1"/>
  <c r="T1168" i="1"/>
  <c r="T1828" i="1"/>
  <c r="T2203" i="1"/>
  <c r="T1362" i="1"/>
  <c r="T3266" i="1"/>
  <c r="T3574" i="1"/>
  <c r="T3791" i="1"/>
  <c r="T438" i="1"/>
  <c r="T3908" i="1"/>
  <c r="T2711" i="1"/>
  <c r="T3613" i="1"/>
  <c r="T529" i="1"/>
  <c r="T2999" i="1"/>
  <c r="T2875" i="1"/>
  <c r="T2958" i="1"/>
  <c r="T2231" i="1"/>
  <c r="T2739" i="1"/>
  <c r="T2652" i="1"/>
  <c r="T1963" i="1"/>
  <c r="T3092" i="1"/>
  <c r="T2675" i="1"/>
  <c r="T2281" i="1"/>
  <c r="T3118" i="1"/>
  <c r="T2906" i="1"/>
  <c r="T2433" i="1"/>
  <c r="T2593" i="1"/>
  <c r="T2819" i="1"/>
  <c r="T2358" i="1"/>
  <c r="T1099" i="1"/>
  <c r="T1740" i="1"/>
  <c r="T3648" i="1"/>
  <c r="T3558" i="1"/>
  <c r="T535" i="1"/>
  <c r="T2862" i="1"/>
  <c r="T121" i="1"/>
  <c r="T2965" i="1"/>
  <c r="T212" i="1"/>
  <c r="T286" i="1"/>
  <c r="T3759" i="1"/>
  <c r="T1093" i="1"/>
  <c r="T3122" i="1"/>
  <c r="T1547" i="1"/>
  <c r="T3373" i="1"/>
  <c r="T3110" i="1"/>
  <c r="T1881" i="1"/>
  <c r="T404" i="1"/>
  <c r="T1424" i="1"/>
  <c r="T44" i="1"/>
  <c r="T3747" i="1"/>
  <c r="T2347" i="1"/>
  <c r="T3681" i="1"/>
  <c r="T3754" i="1"/>
  <c r="T2419" i="1"/>
  <c r="T2089" i="1"/>
  <c r="T2055" i="1"/>
  <c r="T546" i="1"/>
  <c r="T506" i="1"/>
  <c r="T888" i="1"/>
  <c r="T3249" i="1"/>
  <c r="T1115" i="1"/>
  <c r="T2106" i="1"/>
  <c r="T63" i="1"/>
  <c r="T2786" i="1"/>
  <c r="T3268" i="1"/>
  <c r="T3784" i="1"/>
  <c r="T1592" i="1"/>
  <c r="T3094" i="1"/>
  <c r="T1247" i="1"/>
  <c r="T2857" i="1"/>
  <c r="T1284" i="1"/>
  <c r="T1802" i="1"/>
  <c r="T4060" i="1"/>
  <c r="T3912" i="1"/>
  <c r="T3782" i="1"/>
  <c r="T2563" i="1"/>
  <c r="T1097" i="1"/>
  <c r="T3684" i="1"/>
  <c r="T2024" i="1"/>
  <c r="T2914" i="1"/>
  <c r="T1134" i="1"/>
  <c r="T480" i="1"/>
  <c r="T1826" i="1"/>
  <c r="T836" i="1"/>
  <c r="T3777" i="1"/>
  <c r="T3735" i="1"/>
  <c r="T1880" i="1"/>
  <c r="T2692" i="1"/>
  <c r="T4006" i="1"/>
  <c r="T1696" i="1"/>
  <c r="T372" i="1"/>
  <c r="T2803" i="1"/>
  <c r="T3374" i="1"/>
  <c r="T2452" i="1"/>
  <c r="T3852" i="1"/>
  <c r="T2213" i="1"/>
  <c r="T932" i="1"/>
  <c r="T2573" i="1"/>
  <c r="T1996" i="1"/>
  <c r="T2077" i="1"/>
  <c r="T635" i="1"/>
  <c r="T1403" i="1"/>
  <c r="T1521" i="1"/>
  <c r="T2966" i="1"/>
  <c r="T1652" i="1"/>
  <c r="T2319" i="1"/>
  <c r="T923" i="1"/>
  <c r="T1024" i="1"/>
  <c r="T2885" i="1"/>
  <c r="T3987" i="1"/>
  <c r="T3865" i="1"/>
  <c r="T1020" i="1"/>
  <c r="T887" i="1"/>
  <c r="T2095" i="1"/>
  <c r="T2129" i="1"/>
  <c r="T3116" i="1"/>
  <c r="T3397" i="1"/>
  <c r="T3776" i="1"/>
  <c r="T631" i="1"/>
  <c r="T3211" i="1"/>
  <c r="T2663" i="1"/>
  <c r="T3003" i="1"/>
  <c r="T2643" i="1"/>
  <c r="T1334" i="1"/>
  <c r="T656" i="1"/>
  <c r="T3195" i="1"/>
  <c r="T1673" i="1"/>
  <c r="T2373" i="1"/>
  <c r="T2206" i="1"/>
  <c r="T1301" i="1"/>
  <c r="T1028" i="1"/>
  <c r="T3762" i="1"/>
  <c r="T575" i="1"/>
  <c r="T43" i="1"/>
  <c r="T2756" i="1"/>
  <c r="T25" i="1"/>
  <c r="T579" i="1"/>
  <c r="T176" i="1"/>
  <c r="T1040" i="1"/>
  <c r="T3872" i="1"/>
  <c r="T3761" i="1"/>
  <c r="T3146" i="1"/>
  <c r="T2134" i="1"/>
  <c r="T2124" i="1"/>
  <c r="T1562" i="1"/>
  <c r="T3863" i="1"/>
  <c r="T1928" i="1"/>
  <c r="T3176" i="1"/>
  <c r="T2303" i="1"/>
  <c r="T3358" i="1"/>
  <c r="T2298" i="1"/>
  <c r="T3245" i="1"/>
  <c r="T1576" i="1"/>
  <c r="T3237" i="1"/>
  <c r="T588" i="1"/>
  <c r="T3198" i="1"/>
  <c r="T2208" i="1"/>
  <c r="T3506" i="1"/>
  <c r="T353" i="1"/>
  <c r="T3884" i="1"/>
  <c r="T2439" i="1"/>
  <c r="T3087" i="1"/>
  <c r="T2037" i="1"/>
  <c r="T3068" i="1"/>
  <c r="T2265" i="1"/>
  <c r="T2648" i="1"/>
  <c r="T873" i="1"/>
  <c r="T390" i="1"/>
  <c r="T3074" i="1"/>
  <c r="T367" i="1"/>
  <c r="T3923" i="1"/>
  <c r="T2017" i="1"/>
  <c r="T325" i="1"/>
  <c r="T4078" i="1"/>
  <c r="T2154" i="1"/>
  <c r="T688" i="1"/>
  <c r="T601" i="1"/>
  <c r="T2230" i="1"/>
  <c r="T2637" i="1"/>
  <c r="T394" i="1"/>
  <c r="T3156" i="1"/>
  <c r="T2015" i="1"/>
  <c r="T3273" i="1"/>
  <c r="T650" i="1"/>
  <c r="T3292" i="1"/>
  <c r="T3380" i="1"/>
  <c r="T922" i="1"/>
  <c r="T3039" i="1"/>
  <c r="T572" i="1"/>
  <c r="T3994" i="1"/>
  <c r="T76" i="1"/>
  <c r="T3363" i="1"/>
  <c r="T2882" i="1"/>
  <c r="T1861" i="1"/>
  <c r="T1135" i="1"/>
  <c r="T310" i="1"/>
  <c r="T4059" i="1"/>
  <c r="T1369" i="1"/>
  <c r="T1973" i="1"/>
  <c r="T2837" i="1"/>
  <c r="T2680" i="1"/>
  <c r="T2029" i="1"/>
  <c r="T3343" i="1"/>
  <c r="T593" i="1"/>
  <c r="T474" i="1"/>
  <c r="T1574" i="1"/>
  <c r="T2996" i="1"/>
  <c r="T2324" i="1"/>
  <c r="T3509" i="1"/>
  <c r="T1067" i="1"/>
  <c r="T3543" i="1"/>
  <c r="T3737" i="1"/>
  <c r="T2322" i="1"/>
  <c r="T1393" i="1"/>
  <c r="T2910" i="1"/>
  <c r="T2000" i="1"/>
  <c r="T1812" i="1"/>
  <c r="T3696" i="1"/>
  <c r="T3467" i="1"/>
  <c r="T1350" i="1"/>
  <c r="T4054" i="1"/>
  <c r="T3440" i="1"/>
  <c r="T977" i="1"/>
  <c r="T1599" i="1"/>
  <c r="T3283" i="1"/>
  <c r="T2721" i="1"/>
  <c r="T2075" i="1"/>
  <c r="T3204" i="1"/>
  <c r="T1829" i="1"/>
  <c r="T3598" i="1"/>
  <c r="T814" i="1"/>
  <c r="T3779" i="1"/>
  <c r="T1038" i="1"/>
  <c r="T3512" i="1"/>
  <c r="T3500" i="1"/>
  <c r="T3468" i="1"/>
  <c r="T3171" i="1"/>
  <c r="T570" i="1"/>
  <c r="T279" i="1"/>
  <c r="T978" i="1"/>
  <c r="T3069" i="1"/>
  <c r="T1771" i="1"/>
  <c r="T2331" i="1"/>
  <c r="T4034" i="1"/>
  <c r="T2840" i="1"/>
  <c r="T3107" i="1"/>
  <c r="T2315" i="1"/>
  <c r="T865" i="1"/>
  <c r="T3153" i="1"/>
  <c r="T4057" i="1"/>
  <c r="T3801" i="1"/>
  <c r="T2869" i="1"/>
  <c r="T1766" i="1"/>
  <c r="T3089" i="1"/>
  <c r="T3384" i="1"/>
  <c r="T561" i="1"/>
  <c r="T3632" i="1"/>
  <c r="T307" i="1"/>
  <c r="T2177" i="1"/>
  <c r="T3527" i="1"/>
  <c r="T2261" i="1"/>
  <c r="T2752" i="1"/>
  <c r="T1330" i="1"/>
  <c r="T1277" i="1"/>
  <c r="T3775" i="1"/>
  <c r="T3811" i="1"/>
  <c r="T2478" i="1"/>
  <c r="T3102" i="1"/>
  <c r="T1984" i="1"/>
  <c r="T3552" i="1"/>
  <c r="T4040" i="1"/>
  <c r="T2417" i="1"/>
  <c r="T2694" i="1"/>
  <c r="T3450" i="1"/>
  <c r="T3849" i="1"/>
  <c r="T4075" i="1"/>
  <c r="T1716" i="1"/>
  <c r="T2058" i="1"/>
  <c r="T547" i="1"/>
  <c r="T289" i="1"/>
  <c r="T1011" i="1"/>
  <c r="T819" i="1"/>
  <c r="T58" i="1"/>
  <c r="T241" i="1"/>
  <c r="T1313" i="1"/>
  <c r="T1091" i="1"/>
  <c r="T634" i="1"/>
  <c r="T478" i="1"/>
  <c r="T1217" i="1"/>
  <c r="T2082" i="1"/>
  <c r="T3427" i="1"/>
  <c r="T3541" i="1"/>
  <c r="T3794" i="1"/>
  <c r="T3401" i="1"/>
  <c r="T1492" i="1"/>
  <c r="T904" i="1"/>
  <c r="T2727" i="1"/>
  <c r="T2049" i="1"/>
  <c r="T2850" i="1"/>
  <c r="T597" i="1"/>
  <c r="T1953" i="1"/>
  <c r="T2685" i="1"/>
  <c r="T398" i="1"/>
  <c r="T204" i="1"/>
  <c r="T3824" i="1"/>
  <c r="T2891" i="1"/>
  <c r="T2374" i="1"/>
  <c r="T3033" i="1"/>
  <c r="T613" i="1"/>
  <c r="T483" i="1"/>
  <c r="T946" i="1"/>
  <c r="T2110" i="1"/>
  <c r="T1408" i="1"/>
  <c r="T2698" i="1"/>
  <c r="T3542" i="1"/>
  <c r="T3424" i="1"/>
  <c r="T3858" i="1"/>
  <c r="T3962" i="1"/>
  <c r="T2141" i="1"/>
  <c r="T2187" i="1"/>
  <c r="T2437" i="1"/>
  <c r="T647" i="1"/>
  <c r="T893" i="1"/>
  <c r="T1409" i="1"/>
  <c r="T3407" i="1"/>
  <c r="T2544" i="1"/>
  <c r="T586" i="1"/>
  <c r="T3521" i="1"/>
  <c r="T2508" i="1"/>
  <c r="T1708" i="1"/>
  <c r="T2770" i="1"/>
  <c r="T3299" i="1"/>
  <c r="T1248" i="1"/>
  <c r="T242" i="1"/>
  <c r="T1329" i="1"/>
  <c r="T3226" i="1"/>
  <c r="T3004" i="1"/>
  <c r="T2497" i="1"/>
  <c r="T927" i="1"/>
  <c r="T2287" i="1"/>
  <c r="T3680" i="1"/>
  <c r="T3504" i="1"/>
  <c r="T3462" i="1"/>
  <c r="T537" i="1"/>
  <c r="T1254" i="1"/>
  <c r="T2831" i="1"/>
  <c r="T1988" i="1"/>
  <c r="T3664" i="1"/>
  <c r="T1456" i="1"/>
  <c r="T3662" i="1"/>
  <c r="T3954" i="1"/>
  <c r="T2048" i="1"/>
  <c r="T3086" i="1"/>
  <c r="T2949" i="1"/>
  <c r="T3518" i="1"/>
  <c r="T2513" i="1"/>
  <c r="T796" i="1"/>
  <c r="T3991" i="1"/>
  <c r="T1554" i="1"/>
  <c r="T2586" i="1"/>
  <c r="T2817" i="1"/>
  <c r="T880" i="1"/>
  <c r="T168" i="1"/>
  <c r="T740" i="1"/>
  <c r="T2421" i="1"/>
  <c r="T797" i="1"/>
  <c r="T2327" i="1"/>
  <c r="T3510" i="1"/>
  <c r="T1224" i="1"/>
  <c r="T2217" i="1"/>
  <c r="T1699" i="1"/>
  <c r="T2286" i="1"/>
  <c r="T3103" i="1"/>
  <c r="T2495" i="1"/>
  <c r="T2738" i="1"/>
  <c r="T738" i="1"/>
  <c r="T582" i="1"/>
  <c r="T1927" i="1"/>
  <c r="T3185" i="1"/>
  <c r="T889" i="1"/>
  <c r="T1349" i="1"/>
  <c r="T3998" i="1"/>
  <c r="T1464" i="1"/>
  <c r="T3264" i="1"/>
  <c r="T2301" i="1"/>
  <c r="T3046" i="1"/>
  <c r="T3693" i="1"/>
  <c r="T2329" i="1"/>
  <c r="T2475" i="1"/>
  <c r="T3001" i="1"/>
  <c r="T2782" i="1"/>
  <c r="T1910" i="1"/>
  <c r="T2758" i="1"/>
  <c r="T3257" i="1"/>
  <c r="T1043" i="1"/>
  <c r="T1941" i="1"/>
  <c r="T1711" i="1"/>
  <c r="T3206" i="1"/>
  <c r="T3327" i="1"/>
  <c r="T3232" i="1"/>
  <c r="T2171" i="1"/>
  <c r="T3490" i="1"/>
  <c r="T2647" i="1"/>
  <c r="T3937" i="1"/>
  <c r="T1194" i="1"/>
  <c r="T2449" i="1"/>
  <c r="T2601" i="1"/>
  <c r="T1778" i="1"/>
  <c r="T2771" i="1"/>
  <c r="T39" i="1"/>
  <c r="T3665" i="1"/>
  <c r="T1279" i="1"/>
  <c r="T3614" i="1"/>
  <c r="T2371" i="1"/>
  <c r="T1415" i="1"/>
  <c r="T3897" i="1"/>
  <c r="T3090" i="1"/>
  <c r="T3529" i="1"/>
  <c r="T878" i="1"/>
  <c r="T2581" i="1"/>
  <c r="T2260" i="1"/>
  <c r="T2972" i="1"/>
  <c r="T835" i="1"/>
  <c r="T3790" i="1"/>
  <c r="T2662" i="1"/>
  <c r="T2069" i="1"/>
  <c r="T3442" i="1"/>
  <c r="T3944" i="1"/>
  <c r="T2848" i="1"/>
  <c r="T1707" i="1"/>
  <c r="T2667" i="1"/>
  <c r="T554" i="1"/>
  <c r="T2524" i="1"/>
  <c r="T596" i="1"/>
  <c r="T1504" i="1"/>
  <c r="T1722" i="1"/>
  <c r="T1801" i="1"/>
  <c r="T2529" i="1"/>
  <c r="T3956" i="1"/>
  <c r="T2588" i="1"/>
  <c r="T3263" i="1"/>
  <c r="T3396" i="1"/>
  <c r="T2456" i="1"/>
  <c r="T3730" i="1"/>
  <c r="T3286" i="1"/>
  <c r="T1851" i="1"/>
  <c r="T1287" i="1"/>
  <c r="T2992" i="1"/>
  <c r="T505" i="1"/>
  <c r="T2556" i="1"/>
  <c r="T2512" i="1"/>
  <c r="T4024" i="1"/>
  <c r="T3856" i="1"/>
  <c r="T3772" i="1"/>
  <c r="T1590" i="1"/>
  <c r="T2127" i="1"/>
  <c r="T3781" i="1"/>
  <c r="T3271" i="1"/>
  <c r="T970" i="1"/>
  <c r="T1870" i="1"/>
  <c r="T2350" i="1"/>
  <c r="T2344" i="1"/>
  <c r="T4038" i="1"/>
  <c r="T4089" i="1"/>
  <c r="T2020" i="1"/>
  <c r="T3015" i="1"/>
  <c r="T3692" i="1"/>
  <c r="T369" i="1"/>
  <c r="T847" i="1"/>
  <c r="T1299" i="1"/>
  <c r="T3900" i="1"/>
  <c r="T3624" i="1"/>
  <c r="T1487" i="1"/>
  <c r="T1951" i="1"/>
  <c r="T682" i="1"/>
  <c r="T3242" i="1"/>
  <c r="T3960" i="1"/>
  <c r="T1006" i="1"/>
  <c r="T1156" i="1"/>
  <c r="T3414" i="1"/>
  <c r="T3043" i="1"/>
  <c r="T46" i="1"/>
  <c r="T236" i="1"/>
  <c r="T1990" i="1"/>
  <c r="T1906" i="1"/>
  <c r="T27" i="1"/>
  <c r="T2039" i="1"/>
  <c r="T2040" i="1"/>
  <c r="T3709" i="1"/>
  <c r="T1573" i="1"/>
  <c r="T2909" i="1"/>
  <c r="T3997" i="1"/>
  <c r="T3077" i="1"/>
  <c r="T1969" i="1"/>
  <c r="T1434" i="1"/>
  <c r="T4053" i="1"/>
  <c r="T3949" i="1"/>
  <c r="T3024" i="1"/>
  <c r="T715" i="1"/>
  <c r="T3391" i="1"/>
  <c r="T2291" i="1"/>
  <c r="T3879" i="1"/>
  <c r="T2108" i="1"/>
  <c r="T2340" i="1"/>
  <c r="T1042" i="1"/>
  <c r="T1078" i="1"/>
  <c r="T2873" i="1"/>
  <c r="T1767" i="1"/>
  <c r="T855" i="1"/>
  <c r="T2255" i="1"/>
  <c r="T3430" i="1"/>
  <c r="T3711" i="1"/>
  <c r="T3588" i="1"/>
  <c r="T3808" i="1"/>
  <c r="T2618" i="1"/>
  <c r="T3559" i="1"/>
  <c r="T334" i="1"/>
  <c r="T1444" i="1"/>
  <c r="T2967" i="1"/>
  <c r="T1357" i="1"/>
  <c r="T3798" i="1"/>
  <c r="T1754" i="1"/>
  <c r="T3071" i="1"/>
  <c r="T1286" i="1"/>
  <c r="T466" i="1"/>
  <c r="T211" i="1"/>
  <c r="T347" i="1"/>
  <c r="T2674" i="1"/>
  <c r="T1526" i="1"/>
  <c r="T637" i="1"/>
  <c r="T2950" i="1"/>
  <c r="T2504" i="1"/>
  <c r="T3914" i="1"/>
  <c r="T3829" i="1"/>
  <c r="T2878" i="1"/>
  <c r="T1352" i="1"/>
  <c r="T3887" i="1"/>
  <c r="T1290" i="1"/>
  <c r="T3989" i="1"/>
  <c r="T1672" i="1"/>
  <c r="T2597" i="1"/>
  <c r="T3807" i="1"/>
  <c r="T2263" i="1"/>
  <c r="T3078" i="1"/>
  <c r="T2684" i="1"/>
  <c r="T2210" i="1"/>
  <c r="T3750" i="1"/>
  <c r="T3322" i="1"/>
  <c r="T4050" i="1"/>
  <c r="T3093" i="1"/>
  <c r="T3253" i="1"/>
  <c r="T3743" i="1"/>
  <c r="T1440" i="1"/>
  <c r="T1451" i="1"/>
  <c r="T380" i="1"/>
  <c r="T2769" i="1"/>
  <c r="T3661" i="1"/>
  <c r="T2493" i="1"/>
  <c r="T4070" i="1"/>
  <c r="T1030" i="1"/>
  <c r="T2010" i="1"/>
  <c r="T1900" i="1"/>
  <c r="T3064" i="1"/>
  <c r="T1629" i="1"/>
  <c r="T3590" i="1"/>
  <c r="T427" i="1"/>
  <c r="T2661" i="1"/>
  <c r="T1004" i="1"/>
  <c r="T3360" i="1"/>
  <c r="T1864" i="1"/>
  <c r="T3820" i="1"/>
  <c r="T2096" i="1"/>
  <c r="T549" i="1"/>
  <c r="T272" i="1"/>
  <c r="T3423" i="1"/>
  <c r="T3930" i="1"/>
  <c r="T3180" i="1"/>
  <c r="T3828" i="1"/>
  <c r="T1641" i="1"/>
  <c r="T3913" i="1"/>
  <c r="T4017" i="1"/>
  <c r="T1733" i="1"/>
  <c r="T4016" i="1"/>
  <c r="T3357" i="1"/>
  <c r="T1869" i="1"/>
  <c r="T2712" i="1"/>
  <c r="T3582" i="1"/>
  <c r="T3609" i="1"/>
  <c r="T2152" i="1"/>
  <c r="T3228" i="1"/>
  <c r="T2707" i="1"/>
  <c r="T3800" i="1"/>
  <c r="T1656" i="1"/>
  <c r="T3892" i="1"/>
  <c r="T2664" i="1"/>
  <c r="T996" i="1"/>
  <c r="T963" i="1"/>
  <c r="T3413" i="1"/>
  <c r="T3351" i="1"/>
  <c r="T2695" i="1"/>
  <c r="T2066" i="1"/>
  <c r="T1952" i="1"/>
  <c r="T1618" i="1"/>
  <c r="T1243" i="1"/>
  <c r="T2053" i="1"/>
  <c r="T1280" i="1"/>
  <c r="T2724" i="1"/>
  <c r="T265" i="1"/>
  <c r="T592" i="1"/>
  <c r="T808" i="1"/>
  <c r="T2775" i="1"/>
  <c r="T2166" i="1"/>
  <c r="T2041" i="1"/>
  <c r="T879" i="1"/>
  <c r="T948" i="1"/>
  <c r="T3487" i="1"/>
  <c r="T550" i="1"/>
  <c r="T3324" i="1"/>
  <c r="T2589" i="1"/>
  <c r="T3955" i="1"/>
  <c r="T3995" i="1"/>
  <c r="T2955" i="1"/>
  <c r="T2830" i="1"/>
  <c r="T2809" i="1"/>
  <c r="T2683" i="1"/>
  <c r="T4004" i="1"/>
  <c r="T2212" i="1"/>
  <c r="T1351" i="1"/>
  <c r="T2157" i="1"/>
  <c r="T3265" i="1"/>
  <c r="T3909" i="1"/>
  <c r="T2902" i="1"/>
  <c r="T1762" i="1"/>
  <c r="T3788" i="1"/>
  <c r="T3537" i="1"/>
  <c r="T3461" i="1"/>
  <c r="T907" i="1"/>
  <c r="T1630" i="1"/>
  <c r="T3583" i="1"/>
  <c r="T1710" i="1"/>
  <c r="T1792" i="1"/>
  <c r="T2623" i="1"/>
  <c r="T2396" i="1"/>
  <c r="T4098" i="1"/>
  <c r="T1606" i="1"/>
  <c r="T3021" i="1"/>
  <c r="T3008" i="1"/>
  <c r="T1520" i="1"/>
  <c r="T1420" i="1"/>
  <c r="T1675" i="1"/>
  <c r="T3686" i="1"/>
  <c r="T2678" i="1"/>
  <c r="T3695" i="1"/>
  <c r="T2459" i="1"/>
  <c r="T3757" i="1"/>
  <c r="T722" i="1"/>
  <c r="T393" i="1"/>
  <c r="T1986" i="1"/>
  <c r="T532" i="1"/>
  <c r="T73" i="1"/>
  <c r="T1947" i="1"/>
  <c r="T1704" i="1"/>
  <c r="T1306" i="1"/>
  <c r="T3668" i="1"/>
  <c r="T3968" i="1"/>
  <c r="T3411" i="1"/>
  <c r="T3679" i="1"/>
  <c r="T2070" i="1"/>
  <c r="T2767" i="1"/>
  <c r="T1589" i="1"/>
  <c r="T3189" i="1"/>
  <c r="T3534" i="1"/>
  <c r="T2627" i="1"/>
  <c r="T3352" i="1"/>
  <c r="T2800" i="1"/>
  <c r="T1723" i="1"/>
  <c r="T2913" i="1"/>
  <c r="T1518" i="1"/>
  <c r="T1700" i="1"/>
  <c r="T1934" i="1"/>
  <c r="T3099" i="1"/>
  <c r="T3722" i="1"/>
  <c r="T3694" i="1"/>
  <c r="T3454" i="1"/>
  <c r="T2853" i="1"/>
  <c r="T1654" i="1"/>
  <c r="T2392" i="1"/>
  <c r="T2608" i="1"/>
  <c r="T1530" i="1"/>
  <c r="T2629" i="1"/>
  <c r="T1406" i="1"/>
  <c r="T2180" i="1"/>
  <c r="T4065" i="1"/>
  <c r="T2489" i="1"/>
  <c r="T2515" i="1"/>
  <c r="T2565" i="1"/>
  <c r="T4003" i="1"/>
  <c r="T2104" i="1"/>
  <c r="T1757" i="1"/>
  <c r="T2640" i="1"/>
  <c r="T1844" i="1"/>
  <c r="T3853" i="1"/>
  <c r="T825" i="1"/>
  <c r="T800" i="1"/>
  <c r="T871" i="1"/>
  <c r="T1429" i="1"/>
  <c r="T2916" i="1"/>
  <c r="T409" i="1"/>
  <c r="T1806" i="1"/>
  <c r="T3277" i="1"/>
  <c r="T2518" i="1"/>
  <c r="T1877" i="1"/>
  <c r="T3392" i="1"/>
  <c r="T2418" i="1"/>
  <c r="T2553" i="1"/>
  <c r="T2087" i="1"/>
  <c r="T1975" i="1"/>
  <c r="T3815" i="1"/>
  <c r="T2277" i="1"/>
  <c r="T3282" i="1"/>
  <c r="T3165" i="1"/>
  <c r="T3770" i="1"/>
  <c r="T2626" i="1"/>
  <c r="T3742" i="1"/>
  <c r="T2697" i="1"/>
  <c r="T3813" i="1"/>
  <c r="T1865" i="1"/>
  <c r="T1096" i="1"/>
  <c r="T2625" i="1"/>
  <c r="T457" i="1"/>
  <c r="T3974" i="1"/>
  <c r="T3720" i="1"/>
  <c r="T3276" i="1"/>
  <c r="T2790" i="1"/>
  <c r="T3671" i="1"/>
  <c r="T3953" i="1"/>
  <c r="T2013" i="1"/>
  <c r="T542" i="1"/>
  <c r="T2797" i="1"/>
  <c r="T3434" i="1"/>
  <c r="T2501" i="1"/>
  <c r="T600" i="1"/>
  <c r="T1432" i="1"/>
  <c r="T1119" i="1"/>
  <c r="T517" i="1"/>
  <c r="T2045" i="1"/>
  <c r="T3187" i="1"/>
  <c r="T3364" i="1"/>
  <c r="T4045" i="1"/>
  <c r="T3085" i="1"/>
  <c r="T3306" i="1"/>
  <c r="T3026" i="1"/>
  <c r="T3885" i="1"/>
  <c r="T3939" i="1"/>
  <c r="T2422" i="1"/>
  <c r="T2521" i="1"/>
  <c r="T2813" i="1"/>
  <c r="T1169" i="1"/>
  <c r="T1597" i="1"/>
  <c r="T2498" i="1"/>
  <c r="T2884" i="1"/>
  <c r="T2895" i="1"/>
  <c r="T2930" i="1"/>
  <c r="T3806" i="1"/>
  <c r="T3919" i="1"/>
  <c r="T3389" i="1"/>
  <c r="T2145" i="1"/>
  <c r="T1962" i="1"/>
  <c r="T3369" i="1"/>
  <c r="T2125" i="1"/>
  <c r="T2299" i="1"/>
  <c r="T2904" i="1"/>
  <c r="T3654" i="1"/>
  <c r="T3650" i="1"/>
  <c r="T3017" i="1"/>
  <c r="T512" i="1"/>
  <c r="T2665" i="1"/>
  <c r="T1232" i="1"/>
  <c r="T1997" i="1"/>
  <c r="T3383" i="1"/>
  <c r="T198" i="1"/>
  <c r="T3600" i="1"/>
  <c r="T3036" i="1"/>
  <c r="T4005" i="1"/>
  <c r="T3882" i="1"/>
  <c r="T3871" i="1"/>
  <c r="T3833" i="1"/>
  <c r="T3215" i="1"/>
  <c r="T3502" i="1"/>
  <c r="T3049" i="1"/>
  <c r="T3052" i="1"/>
  <c r="T2185" i="1"/>
  <c r="T3585" i="1"/>
  <c r="T2360" i="1"/>
  <c r="T4028" i="1"/>
  <c r="T3677" i="1"/>
  <c r="T2970" i="1"/>
  <c r="T1556" i="1"/>
  <c r="T862" i="1"/>
  <c r="T1496" i="1"/>
  <c r="T3055" i="1"/>
  <c r="T3034" i="1"/>
  <c r="T3513" i="1"/>
  <c r="T3061" i="1"/>
  <c r="T1450" i="1"/>
  <c r="T3616" i="1"/>
  <c r="T3372" i="1"/>
  <c r="T2486" i="1"/>
  <c r="T3297" i="1"/>
  <c r="T4082" i="1"/>
  <c r="T3191" i="1"/>
  <c r="T3907" i="1"/>
  <c r="T3567" i="1"/>
  <c r="T3732" i="1"/>
  <c r="T2016" i="1"/>
  <c r="T3486" i="1"/>
  <c r="T3878" i="1"/>
  <c r="T2546" i="1"/>
  <c r="T3838" i="1"/>
  <c r="T1655" i="1"/>
  <c r="T1646" i="1"/>
  <c r="T3482" i="1"/>
  <c r="T2926" i="1"/>
  <c r="T3203" i="1"/>
  <c r="T3903" i="1"/>
  <c r="T3783" i="1"/>
  <c r="T1827" i="1"/>
  <c r="T3889" i="1"/>
  <c r="T1378" i="1"/>
  <c r="T3652" i="1"/>
  <c r="T2443" i="1"/>
  <c r="T3656" i="1"/>
  <c r="T2854" i="1"/>
  <c r="T1003" i="1"/>
  <c r="T990" i="1"/>
  <c r="T1050" i="1"/>
  <c r="T3233" i="1"/>
  <c r="T417" i="1"/>
  <c r="T3940" i="1"/>
  <c r="T3619" i="1"/>
  <c r="T1118" i="1"/>
  <c r="T3025" i="1"/>
  <c r="T3221" i="1"/>
  <c r="T1149" i="1"/>
  <c r="T1461" i="1"/>
  <c r="T3601" i="1"/>
  <c r="T1841" i="1"/>
  <c r="T3922" i="1"/>
  <c r="T3797" i="1"/>
  <c r="T2014" i="1"/>
  <c r="T2035" i="1"/>
  <c r="T2001" i="1"/>
  <c r="T1958" i="1"/>
  <c r="T3663" i="1"/>
  <c r="T3575" i="1"/>
  <c r="T4094" i="1"/>
  <c r="T2691" i="1"/>
  <c r="T3905" i="1"/>
  <c r="T3639" i="1"/>
  <c r="T852" i="1"/>
  <c r="T214" i="1"/>
  <c r="T3796" i="1"/>
  <c r="T1993" i="1"/>
  <c r="T2708" i="1"/>
  <c r="T3568" i="1"/>
  <c r="T2113" i="1"/>
  <c r="T225" i="1"/>
  <c r="T3013" i="1"/>
  <c r="T2088" i="1"/>
  <c r="T1533" i="1"/>
  <c r="T285" i="1"/>
  <c r="T3721" i="1"/>
  <c r="T1055" i="1"/>
  <c r="T2044" i="1"/>
  <c r="T2128" i="1"/>
  <c r="T2059" i="1"/>
  <c r="T2186" i="1"/>
  <c r="T3817" i="1"/>
  <c r="T3971" i="1"/>
  <c r="T298" i="1"/>
  <c r="T3108" i="1"/>
  <c r="T3867" i="1"/>
  <c r="T4033" i="1"/>
  <c r="T2699" i="1"/>
  <c r="T3355" i="1"/>
  <c r="T3877" i="1"/>
  <c r="T1544" i="1"/>
  <c r="T3070" i="1"/>
  <c r="T1459" i="1"/>
  <c r="T3494" i="1"/>
  <c r="T1525" i="1"/>
  <c r="T3484" i="1"/>
  <c r="T3479" i="1"/>
  <c r="T3006" i="1"/>
  <c r="T2257" i="1"/>
  <c r="T4090" i="1"/>
  <c r="T3199" i="1"/>
  <c r="T4039" i="1"/>
  <c r="T4068" i="1"/>
  <c r="T3719" i="1"/>
  <c r="T3715" i="1"/>
  <c r="T3752" i="1"/>
  <c r="T3519" i="1"/>
  <c r="T3704" i="1"/>
  <c r="T4022" i="1"/>
  <c r="T2534" i="1"/>
  <c r="T823" i="1"/>
  <c r="T3629" i="1"/>
  <c r="T3234" i="1"/>
  <c r="T2531" i="1"/>
  <c r="T3223" i="1"/>
  <c r="T426" i="1"/>
  <c r="T2894" i="1"/>
  <c r="T3862" i="1"/>
  <c r="T4021" i="1"/>
  <c r="T2121" i="1"/>
  <c r="T1310" i="1"/>
  <c r="T3803" i="1"/>
  <c r="T1835" i="1"/>
  <c r="T4074" i="1"/>
  <c r="T3647" i="1"/>
  <c r="T3774" i="1"/>
  <c r="T3260" i="1"/>
  <c r="T3418" i="1"/>
  <c r="T3354" i="1"/>
  <c r="T3408" i="1"/>
  <c r="T2002" i="1"/>
  <c r="T643" i="1"/>
  <c r="T624" i="1"/>
  <c r="T1127" i="1"/>
  <c r="T627" i="1"/>
  <c r="T3729" i="1"/>
  <c r="T614" i="1"/>
  <c r="T2720" i="1"/>
  <c r="T1924" i="1"/>
  <c r="T3050" i="1"/>
  <c r="T4025" i="1"/>
  <c r="T3367" i="1"/>
  <c r="T514" i="1"/>
  <c r="T2776" i="1"/>
  <c r="T2644" i="1"/>
  <c r="T2123" i="1"/>
  <c r="T3978" i="1"/>
  <c r="T652" i="1"/>
  <c r="T3441" i="1"/>
  <c r="T3244" i="1"/>
  <c r="T3896" i="1"/>
  <c r="T3846" i="1"/>
  <c r="T2750" i="1"/>
  <c r="T3406" i="1"/>
  <c r="T3810" i="1"/>
  <c r="T2380" i="1"/>
  <c r="T2860" i="1"/>
  <c r="T3141" i="1"/>
  <c r="T3231" i="1"/>
  <c r="T1316" i="1"/>
  <c r="T3738" i="1"/>
  <c r="T3964" i="1"/>
  <c r="T3207" i="1"/>
  <c r="T3780" i="1"/>
  <c r="T3067" i="1"/>
  <c r="T3564" i="1"/>
  <c r="T4046" i="1"/>
  <c r="T3816" i="1"/>
  <c r="T4084" i="1"/>
  <c r="T3840" i="1"/>
  <c r="T810" i="1"/>
  <c r="T2416" i="1"/>
  <c r="T3814" i="1"/>
  <c r="T3599" i="1"/>
  <c r="T2503" i="1"/>
  <c r="T3710" i="1"/>
  <c r="T3927" i="1"/>
  <c r="T4108" i="1"/>
  <c r="T2027" i="1"/>
  <c r="T3860" i="1"/>
  <c r="T3799" i="1"/>
  <c r="T4044" i="1"/>
  <c r="T3148" i="1"/>
  <c r="T3818" i="1"/>
  <c r="T3713" i="1"/>
  <c r="T3917" i="1"/>
  <c r="T2706" i="1"/>
  <c r="T3928" i="1"/>
  <c r="T3216" i="1"/>
  <c r="T1098" i="1"/>
  <c r="T3275" i="1"/>
  <c r="T2826" i="1"/>
  <c r="T1012" i="1"/>
  <c r="T3901" i="1"/>
  <c r="T3300" i="1"/>
  <c r="T3992" i="1"/>
  <c r="T3947" i="1"/>
  <c r="T1311" i="1"/>
  <c r="T1236" i="1"/>
  <c r="T3435" i="1"/>
  <c r="T3350" i="1"/>
  <c r="T3690" i="1"/>
  <c r="T2111" i="1"/>
  <c r="T1307" i="1"/>
  <c r="T1327" i="1"/>
  <c r="T3723" i="1"/>
  <c r="T2933" i="1"/>
  <c r="T3973" i="1"/>
  <c r="T4073" i="1"/>
  <c r="T3259" i="1"/>
  <c r="T1371" i="1"/>
  <c r="T1452" i="1"/>
  <c r="T3532" i="1"/>
  <c r="T1469" i="1"/>
  <c r="T1465" i="1"/>
  <c r="T3144" i="1"/>
  <c r="T1553" i="1"/>
  <c r="T1480" i="1"/>
  <c r="T1605" i="1"/>
  <c r="T2715" i="1"/>
  <c r="T3689" i="1"/>
  <c r="T3274" i="1"/>
  <c r="T1683" i="1"/>
  <c r="T3890" i="1"/>
  <c r="T3596" i="1"/>
  <c r="T3906" i="1"/>
  <c r="T3455" i="1"/>
  <c r="T3929" i="1"/>
  <c r="T3220" i="1"/>
  <c r="T3976" i="1"/>
  <c r="T3641" i="1"/>
  <c r="T4107" i="1"/>
  <c r="T1860" i="1"/>
  <c r="T4041" i="1"/>
  <c r="T1987" i="1"/>
  <c r="T2030" i="1"/>
  <c r="T2659" i="1"/>
  <c r="T3712" i="1"/>
  <c r="T3377" i="1"/>
  <c r="T2117" i="1"/>
  <c r="T2028" i="1"/>
  <c r="T4069" i="1"/>
  <c r="T2140" i="1"/>
  <c r="T4103" i="1"/>
  <c r="T3966" i="1"/>
  <c r="T3826" i="1"/>
  <c r="T3132" i="1"/>
  <c r="T2908" i="1"/>
  <c r="T3151" i="1"/>
  <c r="T3999" i="1"/>
  <c r="T2285" i="1"/>
  <c r="T2312" i="1"/>
  <c r="T3471" i="1"/>
  <c r="T4009" i="1"/>
  <c r="T2323" i="1"/>
  <c r="T4081" i="1"/>
  <c r="T2384" i="1"/>
  <c r="T2959" i="1"/>
  <c r="T3834" i="1"/>
  <c r="T4111" i="1"/>
  <c r="T3302" i="1"/>
  <c r="T2445" i="1"/>
  <c r="T3802" i="1"/>
  <c r="T2423" i="1"/>
  <c r="T2434" i="1"/>
  <c r="T3881" i="1"/>
  <c r="T3911" i="1"/>
  <c r="T3725" i="1"/>
  <c r="T4048" i="1"/>
  <c r="T3977" i="1"/>
  <c r="T4015" i="1"/>
  <c r="T2574" i="1"/>
  <c r="T3166" i="1"/>
  <c r="T3740" i="1"/>
  <c r="T3967" i="1"/>
  <c r="T3685" i="1"/>
  <c r="T4097" i="1"/>
  <c r="T4062" i="1"/>
  <c r="T4086" i="1"/>
  <c r="T4037" i="1"/>
  <c r="T2903" i="1"/>
  <c r="T3706" i="1"/>
  <c r="T3379" i="1"/>
  <c r="T2922" i="1"/>
  <c r="T4064" i="1"/>
  <c r="T2947" i="1"/>
  <c r="T3516" i="1"/>
  <c r="T3027" i="1"/>
  <c r="T2987" i="1"/>
  <c r="T3842" i="1"/>
  <c r="T3023" i="1"/>
  <c r="T3115" i="1"/>
  <c r="T3717" i="1"/>
  <c r="T4099" i="1"/>
  <c r="T4088" i="1"/>
  <c r="T4013" i="1"/>
  <c r="T3150" i="1"/>
  <c r="T3217" i="1"/>
  <c r="T4076" i="1"/>
  <c r="T3309" i="1"/>
  <c r="T3417" i="1"/>
  <c r="T3378" i="1"/>
  <c r="T3376" i="1"/>
  <c r="T3371" i="1"/>
  <c r="T4023" i="1"/>
  <c r="T3970" i="1"/>
  <c r="T3507" i="1"/>
  <c r="T3492" i="1"/>
  <c r="T3805" i="1"/>
  <c r="T4087" i="1"/>
  <c r="T3581" i="1"/>
  <c r="T3565" i="1"/>
  <c r="T3963" i="1"/>
  <c r="T3993" i="1"/>
  <c r="T3748" i="1"/>
  <c r="T3943" i="1"/>
  <c r="T3739" i="1"/>
  <c r="T3756" i="1"/>
  <c r="T4080" i="1"/>
  <c r="T4093" i="1"/>
  <c r="T3793" i="1"/>
  <c r="T3854" i="1"/>
  <c r="T3861" i="1"/>
  <c r="T3864" i="1"/>
  <c r="T3888" i="1"/>
  <c r="T3936" i="1"/>
  <c r="T4011" i="1"/>
  <c r="T4032" i="1"/>
  <c r="T4049" i="1"/>
  <c r="T4095" i="1"/>
  <c r="T4092" i="1"/>
  <c r="T4106" i="1"/>
  <c r="T255" i="1"/>
  <c r="T342" i="1"/>
  <c r="T95" i="1"/>
  <c r="T3855" i="1"/>
  <c r="T2762" i="1"/>
  <c r="T2602" i="1"/>
  <c r="T1545" i="1"/>
  <c r="T93" i="1"/>
  <c r="T364" i="1"/>
  <c r="T3284" i="1"/>
  <c r="T297" i="1"/>
  <c r="T2564" i="1"/>
  <c r="T200" i="1"/>
  <c r="T111" i="1"/>
  <c r="T2011" i="1"/>
  <c r="T3248" i="1"/>
  <c r="T1798" i="1"/>
  <c r="T2387" i="1"/>
  <c r="T2582" i="1"/>
  <c r="T309" i="1"/>
  <c r="T1476" i="1"/>
  <c r="T1517" i="1"/>
  <c r="T355" i="1"/>
  <c r="T2754" i="1"/>
  <c r="T2223" i="1"/>
  <c r="T3347" i="1"/>
  <c r="T3134" i="1"/>
  <c r="T3485" i="1"/>
  <c r="T2072" i="1"/>
  <c r="T692" i="1"/>
  <c r="T3278" i="1"/>
  <c r="T2525" i="1"/>
  <c r="T2774" i="1"/>
  <c r="T1448" i="1"/>
  <c r="T1109" i="1"/>
  <c r="T844" i="1"/>
  <c r="T523" i="1"/>
  <c r="T2681" i="1"/>
  <c r="T4063" i="1"/>
  <c r="T2709" i="1"/>
  <c r="T3007" i="1"/>
  <c r="T3515" i="1"/>
  <c r="T3022" i="1"/>
  <c r="T3526" i="1"/>
  <c r="T343" i="1"/>
  <c r="T2222" i="1"/>
  <c r="T3044" i="1"/>
  <c r="T2304" i="1"/>
  <c r="T2532" i="1"/>
  <c r="T1513" i="1"/>
  <c r="T785" i="1"/>
  <c r="T3082" i="1"/>
  <c r="T681" i="1"/>
  <c r="T1160" i="1"/>
  <c r="T3250" i="1"/>
  <c r="T833" i="1"/>
  <c r="T3398" i="1"/>
  <c r="T1445" i="1"/>
  <c r="T4000" i="1"/>
  <c r="T3934" i="1"/>
  <c r="T2080" i="1"/>
  <c r="T243" i="1"/>
  <c r="T2846" i="1"/>
  <c r="T1819" i="1"/>
  <c r="T3436" i="1"/>
  <c r="T375" i="1"/>
  <c r="T68" i="1"/>
  <c r="T3915" i="1"/>
  <c r="T4101" i="1"/>
  <c r="T3844" i="1"/>
  <c r="T2580" i="1"/>
  <c r="T4091" i="1"/>
  <c r="T3745" i="1"/>
  <c r="T3353" i="1"/>
  <c r="T115" i="1"/>
  <c r="T4114" i="1"/>
  <c r="T2783" i="1"/>
  <c r="T3870" i="1"/>
  <c r="T3098" i="1"/>
  <c r="T4109" i="1"/>
  <c r="T3718" i="1"/>
  <c r="T1477" i="1"/>
  <c r="T2789" i="1"/>
  <c r="T3707" i="1"/>
  <c r="T3496" i="1"/>
  <c r="T2211" i="1"/>
  <c r="T3996" i="1"/>
  <c r="T1483" i="1"/>
  <c r="T1373" i="1"/>
  <c r="T534" i="1"/>
  <c r="T2598" i="1"/>
  <c r="T1866" i="1"/>
  <c r="T1102" i="1"/>
  <c r="T2516" i="1"/>
  <c r="T705" i="1"/>
  <c r="T788" i="1"/>
  <c r="T3959" i="1"/>
  <c r="T2477" i="1"/>
  <c r="T3175" i="1"/>
  <c r="T1738" i="1"/>
  <c r="T1944" i="1"/>
  <c r="T2666" i="1"/>
  <c r="T1594" i="1"/>
  <c r="T930" i="1"/>
  <c r="T2237" i="1"/>
  <c r="T5" i="1"/>
  <c r="T3040" i="1"/>
  <c r="T3495" i="1"/>
  <c r="T4083" i="1"/>
  <c r="T2714" i="1"/>
  <c r="T1532" i="1"/>
  <c r="T2726" i="1"/>
  <c r="T2302" i="1"/>
  <c r="T3002" i="1"/>
  <c r="T2705" i="1"/>
  <c r="T3875" i="1"/>
  <c r="T2779" i="1"/>
  <c r="T2492" i="1"/>
  <c r="T3505" i="1"/>
  <c r="T3555" i="1"/>
  <c r="T3607" i="1"/>
  <c r="T3229" i="1"/>
  <c r="T3931" i="1"/>
  <c r="T3948" i="1"/>
  <c r="T2006" i="1"/>
  <c r="T3298" i="1"/>
  <c r="T4019" i="1"/>
  <c r="T668" i="1"/>
  <c r="T3935" i="1"/>
  <c r="T3200" i="1"/>
  <c r="T3642" i="1"/>
  <c r="T2381" i="1"/>
  <c r="T3560" i="1"/>
  <c r="T2784" i="1"/>
  <c r="T2748" i="1"/>
  <c r="T2505" i="1"/>
  <c r="T2768" i="1"/>
  <c r="T3230" i="1"/>
  <c r="T1460" i="1"/>
  <c r="T516" i="1"/>
  <c r="T2535" i="1"/>
  <c r="T3048" i="1"/>
  <c r="T3060" i="1"/>
  <c r="T3746" i="1"/>
  <c r="T2940" i="1"/>
  <c r="T1790" i="1"/>
  <c r="T3975" i="1"/>
  <c r="T3544" i="1"/>
  <c r="T1834" i="1"/>
  <c r="T4085" i="1"/>
  <c r="T3499" i="1"/>
  <c r="T3511" i="1"/>
  <c r="T3969" i="1"/>
  <c r="T1332" i="1"/>
  <c r="T2799" i="1"/>
  <c r="T1061" i="1"/>
  <c r="T3404" i="1"/>
  <c r="T602" i="1"/>
  <c r="T41" i="1"/>
  <c r="T4012" i="1"/>
  <c r="T65" i="1"/>
  <c r="T821" i="1"/>
  <c r="T3449" i="1"/>
  <c r="T2723" i="1"/>
  <c r="T560" i="1"/>
  <c r="T1047" i="1"/>
  <c r="T3769" i="1"/>
  <c r="T4071" i="1"/>
  <c r="T1474" i="1"/>
  <c r="T2209" i="1"/>
  <c r="T2061" i="1"/>
  <c r="T933" i="1"/>
  <c r="T3014" i="1"/>
  <c r="T2338" i="1"/>
  <c r="T3988" i="1"/>
  <c r="T1587" i="1"/>
  <c r="T1089" i="1"/>
  <c r="T4018" i="1"/>
  <c r="T2485" i="1"/>
  <c r="T21" i="1"/>
  <c r="T96" i="1"/>
  <c r="T2820" i="1"/>
  <c r="T4043" i="1"/>
  <c r="T3028" i="1"/>
  <c r="T1497" i="1"/>
  <c r="T2561" i="1"/>
  <c r="T803" i="1"/>
  <c r="T1494" i="1"/>
  <c r="T2806" i="1"/>
  <c r="T1799" i="1"/>
  <c r="T569" i="1"/>
  <c r="T1516" i="1"/>
  <c r="T2777" i="1"/>
  <c r="T2101" i="1"/>
  <c r="T2050" i="1"/>
  <c r="T2389" i="1"/>
  <c r="T2219" i="1"/>
  <c r="T1080" i="1"/>
  <c r="T3982" i="1"/>
  <c r="T4058" i="1"/>
  <c r="T2321" i="1"/>
  <c r="T261" i="1"/>
  <c r="T3079" i="1"/>
  <c r="T13" i="1"/>
  <c r="T696" i="1"/>
  <c r="T296" i="1"/>
  <c r="T830" i="1"/>
  <c r="T679" i="1"/>
  <c r="T902" i="1"/>
  <c r="T3472" i="1"/>
  <c r="T1721" i="1"/>
  <c r="T401" i="1"/>
  <c r="T3235" i="1"/>
  <c r="T2300" i="1"/>
  <c r="T1659" i="1"/>
  <c r="T11" i="1"/>
  <c r="T551" i="1"/>
  <c r="T799" i="1"/>
  <c r="T939" i="1"/>
  <c r="T1176" i="1"/>
  <c r="T1931" i="1"/>
  <c r="T2793" i="1"/>
  <c r="T953" i="1"/>
  <c r="T4113" i="1"/>
  <c r="T3591" i="1"/>
  <c r="T1985" i="1"/>
  <c r="T2306" i="1"/>
  <c r="T3438" i="1"/>
  <c r="T2956" i="1"/>
  <c r="T2566" i="1"/>
  <c r="T4027" i="1"/>
  <c r="T454" i="1"/>
  <c r="T3986" i="1"/>
  <c r="T1886" i="1"/>
  <c r="T2948" i="1"/>
  <c r="T861" i="1"/>
  <c r="T3622" i="1"/>
  <c r="T2713" i="1"/>
  <c r="T571" i="1"/>
  <c r="T2943" i="1"/>
  <c r="T3727" i="1"/>
  <c r="T1769" i="1"/>
  <c r="T896" i="1"/>
  <c r="T1238" i="1"/>
  <c r="T2833" i="1"/>
  <c r="T1195" i="1"/>
  <c r="T3334" i="1"/>
  <c r="T1202" i="1"/>
  <c r="T3703" i="1"/>
  <c r="T2068" i="1"/>
  <c r="T4072" i="1"/>
  <c r="T995" i="1"/>
  <c r="T2276" i="1"/>
  <c r="T2571" i="1"/>
  <c r="T2787" i="1"/>
  <c r="T2188" i="1"/>
  <c r="T3147" i="1"/>
  <c r="T2351" i="1"/>
  <c r="T2341" i="1"/>
  <c r="T3394" i="1"/>
  <c r="T3356" i="1"/>
  <c r="T2591" i="1"/>
  <c r="T1776" i="1"/>
  <c r="T240" i="1"/>
  <c r="T2067" i="1"/>
  <c r="T3627" i="1"/>
  <c r="T1507" i="1"/>
  <c r="T1582" i="1"/>
  <c r="T3326" i="1"/>
  <c r="T2657" i="1"/>
  <c r="T662" i="1"/>
  <c r="T303" i="1"/>
  <c r="T30" i="1"/>
  <c r="T638" i="1"/>
  <c r="T1805" i="1"/>
  <c r="T664" i="1"/>
  <c r="T3617" i="1"/>
  <c r="T2814" i="1"/>
  <c r="T2704" i="1"/>
  <c r="T1674" i="1"/>
  <c r="T1244" i="1"/>
  <c r="T1839" i="1"/>
  <c r="T208" i="1"/>
  <c r="T1293" i="1"/>
  <c r="T2898" i="1"/>
  <c r="T1522" i="1"/>
  <c r="T17" i="1"/>
  <c r="T2155" i="1"/>
  <c r="T444" i="1"/>
  <c r="T735" i="1"/>
  <c r="T187" i="1"/>
  <c r="T3182" i="1"/>
  <c r="T2354" i="1"/>
  <c r="T2202" i="1"/>
  <c r="T1595" i="1"/>
  <c r="T767" i="1"/>
  <c r="T3899" i="1"/>
  <c r="T1187" i="1"/>
  <c r="T1374" i="1"/>
  <c r="T2995" i="1"/>
  <c r="T2328" i="1"/>
  <c r="T1402" i="1"/>
  <c r="T486" i="1"/>
  <c r="T2086" i="1"/>
  <c r="T3129" i="1"/>
  <c r="T1218" i="1"/>
  <c r="T1775" i="1"/>
  <c r="T2076" i="1"/>
  <c r="T1692" i="1"/>
  <c r="T1164" i="1"/>
  <c r="T684" i="1"/>
  <c r="T3951" i="1"/>
  <c r="T4077" i="1"/>
  <c r="T3958" i="1"/>
  <c r="T3246" i="1"/>
  <c r="T1976" i="1"/>
  <c r="T3437" i="1"/>
  <c r="T2047" i="1"/>
  <c r="T3848" i="1"/>
  <c r="T162" i="1"/>
  <c r="T2181" i="1"/>
  <c r="T295" i="1"/>
  <c r="T2788" i="1"/>
  <c r="T2798" i="1"/>
  <c r="T3869" i="1"/>
  <c r="T2951" i="1"/>
  <c r="T84" i="1"/>
  <c r="T802" i="1"/>
  <c r="T3832" i="1"/>
  <c r="T2578" i="1"/>
  <c r="T3918" i="1"/>
  <c r="T159" i="1"/>
  <c r="T1296" i="1"/>
  <c r="T2686" i="1"/>
  <c r="T3386" i="1"/>
  <c r="T3768" i="1"/>
  <c r="T395" i="1"/>
  <c r="T2442" i="1"/>
  <c r="T3653" i="1"/>
  <c r="T2438" i="1"/>
  <c r="T2397" i="1"/>
  <c r="T2042" i="1"/>
  <c r="T2962" i="1"/>
  <c r="T2616" i="1"/>
  <c r="T2383" i="1"/>
  <c r="T3508" i="1"/>
  <c r="T4112" i="1"/>
  <c r="T2764" i="1"/>
  <c r="T492" i="1"/>
  <c r="T2912" i="1"/>
  <c r="T3765" i="1"/>
  <c r="T2710" i="1"/>
  <c r="T758" i="1"/>
  <c r="T1046" i="1"/>
  <c r="T2271" i="1"/>
  <c r="T2407" i="1"/>
  <c r="T3898" i="1"/>
  <c r="T301" i="1"/>
  <c r="T3202" i="1"/>
  <c r="T3193" i="1"/>
  <c r="T153" i="1"/>
  <c r="T169" i="1"/>
  <c r="T2393" i="1"/>
  <c r="T503" i="1"/>
  <c r="T1510" i="1"/>
  <c r="T1889" i="1"/>
  <c r="T2346" i="1"/>
  <c r="T3443" i="1"/>
  <c r="T4001" i="1"/>
  <c r="T2733" i="1"/>
  <c r="T4061" i="1"/>
  <c r="T4100" i="1"/>
  <c r="T1531" i="1"/>
  <c r="T2514" i="1"/>
  <c r="T3453" i="1"/>
  <c r="T62" i="1"/>
  <c r="T4110" i="1"/>
  <c r="T4102" i="1"/>
  <c r="T3705" i="1"/>
  <c r="T3387" i="1"/>
  <c r="T3699" i="1"/>
  <c r="T2931" i="1"/>
  <c r="T2305" i="1"/>
  <c r="T2796" i="1"/>
  <c r="T4104" i="1"/>
  <c r="T530" i="1"/>
  <c r="T804" i="1"/>
  <c r="T2183" i="1"/>
  <c r="T645" i="1"/>
  <c r="T4079" i="1"/>
  <c r="T845" i="1"/>
  <c r="T2292" i="1"/>
  <c r="T667" i="1"/>
  <c r="T3891" i="1"/>
  <c r="T3123" i="1"/>
  <c r="T4105" i="1"/>
  <c r="T2062" i="1"/>
  <c r="T1999" i="1"/>
  <c r="T2376" i="1"/>
  <c r="T2226" i="1"/>
  <c r="T4026" i="1"/>
  <c r="T3786" i="1"/>
  <c r="T1479" i="1"/>
  <c r="T2074" i="1"/>
  <c r="T3837" i="1"/>
  <c r="T707" i="1"/>
  <c r="T324" i="1"/>
  <c r="T3208" i="1"/>
  <c r="T1784" i="1"/>
  <c r="S3" i="1"/>
  <c r="S4" i="1"/>
  <c r="S7" i="1"/>
  <c r="S2172" i="1"/>
  <c r="S3470" i="1"/>
  <c r="S2" i="1"/>
  <c r="S2851" i="1"/>
  <c r="S20" i="1"/>
  <c r="S1747" i="1"/>
  <c r="S644" i="1"/>
  <c r="S1938" i="1"/>
  <c r="S1335" i="1"/>
  <c r="S2791" i="1"/>
  <c r="S2607" i="1"/>
  <c r="S387" i="1"/>
  <c r="S3236" i="1"/>
  <c r="S2362" i="1"/>
  <c r="S2468" i="1"/>
  <c r="S2641" i="1"/>
  <c r="S599" i="1"/>
  <c r="S24" i="1"/>
  <c r="S1212" i="1"/>
  <c r="S3673" i="1"/>
  <c r="S577" i="1"/>
  <c r="S35" i="1"/>
  <c r="S1939" i="1"/>
  <c r="S2628" i="1"/>
  <c r="S2911" i="1"/>
  <c r="S3669" i="1"/>
  <c r="S3224" i="1"/>
  <c r="S385" i="1"/>
  <c r="S3426" i="1"/>
  <c r="S48" i="1"/>
  <c r="S3503" i="1"/>
  <c r="S3290" i="1"/>
  <c r="S2634" i="1"/>
  <c r="S31" i="1"/>
  <c r="S216" i="1"/>
  <c r="S3733" i="1"/>
  <c r="S1883" i="1"/>
  <c r="S649" i="1"/>
  <c r="S3942" i="1"/>
  <c r="S3606" i="1"/>
  <c r="S1966" i="1"/>
  <c r="S648" i="1"/>
  <c r="S3433" i="1"/>
  <c r="S1737" i="1"/>
  <c r="S3736" i="1"/>
  <c r="S1204" i="1"/>
  <c r="S2247" i="1"/>
  <c r="S191" i="1"/>
  <c r="S45" i="1"/>
  <c r="S1322" i="1"/>
  <c r="S1734" i="1"/>
  <c r="S3267" i="1"/>
  <c r="S1694" i="1"/>
  <c r="S4014" i="1"/>
  <c r="S1065" i="1"/>
  <c r="S2773" i="1"/>
  <c r="S1365" i="1"/>
  <c r="S3554" i="1"/>
  <c r="S1442" i="1"/>
  <c r="S3194" i="1"/>
  <c r="S591" i="1"/>
  <c r="S733" i="1"/>
  <c r="S704" i="1"/>
  <c r="S1211" i="1"/>
  <c r="S1978" i="1"/>
  <c r="S4008" i="1"/>
  <c r="S2735" i="1"/>
  <c r="S921" i="1"/>
  <c r="S3633" i="1"/>
  <c r="S2115" i="1"/>
  <c r="S2718" i="1"/>
  <c r="S287" i="1"/>
  <c r="S107" i="1"/>
  <c r="S3466" i="1"/>
  <c r="S3081" i="1"/>
  <c r="S3158" i="1"/>
  <c r="S1328" i="1"/>
  <c r="S14" i="1"/>
  <c r="S2476" i="1"/>
  <c r="S2436" i="1"/>
  <c r="S2193" i="1"/>
  <c r="S348" i="1"/>
  <c r="S2522" i="1"/>
  <c r="S2605" i="1"/>
  <c r="S3728" i="1"/>
  <c r="S3638" i="1"/>
  <c r="S151" i="1"/>
  <c r="S3859" i="1"/>
  <c r="S496" i="1"/>
  <c r="S661" i="1"/>
  <c r="S38" i="1"/>
  <c r="S3785" i="1"/>
  <c r="S3218" i="1"/>
  <c r="S867" i="1"/>
  <c r="S2161" i="1"/>
  <c r="S3190" i="1"/>
  <c r="S3196" i="1"/>
  <c r="S1245" i="1"/>
  <c r="S3741" i="1"/>
  <c r="S1955" i="1"/>
  <c r="S3734" i="1"/>
  <c r="S3142" i="1"/>
  <c r="S1515" i="1"/>
  <c r="S2473" i="1"/>
  <c r="S97" i="1"/>
  <c r="S3926" i="1"/>
  <c r="S1742" i="1"/>
  <c r="S1132" i="1"/>
  <c r="S443" i="1"/>
  <c r="S1384" i="1"/>
  <c r="S1305" i="1"/>
  <c r="S88" i="1"/>
  <c r="S1221" i="1"/>
  <c r="S2876" i="1"/>
  <c r="S2924" i="1"/>
  <c r="S860" i="1"/>
  <c r="S3525" i="1"/>
  <c r="S2400" i="1"/>
  <c r="S3979" i="1"/>
  <c r="S1701" i="1"/>
  <c r="S268" i="1"/>
  <c r="S177" i="1"/>
  <c r="S2655" i="1"/>
  <c r="S311" i="1"/>
  <c r="S1899" i="1"/>
  <c r="S3764" i="1"/>
  <c r="S3428" i="1"/>
  <c r="S3547" i="1"/>
  <c r="S2136" i="1"/>
  <c r="S1227" i="1"/>
  <c r="S2642" i="1"/>
  <c r="S3359" i="1"/>
  <c r="S362" i="1"/>
  <c r="S67" i="1"/>
  <c r="S1183" i="1"/>
  <c r="S2195" i="1"/>
  <c r="S3429" i="1"/>
  <c r="S3804" i="1"/>
  <c r="S500" i="1"/>
  <c r="S321" i="1"/>
  <c r="S36" i="1"/>
  <c r="S128" i="1"/>
  <c r="S2730" i="1"/>
  <c r="S618" i="1"/>
  <c r="S1719" i="1"/>
  <c r="S37" i="1"/>
  <c r="S3766" i="1"/>
  <c r="S2766" i="1"/>
  <c r="S1940" i="1"/>
  <c r="S3279" i="1"/>
  <c r="S1569" i="1"/>
  <c r="S1992" i="1"/>
  <c r="S3270" i="1"/>
  <c r="S1803" i="1"/>
  <c r="S1126" i="1"/>
  <c r="S2335" i="1"/>
  <c r="S2585" i="1"/>
  <c r="S961" i="1"/>
  <c r="S1090" i="1"/>
  <c r="S2130" i="1"/>
  <c r="S2969" i="1"/>
  <c r="S2887" i="1"/>
  <c r="S1566" i="1"/>
  <c r="S101" i="1"/>
  <c r="S1728" i="1"/>
  <c r="S2899" i="1"/>
  <c r="S4067" i="1"/>
  <c r="S152" i="1"/>
  <c r="S1913" i="1"/>
  <c r="S1669" i="1"/>
  <c r="S708" i="1"/>
  <c r="S3883" i="1"/>
  <c r="S4020" i="1"/>
  <c r="S317" i="1"/>
  <c r="S2725" i="1"/>
  <c r="S3227" i="1"/>
  <c r="S1017" i="1"/>
  <c r="S3072" i="1"/>
  <c r="S2169" i="1"/>
  <c r="S1703" i="1"/>
  <c r="S130" i="1"/>
  <c r="S2889" i="1"/>
  <c r="S373" i="1"/>
  <c r="S1410" i="1"/>
  <c r="S3697" i="1"/>
  <c r="S773" i="1"/>
  <c r="S1929" i="1"/>
  <c r="S3477" i="1"/>
  <c r="S2811" i="1"/>
  <c r="S90" i="1"/>
  <c r="S80" i="1"/>
  <c r="S40" i="1"/>
  <c r="S1189" i="1"/>
  <c r="S223" i="1"/>
  <c r="S72" i="1"/>
  <c r="S1058" i="1"/>
  <c r="S2023" i="1"/>
  <c r="S3688" i="1"/>
  <c r="S759" i="1"/>
  <c r="S3262" i="1"/>
  <c r="S1610" i="1"/>
  <c r="S2953" i="1"/>
  <c r="S77" i="1"/>
  <c r="S3540" i="1"/>
  <c r="S2976" i="1"/>
  <c r="S745" i="1"/>
  <c r="S33" i="1"/>
  <c r="S2536" i="1"/>
  <c r="S206" i="1"/>
  <c r="S173" i="1"/>
  <c r="S232" i="1"/>
  <c r="S1336" i="1"/>
  <c r="S465" i="1"/>
  <c r="S158" i="1"/>
  <c r="S1002" i="1"/>
  <c r="S228" i="1"/>
  <c r="S92" i="1"/>
  <c r="S3771" i="1"/>
  <c r="S670" i="1"/>
  <c r="S207" i="1"/>
  <c r="S3595" i="1"/>
  <c r="S2122" i="1"/>
  <c r="S178" i="1"/>
  <c r="S2865" i="1"/>
  <c r="S3763" i="1"/>
  <c r="S1166" i="1"/>
  <c r="S323" i="1"/>
  <c r="S498" i="1"/>
  <c r="S3868" i="1"/>
  <c r="S203" i="1"/>
  <c r="S425" i="1"/>
  <c r="S57" i="1"/>
  <c r="S3105" i="1"/>
  <c r="S1572" i="1"/>
  <c r="S3904" i="1"/>
  <c r="S462" i="1"/>
  <c r="S881" i="1"/>
  <c r="S2998" i="1"/>
  <c r="S640" i="1"/>
  <c r="S2099" i="1"/>
  <c r="S488" i="1"/>
  <c r="S1128" i="1"/>
  <c r="S1739" i="1"/>
  <c r="S3201" i="1"/>
  <c r="S1411" i="1"/>
  <c r="S3063" i="1"/>
  <c r="S249" i="1"/>
  <c r="S82" i="1"/>
  <c r="S3059" i="1"/>
  <c r="S2148" i="1"/>
  <c r="S2131" i="1"/>
  <c r="S3866" i="1"/>
  <c r="S3659" i="1"/>
  <c r="S1937" i="1"/>
  <c r="S3488" i="1"/>
  <c r="S6" i="1"/>
  <c r="S3385" i="1"/>
  <c r="S3605" i="1"/>
  <c r="S2349" i="1"/>
  <c r="S3549" i="1"/>
  <c r="S384" i="1"/>
  <c r="S3348" i="1"/>
  <c r="S1222" i="1"/>
  <c r="S743" i="1"/>
  <c r="S1031" i="1"/>
  <c r="S1446" i="1"/>
  <c r="S2645" i="1"/>
  <c r="S781" i="1"/>
  <c r="S1428" i="1"/>
  <c r="S4052" i="1"/>
  <c r="S3463" i="1"/>
  <c r="S2453" i="1"/>
  <c r="S209" i="1"/>
  <c r="S857" i="1"/>
  <c r="S3020" i="1"/>
  <c r="S1933" i="1"/>
  <c r="S589" i="1"/>
  <c r="S641" i="1"/>
  <c r="S315" i="1"/>
  <c r="S598" i="1"/>
  <c r="S633" i="1"/>
  <c r="S521" i="1"/>
  <c r="S402" i="1"/>
  <c r="S98" i="1"/>
  <c r="S3169" i="1"/>
  <c r="S1892" i="1"/>
  <c r="S86" i="1"/>
  <c r="S237" i="1"/>
  <c r="S3301" i="1"/>
  <c r="S1611" i="1"/>
  <c r="S124" i="1"/>
  <c r="S2600" i="1"/>
  <c r="S3825" i="1"/>
  <c r="S877" i="1"/>
  <c r="S141" i="1"/>
  <c r="S193" i="1"/>
  <c r="S354" i="1"/>
  <c r="S358" i="1"/>
  <c r="S2314" i="1"/>
  <c r="S32" i="1"/>
  <c r="S331" i="1"/>
  <c r="S2905" i="1"/>
  <c r="S423" i="1"/>
  <c r="S1167" i="1"/>
  <c r="S2614" i="1"/>
  <c r="S3344" i="1"/>
  <c r="S1381" i="1"/>
  <c r="S3252" i="1"/>
  <c r="S2980" i="1"/>
  <c r="S1175" i="1"/>
  <c r="S1917" i="1"/>
  <c r="S863" i="1"/>
  <c r="S365" i="1"/>
  <c r="S108" i="1"/>
  <c r="S938" i="1"/>
  <c r="S2105" i="1"/>
  <c r="S858" i="1"/>
  <c r="S1902" i="1"/>
  <c r="S1343" i="1"/>
  <c r="S3029" i="1"/>
  <c r="S676" i="1"/>
  <c r="S765" i="1"/>
  <c r="S2083" i="1"/>
  <c r="S1198" i="1"/>
  <c r="S1036" i="1"/>
  <c r="S2275" i="1"/>
  <c r="S2577" i="1"/>
  <c r="S3566" i="1"/>
  <c r="S2688" i="1"/>
  <c r="S791" i="1"/>
  <c r="S371" i="1"/>
  <c r="S22" i="1"/>
  <c r="S383" i="1"/>
  <c r="S1820" i="1"/>
  <c r="S2538" i="1"/>
  <c r="S345" i="1"/>
  <c r="S590" i="1"/>
  <c r="S850" i="1"/>
  <c r="S1174" i="1"/>
  <c r="S434" i="1"/>
  <c r="S1873" i="1"/>
  <c r="S3447" i="1"/>
  <c r="S2747" i="1"/>
  <c r="S422" i="1"/>
  <c r="S148" i="1"/>
  <c r="S1147" i="1"/>
  <c r="S137" i="1"/>
  <c r="S1633" i="1"/>
  <c r="S1339" i="1"/>
  <c r="S2147" i="1"/>
  <c r="S2164" i="1"/>
  <c r="S3469" i="1"/>
  <c r="S144" i="1"/>
  <c r="S2280" i="1"/>
  <c r="S744" i="1"/>
  <c r="S558" i="1"/>
  <c r="S346" i="1"/>
  <c r="S2018" i="1"/>
  <c r="S3778" i="1"/>
  <c r="S282" i="1"/>
  <c r="S1184" i="1"/>
  <c r="S2119" i="1"/>
  <c r="S3483" i="1"/>
  <c r="S1346" i="1"/>
  <c r="S114" i="1"/>
  <c r="S1936" i="1"/>
  <c r="S378" i="1"/>
  <c r="S186" i="1"/>
  <c r="S557" i="1"/>
  <c r="S578" i="1"/>
  <c r="S2988" i="1"/>
  <c r="S3018" i="1"/>
  <c r="S3925" i="1"/>
  <c r="S555" i="1"/>
  <c r="S617" i="1"/>
  <c r="S1206" i="1"/>
  <c r="S1141" i="1"/>
  <c r="S3562" i="1"/>
  <c r="S64" i="1"/>
  <c r="S16" i="1"/>
  <c r="S764" i="1"/>
  <c r="S1684" i="1"/>
  <c r="S1608" i="1"/>
  <c r="S145" i="1"/>
  <c r="S2742" i="1"/>
  <c r="S3114" i="1"/>
  <c r="S2272" i="1"/>
  <c r="S234" i="1"/>
  <c r="S822" i="1"/>
  <c r="S1117" i="1"/>
  <c r="S2938" i="1"/>
  <c r="S3126" i="1"/>
  <c r="S4055" i="1"/>
  <c r="S674" i="1"/>
  <c r="S2729" i="1"/>
  <c r="S2669" i="1"/>
  <c r="S450" i="1"/>
  <c r="S71" i="1"/>
  <c r="S299" i="1"/>
  <c r="S2084" i="1"/>
  <c r="S3841" i="1"/>
  <c r="S1731" i="1"/>
  <c r="S2630" i="1"/>
  <c r="S429" i="1"/>
  <c r="S136" i="1"/>
  <c r="S766" i="1"/>
  <c r="S1631" i="1"/>
  <c r="S2409" i="1"/>
  <c r="S2772" i="1"/>
  <c r="S1486" i="1"/>
  <c r="S714" i="1"/>
  <c r="S1808" i="1"/>
  <c r="S1022" i="1"/>
  <c r="S29" i="1"/>
  <c r="S3333" i="1"/>
  <c r="S2336" i="1"/>
  <c r="S1404" i="1"/>
  <c r="S1570" i="1"/>
  <c r="S1660" i="1"/>
  <c r="S2751" i="1"/>
  <c r="S1598" i="1"/>
  <c r="S2560" i="1"/>
  <c r="S3795" i="1"/>
  <c r="S543" i="1"/>
  <c r="S2432" i="1"/>
  <c r="S3672" i="1"/>
  <c r="S626" i="1"/>
  <c r="S47" i="1"/>
  <c r="S99" i="1"/>
  <c r="S928" i="1"/>
  <c r="S2942" i="1"/>
  <c r="S513" i="1"/>
  <c r="S1145" i="1"/>
  <c r="S1466" i="1"/>
  <c r="S1172" i="1"/>
  <c r="S3920" i="1"/>
  <c r="S805" i="1"/>
  <c r="S224" i="1"/>
  <c r="S381" i="1"/>
  <c r="S319" i="1"/>
  <c r="S1230" i="1"/>
  <c r="S199" i="1"/>
  <c r="S1123" i="1"/>
  <c r="S3446" i="1"/>
  <c r="S2490" i="1"/>
  <c r="S89" i="1"/>
  <c r="S18" i="1"/>
  <c r="S2415" i="1"/>
  <c r="S2357" i="1"/>
  <c r="S262" i="1"/>
  <c r="S131" i="1"/>
  <c r="S3874" i="1"/>
  <c r="S1943" i="1"/>
  <c r="S757" i="1"/>
  <c r="S3083" i="1"/>
  <c r="S1811" i="1"/>
  <c r="S300" i="1"/>
  <c r="S2156" i="1"/>
  <c r="S698" i="1"/>
  <c r="S320" i="1"/>
  <c r="S1730" i="1"/>
  <c r="S1884" i="1"/>
  <c r="S3957" i="1"/>
  <c r="S2576" i="1"/>
  <c r="S2507" i="1"/>
  <c r="S1014" i="1"/>
  <c r="S3972" i="1"/>
  <c r="S1551" i="1"/>
  <c r="S1162" i="1"/>
  <c r="S914" i="1"/>
  <c r="S2451" i="1"/>
  <c r="S1935" i="1"/>
  <c r="S622" i="1"/>
  <c r="S3035" i="1"/>
  <c r="S2365" i="1"/>
  <c r="S1475" i="1"/>
  <c r="S2960" i="1"/>
  <c r="S463" i="1"/>
  <c r="S277" i="1"/>
  <c r="S945" i="1"/>
  <c r="S856" i="1"/>
  <c r="S440" i="1"/>
  <c r="S3655" i="1"/>
  <c r="S2624" i="1"/>
  <c r="S2863" i="1"/>
  <c r="S3635" i="1"/>
  <c r="S603" i="1"/>
  <c r="S1972" i="1"/>
  <c r="S2633" i="1"/>
  <c r="S2494" i="1"/>
  <c r="S23" i="1"/>
  <c r="S851" i="1"/>
  <c r="S691" i="1"/>
  <c r="S139" i="1"/>
  <c r="S924" i="1"/>
  <c r="S3822" i="1"/>
  <c r="S3514" i="1"/>
  <c r="S118" i="1"/>
  <c r="S456" i="1"/>
  <c r="S1007" i="1"/>
  <c r="S756" i="1"/>
  <c r="S134" i="1"/>
  <c r="S1914" i="1"/>
  <c r="S843" i="1"/>
  <c r="S2834" i="1"/>
  <c r="S302" i="1"/>
  <c r="S2290" i="1"/>
  <c r="S2957" i="1"/>
  <c r="S1088" i="1"/>
  <c r="S1502" i="1"/>
  <c r="S969" i="1"/>
  <c r="S1800" i="1"/>
  <c r="S3850" i="1"/>
  <c r="S3310" i="1"/>
  <c r="S442" i="1"/>
  <c r="S729" i="1"/>
  <c r="S2543" i="1"/>
  <c r="S1907" i="1"/>
  <c r="S167" i="1"/>
  <c r="S1027" i="1"/>
  <c r="S828" i="1"/>
  <c r="S2877" i="1"/>
  <c r="S19" i="1"/>
  <c r="S79" i="1"/>
  <c r="S1249" i="1"/>
  <c r="S1105" i="1"/>
  <c r="S1422" i="1"/>
  <c r="S2936" i="1"/>
  <c r="S400" i="1"/>
  <c r="S283" i="1"/>
  <c r="S3643" i="1"/>
  <c r="S3339" i="1"/>
  <c r="S3432" i="1"/>
  <c r="S1315" i="1"/>
  <c r="S1715" i="1"/>
  <c r="S59" i="1"/>
  <c r="S2242" i="1"/>
  <c r="S1426" i="1"/>
  <c r="S568" i="1"/>
  <c r="S1565" i="1"/>
  <c r="S370" i="1"/>
  <c r="S2981" i="1"/>
  <c r="S1640" i="1"/>
  <c r="S143" i="1"/>
  <c r="S1398" i="1"/>
  <c r="S476" i="1"/>
  <c r="S1824" i="1"/>
  <c r="S886" i="1"/>
  <c r="S754" i="1"/>
  <c r="S655" i="1"/>
  <c r="S2554" i="1"/>
  <c r="S763" i="1"/>
  <c r="S274" i="1"/>
  <c r="S316" i="1"/>
  <c r="S1786" i="1"/>
  <c r="S182" i="1"/>
  <c r="S1781" i="1"/>
  <c r="S125" i="1"/>
  <c r="S3981" i="1"/>
  <c r="S1481" i="1"/>
  <c r="S2736" i="1"/>
  <c r="S1269" i="1"/>
  <c r="S61" i="1"/>
  <c r="S468" i="1"/>
  <c r="S3287" i="1"/>
  <c r="S2401" i="1"/>
  <c r="S493" i="1"/>
  <c r="S1541" i="1"/>
  <c r="S2755" i="1"/>
  <c r="S210" i="1"/>
  <c r="S1196" i="1"/>
  <c r="S3572" i="1"/>
  <c r="S2158" i="1"/>
  <c r="S700" i="1"/>
  <c r="S472" i="1"/>
  <c r="S2548" i="1"/>
  <c r="S885" i="1"/>
  <c r="S1897" i="1"/>
  <c r="S982" i="1"/>
  <c r="S1636" i="1"/>
  <c r="S1945" i="1"/>
  <c r="S497" i="1"/>
  <c r="S337" i="1"/>
  <c r="S3342" i="1"/>
  <c r="S752" i="1"/>
  <c r="S1548" i="1"/>
  <c r="S388" i="1"/>
  <c r="S102" i="1"/>
  <c r="S790" i="1"/>
  <c r="S453" i="1"/>
  <c r="S806" i="1"/>
  <c r="S336" i="1"/>
  <c r="S215" i="1"/>
  <c r="S415" i="1"/>
  <c r="S3675" i="1"/>
  <c r="S290" i="1"/>
  <c r="S533" i="1"/>
  <c r="S3626" i="1"/>
  <c r="S772" i="1"/>
  <c r="S1759" i="1"/>
  <c r="S608" i="1"/>
  <c r="S1813" i="1"/>
  <c r="S1498" i="1"/>
  <c r="S2252" i="1"/>
  <c r="S1273" i="1"/>
  <c r="S3177" i="1"/>
  <c r="S3329" i="1"/>
  <c r="S245" i="1"/>
  <c r="S3847" i="1"/>
  <c r="S419" i="1"/>
  <c r="S1389" i="1"/>
  <c r="S1048" i="1"/>
  <c r="S3481" i="1"/>
  <c r="S2606" i="1"/>
  <c r="S3618" i="1"/>
  <c r="S135" i="1"/>
  <c r="S2201" i="1"/>
  <c r="S2295" i="1"/>
  <c r="S3281" i="1"/>
  <c r="S619" i="1"/>
  <c r="S874" i="1"/>
  <c r="S915" i="1"/>
  <c r="S2200" i="1"/>
  <c r="S3345" i="1"/>
  <c r="S913" i="1"/>
  <c r="S724" i="1"/>
  <c r="S1736" i="1"/>
  <c r="S2245" i="1"/>
  <c r="S451" i="1"/>
  <c r="S1340" i="1"/>
  <c r="S1116" i="1"/>
  <c r="S710" i="1"/>
  <c r="S2482" i="1"/>
  <c r="S2406" i="1"/>
  <c r="S1550" i="1"/>
  <c r="S1687" i="1"/>
  <c r="S706" i="1"/>
  <c r="S2143" i="1"/>
  <c r="S9" i="1"/>
  <c r="S330" i="1"/>
  <c r="S49" i="1"/>
  <c r="S227" i="1"/>
  <c r="S226" i="1"/>
  <c r="S812" i="1"/>
  <c r="S327" i="1"/>
  <c r="S3724" i="1"/>
  <c r="S306" i="1"/>
  <c r="S414" i="1"/>
  <c r="S392" i="1"/>
  <c r="S132" i="1"/>
  <c r="S1303" i="1"/>
  <c r="S26" i="1"/>
  <c r="S2559" i="1"/>
  <c r="S1797" i="1"/>
  <c r="S703" i="1"/>
  <c r="S421" i="1"/>
  <c r="S3188" i="1"/>
  <c r="S1129" i="1"/>
  <c r="S3731" i="1"/>
  <c r="S129" i="1"/>
  <c r="S564" i="1"/>
  <c r="S284" i="1"/>
  <c r="S1151" i="1"/>
  <c r="S2728" i="1"/>
  <c r="S3340" i="1"/>
  <c r="S2847" i="1"/>
  <c r="S629" i="1"/>
  <c r="S1130" i="1"/>
  <c r="S849" i="1"/>
  <c r="S531" i="1"/>
  <c r="S185" i="1"/>
  <c r="S2696" i="1"/>
  <c r="S3615" i="1"/>
  <c r="S2732" i="1"/>
  <c r="S787" i="1"/>
  <c r="S1170" i="1"/>
  <c r="S292" i="1"/>
  <c r="S1059" i="1"/>
  <c r="S2240" i="1"/>
  <c r="S2046" i="1"/>
  <c r="S1367" i="1"/>
  <c r="S762" i="1"/>
  <c r="S1785" i="1"/>
  <c r="S615" i="1"/>
  <c r="S2469" i="1"/>
  <c r="S3546" i="1"/>
  <c r="S2668" i="1"/>
  <c r="S469" i="1"/>
  <c r="S1023" i="1"/>
  <c r="S584" i="1"/>
  <c r="S184" i="1"/>
  <c r="S322" i="1"/>
  <c r="S1753" i="1"/>
  <c r="S1676" i="1"/>
  <c r="S122" i="1"/>
  <c r="S501" i="1"/>
  <c r="S726" i="1"/>
  <c r="S1831" i="1"/>
  <c r="S3167" i="1"/>
  <c r="S174" i="1"/>
  <c r="S1612" i="1"/>
  <c r="S1201" i="1"/>
  <c r="S3556" i="1"/>
  <c r="S3338" i="1"/>
  <c r="S270" i="1"/>
  <c r="S2420" i="1"/>
  <c r="S908" i="1"/>
  <c r="S1756" i="1"/>
  <c r="S253" i="1"/>
  <c r="S269" i="1"/>
  <c r="S1380" i="1"/>
  <c r="S2142" i="1"/>
  <c r="S2572" i="1"/>
  <c r="S1735" i="1"/>
  <c r="S4042" i="1"/>
  <c r="S2043" i="1"/>
  <c r="S528" i="1"/>
  <c r="S2060" i="1"/>
  <c r="S1912" i="1"/>
  <c r="S264" i="1"/>
  <c r="S2266" i="1"/>
  <c r="S2545" i="1"/>
  <c r="S3319" i="1"/>
  <c r="S890" i="1"/>
  <c r="S639" i="1"/>
  <c r="S1397" i="1"/>
  <c r="S3058" i="1"/>
  <c r="S1882" i="1"/>
  <c r="S1101" i="1"/>
  <c r="S1628" i="1"/>
  <c r="S2552" i="1"/>
  <c r="S673" i="1"/>
  <c r="S2333" i="1"/>
  <c r="S123" i="1"/>
  <c r="S1112" i="1"/>
  <c r="S965" i="1"/>
  <c r="S1171" i="1"/>
  <c r="S675" i="1"/>
  <c r="S1032" i="1"/>
  <c r="S3630" i="1"/>
  <c r="S2428" i="1"/>
  <c r="S3945" i="1"/>
  <c r="S770" i="1"/>
  <c r="S428" i="1"/>
  <c r="S416" i="1"/>
  <c r="S3328" i="1"/>
  <c r="S876" i="1"/>
  <c r="S3587" i="1"/>
  <c r="S709" i="1"/>
  <c r="S1468" i="1"/>
  <c r="S313" i="1"/>
  <c r="S106" i="1"/>
  <c r="S3162" i="1"/>
  <c r="S1265" i="1"/>
  <c r="S1295" i="1"/>
  <c r="S1926" i="1"/>
  <c r="S1552" i="1"/>
  <c r="S460" i="1"/>
  <c r="S1231" i="1"/>
  <c r="S2603" i="1"/>
  <c r="S1663" i="1"/>
  <c r="S2615" i="1"/>
  <c r="S28" i="1"/>
  <c r="S190" i="1"/>
  <c r="S1664" i="1"/>
  <c r="S172" i="1"/>
  <c r="S911" i="1"/>
  <c r="S3474" i="1"/>
  <c r="S120" i="1"/>
  <c r="S3133" i="1"/>
  <c r="S1911" i="1"/>
  <c r="S2991" i="1"/>
  <c r="S275" i="1"/>
  <c r="S2250" i="1"/>
  <c r="S2759" i="1"/>
  <c r="S2832" i="1"/>
  <c r="S654" i="1"/>
  <c r="S1427" i="1"/>
  <c r="S2968" i="1"/>
  <c r="S1173" i="1"/>
  <c r="S2778" i="1"/>
  <c r="S1657" i="1"/>
  <c r="S2192" i="1"/>
  <c r="S127" i="1"/>
  <c r="S3644" i="1"/>
  <c r="S2483" i="1"/>
  <c r="S957" i="1"/>
  <c r="S1484" i="1"/>
  <c r="S1205" i="1"/>
  <c r="S1197" i="1"/>
  <c r="S1954" i="1"/>
  <c r="S1679" i="1"/>
  <c r="S1635" i="1"/>
  <c r="S405" i="1"/>
  <c r="S2539" i="1"/>
  <c r="S1359" i="1"/>
  <c r="S811" i="1"/>
  <c r="S3431" i="1"/>
  <c r="S660" i="1"/>
  <c r="S239" i="1"/>
  <c r="S251" i="1"/>
  <c r="S548" i="1"/>
  <c r="S1223" i="1"/>
  <c r="S2801" i="1"/>
  <c r="S827" i="1"/>
  <c r="S2812" i="1"/>
  <c r="S2073" i="1"/>
  <c r="S3155" i="1"/>
  <c r="S188" i="1"/>
  <c r="S1399" i="1"/>
  <c r="S807" i="1"/>
  <c r="S2997" i="1"/>
  <c r="S213" i="1"/>
  <c r="S1478" i="1"/>
  <c r="S1146" i="1"/>
  <c r="S1918" i="1"/>
  <c r="S2638" i="1"/>
  <c r="S1888" i="1"/>
  <c r="S1271" i="1"/>
  <c r="S952" i="1"/>
  <c r="S2081" i="1"/>
  <c r="S2194" i="1"/>
  <c r="S1625" i="1"/>
  <c r="S755" i="1"/>
  <c r="S1086" i="1"/>
  <c r="S2149" i="1"/>
  <c r="S2842" i="1"/>
  <c r="S1219" i="1"/>
  <c r="S3135" i="1"/>
  <c r="S2802" i="1"/>
  <c r="S1213" i="1"/>
  <c r="S2151" i="1"/>
  <c r="S3701" i="1"/>
  <c r="S1878" i="1"/>
  <c r="S3314" i="1"/>
  <c r="S1001" i="1"/>
  <c r="S1110" i="1"/>
  <c r="S983" i="1"/>
  <c r="S3916" i="1"/>
  <c r="S507" i="1"/>
  <c r="S3678" i="1"/>
  <c r="S3366" i="1"/>
  <c r="S1942" i="1"/>
  <c r="S1281" i="1"/>
  <c r="S1240" i="1"/>
  <c r="S818" i="1"/>
  <c r="S1242" i="1"/>
  <c r="S544" i="1"/>
  <c r="S42" i="1"/>
  <c r="S15" i="1"/>
  <c r="S196" i="1"/>
  <c r="S180" i="1"/>
  <c r="S1383" i="1"/>
  <c r="S2132" i="1"/>
  <c r="S2746" i="1"/>
  <c r="S1853" i="1"/>
  <c r="S658" i="1"/>
  <c r="S1780" i="1"/>
  <c r="S2198" i="1"/>
  <c r="S3368" i="1"/>
  <c r="S680" i="1"/>
  <c r="S3312" i="1"/>
  <c r="S406" i="1"/>
  <c r="S511" i="1"/>
  <c r="S341" i="1"/>
  <c r="S1782" i="1"/>
  <c r="S1220" i="1"/>
  <c r="S1622" i="1"/>
  <c r="S1108" i="1"/>
  <c r="S2596" i="1"/>
  <c r="S1624" i="1"/>
  <c r="S792" i="1"/>
  <c r="S332" i="1"/>
  <c r="S1401" i="1"/>
  <c r="S3623" i="1"/>
  <c r="S1620" i="1"/>
  <c r="S1614" i="1"/>
  <c r="S2278" i="1"/>
  <c r="S780" i="1"/>
  <c r="S459" i="1"/>
  <c r="S3138" i="1"/>
  <c r="S376" i="1"/>
  <c r="S732" i="1"/>
  <c r="S2690" i="1"/>
  <c r="S2182" i="1"/>
  <c r="S2935" i="1"/>
  <c r="S3335" i="1"/>
  <c r="S399" i="1"/>
  <c r="S3640" i="1"/>
  <c r="S3254" i="1"/>
  <c r="S1120" i="1"/>
  <c r="S1342" i="1"/>
  <c r="S485" i="1"/>
  <c r="S1388" i="1"/>
  <c r="S1045" i="1"/>
  <c r="S2214" i="1"/>
  <c r="S448" i="1"/>
  <c r="S779" i="1"/>
  <c r="S1361" i="1"/>
  <c r="S1489" i="1"/>
  <c r="S333" i="1"/>
  <c r="S750" i="1"/>
  <c r="S1602" i="1"/>
  <c r="S2864" i="1"/>
  <c r="S3451" i="1"/>
  <c r="S1919" i="1"/>
  <c r="S3425" i="1"/>
  <c r="S3336" i="1"/>
  <c r="S2689" i="1"/>
  <c r="S494" i="1"/>
  <c r="S3465" i="1"/>
  <c r="S3830" i="1"/>
  <c r="S3016" i="1"/>
  <c r="S1241" i="1"/>
  <c r="S875" i="1"/>
  <c r="S356" i="1"/>
  <c r="S3210" i="1"/>
  <c r="S510" i="1"/>
  <c r="S1235" i="1"/>
  <c r="S2823" i="1"/>
  <c r="S950" i="1"/>
  <c r="S138" i="1"/>
  <c r="S1777" i="1"/>
  <c r="S884" i="1"/>
  <c r="S3674" i="1"/>
  <c r="S960" i="1"/>
  <c r="S942" i="1"/>
  <c r="S3030" i="1"/>
  <c r="S3320" i="1"/>
  <c r="S351" i="1"/>
  <c r="S2296" i="1"/>
  <c r="S1453" i="1"/>
  <c r="S1867" i="1"/>
  <c r="S3399" i="1"/>
  <c r="S518" i="1"/>
  <c r="S1037" i="1"/>
  <c r="S687" i="1"/>
  <c r="S2866" i="1"/>
  <c r="S2139" i="1"/>
  <c r="S1925" i="1"/>
  <c r="S2672" i="1"/>
  <c r="S2405" i="1"/>
  <c r="S3421" i="1"/>
  <c r="S1874" i="1"/>
  <c r="S3005" i="1"/>
  <c r="S2063" i="1"/>
  <c r="S3563" i="1"/>
  <c r="S966" i="1"/>
  <c r="S954" i="1"/>
  <c r="S2656" i="1"/>
  <c r="S1512" i="1"/>
  <c r="S1433" i="1"/>
  <c r="S730" i="1"/>
  <c r="S2977" i="1"/>
  <c r="S1094" i="1"/>
  <c r="S1871" i="1"/>
  <c r="S1872" i="1"/>
  <c r="S12" i="1"/>
  <c r="S2178" i="1"/>
  <c r="S2986" i="1"/>
  <c r="S917" i="1"/>
  <c r="S359" i="1"/>
  <c r="S352" i="1"/>
  <c r="S161" i="1"/>
  <c r="S2613" i="1"/>
  <c r="S669" i="1"/>
  <c r="S972" i="1"/>
  <c r="S2425" i="1"/>
  <c r="S1382" i="1"/>
  <c r="S3716" i="1"/>
  <c r="S1493" i="1"/>
  <c r="S418" i="1"/>
  <c r="S2825" i="1"/>
  <c r="S1634" i="1"/>
  <c r="S918" i="1"/>
  <c r="S1394" i="1"/>
  <c r="S2549" i="1"/>
  <c r="S344" i="1"/>
  <c r="S2363" i="1"/>
  <c r="S3603" i="1"/>
  <c r="S2256" i="1"/>
  <c r="S2470" i="1"/>
  <c r="S632" i="1"/>
  <c r="S947" i="1"/>
  <c r="S527" i="1"/>
  <c r="S455" i="1"/>
  <c r="S3938" i="1"/>
  <c r="S4030" i="1"/>
  <c r="S1051" i="1"/>
  <c r="S1647" i="1"/>
  <c r="S925" i="1"/>
  <c r="S3416" i="1"/>
  <c r="S2621" i="1"/>
  <c r="S1255" i="1"/>
  <c r="S623" i="1"/>
  <c r="S1538" i="1"/>
  <c r="S742" i="1"/>
  <c r="S3239" i="1"/>
  <c r="S1627" i="1"/>
  <c r="S3393" i="1"/>
  <c r="S2781" i="1"/>
  <c r="S559" i="1"/>
  <c r="S479" i="1"/>
  <c r="S3577" i="1"/>
  <c r="S3658" i="1"/>
  <c r="S1413" i="1"/>
  <c r="S2893" i="1"/>
  <c r="S2259" i="1"/>
  <c r="S1021" i="1"/>
  <c r="S2233" i="1"/>
  <c r="S3136" i="1"/>
  <c r="S2093" i="1"/>
  <c r="S1323" i="1"/>
  <c r="S3990" i="1"/>
  <c r="S677" i="1"/>
  <c r="S1830" i="1"/>
  <c r="S2463" i="1"/>
  <c r="S2395" i="1"/>
  <c r="S202" i="1"/>
  <c r="S250" i="1"/>
  <c r="S1946" i="1"/>
  <c r="S1136" i="1"/>
  <c r="S846" i="1"/>
  <c r="S2031" i="1"/>
  <c r="S452" i="1"/>
  <c r="S2810" i="1"/>
  <c r="S2964" i="1"/>
  <c r="S3019" i="1"/>
  <c r="S1619" i="1"/>
  <c r="S657" i="1"/>
  <c r="S671" i="1"/>
  <c r="S1596" i="1"/>
  <c r="S1623" i="1"/>
  <c r="S1816" i="1"/>
  <c r="S1312" i="1"/>
  <c r="S2741" i="1"/>
  <c r="S1763" i="1"/>
  <c r="S3551" i="1"/>
  <c r="S1463" i="1"/>
  <c r="S974" i="1"/>
  <c r="S2934" i="1"/>
  <c r="S1994" i="1"/>
  <c r="S2367" i="1"/>
  <c r="S2025" i="1"/>
  <c r="S1366" i="1"/>
  <c r="S109" i="1"/>
  <c r="S314" i="1"/>
  <c r="S382" i="1"/>
  <c r="S2033" i="1"/>
  <c r="S944" i="1"/>
  <c r="S3362" i="1"/>
  <c r="S1905" i="1"/>
  <c r="S3139" i="1"/>
  <c r="S3932" i="1"/>
  <c r="S2398" i="1"/>
  <c r="S281" i="1"/>
  <c r="S642" i="1"/>
  <c r="S499" i="1"/>
  <c r="S1770" i="1"/>
  <c r="S897" i="1"/>
  <c r="S256" i="1"/>
  <c r="S4007" i="1"/>
  <c r="S2359" i="1"/>
  <c r="S2611" i="1"/>
  <c r="S1732" i="1"/>
  <c r="S1039" i="1"/>
  <c r="S1540" i="1"/>
  <c r="S3612" i="1"/>
  <c r="S194" i="1"/>
  <c r="S1724" i="1"/>
  <c r="S1558" i="1"/>
  <c r="S1965" i="1"/>
  <c r="S2528" i="1"/>
  <c r="S1891" i="1"/>
  <c r="S3589" i="1"/>
  <c r="S3950" i="1"/>
  <c r="S435" i="1"/>
  <c r="S157" i="1"/>
  <c r="S817" i="1"/>
  <c r="S1848" i="1"/>
  <c r="S1364" i="1"/>
  <c r="S2646" i="1"/>
  <c r="S3557" i="1"/>
  <c r="S1854" i="1"/>
  <c r="S1407" i="1"/>
  <c r="S986" i="1"/>
  <c r="S1297" i="1"/>
  <c r="S3174" i="1"/>
  <c r="S3219" i="1"/>
  <c r="S1887" i="1"/>
  <c r="S1501" i="1"/>
  <c r="S636" i="1"/>
  <c r="S85" i="1"/>
  <c r="S1276" i="1"/>
  <c r="S2858" i="1"/>
  <c r="S605" i="1"/>
  <c r="S1879" i="1"/>
  <c r="S1693" i="1"/>
  <c r="S2471" i="1"/>
  <c r="S2961" i="1"/>
  <c r="S2952" i="1"/>
  <c r="S1528" i="1"/>
  <c r="S2702" i="1"/>
  <c r="S3212" i="1"/>
  <c r="S909" i="1"/>
  <c r="S1639" i="1"/>
  <c r="S2159" i="1"/>
  <c r="S2309" i="1"/>
  <c r="S1385" i="1"/>
  <c r="S2722" i="1"/>
  <c r="S3625" i="1"/>
  <c r="S936" i="1"/>
  <c r="S1644" i="1"/>
  <c r="S1729" i="1"/>
  <c r="S1165" i="1"/>
  <c r="S794" i="1"/>
  <c r="S1909" i="1"/>
  <c r="S3294" i="1"/>
  <c r="S3464" i="1"/>
  <c r="S411" i="1"/>
  <c r="S2740" i="1"/>
  <c r="S854" i="1"/>
  <c r="S1524" i="1"/>
  <c r="S2939" i="1"/>
  <c r="S1083" i="1"/>
  <c r="S1893" i="1"/>
  <c r="S1377" i="1"/>
  <c r="S3561" i="1"/>
  <c r="S1768" i="1"/>
  <c r="S1539" i="1"/>
  <c r="S524" i="1"/>
  <c r="S2313" i="1"/>
  <c r="S2617" i="1"/>
  <c r="S2973" i="1"/>
  <c r="S1690" i="1"/>
  <c r="S693" i="1"/>
  <c r="S1948" i="1"/>
  <c r="S2929" i="1"/>
  <c r="S3160" i="1"/>
  <c r="S1111" i="1"/>
  <c r="S840" i="1"/>
  <c r="S751" i="1"/>
  <c r="S3836" i="1"/>
  <c r="S2364" i="1"/>
  <c r="S736" i="1"/>
  <c r="S1400" i="1"/>
  <c r="S2635" i="1"/>
  <c r="S2056" i="1"/>
  <c r="S1495" i="1"/>
  <c r="S853" i="1"/>
  <c r="S2412" i="1"/>
  <c r="S2870" i="1"/>
  <c r="S1457" i="1"/>
  <c r="S489" i="1"/>
  <c r="S2734" i="1"/>
  <c r="S2550" i="1"/>
  <c r="S2118" i="1"/>
  <c r="S2540" i="1"/>
  <c r="S3676" i="1"/>
  <c r="S1697" i="1"/>
  <c r="S2530" i="1"/>
  <c r="S3420" i="1"/>
  <c r="S3819" i="1"/>
  <c r="S436" i="1"/>
  <c r="S775" i="1"/>
  <c r="S1794" i="1"/>
  <c r="S2165" i="1"/>
  <c r="S1252" i="1"/>
  <c r="S999" i="1"/>
  <c r="S247" i="1"/>
  <c r="S2137" i="1"/>
  <c r="S2366" i="1"/>
  <c r="S2330" i="1"/>
  <c r="S3075" i="1"/>
  <c r="S985" i="1"/>
  <c r="S522" i="1"/>
  <c r="S2843" i="1"/>
  <c r="S809" i="1"/>
  <c r="S1209" i="1"/>
  <c r="S2102" i="1"/>
  <c r="S3031" i="1"/>
  <c r="S222" i="1"/>
  <c r="S826" i="1"/>
  <c r="S1810" i="1"/>
  <c r="S160" i="1"/>
  <c r="S470" i="1"/>
  <c r="S192" i="1"/>
  <c r="S900" i="1"/>
  <c r="S3831" i="1"/>
  <c r="S1341" i="1"/>
  <c r="S1294" i="1"/>
  <c r="S1720" i="1"/>
  <c r="S3056" i="1"/>
  <c r="S1150" i="1"/>
  <c r="S1555" i="1"/>
  <c r="S1842" i="1"/>
  <c r="S3498" i="1"/>
  <c r="S3269" i="1"/>
  <c r="S1857" i="1"/>
  <c r="S1092" i="1"/>
  <c r="S1417" i="1"/>
  <c r="S2034" i="1"/>
  <c r="S1901" i="1"/>
  <c r="S1049" i="1"/>
  <c r="S1079" i="1"/>
  <c r="S69" i="1"/>
  <c r="S3258" i="1"/>
  <c r="S1578" i="1"/>
  <c r="S2631" i="1"/>
  <c r="S2927" i="1"/>
  <c r="S2444" i="1"/>
  <c r="S898" i="1"/>
  <c r="S2065" i="1"/>
  <c r="S433" i="1"/>
  <c r="S1203" i="1"/>
  <c r="S2326" i="1"/>
  <c r="S2900" i="1"/>
  <c r="S2098" i="1"/>
  <c r="S1546" i="1"/>
  <c r="S1431" i="1"/>
  <c r="S1508" i="1"/>
  <c r="S1268" i="1"/>
  <c r="S2983" i="1"/>
  <c r="S3161" i="1"/>
  <c r="S2537" i="1"/>
  <c r="S1363" i="1"/>
  <c r="S1523" i="1"/>
  <c r="S504" i="1"/>
  <c r="S1348" i="1"/>
  <c r="S1488" i="1"/>
  <c r="S1214" i="1"/>
  <c r="S201" i="1"/>
  <c r="S842" i="1"/>
  <c r="S3983" i="1"/>
  <c r="S447" i="1"/>
  <c r="S719" i="1"/>
  <c r="S2310" i="1"/>
  <c r="S2390" i="1"/>
  <c r="S3570" i="1"/>
  <c r="S566" i="1"/>
  <c r="S3337" i="1"/>
  <c r="S1139" i="1"/>
  <c r="S154" i="1"/>
  <c r="S2229" i="1"/>
  <c r="S3192" i="1"/>
  <c r="S882" i="1"/>
  <c r="S1682" i="1"/>
  <c r="S1956" i="1"/>
  <c r="S3125" i="1"/>
  <c r="S3164" i="1"/>
  <c r="S3792" i="1"/>
  <c r="S3097" i="1"/>
  <c r="S2008" i="1"/>
  <c r="S1542" i="1"/>
  <c r="S1658" i="1"/>
  <c r="S993" i="1"/>
  <c r="S1741" i="1"/>
  <c r="S1649" i="1"/>
  <c r="S2361" i="1"/>
  <c r="S1536" i="1"/>
  <c r="S1543" i="1"/>
  <c r="S2191" i="1"/>
  <c r="S3149" i="1"/>
  <c r="S1586" i="1"/>
  <c r="S3645" i="1"/>
  <c r="S1155" i="1"/>
  <c r="S1233" i="1"/>
  <c r="S3186" i="1"/>
  <c r="S1418" i="1"/>
  <c r="S824" i="1"/>
  <c r="S1345" i="1"/>
  <c r="S509" i="1"/>
  <c r="S1191" i="1"/>
  <c r="S437" i="1"/>
  <c r="S3037" i="1"/>
  <c r="S2163" i="1"/>
  <c r="S540" i="1"/>
  <c r="S1225" i="1"/>
  <c r="S1705" i="1"/>
  <c r="S2441" i="1"/>
  <c r="S2294" i="1"/>
  <c r="S2622" i="1"/>
  <c r="S91" i="1"/>
  <c r="S1106" i="1"/>
  <c r="S221" i="1"/>
  <c r="S291" i="1"/>
  <c r="S1234" i="1"/>
  <c r="S2679" i="1"/>
  <c r="S3065" i="1"/>
  <c r="S539" i="1"/>
  <c r="S1033" i="1"/>
  <c r="S2170" i="1"/>
  <c r="S3410" i="1"/>
  <c r="S1709" i="1"/>
  <c r="S2435" i="1"/>
  <c r="S3109" i="1"/>
  <c r="S1416" i="1"/>
  <c r="S3213" i="1"/>
  <c r="S912" i="1"/>
  <c r="S607" i="1"/>
  <c r="S1616" i="1"/>
  <c r="S171" i="1"/>
  <c r="S2584" i="1"/>
  <c r="S1903" i="1"/>
  <c r="S2502" i="1"/>
  <c r="S1068" i="1"/>
  <c r="S834" i="1"/>
  <c r="S1015" i="1"/>
  <c r="S663" i="1"/>
  <c r="S1358" i="1"/>
  <c r="S1412" i="1"/>
  <c r="S1368" i="1"/>
  <c r="S1750" i="1"/>
  <c r="S1876" i="1"/>
  <c r="S304" i="1"/>
  <c r="S2984" i="1"/>
  <c r="S2009" i="1"/>
  <c r="S1070" i="1"/>
  <c r="S1326" i="1"/>
  <c r="S3708" i="1"/>
  <c r="S1396" i="1"/>
  <c r="S2368" i="1"/>
  <c r="S2138" i="1"/>
  <c r="S1500" i="1"/>
  <c r="S163" i="1"/>
  <c r="S1681" i="1"/>
  <c r="S3946" i="1"/>
  <c r="S1163" i="1"/>
  <c r="S217" i="1"/>
  <c r="S1817" i="1"/>
  <c r="S777" i="1"/>
  <c r="S2757" i="1"/>
  <c r="S1491" i="1"/>
  <c r="S3183" i="1"/>
  <c r="S1387" i="1"/>
  <c r="S951" i="1"/>
  <c r="S3104" i="1"/>
  <c r="S2284" i="1"/>
  <c r="S2520" i="1"/>
  <c r="S949" i="1"/>
  <c r="S1087" i="1"/>
  <c r="S2867" i="1"/>
  <c r="S1796" i="1"/>
  <c r="S1259" i="1"/>
  <c r="S958" i="1"/>
  <c r="S2394" i="1"/>
  <c r="S1836" i="1"/>
  <c r="S2091" i="1"/>
  <c r="S988" i="1"/>
  <c r="S2168" i="1"/>
  <c r="S2353" i="1"/>
  <c r="S1100" i="1"/>
  <c r="S1157" i="1"/>
  <c r="S1638" i="1"/>
  <c r="S723" i="1"/>
  <c r="S1764" i="1"/>
  <c r="S2189" i="1"/>
  <c r="S2003" i="1"/>
  <c r="S2731" i="1"/>
  <c r="S3592" i="1"/>
  <c r="S3280" i="1"/>
  <c r="S1302" i="1"/>
  <c r="S3238" i="1"/>
  <c r="S1228" i="1"/>
  <c r="S1626" i="1"/>
  <c r="S2431" i="1"/>
  <c r="S820" i="1"/>
  <c r="S2460" i="1"/>
  <c r="S3576" i="1"/>
  <c r="S1648" i="1"/>
  <c r="S2491" i="1"/>
  <c r="S1391" i="1"/>
  <c r="S905" i="1"/>
  <c r="S1846" i="1"/>
  <c r="S620" i="1"/>
  <c r="S2253" i="1"/>
  <c r="S1706" i="1"/>
  <c r="S2978" i="1"/>
  <c r="S2408" i="1"/>
  <c r="S929" i="1"/>
  <c r="S2855" i="1"/>
  <c r="S3631" i="1"/>
  <c r="S964" i="1"/>
  <c r="S2038" i="1"/>
  <c r="S1084" i="1"/>
  <c r="S3251" i="1"/>
  <c r="S1666" i="1"/>
  <c r="S1356" i="1"/>
  <c r="S1791" i="1"/>
  <c r="S1319" i="1"/>
  <c r="S1575" i="1"/>
  <c r="S937" i="1"/>
  <c r="S2487" i="1"/>
  <c r="S3395" i="1"/>
  <c r="S2307" i="1"/>
  <c r="S573" i="1"/>
  <c r="S2610" i="1"/>
  <c r="S1455" i="1"/>
  <c r="S3489" i="1"/>
  <c r="S3375" i="1"/>
  <c r="S612" i="1"/>
  <c r="S1143" i="1"/>
  <c r="S2221" i="1"/>
  <c r="S829" i="1"/>
  <c r="S1822" i="1"/>
  <c r="S1581" i="1"/>
  <c r="S149" i="1"/>
  <c r="S720" i="1"/>
  <c r="S2241" i="1"/>
  <c r="S653" i="1"/>
  <c r="S3316" i="1"/>
  <c r="S2979" i="1"/>
  <c r="S2232" i="1"/>
  <c r="S1788" i="1"/>
  <c r="S2745" i="1"/>
  <c r="S218" i="1"/>
  <c r="S458" i="1"/>
  <c r="S778" i="1"/>
  <c r="S3687" i="1"/>
  <c r="S1283" i="1"/>
  <c r="S248" i="1"/>
  <c r="S339" i="1"/>
  <c r="S2269" i="1"/>
  <c r="S1688" i="1"/>
  <c r="S391" i="1"/>
  <c r="S1894" i="1"/>
  <c r="S2320" i="1"/>
  <c r="S3365" i="1"/>
  <c r="S1182" i="1"/>
  <c r="S1158" i="1"/>
  <c r="S1537" i="1"/>
  <c r="S3349" i="1"/>
  <c r="S2235" i="1"/>
  <c r="S1989" i="1"/>
  <c r="S1282" i="1"/>
  <c r="S3296" i="1"/>
  <c r="S2179" i="1"/>
  <c r="S1875" i="1"/>
  <c r="S3381" i="1"/>
  <c r="S815" i="1"/>
  <c r="S3173" i="1"/>
  <c r="S3634" i="1"/>
  <c r="S3941" i="1"/>
  <c r="S1964" i="1"/>
  <c r="S1482" i="1"/>
  <c r="S119" i="1"/>
  <c r="S541" i="1"/>
  <c r="S3473" i="1"/>
  <c r="S2861" i="1"/>
  <c r="S2403" i="1"/>
  <c r="S2821" i="1"/>
  <c r="S2654" i="1"/>
  <c r="S2612" i="1"/>
  <c r="S377" i="1"/>
  <c r="S1056" i="1"/>
  <c r="S1178" i="1"/>
  <c r="S2753" i="1"/>
  <c r="S276" i="1"/>
  <c r="S2355" i="1"/>
  <c r="S305" i="1"/>
  <c r="S2925" i="1"/>
  <c r="S2057" i="1"/>
  <c r="S1804" i="1"/>
  <c r="S3054" i="1"/>
  <c r="S1137" i="1"/>
  <c r="S3538" i="1"/>
  <c r="S1462" i="1"/>
  <c r="S2461" i="1"/>
  <c r="S716" i="1"/>
  <c r="S1713" i="1"/>
  <c r="S1904" i="1"/>
  <c r="S3422" i="1"/>
  <c r="S1979" i="1"/>
  <c r="S2378" i="1"/>
  <c r="S2175" i="1"/>
  <c r="S2838" i="1"/>
  <c r="S725" i="1"/>
  <c r="S1823" i="1"/>
  <c r="S1010" i="1"/>
  <c r="S1577" i="1"/>
  <c r="S2932" i="1"/>
  <c r="S3480" i="1"/>
  <c r="S771" i="1"/>
  <c r="S968" i="1"/>
  <c r="S1177" i="1"/>
  <c r="S1585" i="1"/>
  <c r="S2818" i="1"/>
  <c r="S266" i="1"/>
  <c r="S695" i="1"/>
  <c r="S1016" i="1"/>
  <c r="S931" i="1"/>
  <c r="S495" i="1"/>
  <c r="S768" i="1"/>
  <c r="S1386" i="1"/>
  <c r="S258" i="1"/>
  <c r="S1691" i="1"/>
  <c r="S3091" i="1"/>
  <c r="S2579" i="1"/>
  <c r="S3305" i="1"/>
  <c r="S3330" i="1"/>
  <c r="S1549" i="1"/>
  <c r="S2218" i="1"/>
  <c r="S2370" i="1"/>
  <c r="S3321" i="1"/>
  <c r="S2989" i="1"/>
  <c r="S461" i="1"/>
  <c r="S1318" i="1"/>
  <c r="S2054" i="1"/>
  <c r="S1026" i="1"/>
  <c r="S430" i="1"/>
  <c r="S3119" i="1"/>
  <c r="S3331" i="1"/>
  <c r="S1185" i="1"/>
  <c r="S1920" i="1"/>
  <c r="S1898" i="1"/>
  <c r="S2144" i="1"/>
  <c r="S3478" i="1"/>
  <c r="S1787" i="1"/>
  <c r="S701" i="1"/>
  <c r="S841" i="1"/>
  <c r="S3053" i="1"/>
  <c r="S1103" i="1"/>
  <c r="S2160" i="1"/>
  <c r="S3602" i="1"/>
  <c r="S536" i="1"/>
  <c r="S1186" i="1"/>
  <c r="S3240" i="1"/>
  <c r="S1661" i="1"/>
  <c r="S1588" i="1"/>
  <c r="S1670" i="1"/>
  <c r="S2085" i="1"/>
  <c r="S3088" i="1"/>
  <c r="S1600" i="1"/>
  <c r="S1557" i="1"/>
  <c r="S3460" i="1"/>
  <c r="S3163" i="1"/>
  <c r="S2429" i="1"/>
  <c r="S1921" i="1"/>
  <c r="S2462" i="1"/>
  <c r="S1449" i="1"/>
  <c r="S1667" i="1"/>
  <c r="S1379" i="1"/>
  <c r="S2780" i="1"/>
  <c r="S3767" i="1"/>
  <c r="S2472" i="1"/>
  <c r="S1025" i="1"/>
  <c r="S2533" i="1"/>
  <c r="S784" i="1"/>
  <c r="S1215" i="1"/>
  <c r="S3291" i="1"/>
  <c r="S3491" i="1"/>
  <c r="S361" i="1"/>
  <c r="S2249" i="1"/>
  <c r="S1229" i="1"/>
  <c r="S3181" i="1"/>
  <c r="S1272" i="1"/>
  <c r="S2632" i="1"/>
  <c r="S3117" i="1"/>
  <c r="S697" i="1"/>
  <c r="S2541" i="1"/>
  <c r="S477" i="1"/>
  <c r="S2562" i="1"/>
  <c r="S2923" i="1"/>
  <c r="S2568" i="1"/>
  <c r="S3179" i="1"/>
  <c r="S741" i="1"/>
  <c r="S2103" i="1"/>
  <c r="S2971" i="1"/>
  <c r="S70" i="1"/>
  <c r="S205" i="1"/>
  <c r="S389" i="1"/>
  <c r="S110" i="1"/>
  <c r="S1304" i="1"/>
  <c r="S712" i="1"/>
  <c r="S1267" i="1"/>
  <c r="S147" i="1"/>
  <c r="S1190" i="1"/>
  <c r="S259" i="1"/>
  <c r="S2173" i="1"/>
  <c r="S271" i="1"/>
  <c r="S502" i="1"/>
  <c r="S467" i="1"/>
  <c r="S1957" i="1"/>
  <c r="S74" i="1"/>
  <c r="S3066" i="1"/>
  <c r="S2994" i="1"/>
  <c r="S3293" i="1"/>
  <c r="S1677" i="1"/>
  <c r="S2918" i="1"/>
  <c r="S2167" i="1"/>
  <c r="S2658" i="1"/>
  <c r="S2413" i="1"/>
  <c r="S3536" i="1"/>
  <c r="S3667" i="1"/>
  <c r="S838" i="1"/>
  <c r="S2404" i="1"/>
  <c r="S175" i="1"/>
  <c r="S967" i="1"/>
  <c r="S3214" i="1"/>
  <c r="S1746" i="1"/>
  <c r="S3047" i="1"/>
  <c r="S1226" i="1"/>
  <c r="S689" i="1"/>
  <c r="S3637" i="1"/>
  <c r="S962" i="1"/>
  <c r="S2824" i="1"/>
  <c r="S1923" i="1"/>
  <c r="S2262" i="1"/>
  <c r="S776" i="1"/>
  <c r="S1075" i="1"/>
  <c r="S3851" i="1"/>
  <c r="S2283" i="1"/>
  <c r="S3152" i="1"/>
  <c r="S3111" i="1"/>
  <c r="S360" i="1"/>
  <c r="S3051" i="1"/>
  <c r="S1847" i="1"/>
  <c r="S748" i="1"/>
  <c r="S2116" i="1"/>
  <c r="S574" i="1"/>
  <c r="S576" i="1"/>
  <c r="S1564" i="1"/>
  <c r="S520" i="1"/>
  <c r="S1981" i="1"/>
  <c r="S1761" i="1"/>
  <c r="S3143" i="1"/>
  <c r="S1370" i="1"/>
  <c r="S739" i="1"/>
  <c r="S3131" i="1"/>
  <c r="S1789" i="1"/>
  <c r="S1275" i="1"/>
  <c r="S1193" i="1"/>
  <c r="S2542" i="1"/>
  <c r="S2805" i="1"/>
  <c r="S2569" i="1"/>
  <c r="S2636" i="1"/>
  <c r="S2051" i="1"/>
  <c r="S1519" i="1"/>
  <c r="S116" i="1"/>
  <c r="S312" i="1"/>
  <c r="S100" i="1"/>
  <c r="S1392" i="1"/>
  <c r="S1850" i="1"/>
  <c r="S2558" i="1"/>
  <c r="S940" i="1"/>
  <c r="S3670" i="1"/>
  <c r="S3073" i="1"/>
  <c r="S3382" i="1"/>
  <c r="S179" i="1"/>
  <c r="S1613" i="1"/>
  <c r="S1499" i="1"/>
  <c r="S484" i="1"/>
  <c r="S1082" i="1"/>
  <c r="S1338" i="1"/>
  <c r="S2448" i="1"/>
  <c r="S3550" i="1"/>
  <c r="S3753" i="1"/>
  <c r="S2917" i="1"/>
  <c r="S3682" i="1"/>
  <c r="S2480" i="1"/>
  <c r="S1073" i="1"/>
  <c r="S1053" i="1"/>
  <c r="S1262" i="1"/>
  <c r="S2670" i="1"/>
  <c r="S366" i="1"/>
  <c r="S487" i="1"/>
  <c r="S2737" i="1"/>
  <c r="S3895" i="1"/>
  <c r="S2676" i="1"/>
  <c r="S1809" i="1"/>
  <c r="S3493" i="1"/>
  <c r="S2946" i="1"/>
  <c r="S891" i="1"/>
  <c r="S2677" i="1"/>
  <c r="S2871" i="1"/>
  <c r="S1950" i="1"/>
  <c r="S2703" i="1"/>
  <c r="S2496" i="1"/>
  <c r="S731" i="1"/>
  <c r="S374" i="1"/>
  <c r="S146" i="1"/>
  <c r="S1642" i="1"/>
  <c r="S3159" i="1"/>
  <c r="S2527" i="1"/>
  <c r="S2227" i="1"/>
  <c r="S883" i="1"/>
  <c r="S1447" i="1"/>
  <c r="S1353" i="1"/>
  <c r="S2551" i="1"/>
  <c r="S1320" i="1"/>
  <c r="S1035" i="1"/>
  <c r="S1072" i="1"/>
  <c r="S1702" i="1"/>
  <c r="S659" i="1"/>
  <c r="S1974" i="1"/>
  <c r="S2440" i="1"/>
  <c r="S1490" i="1"/>
  <c r="S1485" i="1"/>
  <c r="S3584" i="1"/>
  <c r="S2649" i="1"/>
  <c r="S3535" i="1"/>
  <c r="S2488" i="1"/>
  <c r="S2464" i="1"/>
  <c r="S2465" i="1"/>
  <c r="S2225" i="1"/>
  <c r="S2377" i="1"/>
  <c r="S2547" i="1"/>
  <c r="S1314" i="1"/>
  <c r="S1298" i="1"/>
  <c r="S1199" i="1"/>
  <c r="S3458" i="1"/>
  <c r="S464" i="1"/>
  <c r="S3445" i="1"/>
  <c r="S3341" i="1"/>
  <c r="S1843" i="1"/>
  <c r="S1743" i="1"/>
  <c r="S1653" i="1"/>
  <c r="S1838" i="1"/>
  <c r="S2454" i="1"/>
  <c r="S1052" i="1"/>
  <c r="S1131" i="1"/>
  <c r="S1124" i="1"/>
  <c r="S340" i="1"/>
  <c r="S508" i="1"/>
  <c r="S1140" i="1"/>
  <c r="S54" i="1"/>
  <c r="S769" i="1"/>
  <c r="S2402" i="1"/>
  <c r="S2325" i="1"/>
  <c r="S3113" i="1"/>
  <c r="S3649" i="1"/>
  <c r="S2316" i="1"/>
  <c r="S894" i="1"/>
  <c r="S3573" i="1"/>
  <c r="S1291" i="1"/>
  <c r="S795" i="1"/>
  <c r="S1317" i="1"/>
  <c r="S2592" i="1"/>
  <c r="S2719" i="1"/>
  <c r="S1113" i="1"/>
  <c r="S2792" i="1"/>
  <c r="S2386" i="1"/>
  <c r="S782" i="1"/>
  <c r="S2150" i="1"/>
  <c r="S1932" i="1"/>
  <c r="S3315" i="1"/>
  <c r="S3758" i="1"/>
  <c r="S665" i="1"/>
  <c r="S3346" i="1"/>
  <c r="S2937" i="1"/>
  <c r="S1779" i="1"/>
  <c r="S3517" i="1"/>
  <c r="S3821" i="1"/>
  <c r="S4002" i="1"/>
  <c r="S2204" i="1"/>
  <c r="S3057" i="1"/>
  <c r="S2348" i="1"/>
  <c r="S1263" i="1"/>
  <c r="S1584" i="1"/>
  <c r="S3095" i="1"/>
  <c r="S737" i="1"/>
  <c r="S2897" i="1"/>
  <c r="S1744" i="1"/>
  <c r="S2985" i="1"/>
  <c r="S1062" i="1"/>
  <c r="S3042" i="1"/>
  <c r="S2879" i="1"/>
  <c r="S565" i="1"/>
  <c r="S2100" i="1"/>
  <c r="S2190" i="1"/>
  <c r="S3545" i="1"/>
  <c r="S686" i="1"/>
  <c r="S2484" i="1"/>
  <c r="S2112" i="1"/>
  <c r="S1013" i="1"/>
  <c r="S1858" i="1"/>
  <c r="S1472" i="1"/>
  <c r="S3530" i="1"/>
  <c r="S3497" i="1"/>
  <c r="S1795" i="1"/>
  <c r="S583" i="1"/>
  <c r="S1603" i="1"/>
  <c r="S1995" i="1"/>
  <c r="S2836" i="1"/>
  <c r="S1188" i="1"/>
  <c r="S1288" i="1"/>
  <c r="S1765" i="1"/>
  <c r="S1514" i="1"/>
  <c r="S1971" i="1"/>
  <c r="S2907" i="1"/>
  <c r="S1210" i="1"/>
  <c r="S1152" i="1"/>
  <c r="S3032" i="1"/>
  <c r="S413" i="1"/>
  <c r="S2236" i="1"/>
  <c r="S1376" i="1"/>
  <c r="S2318" i="1"/>
  <c r="S783" i="1"/>
  <c r="S1503" i="1"/>
  <c r="S3548" i="1"/>
  <c r="S1760" i="1"/>
  <c r="S3272" i="1"/>
  <c r="S2199" i="1"/>
  <c r="S2414" i="1"/>
  <c r="S3295" i="1"/>
  <c r="S2244" i="1"/>
  <c r="S3076" i="1"/>
  <c r="S1122" i="1"/>
  <c r="S979" i="1"/>
  <c r="S2743" i="1"/>
  <c r="S133" i="1"/>
  <c r="S2352" i="1"/>
  <c r="S3325" i="1"/>
  <c r="S2590" i="1"/>
  <c r="S2289" i="1"/>
  <c r="S866" i="1"/>
  <c r="S920" i="1"/>
  <c r="S318" i="1"/>
  <c r="S2264" i="1"/>
  <c r="S1064" i="1"/>
  <c r="S1725" i="1"/>
  <c r="S3760" i="1"/>
  <c r="S1529" i="1"/>
  <c r="S2424" i="1"/>
  <c r="S481" i="1"/>
  <c r="S2555" i="1"/>
  <c r="S2671" i="1"/>
  <c r="S3361" i="1"/>
  <c r="S941" i="1"/>
  <c r="S3010" i="1"/>
  <c r="S1441" i="1"/>
  <c r="S1855" i="1"/>
  <c r="S2993" i="1"/>
  <c r="S2570" i="1"/>
  <c r="S1604" i="1"/>
  <c r="S3839" i="1"/>
  <c r="S1114" i="1"/>
  <c r="S1430" i="1"/>
  <c r="S2517" i="1"/>
  <c r="S580" i="1"/>
  <c r="S491" i="1"/>
  <c r="S903" i="1"/>
  <c r="S2197" i="1"/>
  <c r="S3304" i="1"/>
  <c r="S1856" i="1"/>
  <c r="S2258" i="1"/>
  <c r="S142" i="1"/>
  <c r="S2511" i="1"/>
  <c r="S3823" i="1"/>
  <c r="S2450" i="1"/>
  <c r="S870" i="1"/>
  <c r="S2021" i="1"/>
  <c r="S2071" i="1"/>
  <c r="S746" i="1"/>
  <c r="S1257" i="1"/>
  <c r="S1207" i="1"/>
  <c r="S3439" i="1"/>
  <c r="S2587" i="1"/>
  <c r="S2506" i="1"/>
  <c r="S1773" i="1"/>
  <c r="S2886" i="1"/>
  <c r="S1034" i="1"/>
  <c r="S2639" i="1"/>
  <c r="S987" i="1"/>
  <c r="S2251" i="1"/>
  <c r="S2567" i="1"/>
  <c r="S3873" i="1"/>
  <c r="S2794" i="1"/>
  <c r="S3101" i="1"/>
  <c r="S2005" i="1"/>
  <c r="S1344" i="1"/>
  <c r="S3594" i="1"/>
  <c r="S3691" i="1"/>
  <c r="S1758" i="1"/>
  <c r="S2246" i="1"/>
  <c r="S3255" i="1"/>
  <c r="S2941" i="1"/>
  <c r="S1063" i="1"/>
  <c r="S989" i="1"/>
  <c r="S431" i="1"/>
  <c r="S412" i="1"/>
  <c r="S992" i="1"/>
  <c r="S678" i="1"/>
  <c r="S975" i="1"/>
  <c r="S3332" i="1"/>
  <c r="S3009" i="1"/>
  <c r="S350" i="1"/>
  <c r="S3140" i="1"/>
  <c r="S2583" i="1"/>
  <c r="S816" i="1"/>
  <c r="S166" i="1"/>
  <c r="S2717" i="1"/>
  <c r="S3646" i="1"/>
  <c r="S2479" i="1"/>
  <c r="S1470" i="1"/>
  <c r="S1527" i="1"/>
  <c r="S1535" i="1"/>
  <c r="S1473" i="1"/>
  <c r="S895" i="1"/>
  <c r="S2701" i="1"/>
  <c r="S3000" i="1"/>
  <c r="S1637" i="1"/>
  <c r="S1437" i="1"/>
  <c r="S1852" i="1"/>
  <c r="S1977" i="1"/>
  <c r="S628" i="1"/>
  <c r="S386" i="1"/>
  <c r="S2509" i="1"/>
  <c r="S3476" i="1"/>
  <c r="S3106" i="1"/>
  <c r="S2097" i="1"/>
  <c r="S1960" i="1"/>
  <c r="S2410" i="1"/>
  <c r="S760" i="1"/>
  <c r="S2457" i="1"/>
  <c r="S1054" i="1"/>
  <c r="S1121" i="1"/>
  <c r="S1471" i="1"/>
  <c r="S1505" i="1"/>
  <c r="S994" i="1"/>
  <c r="S1324" i="1"/>
  <c r="S1755" i="1"/>
  <c r="S1621" i="1"/>
  <c r="S976" i="1"/>
  <c r="S1142" i="1"/>
  <c r="S2760" i="1"/>
  <c r="S1154" i="1"/>
  <c r="S2268" i="1"/>
  <c r="S1949" i="1"/>
  <c r="S1751" i="1"/>
  <c r="S2716" i="1"/>
  <c r="S3660" i="1"/>
  <c r="S3157" i="1"/>
  <c r="S1607" i="1"/>
  <c r="S2356" i="1"/>
  <c r="S1685" i="1"/>
  <c r="S2481" i="1"/>
  <c r="S2795" i="1"/>
  <c r="S1748" i="1"/>
  <c r="S2944" i="1"/>
  <c r="S1643" i="1"/>
  <c r="S1395" i="1"/>
  <c r="S2822" i="1"/>
  <c r="S2343" i="1"/>
  <c r="S3586" i="1"/>
  <c r="S3096" i="1"/>
  <c r="S3924" i="1"/>
  <c r="S1922" i="1"/>
  <c r="S3475" i="1"/>
  <c r="S2007" i="1"/>
  <c r="S1250" i="1"/>
  <c r="S1278" i="1"/>
  <c r="S2881" i="1"/>
  <c r="S2557" i="1"/>
  <c r="S3571" i="1"/>
  <c r="S1133" i="1"/>
  <c r="S1783" i="1"/>
  <c r="S1076" i="1"/>
  <c r="S955" i="1"/>
  <c r="S934" i="1"/>
  <c r="S1686" i="1"/>
  <c r="S753" i="1"/>
  <c r="S1718" i="1"/>
  <c r="S363" i="1"/>
  <c r="S1833" i="1"/>
  <c r="S1983" i="1"/>
  <c r="S2239" i="1"/>
  <c r="S1727" i="1"/>
  <c r="S2243" i="1"/>
  <c r="S3168" i="1"/>
  <c r="S1125" i="1"/>
  <c r="S786" i="1"/>
  <c r="S848" i="1"/>
  <c r="S1849" i="1"/>
  <c r="S813" i="1"/>
  <c r="S2458" i="1"/>
  <c r="S2807" i="1"/>
  <c r="S273" i="1"/>
  <c r="S3225" i="1"/>
  <c r="S3307" i="1"/>
  <c r="S410" i="1"/>
  <c r="S3178" i="1"/>
  <c r="S2975" i="1"/>
  <c r="S892" i="1"/>
  <c r="S3285" i="1"/>
  <c r="S482" i="1"/>
  <c r="S1712" i="1"/>
  <c r="S2382" i="1"/>
  <c r="S1571" i="1"/>
  <c r="S1506" i="1"/>
  <c r="S449" i="1"/>
  <c r="S3370" i="1"/>
  <c r="S1071" i="1"/>
  <c r="S55" i="1"/>
  <c r="S585" i="1"/>
  <c r="S604" i="1"/>
  <c r="S935" i="1"/>
  <c r="S1915" i="1"/>
  <c r="S1423" i="1"/>
  <c r="S1845" i="1"/>
  <c r="S2019" i="1"/>
  <c r="S2594" i="1"/>
  <c r="S1563" i="1"/>
  <c r="S2620" i="1"/>
  <c r="S1161" i="1"/>
  <c r="S1601" i="1"/>
  <c r="S2282" i="1"/>
  <c r="S1815" i="1"/>
  <c r="S1216" i="1"/>
  <c r="S2474" i="1"/>
  <c r="S2919" i="1"/>
  <c r="S2317" i="1"/>
  <c r="S2660" i="1"/>
  <c r="S78" i="1"/>
  <c r="S1645" i="1"/>
  <c r="S1862" i="1"/>
  <c r="S183" i="1"/>
  <c r="S1821" i="1"/>
  <c r="S3610" i="1"/>
  <c r="S2599" i="1"/>
  <c r="S3787" i="1"/>
  <c r="S3415" i="1"/>
  <c r="S3569" i="1"/>
  <c r="S980" i="1"/>
  <c r="S3247" i="1"/>
  <c r="S2896" i="1"/>
  <c r="S2411" i="1"/>
  <c r="S837" i="1"/>
  <c r="S2248" i="1"/>
  <c r="S103" i="1"/>
  <c r="S2467" i="1"/>
  <c r="S1982" i="1"/>
  <c r="S1580" i="1"/>
  <c r="S2650" i="1"/>
  <c r="S606" i="1"/>
  <c r="S2224" i="1"/>
  <c r="S140" i="1"/>
  <c r="S916" i="1"/>
  <c r="S2700" i="1"/>
  <c r="S2427" i="1"/>
  <c r="S2785" i="1"/>
  <c r="S2595" i="1"/>
  <c r="S1041" i="1"/>
  <c r="S1069" i="1"/>
  <c r="S2687" i="1"/>
  <c r="S997" i="1"/>
  <c r="S2835" i="1"/>
  <c r="S3459" i="1"/>
  <c r="S1970" i="1"/>
  <c r="S1863" i="1"/>
  <c r="S2868" i="1"/>
  <c r="S278" i="1"/>
  <c r="S1107" i="1"/>
  <c r="S1074" i="1"/>
  <c r="S749" i="1"/>
  <c r="S335" i="1"/>
  <c r="S3197" i="1"/>
  <c r="S1583" i="1"/>
  <c r="S475" i="1"/>
  <c r="S3241" i="1"/>
  <c r="S1772" i="1"/>
  <c r="S2500" i="1"/>
  <c r="S1292" i="1"/>
  <c r="S1321" i="1"/>
  <c r="S2297" i="1"/>
  <c r="S3222" i="1"/>
  <c r="S1467" i="1"/>
  <c r="S471" i="1"/>
  <c r="S490" i="1"/>
  <c r="S526" i="1"/>
  <c r="S2859" i="1"/>
  <c r="S2345" i="1"/>
  <c r="S727" i="1"/>
  <c r="S2220" i="1"/>
  <c r="S774" i="1"/>
  <c r="S1414" i="1"/>
  <c r="S1998" i="1"/>
  <c r="S761" i="1"/>
  <c r="S1807" i="1"/>
  <c r="S1066" i="1"/>
  <c r="S1680" i="1"/>
  <c r="S2379" i="1"/>
  <c r="S1331" i="1"/>
  <c r="S3902" i="1"/>
  <c r="S943" i="1"/>
  <c r="S1916" i="1"/>
  <c r="S859" i="1"/>
  <c r="S2510" i="1"/>
  <c r="S1726" i="1"/>
  <c r="S2308" i="1"/>
  <c r="S2388" i="1"/>
  <c r="S1896" i="1"/>
  <c r="S581" i="1"/>
  <c r="S899" i="1"/>
  <c r="S2012" i="1"/>
  <c r="S553" i="1"/>
  <c r="S1270" i="1"/>
  <c r="S1057" i="1"/>
  <c r="S666" i="1"/>
  <c r="S864" i="1"/>
  <c r="S2036" i="1"/>
  <c r="S244" i="1"/>
  <c r="S1868" i="1"/>
  <c r="S683" i="1"/>
  <c r="S75" i="1"/>
  <c r="S257" i="1"/>
  <c r="S1104" i="1"/>
  <c r="S713" i="1"/>
  <c r="S432" i="1"/>
  <c r="S798" i="1"/>
  <c r="S260" i="1"/>
  <c r="S34" i="1"/>
  <c r="S238" i="1"/>
  <c r="S1179" i="1"/>
  <c r="S407" i="1"/>
  <c r="S1264" i="1"/>
  <c r="S1355" i="1"/>
  <c r="S734" i="1"/>
  <c r="S1752" i="1"/>
  <c r="S1246" i="1"/>
  <c r="S552" i="1"/>
  <c r="S595" i="1"/>
  <c r="S164" i="1"/>
  <c r="S801" i="1"/>
  <c r="S1885" i="1"/>
  <c r="S1085" i="1"/>
  <c r="S81" i="1"/>
  <c r="S1000" i="1"/>
  <c r="S789" i="1"/>
  <c r="S66" i="1"/>
  <c r="S1443" i="1"/>
  <c r="S1060" i="1"/>
  <c r="S263" i="1"/>
  <c r="S1018" i="1"/>
  <c r="S1421" i="1"/>
  <c r="S1609" i="1"/>
  <c r="S87" i="1"/>
  <c r="S2270" i="1"/>
  <c r="S1300" i="1"/>
  <c r="S515" i="1"/>
  <c r="S872" i="1"/>
  <c r="S288" i="1"/>
  <c r="S2761" i="1"/>
  <c r="S625" i="1"/>
  <c r="S610" i="1"/>
  <c r="S112" i="1"/>
  <c r="S231" i="1"/>
  <c r="S441" i="1"/>
  <c r="S1419" i="1"/>
  <c r="S2288" i="1"/>
  <c r="S525" i="1"/>
  <c r="S2856" i="1"/>
  <c r="S2342" i="1"/>
  <c r="S2133" i="1"/>
  <c r="S2254" i="1"/>
  <c r="S1077" i="1"/>
  <c r="S959" i="1"/>
  <c r="S1208" i="1"/>
  <c r="S971" i="1"/>
  <c r="S556" i="1"/>
  <c r="S50" i="1"/>
  <c r="S104" i="1"/>
  <c r="S1390" i="1"/>
  <c r="S1192" i="1"/>
  <c r="S1438" i="1"/>
  <c r="S630" i="1"/>
  <c r="S105" i="1"/>
  <c r="S1180" i="1"/>
  <c r="S672" i="1"/>
  <c r="S910" i="1"/>
  <c r="S2619" i="1"/>
  <c r="S60" i="1"/>
  <c r="S1333" i="1"/>
  <c r="S699" i="1"/>
  <c r="S113" i="1"/>
  <c r="S117" i="1"/>
  <c r="S8" i="1"/>
  <c r="S3128" i="1"/>
  <c r="S1859" i="1"/>
  <c r="S2196" i="1"/>
  <c r="S357" i="1"/>
  <c r="S1818" i="1"/>
  <c r="S2872" i="1"/>
  <c r="S563" i="1"/>
  <c r="S1895" i="1"/>
  <c r="S246" i="1"/>
  <c r="S1632" i="1"/>
  <c r="S1930" i="1"/>
  <c r="S181" i="1"/>
  <c r="S446" i="1"/>
  <c r="S326" i="1"/>
  <c r="S2892" i="1"/>
  <c r="S1005" i="1"/>
  <c r="S1008" i="1"/>
  <c r="S10" i="1"/>
  <c r="S51" i="1"/>
  <c r="S2293" i="1"/>
  <c r="S1372" i="1"/>
  <c r="S3910" i="1"/>
  <c r="S3578" i="1"/>
  <c r="S3984" i="1"/>
  <c r="S3405" i="1"/>
  <c r="S1138" i="1"/>
  <c r="S3827" i="1"/>
  <c r="S2135" i="1"/>
  <c r="S2827" i="1"/>
  <c r="S4029" i="1"/>
  <c r="S646" i="1"/>
  <c r="S3243" i="1"/>
  <c r="S2339" i="1"/>
  <c r="S2032" i="1"/>
  <c r="S3419" i="1"/>
  <c r="S197" i="1"/>
  <c r="S3145" i="1"/>
  <c r="S721" i="1"/>
  <c r="S3980" i="1"/>
  <c r="S2816" i="1"/>
  <c r="S973" i="1"/>
  <c r="S839" i="1"/>
  <c r="S2744" i="1"/>
  <c r="S3965" i="1"/>
  <c r="S3539" i="1"/>
  <c r="S1029" i="1"/>
  <c r="S56" i="1"/>
  <c r="S397" i="1"/>
  <c r="S3580" i="1"/>
  <c r="S3843" i="1"/>
  <c r="S2205" i="1"/>
  <c r="S3388" i="1"/>
  <c r="S611" i="1"/>
  <c r="S2078" i="1"/>
  <c r="S254" i="1"/>
  <c r="S2174" i="1"/>
  <c r="S2883" i="1"/>
  <c r="S2375" i="1"/>
  <c r="S694" i="1"/>
  <c r="S2920" i="1"/>
  <c r="S2052" i="1"/>
  <c r="S1650" i="1"/>
  <c r="S3812" i="1"/>
  <c r="S349" i="1"/>
  <c r="S52" i="1"/>
  <c r="S4036" i="1"/>
  <c r="S396" i="1"/>
  <c r="S718" i="1"/>
  <c r="S3323" i="1"/>
  <c r="S4010" i="1"/>
  <c r="S3714" i="1"/>
  <c r="S2094" i="1"/>
  <c r="S869" i="1"/>
  <c r="S1717" i="1"/>
  <c r="S4066" i="1"/>
  <c r="S3154" i="1"/>
  <c r="S1991" i="1"/>
  <c r="S230" i="1"/>
  <c r="S293" i="1"/>
  <c r="S2385" i="1"/>
  <c r="S3127" i="1"/>
  <c r="S2004" i="1"/>
  <c r="S4056" i="1"/>
  <c r="S1153" i="1"/>
  <c r="S2982" i="1"/>
  <c r="S338" i="1"/>
  <c r="S3773" i="1"/>
  <c r="S1837" i="1"/>
  <c r="S2880" i="1"/>
  <c r="S1561" i="1"/>
  <c r="S1662" i="1"/>
  <c r="S94" i="1"/>
  <c r="S2184" i="1"/>
  <c r="S728" i="1"/>
  <c r="S926" i="1"/>
  <c r="S233" i="1"/>
  <c r="S3651" i="1"/>
  <c r="S2267" i="1"/>
  <c r="S3531" i="1"/>
  <c r="S1568" i="1"/>
  <c r="S2114" i="1"/>
  <c r="S2216" i="1"/>
  <c r="S1615" i="1"/>
  <c r="S3789" i="1"/>
  <c r="S1253" i="1"/>
  <c r="S2176" i="1"/>
  <c r="S1980" i="1"/>
  <c r="S868" i="1"/>
  <c r="S2079" i="1"/>
  <c r="S3528" i="1"/>
  <c r="S1825" i="1"/>
  <c r="S1509" i="1"/>
  <c r="S3045" i="1"/>
  <c r="S2749" i="1"/>
  <c r="S2334" i="1"/>
  <c r="S3755" i="1"/>
  <c r="S1593" i="1"/>
  <c r="S2215" i="1"/>
  <c r="S2234" i="1"/>
  <c r="S3893" i="1"/>
  <c r="S3080" i="1"/>
  <c r="S1665" i="1"/>
  <c r="S562" i="1"/>
  <c r="S2332" i="1"/>
  <c r="S2604" i="1"/>
  <c r="S3457" i="1"/>
  <c r="S2311" i="1"/>
  <c r="S1745" i="1"/>
  <c r="S1591" i="1"/>
  <c r="S150" i="1"/>
  <c r="S280" i="1"/>
  <c r="S1579" i="1"/>
  <c r="S2238" i="1"/>
  <c r="S3933" i="1"/>
  <c r="S567" i="1"/>
  <c r="S2109" i="1"/>
  <c r="S2523" i="1"/>
  <c r="S170" i="1"/>
  <c r="S3666" i="1"/>
  <c r="S2022" i="1"/>
  <c r="S3520" i="1"/>
  <c r="S3636" i="1"/>
  <c r="S3409" i="1"/>
  <c r="S3501" i="1"/>
  <c r="S3876" i="1"/>
  <c r="S3120" i="1"/>
  <c r="S3261" i="1"/>
  <c r="S2841" i="1"/>
  <c r="S3112" i="1"/>
  <c r="S1511" i="1"/>
  <c r="S3702" i="1"/>
  <c r="S3456" i="1"/>
  <c r="S1159" i="1"/>
  <c r="S3749" i="1"/>
  <c r="S445" i="1"/>
  <c r="S1261" i="1"/>
  <c r="S1436" i="1"/>
  <c r="S711" i="1"/>
  <c r="S155" i="1"/>
  <c r="S1439" i="1"/>
  <c r="S329" i="1"/>
  <c r="S2499" i="1"/>
  <c r="S379" i="1"/>
  <c r="S2673" i="1"/>
  <c r="S1714" i="1"/>
  <c r="S1009" i="1"/>
  <c r="S919" i="1"/>
  <c r="S1678" i="1"/>
  <c r="S3308" i="1"/>
  <c r="S1274" i="1"/>
  <c r="S2849" i="1"/>
  <c r="S2372" i="1"/>
  <c r="S2921" i="1"/>
  <c r="S2092" i="1"/>
  <c r="S3880" i="1"/>
  <c r="S3921" i="1"/>
  <c r="S2162" i="1"/>
  <c r="S3100" i="1"/>
  <c r="S53" i="1"/>
  <c r="S2852" i="1"/>
  <c r="S3205" i="1"/>
  <c r="S3402" i="1"/>
  <c r="S2828" i="1"/>
  <c r="S717" i="1"/>
  <c r="S1285" i="1"/>
  <c r="S252" i="1"/>
  <c r="S1256" i="1"/>
  <c r="S3952" i="1"/>
  <c r="S2337" i="1"/>
  <c r="S1347" i="1"/>
  <c r="S403" i="1"/>
  <c r="S4096" i="1"/>
  <c r="S3533" i="1"/>
  <c r="S690" i="1"/>
  <c r="S2763" i="1"/>
  <c r="S1289" i="1"/>
  <c r="S3011" i="1"/>
  <c r="S424" i="1"/>
  <c r="S156" i="1"/>
  <c r="S1095" i="1"/>
  <c r="S991" i="1"/>
  <c r="S4051" i="1"/>
  <c r="S621" i="1"/>
  <c r="S83" i="1"/>
  <c r="S3121" i="1"/>
  <c r="S2430" i="1"/>
  <c r="S2519" i="1"/>
  <c r="S2829" i="1"/>
  <c r="S3628" i="1"/>
  <c r="S2974" i="1"/>
  <c r="S1458" i="1"/>
  <c r="S1375" i="1"/>
  <c r="S3084" i="1"/>
  <c r="S3130" i="1"/>
  <c r="S1148" i="1"/>
  <c r="S2682" i="1"/>
  <c r="S2990" i="1"/>
  <c r="S1959" i="1"/>
  <c r="S832" i="1"/>
  <c r="S1258" i="1"/>
  <c r="S1774" i="1"/>
  <c r="S2609" i="1"/>
  <c r="S3961" i="1"/>
  <c r="S3403" i="1"/>
  <c r="S1908" i="1"/>
  <c r="S3886" i="1"/>
  <c r="S1200" i="1"/>
  <c r="S2963" i="1"/>
  <c r="S519" i="1"/>
  <c r="S3452" i="1"/>
  <c r="S984" i="1"/>
  <c r="S126" i="1"/>
  <c r="S165" i="1"/>
  <c r="S1308" i="1"/>
  <c r="S831" i="1"/>
  <c r="S3698" i="1"/>
  <c r="S2279" i="1"/>
  <c r="S3857" i="1"/>
  <c r="S981" i="1"/>
  <c r="S2107" i="1"/>
  <c r="S189" i="1"/>
  <c r="S1019" i="1"/>
  <c r="S2426" i="1"/>
  <c r="S3611" i="1"/>
  <c r="S267" i="1"/>
  <c r="S3726" i="1"/>
  <c r="S2090" i="1"/>
  <c r="S1144" i="1"/>
  <c r="S294" i="1"/>
  <c r="S1181" i="1"/>
  <c r="S1425" i="1"/>
  <c r="S1266" i="1"/>
  <c r="S1354" i="1"/>
  <c r="S1435" i="1"/>
  <c r="S3209" i="1"/>
  <c r="S3311" i="1"/>
  <c r="S3313" i="1"/>
  <c r="S1239" i="1"/>
  <c r="S2274" i="1"/>
  <c r="S3289" i="1"/>
  <c r="S195" i="1"/>
  <c r="S3522" i="1"/>
  <c r="S3845" i="1"/>
  <c r="S2228" i="1"/>
  <c r="S3317" i="1"/>
  <c r="S3751" i="1"/>
  <c r="S2207" i="1"/>
  <c r="S3894" i="1"/>
  <c r="S1337" i="1"/>
  <c r="S3303" i="1"/>
  <c r="S2890" i="1"/>
  <c r="S3835" i="1"/>
  <c r="S1360" i="1"/>
  <c r="S3444" i="1"/>
  <c r="S587" i="1"/>
  <c r="S594" i="1"/>
  <c r="S685" i="1"/>
  <c r="S1405" i="1"/>
  <c r="S906" i="1"/>
  <c r="S2399" i="1"/>
  <c r="S901" i="1"/>
  <c r="S1890" i="1"/>
  <c r="S3620" i="1"/>
  <c r="S1695" i="1"/>
  <c r="S3553" i="1"/>
  <c r="S3412" i="1"/>
  <c r="S2888" i="1"/>
  <c r="S3985" i="1"/>
  <c r="S229" i="1"/>
  <c r="S2653" i="1"/>
  <c r="S2915" i="1"/>
  <c r="S4047" i="1"/>
  <c r="S1749" i="1"/>
  <c r="S2153" i="1"/>
  <c r="S651" i="1"/>
  <c r="S3579" i="1"/>
  <c r="S1251" i="1"/>
  <c r="S308" i="1"/>
  <c r="S1668" i="1"/>
  <c r="S3608" i="1"/>
  <c r="S3170" i="1"/>
  <c r="S219" i="1"/>
  <c r="S1961" i="1"/>
  <c r="S3593" i="1"/>
  <c r="S2466" i="1"/>
  <c r="S1081" i="1"/>
  <c r="S1698" i="1"/>
  <c r="S1671" i="1"/>
  <c r="S3700" i="1"/>
  <c r="S3184" i="1"/>
  <c r="S3683" i="1"/>
  <c r="S4035" i="1"/>
  <c r="S368" i="1"/>
  <c r="S1560" i="1"/>
  <c r="S3809" i="1"/>
  <c r="S1832" i="1"/>
  <c r="S1967" i="1"/>
  <c r="S1793" i="1"/>
  <c r="S3523" i="1"/>
  <c r="S3012" i="1"/>
  <c r="S538" i="1"/>
  <c r="S1617" i="1"/>
  <c r="S3448" i="1"/>
  <c r="S3062" i="1"/>
  <c r="S408" i="1"/>
  <c r="S1567" i="1"/>
  <c r="S2447" i="1"/>
  <c r="S2651" i="1"/>
  <c r="S616" i="1"/>
  <c r="S3657" i="1"/>
  <c r="S4031" i="1"/>
  <c r="S2446" i="1"/>
  <c r="S3318" i="1"/>
  <c r="S2928" i="1"/>
  <c r="S1325" i="1"/>
  <c r="S747" i="1"/>
  <c r="S1814" i="1"/>
  <c r="S2126" i="1"/>
  <c r="S235" i="1"/>
  <c r="S439" i="1"/>
  <c r="S220" i="1"/>
  <c r="S609" i="1"/>
  <c r="S3621" i="1"/>
  <c r="S3400" i="1"/>
  <c r="S3597" i="1"/>
  <c r="S2901" i="1"/>
  <c r="S2844" i="1"/>
  <c r="S1559" i="1"/>
  <c r="S3604" i="1"/>
  <c r="S1044" i="1"/>
  <c r="S3038" i="1"/>
  <c r="S2765" i="1"/>
  <c r="S956" i="1"/>
  <c r="S3524" i="1"/>
  <c r="S2815" i="1"/>
  <c r="S2026" i="1"/>
  <c r="S3137" i="1"/>
  <c r="S1651" i="1"/>
  <c r="S1840" i="1"/>
  <c r="S2954" i="1"/>
  <c r="S1237" i="1"/>
  <c r="S793" i="1"/>
  <c r="S2874" i="1"/>
  <c r="S998" i="1"/>
  <c r="S3256" i="1"/>
  <c r="S473" i="1"/>
  <c r="S1689" i="1"/>
  <c r="S2273" i="1"/>
  <c r="S3124" i="1"/>
  <c r="S3744" i="1"/>
  <c r="S420" i="1"/>
  <c r="S1968" i="1"/>
  <c r="S1260" i="1"/>
  <c r="S3172" i="1"/>
  <c r="S3390" i="1"/>
  <c r="S2575" i="1"/>
  <c r="S2808" i="1"/>
  <c r="S1534" i="1"/>
  <c r="S702" i="1"/>
  <c r="S3041" i="1"/>
  <c r="S2804" i="1"/>
  <c r="S2455" i="1"/>
  <c r="S328" i="1"/>
  <c r="S1454" i="1"/>
  <c r="S2369" i="1"/>
  <c r="S545" i="1"/>
  <c r="S2120" i="1"/>
  <c r="S2945" i="1"/>
  <c r="S2845" i="1"/>
  <c r="S2526" i="1"/>
  <c r="S2839" i="1"/>
  <c r="S3288" i="1"/>
  <c r="S1309" i="1"/>
  <c r="S2064" i="1"/>
  <c r="S2146" i="1"/>
  <c r="S2693" i="1"/>
  <c r="S2391" i="1"/>
  <c r="S1168" i="1"/>
  <c r="S1828" i="1"/>
  <c r="S2203" i="1"/>
  <c r="S1362" i="1"/>
  <c r="S3266" i="1"/>
  <c r="S3574" i="1"/>
  <c r="S3791" i="1"/>
  <c r="S438" i="1"/>
  <c r="S3908" i="1"/>
  <c r="S2711" i="1"/>
  <c r="S3613" i="1"/>
  <c r="S529" i="1"/>
  <c r="S2999" i="1"/>
  <c r="S2875" i="1"/>
  <c r="S2958" i="1"/>
  <c r="S2231" i="1"/>
  <c r="S2739" i="1"/>
  <c r="S2652" i="1"/>
  <c r="S1963" i="1"/>
  <c r="S3092" i="1"/>
  <c r="S2675" i="1"/>
  <c r="S2281" i="1"/>
  <c r="S3118" i="1"/>
  <c r="S2906" i="1"/>
  <c r="S2433" i="1"/>
  <c r="S2593" i="1"/>
  <c r="S2819" i="1"/>
  <c r="S2358" i="1"/>
  <c r="S1099" i="1"/>
  <c r="S1740" i="1"/>
  <c r="S3648" i="1"/>
  <c r="S3558" i="1"/>
  <c r="S535" i="1"/>
  <c r="S2862" i="1"/>
  <c r="S121" i="1"/>
  <c r="S2965" i="1"/>
  <c r="S212" i="1"/>
  <c r="S286" i="1"/>
  <c r="S3759" i="1"/>
  <c r="S1093" i="1"/>
  <c r="S3122" i="1"/>
  <c r="S1547" i="1"/>
  <c r="S3373" i="1"/>
  <c r="S3110" i="1"/>
  <c r="S1881" i="1"/>
  <c r="S404" i="1"/>
  <c r="S1424" i="1"/>
  <c r="S44" i="1"/>
  <c r="S3747" i="1"/>
  <c r="S2347" i="1"/>
  <c r="S3681" i="1"/>
  <c r="S3754" i="1"/>
  <c r="S2419" i="1"/>
  <c r="S2089" i="1"/>
  <c r="S2055" i="1"/>
  <c r="S546" i="1"/>
  <c r="S506" i="1"/>
  <c r="S888" i="1"/>
  <c r="S3249" i="1"/>
  <c r="S1115" i="1"/>
  <c r="S2106" i="1"/>
  <c r="S63" i="1"/>
  <c r="S2786" i="1"/>
  <c r="S3268" i="1"/>
  <c r="S3784" i="1"/>
  <c r="S1592" i="1"/>
  <c r="S3094" i="1"/>
  <c r="S1247" i="1"/>
  <c r="S2857" i="1"/>
  <c r="S1284" i="1"/>
  <c r="S1802" i="1"/>
  <c r="S4060" i="1"/>
  <c r="S3912" i="1"/>
  <c r="S3782" i="1"/>
  <c r="S2563" i="1"/>
  <c r="S1097" i="1"/>
  <c r="S3684" i="1"/>
  <c r="S2024" i="1"/>
  <c r="S2914" i="1"/>
  <c r="S1134" i="1"/>
  <c r="S480" i="1"/>
  <c r="S1826" i="1"/>
  <c r="S836" i="1"/>
  <c r="S3777" i="1"/>
  <c r="S3735" i="1"/>
  <c r="S1880" i="1"/>
  <c r="S2692" i="1"/>
  <c r="S4006" i="1"/>
  <c r="S1696" i="1"/>
  <c r="S372" i="1"/>
  <c r="S2803" i="1"/>
  <c r="S3374" i="1"/>
  <c r="S2452" i="1"/>
  <c r="S3852" i="1"/>
  <c r="S2213" i="1"/>
  <c r="S932" i="1"/>
  <c r="S2573" i="1"/>
  <c r="S1996" i="1"/>
  <c r="S2077" i="1"/>
  <c r="S635" i="1"/>
  <c r="S1403" i="1"/>
  <c r="S1521" i="1"/>
  <c r="S2966" i="1"/>
  <c r="S1652" i="1"/>
  <c r="S2319" i="1"/>
  <c r="S923" i="1"/>
  <c r="S1024" i="1"/>
  <c r="S2885" i="1"/>
  <c r="S3987" i="1"/>
  <c r="S3865" i="1"/>
  <c r="S1020" i="1"/>
  <c r="S887" i="1"/>
  <c r="S2095" i="1"/>
  <c r="S2129" i="1"/>
  <c r="S3116" i="1"/>
  <c r="S3397" i="1"/>
  <c r="S3776" i="1"/>
  <c r="S631" i="1"/>
  <c r="S3211" i="1"/>
  <c r="S2663" i="1"/>
  <c r="S3003" i="1"/>
  <c r="S2643" i="1"/>
  <c r="S1334" i="1"/>
  <c r="S656" i="1"/>
  <c r="S3195" i="1"/>
  <c r="S1673" i="1"/>
  <c r="S2373" i="1"/>
  <c r="S2206" i="1"/>
  <c r="S1301" i="1"/>
  <c r="S1028" i="1"/>
  <c r="S3762" i="1"/>
  <c r="S575" i="1"/>
  <c r="S43" i="1"/>
  <c r="S2756" i="1"/>
  <c r="S25" i="1"/>
  <c r="S579" i="1"/>
  <c r="S176" i="1"/>
  <c r="S1040" i="1"/>
  <c r="S3872" i="1"/>
  <c r="S3761" i="1"/>
  <c r="S3146" i="1"/>
  <c r="S2134" i="1"/>
  <c r="S2124" i="1"/>
  <c r="S1562" i="1"/>
  <c r="S3863" i="1"/>
  <c r="S1928" i="1"/>
  <c r="S3176" i="1"/>
  <c r="S2303" i="1"/>
  <c r="S3358" i="1"/>
  <c r="S2298" i="1"/>
  <c r="S3245" i="1"/>
  <c r="S1576" i="1"/>
  <c r="S3237" i="1"/>
  <c r="S588" i="1"/>
  <c r="S3198" i="1"/>
  <c r="S2208" i="1"/>
  <c r="S3506" i="1"/>
  <c r="S353" i="1"/>
  <c r="S3884" i="1"/>
  <c r="S2439" i="1"/>
  <c r="S3087" i="1"/>
  <c r="S2037" i="1"/>
  <c r="S3068" i="1"/>
  <c r="S2265" i="1"/>
  <c r="S2648" i="1"/>
  <c r="S873" i="1"/>
  <c r="S390" i="1"/>
  <c r="S3074" i="1"/>
  <c r="S367" i="1"/>
  <c r="S3923" i="1"/>
  <c r="S2017" i="1"/>
  <c r="S325" i="1"/>
  <c r="S4078" i="1"/>
  <c r="S2154" i="1"/>
  <c r="S688" i="1"/>
  <c r="S601" i="1"/>
  <c r="S2230" i="1"/>
  <c r="S2637" i="1"/>
  <c r="S394" i="1"/>
  <c r="S3156" i="1"/>
  <c r="S2015" i="1"/>
  <c r="S3273" i="1"/>
  <c r="S650" i="1"/>
  <c r="S3292" i="1"/>
  <c r="S3380" i="1"/>
  <c r="S922" i="1"/>
  <c r="S3039" i="1"/>
  <c r="S572" i="1"/>
  <c r="S3994" i="1"/>
  <c r="S76" i="1"/>
  <c r="S3363" i="1"/>
  <c r="S2882" i="1"/>
  <c r="S1861" i="1"/>
  <c r="S1135" i="1"/>
  <c r="S310" i="1"/>
  <c r="S4059" i="1"/>
  <c r="S1369" i="1"/>
  <c r="S1973" i="1"/>
  <c r="S2837" i="1"/>
  <c r="S2680" i="1"/>
  <c r="S2029" i="1"/>
  <c r="S3343" i="1"/>
  <c r="S593" i="1"/>
  <c r="S474" i="1"/>
  <c r="S1574" i="1"/>
  <c r="S2996" i="1"/>
  <c r="S2324" i="1"/>
  <c r="S3509" i="1"/>
  <c r="S1067" i="1"/>
  <c r="S3543" i="1"/>
  <c r="S3737" i="1"/>
  <c r="S2322" i="1"/>
  <c r="S1393" i="1"/>
  <c r="S2910" i="1"/>
  <c r="S2000" i="1"/>
  <c r="S1812" i="1"/>
  <c r="S3696" i="1"/>
  <c r="S3467" i="1"/>
  <c r="S1350" i="1"/>
  <c r="S4054" i="1"/>
  <c r="S3440" i="1"/>
  <c r="S977" i="1"/>
  <c r="S1599" i="1"/>
  <c r="S3283" i="1"/>
  <c r="S2721" i="1"/>
  <c r="S2075" i="1"/>
  <c r="S3204" i="1"/>
  <c r="S1829" i="1"/>
  <c r="S3598" i="1"/>
  <c r="S814" i="1"/>
  <c r="S3779" i="1"/>
  <c r="S1038" i="1"/>
  <c r="S3512" i="1"/>
  <c r="S3500" i="1"/>
  <c r="S3468" i="1"/>
  <c r="S3171" i="1"/>
  <c r="S570" i="1"/>
  <c r="S279" i="1"/>
  <c r="S978" i="1"/>
  <c r="S3069" i="1"/>
  <c r="S1771" i="1"/>
  <c r="S2331" i="1"/>
  <c r="S4034" i="1"/>
  <c r="S2840" i="1"/>
  <c r="S3107" i="1"/>
  <c r="S2315" i="1"/>
  <c r="S865" i="1"/>
  <c r="S3153" i="1"/>
  <c r="S4057" i="1"/>
  <c r="S3801" i="1"/>
  <c r="S2869" i="1"/>
  <c r="S1766" i="1"/>
  <c r="S3089" i="1"/>
  <c r="S3384" i="1"/>
  <c r="S561" i="1"/>
  <c r="S3632" i="1"/>
  <c r="S307" i="1"/>
  <c r="S2177" i="1"/>
  <c r="S3527" i="1"/>
  <c r="S2261" i="1"/>
  <c r="S2752" i="1"/>
  <c r="S1330" i="1"/>
  <c r="S1277" i="1"/>
  <c r="S3775" i="1"/>
  <c r="S3811" i="1"/>
  <c r="S2478" i="1"/>
  <c r="S3102" i="1"/>
  <c r="S1984" i="1"/>
  <c r="S3552" i="1"/>
  <c r="S4040" i="1"/>
  <c r="S2417" i="1"/>
  <c r="S2694" i="1"/>
  <c r="S3450" i="1"/>
  <c r="S3849" i="1"/>
  <c r="S4075" i="1"/>
  <c r="S1716" i="1"/>
  <c r="S2058" i="1"/>
  <c r="S547" i="1"/>
  <c r="S289" i="1"/>
  <c r="S1011" i="1"/>
  <c r="S819" i="1"/>
  <c r="S58" i="1"/>
  <c r="S241" i="1"/>
  <c r="S1313" i="1"/>
  <c r="S1091" i="1"/>
  <c r="S634" i="1"/>
  <c r="S478" i="1"/>
  <c r="S1217" i="1"/>
  <c r="S2082" i="1"/>
  <c r="S3427" i="1"/>
  <c r="S3541" i="1"/>
  <c r="S3794" i="1"/>
  <c r="S3401" i="1"/>
  <c r="S1492" i="1"/>
  <c r="S904" i="1"/>
  <c r="S2727" i="1"/>
  <c r="S2049" i="1"/>
  <c r="S2850" i="1"/>
  <c r="S597" i="1"/>
  <c r="S1953" i="1"/>
  <c r="S2685" i="1"/>
  <c r="S398" i="1"/>
  <c r="S204" i="1"/>
  <c r="S3824" i="1"/>
  <c r="S2891" i="1"/>
  <c r="S2374" i="1"/>
  <c r="S3033" i="1"/>
  <c r="S613" i="1"/>
  <c r="S483" i="1"/>
  <c r="S946" i="1"/>
  <c r="S2110" i="1"/>
  <c r="S1408" i="1"/>
  <c r="S2698" i="1"/>
  <c r="S3542" i="1"/>
  <c r="S3424" i="1"/>
  <c r="S3858" i="1"/>
  <c r="S3962" i="1"/>
  <c r="S2141" i="1"/>
  <c r="S2187" i="1"/>
  <c r="S2437" i="1"/>
  <c r="S647" i="1"/>
  <c r="S893" i="1"/>
  <c r="S1409" i="1"/>
  <c r="S3407" i="1"/>
  <c r="S2544" i="1"/>
  <c r="S586" i="1"/>
  <c r="S3521" i="1"/>
  <c r="S2508" i="1"/>
  <c r="S1708" i="1"/>
  <c r="S2770" i="1"/>
  <c r="S3299" i="1"/>
  <c r="S1248" i="1"/>
  <c r="S242" i="1"/>
  <c r="S1329" i="1"/>
  <c r="S3226" i="1"/>
  <c r="S3004" i="1"/>
  <c r="S2497" i="1"/>
  <c r="S927" i="1"/>
  <c r="S2287" i="1"/>
  <c r="S3680" i="1"/>
  <c r="S3504" i="1"/>
  <c r="S3462" i="1"/>
  <c r="S537" i="1"/>
  <c r="S1254" i="1"/>
  <c r="S2831" i="1"/>
  <c r="S1988" i="1"/>
  <c r="S3664" i="1"/>
  <c r="S1456" i="1"/>
  <c r="S3662" i="1"/>
  <c r="S3954" i="1"/>
  <c r="S2048" i="1"/>
  <c r="S3086" i="1"/>
  <c r="S2949" i="1"/>
  <c r="S3518" i="1"/>
  <c r="S2513" i="1"/>
  <c r="S796" i="1"/>
  <c r="S3991" i="1"/>
  <c r="S1554" i="1"/>
  <c r="S2586" i="1"/>
  <c r="S2817" i="1"/>
  <c r="S880" i="1"/>
  <c r="S168" i="1"/>
  <c r="S740" i="1"/>
  <c r="S2421" i="1"/>
  <c r="S797" i="1"/>
  <c r="S2327" i="1"/>
  <c r="S3510" i="1"/>
  <c r="S1224" i="1"/>
  <c r="S2217" i="1"/>
  <c r="S1699" i="1"/>
  <c r="S2286" i="1"/>
  <c r="S3103" i="1"/>
  <c r="S2495" i="1"/>
  <c r="S2738" i="1"/>
  <c r="S738" i="1"/>
  <c r="S582" i="1"/>
  <c r="S1927" i="1"/>
  <c r="S3185" i="1"/>
  <c r="S889" i="1"/>
  <c r="S1349" i="1"/>
  <c r="S3998" i="1"/>
  <c r="S1464" i="1"/>
  <c r="S3264" i="1"/>
  <c r="S2301" i="1"/>
  <c r="S3046" i="1"/>
  <c r="S3693" i="1"/>
  <c r="S2329" i="1"/>
  <c r="S2475" i="1"/>
  <c r="S3001" i="1"/>
  <c r="S2782" i="1"/>
  <c r="S1910" i="1"/>
  <c r="S2758" i="1"/>
  <c r="S3257" i="1"/>
  <c r="S1043" i="1"/>
  <c r="S1941" i="1"/>
  <c r="S1711" i="1"/>
  <c r="S3206" i="1"/>
  <c r="S3327" i="1"/>
  <c r="S3232" i="1"/>
  <c r="S2171" i="1"/>
  <c r="S3490" i="1"/>
  <c r="S2647" i="1"/>
  <c r="S3937" i="1"/>
  <c r="S1194" i="1"/>
  <c r="S2449" i="1"/>
  <c r="S2601" i="1"/>
  <c r="S1778" i="1"/>
  <c r="S2771" i="1"/>
  <c r="S39" i="1"/>
  <c r="S3665" i="1"/>
  <c r="S1279" i="1"/>
  <c r="S3614" i="1"/>
  <c r="S2371" i="1"/>
  <c r="S1415" i="1"/>
  <c r="S3897" i="1"/>
  <c r="S3090" i="1"/>
  <c r="S3529" i="1"/>
  <c r="S878" i="1"/>
  <c r="S2581" i="1"/>
  <c r="S2260" i="1"/>
  <c r="S2972" i="1"/>
  <c r="S835" i="1"/>
  <c r="S3790" i="1"/>
  <c r="S2662" i="1"/>
  <c r="S2069" i="1"/>
  <c r="S3442" i="1"/>
  <c r="S3944" i="1"/>
  <c r="S2848" i="1"/>
  <c r="S1707" i="1"/>
  <c r="S2667" i="1"/>
  <c r="S554" i="1"/>
  <c r="S2524" i="1"/>
  <c r="S596" i="1"/>
  <c r="S1504" i="1"/>
  <c r="S1722" i="1"/>
  <c r="S1801" i="1"/>
  <c r="S2529" i="1"/>
  <c r="S3956" i="1"/>
  <c r="S2588" i="1"/>
  <c r="S3263" i="1"/>
  <c r="S3396" i="1"/>
  <c r="S2456" i="1"/>
  <c r="S3730" i="1"/>
  <c r="S3286" i="1"/>
  <c r="S1851" i="1"/>
  <c r="S1287" i="1"/>
  <c r="S2992" i="1"/>
  <c r="S505" i="1"/>
  <c r="S2556" i="1"/>
  <c r="S2512" i="1"/>
  <c r="S4024" i="1"/>
  <c r="S3856" i="1"/>
  <c r="S3772" i="1"/>
  <c r="S1590" i="1"/>
  <c r="S2127" i="1"/>
  <c r="S3781" i="1"/>
  <c r="S3271" i="1"/>
  <c r="S970" i="1"/>
  <c r="S1870" i="1"/>
  <c r="S2350" i="1"/>
  <c r="S2344" i="1"/>
  <c r="S4038" i="1"/>
  <c r="S4089" i="1"/>
  <c r="S2020" i="1"/>
  <c r="S3015" i="1"/>
  <c r="S3692" i="1"/>
  <c r="S369" i="1"/>
  <c r="S847" i="1"/>
  <c r="S1299" i="1"/>
  <c r="S3900" i="1"/>
  <c r="S3624" i="1"/>
  <c r="S1487" i="1"/>
  <c r="S1951" i="1"/>
  <c r="S682" i="1"/>
  <c r="S3242" i="1"/>
  <c r="S3960" i="1"/>
  <c r="S1006" i="1"/>
  <c r="S1156" i="1"/>
  <c r="S3414" i="1"/>
  <c r="S3043" i="1"/>
  <c r="S46" i="1"/>
  <c r="S236" i="1"/>
  <c r="S1990" i="1"/>
  <c r="S1906" i="1"/>
  <c r="S27" i="1"/>
  <c r="S2039" i="1"/>
  <c r="S2040" i="1"/>
  <c r="S3709" i="1"/>
  <c r="S1573" i="1"/>
  <c r="S2909" i="1"/>
  <c r="S3997" i="1"/>
  <c r="S3077" i="1"/>
  <c r="S1969" i="1"/>
  <c r="S1434" i="1"/>
  <c r="S4053" i="1"/>
  <c r="S3949" i="1"/>
  <c r="S3024" i="1"/>
  <c r="S715" i="1"/>
  <c r="S3391" i="1"/>
  <c r="S2291" i="1"/>
  <c r="S3879" i="1"/>
  <c r="S2108" i="1"/>
  <c r="S2340" i="1"/>
  <c r="S1042" i="1"/>
  <c r="S1078" i="1"/>
  <c r="S2873" i="1"/>
  <c r="S1767" i="1"/>
  <c r="S855" i="1"/>
  <c r="S2255" i="1"/>
  <c r="S3430" i="1"/>
  <c r="S3711" i="1"/>
  <c r="S3588" i="1"/>
  <c r="S3808" i="1"/>
  <c r="S2618" i="1"/>
  <c r="S3559" i="1"/>
  <c r="S334" i="1"/>
  <c r="S1444" i="1"/>
  <c r="S2967" i="1"/>
  <c r="S1357" i="1"/>
  <c r="S3798" i="1"/>
  <c r="S1754" i="1"/>
  <c r="S3071" i="1"/>
  <c r="S1286" i="1"/>
  <c r="S466" i="1"/>
  <c r="S211" i="1"/>
  <c r="S347" i="1"/>
  <c r="S2674" i="1"/>
  <c r="S1526" i="1"/>
  <c r="S637" i="1"/>
  <c r="S2950" i="1"/>
  <c r="S2504" i="1"/>
  <c r="S3914" i="1"/>
  <c r="S3829" i="1"/>
  <c r="S2878" i="1"/>
  <c r="S1352" i="1"/>
  <c r="S3887" i="1"/>
  <c r="S1290" i="1"/>
  <c r="S3989" i="1"/>
  <c r="S1672" i="1"/>
  <c r="S2597" i="1"/>
  <c r="S3807" i="1"/>
  <c r="S2263" i="1"/>
  <c r="S3078" i="1"/>
  <c r="S2684" i="1"/>
  <c r="S2210" i="1"/>
  <c r="S3750" i="1"/>
  <c r="S3322" i="1"/>
  <c r="S4050" i="1"/>
  <c r="S3093" i="1"/>
  <c r="S3253" i="1"/>
  <c r="S3743" i="1"/>
  <c r="S1440" i="1"/>
  <c r="S1451" i="1"/>
  <c r="S380" i="1"/>
  <c r="S2769" i="1"/>
  <c r="S3661" i="1"/>
  <c r="S2493" i="1"/>
  <c r="S4070" i="1"/>
  <c r="S1030" i="1"/>
  <c r="S2010" i="1"/>
  <c r="S1900" i="1"/>
  <c r="S3064" i="1"/>
  <c r="S1629" i="1"/>
  <c r="S3590" i="1"/>
  <c r="S427" i="1"/>
  <c r="S2661" i="1"/>
  <c r="S1004" i="1"/>
  <c r="S3360" i="1"/>
  <c r="S1864" i="1"/>
  <c r="S3820" i="1"/>
  <c r="S2096" i="1"/>
  <c r="S549" i="1"/>
  <c r="S272" i="1"/>
  <c r="S3423" i="1"/>
  <c r="S3930" i="1"/>
  <c r="S3180" i="1"/>
  <c r="S3828" i="1"/>
  <c r="S1641" i="1"/>
  <c r="S3913" i="1"/>
  <c r="S4017" i="1"/>
  <c r="S1733" i="1"/>
  <c r="S4016" i="1"/>
  <c r="S3357" i="1"/>
  <c r="S1869" i="1"/>
  <c r="S2712" i="1"/>
  <c r="S3582" i="1"/>
  <c r="S3609" i="1"/>
  <c r="S2152" i="1"/>
  <c r="S3228" i="1"/>
  <c r="S2707" i="1"/>
  <c r="S3800" i="1"/>
  <c r="S1656" i="1"/>
  <c r="S3892" i="1"/>
  <c r="S2664" i="1"/>
  <c r="S996" i="1"/>
  <c r="S963" i="1"/>
  <c r="S3413" i="1"/>
  <c r="S3351" i="1"/>
  <c r="S2695" i="1"/>
  <c r="S2066" i="1"/>
  <c r="S1952" i="1"/>
  <c r="S1618" i="1"/>
  <c r="S1243" i="1"/>
  <c r="S2053" i="1"/>
  <c r="S1280" i="1"/>
  <c r="S2724" i="1"/>
  <c r="S265" i="1"/>
  <c r="S592" i="1"/>
  <c r="S808" i="1"/>
  <c r="S2775" i="1"/>
  <c r="S2166" i="1"/>
  <c r="S2041" i="1"/>
  <c r="S879" i="1"/>
  <c r="S948" i="1"/>
  <c r="S3487" i="1"/>
  <c r="S550" i="1"/>
  <c r="S3324" i="1"/>
  <c r="S2589" i="1"/>
  <c r="S3955" i="1"/>
  <c r="S3995" i="1"/>
  <c r="S2955" i="1"/>
  <c r="S2830" i="1"/>
  <c r="S2809" i="1"/>
  <c r="S2683" i="1"/>
  <c r="S4004" i="1"/>
  <c r="S2212" i="1"/>
  <c r="S1351" i="1"/>
  <c r="S2157" i="1"/>
  <c r="S3265" i="1"/>
  <c r="S3909" i="1"/>
  <c r="S2902" i="1"/>
  <c r="S1762" i="1"/>
  <c r="S3788" i="1"/>
  <c r="S3537" i="1"/>
  <c r="S3461" i="1"/>
  <c r="S907" i="1"/>
  <c r="S1630" i="1"/>
  <c r="S3583" i="1"/>
  <c r="S1710" i="1"/>
  <c r="S1792" i="1"/>
  <c r="S2623" i="1"/>
  <c r="S2396" i="1"/>
  <c r="S4098" i="1"/>
  <c r="S1606" i="1"/>
  <c r="S3021" i="1"/>
  <c r="S3008" i="1"/>
  <c r="S1520" i="1"/>
  <c r="S1420" i="1"/>
  <c r="S1675" i="1"/>
  <c r="S3686" i="1"/>
  <c r="S2678" i="1"/>
  <c r="S3695" i="1"/>
  <c r="S2459" i="1"/>
  <c r="S3757" i="1"/>
  <c r="S722" i="1"/>
  <c r="S393" i="1"/>
  <c r="S1986" i="1"/>
  <c r="S532" i="1"/>
  <c r="S73" i="1"/>
  <c r="S1947" i="1"/>
  <c r="S1704" i="1"/>
  <c r="S1306" i="1"/>
  <c r="S3668" i="1"/>
  <c r="S3968" i="1"/>
  <c r="S3411" i="1"/>
  <c r="S3679" i="1"/>
  <c r="S2070" i="1"/>
  <c r="S2767" i="1"/>
  <c r="S1589" i="1"/>
  <c r="S3189" i="1"/>
  <c r="S3534" i="1"/>
  <c r="S2627" i="1"/>
  <c r="S3352" i="1"/>
  <c r="S2800" i="1"/>
  <c r="S1723" i="1"/>
  <c r="S2913" i="1"/>
  <c r="S1518" i="1"/>
  <c r="S1700" i="1"/>
  <c r="S1934" i="1"/>
  <c r="S3099" i="1"/>
  <c r="S3722" i="1"/>
  <c r="S3694" i="1"/>
  <c r="S3454" i="1"/>
  <c r="S2853" i="1"/>
  <c r="S1654" i="1"/>
  <c r="S2392" i="1"/>
  <c r="S2608" i="1"/>
  <c r="S1530" i="1"/>
  <c r="S2629" i="1"/>
  <c r="S1406" i="1"/>
  <c r="S2180" i="1"/>
  <c r="S4065" i="1"/>
  <c r="S2489" i="1"/>
  <c r="S2515" i="1"/>
  <c r="S2565" i="1"/>
  <c r="S4003" i="1"/>
  <c r="S2104" i="1"/>
  <c r="S1757" i="1"/>
  <c r="S2640" i="1"/>
  <c r="S1844" i="1"/>
  <c r="S3853" i="1"/>
  <c r="S825" i="1"/>
  <c r="S800" i="1"/>
  <c r="S871" i="1"/>
  <c r="S1429" i="1"/>
  <c r="S2916" i="1"/>
  <c r="S409" i="1"/>
  <c r="S1806" i="1"/>
  <c r="S3277" i="1"/>
  <c r="S2518" i="1"/>
  <c r="S1877" i="1"/>
  <c r="S3392" i="1"/>
  <c r="S2418" i="1"/>
  <c r="S2553" i="1"/>
  <c r="S2087" i="1"/>
  <c r="S1975" i="1"/>
  <c r="S3815" i="1"/>
  <c r="S2277" i="1"/>
  <c r="S3282" i="1"/>
  <c r="S3165" i="1"/>
  <c r="S3770" i="1"/>
  <c r="S2626" i="1"/>
  <c r="S3742" i="1"/>
  <c r="S2697" i="1"/>
  <c r="S3813" i="1"/>
  <c r="S1865" i="1"/>
  <c r="S1096" i="1"/>
  <c r="S2625" i="1"/>
  <c r="S457" i="1"/>
  <c r="S3974" i="1"/>
  <c r="S3720" i="1"/>
  <c r="S3276" i="1"/>
  <c r="S2790" i="1"/>
  <c r="S3671" i="1"/>
  <c r="S3953" i="1"/>
  <c r="S2013" i="1"/>
  <c r="S542" i="1"/>
  <c r="S2797" i="1"/>
  <c r="S3434" i="1"/>
  <c r="S2501" i="1"/>
  <c r="S600" i="1"/>
  <c r="S1432" i="1"/>
  <c r="S1119" i="1"/>
  <c r="S517" i="1"/>
  <c r="S2045" i="1"/>
  <c r="S3187" i="1"/>
  <c r="S3364" i="1"/>
  <c r="S4045" i="1"/>
  <c r="S3085" i="1"/>
  <c r="S3306" i="1"/>
  <c r="S3026" i="1"/>
  <c r="S3885" i="1"/>
  <c r="S3939" i="1"/>
  <c r="S2422" i="1"/>
  <c r="S2521" i="1"/>
  <c r="S2813" i="1"/>
  <c r="S1169" i="1"/>
  <c r="S1597" i="1"/>
  <c r="S2498" i="1"/>
  <c r="S2884" i="1"/>
  <c r="S2895" i="1"/>
  <c r="S2930" i="1"/>
  <c r="S3806" i="1"/>
  <c r="S3919" i="1"/>
  <c r="S3389" i="1"/>
  <c r="S2145" i="1"/>
  <c r="S1962" i="1"/>
  <c r="S3369" i="1"/>
  <c r="S2125" i="1"/>
  <c r="S2299" i="1"/>
  <c r="S2904" i="1"/>
  <c r="S3654" i="1"/>
  <c r="S3650" i="1"/>
  <c r="S3017" i="1"/>
  <c r="S512" i="1"/>
  <c r="S2665" i="1"/>
  <c r="S1232" i="1"/>
  <c r="S1997" i="1"/>
  <c r="S3383" i="1"/>
  <c r="S198" i="1"/>
  <c r="S3600" i="1"/>
  <c r="S3036" i="1"/>
  <c r="S4005" i="1"/>
  <c r="S3882" i="1"/>
  <c r="S3871" i="1"/>
  <c r="S3833" i="1"/>
  <c r="S3215" i="1"/>
  <c r="S3502" i="1"/>
  <c r="S3049" i="1"/>
  <c r="S3052" i="1"/>
  <c r="S2185" i="1"/>
  <c r="S3585" i="1"/>
  <c r="S2360" i="1"/>
  <c r="S4028" i="1"/>
  <c r="S3677" i="1"/>
  <c r="S2970" i="1"/>
  <c r="S1556" i="1"/>
  <c r="S862" i="1"/>
  <c r="S1496" i="1"/>
  <c r="S3055" i="1"/>
  <c r="S3034" i="1"/>
  <c r="S3513" i="1"/>
  <c r="S3061" i="1"/>
  <c r="S1450" i="1"/>
  <c r="S3616" i="1"/>
  <c r="S3372" i="1"/>
  <c r="S2486" i="1"/>
  <c r="S3297" i="1"/>
  <c r="S4082" i="1"/>
  <c r="S3191" i="1"/>
  <c r="S3907" i="1"/>
  <c r="S3567" i="1"/>
  <c r="S3732" i="1"/>
  <c r="S2016" i="1"/>
  <c r="S3486" i="1"/>
  <c r="S3878" i="1"/>
  <c r="S2546" i="1"/>
  <c r="S3838" i="1"/>
  <c r="S1655" i="1"/>
  <c r="S1646" i="1"/>
  <c r="S3482" i="1"/>
  <c r="S2926" i="1"/>
  <c r="S3203" i="1"/>
  <c r="S3903" i="1"/>
  <c r="S3783" i="1"/>
  <c r="S1827" i="1"/>
  <c r="S3889" i="1"/>
  <c r="S1378" i="1"/>
  <c r="S3652" i="1"/>
  <c r="S2443" i="1"/>
  <c r="S3656" i="1"/>
  <c r="S2854" i="1"/>
  <c r="S1003" i="1"/>
  <c r="S990" i="1"/>
  <c r="S1050" i="1"/>
  <c r="S3233" i="1"/>
  <c r="S417" i="1"/>
  <c r="S3940" i="1"/>
  <c r="S3619" i="1"/>
  <c r="S1118" i="1"/>
  <c r="S3025" i="1"/>
  <c r="S3221" i="1"/>
  <c r="S1149" i="1"/>
  <c r="S1461" i="1"/>
  <c r="S3601" i="1"/>
  <c r="S1841" i="1"/>
  <c r="S3922" i="1"/>
  <c r="S3797" i="1"/>
  <c r="S2014" i="1"/>
  <c r="S2035" i="1"/>
  <c r="S2001" i="1"/>
  <c r="S1958" i="1"/>
  <c r="S3663" i="1"/>
  <c r="S3575" i="1"/>
  <c r="S4094" i="1"/>
  <c r="S2691" i="1"/>
  <c r="S3905" i="1"/>
  <c r="S3639" i="1"/>
  <c r="S852" i="1"/>
  <c r="S214" i="1"/>
  <c r="S3796" i="1"/>
  <c r="S1993" i="1"/>
  <c r="S2708" i="1"/>
  <c r="S3568" i="1"/>
  <c r="S2113" i="1"/>
  <c r="S225" i="1"/>
  <c r="S3013" i="1"/>
  <c r="S2088" i="1"/>
  <c r="S1533" i="1"/>
  <c r="S285" i="1"/>
  <c r="S3721" i="1"/>
  <c r="S1055" i="1"/>
  <c r="S2044" i="1"/>
  <c r="S2128" i="1"/>
  <c r="S2059" i="1"/>
  <c r="S2186" i="1"/>
  <c r="S3817" i="1"/>
  <c r="S3971" i="1"/>
  <c r="S298" i="1"/>
  <c r="S3108" i="1"/>
  <c r="S3867" i="1"/>
  <c r="S4033" i="1"/>
  <c r="S2699" i="1"/>
  <c r="S3355" i="1"/>
  <c r="S3877" i="1"/>
  <c r="S1544" i="1"/>
  <c r="S3070" i="1"/>
  <c r="S1459" i="1"/>
  <c r="S3494" i="1"/>
  <c r="S1525" i="1"/>
  <c r="S3484" i="1"/>
  <c r="S3479" i="1"/>
  <c r="S3006" i="1"/>
  <c r="S2257" i="1"/>
  <c r="S4090" i="1"/>
  <c r="S3199" i="1"/>
  <c r="S4039" i="1"/>
  <c r="S4068" i="1"/>
  <c r="S3719" i="1"/>
  <c r="S3715" i="1"/>
  <c r="S3752" i="1"/>
  <c r="S3519" i="1"/>
  <c r="S3704" i="1"/>
  <c r="S4022" i="1"/>
  <c r="S2534" i="1"/>
  <c r="S823" i="1"/>
  <c r="S3629" i="1"/>
  <c r="S3234" i="1"/>
  <c r="S2531" i="1"/>
  <c r="S3223" i="1"/>
  <c r="S426" i="1"/>
  <c r="S2894" i="1"/>
  <c r="S3862" i="1"/>
  <c r="S4021" i="1"/>
  <c r="S2121" i="1"/>
  <c r="S1310" i="1"/>
  <c r="S3803" i="1"/>
  <c r="S1835" i="1"/>
  <c r="S4074" i="1"/>
  <c r="S3647" i="1"/>
  <c r="S3774" i="1"/>
  <c r="S3260" i="1"/>
  <c r="S3418" i="1"/>
  <c r="S3354" i="1"/>
  <c r="S3408" i="1"/>
  <c r="S2002" i="1"/>
  <c r="S643" i="1"/>
  <c r="S624" i="1"/>
  <c r="S1127" i="1"/>
  <c r="S627" i="1"/>
  <c r="S3729" i="1"/>
  <c r="S614" i="1"/>
  <c r="S2720" i="1"/>
  <c r="S1924" i="1"/>
  <c r="S3050" i="1"/>
  <c r="S4025" i="1"/>
  <c r="S3367" i="1"/>
  <c r="S514" i="1"/>
  <c r="S2776" i="1"/>
  <c r="S2644" i="1"/>
  <c r="S2123" i="1"/>
  <c r="S3978" i="1"/>
  <c r="S652" i="1"/>
  <c r="S3441" i="1"/>
  <c r="S3244" i="1"/>
  <c r="S3896" i="1"/>
  <c r="S3846" i="1"/>
  <c r="S2750" i="1"/>
  <c r="S3406" i="1"/>
  <c r="S3810" i="1"/>
  <c r="S2380" i="1"/>
  <c r="S2860" i="1"/>
  <c r="S3141" i="1"/>
  <c r="S3231" i="1"/>
  <c r="S1316" i="1"/>
  <c r="S3738" i="1"/>
  <c r="S3964" i="1"/>
  <c r="S3207" i="1"/>
  <c r="S3780" i="1"/>
  <c r="S3067" i="1"/>
  <c r="S3564" i="1"/>
  <c r="S4046" i="1"/>
  <c r="S3816" i="1"/>
  <c r="S4084" i="1"/>
  <c r="S3840" i="1"/>
  <c r="S810" i="1"/>
  <c r="S2416" i="1"/>
  <c r="S3814" i="1"/>
  <c r="S3599" i="1"/>
  <c r="S2503" i="1"/>
  <c r="S3710" i="1"/>
  <c r="S3927" i="1"/>
  <c r="S4108" i="1"/>
  <c r="S2027" i="1"/>
  <c r="S3860" i="1"/>
  <c r="S3799" i="1"/>
  <c r="S4044" i="1"/>
  <c r="S3148" i="1"/>
  <c r="S3818" i="1"/>
  <c r="S3713" i="1"/>
  <c r="S3917" i="1"/>
  <c r="S2706" i="1"/>
  <c r="S3928" i="1"/>
  <c r="S3216" i="1"/>
  <c r="S1098" i="1"/>
  <c r="S3275" i="1"/>
  <c r="S2826" i="1"/>
  <c r="S1012" i="1"/>
  <c r="S3901" i="1"/>
  <c r="S3300" i="1"/>
  <c r="S3992" i="1"/>
  <c r="S3947" i="1"/>
  <c r="S1311" i="1"/>
  <c r="S1236" i="1"/>
  <c r="S3435" i="1"/>
  <c r="S3350" i="1"/>
  <c r="S3690" i="1"/>
  <c r="S2111" i="1"/>
  <c r="S1307" i="1"/>
  <c r="S1327" i="1"/>
  <c r="S3723" i="1"/>
  <c r="S2933" i="1"/>
  <c r="S3973" i="1"/>
  <c r="S4073" i="1"/>
  <c r="S3259" i="1"/>
  <c r="S1371" i="1"/>
  <c r="S1452" i="1"/>
  <c r="S3532" i="1"/>
  <c r="S1469" i="1"/>
  <c r="S1465" i="1"/>
  <c r="S3144" i="1"/>
  <c r="S1553" i="1"/>
  <c r="S1480" i="1"/>
  <c r="S1605" i="1"/>
  <c r="S2715" i="1"/>
  <c r="S3689" i="1"/>
  <c r="S3274" i="1"/>
  <c r="S1683" i="1"/>
  <c r="S3890" i="1"/>
  <c r="S3596" i="1"/>
  <c r="S3906" i="1"/>
  <c r="S3455" i="1"/>
  <c r="S3929" i="1"/>
  <c r="S3220" i="1"/>
  <c r="S3976" i="1"/>
  <c r="S3641" i="1"/>
  <c r="S4107" i="1"/>
  <c r="S1860" i="1"/>
  <c r="S4041" i="1"/>
  <c r="S1987" i="1"/>
  <c r="S2030" i="1"/>
  <c r="S2659" i="1"/>
  <c r="S3712" i="1"/>
  <c r="S3377" i="1"/>
  <c r="S2117" i="1"/>
  <c r="S2028" i="1"/>
  <c r="S4069" i="1"/>
  <c r="S2140" i="1"/>
  <c r="S4103" i="1"/>
  <c r="S3966" i="1"/>
  <c r="S3826" i="1"/>
  <c r="S3132" i="1"/>
  <c r="S2908" i="1"/>
  <c r="S3151" i="1"/>
  <c r="S3999" i="1"/>
  <c r="S2285" i="1"/>
  <c r="S2312" i="1"/>
  <c r="S3471" i="1"/>
  <c r="S4009" i="1"/>
  <c r="S2323" i="1"/>
  <c r="S4081" i="1"/>
  <c r="S2384" i="1"/>
  <c r="S2959" i="1"/>
  <c r="S3834" i="1"/>
  <c r="S4111" i="1"/>
  <c r="S3302" i="1"/>
  <c r="S2445" i="1"/>
  <c r="S3802" i="1"/>
  <c r="S2423" i="1"/>
  <c r="S2434" i="1"/>
  <c r="S3881" i="1"/>
  <c r="S3911" i="1"/>
  <c r="S3725" i="1"/>
  <c r="S4048" i="1"/>
  <c r="S3977" i="1"/>
  <c r="S4015" i="1"/>
  <c r="S2574" i="1"/>
  <c r="S3166" i="1"/>
  <c r="S3740" i="1"/>
  <c r="S3967" i="1"/>
  <c r="S3685" i="1"/>
  <c r="S4097" i="1"/>
  <c r="S4062" i="1"/>
  <c r="S4086" i="1"/>
  <c r="S4037" i="1"/>
  <c r="S2903" i="1"/>
  <c r="S3706" i="1"/>
  <c r="S3379" i="1"/>
  <c r="S2922" i="1"/>
  <c r="S4064" i="1"/>
  <c r="S2947" i="1"/>
  <c r="S3516" i="1"/>
  <c r="S3027" i="1"/>
  <c r="S2987" i="1"/>
  <c r="S3842" i="1"/>
  <c r="S3023" i="1"/>
  <c r="S3115" i="1"/>
  <c r="S3717" i="1"/>
  <c r="S4099" i="1"/>
  <c r="S4088" i="1"/>
  <c r="S4013" i="1"/>
  <c r="S3150" i="1"/>
  <c r="S3217" i="1"/>
  <c r="S4076" i="1"/>
  <c r="S3309" i="1"/>
  <c r="S3417" i="1"/>
  <c r="S3378" i="1"/>
  <c r="S3376" i="1"/>
  <c r="S3371" i="1"/>
  <c r="S4023" i="1"/>
  <c r="S3970" i="1"/>
  <c r="S3507" i="1"/>
  <c r="S3492" i="1"/>
  <c r="S3805" i="1"/>
  <c r="S4087" i="1"/>
  <c r="S3581" i="1"/>
  <c r="S3565" i="1"/>
  <c r="S3963" i="1"/>
  <c r="S3993" i="1"/>
  <c r="S3748" i="1"/>
  <c r="S3943" i="1"/>
  <c r="S3739" i="1"/>
  <c r="S3756" i="1"/>
  <c r="S4080" i="1"/>
  <c r="S4093" i="1"/>
  <c r="S3793" i="1"/>
  <c r="S3854" i="1"/>
  <c r="S3861" i="1"/>
  <c r="S3864" i="1"/>
  <c r="S3888" i="1"/>
  <c r="S3936" i="1"/>
  <c r="S4011" i="1"/>
  <c r="S4032" i="1"/>
  <c r="S4049" i="1"/>
  <c r="S4095" i="1"/>
  <c r="S4092" i="1"/>
  <c r="S4106" i="1"/>
  <c r="S255" i="1"/>
  <c r="S342" i="1"/>
  <c r="S95" i="1"/>
  <c r="S3855" i="1"/>
  <c r="S2762" i="1"/>
  <c r="S2602" i="1"/>
  <c r="S1545" i="1"/>
  <c r="S93" i="1"/>
  <c r="S364" i="1"/>
  <c r="S3284" i="1"/>
  <c r="S297" i="1"/>
  <c r="S2564" i="1"/>
  <c r="S200" i="1"/>
  <c r="S111" i="1"/>
  <c r="S2011" i="1"/>
  <c r="S3248" i="1"/>
  <c r="S1798" i="1"/>
  <c r="S2387" i="1"/>
  <c r="S2582" i="1"/>
  <c r="S309" i="1"/>
  <c r="S1476" i="1"/>
  <c r="S1517" i="1"/>
  <c r="S355" i="1"/>
  <c r="S2754" i="1"/>
  <c r="S2223" i="1"/>
  <c r="S3347" i="1"/>
  <c r="S3134" i="1"/>
  <c r="S3485" i="1"/>
  <c r="S2072" i="1"/>
  <c r="S692" i="1"/>
  <c r="S3278" i="1"/>
  <c r="S2525" i="1"/>
  <c r="S2774" i="1"/>
  <c r="S1448" i="1"/>
  <c r="S1109" i="1"/>
  <c r="S844" i="1"/>
  <c r="S523" i="1"/>
  <c r="S2681" i="1"/>
  <c r="S4063" i="1"/>
  <c r="S2709" i="1"/>
  <c r="S3007" i="1"/>
  <c r="S3515" i="1"/>
  <c r="S3022" i="1"/>
  <c r="S3526" i="1"/>
  <c r="S343" i="1"/>
  <c r="S2222" i="1"/>
  <c r="S3044" i="1"/>
  <c r="S2304" i="1"/>
  <c r="S2532" i="1"/>
  <c r="S1513" i="1"/>
  <c r="S785" i="1"/>
  <c r="S3082" i="1"/>
  <c r="S681" i="1"/>
  <c r="S1160" i="1"/>
  <c r="S3250" i="1"/>
  <c r="S833" i="1"/>
  <c r="S3398" i="1"/>
  <c r="S1445" i="1"/>
  <c r="S4000" i="1"/>
  <c r="S3934" i="1"/>
  <c r="S2080" i="1"/>
  <c r="S243" i="1"/>
  <c r="S2846" i="1"/>
  <c r="S1819" i="1"/>
  <c r="S3436" i="1"/>
  <c r="S375" i="1"/>
  <c r="S68" i="1"/>
  <c r="S3915" i="1"/>
  <c r="S4101" i="1"/>
  <c r="S3844" i="1"/>
  <c r="S2580" i="1"/>
  <c r="S4091" i="1"/>
  <c r="S3745" i="1"/>
  <c r="S3353" i="1"/>
  <c r="S115" i="1"/>
  <c r="S4114" i="1"/>
  <c r="S2783" i="1"/>
  <c r="S3870" i="1"/>
  <c r="S3098" i="1"/>
  <c r="S4109" i="1"/>
  <c r="S3718" i="1"/>
  <c r="S1477" i="1"/>
  <c r="S2789" i="1"/>
  <c r="S3707" i="1"/>
  <c r="S3496" i="1"/>
  <c r="S2211" i="1"/>
  <c r="S3996" i="1"/>
  <c r="S1483" i="1"/>
  <c r="S1373" i="1"/>
  <c r="S534" i="1"/>
  <c r="S2598" i="1"/>
  <c r="S1866" i="1"/>
  <c r="S1102" i="1"/>
  <c r="S2516" i="1"/>
  <c r="S705" i="1"/>
  <c r="S788" i="1"/>
  <c r="S3959" i="1"/>
  <c r="S2477" i="1"/>
  <c r="S3175" i="1"/>
  <c r="S1738" i="1"/>
  <c r="S1944" i="1"/>
  <c r="S2666" i="1"/>
  <c r="S1594" i="1"/>
  <c r="S930" i="1"/>
  <c r="S2237" i="1"/>
  <c r="S5" i="1"/>
  <c r="S3040" i="1"/>
  <c r="S3495" i="1"/>
  <c r="S4083" i="1"/>
  <c r="S2714" i="1"/>
  <c r="S1532" i="1"/>
  <c r="S2726" i="1"/>
  <c r="S2302" i="1"/>
  <c r="S3002" i="1"/>
  <c r="S2705" i="1"/>
  <c r="S3875" i="1"/>
  <c r="S2779" i="1"/>
  <c r="S2492" i="1"/>
  <c r="S3505" i="1"/>
  <c r="S3555" i="1"/>
  <c r="S3607" i="1"/>
  <c r="S3229" i="1"/>
  <c r="S3931" i="1"/>
  <c r="S3948" i="1"/>
  <c r="S2006" i="1"/>
  <c r="S3298" i="1"/>
  <c r="S4019" i="1"/>
  <c r="S668" i="1"/>
  <c r="S3935" i="1"/>
  <c r="S3200" i="1"/>
  <c r="S3642" i="1"/>
  <c r="S2381" i="1"/>
  <c r="S3560" i="1"/>
  <c r="S2784" i="1"/>
  <c r="S2748" i="1"/>
  <c r="S2505" i="1"/>
  <c r="S2768" i="1"/>
  <c r="S3230" i="1"/>
  <c r="S1460" i="1"/>
  <c r="S516" i="1"/>
  <c r="S2535" i="1"/>
  <c r="S3048" i="1"/>
  <c r="S3060" i="1"/>
  <c r="S3746" i="1"/>
  <c r="S2940" i="1"/>
  <c r="S1790" i="1"/>
  <c r="S3975" i="1"/>
  <c r="S3544" i="1"/>
  <c r="S1834" i="1"/>
  <c r="S4085" i="1"/>
  <c r="S3499" i="1"/>
  <c r="S3511" i="1"/>
  <c r="S3969" i="1"/>
  <c r="S1332" i="1"/>
  <c r="S2799" i="1"/>
  <c r="S1061" i="1"/>
  <c r="S3404" i="1"/>
  <c r="S602" i="1"/>
  <c r="S41" i="1"/>
  <c r="S4012" i="1"/>
  <c r="S65" i="1"/>
  <c r="S821" i="1"/>
  <c r="S3449" i="1"/>
  <c r="S2723" i="1"/>
  <c r="S560" i="1"/>
  <c r="S1047" i="1"/>
  <c r="S3769" i="1"/>
  <c r="S4071" i="1"/>
  <c r="S1474" i="1"/>
  <c r="S2209" i="1"/>
  <c r="S2061" i="1"/>
  <c r="S933" i="1"/>
  <c r="S3014" i="1"/>
  <c r="S2338" i="1"/>
  <c r="S3988" i="1"/>
  <c r="S1587" i="1"/>
  <c r="S1089" i="1"/>
  <c r="S4018" i="1"/>
  <c r="S2485" i="1"/>
  <c r="S21" i="1"/>
  <c r="S96" i="1"/>
  <c r="S2820" i="1"/>
  <c r="S4043" i="1"/>
  <c r="S3028" i="1"/>
  <c r="S1497" i="1"/>
  <c r="S2561" i="1"/>
  <c r="S803" i="1"/>
  <c r="S1494" i="1"/>
  <c r="S2806" i="1"/>
  <c r="S1799" i="1"/>
  <c r="S569" i="1"/>
  <c r="S1516" i="1"/>
  <c r="S2777" i="1"/>
  <c r="S2101" i="1"/>
  <c r="S2050" i="1"/>
  <c r="S2389" i="1"/>
  <c r="S2219" i="1"/>
  <c r="S1080" i="1"/>
  <c r="S3982" i="1"/>
  <c r="S4058" i="1"/>
  <c r="S2321" i="1"/>
  <c r="S261" i="1"/>
  <c r="S3079" i="1"/>
  <c r="S13" i="1"/>
  <c r="S696" i="1"/>
  <c r="S296" i="1"/>
  <c r="S830" i="1"/>
  <c r="S679" i="1"/>
  <c r="S902" i="1"/>
  <c r="S3472" i="1"/>
  <c r="S1721" i="1"/>
  <c r="S401" i="1"/>
  <c r="S3235" i="1"/>
  <c r="S2300" i="1"/>
  <c r="S1659" i="1"/>
  <c r="S11" i="1"/>
  <c r="S551" i="1"/>
  <c r="S799" i="1"/>
  <c r="S939" i="1"/>
  <c r="S1176" i="1"/>
  <c r="S1931" i="1"/>
  <c r="S2793" i="1"/>
  <c r="S953" i="1"/>
  <c r="S4113" i="1"/>
  <c r="S3591" i="1"/>
  <c r="S1985" i="1"/>
  <c r="S2306" i="1"/>
  <c r="S3438" i="1"/>
  <c r="S2956" i="1"/>
  <c r="S2566" i="1"/>
  <c r="S4027" i="1"/>
  <c r="S454" i="1"/>
  <c r="S3986" i="1"/>
  <c r="S1886" i="1"/>
  <c r="S2948" i="1"/>
  <c r="S861" i="1"/>
  <c r="S3622" i="1"/>
  <c r="S2713" i="1"/>
  <c r="S571" i="1"/>
  <c r="S2943" i="1"/>
  <c r="S3727" i="1"/>
  <c r="S1769" i="1"/>
  <c r="S896" i="1"/>
  <c r="S1238" i="1"/>
  <c r="S2833" i="1"/>
  <c r="S1195" i="1"/>
  <c r="S3334" i="1"/>
  <c r="S1202" i="1"/>
  <c r="S3703" i="1"/>
  <c r="S2068" i="1"/>
  <c r="S4072" i="1"/>
  <c r="S995" i="1"/>
  <c r="S2276" i="1"/>
  <c r="S2571" i="1"/>
  <c r="S2787" i="1"/>
  <c r="S2188" i="1"/>
  <c r="S3147" i="1"/>
  <c r="S2351" i="1"/>
  <c r="S2341" i="1"/>
  <c r="S3394" i="1"/>
  <c r="S3356" i="1"/>
  <c r="S2591" i="1"/>
  <c r="S1776" i="1"/>
  <c r="S240" i="1"/>
  <c r="S2067" i="1"/>
  <c r="S3627" i="1"/>
  <c r="S1507" i="1"/>
  <c r="S1582" i="1"/>
  <c r="S3326" i="1"/>
  <c r="S2657" i="1"/>
  <c r="S662" i="1"/>
  <c r="S303" i="1"/>
  <c r="S30" i="1"/>
  <c r="S638" i="1"/>
  <c r="S1805" i="1"/>
  <c r="S664" i="1"/>
  <c r="S3617" i="1"/>
  <c r="S2814" i="1"/>
  <c r="S2704" i="1"/>
  <c r="S1674" i="1"/>
  <c r="S1244" i="1"/>
  <c r="S1839" i="1"/>
  <c r="S208" i="1"/>
  <c r="S1293" i="1"/>
  <c r="S2898" i="1"/>
  <c r="S1522" i="1"/>
  <c r="S17" i="1"/>
  <c r="S2155" i="1"/>
  <c r="S444" i="1"/>
  <c r="S735" i="1"/>
  <c r="S187" i="1"/>
  <c r="S3182" i="1"/>
  <c r="S2354" i="1"/>
  <c r="S2202" i="1"/>
  <c r="S1595" i="1"/>
  <c r="S767" i="1"/>
  <c r="S3899" i="1"/>
  <c r="S1187" i="1"/>
  <c r="S1374" i="1"/>
  <c r="S2995" i="1"/>
  <c r="S2328" i="1"/>
  <c r="S1402" i="1"/>
  <c r="S486" i="1"/>
  <c r="S2086" i="1"/>
  <c r="S3129" i="1"/>
  <c r="S1218" i="1"/>
  <c r="S1775" i="1"/>
  <c r="S2076" i="1"/>
  <c r="S1692" i="1"/>
  <c r="S1164" i="1"/>
  <c r="S684" i="1"/>
  <c r="S3951" i="1"/>
  <c r="S4077" i="1"/>
  <c r="S3958" i="1"/>
  <c r="S3246" i="1"/>
  <c r="S1976" i="1"/>
  <c r="S3437" i="1"/>
  <c r="S2047" i="1"/>
  <c r="S3848" i="1"/>
  <c r="S162" i="1"/>
  <c r="S2181" i="1"/>
  <c r="S295" i="1"/>
  <c r="S2788" i="1"/>
  <c r="S2798" i="1"/>
  <c r="S3869" i="1"/>
  <c r="S2951" i="1"/>
  <c r="S84" i="1"/>
  <c r="S802" i="1"/>
  <c r="S3832" i="1"/>
  <c r="S2578" i="1"/>
  <c r="S3918" i="1"/>
  <c r="S159" i="1"/>
  <c r="S1296" i="1"/>
  <c r="S2686" i="1"/>
  <c r="S3386" i="1"/>
  <c r="S3768" i="1"/>
  <c r="S395" i="1"/>
  <c r="S2442" i="1"/>
  <c r="S3653" i="1"/>
  <c r="S2438" i="1"/>
  <c r="S2397" i="1"/>
  <c r="S2042" i="1"/>
  <c r="S2962" i="1"/>
  <c r="S2616" i="1"/>
  <c r="S2383" i="1"/>
  <c r="S3508" i="1"/>
  <c r="S4112" i="1"/>
  <c r="S2764" i="1"/>
  <c r="S492" i="1"/>
  <c r="S2912" i="1"/>
  <c r="S3765" i="1"/>
  <c r="S2710" i="1"/>
  <c r="S758" i="1"/>
  <c r="S1046" i="1"/>
  <c r="S2271" i="1"/>
  <c r="S2407" i="1"/>
  <c r="S3898" i="1"/>
  <c r="S301" i="1"/>
  <c r="S3202" i="1"/>
  <c r="S3193" i="1"/>
  <c r="S153" i="1"/>
  <c r="S169" i="1"/>
  <c r="S2393" i="1"/>
  <c r="S503" i="1"/>
  <c r="S1510" i="1"/>
  <c r="S1889" i="1"/>
  <c r="S2346" i="1"/>
  <c r="S3443" i="1"/>
  <c r="S4001" i="1"/>
  <c r="S2733" i="1"/>
  <c r="S4061" i="1"/>
  <c r="S4100" i="1"/>
  <c r="S1531" i="1"/>
  <c r="S2514" i="1"/>
  <c r="S3453" i="1"/>
  <c r="S62" i="1"/>
  <c r="S4110" i="1"/>
  <c r="S4102" i="1"/>
  <c r="S3705" i="1"/>
  <c r="S3387" i="1"/>
  <c r="S3699" i="1"/>
  <c r="S2931" i="1"/>
  <c r="S2305" i="1"/>
  <c r="S2796" i="1"/>
  <c r="S4104" i="1"/>
  <c r="S530" i="1"/>
  <c r="S804" i="1"/>
  <c r="S2183" i="1"/>
  <c r="S645" i="1"/>
  <c r="S4079" i="1"/>
  <c r="S845" i="1"/>
  <c r="S2292" i="1"/>
  <c r="S667" i="1"/>
  <c r="S3891" i="1"/>
  <c r="S3123" i="1"/>
  <c r="S4105" i="1"/>
  <c r="S2062" i="1"/>
  <c r="S1999" i="1"/>
  <c r="S2376" i="1"/>
  <c r="S2226" i="1"/>
  <c r="S4026" i="1"/>
  <c r="S3786" i="1"/>
  <c r="S1479" i="1"/>
  <c r="S2074" i="1"/>
  <c r="S3837" i="1"/>
  <c r="S707" i="1"/>
  <c r="S324" i="1"/>
  <c r="S3208" i="1"/>
  <c r="S1784" i="1"/>
  <c r="S4115" i="1"/>
  <c r="T4115" i="1"/>
  <c r="R3" i="1"/>
  <c r="R4" i="1"/>
  <c r="R7" i="1"/>
  <c r="R2172" i="1"/>
  <c r="R3470" i="1"/>
  <c r="R2" i="1"/>
  <c r="R2851" i="1"/>
  <c r="R20" i="1"/>
  <c r="R1747" i="1"/>
  <c r="R644" i="1"/>
  <c r="R1938" i="1"/>
  <c r="R1335" i="1"/>
  <c r="R2791" i="1"/>
  <c r="R2607" i="1"/>
  <c r="R387" i="1"/>
  <c r="R3236" i="1"/>
  <c r="R2362" i="1"/>
  <c r="R2468" i="1"/>
  <c r="R2641" i="1"/>
  <c r="R599" i="1"/>
  <c r="R24" i="1"/>
  <c r="R1212" i="1"/>
  <c r="R3673" i="1"/>
  <c r="R577" i="1"/>
  <c r="R35" i="1"/>
  <c r="R1939" i="1"/>
  <c r="R2628" i="1"/>
  <c r="R2911" i="1"/>
  <c r="R3669" i="1"/>
  <c r="R3224" i="1"/>
  <c r="R385" i="1"/>
  <c r="R3426" i="1"/>
  <c r="R48" i="1"/>
  <c r="R3503" i="1"/>
  <c r="R3290" i="1"/>
  <c r="R2634" i="1"/>
  <c r="R31" i="1"/>
  <c r="R216" i="1"/>
  <c r="R3733" i="1"/>
  <c r="R1883" i="1"/>
  <c r="R649" i="1"/>
  <c r="R3942" i="1"/>
  <c r="R3606" i="1"/>
  <c r="R1966" i="1"/>
  <c r="R648" i="1"/>
  <c r="R3433" i="1"/>
  <c r="R1737" i="1"/>
  <c r="R3736" i="1"/>
  <c r="R1204" i="1"/>
  <c r="R2247" i="1"/>
  <c r="R191" i="1"/>
  <c r="R45" i="1"/>
  <c r="R1322" i="1"/>
  <c r="R1734" i="1"/>
  <c r="R3267" i="1"/>
  <c r="R1694" i="1"/>
  <c r="R4014" i="1"/>
  <c r="R1065" i="1"/>
  <c r="R2773" i="1"/>
  <c r="R1365" i="1"/>
  <c r="R3554" i="1"/>
  <c r="R1442" i="1"/>
  <c r="R3194" i="1"/>
  <c r="R591" i="1"/>
  <c r="R733" i="1"/>
  <c r="R704" i="1"/>
  <c r="R1211" i="1"/>
  <c r="R1978" i="1"/>
  <c r="R4008" i="1"/>
  <c r="R2735" i="1"/>
  <c r="R921" i="1"/>
  <c r="R3633" i="1"/>
  <c r="R2115" i="1"/>
  <c r="R2718" i="1"/>
  <c r="R287" i="1"/>
  <c r="R107" i="1"/>
  <c r="R3466" i="1"/>
  <c r="R3081" i="1"/>
  <c r="R3158" i="1"/>
  <c r="R1328" i="1"/>
  <c r="R14" i="1"/>
  <c r="R2476" i="1"/>
  <c r="R2436" i="1"/>
  <c r="R2193" i="1"/>
  <c r="R348" i="1"/>
  <c r="R2522" i="1"/>
  <c r="R2605" i="1"/>
  <c r="R3728" i="1"/>
  <c r="R3638" i="1"/>
  <c r="R151" i="1"/>
  <c r="R3859" i="1"/>
  <c r="R496" i="1"/>
  <c r="R661" i="1"/>
  <c r="R38" i="1"/>
  <c r="R3785" i="1"/>
  <c r="R3218" i="1"/>
  <c r="R867" i="1"/>
  <c r="R2161" i="1"/>
  <c r="R3190" i="1"/>
  <c r="R3196" i="1"/>
  <c r="R1245" i="1"/>
  <c r="R3741" i="1"/>
  <c r="R1955" i="1"/>
  <c r="R3734" i="1"/>
  <c r="R3142" i="1"/>
  <c r="R1515" i="1"/>
  <c r="R2473" i="1"/>
  <c r="R97" i="1"/>
  <c r="R3926" i="1"/>
  <c r="R1742" i="1"/>
  <c r="R1132" i="1"/>
  <c r="R443" i="1"/>
  <c r="R1384" i="1"/>
  <c r="R1305" i="1"/>
  <c r="R88" i="1"/>
  <c r="R1221" i="1"/>
  <c r="R2876" i="1"/>
  <c r="R2924" i="1"/>
  <c r="R860" i="1"/>
  <c r="R3525" i="1"/>
  <c r="R2400" i="1"/>
  <c r="R3979" i="1"/>
  <c r="R1701" i="1"/>
  <c r="R268" i="1"/>
  <c r="R177" i="1"/>
  <c r="R2655" i="1"/>
  <c r="R311" i="1"/>
  <c r="R1899" i="1"/>
  <c r="R3764" i="1"/>
  <c r="R3428" i="1"/>
  <c r="R3547" i="1"/>
  <c r="R2136" i="1"/>
  <c r="R1227" i="1"/>
  <c r="R2642" i="1"/>
  <c r="R3359" i="1"/>
  <c r="R362" i="1"/>
  <c r="R67" i="1"/>
  <c r="R1183" i="1"/>
  <c r="R2195" i="1"/>
  <c r="R3429" i="1"/>
  <c r="R3804" i="1"/>
  <c r="R500" i="1"/>
  <c r="R321" i="1"/>
  <c r="R36" i="1"/>
  <c r="R128" i="1"/>
  <c r="R2730" i="1"/>
  <c r="R618" i="1"/>
  <c r="R1719" i="1"/>
  <c r="R37" i="1"/>
  <c r="R3766" i="1"/>
  <c r="R2766" i="1"/>
  <c r="R1940" i="1"/>
  <c r="R3279" i="1"/>
  <c r="R1569" i="1"/>
  <c r="R1992" i="1"/>
  <c r="R3270" i="1"/>
  <c r="R1803" i="1"/>
  <c r="R1126" i="1"/>
  <c r="R2335" i="1"/>
  <c r="R2585" i="1"/>
  <c r="R961" i="1"/>
  <c r="R1090" i="1"/>
  <c r="R2130" i="1"/>
  <c r="R2969" i="1"/>
  <c r="R2887" i="1"/>
  <c r="R1566" i="1"/>
  <c r="R101" i="1"/>
  <c r="R1728" i="1"/>
  <c r="R2899" i="1"/>
  <c r="R4067" i="1"/>
  <c r="R152" i="1"/>
  <c r="R1913" i="1"/>
  <c r="R1669" i="1"/>
  <c r="R708" i="1"/>
  <c r="R3883" i="1"/>
  <c r="R4020" i="1"/>
  <c r="R317" i="1"/>
  <c r="R2725" i="1"/>
  <c r="R3227" i="1"/>
  <c r="R1017" i="1"/>
  <c r="R3072" i="1"/>
  <c r="R2169" i="1"/>
  <c r="R1703" i="1"/>
  <c r="R130" i="1"/>
  <c r="R2889" i="1"/>
  <c r="R373" i="1"/>
  <c r="R1410" i="1"/>
  <c r="R3697" i="1"/>
  <c r="R773" i="1"/>
  <c r="R1929" i="1"/>
  <c r="R3477" i="1"/>
  <c r="R2811" i="1"/>
  <c r="R90" i="1"/>
  <c r="R80" i="1"/>
  <c r="R40" i="1"/>
  <c r="R1189" i="1"/>
  <c r="R223" i="1"/>
  <c r="R72" i="1"/>
  <c r="R1058" i="1"/>
  <c r="R2023" i="1"/>
  <c r="R3688" i="1"/>
  <c r="R759" i="1"/>
  <c r="R3262" i="1"/>
  <c r="R1610" i="1"/>
  <c r="R2953" i="1"/>
  <c r="R77" i="1"/>
  <c r="R3540" i="1"/>
  <c r="R2976" i="1"/>
  <c r="R745" i="1"/>
  <c r="R33" i="1"/>
  <c r="R2536" i="1"/>
  <c r="R206" i="1"/>
  <c r="R173" i="1"/>
  <c r="R232" i="1"/>
  <c r="R1336" i="1"/>
  <c r="R465" i="1"/>
  <c r="R158" i="1"/>
  <c r="R1002" i="1"/>
  <c r="R228" i="1"/>
  <c r="R92" i="1"/>
  <c r="R3771" i="1"/>
  <c r="R670" i="1"/>
  <c r="R207" i="1"/>
  <c r="R3595" i="1"/>
  <c r="R2122" i="1"/>
  <c r="R178" i="1"/>
  <c r="R2865" i="1"/>
  <c r="R3763" i="1"/>
  <c r="R1166" i="1"/>
  <c r="R323" i="1"/>
  <c r="R498" i="1"/>
  <c r="R3868" i="1"/>
  <c r="R203" i="1"/>
  <c r="R425" i="1"/>
  <c r="R57" i="1"/>
  <c r="R3105" i="1"/>
  <c r="R1572" i="1"/>
  <c r="R3904" i="1"/>
  <c r="R462" i="1"/>
  <c r="R881" i="1"/>
  <c r="R2998" i="1"/>
  <c r="R640" i="1"/>
  <c r="R2099" i="1"/>
  <c r="R488" i="1"/>
  <c r="R1128" i="1"/>
  <c r="R1739" i="1"/>
  <c r="R3201" i="1"/>
  <c r="R1411" i="1"/>
  <c r="R3063" i="1"/>
  <c r="R249" i="1"/>
  <c r="R82" i="1"/>
  <c r="R3059" i="1"/>
  <c r="R2148" i="1"/>
  <c r="R2131" i="1"/>
  <c r="R3866" i="1"/>
  <c r="R3659" i="1"/>
  <c r="R1937" i="1"/>
  <c r="R3488" i="1"/>
  <c r="R6" i="1"/>
  <c r="R3385" i="1"/>
  <c r="R3605" i="1"/>
  <c r="R2349" i="1"/>
  <c r="R3549" i="1"/>
  <c r="R384" i="1"/>
  <c r="R3348" i="1"/>
  <c r="R1222" i="1"/>
  <c r="R743" i="1"/>
  <c r="R1031" i="1"/>
  <c r="R1446" i="1"/>
  <c r="R2645" i="1"/>
  <c r="R781" i="1"/>
  <c r="R1428" i="1"/>
  <c r="R4052" i="1"/>
  <c r="R3463" i="1"/>
  <c r="R2453" i="1"/>
  <c r="R209" i="1"/>
  <c r="R857" i="1"/>
  <c r="R3020" i="1"/>
  <c r="R1933" i="1"/>
  <c r="R589" i="1"/>
  <c r="R641" i="1"/>
  <c r="R315" i="1"/>
  <c r="R598" i="1"/>
  <c r="R633" i="1"/>
  <c r="R521" i="1"/>
  <c r="R402" i="1"/>
  <c r="R98" i="1"/>
  <c r="R3169" i="1"/>
  <c r="R1892" i="1"/>
  <c r="R86" i="1"/>
  <c r="R237" i="1"/>
  <c r="R3301" i="1"/>
  <c r="R1611" i="1"/>
  <c r="R124" i="1"/>
  <c r="R2600" i="1"/>
  <c r="R3825" i="1"/>
  <c r="R877" i="1"/>
  <c r="R141" i="1"/>
  <c r="R193" i="1"/>
  <c r="R354" i="1"/>
  <c r="R358" i="1"/>
  <c r="R2314" i="1"/>
  <c r="R32" i="1"/>
  <c r="R331" i="1"/>
  <c r="R2905" i="1"/>
  <c r="R423" i="1"/>
  <c r="R1167" i="1"/>
  <c r="R2614" i="1"/>
  <c r="R3344" i="1"/>
  <c r="R1381" i="1"/>
  <c r="R3252" i="1"/>
  <c r="R2980" i="1"/>
  <c r="R1175" i="1"/>
  <c r="R1917" i="1"/>
  <c r="R863" i="1"/>
  <c r="R365" i="1"/>
  <c r="R108" i="1"/>
  <c r="R938" i="1"/>
  <c r="R2105" i="1"/>
  <c r="R858" i="1"/>
  <c r="R1902" i="1"/>
  <c r="R1343" i="1"/>
  <c r="R3029" i="1"/>
  <c r="R676" i="1"/>
  <c r="R765" i="1"/>
  <c r="R2083" i="1"/>
  <c r="R1198" i="1"/>
  <c r="R1036" i="1"/>
  <c r="R2275" i="1"/>
  <c r="R2577" i="1"/>
  <c r="R3566" i="1"/>
  <c r="R2688" i="1"/>
  <c r="R791" i="1"/>
  <c r="R371" i="1"/>
  <c r="R22" i="1"/>
  <c r="R383" i="1"/>
  <c r="R1820" i="1"/>
  <c r="R2538" i="1"/>
  <c r="R345" i="1"/>
  <c r="R590" i="1"/>
  <c r="R850" i="1"/>
  <c r="R1174" i="1"/>
  <c r="R434" i="1"/>
  <c r="R1873" i="1"/>
  <c r="R3447" i="1"/>
  <c r="R2747" i="1"/>
  <c r="R422" i="1"/>
  <c r="R148" i="1"/>
  <c r="R1147" i="1"/>
  <c r="R137" i="1"/>
  <c r="R1633" i="1"/>
  <c r="R1339" i="1"/>
  <c r="R2147" i="1"/>
  <c r="R2164" i="1"/>
  <c r="R3469" i="1"/>
  <c r="R144" i="1"/>
  <c r="R2280" i="1"/>
  <c r="R744" i="1"/>
  <c r="R558" i="1"/>
  <c r="R346" i="1"/>
  <c r="R2018" i="1"/>
  <c r="R3778" i="1"/>
  <c r="R282" i="1"/>
  <c r="R1184" i="1"/>
  <c r="R2119" i="1"/>
  <c r="R3483" i="1"/>
  <c r="R1346" i="1"/>
  <c r="R114" i="1"/>
  <c r="R1936" i="1"/>
  <c r="R378" i="1"/>
  <c r="R186" i="1"/>
  <c r="R557" i="1"/>
  <c r="R578" i="1"/>
  <c r="R2988" i="1"/>
  <c r="R3018" i="1"/>
  <c r="R3925" i="1"/>
  <c r="R555" i="1"/>
  <c r="R617" i="1"/>
  <c r="R1206" i="1"/>
  <c r="R1141" i="1"/>
  <c r="R3562" i="1"/>
  <c r="R64" i="1"/>
  <c r="R16" i="1"/>
  <c r="R764" i="1"/>
  <c r="R1684" i="1"/>
  <c r="R1608" i="1"/>
  <c r="R145" i="1"/>
  <c r="R2742" i="1"/>
  <c r="R3114" i="1"/>
  <c r="R2272" i="1"/>
  <c r="R234" i="1"/>
  <c r="R822" i="1"/>
  <c r="R1117" i="1"/>
  <c r="R2938" i="1"/>
  <c r="R3126" i="1"/>
  <c r="R4055" i="1"/>
  <c r="R674" i="1"/>
  <c r="R2729" i="1"/>
  <c r="R2669" i="1"/>
  <c r="R450" i="1"/>
  <c r="R71" i="1"/>
  <c r="R299" i="1"/>
  <c r="R2084" i="1"/>
  <c r="R3841" i="1"/>
  <c r="R1731" i="1"/>
  <c r="R2630" i="1"/>
  <c r="R429" i="1"/>
  <c r="R136" i="1"/>
  <c r="R766" i="1"/>
  <c r="R1631" i="1"/>
  <c r="R2409" i="1"/>
  <c r="R2772" i="1"/>
  <c r="R1486" i="1"/>
  <c r="R714" i="1"/>
  <c r="R1808" i="1"/>
  <c r="R1022" i="1"/>
  <c r="R29" i="1"/>
  <c r="R3333" i="1"/>
  <c r="R2336" i="1"/>
  <c r="R1404" i="1"/>
  <c r="R1570" i="1"/>
  <c r="R1660" i="1"/>
  <c r="R2751" i="1"/>
  <c r="R1598" i="1"/>
  <c r="R2560" i="1"/>
  <c r="R3795" i="1"/>
  <c r="R543" i="1"/>
  <c r="R2432" i="1"/>
  <c r="R3672" i="1"/>
  <c r="R626" i="1"/>
  <c r="R47" i="1"/>
  <c r="R99" i="1"/>
  <c r="R928" i="1"/>
  <c r="R2942" i="1"/>
  <c r="R513" i="1"/>
  <c r="R1145" i="1"/>
  <c r="R1466" i="1"/>
  <c r="R1172" i="1"/>
  <c r="R3920" i="1"/>
  <c r="R805" i="1"/>
  <c r="R224" i="1"/>
  <c r="R381" i="1"/>
  <c r="R319" i="1"/>
  <c r="R1230" i="1"/>
  <c r="R199" i="1"/>
  <c r="R1123" i="1"/>
  <c r="R3446" i="1"/>
  <c r="R2490" i="1"/>
  <c r="R89" i="1"/>
  <c r="R18" i="1"/>
  <c r="R2415" i="1"/>
  <c r="R2357" i="1"/>
  <c r="R262" i="1"/>
  <c r="R131" i="1"/>
  <c r="R3874" i="1"/>
  <c r="R1943" i="1"/>
  <c r="R757" i="1"/>
  <c r="R3083" i="1"/>
  <c r="R1811" i="1"/>
  <c r="R300" i="1"/>
  <c r="R2156" i="1"/>
  <c r="R698" i="1"/>
  <c r="R320" i="1"/>
  <c r="R1730" i="1"/>
  <c r="R1884" i="1"/>
  <c r="R3957" i="1"/>
  <c r="R2576" i="1"/>
  <c r="R2507" i="1"/>
  <c r="R1014" i="1"/>
  <c r="R3972" i="1"/>
  <c r="R1551" i="1"/>
  <c r="R1162" i="1"/>
  <c r="R914" i="1"/>
  <c r="R2451" i="1"/>
  <c r="R1935" i="1"/>
  <c r="R622" i="1"/>
  <c r="R3035" i="1"/>
  <c r="R2365" i="1"/>
  <c r="R1475" i="1"/>
  <c r="R2960" i="1"/>
  <c r="R463" i="1"/>
  <c r="R277" i="1"/>
  <c r="R945" i="1"/>
  <c r="R856" i="1"/>
  <c r="R440" i="1"/>
  <c r="R3655" i="1"/>
  <c r="R2624" i="1"/>
  <c r="R2863" i="1"/>
  <c r="R3635" i="1"/>
  <c r="R603" i="1"/>
  <c r="R1972" i="1"/>
  <c r="R2633" i="1"/>
  <c r="R2494" i="1"/>
  <c r="R23" i="1"/>
  <c r="R851" i="1"/>
  <c r="R691" i="1"/>
  <c r="R139" i="1"/>
  <c r="R924" i="1"/>
  <c r="R3822" i="1"/>
  <c r="R3514" i="1"/>
  <c r="R118" i="1"/>
  <c r="R456" i="1"/>
  <c r="R1007" i="1"/>
  <c r="R756" i="1"/>
  <c r="R134" i="1"/>
  <c r="R1914" i="1"/>
  <c r="R843" i="1"/>
  <c r="R2834" i="1"/>
  <c r="R302" i="1"/>
  <c r="R2290" i="1"/>
  <c r="R2957" i="1"/>
  <c r="R1088" i="1"/>
  <c r="R1502" i="1"/>
  <c r="R969" i="1"/>
  <c r="R1800" i="1"/>
  <c r="R3850" i="1"/>
  <c r="R3310" i="1"/>
  <c r="R442" i="1"/>
  <c r="R729" i="1"/>
  <c r="R2543" i="1"/>
  <c r="R1907" i="1"/>
  <c r="R167" i="1"/>
  <c r="R1027" i="1"/>
  <c r="R828" i="1"/>
  <c r="R2877" i="1"/>
  <c r="R19" i="1"/>
  <c r="R79" i="1"/>
  <c r="R1249" i="1"/>
  <c r="R1105" i="1"/>
  <c r="R1422" i="1"/>
  <c r="R2936" i="1"/>
  <c r="R400" i="1"/>
  <c r="R283" i="1"/>
  <c r="R3643" i="1"/>
  <c r="R3339" i="1"/>
  <c r="R3432" i="1"/>
  <c r="R1315" i="1"/>
  <c r="R1715" i="1"/>
  <c r="R59" i="1"/>
  <c r="R2242" i="1"/>
  <c r="R1426" i="1"/>
  <c r="R568" i="1"/>
  <c r="R1565" i="1"/>
  <c r="R370" i="1"/>
  <c r="R2981" i="1"/>
  <c r="R1640" i="1"/>
  <c r="R143" i="1"/>
  <c r="R1398" i="1"/>
  <c r="R476" i="1"/>
  <c r="R1824" i="1"/>
  <c r="R886" i="1"/>
  <c r="R754" i="1"/>
  <c r="R655" i="1"/>
  <c r="R2554" i="1"/>
  <c r="R763" i="1"/>
  <c r="R274" i="1"/>
  <c r="R316" i="1"/>
  <c r="R1786" i="1"/>
  <c r="R182" i="1"/>
  <c r="R1781" i="1"/>
  <c r="R125" i="1"/>
  <c r="R3981" i="1"/>
  <c r="R1481" i="1"/>
  <c r="R2736" i="1"/>
  <c r="R1269" i="1"/>
  <c r="R61" i="1"/>
  <c r="R468" i="1"/>
  <c r="R3287" i="1"/>
  <c r="R2401" i="1"/>
  <c r="R493" i="1"/>
  <c r="R1541" i="1"/>
  <c r="R2755" i="1"/>
  <c r="R210" i="1"/>
  <c r="R1196" i="1"/>
  <c r="R3572" i="1"/>
  <c r="R2158" i="1"/>
  <c r="R700" i="1"/>
  <c r="R472" i="1"/>
  <c r="R2548" i="1"/>
  <c r="R885" i="1"/>
  <c r="R1897" i="1"/>
  <c r="R982" i="1"/>
  <c r="R1636" i="1"/>
  <c r="R1945" i="1"/>
  <c r="R497" i="1"/>
  <c r="R337" i="1"/>
  <c r="R3342" i="1"/>
  <c r="R752" i="1"/>
  <c r="R1548" i="1"/>
  <c r="R388" i="1"/>
  <c r="R102" i="1"/>
  <c r="R790" i="1"/>
  <c r="R453" i="1"/>
  <c r="R806" i="1"/>
  <c r="R336" i="1"/>
  <c r="R215" i="1"/>
  <c r="R415" i="1"/>
  <c r="R3675" i="1"/>
  <c r="R290" i="1"/>
  <c r="R533" i="1"/>
  <c r="R3626" i="1"/>
  <c r="R772" i="1"/>
  <c r="R1759" i="1"/>
  <c r="R608" i="1"/>
  <c r="R1813" i="1"/>
  <c r="R1498" i="1"/>
  <c r="R2252" i="1"/>
  <c r="R1273" i="1"/>
  <c r="R3177" i="1"/>
  <c r="R3329" i="1"/>
  <c r="R245" i="1"/>
  <c r="R3847" i="1"/>
  <c r="R419" i="1"/>
  <c r="R1389" i="1"/>
  <c r="R1048" i="1"/>
  <c r="R3481" i="1"/>
  <c r="R2606" i="1"/>
  <c r="R3618" i="1"/>
  <c r="R135" i="1"/>
  <c r="R2201" i="1"/>
  <c r="R2295" i="1"/>
  <c r="R3281" i="1"/>
  <c r="R619" i="1"/>
  <c r="R874" i="1"/>
  <c r="R915" i="1"/>
  <c r="R2200" i="1"/>
  <c r="R3345" i="1"/>
  <c r="R913" i="1"/>
  <c r="R724" i="1"/>
  <c r="R1736" i="1"/>
  <c r="R2245" i="1"/>
  <c r="R451" i="1"/>
  <c r="R1340" i="1"/>
  <c r="R1116" i="1"/>
  <c r="R710" i="1"/>
  <c r="R2482" i="1"/>
  <c r="R2406" i="1"/>
  <c r="R1550" i="1"/>
  <c r="R1687" i="1"/>
  <c r="R706" i="1"/>
  <c r="R2143" i="1"/>
  <c r="R9" i="1"/>
  <c r="R330" i="1"/>
  <c r="R49" i="1"/>
  <c r="R227" i="1"/>
  <c r="R226" i="1"/>
  <c r="R812" i="1"/>
  <c r="R327" i="1"/>
  <c r="R3724" i="1"/>
  <c r="R306" i="1"/>
  <c r="R414" i="1"/>
  <c r="R392" i="1"/>
  <c r="R132" i="1"/>
  <c r="R1303" i="1"/>
  <c r="R26" i="1"/>
  <c r="R2559" i="1"/>
  <c r="R1797" i="1"/>
  <c r="R703" i="1"/>
  <c r="R421" i="1"/>
  <c r="R3188" i="1"/>
  <c r="R1129" i="1"/>
  <c r="R3731" i="1"/>
  <c r="R129" i="1"/>
  <c r="R564" i="1"/>
  <c r="R284" i="1"/>
  <c r="R1151" i="1"/>
  <c r="R2728" i="1"/>
  <c r="R3340" i="1"/>
  <c r="R2847" i="1"/>
  <c r="R629" i="1"/>
  <c r="R1130" i="1"/>
  <c r="R849" i="1"/>
  <c r="R531" i="1"/>
  <c r="R185" i="1"/>
  <c r="R2696" i="1"/>
  <c r="R3615" i="1"/>
  <c r="R2732" i="1"/>
  <c r="R787" i="1"/>
  <c r="R1170" i="1"/>
  <c r="R292" i="1"/>
  <c r="R1059" i="1"/>
  <c r="R2240" i="1"/>
  <c r="R2046" i="1"/>
  <c r="R1367" i="1"/>
  <c r="R762" i="1"/>
  <c r="R1785" i="1"/>
  <c r="R615" i="1"/>
  <c r="R2469" i="1"/>
  <c r="R3546" i="1"/>
  <c r="R2668" i="1"/>
  <c r="R469" i="1"/>
  <c r="R1023" i="1"/>
  <c r="R584" i="1"/>
  <c r="R184" i="1"/>
  <c r="R322" i="1"/>
  <c r="R1753" i="1"/>
  <c r="R1676" i="1"/>
  <c r="R122" i="1"/>
  <c r="R501" i="1"/>
  <c r="R726" i="1"/>
  <c r="R1831" i="1"/>
  <c r="R3167" i="1"/>
  <c r="R174" i="1"/>
  <c r="R1612" i="1"/>
  <c r="R1201" i="1"/>
  <c r="R3556" i="1"/>
  <c r="R3338" i="1"/>
  <c r="R270" i="1"/>
  <c r="R2420" i="1"/>
  <c r="R908" i="1"/>
  <c r="R1756" i="1"/>
  <c r="R253" i="1"/>
  <c r="R269" i="1"/>
  <c r="R1380" i="1"/>
  <c r="R2142" i="1"/>
  <c r="R2572" i="1"/>
  <c r="R1735" i="1"/>
  <c r="R4042" i="1"/>
  <c r="R2043" i="1"/>
  <c r="R528" i="1"/>
  <c r="R2060" i="1"/>
  <c r="R1912" i="1"/>
  <c r="R264" i="1"/>
  <c r="R2266" i="1"/>
  <c r="R2545" i="1"/>
  <c r="R3319" i="1"/>
  <c r="R890" i="1"/>
  <c r="R639" i="1"/>
  <c r="R1397" i="1"/>
  <c r="R3058" i="1"/>
  <c r="R1882" i="1"/>
  <c r="R1101" i="1"/>
  <c r="R1628" i="1"/>
  <c r="R2552" i="1"/>
  <c r="R673" i="1"/>
  <c r="R2333" i="1"/>
  <c r="R123" i="1"/>
  <c r="R1112" i="1"/>
  <c r="R965" i="1"/>
  <c r="R1171" i="1"/>
  <c r="R675" i="1"/>
  <c r="R1032" i="1"/>
  <c r="R3630" i="1"/>
  <c r="R2428" i="1"/>
  <c r="R3945" i="1"/>
  <c r="R770" i="1"/>
  <c r="R428" i="1"/>
  <c r="R416" i="1"/>
  <c r="R3328" i="1"/>
  <c r="R876" i="1"/>
  <c r="R3587" i="1"/>
  <c r="R709" i="1"/>
  <c r="R1468" i="1"/>
  <c r="R313" i="1"/>
  <c r="R106" i="1"/>
  <c r="R3162" i="1"/>
  <c r="R1265" i="1"/>
  <c r="R1295" i="1"/>
  <c r="R1926" i="1"/>
  <c r="R1552" i="1"/>
  <c r="R460" i="1"/>
  <c r="R1231" i="1"/>
  <c r="R2603" i="1"/>
  <c r="R1663" i="1"/>
  <c r="R2615" i="1"/>
  <c r="R28" i="1"/>
  <c r="R190" i="1"/>
  <c r="R1664" i="1"/>
  <c r="R172" i="1"/>
  <c r="R911" i="1"/>
  <c r="R3474" i="1"/>
  <c r="R120" i="1"/>
  <c r="R3133" i="1"/>
  <c r="R1911" i="1"/>
  <c r="R2991" i="1"/>
  <c r="R275" i="1"/>
  <c r="R2250" i="1"/>
  <c r="R2759" i="1"/>
  <c r="R2832" i="1"/>
  <c r="R654" i="1"/>
  <c r="R1427" i="1"/>
  <c r="R2968" i="1"/>
  <c r="R1173" i="1"/>
  <c r="R2778" i="1"/>
  <c r="R1657" i="1"/>
  <c r="R2192" i="1"/>
  <c r="R127" i="1"/>
  <c r="R3644" i="1"/>
  <c r="R2483" i="1"/>
  <c r="R957" i="1"/>
  <c r="R1484" i="1"/>
  <c r="R1205" i="1"/>
  <c r="R1197" i="1"/>
  <c r="R1954" i="1"/>
  <c r="R1679" i="1"/>
  <c r="R1635" i="1"/>
  <c r="R405" i="1"/>
  <c r="R2539" i="1"/>
  <c r="R1359" i="1"/>
  <c r="R811" i="1"/>
  <c r="R3431" i="1"/>
  <c r="R660" i="1"/>
  <c r="R239" i="1"/>
  <c r="R251" i="1"/>
  <c r="R548" i="1"/>
  <c r="R1223" i="1"/>
  <c r="R2801" i="1"/>
  <c r="R827" i="1"/>
  <c r="R2812" i="1"/>
  <c r="R2073" i="1"/>
  <c r="R3155" i="1"/>
  <c r="R188" i="1"/>
  <c r="R1399" i="1"/>
  <c r="R807" i="1"/>
  <c r="R2997" i="1"/>
  <c r="R213" i="1"/>
  <c r="R1478" i="1"/>
  <c r="R1146" i="1"/>
  <c r="R1918" i="1"/>
  <c r="R2638" i="1"/>
  <c r="R1888" i="1"/>
  <c r="R1271" i="1"/>
  <c r="R952" i="1"/>
  <c r="R2081" i="1"/>
  <c r="R2194" i="1"/>
  <c r="R1625" i="1"/>
  <c r="R755" i="1"/>
  <c r="R1086" i="1"/>
  <c r="R2149" i="1"/>
  <c r="R2842" i="1"/>
  <c r="R1219" i="1"/>
  <c r="R3135" i="1"/>
  <c r="R2802" i="1"/>
  <c r="R1213" i="1"/>
  <c r="R2151" i="1"/>
  <c r="R3701" i="1"/>
  <c r="R1878" i="1"/>
  <c r="R3314" i="1"/>
  <c r="R1001" i="1"/>
  <c r="R1110" i="1"/>
  <c r="R983" i="1"/>
  <c r="R3916" i="1"/>
  <c r="R507" i="1"/>
  <c r="R3678" i="1"/>
  <c r="R3366" i="1"/>
  <c r="R1942" i="1"/>
  <c r="R1281" i="1"/>
  <c r="R1240" i="1"/>
  <c r="R818" i="1"/>
  <c r="R1242" i="1"/>
  <c r="R544" i="1"/>
  <c r="R42" i="1"/>
  <c r="R15" i="1"/>
  <c r="R196" i="1"/>
  <c r="R180" i="1"/>
  <c r="R1383" i="1"/>
  <c r="R2132" i="1"/>
  <c r="R2746" i="1"/>
  <c r="R1853" i="1"/>
  <c r="R658" i="1"/>
  <c r="R1780" i="1"/>
  <c r="R2198" i="1"/>
  <c r="R3368" i="1"/>
  <c r="R680" i="1"/>
  <c r="R3312" i="1"/>
  <c r="R406" i="1"/>
  <c r="R511" i="1"/>
  <c r="R341" i="1"/>
  <c r="R1782" i="1"/>
  <c r="R1220" i="1"/>
  <c r="R1622" i="1"/>
  <c r="R1108" i="1"/>
  <c r="R2596" i="1"/>
  <c r="R1624" i="1"/>
  <c r="R792" i="1"/>
  <c r="R332" i="1"/>
  <c r="R1401" i="1"/>
  <c r="R3623" i="1"/>
  <c r="R1620" i="1"/>
  <c r="R1614" i="1"/>
  <c r="R2278" i="1"/>
  <c r="R780" i="1"/>
  <c r="R459" i="1"/>
  <c r="R3138" i="1"/>
  <c r="R376" i="1"/>
  <c r="R732" i="1"/>
  <c r="R2690" i="1"/>
  <c r="R2182" i="1"/>
  <c r="R2935" i="1"/>
  <c r="R3335" i="1"/>
  <c r="R399" i="1"/>
  <c r="R3640" i="1"/>
  <c r="R3254" i="1"/>
  <c r="R1120" i="1"/>
  <c r="R1342" i="1"/>
  <c r="R485" i="1"/>
  <c r="R1388" i="1"/>
  <c r="R1045" i="1"/>
  <c r="R2214" i="1"/>
  <c r="R448" i="1"/>
  <c r="R779" i="1"/>
  <c r="R1361" i="1"/>
  <c r="R1489" i="1"/>
  <c r="R333" i="1"/>
  <c r="R750" i="1"/>
  <c r="R1602" i="1"/>
  <c r="R2864" i="1"/>
  <c r="R3451" i="1"/>
  <c r="R1919" i="1"/>
  <c r="R3425" i="1"/>
  <c r="R3336" i="1"/>
  <c r="R2689" i="1"/>
  <c r="R494" i="1"/>
  <c r="R3465" i="1"/>
  <c r="R3830" i="1"/>
  <c r="R3016" i="1"/>
  <c r="R1241" i="1"/>
  <c r="R875" i="1"/>
  <c r="R356" i="1"/>
  <c r="R3210" i="1"/>
  <c r="R510" i="1"/>
  <c r="R1235" i="1"/>
  <c r="R2823" i="1"/>
  <c r="R950" i="1"/>
  <c r="R138" i="1"/>
  <c r="R1777" i="1"/>
  <c r="R884" i="1"/>
  <c r="R3674" i="1"/>
  <c r="R960" i="1"/>
  <c r="R942" i="1"/>
  <c r="R3030" i="1"/>
  <c r="R3320" i="1"/>
  <c r="R351" i="1"/>
  <c r="R2296" i="1"/>
  <c r="R1453" i="1"/>
  <c r="R1867" i="1"/>
  <c r="R3399" i="1"/>
  <c r="R518" i="1"/>
  <c r="R1037" i="1"/>
  <c r="R687" i="1"/>
  <c r="R2866" i="1"/>
  <c r="R2139" i="1"/>
  <c r="R1925" i="1"/>
  <c r="R2672" i="1"/>
  <c r="R2405" i="1"/>
  <c r="R3421" i="1"/>
  <c r="R1874" i="1"/>
  <c r="R3005" i="1"/>
  <c r="R2063" i="1"/>
  <c r="R3563" i="1"/>
  <c r="R966" i="1"/>
  <c r="R954" i="1"/>
  <c r="R2656" i="1"/>
  <c r="R1512" i="1"/>
  <c r="R1433" i="1"/>
  <c r="R730" i="1"/>
  <c r="R2977" i="1"/>
  <c r="R1094" i="1"/>
  <c r="R1871" i="1"/>
  <c r="R1872" i="1"/>
  <c r="R12" i="1"/>
  <c r="R2178" i="1"/>
  <c r="R2986" i="1"/>
  <c r="R917" i="1"/>
  <c r="R359" i="1"/>
  <c r="R352" i="1"/>
  <c r="R161" i="1"/>
  <c r="R2613" i="1"/>
  <c r="R669" i="1"/>
  <c r="R972" i="1"/>
  <c r="R2425" i="1"/>
  <c r="R1382" i="1"/>
  <c r="R3716" i="1"/>
  <c r="R1493" i="1"/>
  <c r="R418" i="1"/>
  <c r="R2825" i="1"/>
  <c r="R1634" i="1"/>
  <c r="R918" i="1"/>
  <c r="R1394" i="1"/>
  <c r="R2549" i="1"/>
  <c r="R344" i="1"/>
  <c r="R2363" i="1"/>
  <c r="R3603" i="1"/>
  <c r="R2256" i="1"/>
  <c r="R2470" i="1"/>
  <c r="R632" i="1"/>
  <c r="R947" i="1"/>
  <c r="R527" i="1"/>
  <c r="R455" i="1"/>
  <c r="R3938" i="1"/>
  <c r="R4030" i="1"/>
  <c r="R1051" i="1"/>
  <c r="R1647" i="1"/>
  <c r="R925" i="1"/>
  <c r="R3416" i="1"/>
  <c r="R2621" i="1"/>
  <c r="R1255" i="1"/>
  <c r="R623" i="1"/>
  <c r="R1538" i="1"/>
  <c r="R742" i="1"/>
  <c r="R3239" i="1"/>
  <c r="R1627" i="1"/>
  <c r="R3393" i="1"/>
  <c r="R2781" i="1"/>
  <c r="R559" i="1"/>
  <c r="R479" i="1"/>
  <c r="R3577" i="1"/>
  <c r="R3658" i="1"/>
  <c r="R1413" i="1"/>
  <c r="R2893" i="1"/>
  <c r="R2259" i="1"/>
  <c r="R1021" i="1"/>
  <c r="R2233" i="1"/>
  <c r="R3136" i="1"/>
  <c r="R2093" i="1"/>
  <c r="R1323" i="1"/>
  <c r="R3990" i="1"/>
  <c r="R677" i="1"/>
  <c r="R1830" i="1"/>
  <c r="R2463" i="1"/>
  <c r="R2395" i="1"/>
  <c r="R202" i="1"/>
  <c r="R250" i="1"/>
  <c r="R1946" i="1"/>
  <c r="R1136" i="1"/>
  <c r="R846" i="1"/>
  <c r="R2031" i="1"/>
  <c r="R452" i="1"/>
  <c r="R2810" i="1"/>
  <c r="R2964" i="1"/>
  <c r="R3019" i="1"/>
  <c r="R1619" i="1"/>
  <c r="R657" i="1"/>
  <c r="R671" i="1"/>
  <c r="R1596" i="1"/>
  <c r="R1623" i="1"/>
  <c r="R1816" i="1"/>
  <c r="R1312" i="1"/>
  <c r="R2741" i="1"/>
  <c r="R1763" i="1"/>
  <c r="R3551" i="1"/>
  <c r="R1463" i="1"/>
  <c r="R974" i="1"/>
  <c r="R2934" i="1"/>
  <c r="R1994" i="1"/>
  <c r="R2367" i="1"/>
  <c r="R2025" i="1"/>
  <c r="R1366" i="1"/>
  <c r="R109" i="1"/>
  <c r="R314" i="1"/>
  <c r="R382" i="1"/>
  <c r="R2033" i="1"/>
  <c r="R944" i="1"/>
  <c r="R3362" i="1"/>
  <c r="R1905" i="1"/>
  <c r="R3139" i="1"/>
  <c r="R3932" i="1"/>
  <c r="R2398" i="1"/>
  <c r="R281" i="1"/>
  <c r="R642" i="1"/>
  <c r="R499" i="1"/>
  <c r="R1770" i="1"/>
  <c r="R897" i="1"/>
  <c r="R256" i="1"/>
  <c r="R4007" i="1"/>
  <c r="R2359" i="1"/>
  <c r="R2611" i="1"/>
  <c r="R1732" i="1"/>
  <c r="R1039" i="1"/>
  <c r="R1540" i="1"/>
  <c r="R3612" i="1"/>
  <c r="R194" i="1"/>
  <c r="R1724" i="1"/>
  <c r="R1558" i="1"/>
  <c r="R1965" i="1"/>
  <c r="R2528" i="1"/>
  <c r="R1891" i="1"/>
  <c r="R3589" i="1"/>
  <c r="R3950" i="1"/>
  <c r="R435" i="1"/>
  <c r="R157" i="1"/>
  <c r="R817" i="1"/>
  <c r="R1848" i="1"/>
  <c r="R1364" i="1"/>
  <c r="R2646" i="1"/>
  <c r="R3557" i="1"/>
  <c r="R1854" i="1"/>
  <c r="R1407" i="1"/>
  <c r="R986" i="1"/>
  <c r="R1297" i="1"/>
  <c r="R3174" i="1"/>
  <c r="R3219" i="1"/>
  <c r="R1887" i="1"/>
  <c r="R1501" i="1"/>
  <c r="R636" i="1"/>
  <c r="R85" i="1"/>
  <c r="R1276" i="1"/>
  <c r="R2858" i="1"/>
  <c r="R605" i="1"/>
  <c r="R1879" i="1"/>
  <c r="R1693" i="1"/>
  <c r="R2471" i="1"/>
  <c r="R2961" i="1"/>
  <c r="R2952" i="1"/>
  <c r="R1528" i="1"/>
  <c r="R2702" i="1"/>
  <c r="R3212" i="1"/>
  <c r="R909" i="1"/>
  <c r="R1639" i="1"/>
  <c r="R2159" i="1"/>
  <c r="R2309" i="1"/>
  <c r="R1385" i="1"/>
  <c r="R2722" i="1"/>
  <c r="R3625" i="1"/>
  <c r="R936" i="1"/>
  <c r="R1644" i="1"/>
  <c r="R1729" i="1"/>
  <c r="R1165" i="1"/>
  <c r="R794" i="1"/>
  <c r="R1909" i="1"/>
  <c r="R3294" i="1"/>
  <c r="R3464" i="1"/>
  <c r="R411" i="1"/>
  <c r="R2740" i="1"/>
  <c r="R854" i="1"/>
  <c r="R1524" i="1"/>
  <c r="R2939" i="1"/>
  <c r="R1083" i="1"/>
  <c r="R1893" i="1"/>
  <c r="R1377" i="1"/>
  <c r="R3561" i="1"/>
  <c r="R1768" i="1"/>
  <c r="R1539" i="1"/>
  <c r="R524" i="1"/>
  <c r="R2313" i="1"/>
  <c r="R2617" i="1"/>
  <c r="R2973" i="1"/>
  <c r="R1690" i="1"/>
  <c r="R693" i="1"/>
  <c r="R1948" i="1"/>
  <c r="R2929" i="1"/>
  <c r="R3160" i="1"/>
  <c r="R1111" i="1"/>
  <c r="R840" i="1"/>
  <c r="R751" i="1"/>
  <c r="R3836" i="1"/>
  <c r="R2364" i="1"/>
  <c r="R736" i="1"/>
  <c r="R1400" i="1"/>
  <c r="R2635" i="1"/>
  <c r="R2056" i="1"/>
  <c r="R1495" i="1"/>
  <c r="R853" i="1"/>
  <c r="R2412" i="1"/>
  <c r="R2870" i="1"/>
  <c r="R1457" i="1"/>
  <c r="R489" i="1"/>
  <c r="R2734" i="1"/>
  <c r="R2550" i="1"/>
  <c r="R2118" i="1"/>
  <c r="R2540" i="1"/>
  <c r="R3676" i="1"/>
  <c r="R1697" i="1"/>
  <c r="R2530" i="1"/>
  <c r="R3420" i="1"/>
  <c r="R3819" i="1"/>
  <c r="R436" i="1"/>
  <c r="R775" i="1"/>
  <c r="R1794" i="1"/>
  <c r="R2165" i="1"/>
  <c r="R1252" i="1"/>
  <c r="R999" i="1"/>
  <c r="R247" i="1"/>
  <c r="R2137" i="1"/>
  <c r="R2366" i="1"/>
  <c r="R2330" i="1"/>
  <c r="R3075" i="1"/>
  <c r="R985" i="1"/>
  <c r="R522" i="1"/>
  <c r="R2843" i="1"/>
  <c r="R809" i="1"/>
  <c r="R1209" i="1"/>
  <c r="R2102" i="1"/>
  <c r="R3031" i="1"/>
  <c r="R222" i="1"/>
  <c r="R826" i="1"/>
  <c r="R1810" i="1"/>
  <c r="R160" i="1"/>
  <c r="R470" i="1"/>
  <c r="R192" i="1"/>
  <c r="R900" i="1"/>
  <c r="R3831" i="1"/>
  <c r="R1341" i="1"/>
  <c r="R1294" i="1"/>
  <c r="R1720" i="1"/>
  <c r="R3056" i="1"/>
  <c r="R1150" i="1"/>
  <c r="R1555" i="1"/>
  <c r="R1842" i="1"/>
  <c r="R3498" i="1"/>
  <c r="R3269" i="1"/>
  <c r="R1857" i="1"/>
  <c r="R1092" i="1"/>
  <c r="R1417" i="1"/>
  <c r="R2034" i="1"/>
  <c r="R1901" i="1"/>
  <c r="R1049" i="1"/>
  <c r="R1079" i="1"/>
  <c r="R69" i="1"/>
  <c r="R3258" i="1"/>
  <c r="R1578" i="1"/>
  <c r="R2631" i="1"/>
  <c r="R2927" i="1"/>
  <c r="R2444" i="1"/>
  <c r="R898" i="1"/>
  <c r="R2065" i="1"/>
  <c r="R433" i="1"/>
  <c r="R1203" i="1"/>
  <c r="R2326" i="1"/>
  <c r="R2900" i="1"/>
  <c r="R2098" i="1"/>
  <c r="R1546" i="1"/>
  <c r="R1431" i="1"/>
  <c r="R1508" i="1"/>
  <c r="R1268" i="1"/>
  <c r="R2983" i="1"/>
  <c r="R3161" i="1"/>
  <c r="R2537" i="1"/>
  <c r="R1363" i="1"/>
  <c r="R1523" i="1"/>
  <c r="R504" i="1"/>
  <c r="R1348" i="1"/>
  <c r="R1488" i="1"/>
  <c r="R1214" i="1"/>
  <c r="R201" i="1"/>
  <c r="R842" i="1"/>
  <c r="R3983" i="1"/>
  <c r="R447" i="1"/>
  <c r="R719" i="1"/>
  <c r="R2310" i="1"/>
  <c r="R2390" i="1"/>
  <c r="R3570" i="1"/>
  <c r="R566" i="1"/>
  <c r="R3337" i="1"/>
  <c r="R1139" i="1"/>
  <c r="R154" i="1"/>
  <c r="R2229" i="1"/>
  <c r="R3192" i="1"/>
  <c r="R882" i="1"/>
  <c r="R1682" i="1"/>
  <c r="R1956" i="1"/>
  <c r="R3125" i="1"/>
  <c r="R3164" i="1"/>
  <c r="R3792" i="1"/>
  <c r="R3097" i="1"/>
  <c r="R2008" i="1"/>
  <c r="R1542" i="1"/>
  <c r="R1658" i="1"/>
  <c r="R993" i="1"/>
  <c r="R1741" i="1"/>
  <c r="R1649" i="1"/>
  <c r="R2361" i="1"/>
  <c r="R1536" i="1"/>
  <c r="R1543" i="1"/>
  <c r="R2191" i="1"/>
  <c r="R3149" i="1"/>
  <c r="R1586" i="1"/>
  <c r="R3645" i="1"/>
  <c r="R1155" i="1"/>
  <c r="R1233" i="1"/>
  <c r="R3186" i="1"/>
  <c r="R1418" i="1"/>
  <c r="R824" i="1"/>
  <c r="R1345" i="1"/>
  <c r="R509" i="1"/>
  <c r="R1191" i="1"/>
  <c r="R437" i="1"/>
  <c r="R3037" i="1"/>
  <c r="R2163" i="1"/>
  <c r="R540" i="1"/>
  <c r="R1225" i="1"/>
  <c r="R1705" i="1"/>
  <c r="R2441" i="1"/>
  <c r="R2294" i="1"/>
  <c r="R2622" i="1"/>
  <c r="R91" i="1"/>
  <c r="R1106" i="1"/>
  <c r="R221" i="1"/>
  <c r="R291" i="1"/>
  <c r="R1234" i="1"/>
  <c r="R2679" i="1"/>
  <c r="R3065" i="1"/>
  <c r="R539" i="1"/>
  <c r="R1033" i="1"/>
  <c r="R2170" i="1"/>
  <c r="R3410" i="1"/>
  <c r="R1709" i="1"/>
  <c r="R2435" i="1"/>
  <c r="R3109" i="1"/>
  <c r="R1416" i="1"/>
  <c r="R3213" i="1"/>
  <c r="R912" i="1"/>
  <c r="R607" i="1"/>
  <c r="R1616" i="1"/>
  <c r="R171" i="1"/>
  <c r="R2584" i="1"/>
  <c r="R1903" i="1"/>
  <c r="R2502" i="1"/>
  <c r="R1068" i="1"/>
  <c r="R834" i="1"/>
  <c r="R1015" i="1"/>
  <c r="R663" i="1"/>
  <c r="R1358" i="1"/>
  <c r="R1412" i="1"/>
  <c r="R1368" i="1"/>
  <c r="R1750" i="1"/>
  <c r="R1876" i="1"/>
  <c r="R304" i="1"/>
  <c r="R2984" i="1"/>
  <c r="R2009" i="1"/>
  <c r="R1070" i="1"/>
  <c r="R1326" i="1"/>
  <c r="R3708" i="1"/>
  <c r="R1396" i="1"/>
  <c r="R2368" i="1"/>
  <c r="R2138" i="1"/>
  <c r="R1500" i="1"/>
  <c r="R163" i="1"/>
  <c r="R1681" i="1"/>
  <c r="R3946" i="1"/>
  <c r="R1163" i="1"/>
  <c r="R217" i="1"/>
  <c r="R1817" i="1"/>
  <c r="R777" i="1"/>
  <c r="R2757" i="1"/>
  <c r="R1491" i="1"/>
  <c r="R3183" i="1"/>
  <c r="R1387" i="1"/>
  <c r="R951" i="1"/>
  <c r="R3104" i="1"/>
  <c r="R2284" i="1"/>
  <c r="R2520" i="1"/>
  <c r="R949" i="1"/>
  <c r="R1087" i="1"/>
  <c r="R2867" i="1"/>
  <c r="R1796" i="1"/>
  <c r="R1259" i="1"/>
  <c r="R958" i="1"/>
  <c r="R2394" i="1"/>
  <c r="R1836" i="1"/>
  <c r="R2091" i="1"/>
  <c r="R988" i="1"/>
  <c r="R2168" i="1"/>
  <c r="R2353" i="1"/>
  <c r="R1100" i="1"/>
  <c r="R1157" i="1"/>
  <c r="R1638" i="1"/>
  <c r="R723" i="1"/>
  <c r="R1764" i="1"/>
  <c r="R2189" i="1"/>
  <c r="R2003" i="1"/>
  <c r="R2731" i="1"/>
  <c r="R3592" i="1"/>
  <c r="R3280" i="1"/>
  <c r="R1302" i="1"/>
  <c r="R3238" i="1"/>
  <c r="R1228" i="1"/>
  <c r="R1626" i="1"/>
  <c r="R2431" i="1"/>
  <c r="R820" i="1"/>
  <c r="R2460" i="1"/>
  <c r="R3576" i="1"/>
  <c r="R1648" i="1"/>
  <c r="R2491" i="1"/>
  <c r="R1391" i="1"/>
  <c r="R905" i="1"/>
  <c r="R1846" i="1"/>
  <c r="R620" i="1"/>
  <c r="R2253" i="1"/>
  <c r="R1706" i="1"/>
  <c r="R2978" i="1"/>
  <c r="R2408" i="1"/>
  <c r="R929" i="1"/>
  <c r="R2855" i="1"/>
  <c r="R3631" i="1"/>
  <c r="R964" i="1"/>
  <c r="R2038" i="1"/>
  <c r="R1084" i="1"/>
  <c r="R3251" i="1"/>
  <c r="R1666" i="1"/>
  <c r="R1356" i="1"/>
  <c r="R1791" i="1"/>
  <c r="R1319" i="1"/>
  <c r="R1575" i="1"/>
  <c r="R937" i="1"/>
  <c r="R2487" i="1"/>
  <c r="R3395" i="1"/>
  <c r="R2307" i="1"/>
  <c r="R573" i="1"/>
  <c r="R2610" i="1"/>
  <c r="R1455" i="1"/>
  <c r="R3489" i="1"/>
  <c r="R3375" i="1"/>
  <c r="R612" i="1"/>
  <c r="R1143" i="1"/>
  <c r="R2221" i="1"/>
  <c r="R829" i="1"/>
  <c r="R1822" i="1"/>
  <c r="R1581" i="1"/>
  <c r="R149" i="1"/>
  <c r="R720" i="1"/>
  <c r="R2241" i="1"/>
  <c r="R653" i="1"/>
  <c r="R3316" i="1"/>
  <c r="R2979" i="1"/>
  <c r="R2232" i="1"/>
  <c r="R1788" i="1"/>
  <c r="R2745" i="1"/>
  <c r="R218" i="1"/>
  <c r="R458" i="1"/>
  <c r="R778" i="1"/>
  <c r="R3687" i="1"/>
  <c r="R1283" i="1"/>
  <c r="R248" i="1"/>
  <c r="R339" i="1"/>
  <c r="R2269" i="1"/>
  <c r="R1688" i="1"/>
  <c r="R391" i="1"/>
  <c r="R1894" i="1"/>
  <c r="R2320" i="1"/>
  <c r="R3365" i="1"/>
  <c r="R1182" i="1"/>
  <c r="R1158" i="1"/>
  <c r="R1537" i="1"/>
  <c r="R3349" i="1"/>
  <c r="R2235" i="1"/>
  <c r="R1989" i="1"/>
  <c r="R1282" i="1"/>
  <c r="R3296" i="1"/>
  <c r="R2179" i="1"/>
  <c r="R1875" i="1"/>
  <c r="R3381" i="1"/>
  <c r="R815" i="1"/>
  <c r="R3173" i="1"/>
  <c r="R3634" i="1"/>
  <c r="R3941" i="1"/>
  <c r="R1964" i="1"/>
  <c r="R1482" i="1"/>
  <c r="R119" i="1"/>
  <c r="R541" i="1"/>
  <c r="R3473" i="1"/>
  <c r="R2861" i="1"/>
  <c r="R2403" i="1"/>
  <c r="R2821" i="1"/>
  <c r="R2654" i="1"/>
  <c r="R2612" i="1"/>
  <c r="R377" i="1"/>
  <c r="R1056" i="1"/>
  <c r="R1178" i="1"/>
  <c r="R2753" i="1"/>
  <c r="R276" i="1"/>
  <c r="R2355" i="1"/>
  <c r="R305" i="1"/>
  <c r="R2925" i="1"/>
  <c r="R2057" i="1"/>
  <c r="R1804" i="1"/>
  <c r="R3054" i="1"/>
  <c r="R1137" i="1"/>
  <c r="R3538" i="1"/>
  <c r="R1462" i="1"/>
  <c r="R2461" i="1"/>
  <c r="R716" i="1"/>
  <c r="R1713" i="1"/>
  <c r="R1904" i="1"/>
  <c r="R3422" i="1"/>
  <c r="R1979" i="1"/>
  <c r="R2378" i="1"/>
  <c r="R2175" i="1"/>
  <c r="R2838" i="1"/>
  <c r="R725" i="1"/>
  <c r="R1823" i="1"/>
  <c r="R1010" i="1"/>
  <c r="R1577" i="1"/>
  <c r="R2932" i="1"/>
  <c r="R3480" i="1"/>
  <c r="R771" i="1"/>
  <c r="R968" i="1"/>
  <c r="R1177" i="1"/>
  <c r="R1585" i="1"/>
  <c r="R2818" i="1"/>
  <c r="R266" i="1"/>
  <c r="R695" i="1"/>
  <c r="R1016" i="1"/>
  <c r="R931" i="1"/>
  <c r="R495" i="1"/>
  <c r="R768" i="1"/>
  <c r="R1386" i="1"/>
  <c r="R258" i="1"/>
  <c r="R1691" i="1"/>
  <c r="R3091" i="1"/>
  <c r="R2579" i="1"/>
  <c r="R3305" i="1"/>
  <c r="R3330" i="1"/>
  <c r="R1549" i="1"/>
  <c r="R2218" i="1"/>
  <c r="R2370" i="1"/>
  <c r="R3321" i="1"/>
  <c r="R2989" i="1"/>
  <c r="R461" i="1"/>
  <c r="R1318" i="1"/>
  <c r="R2054" i="1"/>
  <c r="R1026" i="1"/>
  <c r="R430" i="1"/>
  <c r="R3119" i="1"/>
  <c r="R3331" i="1"/>
  <c r="R1185" i="1"/>
  <c r="R1920" i="1"/>
  <c r="R1898" i="1"/>
  <c r="R2144" i="1"/>
  <c r="R3478" i="1"/>
  <c r="R1787" i="1"/>
  <c r="R701" i="1"/>
  <c r="R841" i="1"/>
  <c r="R3053" i="1"/>
  <c r="R1103" i="1"/>
  <c r="R2160" i="1"/>
  <c r="R3602" i="1"/>
  <c r="R536" i="1"/>
  <c r="R1186" i="1"/>
  <c r="R3240" i="1"/>
  <c r="R1661" i="1"/>
  <c r="R1588" i="1"/>
  <c r="R1670" i="1"/>
  <c r="R2085" i="1"/>
  <c r="R3088" i="1"/>
  <c r="R1600" i="1"/>
  <c r="R1557" i="1"/>
  <c r="R3460" i="1"/>
  <c r="R3163" i="1"/>
  <c r="R2429" i="1"/>
  <c r="R1921" i="1"/>
  <c r="R2462" i="1"/>
  <c r="R1449" i="1"/>
  <c r="R1667" i="1"/>
  <c r="R1379" i="1"/>
  <c r="R2780" i="1"/>
  <c r="R3767" i="1"/>
  <c r="R2472" i="1"/>
  <c r="R1025" i="1"/>
  <c r="R2533" i="1"/>
  <c r="R784" i="1"/>
  <c r="R1215" i="1"/>
  <c r="R3291" i="1"/>
  <c r="R3491" i="1"/>
  <c r="R361" i="1"/>
  <c r="R2249" i="1"/>
  <c r="R1229" i="1"/>
  <c r="R3181" i="1"/>
  <c r="R1272" i="1"/>
  <c r="R2632" i="1"/>
  <c r="R3117" i="1"/>
  <c r="R697" i="1"/>
  <c r="R2541" i="1"/>
  <c r="R477" i="1"/>
  <c r="R2562" i="1"/>
  <c r="R2923" i="1"/>
  <c r="R2568" i="1"/>
  <c r="R3179" i="1"/>
  <c r="R741" i="1"/>
  <c r="R2103" i="1"/>
  <c r="R2971" i="1"/>
  <c r="R70" i="1"/>
  <c r="R205" i="1"/>
  <c r="R389" i="1"/>
  <c r="R110" i="1"/>
  <c r="R1304" i="1"/>
  <c r="R712" i="1"/>
  <c r="R1267" i="1"/>
  <c r="R147" i="1"/>
  <c r="R1190" i="1"/>
  <c r="R259" i="1"/>
  <c r="R2173" i="1"/>
  <c r="R271" i="1"/>
  <c r="R502" i="1"/>
  <c r="R467" i="1"/>
  <c r="R1957" i="1"/>
  <c r="R74" i="1"/>
  <c r="R3066" i="1"/>
  <c r="R2994" i="1"/>
  <c r="R3293" i="1"/>
  <c r="R1677" i="1"/>
  <c r="R2918" i="1"/>
  <c r="R2167" i="1"/>
  <c r="R2658" i="1"/>
  <c r="R2413" i="1"/>
  <c r="R3536" i="1"/>
  <c r="R3667" i="1"/>
  <c r="R838" i="1"/>
  <c r="R2404" i="1"/>
  <c r="R175" i="1"/>
  <c r="R967" i="1"/>
  <c r="R3214" i="1"/>
  <c r="R1746" i="1"/>
  <c r="R3047" i="1"/>
  <c r="R1226" i="1"/>
  <c r="R689" i="1"/>
  <c r="R3637" i="1"/>
  <c r="R962" i="1"/>
  <c r="R2824" i="1"/>
  <c r="R1923" i="1"/>
  <c r="R2262" i="1"/>
  <c r="R776" i="1"/>
  <c r="R1075" i="1"/>
  <c r="R3851" i="1"/>
  <c r="R2283" i="1"/>
  <c r="R3152" i="1"/>
  <c r="R3111" i="1"/>
  <c r="R360" i="1"/>
  <c r="R3051" i="1"/>
  <c r="R1847" i="1"/>
  <c r="R748" i="1"/>
  <c r="R2116" i="1"/>
  <c r="R574" i="1"/>
  <c r="R576" i="1"/>
  <c r="R1564" i="1"/>
  <c r="R520" i="1"/>
  <c r="R1981" i="1"/>
  <c r="R1761" i="1"/>
  <c r="R3143" i="1"/>
  <c r="R1370" i="1"/>
  <c r="R739" i="1"/>
  <c r="R3131" i="1"/>
  <c r="R1789" i="1"/>
  <c r="R1275" i="1"/>
  <c r="R1193" i="1"/>
  <c r="R2542" i="1"/>
  <c r="R2805" i="1"/>
  <c r="R2569" i="1"/>
  <c r="R2636" i="1"/>
  <c r="R2051" i="1"/>
  <c r="R1519" i="1"/>
  <c r="R116" i="1"/>
  <c r="R312" i="1"/>
  <c r="R100" i="1"/>
  <c r="R1392" i="1"/>
  <c r="R1850" i="1"/>
  <c r="R2558" i="1"/>
  <c r="R940" i="1"/>
  <c r="R3670" i="1"/>
  <c r="R3073" i="1"/>
  <c r="R3382" i="1"/>
  <c r="R179" i="1"/>
  <c r="R1613" i="1"/>
  <c r="R1499" i="1"/>
  <c r="R484" i="1"/>
  <c r="R1082" i="1"/>
  <c r="R1338" i="1"/>
  <c r="R2448" i="1"/>
  <c r="R3550" i="1"/>
  <c r="R3753" i="1"/>
  <c r="R2917" i="1"/>
  <c r="R3682" i="1"/>
  <c r="R2480" i="1"/>
  <c r="R1073" i="1"/>
  <c r="R1053" i="1"/>
  <c r="R1262" i="1"/>
  <c r="R2670" i="1"/>
  <c r="R366" i="1"/>
  <c r="R487" i="1"/>
  <c r="R2737" i="1"/>
  <c r="R3895" i="1"/>
  <c r="R2676" i="1"/>
  <c r="R1809" i="1"/>
  <c r="R3493" i="1"/>
  <c r="R2946" i="1"/>
  <c r="R891" i="1"/>
  <c r="R2677" i="1"/>
  <c r="R2871" i="1"/>
  <c r="R1950" i="1"/>
  <c r="R2703" i="1"/>
  <c r="R2496" i="1"/>
  <c r="R731" i="1"/>
  <c r="R374" i="1"/>
  <c r="R146" i="1"/>
  <c r="R1642" i="1"/>
  <c r="R3159" i="1"/>
  <c r="R2527" i="1"/>
  <c r="R2227" i="1"/>
  <c r="R883" i="1"/>
  <c r="R1447" i="1"/>
  <c r="R1353" i="1"/>
  <c r="R2551" i="1"/>
  <c r="R1320" i="1"/>
  <c r="R1035" i="1"/>
  <c r="R1072" i="1"/>
  <c r="R1702" i="1"/>
  <c r="R659" i="1"/>
  <c r="R1974" i="1"/>
  <c r="R2440" i="1"/>
  <c r="R1490" i="1"/>
  <c r="R1485" i="1"/>
  <c r="R3584" i="1"/>
  <c r="R2649" i="1"/>
  <c r="R3535" i="1"/>
  <c r="R2488" i="1"/>
  <c r="R2464" i="1"/>
  <c r="R2465" i="1"/>
  <c r="R2225" i="1"/>
  <c r="R2377" i="1"/>
  <c r="R2547" i="1"/>
  <c r="R1314" i="1"/>
  <c r="R1298" i="1"/>
  <c r="R1199" i="1"/>
  <c r="R3458" i="1"/>
  <c r="R464" i="1"/>
  <c r="R3445" i="1"/>
  <c r="R3341" i="1"/>
  <c r="R1843" i="1"/>
  <c r="R1743" i="1"/>
  <c r="R1653" i="1"/>
  <c r="R1838" i="1"/>
  <c r="R2454" i="1"/>
  <c r="R1052" i="1"/>
  <c r="R1131" i="1"/>
  <c r="R1124" i="1"/>
  <c r="R340" i="1"/>
  <c r="R508" i="1"/>
  <c r="R1140" i="1"/>
  <c r="R54" i="1"/>
  <c r="R769" i="1"/>
  <c r="R2402" i="1"/>
  <c r="R2325" i="1"/>
  <c r="R3113" i="1"/>
  <c r="R3649" i="1"/>
  <c r="R2316" i="1"/>
  <c r="R894" i="1"/>
  <c r="R3573" i="1"/>
  <c r="R1291" i="1"/>
  <c r="R795" i="1"/>
  <c r="R1317" i="1"/>
  <c r="R2592" i="1"/>
  <c r="R2719" i="1"/>
  <c r="R1113" i="1"/>
  <c r="R2792" i="1"/>
  <c r="R2386" i="1"/>
  <c r="R782" i="1"/>
  <c r="R2150" i="1"/>
  <c r="R1932" i="1"/>
  <c r="R3315" i="1"/>
  <c r="R3758" i="1"/>
  <c r="R665" i="1"/>
  <c r="R3346" i="1"/>
  <c r="R2937" i="1"/>
  <c r="R1779" i="1"/>
  <c r="R3517" i="1"/>
  <c r="R3821" i="1"/>
  <c r="R4002" i="1"/>
  <c r="R2204" i="1"/>
  <c r="R3057" i="1"/>
  <c r="R2348" i="1"/>
  <c r="R1263" i="1"/>
  <c r="R1584" i="1"/>
  <c r="R3095" i="1"/>
  <c r="R737" i="1"/>
  <c r="R2897" i="1"/>
  <c r="R1744" i="1"/>
  <c r="R2985" i="1"/>
  <c r="R1062" i="1"/>
  <c r="R3042" i="1"/>
  <c r="R2879" i="1"/>
  <c r="R565" i="1"/>
  <c r="R2100" i="1"/>
  <c r="R2190" i="1"/>
  <c r="R3545" i="1"/>
  <c r="R686" i="1"/>
  <c r="R2484" i="1"/>
  <c r="R2112" i="1"/>
  <c r="R1013" i="1"/>
  <c r="R1858" i="1"/>
  <c r="R1472" i="1"/>
  <c r="R3530" i="1"/>
  <c r="R3497" i="1"/>
  <c r="R1795" i="1"/>
  <c r="R583" i="1"/>
  <c r="R1603" i="1"/>
  <c r="R1995" i="1"/>
  <c r="R2836" i="1"/>
  <c r="R1188" i="1"/>
  <c r="R1288" i="1"/>
  <c r="R1765" i="1"/>
  <c r="R1514" i="1"/>
  <c r="R1971" i="1"/>
  <c r="R2907" i="1"/>
  <c r="R1210" i="1"/>
  <c r="R1152" i="1"/>
  <c r="R3032" i="1"/>
  <c r="R413" i="1"/>
  <c r="R2236" i="1"/>
  <c r="R1376" i="1"/>
  <c r="R2318" i="1"/>
  <c r="R783" i="1"/>
  <c r="R1503" i="1"/>
  <c r="R3548" i="1"/>
  <c r="R1760" i="1"/>
  <c r="R3272" i="1"/>
  <c r="R2199" i="1"/>
  <c r="R2414" i="1"/>
  <c r="R3295" i="1"/>
  <c r="R2244" i="1"/>
  <c r="R3076" i="1"/>
  <c r="R1122" i="1"/>
  <c r="R979" i="1"/>
  <c r="R2743" i="1"/>
  <c r="R133" i="1"/>
  <c r="R2352" i="1"/>
  <c r="R3325" i="1"/>
  <c r="R2590" i="1"/>
  <c r="R2289" i="1"/>
  <c r="R866" i="1"/>
  <c r="R920" i="1"/>
  <c r="R318" i="1"/>
  <c r="R2264" i="1"/>
  <c r="R1064" i="1"/>
  <c r="R1725" i="1"/>
  <c r="R3760" i="1"/>
  <c r="R1529" i="1"/>
  <c r="R2424" i="1"/>
  <c r="R481" i="1"/>
  <c r="R2555" i="1"/>
  <c r="R2671" i="1"/>
  <c r="R3361" i="1"/>
  <c r="R941" i="1"/>
  <c r="R3010" i="1"/>
  <c r="R1441" i="1"/>
  <c r="R1855" i="1"/>
  <c r="R2993" i="1"/>
  <c r="R2570" i="1"/>
  <c r="R1604" i="1"/>
  <c r="R3839" i="1"/>
  <c r="R1114" i="1"/>
  <c r="R1430" i="1"/>
  <c r="R2517" i="1"/>
  <c r="R580" i="1"/>
  <c r="R491" i="1"/>
  <c r="R903" i="1"/>
  <c r="R2197" i="1"/>
  <c r="R3304" i="1"/>
  <c r="R1856" i="1"/>
  <c r="R2258" i="1"/>
  <c r="R142" i="1"/>
  <c r="R2511" i="1"/>
  <c r="R3823" i="1"/>
  <c r="R2450" i="1"/>
  <c r="R870" i="1"/>
  <c r="R2021" i="1"/>
  <c r="R2071" i="1"/>
  <c r="R746" i="1"/>
  <c r="R1257" i="1"/>
  <c r="R1207" i="1"/>
  <c r="R3439" i="1"/>
  <c r="R2587" i="1"/>
  <c r="R2506" i="1"/>
  <c r="R1773" i="1"/>
  <c r="R2886" i="1"/>
  <c r="R1034" i="1"/>
  <c r="R2639" i="1"/>
  <c r="R987" i="1"/>
  <c r="R2251" i="1"/>
  <c r="R2567" i="1"/>
  <c r="R3873" i="1"/>
  <c r="R2794" i="1"/>
  <c r="R3101" i="1"/>
  <c r="R2005" i="1"/>
  <c r="R1344" i="1"/>
  <c r="R3594" i="1"/>
  <c r="R3691" i="1"/>
  <c r="R1758" i="1"/>
  <c r="R2246" i="1"/>
  <c r="R3255" i="1"/>
  <c r="R2941" i="1"/>
  <c r="R1063" i="1"/>
  <c r="R989" i="1"/>
  <c r="R431" i="1"/>
  <c r="R412" i="1"/>
  <c r="R992" i="1"/>
  <c r="R678" i="1"/>
  <c r="R975" i="1"/>
  <c r="R3332" i="1"/>
  <c r="R3009" i="1"/>
  <c r="R350" i="1"/>
  <c r="R3140" i="1"/>
  <c r="R2583" i="1"/>
  <c r="R816" i="1"/>
  <c r="R166" i="1"/>
  <c r="R2717" i="1"/>
  <c r="R3646" i="1"/>
  <c r="R2479" i="1"/>
  <c r="R1470" i="1"/>
  <c r="R1527" i="1"/>
  <c r="R1535" i="1"/>
  <c r="R1473" i="1"/>
  <c r="R895" i="1"/>
  <c r="R2701" i="1"/>
  <c r="R3000" i="1"/>
  <c r="R1637" i="1"/>
  <c r="R1437" i="1"/>
  <c r="R1852" i="1"/>
  <c r="R1977" i="1"/>
  <c r="R628" i="1"/>
  <c r="R386" i="1"/>
  <c r="R2509" i="1"/>
  <c r="R3476" i="1"/>
  <c r="R3106" i="1"/>
  <c r="R2097" i="1"/>
  <c r="R1960" i="1"/>
  <c r="R2410" i="1"/>
  <c r="R760" i="1"/>
  <c r="R2457" i="1"/>
  <c r="R1054" i="1"/>
  <c r="R1121" i="1"/>
  <c r="R1471" i="1"/>
  <c r="R1505" i="1"/>
  <c r="R994" i="1"/>
  <c r="R1324" i="1"/>
  <c r="R1755" i="1"/>
  <c r="R1621" i="1"/>
  <c r="R976" i="1"/>
  <c r="R1142" i="1"/>
  <c r="R2760" i="1"/>
  <c r="R1154" i="1"/>
  <c r="R2268" i="1"/>
  <c r="R1949" i="1"/>
  <c r="R1751" i="1"/>
  <c r="R2716" i="1"/>
  <c r="R3660" i="1"/>
  <c r="R3157" i="1"/>
  <c r="R1607" i="1"/>
  <c r="R2356" i="1"/>
  <c r="R1685" i="1"/>
  <c r="R2481" i="1"/>
  <c r="R2795" i="1"/>
  <c r="R1748" i="1"/>
  <c r="R2944" i="1"/>
  <c r="R1643" i="1"/>
  <c r="R1395" i="1"/>
  <c r="R2822" i="1"/>
  <c r="R2343" i="1"/>
  <c r="R3586" i="1"/>
  <c r="R3096" i="1"/>
  <c r="R3924" i="1"/>
  <c r="R1922" i="1"/>
  <c r="R3475" i="1"/>
  <c r="R2007" i="1"/>
  <c r="R1250" i="1"/>
  <c r="R1278" i="1"/>
  <c r="R2881" i="1"/>
  <c r="R2557" i="1"/>
  <c r="R3571" i="1"/>
  <c r="R1133" i="1"/>
  <c r="R1783" i="1"/>
  <c r="R1076" i="1"/>
  <c r="R955" i="1"/>
  <c r="R934" i="1"/>
  <c r="R1686" i="1"/>
  <c r="R753" i="1"/>
  <c r="R1718" i="1"/>
  <c r="R363" i="1"/>
  <c r="R1833" i="1"/>
  <c r="R1983" i="1"/>
  <c r="R2239" i="1"/>
  <c r="R1727" i="1"/>
  <c r="R2243" i="1"/>
  <c r="R3168" i="1"/>
  <c r="R1125" i="1"/>
  <c r="R786" i="1"/>
  <c r="R848" i="1"/>
  <c r="R1849" i="1"/>
  <c r="R813" i="1"/>
  <c r="R2458" i="1"/>
  <c r="R2807" i="1"/>
  <c r="R273" i="1"/>
  <c r="R3225" i="1"/>
  <c r="R3307" i="1"/>
  <c r="R410" i="1"/>
  <c r="R3178" i="1"/>
  <c r="R2975" i="1"/>
  <c r="R892" i="1"/>
  <c r="R3285" i="1"/>
  <c r="R482" i="1"/>
  <c r="R1712" i="1"/>
  <c r="R2382" i="1"/>
  <c r="R1571" i="1"/>
  <c r="R1506" i="1"/>
  <c r="R449" i="1"/>
  <c r="R3370" i="1"/>
  <c r="R1071" i="1"/>
  <c r="R55" i="1"/>
  <c r="R585" i="1"/>
  <c r="R604" i="1"/>
  <c r="R935" i="1"/>
  <c r="R1915" i="1"/>
  <c r="R1423" i="1"/>
  <c r="R1845" i="1"/>
  <c r="R2019" i="1"/>
  <c r="R2594" i="1"/>
  <c r="R1563" i="1"/>
  <c r="R2620" i="1"/>
  <c r="R1161" i="1"/>
  <c r="R1601" i="1"/>
  <c r="R2282" i="1"/>
  <c r="R1815" i="1"/>
  <c r="R1216" i="1"/>
  <c r="R2474" i="1"/>
  <c r="R2919" i="1"/>
  <c r="R2317" i="1"/>
  <c r="R2660" i="1"/>
  <c r="R78" i="1"/>
  <c r="R1645" i="1"/>
  <c r="R1862" i="1"/>
  <c r="R183" i="1"/>
  <c r="R1821" i="1"/>
  <c r="R3610" i="1"/>
  <c r="R2599" i="1"/>
  <c r="R3787" i="1"/>
  <c r="R3415" i="1"/>
  <c r="R3569" i="1"/>
  <c r="R980" i="1"/>
  <c r="R3247" i="1"/>
  <c r="R2896" i="1"/>
  <c r="R2411" i="1"/>
  <c r="R837" i="1"/>
  <c r="R2248" i="1"/>
  <c r="R103" i="1"/>
  <c r="R2467" i="1"/>
  <c r="R1982" i="1"/>
  <c r="R1580" i="1"/>
  <c r="R2650" i="1"/>
  <c r="R606" i="1"/>
  <c r="R2224" i="1"/>
  <c r="R140" i="1"/>
  <c r="R916" i="1"/>
  <c r="R2700" i="1"/>
  <c r="R2427" i="1"/>
  <c r="R2785" i="1"/>
  <c r="R2595" i="1"/>
  <c r="R1041" i="1"/>
  <c r="R1069" i="1"/>
  <c r="R2687" i="1"/>
  <c r="R997" i="1"/>
  <c r="R2835" i="1"/>
  <c r="R3459" i="1"/>
  <c r="R1970" i="1"/>
  <c r="R1863" i="1"/>
  <c r="R2868" i="1"/>
  <c r="R278" i="1"/>
  <c r="R1107" i="1"/>
  <c r="R1074" i="1"/>
  <c r="R749" i="1"/>
  <c r="R335" i="1"/>
  <c r="R3197" i="1"/>
  <c r="R1583" i="1"/>
  <c r="R475" i="1"/>
  <c r="R3241" i="1"/>
  <c r="R1772" i="1"/>
  <c r="R2500" i="1"/>
  <c r="R1292" i="1"/>
  <c r="R1321" i="1"/>
  <c r="R2297" i="1"/>
  <c r="R3222" i="1"/>
  <c r="R1467" i="1"/>
  <c r="R471" i="1"/>
  <c r="R490" i="1"/>
  <c r="R526" i="1"/>
  <c r="R2859" i="1"/>
  <c r="R2345" i="1"/>
  <c r="R727" i="1"/>
  <c r="R2220" i="1"/>
  <c r="R774" i="1"/>
  <c r="R1414" i="1"/>
  <c r="R1998" i="1"/>
  <c r="R761" i="1"/>
  <c r="R1807" i="1"/>
  <c r="R1066" i="1"/>
  <c r="R1680" i="1"/>
  <c r="R2379" i="1"/>
  <c r="R1331" i="1"/>
  <c r="R3902" i="1"/>
  <c r="R943" i="1"/>
  <c r="R1916" i="1"/>
  <c r="R859" i="1"/>
  <c r="R2510" i="1"/>
  <c r="R1726" i="1"/>
  <c r="R2308" i="1"/>
  <c r="R2388" i="1"/>
  <c r="R1896" i="1"/>
  <c r="R581" i="1"/>
  <c r="R899" i="1"/>
  <c r="R2012" i="1"/>
  <c r="R553" i="1"/>
  <c r="R1270" i="1"/>
  <c r="R1057" i="1"/>
  <c r="R666" i="1"/>
  <c r="R864" i="1"/>
  <c r="R2036" i="1"/>
  <c r="R244" i="1"/>
  <c r="R1868" i="1"/>
  <c r="R683" i="1"/>
  <c r="R75" i="1"/>
  <c r="R257" i="1"/>
  <c r="R1104" i="1"/>
  <c r="R713" i="1"/>
  <c r="R432" i="1"/>
  <c r="R798" i="1"/>
  <c r="R260" i="1"/>
  <c r="R34" i="1"/>
  <c r="R238" i="1"/>
  <c r="R1179" i="1"/>
  <c r="R407" i="1"/>
  <c r="R1264" i="1"/>
  <c r="R1355" i="1"/>
  <c r="R734" i="1"/>
  <c r="R1752" i="1"/>
  <c r="R1246" i="1"/>
  <c r="R552" i="1"/>
  <c r="R595" i="1"/>
  <c r="R164" i="1"/>
  <c r="R801" i="1"/>
  <c r="R1885" i="1"/>
  <c r="R1085" i="1"/>
  <c r="R81" i="1"/>
  <c r="R1000" i="1"/>
  <c r="R789" i="1"/>
  <c r="R66" i="1"/>
  <c r="R1443" i="1"/>
  <c r="R1060" i="1"/>
  <c r="R263" i="1"/>
  <c r="R1018" i="1"/>
  <c r="R1421" i="1"/>
  <c r="R1609" i="1"/>
  <c r="R87" i="1"/>
  <c r="R2270" i="1"/>
  <c r="R1300" i="1"/>
  <c r="R515" i="1"/>
  <c r="R872" i="1"/>
  <c r="R288" i="1"/>
  <c r="R2761" i="1"/>
  <c r="R625" i="1"/>
  <c r="R610" i="1"/>
  <c r="R112" i="1"/>
  <c r="R231" i="1"/>
  <c r="R441" i="1"/>
  <c r="R1419" i="1"/>
  <c r="R2288" i="1"/>
  <c r="R525" i="1"/>
  <c r="R2856" i="1"/>
  <c r="R2342" i="1"/>
  <c r="R2133" i="1"/>
  <c r="R2254" i="1"/>
  <c r="R1077" i="1"/>
  <c r="R959" i="1"/>
  <c r="R1208" i="1"/>
  <c r="R971" i="1"/>
  <c r="R556" i="1"/>
  <c r="R50" i="1"/>
  <c r="R104" i="1"/>
  <c r="R1390" i="1"/>
  <c r="R1192" i="1"/>
  <c r="R1438" i="1"/>
  <c r="R630" i="1"/>
  <c r="R105" i="1"/>
  <c r="R1180" i="1"/>
  <c r="R672" i="1"/>
  <c r="R910" i="1"/>
  <c r="R2619" i="1"/>
  <c r="R60" i="1"/>
  <c r="R1333" i="1"/>
  <c r="R699" i="1"/>
  <c r="R113" i="1"/>
  <c r="R117" i="1"/>
  <c r="R8" i="1"/>
  <c r="R3128" i="1"/>
  <c r="R1859" i="1"/>
  <c r="R2196" i="1"/>
  <c r="R357" i="1"/>
  <c r="R1818" i="1"/>
  <c r="R2872" i="1"/>
  <c r="R563" i="1"/>
  <c r="R1895" i="1"/>
  <c r="R246" i="1"/>
  <c r="R1632" i="1"/>
  <c r="R1930" i="1"/>
  <c r="R181" i="1"/>
  <c r="R446" i="1"/>
  <c r="R326" i="1"/>
  <c r="R2892" i="1"/>
  <c r="R1005" i="1"/>
  <c r="R1008" i="1"/>
  <c r="R10" i="1"/>
  <c r="R51" i="1"/>
  <c r="R2293" i="1"/>
  <c r="R1372" i="1"/>
  <c r="R3910" i="1"/>
  <c r="R3578" i="1"/>
  <c r="R3984" i="1"/>
  <c r="R3405" i="1"/>
  <c r="R1138" i="1"/>
  <c r="R3827" i="1"/>
  <c r="R2135" i="1"/>
  <c r="R2827" i="1"/>
  <c r="R4029" i="1"/>
  <c r="R646" i="1"/>
  <c r="R3243" i="1"/>
  <c r="R2339" i="1"/>
  <c r="R2032" i="1"/>
  <c r="R3419" i="1"/>
  <c r="R197" i="1"/>
  <c r="R3145" i="1"/>
  <c r="R721" i="1"/>
  <c r="R3980" i="1"/>
  <c r="R2816" i="1"/>
  <c r="R973" i="1"/>
  <c r="R839" i="1"/>
  <c r="R2744" i="1"/>
  <c r="R3965" i="1"/>
  <c r="R3539" i="1"/>
  <c r="R1029" i="1"/>
  <c r="R56" i="1"/>
  <c r="R397" i="1"/>
  <c r="R3580" i="1"/>
  <c r="R3843" i="1"/>
  <c r="R2205" i="1"/>
  <c r="R3388" i="1"/>
  <c r="R611" i="1"/>
  <c r="R2078" i="1"/>
  <c r="R254" i="1"/>
  <c r="R2174" i="1"/>
  <c r="R2883" i="1"/>
  <c r="R2375" i="1"/>
  <c r="R694" i="1"/>
  <c r="R2920" i="1"/>
  <c r="R2052" i="1"/>
  <c r="R1650" i="1"/>
  <c r="R3812" i="1"/>
  <c r="R349" i="1"/>
  <c r="R52" i="1"/>
  <c r="R4036" i="1"/>
  <c r="R396" i="1"/>
  <c r="R718" i="1"/>
  <c r="R3323" i="1"/>
  <c r="R4010" i="1"/>
  <c r="R3714" i="1"/>
  <c r="R2094" i="1"/>
  <c r="R869" i="1"/>
  <c r="R1717" i="1"/>
  <c r="R4066" i="1"/>
  <c r="R3154" i="1"/>
  <c r="R1991" i="1"/>
  <c r="R230" i="1"/>
  <c r="R293" i="1"/>
  <c r="R2385" i="1"/>
  <c r="R3127" i="1"/>
  <c r="R2004" i="1"/>
  <c r="R4056" i="1"/>
  <c r="R1153" i="1"/>
  <c r="R2982" i="1"/>
  <c r="R338" i="1"/>
  <c r="R3773" i="1"/>
  <c r="R1837" i="1"/>
  <c r="R2880" i="1"/>
  <c r="R1561" i="1"/>
  <c r="R1662" i="1"/>
  <c r="R94" i="1"/>
  <c r="R2184" i="1"/>
  <c r="R728" i="1"/>
  <c r="R926" i="1"/>
  <c r="R233" i="1"/>
  <c r="R3651" i="1"/>
  <c r="R2267" i="1"/>
  <c r="R3531" i="1"/>
  <c r="R1568" i="1"/>
  <c r="R2114" i="1"/>
  <c r="R2216" i="1"/>
  <c r="R1615" i="1"/>
  <c r="R3789" i="1"/>
  <c r="R1253" i="1"/>
  <c r="R2176" i="1"/>
  <c r="R1980" i="1"/>
  <c r="R868" i="1"/>
  <c r="R2079" i="1"/>
  <c r="R3528" i="1"/>
  <c r="R1825" i="1"/>
  <c r="R1509" i="1"/>
  <c r="R3045" i="1"/>
  <c r="R2749" i="1"/>
  <c r="R2334" i="1"/>
  <c r="R3755" i="1"/>
  <c r="R1593" i="1"/>
  <c r="R2215" i="1"/>
  <c r="R2234" i="1"/>
  <c r="R3893" i="1"/>
  <c r="R3080" i="1"/>
  <c r="R1665" i="1"/>
  <c r="R562" i="1"/>
  <c r="R2332" i="1"/>
  <c r="R2604" i="1"/>
  <c r="R3457" i="1"/>
  <c r="R2311" i="1"/>
  <c r="R1745" i="1"/>
  <c r="R1591" i="1"/>
  <c r="R150" i="1"/>
  <c r="R280" i="1"/>
  <c r="R1579" i="1"/>
  <c r="R2238" i="1"/>
  <c r="R3933" i="1"/>
  <c r="R567" i="1"/>
  <c r="R2109" i="1"/>
  <c r="R2523" i="1"/>
  <c r="R170" i="1"/>
  <c r="R3666" i="1"/>
  <c r="R2022" i="1"/>
  <c r="R3520" i="1"/>
  <c r="R3636" i="1"/>
  <c r="R3409" i="1"/>
  <c r="R3501" i="1"/>
  <c r="R3876" i="1"/>
  <c r="R3120" i="1"/>
  <c r="R3261" i="1"/>
  <c r="R2841" i="1"/>
  <c r="R3112" i="1"/>
  <c r="R1511" i="1"/>
  <c r="R3702" i="1"/>
  <c r="R3456" i="1"/>
  <c r="R1159" i="1"/>
  <c r="R3749" i="1"/>
  <c r="R445" i="1"/>
  <c r="R1261" i="1"/>
  <c r="R1436" i="1"/>
  <c r="R711" i="1"/>
  <c r="R155" i="1"/>
  <c r="R1439" i="1"/>
  <c r="R329" i="1"/>
  <c r="R2499" i="1"/>
  <c r="R379" i="1"/>
  <c r="R2673" i="1"/>
  <c r="R1714" i="1"/>
  <c r="R1009" i="1"/>
  <c r="R919" i="1"/>
  <c r="R1678" i="1"/>
  <c r="R3308" i="1"/>
  <c r="R1274" i="1"/>
  <c r="R2849" i="1"/>
  <c r="R2372" i="1"/>
  <c r="R2921" i="1"/>
  <c r="R2092" i="1"/>
  <c r="R3880" i="1"/>
  <c r="R3921" i="1"/>
  <c r="R2162" i="1"/>
  <c r="R3100" i="1"/>
  <c r="R53" i="1"/>
  <c r="R2852" i="1"/>
  <c r="R3205" i="1"/>
  <c r="R3402" i="1"/>
  <c r="R2828" i="1"/>
  <c r="R717" i="1"/>
  <c r="R1285" i="1"/>
  <c r="R252" i="1"/>
  <c r="R1256" i="1"/>
  <c r="R3952" i="1"/>
  <c r="R2337" i="1"/>
  <c r="R1347" i="1"/>
  <c r="R403" i="1"/>
  <c r="R4096" i="1"/>
  <c r="R3533" i="1"/>
  <c r="R690" i="1"/>
  <c r="R2763" i="1"/>
  <c r="R1289" i="1"/>
  <c r="R3011" i="1"/>
  <c r="R424" i="1"/>
  <c r="R156" i="1"/>
  <c r="R1095" i="1"/>
  <c r="R991" i="1"/>
  <c r="R4051" i="1"/>
  <c r="R621" i="1"/>
  <c r="R83" i="1"/>
  <c r="R3121" i="1"/>
  <c r="R2430" i="1"/>
  <c r="R2519" i="1"/>
  <c r="R2829" i="1"/>
  <c r="R3628" i="1"/>
  <c r="R2974" i="1"/>
  <c r="R1458" i="1"/>
  <c r="R1375" i="1"/>
  <c r="R3084" i="1"/>
  <c r="R3130" i="1"/>
  <c r="R1148" i="1"/>
  <c r="R2682" i="1"/>
  <c r="R2990" i="1"/>
  <c r="R1959" i="1"/>
  <c r="R832" i="1"/>
  <c r="R1258" i="1"/>
  <c r="R1774" i="1"/>
  <c r="R2609" i="1"/>
  <c r="R3961" i="1"/>
  <c r="R3403" i="1"/>
  <c r="R1908" i="1"/>
  <c r="R3886" i="1"/>
  <c r="R1200" i="1"/>
  <c r="R2963" i="1"/>
  <c r="R519" i="1"/>
  <c r="R3452" i="1"/>
  <c r="R984" i="1"/>
  <c r="R126" i="1"/>
  <c r="R165" i="1"/>
  <c r="R1308" i="1"/>
  <c r="R831" i="1"/>
  <c r="R3698" i="1"/>
  <c r="R2279" i="1"/>
  <c r="R3857" i="1"/>
  <c r="R981" i="1"/>
  <c r="R2107" i="1"/>
  <c r="R189" i="1"/>
  <c r="R1019" i="1"/>
  <c r="R2426" i="1"/>
  <c r="R3611" i="1"/>
  <c r="R267" i="1"/>
  <c r="R3726" i="1"/>
  <c r="R2090" i="1"/>
  <c r="R1144" i="1"/>
  <c r="R294" i="1"/>
  <c r="R1181" i="1"/>
  <c r="R1425" i="1"/>
  <c r="R1266" i="1"/>
  <c r="R1354" i="1"/>
  <c r="R1435" i="1"/>
  <c r="R3209" i="1"/>
  <c r="R3311" i="1"/>
  <c r="R3313" i="1"/>
  <c r="R1239" i="1"/>
  <c r="R2274" i="1"/>
  <c r="R3289" i="1"/>
  <c r="R195" i="1"/>
  <c r="R3522" i="1"/>
  <c r="R3845" i="1"/>
  <c r="R2228" i="1"/>
  <c r="R3317" i="1"/>
  <c r="R3751" i="1"/>
  <c r="R2207" i="1"/>
  <c r="R3894" i="1"/>
  <c r="R1337" i="1"/>
  <c r="R3303" i="1"/>
  <c r="R2890" i="1"/>
  <c r="R3835" i="1"/>
  <c r="R1360" i="1"/>
  <c r="R3444" i="1"/>
  <c r="R587" i="1"/>
  <c r="R594" i="1"/>
  <c r="R685" i="1"/>
  <c r="R1405" i="1"/>
  <c r="R906" i="1"/>
  <c r="R2399" i="1"/>
  <c r="R901" i="1"/>
  <c r="R1890" i="1"/>
  <c r="R3620" i="1"/>
  <c r="R1695" i="1"/>
  <c r="R3553" i="1"/>
  <c r="R3412" i="1"/>
  <c r="R2888" i="1"/>
  <c r="R3985" i="1"/>
  <c r="R229" i="1"/>
  <c r="R2653" i="1"/>
  <c r="R2915" i="1"/>
  <c r="R4047" i="1"/>
  <c r="R1749" i="1"/>
  <c r="R2153" i="1"/>
  <c r="R651" i="1"/>
  <c r="R3579" i="1"/>
  <c r="R1251" i="1"/>
  <c r="R308" i="1"/>
  <c r="R1668" i="1"/>
  <c r="R3608" i="1"/>
  <c r="R3170" i="1"/>
  <c r="R219" i="1"/>
  <c r="R1961" i="1"/>
  <c r="R3593" i="1"/>
  <c r="R2466" i="1"/>
  <c r="R1081" i="1"/>
  <c r="R1698" i="1"/>
  <c r="R1671" i="1"/>
  <c r="R3700" i="1"/>
  <c r="R3184" i="1"/>
  <c r="R3683" i="1"/>
  <c r="R4035" i="1"/>
  <c r="R368" i="1"/>
  <c r="R1560" i="1"/>
  <c r="R3809" i="1"/>
  <c r="R1832" i="1"/>
  <c r="R1967" i="1"/>
  <c r="R1793" i="1"/>
  <c r="R3523" i="1"/>
  <c r="R3012" i="1"/>
  <c r="R538" i="1"/>
  <c r="R1617" i="1"/>
  <c r="R3448" i="1"/>
  <c r="R3062" i="1"/>
  <c r="R408" i="1"/>
  <c r="R1567" i="1"/>
  <c r="R2447" i="1"/>
  <c r="R2651" i="1"/>
  <c r="R616" i="1"/>
  <c r="R3657" i="1"/>
  <c r="R4031" i="1"/>
  <c r="R2446" i="1"/>
  <c r="R3318" i="1"/>
  <c r="R2928" i="1"/>
  <c r="R1325" i="1"/>
  <c r="R747" i="1"/>
  <c r="R1814" i="1"/>
  <c r="R2126" i="1"/>
  <c r="R235" i="1"/>
  <c r="R439" i="1"/>
  <c r="R220" i="1"/>
  <c r="R609" i="1"/>
  <c r="R3621" i="1"/>
  <c r="R3400" i="1"/>
  <c r="R3597" i="1"/>
  <c r="R2901" i="1"/>
  <c r="R2844" i="1"/>
  <c r="R1559" i="1"/>
  <c r="R3604" i="1"/>
  <c r="R1044" i="1"/>
  <c r="R3038" i="1"/>
  <c r="R2765" i="1"/>
  <c r="R956" i="1"/>
  <c r="R3524" i="1"/>
  <c r="R2815" i="1"/>
  <c r="R2026" i="1"/>
  <c r="R3137" i="1"/>
  <c r="R1651" i="1"/>
  <c r="R1840" i="1"/>
  <c r="R2954" i="1"/>
  <c r="R1237" i="1"/>
  <c r="R793" i="1"/>
  <c r="R2874" i="1"/>
  <c r="R998" i="1"/>
  <c r="R3256" i="1"/>
  <c r="R473" i="1"/>
  <c r="R1689" i="1"/>
  <c r="R2273" i="1"/>
  <c r="R3124" i="1"/>
  <c r="R3744" i="1"/>
  <c r="R420" i="1"/>
  <c r="R1968" i="1"/>
  <c r="R1260" i="1"/>
  <c r="R3172" i="1"/>
  <c r="R3390" i="1"/>
  <c r="R2575" i="1"/>
  <c r="R2808" i="1"/>
  <c r="R1534" i="1"/>
  <c r="R702" i="1"/>
  <c r="R3041" i="1"/>
  <c r="R2804" i="1"/>
  <c r="R2455" i="1"/>
  <c r="R328" i="1"/>
  <c r="R1454" i="1"/>
  <c r="R2369" i="1"/>
  <c r="R545" i="1"/>
  <c r="R2120" i="1"/>
  <c r="R2945" i="1"/>
  <c r="R2845" i="1"/>
  <c r="R2526" i="1"/>
  <c r="R2839" i="1"/>
  <c r="R3288" i="1"/>
  <c r="R1309" i="1"/>
  <c r="R2064" i="1"/>
  <c r="R2146" i="1"/>
  <c r="R2693" i="1"/>
  <c r="R2391" i="1"/>
  <c r="R1168" i="1"/>
  <c r="R1828" i="1"/>
  <c r="R2203" i="1"/>
  <c r="R1362" i="1"/>
  <c r="R3266" i="1"/>
  <c r="R3574" i="1"/>
  <c r="R3791" i="1"/>
  <c r="R438" i="1"/>
  <c r="R3908" i="1"/>
  <c r="R2711" i="1"/>
  <c r="R3613" i="1"/>
  <c r="R529" i="1"/>
  <c r="R2999" i="1"/>
  <c r="R2875" i="1"/>
  <c r="R2958" i="1"/>
  <c r="R2231" i="1"/>
  <c r="R2739" i="1"/>
  <c r="R2652" i="1"/>
  <c r="R1963" i="1"/>
  <c r="R3092" i="1"/>
  <c r="R2675" i="1"/>
  <c r="R2281" i="1"/>
  <c r="R3118" i="1"/>
  <c r="R2906" i="1"/>
  <c r="R2433" i="1"/>
  <c r="R2593" i="1"/>
  <c r="R2819" i="1"/>
  <c r="R2358" i="1"/>
  <c r="R1099" i="1"/>
  <c r="R1740" i="1"/>
  <c r="R3648" i="1"/>
  <c r="R3558" i="1"/>
  <c r="R535" i="1"/>
  <c r="R2862" i="1"/>
  <c r="R121" i="1"/>
  <c r="R2965" i="1"/>
  <c r="R212" i="1"/>
  <c r="R286" i="1"/>
  <c r="R3759" i="1"/>
  <c r="R1093" i="1"/>
  <c r="R3122" i="1"/>
  <c r="R1547" i="1"/>
  <c r="R3373" i="1"/>
  <c r="R3110" i="1"/>
  <c r="R1881" i="1"/>
  <c r="R404" i="1"/>
  <c r="R1424" i="1"/>
  <c r="R44" i="1"/>
  <c r="R3747" i="1"/>
  <c r="R2347" i="1"/>
  <c r="R3681" i="1"/>
  <c r="R3754" i="1"/>
  <c r="R2419" i="1"/>
  <c r="R2089" i="1"/>
  <c r="R2055" i="1"/>
  <c r="R546" i="1"/>
  <c r="R506" i="1"/>
  <c r="R888" i="1"/>
  <c r="R3249" i="1"/>
  <c r="R1115" i="1"/>
  <c r="R2106" i="1"/>
  <c r="R63" i="1"/>
  <c r="R2786" i="1"/>
  <c r="R3268" i="1"/>
  <c r="R3784" i="1"/>
  <c r="R1592" i="1"/>
  <c r="R3094" i="1"/>
  <c r="R1247" i="1"/>
  <c r="R2857" i="1"/>
  <c r="R1284" i="1"/>
  <c r="R1802" i="1"/>
  <c r="R4060" i="1"/>
  <c r="R3912" i="1"/>
  <c r="R3782" i="1"/>
  <c r="R2563" i="1"/>
  <c r="R1097" i="1"/>
  <c r="R3684" i="1"/>
  <c r="R2024" i="1"/>
  <c r="R2914" i="1"/>
  <c r="R1134" i="1"/>
  <c r="R480" i="1"/>
  <c r="R1826" i="1"/>
  <c r="R836" i="1"/>
  <c r="R3777" i="1"/>
  <c r="R3735" i="1"/>
  <c r="R1880" i="1"/>
  <c r="R2692" i="1"/>
  <c r="R4006" i="1"/>
  <c r="R1696" i="1"/>
  <c r="R372" i="1"/>
  <c r="R2803" i="1"/>
  <c r="R3374" i="1"/>
  <c r="R2452" i="1"/>
  <c r="R3852" i="1"/>
  <c r="R2213" i="1"/>
  <c r="R932" i="1"/>
  <c r="R2573" i="1"/>
  <c r="R1996" i="1"/>
  <c r="R2077" i="1"/>
  <c r="R635" i="1"/>
  <c r="R1403" i="1"/>
  <c r="R1521" i="1"/>
  <c r="R2966" i="1"/>
  <c r="R1652" i="1"/>
  <c r="R2319" i="1"/>
  <c r="R923" i="1"/>
  <c r="R1024" i="1"/>
  <c r="R2885" i="1"/>
  <c r="R3987" i="1"/>
  <c r="R3865" i="1"/>
  <c r="R1020" i="1"/>
  <c r="R887" i="1"/>
  <c r="R2095" i="1"/>
  <c r="R2129" i="1"/>
  <c r="R3116" i="1"/>
  <c r="R3397" i="1"/>
  <c r="R3776" i="1"/>
  <c r="R631" i="1"/>
  <c r="R3211" i="1"/>
  <c r="R2663" i="1"/>
  <c r="R3003" i="1"/>
  <c r="R2643" i="1"/>
  <c r="R1334" i="1"/>
  <c r="R656" i="1"/>
  <c r="R3195" i="1"/>
  <c r="R1673" i="1"/>
  <c r="R2373" i="1"/>
  <c r="R2206" i="1"/>
  <c r="R1301" i="1"/>
  <c r="R1028" i="1"/>
  <c r="R3762" i="1"/>
  <c r="R575" i="1"/>
  <c r="R43" i="1"/>
  <c r="R2756" i="1"/>
  <c r="R25" i="1"/>
  <c r="R579" i="1"/>
  <c r="R176" i="1"/>
  <c r="R1040" i="1"/>
  <c r="R3872" i="1"/>
  <c r="R3761" i="1"/>
  <c r="R3146" i="1"/>
  <c r="R2134" i="1"/>
  <c r="R2124" i="1"/>
  <c r="R1562" i="1"/>
  <c r="R3863" i="1"/>
  <c r="R1928" i="1"/>
  <c r="R3176" i="1"/>
  <c r="R2303" i="1"/>
  <c r="R3358" i="1"/>
  <c r="R2298" i="1"/>
  <c r="R3245" i="1"/>
  <c r="R1576" i="1"/>
  <c r="R3237" i="1"/>
  <c r="R588" i="1"/>
  <c r="R3198" i="1"/>
  <c r="R2208" i="1"/>
  <c r="R3506" i="1"/>
  <c r="R353" i="1"/>
  <c r="R3884" i="1"/>
  <c r="R2439" i="1"/>
  <c r="R3087" i="1"/>
  <c r="R2037" i="1"/>
  <c r="R3068" i="1"/>
  <c r="R2265" i="1"/>
  <c r="R2648" i="1"/>
  <c r="R873" i="1"/>
  <c r="R390" i="1"/>
  <c r="R3074" i="1"/>
  <c r="R367" i="1"/>
  <c r="R3923" i="1"/>
  <c r="R2017" i="1"/>
  <c r="R325" i="1"/>
  <c r="R4078" i="1"/>
  <c r="R2154" i="1"/>
  <c r="R688" i="1"/>
  <c r="R601" i="1"/>
  <c r="R2230" i="1"/>
  <c r="R2637" i="1"/>
  <c r="R394" i="1"/>
  <c r="R3156" i="1"/>
  <c r="R2015" i="1"/>
  <c r="R3273" i="1"/>
  <c r="R650" i="1"/>
  <c r="R3292" i="1"/>
  <c r="R3380" i="1"/>
  <c r="R922" i="1"/>
  <c r="R3039" i="1"/>
  <c r="R572" i="1"/>
  <c r="R3994" i="1"/>
  <c r="R76" i="1"/>
  <c r="R3363" i="1"/>
  <c r="R2882" i="1"/>
  <c r="R1861" i="1"/>
  <c r="R1135" i="1"/>
  <c r="R310" i="1"/>
  <c r="R4059" i="1"/>
  <c r="R1369" i="1"/>
  <c r="R1973" i="1"/>
  <c r="R2837" i="1"/>
  <c r="R2680" i="1"/>
  <c r="R2029" i="1"/>
  <c r="R3343" i="1"/>
  <c r="R593" i="1"/>
  <c r="R474" i="1"/>
  <c r="R1574" i="1"/>
  <c r="R2996" i="1"/>
  <c r="R2324" i="1"/>
  <c r="R3509" i="1"/>
  <c r="R1067" i="1"/>
  <c r="R3543" i="1"/>
  <c r="R3737" i="1"/>
  <c r="R2322" i="1"/>
  <c r="R1393" i="1"/>
  <c r="R2910" i="1"/>
  <c r="R2000" i="1"/>
  <c r="R1812" i="1"/>
  <c r="R3696" i="1"/>
  <c r="R3467" i="1"/>
  <c r="R1350" i="1"/>
  <c r="R4054" i="1"/>
  <c r="R3440" i="1"/>
  <c r="R977" i="1"/>
  <c r="R1599" i="1"/>
  <c r="R3283" i="1"/>
  <c r="R2721" i="1"/>
  <c r="R2075" i="1"/>
  <c r="R3204" i="1"/>
  <c r="R1829" i="1"/>
  <c r="R3598" i="1"/>
  <c r="R814" i="1"/>
  <c r="R3779" i="1"/>
  <c r="R1038" i="1"/>
  <c r="R3512" i="1"/>
  <c r="R3500" i="1"/>
  <c r="R3468" i="1"/>
  <c r="R3171" i="1"/>
  <c r="R570" i="1"/>
  <c r="R279" i="1"/>
  <c r="R978" i="1"/>
  <c r="R3069" i="1"/>
  <c r="R1771" i="1"/>
  <c r="R2331" i="1"/>
  <c r="R4034" i="1"/>
  <c r="R2840" i="1"/>
  <c r="R3107" i="1"/>
  <c r="R2315" i="1"/>
  <c r="R865" i="1"/>
  <c r="R3153" i="1"/>
  <c r="R4057" i="1"/>
  <c r="R3801" i="1"/>
  <c r="R2869" i="1"/>
  <c r="R1766" i="1"/>
  <c r="R3089" i="1"/>
  <c r="R3384" i="1"/>
  <c r="R561" i="1"/>
  <c r="R3632" i="1"/>
  <c r="R307" i="1"/>
  <c r="R2177" i="1"/>
  <c r="R3527" i="1"/>
  <c r="R2261" i="1"/>
  <c r="R2752" i="1"/>
  <c r="R1330" i="1"/>
  <c r="R1277" i="1"/>
  <c r="R3775" i="1"/>
  <c r="R3811" i="1"/>
  <c r="R2478" i="1"/>
  <c r="R3102" i="1"/>
  <c r="R1984" i="1"/>
  <c r="R3552" i="1"/>
  <c r="R4040" i="1"/>
  <c r="R2417" i="1"/>
  <c r="R2694" i="1"/>
  <c r="R3450" i="1"/>
  <c r="R3849" i="1"/>
  <c r="R4075" i="1"/>
  <c r="R1716" i="1"/>
  <c r="R2058" i="1"/>
  <c r="R547" i="1"/>
  <c r="R289" i="1"/>
  <c r="R1011" i="1"/>
  <c r="R819" i="1"/>
  <c r="R58" i="1"/>
  <c r="R241" i="1"/>
  <c r="R1313" i="1"/>
  <c r="R1091" i="1"/>
  <c r="R634" i="1"/>
  <c r="R478" i="1"/>
  <c r="R1217" i="1"/>
  <c r="R2082" i="1"/>
  <c r="R3427" i="1"/>
  <c r="R3541" i="1"/>
  <c r="R3794" i="1"/>
  <c r="R3401" i="1"/>
  <c r="R1492" i="1"/>
  <c r="R904" i="1"/>
  <c r="R2727" i="1"/>
  <c r="R2049" i="1"/>
  <c r="R2850" i="1"/>
  <c r="R597" i="1"/>
  <c r="R1953" i="1"/>
  <c r="R2685" i="1"/>
  <c r="R398" i="1"/>
  <c r="R204" i="1"/>
  <c r="R3824" i="1"/>
  <c r="R2891" i="1"/>
  <c r="R2374" i="1"/>
  <c r="R3033" i="1"/>
  <c r="R613" i="1"/>
  <c r="R483" i="1"/>
  <c r="R946" i="1"/>
  <c r="R2110" i="1"/>
  <c r="R1408" i="1"/>
  <c r="R2698" i="1"/>
  <c r="R3542" i="1"/>
  <c r="R3424" i="1"/>
  <c r="R3858" i="1"/>
  <c r="R3962" i="1"/>
  <c r="R2141" i="1"/>
  <c r="R2187" i="1"/>
  <c r="R2437" i="1"/>
  <c r="R647" i="1"/>
  <c r="R893" i="1"/>
  <c r="R1409" i="1"/>
  <c r="R3407" i="1"/>
  <c r="R2544" i="1"/>
  <c r="R586" i="1"/>
  <c r="R3521" i="1"/>
  <c r="R2508" i="1"/>
  <c r="R1708" i="1"/>
  <c r="R2770" i="1"/>
  <c r="R3299" i="1"/>
  <c r="R1248" i="1"/>
  <c r="R242" i="1"/>
  <c r="R1329" i="1"/>
  <c r="R3226" i="1"/>
  <c r="R3004" i="1"/>
  <c r="R2497" i="1"/>
  <c r="R927" i="1"/>
  <c r="R2287" i="1"/>
  <c r="R3680" i="1"/>
  <c r="R3504" i="1"/>
  <c r="R3462" i="1"/>
  <c r="R537" i="1"/>
  <c r="R1254" i="1"/>
  <c r="R2831" i="1"/>
  <c r="R1988" i="1"/>
  <c r="R3664" i="1"/>
  <c r="R1456" i="1"/>
  <c r="R3662" i="1"/>
  <c r="R3954" i="1"/>
  <c r="R2048" i="1"/>
  <c r="R3086" i="1"/>
  <c r="R2949" i="1"/>
  <c r="R3518" i="1"/>
  <c r="R2513" i="1"/>
  <c r="R796" i="1"/>
  <c r="R3991" i="1"/>
  <c r="R1554" i="1"/>
  <c r="R2586" i="1"/>
  <c r="R2817" i="1"/>
  <c r="R880" i="1"/>
  <c r="R168" i="1"/>
  <c r="R740" i="1"/>
  <c r="R2421" i="1"/>
  <c r="R797" i="1"/>
  <c r="R2327" i="1"/>
  <c r="R3510" i="1"/>
  <c r="R1224" i="1"/>
  <c r="R2217" i="1"/>
  <c r="R1699" i="1"/>
  <c r="R2286" i="1"/>
  <c r="R3103" i="1"/>
  <c r="R2495" i="1"/>
  <c r="R2738" i="1"/>
  <c r="R738" i="1"/>
  <c r="R582" i="1"/>
  <c r="R1927" i="1"/>
  <c r="R3185" i="1"/>
  <c r="R889" i="1"/>
  <c r="R1349" i="1"/>
  <c r="R3998" i="1"/>
  <c r="R1464" i="1"/>
  <c r="R3264" i="1"/>
  <c r="R2301" i="1"/>
  <c r="R3046" i="1"/>
  <c r="R3693" i="1"/>
  <c r="R2329" i="1"/>
  <c r="R2475" i="1"/>
  <c r="R3001" i="1"/>
  <c r="R2782" i="1"/>
  <c r="R1910" i="1"/>
  <c r="R2758" i="1"/>
  <c r="R3257" i="1"/>
  <c r="R1043" i="1"/>
  <c r="R1941" i="1"/>
  <c r="R1711" i="1"/>
  <c r="R3206" i="1"/>
  <c r="R3327" i="1"/>
  <c r="R3232" i="1"/>
  <c r="R2171" i="1"/>
  <c r="R3490" i="1"/>
  <c r="R2647" i="1"/>
  <c r="R3937" i="1"/>
  <c r="R1194" i="1"/>
  <c r="R2449" i="1"/>
  <c r="R2601" i="1"/>
  <c r="R1778" i="1"/>
  <c r="R2771" i="1"/>
  <c r="R39" i="1"/>
  <c r="R3665" i="1"/>
  <c r="R1279" i="1"/>
  <c r="R3614" i="1"/>
  <c r="R2371" i="1"/>
  <c r="R1415" i="1"/>
  <c r="R3897" i="1"/>
  <c r="R3090" i="1"/>
  <c r="R3529" i="1"/>
  <c r="R878" i="1"/>
  <c r="R2581" i="1"/>
  <c r="R2260" i="1"/>
  <c r="R2972" i="1"/>
  <c r="R835" i="1"/>
  <c r="R3790" i="1"/>
  <c r="R2662" i="1"/>
  <c r="R2069" i="1"/>
  <c r="R3442" i="1"/>
  <c r="R3944" i="1"/>
  <c r="R2848" i="1"/>
  <c r="R1707" i="1"/>
  <c r="R2667" i="1"/>
  <c r="R554" i="1"/>
  <c r="R2524" i="1"/>
  <c r="R596" i="1"/>
  <c r="R1504" i="1"/>
  <c r="R1722" i="1"/>
  <c r="R1801" i="1"/>
  <c r="R2529" i="1"/>
  <c r="R3956" i="1"/>
  <c r="R2588" i="1"/>
  <c r="R3263" i="1"/>
  <c r="R3396" i="1"/>
  <c r="R2456" i="1"/>
  <c r="R3730" i="1"/>
  <c r="R3286" i="1"/>
  <c r="R1851" i="1"/>
  <c r="R1287" i="1"/>
  <c r="R2992" i="1"/>
  <c r="R505" i="1"/>
  <c r="R2556" i="1"/>
  <c r="R2512" i="1"/>
  <c r="R4024" i="1"/>
  <c r="R3856" i="1"/>
  <c r="R3772" i="1"/>
  <c r="R1590" i="1"/>
  <c r="R2127" i="1"/>
  <c r="R3781" i="1"/>
  <c r="R3271" i="1"/>
  <c r="R970" i="1"/>
  <c r="R1870" i="1"/>
  <c r="R2350" i="1"/>
  <c r="R2344" i="1"/>
  <c r="R4038" i="1"/>
  <c r="R4089" i="1"/>
  <c r="R2020" i="1"/>
  <c r="R3015" i="1"/>
  <c r="R3692" i="1"/>
  <c r="R369" i="1"/>
  <c r="R847" i="1"/>
  <c r="R1299" i="1"/>
  <c r="R3900" i="1"/>
  <c r="R3624" i="1"/>
  <c r="R1487" i="1"/>
  <c r="R1951" i="1"/>
  <c r="R682" i="1"/>
  <c r="R3242" i="1"/>
  <c r="R3960" i="1"/>
  <c r="R1006" i="1"/>
  <c r="R1156" i="1"/>
  <c r="R3414" i="1"/>
  <c r="R3043" i="1"/>
  <c r="R46" i="1"/>
  <c r="R236" i="1"/>
  <c r="R1990" i="1"/>
  <c r="R1906" i="1"/>
  <c r="R27" i="1"/>
  <c r="R2039" i="1"/>
  <c r="R2040" i="1"/>
  <c r="R3709" i="1"/>
  <c r="R1573" i="1"/>
  <c r="R2909" i="1"/>
  <c r="R3997" i="1"/>
  <c r="R3077" i="1"/>
  <c r="R1969" i="1"/>
  <c r="R1434" i="1"/>
  <c r="R4053" i="1"/>
  <c r="R3949" i="1"/>
  <c r="R3024" i="1"/>
  <c r="R715" i="1"/>
  <c r="R3391" i="1"/>
  <c r="R2291" i="1"/>
  <c r="R3879" i="1"/>
  <c r="R2108" i="1"/>
  <c r="R2340" i="1"/>
  <c r="R1042" i="1"/>
  <c r="R1078" i="1"/>
  <c r="R2873" i="1"/>
  <c r="R1767" i="1"/>
  <c r="R855" i="1"/>
  <c r="R2255" i="1"/>
  <c r="R3430" i="1"/>
  <c r="R3711" i="1"/>
  <c r="R3588" i="1"/>
  <c r="R3808" i="1"/>
  <c r="R2618" i="1"/>
  <c r="R3559" i="1"/>
  <c r="R334" i="1"/>
  <c r="R1444" i="1"/>
  <c r="R2967" i="1"/>
  <c r="R1357" i="1"/>
  <c r="R3798" i="1"/>
  <c r="R1754" i="1"/>
  <c r="R3071" i="1"/>
  <c r="R1286" i="1"/>
  <c r="R466" i="1"/>
  <c r="R211" i="1"/>
  <c r="R347" i="1"/>
  <c r="R2674" i="1"/>
  <c r="R1526" i="1"/>
  <c r="R637" i="1"/>
  <c r="R2950" i="1"/>
  <c r="R2504" i="1"/>
  <c r="R3914" i="1"/>
  <c r="R3829" i="1"/>
  <c r="R2878" i="1"/>
  <c r="R1352" i="1"/>
  <c r="R3887" i="1"/>
  <c r="R1290" i="1"/>
  <c r="R3989" i="1"/>
  <c r="R1672" i="1"/>
  <c r="R2597" i="1"/>
  <c r="R3807" i="1"/>
  <c r="R2263" i="1"/>
  <c r="R3078" i="1"/>
  <c r="R2684" i="1"/>
  <c r="R2210" i="1"/>
  <c r="R3750" i="1"/>
  <c r="R3322" i="1"/>
  <c r="R4050" i="1"/>
  <c r="R3093" i="1"/>
  <c r="R3253" i="1"/>
  <c r="R3743" i="1"/>
  <c r="R1440" i="1"/>
  <c r="R1451" i="1"/>
  <c r="R380" i="1"/>
  <c r="R2769" i="1"/>
  <c r="R3661" i="1"/>
  <c r="R2493" i="1"/>
  <c r="R4070" i="1"/>
  <c r="R1030" i="1"/>
  <c r="R2010" i="1"/>
  <c r="R1900" i="1"/>
  <c r="R3064" i="1"/>
  <c r="R1629" i="1"/>
  <c r="R3590" i="1"/>
  <c r="R427" i="1"/>
  <c r="R2661" i="1"/>
  <c r="R1004" i="1"/>
  <c r="R3360" i="1"/>
  <c r="R1864" i="1"/>
  <c r="R3820" i="1"/>
  <c r="R2096" i="1"/>
  <c r="R549" i="1"/>
  <c r="R272" i="1"/>
  <c r="R3423" i="1"/>
  <c r="R3930" i="1"/>
  <c r="R3180" i="1"/>
  <c r="R3828" i="1"/>
  <c r="R1641" i="1"/>
  <c r="R3913" i="1"/>
  <c r="R4017" i="1"/>
  <c r="R1733" i="1"/>
  <c r="R4016" i="1"/>
  <c r="R3357" i="1"/>
  <c r="R1869" i="1"/>
  <c r="R2712" i="1"/>
  <c r="R3582" i="1"/>
  <c r="R3609" i="1"/>
  <c r="R2152" i="1"/>
  <c r="R3228" i="1"/>
  <c r="R2707" i="1"/>
  <c r="R3800" i="1"/>
  <c r="R1656" i="1"/>
  <c r="R3892" i="1"/>
  <c r="R2664" i="1"/>
  <c r="R996" i="1"/>
  <c r="R963" i="1"/>
  <c r="R3413" i="1"/>
  <c r="R3351" i="1"/>
  <c r="R2695" i="1"/>
  <c r="R2066" i="1"/>
  <c r="R1952" i="1"/>
  <c r="R1618" i="1"/>
  <c r="R1243" i="1"/>
  <c r="R2053" i="1"/>
  <c r="R1280" i="1"/>
  <c r="R2724" i="1"/>
  <c r="R265" i="1"/>
  <c r="R592" i="1"/>
  <c r="R808" i="1"/>
  <c r="R2775" i="1"/>
  <c r="R2166" i="1"/>
  <c r="R2041" i="1"/>
  <c r="R879" i="1"/>
  <c r="R948" i="1"/>
  <c r="R3487" i="1"/>
  <c r="R550" i="1"/>
  <c r="R3324" i="1"/>
  <c r="R2589" i="1"/>
  <c r="R3955" i="1"/>
  <c r="R3995" i="1"/>
  <c r="R2955" i="1"/>
  <c r="R2830" i="1"/>
  <c r="R2809" i="1"/>
  <c r="R2683" i="1"/>
  <c r="R4004" i="1"/>
  <c r="R2212" i="1"/>
  <c r="R1351" i="1"/>
  <c r="R2157" i="1"/>
  <c r="R3265" i="1"/>
  <c r="R3909" i="1"/>
  <c r="R2902" i="1"/>
  <c r="R1762" i="1"/>
  <c r="R3788" i="1"/>
  <c r="R3537" i="1"/>
  <c r="R3461" i="1"/>
  <c r="R907" i="1"/>
  <c r="R1630" i="1"/>
  <c r="R3583" i="1"/>
  <c r="R1710" i="1"/>
  <c r="R1792" i="1"/>
  <c r="R2623" i="1"/>
  <c r="R2396" i="1"/>
  <c r="R4098" i="1"/>
  <c r="R1606" i="1"/>
  <c r="R3021" i="1"/>
  <c r="R3008" i="1"/>
  <c r="R1520" i="1"/>
  <c r="R1420" i="1"/>
  <c r="R1675" i="1"/>
  <c r="R3686" i="1"/>
  <c r="R2678" i="1"/>
  <c r="R3695" i="1"/>
  <c r="R2459" i="1"/>
  <c r="R3757" i="1"/>
  <c r="R722" i="1"/>
  <c r="R393" i="1"/>
  <c r="R1986" i="1"/>
  <c r="R532" i="1"/>
  <c r="R73" i="1"/>
  <c r="R1947" i="1"/>
  <c r="R1704" i="1"/>
  <c r="R1306" i="1"/>
  <c r="R3668" i="1"/>
  <c r="R3968" i="1"/>
  <c r="R3411" i="1"/>
  <c r="R3679" i="1"/>
  <c r="R2070" i="1"/>
  <c r="R2767" i="1"/>
  <c r="R1589" i="1"/>
  <c r="R3189" i="1"/>
  <c r="R3534" i="1"/>
  <c r="R2627" i="1"/>
  <c r="R3352" i="1"/>
  <c r="R2800" i="1"/>
  <c r="R1723" i="1"/>
  <c r="R2913" i="1"/>
  <c r="R1518" i="1"/>
  <c r="R1700" i="1"/>
  <c r="R1934" i="1"/>
  <c r="R3099" i="1"/>
  <c r="R3722" i="1"/>
  <c r="R3694" i="1"/>
  <c r="R3454" i="1"/>
  <c r="R2853" i="1"/>
  <c r="R1654" i="1"/>
  <c r="R2392" i="1"/>
  <c r="R2608" i="1"/>
  <c r="R1530" i="1"/>
  <c r="R2629" i="1"/>
  <c r="R1406" i="1"/>
  <c r="R2180" i="1"/>
  <c r="R4065" i="1"/>
  <c r="R2489" i="1"/>
  <c r="R2515" i="1"/>
  <c r="R2565" i="1"/>
  <c r="R4003" i="1"/>
  <c r="R2104" i="1"/>
  <c r="R1757" i="1"/>
  <c r="R2640" i="1"/>
  <c r="R1844" i="1"/>
  <c r="R3853" i="1"/>
  <c r="R825" i="1"/>
  <c r="R800" i="1"/>
  <c r="R871" i="1"/>
  <c r="R1429" i="1"/>
  <c r="R2916" i="1"/>
  <c r="R409" i="1"/>
  <c r="R1806" i="1"/>
  <c r="R3277" i="1"/>
  <c r="R2518" i="1"/>
  <c r="R1877" i="1"/>
  <c r="R3392" i="1"/>
  <c r="R2418" i="1"/>
  <c r="R2553" i="1"/>
  <c r="R2087" i="1"/>
  <c r="R1975" i="1"/>
  <c r="R3815" i="1"/>
  <c r="R2277" i="1"/>
  <c r="R3282" i="1"/>
  <c r="R3165" i="1"/>
  <c r="R3770" i="1"/>
  <c r="R2626" i="1"/>
  <c r="R3742" i="1"/>
  <c r="R2697" i="1"/>
  <c r="R3813" i="1"/>
  <c r="R1865" i="1"/>
  <c r="R1096" i="1"/>
  <c r="R2625" i="1"/>
  <c r="R457" i="1"/>
  <c r="R3974" i="1"/>
  <c r="R3720" i="1"/>
  <c r="R3276" i="1"/>
  <c r="R2790" i="1"/>
  <c r="R3671" i="1"/>
  <c r="R3953" i="1"/>
  <c r="R2013" i="1"/>
  <c r="R542" i="1"/>
  <c r="R2797" i="1"/>
  <c r="R3434" i="1"/>
  <c r="R2501" i="1"/>
  <c r="R600" i="1"/>
  <c r="R1432" i="1"/>
  <c r="R1119" i="1"/>
  <c r="R517" i="1"/>
  <c r="R2045" i="1"/>
  <c r="R3187" i="1"/>
  <c r="R3364" i="1"/>
  <c r="R4045" i="1"/>
  <c r="R3085" i="1"/>
  <c r="R3306" i="1"/>
  <c r="R3026" i="1"/>
  <c r="R3885" i="1"/>
  <c r="R3939" i="1"/>
  <c r="R2422" i="1"/>
  <c r="R2521" i="1"/>
  <c r="R2813" i="1"/>
  <c r="R1169" i="1"/>
  <c r="R1597" i="1"/>
  <c r="R2498" i="1"/>
  <c r="R2884" i="1"/>
  <c r="R2895" i="1"/>
  <c r="R2930" i="1"/>
  <c r="R3806" i="1"/>
  <c r="R3919" i="1"/>
  <c r="R3389" i="1"/>
  <c r="R2145" i="1"/>
  <c r="R1962" i="1"/>
  <c r="R3369" i="1"/>
  <c r="R2125" i="1"/>
  <c r="R2299" i="1"/>
  <c r="R2904" i="1"/>
  <c r="R3654" i="1"/>
  <c r="R3650" i="1"/>
  <c r="R3017" i="1"/>
  <c r="R512" i="1"/>
  <c r="R2665" i="1"/>
  <c r="R1232" i="1"/>
  <c r="R1997" i="1"/>
  <c r="R3383" i="1"/>
  <c r="R198" i="1"/>
  <c r="R3600" i="1"/>
  <c r="R3036" i="1"/>
  <c r="R4005" i="1"/>
  <c r="R3882" i="1"/>
  <c r="R3871" i="1"/>
  <c r="R3833" i="1"/>
  <c r="R3215" i="1"/>
  <c r="R3502" i="1"/>
  <c r="R3049" i="1"/>
  <c r="R3052" i="1"/>
  <c r="R2185" i="1"/>
  <c r="R3585" i="1"/>
  <c r="R2360" i="1"/>
  <c r="R4028" i="1"/>
  <c r="R3677" i="1"/>
  <c r="R2970" i="1"/>
  <c r="R1556" i="1"/>
  <c r="R862" i="1"/>
  <c r="R1496" i="1"/>
  <c r="R3055" i="1"/>
  <c r="R3034" i="1"/>
  <c r="R3513" i="1"/>
  <c r="R3061" i="1"/>
  <c r="R1450" i="1"/>
  <c r="R3616" i="1"/>
  <c r="R3372" i="1"/>
  <c r="R2486" i="1"/>
  <c r="R3297" i="1"/>
  <c r="R4082" i="1"/>
  <c r="R3191" i="1"/>
  <c r="R3907" i="1"/>
  <c r="R3567" i="1"/>
  <c r="R3732" i="1"/>
  <c r="R2016" i="1"/>
  <c r="R3486" i="1"/>
  <c r="R3878" i="1"/>
  <c r="R2546" i="1"/>
  <c r="R3838" i="1"/>
  <c r="R1655" i="1"/>
  <c r="R1646" i="1"/>
  <c r="R3482" i="1"/>
  <c r="R2926" i="1"/>
  <c r="R3203" i="1"/>
  <c r="R3903" i="1"/>
  <c r="R3783" i="1"/>
  <c r="R1827" i="1"/>
  <c r="R3889" i="1"/>
  <c r="R1378" i="1"/>
  <c r="R3652" i="1"/>
  <c r="R2443" i="1"/>
  <c r="R3656" i="1"/>
  <c r="R2854" i="1"/>
  <c r="R1003" i="1"/>
  <c r="R990" i="1"/>
  <c r="R1050" i="1"/>
  <c r="R3233" i="1"/>
  <c r="R417" i="1"/>
  <c r="R3940" i="1"/>
  <c r="R3619" i="1"/>
  <c r="R1118" i="1"/>
  <c r="R3025" i="1"/>
  <c r="R3221" i="1"/>
  <c r="R1149" i="1"/>
  <c r="R1461" i="1"/>
  <c r="R3601" i="1"/>
  <c r="R1841" i="1"/>
  <c r="R3922" i="1"/>
  <c r="R3797" i="1"/>
  <c r="R2014" i="1"/>
  <c r="R2035" i="1"/>
  <c r="R2001" i="1"/>
  <c r="R1958" i="1"/>
  <c r="R3663" i="1"/>
  <c r="R3575" i="1"/>
  <c r="R4094" i="1"/>
  <c r="R2691" i="1"/>
  <c r="R3905" i="1"/>
  <c r="R3639" i="1"/>
  <c r="R852" i="1"/>
  <c r="R214" i="1"/>
  <c r="R3796" i="1"/>
  <c r="R1993" i="1"/>
  <c r="R2708" i="1"/>
  <c r="R3568" i="1"/>
  <c r="R2113" i="1"/>
  <c r="R225" i="1"/>
  <c r="R3013" i="1"/>
  <c r="R2088" i="1"/>
  <c r="R1533" i="1"/>
  <c r="R285" i="1"/>
  <c r="R3721" i="1"/>
  <c r="R1055" i="1"/>
  <c r="R2044" i="1"/>
  <c r="R2128" i="1"/>
  <c r="R2059" i="1"/>
  <c r="R2186" i="1"/>
  <c r="R3817" i="1"/>
  <c r="R3971" i="1"/>
  <c r="R298" i="1"/>
  <c r="R3108" i="1"/>
  <c r="R3867" i="1"/>
  <c r="R4033" i="1"/>
  <c r="R2699" i="1"/>
  <c r="R3355" i="1"/>
  <c r="R3877" i="1"/>
  <c r="R1544" i="1"/>
  <c r="R3070" i="1"/>
  <c r="R1459" i="1"/>
  <c r="R3494" i="1"/>
  <c r="R1525" i="1"/>
  <c r="R3484" i="1"/>
  <c r="R3479" i="1"/>
  <c r="R3006" i="1"/>
  <c r="R2257" i="1"/>
  <c r="R4090" i="1"/>
  <c r="R3199" i="1"/>
  <c r="R4039" i="1"/>
  <c r="R4068" i="1"/>
  <c r="R3719" i="1"/>
  <c r="R3715" i="1"/>
  <c r="R3752" i="1"/>
  <c r="R3519" i="1"/>
  <c r="R3704" i="1"/>
  <c r="R4022" i="1"/>
  <c r="R2534" i="1"/>
  <c r="R823" i="1"/>
  <c r="R3629" i="1"/>
  <c r="R3234" i="1"/>
  <c r="R2531" i="1"/>
  <c r="R3223" i="1"/>
  <c r="R426" i="1"/>
  <c r="R2894" i="1"/>
  <c r="R3862" i="1"/>
  <c r="R4021" i="1"/>
  <c r="R2121" i="1"/>
  <c r="R1310" i="1"/>
  <c r="R3803" i="1"/>
  <c r="R1835" i="1"/>
  <c r="R4074" i="1"/>
  <c r="R3647" i="1"/>
  <c r="R3774" i="1"/>
  <c r="R3260" i="1"/>
  <c r="R3418" i="1"/>
  <c r="R3354" i="1"/>
  <c r="R3408" i="1"/>
  <c r="R2002" i="1"/>
  <c r="R643" i="1"/>
  <c r="R624" i="1"/>
  <c r="R1127" i="1"/>
  <c r="R627" i="1"/>
  <c r="R3729" i="1"/>
  <c r="R614" i="1"/>
  <c r="R2720" i="1"/>
  <c r="R1924" i="1"/>
  <c r="R3050" i="1"/>
  <c r="R4025" i="1"/>
  <c r="R3367" i="1"/>
  <c r="R514" i="1"/>
  <c r="R2776" i="1"/>
  <c r="R2644" i="1"/>
  <c r="R2123" i="1"/>
  <c r="R3978" i="1"/>
  <c r="R652" i="1"/>
  <c r="R3441" i="1"/>
  <c r="R3244" i="1"/>
  <c r="R3896" i="1"/>
  <c r="R3846" i="1"/>
  <c r="R2750" i="1"/>
  <c r="R3406" i="1"/>
  <c r="R3810" i="1"/>
  <c r="R2380" i="1"/>
  <c r="R2860" i="1"/>
  <c r="R3141" i="1"/>
  <c r="R3231" i="1"/>
  <c r="R1316" i="1"/>
  <c r="R3738" i="1"/>
  <c r="R3964" i="1"/>
  <c r="R3207" i="1"/>
  <c r="R3780" i="1"/>
  <c r="R3067" i="1"/>
  <c r="R3564" i="1"/>
  <c r="R4046" i="1"/>
  <c r="R3816" i="1"/>
  <c r="R4084" i="1"/>
  <c r="R3840" i="1"/>
  <c r="R810" i="1"/>
  <c r="R2416" i="1"/>
  <c r="R3814" i="1"/>
  <c r="R3599" i="1"/>
  <c r="R2503" i="1"/>
  <c r="R3710" i="1"/>
  <c r="R3927" i="1"/>
  <c r="R4108" i="1"/>
  <c r="R2027" i="1"/>
  <c r="R3860" i="1"/>
  <c r="R3799" i="1"/>
  <c r="R4044" i="1"/>
  <c r="R3148" i="1"/>
  <c r="R3818" i="1"/>
  <c r="R3713" i="1"/>
  <c r="R3917" i="1"/>
  <c r="R2706" i="1"/>
  <c r="R3928" i="1"/>
  <c r="R3216" i="1"/>
  <c r="R1098" i="1"/>
  <c r="R3275" i="1"/>
  <c r="R2826" i="1"/>
  <c r="R1012" i="1"/>
  <c r="R3901" i="1"/>
  <c r="R3300" i="1"/>
  <c r="R3992" i="1"/>
  <c r="R3947" i="1"/>
  <c r="R1311" i="1"/>
  <c r="R1236" i="1"/>
  <c r="R3435" i="1"/>
  <c r="R3350" i="1"/>
  <c r="R3690" i="1"/>
  <c r="R2111" i="1"/>
  <c r="R1307" i="1"/>
  <c r="R1327" i="1"/>
  <c r="R3723" i="1"/>
  <c r="R2933" i="1"/>
  <c r="R3973" i="1"/>
  <c r="R4073" i="1"/>
  <c r="R3259" i="1"/>
  <c r="R1371" i="1"/>
  <c r="R1452" i="1"/>
  <c r="R3532" i="1"/>
  <c r="R1469" i="1"/>
  <c r="R1465" i="1"/>
  <c r="R3144" i="1"/>
  <c r="R1553" i="1"/>
  <c r="R1480" i="1"/>
  <c r="R1605" i="1"/>
  <c r="R2715" i="1"/>
  <c r="R3689" i="1"/>
  <c r="R3274" i="1"/>
  <c r="R1683" i="1"/>
  <c r="R3890" i="1"/>
  <c r="R3596" i="1"/>
  <c r="R3906" i="1"/>
  <c r="R3455" i="1"/>
  <c r="R3929" i="1"/>
  <c r="R3220" i="1"/>
  <c r="R3976" i="1"/>
  <c r="R3641" i="1"/>
  <c r="R4107" i="1"/>
  <c r="R1860" i="1"/>
  <c r="R4041" i="1"/>
  <c r="R1987" i="1"/>
  <c r="R2030" i="1"/>
  <c r="R2659" i="1"/>
  <c r="R3712" i="1"/>
  <c r="R3377" i="1"/>
  <c r="R2117" i="1"/>
  <c r="R2028" i="1"/>
  <c r="R4069" i="1"/>
  <c r="R2140" i="1"/>
  <c r="R4103" i="1"/>
  <c r="R3966" i="1"/>
  <c r="R3826" i="1"/>
  <c r="R3132" i="1"/>
  <c r="R2908" i="1"/>
  <c r="R3151" i="1"/>
  <c r="R3999" i="1"/>
  <c r="R2285" i="1"/>
  <c r="R2312" i="1"/>
  <c r="R3471" i="1"/>
  <c r="R4009" i="1"/>
  <c r="R2323" i="1"/>
  <c r="R4081" i="1"/>
  <c r="R2384" i="1"/>
  <c r="R2959" i="1"/>
  <c r="R3834" i="1"/>
  <c r="R4111" i="1"/>
  <c r="R3302" i="1"/>
  <c r="R2445" i="1"/>
  <c r="R3802" i="1"/>
  <c r="R2423" i="1"/>
  <c r="R2434" i="1"/>
  <c r="R3881" i="1"/>
  <c r="R3911" i="1"/>
  <c r="R3725" i="1"/>
  <c r="R4048" i="1"/>
  <c r="R3977" i="1"/>
  <c r="R4015" i="1"/>
  <c r="R2574" i="1"/>
  <c r="R3166" i="1"/>
  <c r="R3740" i="1"/>
  <c r="R3967" i="1"/>
  <c r="R3685" i="1"/>
  <c r="R4097" i="1"/>
  <c r="R4062" i="1"/>
  <c r="R4086" i="1"/>
  <c r="R4037" i="1"/>
  <c r="R2903" i="1"/>
  <c r="R3706" i="1"/>
  <c r="R3379" i="1"/>
  <c r="R2922" i="1"/>
  <c r="R4064" i="1"/>
  <c r="R2947" i="1"/>
  <c r="R3516" i="1"/>
  <c r="R3027" i="1"/>
  <c r="R2987" i="1"/>
  <c r="R3842" i="1"/>
  <c r="R3023" i="1"/>
  <c r="R3115" i="1"/>
  <c r="R3717" i="1"/>
  <c r="R4099" i="1"/>
  <c r="R4088" i="1"/>
  <c r="R4013" i="1"/>
  <c r="R3150" i="1"/>
  <c r="R3217" i="1"/>
  <c r="R4076" i="1"/>
  <c r="R3309" i="1"/>
  <c r="R3417" i="1"/>
  <c r="R3378" i="1"/>
  <c r="R3376" i="1"/>
  <c r="R3371" i="1"/>
  <c r="R4023" i="1"/>
  <c r="R3970" i="1"/>
  <c r="R3507" i="1"/>
  <c r="R3492" i="1"/>
  <c r="R3805" i="1"/>
  <c r="R4087" i="1"/>
  <c r="R3581" i="1"/>
  <c r="R3565" i="1"/>
  <c r="R3963" i="1"/>
  <c r="R3993" i="1"/>
  <c r="R3748" i="1"/>
  <c r="R3943" i="1"/>
  <c r="R3739" i="1"/>
  <c r="R3756" i="1"/>
  <c r="R4080" i="1"/>
  <c r="R4093" i="1"/>
  <c r="R3793" i="1"/>
  <c r="R3854" i="1"/>
  <c r="R3861" i="1"/>
  <c r="R3864" i="1"/>
  <c r="R3888" i="1"/>
  <c r="R3936" i="1"/>
  <c r="R4011" i="1"/>
  <c r="R4032" i="1"/>
  <c r="R4049" i="1"/>
  <c r="R4095" i="1"/>
  <c r="R4092" i="1"/>
  <c r="R4106" i="1"/>
  <c r="R255" i="1"/>
  <c r="R342" i="1"/>
  <c r="R95" i="1"/>
  <c r="R3855" i="1"/>
  <c r="R2762" i="1"/>
  <c r="R2602" i="1"/>
  <c r="R1545" i="1"/>
  <c r="R93" i="1"/>
  <c r="R364" i="1"/>
  <c r="R3284" i="1"/>
  <c r="R297" i="1"/>
  <c r="R2564" i="1"/>
  <c r="R200" i="1"/>
  <c r="R111" i="1"/>
  <c r="R2011" i="1"/>
  <c r="R3248" i="1"/>
  <c r="R1798" i="1"/>
  <c r="R2387" i="1"/>
  <c r="R2582" i="1"/>
  <c r="R309" i="1"/>
  <c r="R1476" i="1"/>
  <c r="R1517" i="1"/>
  <c r="R355" i="1"/>
  <c r="R2754" i="1"/>
  <c r="R2223" i="1"/>
  <c r="R3347" i="1"/>
  <c r="R3134" i="1"/>
  <c r="R3485" i="1"/>
  <c r="R2072" i="1"/>
  <c r="R692" i="1"/>
  <c r="R3278" i="1"/>
  <c r="R2525" i="1"/>
  <c r="R2774" i="1"/>
  <c r="R1448" i="1"/>
  <c r="R1109" i="1"/>
  <c r="R844" i="1"/>
  <c r="R523" i="1"/>
  <c r="R2681" i="1"/>
  <c r="R4063" i="1"/>
  <c r="R2709" i="1"/>
  <c r="R3007" i="1"/>
  <c r="R3515" i="1"/>
  <c r="R3022" i="1"/>
  <c r="R3526" i="1"/>
  <c r="R343" i="1"/>
  <c r="R2222" i="1"/>
  <c r="R3044" i="1"/>
  <c r="R2304" i="1"/>
  <c r="R2532" i="1"/>
  <c r="R1513" i="1"/>
  <c r="R785" i="1"/>
  <c r="R3082" i="1"/>
  <c r="R681" i="1"/>
  <c r="R1160" i="1"/>
  <c r="R3250" i="1"/>
  <c r="R833" i="1"/>
  <c r="R3398" i="1"/>
  <c r="R1445" i="1"/>
  <c r="R4000" i="1"/>
  <c r="R3934" i="1"/>
  <c r="R2080" i="1"/>
  <c r="R243" i="1"/>
  <c r="R2846" i="1"/>
  <c r="R1819" i="1"/>
  <c r="R3436" i="1"/>
  <c r="R375" i="1"/>
  <c r="R68" i="1"/>
  <c r="R3915" i="1"/>
  <c r="R4101" i="1"/>
  <c r="R3844" i="1"/>
  <c r="R2580" i="1"/>
  <c r="R4091" i="1"/>
  <c r="R3745" i="1"/>
  <c r="R3353" i="1"/>
  <c r="R115" i="1"/>
  <c r="R4114" i="1"/>
  <c r="R2783" i="1"/>
  <c r="R3870" i="1"/>
  <c r="R3098" i="1"/>
  <c r="R4109" i="1"/>
  <c r="R3718" i="1"/>
  <c r="R1477" i="1"/>
  <c r="R2789" i="1"/>
  <c r="R3707" i="1"/>
  <c r="R3496" i="1"/>
  <c r="R2211" i="1"/>
  <c r="R3996" i="1"/>
  <c r="R1483" i="1"/>
  <c r="R1373" i="1"/>
  <c r="R534" i="1"/>
  <c r="R2598" i="1"/>
  <c r="R1866" i="1"/>
  <c r="R1102" i="1"/>
  <c r="R2516" i="1"/>
  <c r="R705" i="1"/>
  <c r="R788" i="1"/>
  <c r="R3959" i="1"/>
  <c r="R2477" i="1"/>
  <c r="R3175" i="1"/>
  <c r="R1738" i="1"/>
  <c r="R1944" i="1"/>
  <c r="R2666" i="1"/>
  <c r="R1594" i="1"/>
  <c r="R930" i="1"/>
  <c r="R2237" i="1"/>
  <c r="R5" i="1"/>
  <c r="R3040" i="1"/>
  <c r="R3495" i="1"/>
  <c r="R4083" i="1"/>
  <c r="R2714" i="1"/>
  <c r="R1532" i="1"/>
  <c r="R2726" i="1"/>
  <c r="R2302" i="1"/>
  <c r="R3002" i="1"/>
  <c r="R2705" i="1"/>
  <c r="R3875" i="1"/>
  <c r="R2779" i="1"/>
  <c r="R2492" i="1"/>
  <c r="R3505" i="1"/>
  <c r="R3555" i="1"/>
  <c r="R3607" i="1"/>
  <c r="R3229" i="1"/>
  <c r="R3931" i="1"/>
  <c r="R3948" i="1"/>
  <c r="R2006" i="1"/>
  <c r="R3298" i="1"/>
  <c r="R4019" i="1"/>
  <c r="R668" i="1"/>
  <c r="R3935" i="1"/>
  <c r="R3200" i="1"/>
  <c r="R3642" i="1"/>
  <c r="R2381" i="1"/>
  <c r="R3560" i="1"/>
  <c r="R2784" i="1"/>
  <c r="R2748" i="1"/>
  <c r="R2505" i="1"/>
  <c r="R2768" i="1"/>
  <c r="R3230" i="1"/>
  <c r="R1460" i="1"/>
  <c r="R516" i="1"/>
  <c r="R2535" i="1"/>
  <c r="R3048" i="1"/>
  <c r="R3060" i="1"/>
  <c r="R3746" i="1"/>
  <c r="R2940" i="1"/>
  <c r="R1790" i="1"/>
  <c r="R3975" i="1"/>
  <c r="R3544" i="1"/>
  <c r="R1834" i="1"/>
  <c r="R4085" i="1"/>
  <c r="R3499" i="1"/>
  <c r="R3511" i="1"/>
  <c r="R3969" i="1"/>
  <c r="R1332" i="1"/>
  <c r="R2799" i="1"/>
  <c r="R1061" i="1"/>
  <c r="R3404" i="1"/>
  <c r="R602" i="1"/>
  <c r="R41" i="1"/>
  <c r="R4012" i="1"/>
  <c r="R65" i="1"/>
  <c r="R821" i="1"/>
  <c r="R3449" i="1"/>
  <c r="R2723" i="1"/>
  <c r="R560" i="1"/>
  <c r="R1047" i="1"/>
  <c r="R3769" i="1"/>
  <c r="R4071" i="1"/>
  <c r="R1474" i="1"/>
  <c r="R2209" i="1"/>
  <c r="R2061" i="1"/>
  <c r="R933" i="1"/>
  <c r="R3014" i="1"/>
  <c r="R2338" i="1"/>
  <c r="R3988" i="1"/>
  <c r="R1587" i="1"/>
  <c r="R1089" i="1"/>
  <c r="R4018" i="1"/>
  <c r="R2485" i="1"/>
  <c r="R21" i="1"/>
  <c r="R96" i="1"/>
  <c r="R2820" i="1"/>
  <c r="R4043" i="1"/>
  <c r="R3028" i="1"/>
  <c r="R1497" i="1"/>
  <c r="R2561" i="1"/>
  <c r="R803" i="1"/>
  <c r="R1494" i="1"/>
  <c r="R2806" i="1"/>
  <c r="R1799" i="1"/>
  <c r="R569" i="1"/>
  <c r="R1516" i="1"/>
  <c r="R2777" i="1"/>
  <c r="R2101" i="1"/>
  <c r="R2050" i="1"/>
  <c r="R2389" i="1"/>
  <c r="R2219" i="1"/>
  <c r="R1080" i="1"/>
  <c r="R3982" i="1"/>
  <c r="R4058" i="1"/>
  <c r="R2321" i="1"/>
  <c r="R261" i="1"/>
  <c r="R3079" i="1"/>
  <c r="R13" i="1"/>
  <c r="R696" i="1"/>
  <c r="R296" i="1"/>
  <c r="R830" i="1"/>
  <c r="R679" i="1"/>
  <c r="R902" i="1"/>
  <c r="R3472" i="1"/>
  <c r="R1721" i="1"/>
  <c r="R401" i="1"/>
  <c r="R3235" i="1"/>
  <c r="R2300" i="1"/>
  <c r="R1659" i="1"/>
  <c r="R11" i="1"/>
  <c r="R551" i="1"/>
  <c r="R799" i="1"/>
  <c r="R939" i="1"/>
  <c r="R1176" i="1"/>
  <c r="R1931" i="1"/>
  <c r="R2793" i="1"/>
  <c r="R953" i="1"/>
  <c r="R4113" i="1"/>
  <c r="R3591" i="1"/>
  <c r="R1985" i="1"/>
  <c r="R2306" i="1"/>
  <c r="R3438" i="1"/>
  <c r="R2956" i="1"/>
  <c r="R2566" i="1"/>
  <c r="R4027" i="1"/>
  <c r="R454" i="1"/>
  <c r="R3986" i="1"/>
  <c r="R1886" i="1"/>
  <c r="R2948" i="1"/>
  <c r="R861" i="1"/>
  <c r="R3622" i="1"/>
  <c r="R2713" i="1"/>
  <c r="R571" i="1"/>
  <c r="R2943" i="1"/>
  <c r="R3727" i="1"/>
  <c r="R1769" i="1"/>
  <c r="R896" i="1"/>
  <c r="R1238" i="1"/>
  <c r="R2833" i="1"/>
  <c r="R1195" i="1"/>
  <c r="R3334" i="1"/>
  <c r="R1202" i="1"/>
  <c r="R3703" i="1"/>
  <c r="R2068" i="1"/>
  <c r="R4072" i="1"/>
  <c r="R995" i="1"/>
  <c r="R2276" i="1"/>
  <c r="R2571" i="1"/>
  <c r="R2787" i="1"/>
  <c r="R2188" i="1"/>
  <c r="R3147" i="1"/>
  <c r="R2351" i="1"/>
  <c r="R2341" i="1"/>
  <c r="R3394" i="1"/>
  <c r="R3356" i="1"/>
  <c r="R2591" i="1"/>
  <c r="R1776" i="1"/>
  <c r="R240" i="1"/>
  <c r="R2067" i="1"/>
  <c r="R3627" i="1"/>
  <c r="R1507" i="1"/>
  <c r="R1582" i="1"/>
  <c r="R3326" i="1"/>
  <c r="R2657" i="1"/>
  <c r="R662" i="1"/>
  <c r="R303" i="1"/>
  <c r="R30" i="1"/>
  <c r="R638" i="1"/>
  <c r="R1805" i="1"/>
  <c r="R664" i="1"/>
  <c r="R3617" i="1"/>
  <c r="R2814" i="1"/>
  <c r="R2704" i="1"/>
  <c r="R1674" i="1"/>
  <c r="R1244" i="1"/>
  <c r="R1839" i="1"/>
  <c r="R208" i="1"/>
  <c r="R1293" i="1"/>
  <c r="R2898" i="1"/>
  <c r="R1522" i="1"/>
  <c r="R17" i="1"/>
  <c r="R2155" i="1"/>
  <c r="R444" i="1"/>
  <c r="R735" i="1"/>
  <c r="R187" i="1"/>
  <c r="R3182" i="1"/>
  <c r="R2354" i="1"/>
  <c r="R2202" i="1"/>
  <c r="R1595" i="1"/>
  <c r="R767" i="1"/>
  <c r="R3899" i="1"/>
  <c r="R1187" i="1"/>
  <c r="R1374" i="1"/>
  <c r="R2995" i="1"/>
  <c r="R2328" i="1"/>
  <c r="R1402" i="1"/>
  <c r="R486" i="1"/>
  <c r="R2086" i="1"/>
  <c r="R3129" i="1"/>
  <c r="R1218" i="1"/>
  <c r="R1775" i="1"/>
  <c r="R2076" i="1"/>
  <c r="R1692" i="1"/>
  <c r="R1164" i="1"/>
  <c r="R684" i="1"/>
  <c r="R3951" i="1"/>
  <c r="R4077" i="1"/>
  <c r="R3958" i="1"/>
  <c r="R3246" i="1"/>
  <c r="R1976" i="1"/>
  <c r="R3437" i="1"/>
  <c r="R2047" i="1"/>
  <c r="R3848" i="1"/>
  <c r="R162" i="1"/>
  <c r="R2181" i="1"/>
  <c r="R295" i="1"/>
  <c r="R2788" i="1"/>
  <c r="R2798" i="1"/>
  <c r="R3869" i="1"/>
  <c r="R2951" i="1"/>
  <c r="R84" i="1"/>
  <c r="R802" i="1"/>
  <c r="R3832" i="1"/>
  <c r="R2578" i="1"/>
  <c r="R3918" i="1"/>
  <c r="R159" i="1"/>
  <c r="R1296" i="1"/>
  <c r="R2686" i="1"/>
  <c r="R3386" i="1"/>
  <c r="R3768" i="1"/>
  <c r="R395" i="1"/>
  <c r="R2442" i="1"/>
  <c r="R3653" i="1"/>
  <c r="R2438" i="1"/>
  <c r="R2397" i="1"/>
  <c r="R2042" i="1"/>
  <c r="R2962" i="1"/>
  <c r="R2616" i="1"/>
  <c r="R2383" i="1"/>
  <c r="R3508" i="1"/>
  <c r="R4112" i="1"/>
  <c r="R2764" i="1"/>
  <c r="R492" i="1"/>
  <c r="R2912" i="1"/>
  <c r="R3765" i="1"/>
  <c r="R2710" i="1"/>
  <c r="R758" i="1"/>
  <c r="R1046" i="1"/>
  <c r="R2271" i="1"/>
  <c r="R2407" i="1"/>
  <c r="R3898" i="1"/>
  <c r="R301" i="1"/>
  <c r="R3202" i="1"/>
  <c r="R3193" i="1"/>
  <c r="R153" i="1"/>
  <c r="R169" i="1"/>
  <c r="R2393" i="1"/>
  <c r="R503" i="1"/>
  <c r="R1510" i="1"/>
  <c r="R1889" i="1"/>
  <c r="R2346" i="1"/>
  <c r="R3443" i="1"/>
  <c r="R4001" i="1"/>
  <c r="R2733" i="1"/>
  <c r="R4061" i="1"/>
  <c r="R4100" i="1"/>
  <c r="R1531" i="1"/>
  <c r="R2514" i="1"/>
  <c r="R3453" i="1"/>
  <c r="R62" i="1"/>
  <c r="R4110" i="1"/>
  <c r="R4102" i="1"/>
  <c r="R3705" i="1"/>
  <c r="R3387" i="1"/>
  <c r="R3699" i="1"/>
  <c r="R2931" i="1"/>
  <c r="R2305" i="1"/>
  <c r="R2796" i="1"/>
  <c r="R4104" i="1"/>
  <c r="R530" i="1"/>
  <c r="R804" i="1"/>
  <c r="R2183" i="1"/>
  <c r="R645" i="1"/>
  <c r="R4079" i="1"/>
  <c r="R845" i="1"/>
  <c r="R2292" i="1"/>
  <c r="R667" i="1"/>
  <c r="R3891" i="1"/>
  <c r="R3123" i="1"/>
  <c r="R4105" i="1"/>
  <c r="R2062" i="1"/>
  <c r="R1999" i="1"/>
  <c r="R2376" i="1"/>
  <c r="R2226" i="1"/>
  <c r="R4026" i="1"/>
  <c r="R3786" i="1"/>
  <c r="R1479" i="1"/>
  <c r="R2074" i="1"/>
  <c r="R3837" i="1"/>
  <c r="R707" i="1"/>
  <c r="R324" i="1"/>
  <c r="R3208" i="1"/>
  <c r="R1784" i="1"/>
  <c r="R4115" i="1"/>
  <c r="Q3" i="1"/>
  <c r="Q4" i="1"/>
  <c r="Q7" i="1"/>
  <c r="Q2172" i="1"/>
  <c r="Q3470" i="1"/>
  <c r="Q2" i="1"/>
  <c r="Q2851" i="1"/>
  <c r="Q20" i="1"/>
  <c r="Q1747" i="1"/>
  <c r="Q644" i="1"/>
  <c r="Q1938" i="1"/>
  <c r="Q1335" i="1"/>
  <c r="Q2791" i="1"/>
  <c r="Q2607" i="1"/>
  <c r="Q387" i="1"/>
  <c r="Q3236" i="1"/>
  <c r="Q2362" i="1"/>
  <c r="Q2468" i="1"/>
  <c r="Q2641" i="1"/>
  <c r="Q599" i="1"/>
  <c r="Q24" i="1"/>
  <c r="Q1212" i="1"/>
  <c r="Q3673" i="1"/>
  <c r="Q577" i="1"/>
  <c r="Q35" i="1"/>
  <c r="Q1939" i="1"/>
  <c r="Q2628" i="1"/>
  <c r="Q2911" i="1"/>
  <c r="Q3669" i="1"/>
  <c r="Q3224" i="1"/>
  <c r="Q385" i="1"/>
  <c r="Q3426" i="1"/>
  <c r="Q48" i="1"/>
  <c r="Q3503" i="1"/>
  <c r="Q3290" i="1"/>
  <c r="Q2634" i="1"/>
  <c r="Q31" i="1"/>
  <c r="Q216" i="1"/>
  <c r="Q3733" i="1"/>
  <c r="Q1883" i="1"/>
  <c r="Q649" i="1"/>
  <c r="Q3942" i="1"/>
  <c r="Q3606" i="1"/>
  <c r="Q1966" i="1"/>
  <c r="Q648" i="1"/>
  <c r="Q3433" i="1"/>
  <c r="Q1737" i="1"/>
  <c r="Q3736" i="1"/>
  <c r="Q1204" i="1"/>
  <c r="Q2247" i="1"/>
  <c r="Q191" i="1"/>
  <c r="Q45" i="1"/>
  <c r="Q1322" i="1"/>
  <c r="Q1734" i="1"/>
  <c r="Q3267" i="1"/>
  <c r="Q1694" i="1"/>
  <c r="Q4014" i="1"/>
  <c r="Q1065" i="1"/>
  <c r="Q2773" i="1"/>
  <c r="Q1365" i="1"/>
  <c r="Q3554" i="1"/>
  <c r="Q1442" i="1"/>
  <c r="Q3194" i="1"/>
  <c r="Q591" i="1"/>
  <c r="Q733" i="1"/>
  <c r="Q704" i="1"/>
  <c r="Q1211" i="1"/>
  <c r="Q1978" i="1"/>
  <c r="Q4008" i="1"/>
  <c r="Q2735" i="1"/>
  <c r="Q921" i="1"/>
  <c r="Q3633" i="1"/>
  <c r="Q2115" i="1"/>
  <c r="Q2718" i="1"/>
  <c r="Q287" i="1"/>
  <c r="Q107" i="1"/>
  <c r="Q3466" i="1"/>
  <c r="Q3081" i="1"/>
  <c r="Q3158" i="1"/>
  <c r="Q1328" i="1"/>
  <c r="Q14" i="1"/>
  <c r="Q2476" i="1"/>
  <c r="Q2436" i="1"/>
  <c r="Q2193" i="1"/>
  <c r="Q348" i="1"/>
  <c r="Q2522" i="1"/>
  <c r="Q2605" i="1"/>
  <c r="Q3728" i="1"/>
  <c r="Q3638" i="1"/>
  <c r="Q151" i="1"/>
  <c r="Q3859" i="1"/>
  <c r="Q496" i="1"/>
  <c r="Q661" i="1"/>
  <c r="Q38" i="1"/>
  <c r="Q3785" i="1"/>
  <c r="Q3218" i="1"/>
  <c r="Q867" i="1"/>
  <c r="Q2161" i="1"/>
  <c r="Q3190" i="1"/>
  <c r="Q3196" i="1"/>
  <c r="Q1245" i="1"/>
  <c r="Q3741" i="1"/>
  <c r="Q1955" i="1"/>
  <c r="Q3734" i="1"/>
  <c r="Q3142" i="1"/>
  <c r="Q1515" i="1"/>
  <c r="Q2473" i="1"/>
  <c r="Q97" i="1"/>
  <c r="Q3926" i="1"/>
  <c r="Q1742" i="1"/>
  <c r="Q1132" i="1"/>
  <c r="Q443" i="1"/>
  <c r="Q1384" i="1"/>
  <c r="Q1305" i="1"/>
  <c r="Q88" i="1"/>
  <c r="Q1221" i="1"/>
  <c r="Q2876" i="1"/>
  <c r="Q2924" i="1"/>
  <c r="Q860" i="1"/>
  <c r="Q3525" i="1"/>
  <c r="Q2400" i="1"/>
  <c r="Q3979" i="1"/>
  <c r="Q1701" i="1"/>
  <c r="Q268" i="1"/>
  <c r="Q177" i="1"/>
  <c r="Q2655" i="1"/>
  <c r="Q311" i="1"/>
  <c r="Q1899" i="1"/>
  <c r="Q3764" i="1"/>
  <c r="Q3428" i="1"/>
  <c r="Q3547" i="1"/>
  <c r="Q2136" i="1"/>
  <c r="Q1227" i="1"/>
  <c r="Q2642" i="1"/>
  <c r="Q3359" i="1"/>
  <c r="Q362" i="1"/>
  <c r="Q67" i="1"/>
  <c r="Q1183" i="1"/>
  <c r="Q2195" i="1"/>
  <c r="Q3429" i="1"/>
  <c r="Q3804" i="1"/>
  <c r="Q500" i="1"/>
  <c r="Q321" i="1"/>
  <c r="Q36" i="1"/>
  <c r="Q128" i="1"/>
  <c r="Q2730" i="1"/>
  <c r="Q618" i="1"/>
  <c r="Q1719" i="1"/>
  <c r="Q37" i="1"/>
  <c r="Q3766" i="1"/>
  <c r="Q2766" i="1"/>
  <c r="Q1940" i="1"/>
  <c r="Q3279" i="1"/>
  <c r="Q1569" i="1"/>
  <c r="Q1992" i="1"/>
  <c r="Q3270" i="1"/>
  <c r="Q1803" i="1"/>
  <c r="Q1126" i="1"/>
  <c r="Q2335" i="1"/>
  <c r="Q2585" i="1"/>
  <c r="Q961" i="1"/>
  <c r="Q1090" i="1"/>
  <c r="Q2130" i="1"/>
  <c r="Q2969" i="1"/>
  <c r="Q2887" i="1"/>
  <c r="Q1566" i="1"/>
  <c r="Q101" i="1"/>
  <c r="Q1728" i="1"/>
  <c r="Q2899" i="1"/>
  <c r="Q4067" i="1"/>
  <c r="Q152" i="1"/>
  <c r="Q1913" i="1"/>
  <c r="Q1669" i="1"/>
  <c r="Q708" i="1"/>
  <c r="Q3883" i="1"/>
  <c r="Q4020" i="1"/>
  <c r="Q317" i="1"/>
  <c r="Q2725" i="1"/>
  <c r="Q3227" i="1"/>
  <c r="Q1017" i="1"/>
  <c r="Q3072" i="1"/>
  <c r="Q2169" i="1"/>
  <c r="Q1703" i="1"/>
  <c r="Q130" i="1"/>
  <c r="Q2889" i="1"/>
  <c r="Q373" i="1"/>
  <c r="Q1410" i="1"/>
  <c r="Q3697" i="1"/>
  <c r="Q773" i="1"/>
  <c r="Q1929" i="1"/>
  <c r="Q3477" i="1"/>
  <c r="Q2811" i="1"/>
  <c r="Q90" i="1"/>
  <c r="Q80" i="1"/>
  <c r="Q40" i="1"/>
  <c r="Q1189" i="1"/>
  <c r="Q223" i="1"/>
  <c r="Q72" i="1"/>
  <c r="Q1058" i="1"/>
  <c r="Q2023" i="1"/>
  <c r="Q3688" i="1"/>
  <c r="Q759" i="1"/>
  <c r="Q3262" i="1"/>
  <c r="Q1610" i="1"/>
  <c r="Q2953" i="1"/>
  <c r="Q77" i="1"/>
  <c r="Q3540" i="1"/>
  <c r="Q2976" i="1"/>
  <c r="Q745" i="1"/>
  <c r="Q33" i="1"/>
  <c r="Q2536" i="1"/>
  <c r="Q206" i="1"/>
  <c r="Q173" i="1"/>
  <c r="Q232" i="1"/>
  <c r="Q1336" i="1"/>
  <c r="Q465" i="1"/>
  <c r="Q158" i="1"/>
  <c r="Q1002" i="1"/>
  <c r="Q228" i="1"/>
  <c r="Q92" i="1"/>
  <c r="Q3771" i="1"/>
  <c r="Q670" i="1"/>
  <c r="Q207" i="1"/>
  <c r="Q3595" i="1"/>
  <c r="Q2122" i="1"/>
  <c r="Q178" i="1"/>
  <c r="Q2865" i="1"/>
  <c r="Q3763" i="1"/>
  <c r="Q1166" i="1"/>
  <c r="Q323" i="1"/>
  <c r="Q498" i="1"/>
  <c r="Q3868" i="1"/>
  <c r="Q203" i="1"/>
  <c r="Q425" i="1"/>
  <c r="Q57" i="1"/>
  <c r="Q3105" i="1"/>
  <c r="Q1572" i="1"/>
  <c r="Q3904" i="1"/>
  <c r="Q462" i="1"/>
  <c r="Q881" i="1"/>
  <c r="Q2998" i="1"/>
  <c r="Q640" i="1"/>
  <c r="Q2099" i="1"/>
  <c r="Q488" i="1"/>
  <c r="Q1128" i="1"/>
  <c r="Q1739" i="1"/>
  <c r="Q3201" i="1"/>
  <c r="Q1411" i="1"/>
  <c r="Q3063" i="1"/>
  <c r="Q249" i="1"/>
  <c r="Q82" i="1"/>
  <c r="Q3059" i="1"/>
  <c r="Q2148" i="1"/>
  <c r="Q2131" i="1"/>
  <c r="Q3866" i="1"/>
  <c r="Q3659" i="1"/>
  <c r="Q1937" i="1"/>
  <c r="Q3488" i="1"/>
  <c r="Q6" i="1"/>
  <c r="Q3385" i="1"/>
  <c r="Q3605" i="1"/>
  <c r="Q2349" i="1"/>
  <c r="Q3549" i="1"/>
  <c r="Q384" i="1"/>
  <c r="Q3348" i="1"/>
  <c r="Q1222" i="1"/>
  <c r="Q743" i="1"/>
  <c r="Q1031" i="1"/>
  <c r="Q1446" i="1"/>
  <c r="Q2645" i="1"/>
  <c r="Q781" i="1"/>
  <c r="Q1428" i="1"/>
  <c r="Q4052" i="1"/>
  <c r="Q3463" i="1"/>
  <c r="Q2453" i="1"/>
  <c r="Q209" i="1"/>
  <c r="Q857" i="1"/>
  <c r="Q3020" i="1"/>
  <c r="Q1933" i="1"/>
  <c r="Q589" i="1"/>
  <c r="Q641" i="1"/>
  <c r="Q315" i="1"/>
  <c r="Q598" i="1"/>
  <c r="Q633" i="1"/>
  <c r="Q521" i="1"/>
  <c r="Q402" i="1"/>
  <c r="Q98" i="1"/>
  <c r="Q3169" i="1"/>
  <c r="Q1892" i="1"/>
  <c r="Q86" i="1"/>
  <c r="Q237" i="1"/>
  <c r="Q3301" i="1"/>
  <c r="Q1611" i="1"/>
  <c r="Q124" i="1"/>
  <c r="Q2600" i="1"/>
  <c r="Q3825" i="1"/>
  <c r="Q877" i="1"/>
  <c r="Q141" i="1"/>
  <c r="Q193" i="1"/>
  <c r="Q354" i="1"/>
  <c r="Q358" i="1"/>
  <c r="Q2314" i="1"/>
  <c r="Q32" i="1"/>
  <c r="Q331" i="1"/>
  <c r="Q2905" i="1"/>
  <c r="Q423" i="1"/>
  <c r="Q1167" i="1"/>
  <c r="Q2614" i="1"/>
  <c r="Q3344" i="1"/>
  <c r="Q1381" i="1"/>
  <c r="Q3252" i="1"/>
  <c r="Q2980" i="1"/>
  <c r="Q1175" i="1"/>
  <c r="Q1917" i="1"/>
  <c r="Q863" i="1"/>
  <c r="Q365" i="1"/>
  <c r="Q108" i="1"/>
  <c r="Q938" i="1"/>
  <c r="Q2105" i="1"/>
  <c r="Q858" i="1"/>
  <c r="Q1902" i="1"/>
  <c r="Q1343" i="1"/>
  <c r="Q3029" i="1"/>
  <c r="Q676" i="1"/>
  <c r="Q765" i="1"/>
  <c r="Q2083" i="1"/>
  <c r="Q1198" i="1"/>
  <c r="Q1036" i="1"/>
  <c r="Q2275" i="1"/>
  <c r="Q2577" i="1"/>
  <c r="Q3566" i="1"/>
  <c r="Q2688" i="1"/>
  <c r="Q791" i="1"/>
  <c r="Q371" i="1"/>
  <c r="Q22" i="1"/>
  <c r="Q383" i="1"/>
  <c r="Q1820" i="1"/>
  <c r="Q2538" i="1"/>
  <c r="Q345" i="1"/>
  <c r="Q590" i="1"/>
  <c r="Q850" i="1"/>
  <c r="Q1174" i="1"/>
  <c r="Q434" i="1"/>
  <c r="Q1873" i="1"/>
  <c r="Q3447" i="1"/>
  <c r="Q2747" i="1"/>
  <c r="Q422" i="1"/>
  <c r="Q148" i="1"/>
  <c r="Q1147" i="1"/>
  <c r="Q137" i="1"/>
  <c r="Q1633" i="1"/>
  <c r="Q1339" i="1"/>
  <c r="Q2147" i="1"/>
  <c r="Q2164" i="1"/>
  <c r="Q3469" i="1"/>
  <c r="Q144" i="1"/>
  <c r="Q2280" i="1"/>
  <c r="Q744" i="1"/>
  <c r="Q558" i="1"/>
  <c r="Q346" i="1"/>
  <c r="Q2018" i="1"/>
  <c r="Q3778" i="1"/>
  <c r="Q282" i="1"/>
  <c r="Q1184" i="1"/>
  <c r="Q2119" i="1"/>
  <c r="Q3483" i="1"/>
  <c r="Q1346" i="1"/>
  <c r="Q114" i="1"/>
  <c r="Q1936" i="1"/>
  <c r="Q378" i="1"/>
  <c r="Q186" i="1"/>
  <c r="Q557" i="1"/>
  <c r="Q578" i="1"/>
  <c r="Q2988" i="1"/>
  <c r="Q3018" i="1"/>
  <c r="Q3925" i="1"/>
  <c r="Q555" i="1"/>
  <c r="Q617" i="1"/>
  <c r="Q1206" i="1"/>
  <c r="Q1141" i="1"/>
  <c r="Q3562" i="1"/>
  <c r="Q64" i="1"/>
  <c r="Q16" i="1"/>
  <c r="Q764" i="1"/>
  <c r="Q1684" i="1"/>
  <c r="Q1608" i="1"/>
  <c r="Q145" i="1"/>
  <c r="Q2742" i="1"/>
  <c r="Q3114" i="1"/>
  <c r="Q2272" i="1"/>
  <c r="Q234" i="1"/>
  <c r="Q822" i="1"/>
  <c r="Q1117" i="1"/>
  <c r="Q2938" i="1"/>
  <c r="Q3126" i="1"/>
  <c r="Q4055" i="1"/>
  <c r="Q674" i="1"/>
  <c r="Q2729" i="1"/>
  <c r="Q2669" i="1"/>
  <c r="Q450" i="1"/>
  <c r="Q71" i="1"/>
  <c r="Q299" i="1"/>
  <c r="Q2084" i="1"/>
  <c r="Q3841" i="1"/>
  <c r="Q1731" i="1"/>
  <c r="Q2630" i="1"/>
  <c r="Q429" i="1"/>
  <c r="Q136" i="1"/>
  <c r="Q766" i="1"/>
  <c r="Q1631" i="1"/>
  <c r="Q2409" i="1"/>
  <c r="Q2772" i="1"/>
  <c r="Q1486" i="1"/>
  <c r="Q714" i="1"/>
  <c r="Q1808" i="1"/>
  <c r="Q1022" i="1"/>
  <c r="Q29" i="1"/>
  <c r="Q3333" i="1"/>
  <c r="Q2336" i="1"/>
  <c r="Q1404" i="1"/>
  <c r="Q1570" i="1"/>
  <c r="Q1660" i="1"/>
  <c r="Q2751" i="1"/>
  <c r="Q1598" i="1"/>
  <c r="Q2560" i="1"/>
  <c r="Q3795" i="1"/>
  <c r="Q543" i="1"/>
  <c r="Q2432" i="1"/>
  <c r="Q3672" i="1"/>
  <c r="Q626" i="1"/>
  <c r="Q47" i="1"/>
  <c r="Q99" i="1"/>
  <c r="Q928" i="1"/>
  <c r="Q2942" i="1"/>
  <c r="Q513" i="1"/>
  <c r="Q1145" i="1"/>
  <c r="Q1466" i="1"/>
  <c r="Q1172" i="1"/>
  <c r="Q3920" i="1"/>
  <c r="Q805" i="1"/>
  <c r="Q224" i="1"/>
  <c r="Q381" i="1"/>
  <c r="Q319" i="1"/>
  <c r="Q1230" i="1"/>
  <c r="Q199" i="1"/>
  <c r="Q1123" i="1"/>
  <c r="Q3446" i="1"/>
  <c r="Q2490" i="1"/>
  <c r="Q89" i="1"/>
  <c r="Q18" i="1"/>
  <c r="Q2415" i="1"/>
  <c r="Q2357" i="1"/>
  <c r="Q262" i="1"/>
  <c r="Q131" i="1"/>
  <c r="Q3874" i="1"/>
  <c r="Q1943" i="1"/>
  <c r="Q757" i="1"/>
  <c r="Q3083" i="1"/>
  <c r="Q1811" i="1"/>
  <c r="Q300" i="1"/>
  <c r="Q2156" i="1"/>
  <c r="Q698" i="1"/>
  <c r="Q320" i="1"/>
  <c r="Q1730" i="1"/>
  <c r="Q1884" i="1"/>
  <c r="Q3957" i="1"/>
  <c r="Q2576" i="1"/>
  <c r="Q2507" i="1"/>
  <c r="Q1014" i="1"/>
  <c r="Q3972" i="1"/>
  <c r="Q1551" i="1"/>
  <c r="Q1162" i="1"/>
  <c r="Q914" i="1"/>
  <c r="Q2451" i="1"/>
  <c r="Q1935" i="1"/>
  <c r="Q622" i="1"/>
  <c r="Q3035" i="1"/>
  <c r="Q2365" i="1"/>
  <c r="Q1475" i="1"/>
  <c r="Q2960" i="1"/>
  <c r="Q463" i="1"/>
  <c r="Q277" i="1"/>
  <c r="Q945" i="1"/>
  <c r="Q856" i="1"/>
  <c r="Q440" i="1"/>
  <c r="Q3655" i="1"/>
  <c r="Q2624" i="1"/>
  <c r="Q2863" i="1"/>
  <c r="Q3635" i="1"/>
  <c r="Q603" i="1"/>
  <c r="Q1972" i="1"/>
  <c r="Q2633" i="1"/>
  <c r="Q2494" i="1"/>
  <c r="Q23" i="1"/>
  <c r="Q851" i="1"/>
  <c r="Q691" i="1"/>
  <c r="Q139" i="1"/>
  <c r="Q924" i="1"/>
  <c r="Q3822" i="1"/>
  <c r="Q3514" i="1"/>
  <c r="Q118" i="1"/>
  <c r="Q456" i="1"/>
  <c r="Q1007" i="1"/>
  <c r="Q756" i="1"/>
  <c r="Q134" i="1"/>
  <c r="Q1914" i="1"/>
  <c r="Q843" i="1"/>
  <c r="Q2834" i="1"/>
  <c r="Q302" i="1"/>
  <c r="Q2290" i="1"/>
  <c r="Q2957" i="1"/>
  <c r="Q1088" i="1"/>
  <c r="Q1502" i="1"/>
  <c r="Q969" i="1"/>
  <c r="Q1800" i="1"/>
  <c r="Q3850" i="1"/>
  <c r="Q3310" i="1"/>
  <c r="Q442" i="1"/>
  <c r="Q729" i="1"/>
  <c r="Q2543" i="1"/>
  <c r="Q1907" i="1"/>
  <c r="Q167" i="1"/>
  <c r="Q1027" i="1"/>
  <c r="Q828" i="1"/>
  <c r="Q2877" i="1"/>
  <c r="Q19" i="1"/>
  <c r="Q79" i="1"/>
  <c r="Q1249" i="1"/>
  <c r="Q1105" i="1"/>
  <c r="Q1422" i="1"/>
  <c r="Q2936" i="1"/>
  <c r="Q400" i="1"/>
  <c r="Q283" i="1"/>
  <c r="Q3643" i="1"/>
  <c r="Q3339" i="1"/>
  <c r="Q3432" i="1"/>
  <c r="Q1315" i="1"/>
  <c r="Q1715" i="1"/>
  <c r="Q59" i="1"/>
  <c r="Q2242" i="1"/>
  <c r="Q1426" i="1"/>
  <c r="Q568" i="1"/>
  <c r="Q1565" i="1"/>
  <c r="Q370" i="1"/>
  <c r="Q2981" i="1"/>
  <c r="Q1640" i="1"/>
  <c r="Q143" i="1"/>
  <c r="Q1398" i="1"/>
  <c r="Q476" i="1"/>
  <c r="Q1824" i="1"/>
  <c r="Q886" i="1"/>
  <c r="Q754" i="1"/>
  <c r="Q655" i="1"/>
  <c r="Q2554" i="1"/>
  <c r="Q763" i="1"/>
  <c r="Q274" i="1"/>
  <c r="Q316" i="1"/>
  <c r="Q1786" i="1"/>
  <c r="Q182" i="1"/>
  <c r="Q1781" i="1"/>
  <c r="Q125" i="1"/>
  <c r="Q3981" i="1"/>
  <c r="Q1481" i="1"/>
  <c r="Q2736" i="1"/>
  <c r="Q1269" i="1"/>
  <c r="Q61" i="1"/>
  <c r="Q468" i="1"/>
  <c r="Q3287" i="1"/>
  <c r="Q2401" i="1"/>
  <c r="Q493" i="1"/>
  <c r="Q1541" i="1"/>
  <c r="Q2755" i="1"/>
  <c r="Q210" i="1"/>
  <c r="Q1196" i="1"/>
  <c r="Q3572" i="1"/>
  <c r="Q2158" i="1"/>
  <c r="Q700" i="1"/>
  <c r="Q472" i="1"/>
  <c r="Q2548" i="1"/>
  <c r="Q885" i="1"/>
  <c r="Q1897" i="1"/>
  <c r="Q982" i="1"/>
  <c r="Q1636" i="1"/>
  <c r="Q1945" i="1"/>
  <c r="Q497" i="1"/>
  <c r="Q337" i="1"/>
  <c r="Q3342" i="1"/>
  <c r="Q752" i="1"/>
  <c r="Q1548" i="1"/>
  <c r="Q388" i="1"/>
  <c r="Q102" i="1"/>
  <c r="Q790" i="1"/>
  <c r="Q453" i="1"/>
  <c r="Q806" i="1"/>
  <c r="Q336" i="1"/>
  <c r="Q215" i="1"/>
  <c r="Q415" i="1"/>
  <c r="Q3675" i="1"/>
  <c r="Q290" i="1"/>
  <c r="Q533" i="1"/>
  <c r="Q3626" i="1"/>
  <c r="Q772" i="1"/>
  <c r="Q1759" i="1"/>
  <c r="Q608" i="1"/>
  <c r="Q1813" i="1"/>
  <c r="Q1498" i="1"/>
  <c r="Q2252" i="1"/>
  <c r="Q1273" i="1"/>
  <c r="Q3177" i="1"/>
  <c r="Q3329" i="1"/>
  <c r="Q245" i="1"/>
  <c r="Q3847" i="1"/>
  <c r="Q419" i="1"/>
  <c r="Q1389" i="1"/>
  <c r="Q1048" i="1"/>
  <c r="Q3481" i="1"/>
  <c r="Q2606" i="1"/>
  <c r="Q3618" i="1"/>
  <c r="Q135" i="1"/>
  <c r="Q2201" i="1"/>
  <c r="Q2295" i="1"/>
  <c r="Q3281" i="1"/>
  <c r="Q619" i="1"/>
  <c r="Q874" i="1"/>
  <c r="Q915" i="1"/>
  <c r="Q2200" i="1"/>
  <c r="Q3345" i="1"/>
  <c r="Q913" i="1"/>
  <c r="Q724" i="1"/>
  <c r="Q1736" i="1"/>
  <c r="Q2245" i="1"/>
  <c r="Q451" i="1"/>
  <c r="Q1340" i="1"/>
  <c r="Q1116" i="1"/>
  <c r="Q710" i="1"/>
  <c r="Q2482" i="1"/>
  <c r="Q2406" i="1"/>
  <c r="Q1550" i="1"/>
  <c r="Q1687" i="1"/>
  <c r="Q706" i="1"/>
  <c r="Q2143" i="1"/>
  <c r="Q9" i="1"/>
  <c r="Q330" i="1"/>
  <c r="Q49" i="1"/>
  <c r="Q227" i="1"/>
  <c r="Q226" i="1"/>
  <c r="Q812" i="1"/>
  <c r="Q327" i="1"/>
  <c r="Q3724" i="1"/>
  <c r="Q306" i="1"/>
  <c r="Q414" i="1"/>
  <c r="Q392" i="1"/>
  <c r="Q132" i="1"/>
  <c r="Q1303" i="1"/>
  <c r="Q26" i="1"/>
  <c r="Q2559" i="1"/>
  <c r="Q1797" i="1"/>
  <c r="Q703" i="1"/>
  <c r="Q421" i="1"/>
  <c r="Q3188" i="1"/>
  <c r="Q1129" i="1"/>
  <c r="Q3731" i="1"/>
  <c r="Q129" i="1"/>
  <c r="Q564" i="1"/>
  <c r="Q284" i="1"/>
  <c r="Q1151" i="1"/>
  <c r="Q2728" i="1"/>
  <c r="Q3340" i="1"/>
  <c r="Q2847" i="1"/>
  <c r="Q629" i="1"/>
  <c r="Q1130" i="1"/>
  <c r="Q849" i="1"/>
  <c r="Q531" i="1"/>
  <c r="Q185" i="1"/>
  <c r="Q2696" i="1"/>
  <c r="Q3615" i="1"/>
  <c r="Q2732" i="1"/>
  <c r="Q787" i="1"/>
  <c r="Q1170" i="1"/>
  <c r="Q292" i="1"/>
  <c r="Q1059" i="1"/>
  <c r="Q2240" i="1"/>
  <c r="Q2046" i="1"/>
  <c r="Q1367" i="1"/>
  <c r="Q762" i="1"/>
  <c r="Q1785" i="1"/>
  <c r="Q615" i="1"/>
  <c r="Q2469" i="1"/>
  <c r="Q3546" i="1"/>
  <c r="Q2668" i="1"/>
  <c r="Q469" i="1"/>
  <c r="Q1023" i="1"/>
  <c r="Q584" i="1"/>
  <c r="Q184" i="1"/>
  <c r="Q322" i="1"/>
  <c r="Q1753" i="1"/>
  <c r="Q1676" i="1"/>
  <c r="Q122" i="1"/>
  <c r="Q501" i="1"/>
  <c r="Q726" i="1"/>
  <c r="Q1831" i="1"/>
  <c r="Q3167" i="1"/>
  <c r="Q174" i="1"/>
  <c r="Q1612" i="1"/>
  <c r="Q1201" i="1"/>
  <c r="Q3556" i="1"/>
  <c r="Q3338" i="1"/>
  <c r="Q270" i="1"/>
  <c r="Q2420" i="1"/>
  <c r="Q908" i="1"/>
  <c r="Q1756" i="1"/>
  <c r="Q253" i="1"/>
  <c r="Q269" i="1"/>
  <c r="Q1380" i="1"/>
  <c r="Q2142" i="1"/>
  <c r="Q2572" i="1"/>
  <c r="Q1735" i="1"/>
  <c r="Q4042" i="1"/>
  <c r="Q2043" i="1"/>
  <c r="Q528" i="1"/>
  <c r="Q2060" i="1"/>
  <c r="Q1912" i="1"/>
  <c r="Q264" i="1"/>
  <c r="Q2266" i="1"/>
  <c r="Q2545" i="1"/>
  <c r="Q3319" i="1"/>
  <c r="Q890" i="1"/>
  <c r="Q639" i="1"/>
  <c r="Q1397" i="1"/>
  <c r="Q3058" i="1"/>
  <c r="Q1882" i="1"/>
  <c r="Q1101" i="1"/>
  <c r="Q1628" i="1"/>
  <c r="Q2552" i="1"/>
  <c r="Q673" i="1"/>
  <c r="Q2333" i="1"/>
  <c r="Q123" i="1"/>
  <c r="Q1112" i="1"/>
  <c r="Q965" i="1"/>
  <c r="Q1171" i="1"/>
  <c r="Q675" i="1"/>
  <c r="Q1032" i="1"/>
  <c r="Q3630" i="1"/>
  <c r="Q2428" i="1"/>
  <c r="Q3945" i="1"/>
  <c r="Q770" i="1"/>
  <c r="Q428" i="1"/>
  <c r="Q416" i="1"/>
  <c r="Q3328" i="1"/>
  <c r="Q876" i="1"/>
  <c r="Q3587" i="1"/>
  <c r="Q709" i="1"/>
  <c r="Q1468" i="1"/>
  <c r="Q313" i="1"/>
  <c r="Q106" i="1"/>
  <c r="Q3162" i="1"/>
  <c r="Q1265" i="1"/>
  <c r="Q1295" i="1"/>
  <c r="Q1926" i="1"/>
  <c r="Q1552" i="1"/>
  <c r="Q460" i="1"/>
  <c r="Q1231" i="1"/>
  <c r="Q2603" i="1"/>
  <c r="Q1663" i="1"/>
  <c r="Q2615" i="1"/>
  <c r="Q28" i="1"/>
  <c r="Q190" i="1"/>
  <c r="Q1664" i="1"/>
  <c r="Q172" i="1"/>
  <c r="Q911" i="1"/>
  <c r="Q3474" i="1"/>
  <c r="Q120" i="1"/>
  <c r="Q3133" i="1"/>
  <c r="Q1911" i="1"/>
  <c r="Q2991" i="1"/>
  <c r="Q275" i="1"/>
  <c r="Q2250" i="1"/>
  <c r="Q2759" i="1"/>
  <c r="Q2832" i="1"/>
  <c r="Q654" i="1"/>
  <c r="Q1427" i="1"/>
  <c r="Q2968" i="1"/>
  <c r="Q1173" i="1"/>
  <c r="Q2778" i="1"/>
  <c r="Q1657" i="1"/>
  <c r="Q2192" i="1"/>
  <c r="Q127" i="1"/>
  <c r="Q3644" i="1"/>
  <c r="Q2483" i="1"/>
  <c r="Q957" i="1"/>
  <c r="Q1484" i="1"/>
  <c r="Q1205" i="1"/>
  <c r="Q1197" i="1"/>
  <c r="Q1954" i="1"/>
  <c r="Q1679" i="1"/>
  <c r="Q1635" i="1"/>
  <c r="Q405" i="1"/>
  <c r="Q2539" i="1"/>
  <c r="Q1359" i="1"/>
  <c r="Q811" i="1"/>
  <c r="Q3431" i="1"/>
  <c r="Q660" i="1"/>
  <c r="Q239" i="1"/>
  <c r="Q251" i="1"/>
  <c r="Q548" i="1"/>
  <c r="Q1223" i="1"/>
  <c r="Q2801" i="1"/>
  <c r="Q827" i="1"/>
  <c r="Q2812" i="1"/>
  <c r="Q2073" i="1"/>
  <c r="Q3155" i="1"/>
  <c r="Q188" i="1"/>
  <c r="Q1399" i="1"/>
  <c r="Q807" i="1"/>
  <c r="Q2997" i="1"/>
  <c r="Q213" i="1"/>
  <c r="Q1478" i="1"/>
  <c r="Q1146" i="1"/>
  <c r="Q1918" i="1"/>
  <c r="Q2638" i="1"/>
  <c r="Q1888" i="1"/>
  <c r="Q1271" i="1"/>
  <c r="Q952" i="1"/>
  <c r="Q2081" i="1"/>
  <c r="Q2194" i="1"/>
  <c r="Q1625" i="1"/>
  <c r="Q755" i="1"/>
  <c r="Q1086" i="1"/>
  <c r="Q2149" i="1"/>
  <c r="Q2842" i="1"/>
  <c r="Q1219" i="1"/>
  <c r="Q3135" i="1"/>
  <c r="Q2802" i="1"/>
  <c r="Q1213" i="1"/>
  <c r="Q2151" i="1"/>
  <c r="Q3701" i="1"/>
  <c r="Q1878" i="1"/>
  <c r="Q3314" i="1"/>
  <c r="Q1001" i="1"/>
  <c r="Q1110" i="1"/>
  <c r="Q983" i="1"/>
  <c r="Q3916" i="1"/>
  <c r="Q507" i="1"/>
  <c r="Q3678" i="1"/>
  <c r="Q3366" i="1"/>
  <c r="Q1942" i="1"/>
  <c r="Q1281" i="1"/>
  <c r="Q1240" i="1"/>
  <c r="Q818" i="1"/>
  <c r="Q1242" i="1"/>
  <c r="Q544" i="1"/>
  <c r="Q42" i="1"/>
  <c r="Q15" i="1"/>
  <c r="Q196" i="1"/>
  <c r="Q180" i="1"/>
  <c r="Q1383" i="1"/>
  <c r="Q2132" i="1"/>
  <c r="Q2746" i="1"/>
  <c r="Q1853" i="1"/>
  <c r="Q658" i="1"/>
  <c r="Q1780" i="1"/>
  <c r="Q2198" i="1"/>
  <c r="Q3368" i="1"/>
  <c r="Q680" i="1"/>
  <c r="Q3312" i="1"/>
  <c r="Q406" i="1"/>
  <c r="Q511" i="1"/>
  <c r="Q341" i="1"/>
  <c r="Q1782" i="1"/>
  <c r="Q1220" i="1"/>
  <c r="Q1622" i="1"/>
  <c r="Q1108" i="1"/>
  <c r="Q2596" i="1"/>
  <c r="Q1624" i="1"/>
  <c r="Q792" i="1"/>
  <c r="Q332" i="1"/>
  <c r="Q1401" i="1"/>
  <c r="Q3623" i="1"/>
  <c r="Q1620" i="1"/>
  <c r="Q1614" i="1"/>
  <c r="Q2278" i="1"/>
  <c r="Q780" i="1"/>
  <c r="Q459" i="1"/>
  <c r="Q3138" i="1"/>
  <c r="Q376" i="1"/>
  <c r="Q732" i="1"/>
  <c r="Q2690" i="1"/>
  <c r="Q2182" i="1"/>
  <c r="Q2935" i="1"/>
  <c r="Q3335" i="1"/>
  <c r="Q399" i="1"/>
  <c r="Q3640" i="1"/>
  <c r="Q3254" i="1"/>
  <c r="Q1120" i="1"/>
  <c r="Q1342" i="1"/>
  <c r="Q485" i="1"/>
  <c r="Q1388" i="1"/>
  <c r="Q1045" i="1"/>
  <c r="Q2214" i="1"/>
  <c r="Q448" i="1"/>
  <c r="Q779" i="1"/>
  <c r="Q1361" i="1"/>
  <c r="Q1489" i="1"/>
  <c r="Q333" i="1"/>
  <c r="Q750" i="1"/>
  <c r="Q1602" i="1"/>
  <c r="Q2864" i="1"/>
  <c r="Q3451" i="1"/>
  <c r="Q1919" i="1"/>
  <c r="Q3425" i="1"/>
  <c r="Q3336" i="1"/>
  <c r="Q2689" i="1"/>
  <c r="Q494" i="1"/>
  <c r="Q3465" i="1"/>
  <c r="Q3830" i="1"/>
  <c r="Q3016" i="1"/>
  <c r="Q1241" i="1"/>
  <c r="Q875" i="1"/>
  <c r="Q356" i="1"/>
  <c r="Q3210" i="1"/>
  <c r="Q510" i="1"/>
  <c r="Q1235" i="1"/>
  <c r="Q2823" i="1"/>
  <c r="Q950" i="1"/>
  <c r="Q138" i="1"/>
  <c r="Q1777" i="1"/>
  <c r="Q884" i="1"/>
  <c r="Q3674" i="1"/>
  <c r="Q960" i="1"/>
  <c r="Q942" i="1"/>
  <c r="Q3030" i="1"/>
  <c r="Q3320" i="1"/>
  <c r="Q351" i="1"/>
  <c r="Q2296" i="1"/>
  <c r="Q1453" i="1"/>
  <c r="Q1867" i="1"/>
  <c r="Q3399" i="1"/>
  <c r="Q518" i="1"/>
  <c r="Q1037" i="1"/>
  <c r="Q687" i="1"/>
  <c r="Q2866" i="1"/>
  <c r="Q2139" i="1"/>
  <c r="Q1925" i="1"/>
  <c r="Q2672" i="1"/>
  <c r="Q2405" i="1"/>
  <c r="Q3421" i="1"/>
  <c r="Q1874" i="1"/>
  <c r="Q3005" i="1"/>
  <c r="Q2063" i="1"/>
  <c r="Q3563" i="1"/>
  <c r="Q966" i="1"/>
  <c r="Q954" i="1"/>
  <c r="Q2656" i="1"/>
  <c r="Q1512" i="1"/>
  <c r="Q1433" i="1"/>
  <c r="Q730" i="1"/>
  <c r="Q2977" i="1"/>
  <c r="Q1094" i="1"/>
  <c r="Q1871" i="1"/>
  <c r="Q1872" i="1"/>
  <c r="Q12" i="1"/>
  <c r="Q2178" i="1"/>
  <c r="Q2986" i="1"/>
  <c r="Q917" i="1"/>
  <c r="Q359" i="1"/>
  <c r="Q352" i="1"/>
  <c r="Q161" i="1"/>
  <c r="Q2613" i="1"/>
  <c r="Q669" i="1"/>
  <c r="Q972" i="1"/>
  <c r="Q2425" i="1"/>
  <c r="Q1382" i="1"/>
  <c r="Q3716" i="1"/>
  <c r="Q1493" i="1"/>
  <c r="Q418" i="1"/>
  <c r="Q2825" i="1"/>
  <c r="Q1634" i="1"/>
  <c r="Q918" i="1"/>
  <c r="Q1394" i="1"/>
  <c r="Q2549" i="1"/>
  <c r="Q344" i="1"/>
  <c r="Q2363" i="1"/>
  <c r="Q3603" i="1"/>
  <c r="Q2256" i="1"/>
  <c r="Q2470" i="1"/>
  <c r="Q632" i="1"/>
  <c r="Q947" i="1"/>
  <c r="Q527" i="1"/>
  <c r="Q455" i="1"/>
  <c r="Q3938" i="1"/>
  <c r="Q4030" i="1"/>
  <c r="Q1051" i="1"/>
  <c r="Q1647" i="1"/>
  <c r="Q925" i="1"/>
  <c r="Q3416" i="1"/>
  <c r="Q2621" i="1"/>
  <c r="Q1255" i="1"/>
  <c r="Q623" i="1"/>
  <c r="Q1538" i="1"/>
  <c r="Q742" i="1"/>
  <c r="Q3239" i="1"/>
  <c r="Q1627" i="1"/>
  <c r="Q3393" i="1"/>
  <c r="Q2781" i="1"/>
  <c r="Q559" i="1"/>
  <c r="Q479" i="1"/>
  <c r="Q3577" i="1"/>
  <c r="Q3658" i="1"/>
  <c r="Q1413" i="1"/>
  <c r="Q2893" i="1"/>
  <c r="Q2259" i="1"/>
  <c r="Q1021" i="1"/>
  <c r="Q2233" i="1"/>
  <c r="Q3136" i="1"/>
  <c r="Q2093" i="1"/>
  <c r="Q1323" i="1"/>
  <c r="Q3990" i="1"/>
  <c r="Q677" i="1"/>
  <c r="Q1830" i="1"/>
  <c r="Q2463" i="1"/>
  <c r="Q2395" i="1"/>
  <c r="Q202" i="1"/>
  <c r="Q250" i="1"/>
  <c r="Q1946" i="1"/>
  <c r="Q1136" i="1"/>
  <c r="Q846" i="1"/>
  <c r="Q2031" i="1"/>
  <c r="Q452" i="1"/>
  <c r="Q2810" i="1"/>
  <c r="Q2964" i="1"/>
  <c r="Q3019" i="1"/>
  <c r="Q1619" i="1"/>
  <c r="Q657" i="1"/>
  <c r="Q671" i="1"/>
  <c r="Q1596" i="1"/>
  <c r="Q1623" i="1"/>
  <c r="Q1816" i="1"/>
  <c r="Q1312" i="1"/>
  <c r="Q2741" i="1"/>
  <c r="Q1763" i="1"/>
  <c r="Q3551" i="1"/>
  <c r="Q1463" i="1"/>
  <c r="Q974" i="1"/>
  <c r="Q2934" i="1"/>
  <c r="Q1994" i="1"/>
  <c r="Q2367" i="1"/>
  <c r="Q2025" i="1"/>
  <c r="Q1366" i="1"/>
  <c r="Q109" i="1"/>
  <c r="Q314" i="1"/>
  <c r="Q382" i="1"/>
  <c r="Q2033" i="1"/>
  <c r="Q944" i="1"/>
  <c r="Q3362" i="1"/>
  <c r="Q1905" i="1"/>
  <c r="Q3139" i="1"/>
  <c r="Q3932" i="1"/>
  <c r="Q2398" i="1"/>
  <c r="Q281" i="1"/>
  <c r="Q642" i="1"/>
  <c r="Q499" i="1"/>
  <c r="Q1770" i="1"/>
  <c r="Q897" i="1"/>
  <c r="Q256" i="1"/>
  <c r="Q4007" i="1"/>
  <c r="Q2359" i="1"/>
  <c r="Q2611" i="1"/>
  <c r="Q1732" i="1"/>
  <c r="Q1039" i="1"/>
  <c r="Q1540" i="1"/>
  <c r="Q3612" i="1"/>
  <c r="Q194" i="1"/>
  <c r="Q1724" i="1"/>
  <c r="Q1558" i="1"/>
  <c r="Q1965" i="1"/>
  <c r="Q2528" i="1"/>
  <c r="Q1891" i="1"/>
  <c r="Q3589" i="1"/>
  <c r="Q3950" i="1"/>
  <c r="Q435" i="1"/>
  <c r="Q157" i="1"/>
  <c r="Q817" i="1"/>
  <c r="Q1848" i="1"/>
  <c r="Q1364" i="1"/>
  <c r="Q2646" i="1"/>
  <c r="Q3557" i="1"/>
  <c r="Q1854" i="1"/>
  <c r="Q1407" i="1"/>
  <c r="Q986" i="1"/>
  <c r="Q1297" i="1"/>
  <c r="Q3174" i="1"/>
  <c r="Q3219" i="1"/>
  <c r="Q1887" i="1"/>
  <c r="Q1501" i="1"/>
  <c r="Q636" i="1"/>
  <c r="Q85" i="1"/>
  <c r="Q1276" i="1"/>
  <c r="Q2858" i="1"/>
  <c r="Q605" i="1"/>
  <c r="Q1879" i="1"/>
  <c r="Q1693" i="1"/>
  <c r="Q2471" i="1"/>
  <c r="Q2961" i="1"/>
  <c r="Q2952" i="1"/>
  <c r="Q1528" i="1"/>
  <c r="Q2702" i="1"/>
  <c r="Q3212" i="1"/>
  <c r="Q909" i="1"/>
  <c r="Q1639" i="1"/>
  <c r="Q2159" i="1"/>
  <c r="Q2309" i="1"/>
  <c r="Q1385" i="1"/>
  <c r="Q2722" i="1"/>
  <c r="Q3625" i="1"/>
  <c r="Q936" i="1"/>
  <c r="Q1644" i="1"/>
  <c r="Q1729" i="1"/>
  <c r="Q1165" i="1"/>
  <c r="Q794" i="1"/>
  <c r="Q1909" i="1"/>
  <c r="Q3294" i="1"/>
  <c r="Q3464" i="1"/>
  <c r="Q411" i="1"/>
  <c r="Q2740" i="1"/>
  <c r="Q854" i="1"/>
  <c r="Q1524" i="1"/>
  <c r="Q2939" i="1"/>
  <c r="Q1083" i="1"/>
  <c r="Q1893" i="1"/>
  <c r="Q1377" i="1"/>
  <c r="Q3561" i="1"/>
  <c r="Q1768" i="1"/>
  <c r="Q1539" i="1"/>
  <c r="Q524" i="1"/>
  <c r="Q2313" i="1"/>
  <c r="Q2617" i="1"/>
  <c r="Q2973" i="1"/>
  <c r="Q1690" i="1"/>
  <c r="Q693" i="1"/>
  <c r="Q1948" i="1"/>
  <c r="Q2929" i="1"/>
  <c r="Q3160" i="1"/>
  <c r="Q1111" i="1"/>
  <c r="Q840" i="1"/>
  <c r="Q751" i="1"/>
  <c r="Q3836" i="1"/>
  <c r="Q2364" i="1"/>
  <c r="Q736" i="1"/>
  <c r="Q1400" i="1"/>
  <c r="Q2635" i="1"/>
  <c r="Q2056" i="1"/>
  <c r="Q1495" i="1"/>
  <c r="Q853" i="1"/>
  <c r="Q2412" i="1"/>
  <c r="Q2870" i="1"/>
  <c r="Q1457" i="1"/>
  <c r="Q489" i="1"/>
  <c r="Q2734" i="1"/>
  <c r="Q2550" i="1"/>
  <c r="Q2118" i="1"/>
  <c r="Q2540" i="1"/>
  <c r="Q3676" i="1"/>
  <c r="Q1697" i="1"/>
  <c r="Q2530" i="1"/>
  <c r="Q3420" i="1"/>
  <c r="Q3819" i="1"/>
  <c r="Q436" i="1"/>
  <c r="Q775" i="1"/>
  <c r="Q1794" i="1"/>
  <c r="Q2165" i="1"/>
  <c r="Q1252" i="1"/>
  <c r="Q999" i="1"/>
  <c r="Q247" i="1"/>
  <c r="Q2137" i="1"/>
  <c r="Q2366" i="1"/>
  <c r="Q2330" i="1"/>
  <c r="Q3075" i="1"/>
  <c r="Q985" i="1"/>
  <c r="Q522" i="1"/>
  <c r="Q2843" i="1"/>
  <c r="Q809" i="1"/>
  <c r="Q1209" i="1"/>
  <c r="Q2102" i="1"/>
  <c r="Q3031" i="1"/>
  <c r="Q222" i="1"/>
  <c r="Q826" i="1"/>
  <c r="Q1810" i="1"/>
  <c r="Q160" i="1"/>
  <c r="Q470" i="1"/>
  <c r="Q192" i="1"/>
  <c r="Q900" i="1"/>
  <c r="Q3831" i="1"/>
  <c r="Q1341" i="1"/>
  <c r="Q1294" i="1"/>
  <c r="Q1720" i="1"/>
  <c r="Q3056" i="1"/>
  <c r="Q1150" i="1"/>
  <c r="Q1555" i="1"/>
  <c r="Q1842" i="1"/>
  <c r="Q3498" i="1"/>
  <c r="Q3269" i="1"/>
  <c r="Q1857" i="1"/>
  <c r="Q1092" i="1"/>
  <c r="Q1417" i="1"/>
  <c r="Q2034" i="1"/>
  <c r="Q1901" i="1"/>
  <c r="Q1049" i="1"/>
  <c r="Q1079" i="1"/>
  <c r="Q69" i="1"/>
  <c r="Q3258" i="1"/>
  <c r="Q1578" i="1"/>
  <c r="Q2631" i="1"/>
  <c r="Q2927" i="1"/>
  <c r="Q2444" i="1"/>
  <c r="Q898" i="1"/>
  <c r="Q2065" i="1"/>
  <c r="Q433" i="1"/>
  <c r="Q1203" i="1"/>
  <c r="Q2326" i="1"/>
  <c r="Q2900" i="1"/>
  <c r="Q2098" i="1"/>
  <c r="Q1546" i="1"/>
  <c r="Q1431" i="1"/>
  <c r="Q1508" i="1"/>
  <c r="Q1268" i="1"/>
  <c r="Q2983" i="1"/>
  <c r="Q3161" i="1"/>
  <c r="Q2537" i="1"/>
  <c r="Q1363" i="1"/>
  <c r="Q1523" i="1"/>
  <c r="Q504" i="1"/>
  <c r="Q1348" i="1"/>
  <c r="Q1488" i="1"/>
  <c r="Q1214" i="1"/>
  <c r="Q201" i="1"/>
  <c r="Q842" i="1"/>
  <c r="Q3983" i="1"/>
  <c r="Q447" i="1"/>
  <c r="Q719" i="1"/>
  <c r="Q2310" i="1"/>
  <c r="Q2390" i="1"/>
  <c r="Q3570" i="1"/>
  <c r="Q566" i="1"/>
  <c r="Q3337" i="1"/>
  <c r="Q1139" i="1"/>
  <c r="Q154" i="1"/>
  <c r="Q2229" i="1"/>
  <c r="Q3192" i="1"/>
  <c r="Q882" i="1"/>
  <c r="Q1682" i="1"/>
  <c r="Q1956" i="1"/>
  <c r="Q3125" i="1"/>
  <c r="Q3164" i="1"/>
  <c r="Q3792" i="1"/>
  <c r="Q3097" i="1"/>
  <c r="Q2008" i="1"/>
  <c r="Q1542" i="1"/>
  <c r="Q1658" i="1"/>
  <c r="Q993" i="1"/>
  <c r="Q1741" i="1"/>
  <c r="Q1649" i="1"/>
  <c r="Q2361" i="1"/>
  <c r="Q1536" i="1"/>
  <c r="Q1543" i="1"/>
  <c r="Q2191" i="1"/>
  <c r="Q3149" i="1"/>
  <c r="Q1586" i="1"/>
  <c r="Q3645" i="1"/>
  <c r="Q1155" i="1"/>
  <c r="Q1233" i="1"/>
  <c r="Q3186" i="1"/>
  <c r="Q1418" i="1"/>
  <c r="Q824" i="1"/>
  <c r="Q1345" i="1"/>
  <c r="Q509" i="1"/>
  <c r="Q1191" i="1"/>
  <c r="Q437" i="1"/>
  <c r="Q3037" i="1"/>
  <c r="Q2163" i="1"/>
  <c r="Q540" i="1"/>
  <c r="Q1225" i="1"/>
  <c r="Q1705" i="1"/>
  <c r="Q2441" i="1"/>
  <c r="Q2294" i="1"/>
  <c r="Q2622" i="1"/>
  <c r="Q91" i="1"/>
  <c r="Q1106" i="1"/>
  <c r="Q221" i="1"/>
  <c r="Q291" i="1"/>
  <c r="Q1234" i="1"/>
  <c r="Q2679" i="1"/>
  <c r="Q3065" i="1"/>
  <c r="Q539" i="1"/>
  <c r="Q1033" i="1"/>
  <c r="Q2170" i="1"/>
  <c r="Q3410" i="1"/>
  <c r="Q1709" i="1"/>
  <c r="Q2435" i="1"/>
  <c r="Q3109" i="1"/>
  <c r="Q1416" i="1"/>
  <c r="Q3213" i="1"/>
  <c r="Q912" i="1"/>
  <c r="Q607" i="1"/>
  <c r="Q1616" i="1"/>
  <c r="Q171" i="1"/>
  <c r="Q2584" i="1"/>
  <c r="Q1903" i="1"/>
  <c r="Q2502" i="1"/>
  <c r="Q1068" i="1"/>
  <c r="Q834" i="1"/>
  <c r="Q1015" i="1"/>
  <c r="Q663" i="1"/>
  <c r="Q1358" i="1"/>
  <c r="Q1412" i="1"/>
  <c r="Q1368" i="1"/>
  <c r="Q1750" i="1"/>
  <c r="Q1876" i="1"/>
  <c r="Q304" i="1"/>
  <c r="Q2984" i="1"/>
  <c r="Q2009" i="1"/>
  <c r="Q1070" i="1"/>
  <c r="Q1326" i="1"/>
  <c r="Q3708" i="1"/>
  <c r="Q1396" i="1"/>
  <c r="Q2368" i="1"/>
  <c r="Q2138" i="1"/>
  <c r="Q1500" i="1"/>
  <c r="Q163" i="1"/>
  <c r="Q1681" i="1"/>
  <c r="Q3946" i="1"/>
  <c r="Q1163" i="1"/>
  <c r="Q217" i="1"/>
  <c r="Q1817" i="1"/>
  <c r="Q777" i="1"/>
  <c r="Q2757" i="1"/>
  <c r="Q1491" i="1"/>
  <c r="Q3183" i="1"/>
  <c r="Q1387" i="1"/>
  <c r="Q951" i="1"/>
  <c r="Q3104" i="1"/>
  <c r="Q2284" i="1"/>
  <c r="Q2520" i="1"/>
  <c r="Q949" i="1"/>
  <c r="Q1087" i="1"/>
  <c r="Q2867" i="1"/>
  <c r="Q1796" i="1"/>
  <c r="Q1259" i="1"/>
  <c r="Q958" i="1"/>
  <c r="Q2394" i="1"/>
  <c r="Q1836" i="1"/>
  <c r="Q2091" i="1"/>
  <c r="Q988" i="1"/>
  <c r="Q2168" i="1"/>
  <c r="Q2353" i="1"/>
  <c r="Q1100" i="1"/>
  <c r="Q1157" i="1"/>
  <c r="Q1638" i="1"/>
  <c r="Q723" i="1"/>
  <c r="Q1764" i="1"/>
  <c r="Q2189" i="1"/>
  <c r="Q2003" i="1"/>
  <c r="Q2731" i="1"/>
  <c r="Q3592" i="1"/>
  <c r="Q3280" i="1"/>
  <c r="Q1302" i="1"/>
  <c r="Q3238" i="1"/>
  <c r="Q1228" i="1"/>
  <c r="Q1626" i="1"/>
  <c r="Q2431" i="1"/>
  <c r="Q820" i="1"/>
  <c r="Q2460" i="1"/>
  <c r="Q3576" i="1"/>
  <c r="Q1648" i="1"/>
  <c r="Q2491" i="1"/>
  <c r="Q1391" i="1"/>
  <c r="Q905" i="1"/>
  <c r="Q1846" i="1"/>
  <c r="Q620" i="1"/>
  <c r="Q2253" i="1"/>
  <c r="Q1706" i="1"/>
  <c r="Q2978" i="1"/>
  <c r="Q2408" i="1"/>
  <c r="Q929" i="1"/>
  <c r="Q2855" i="1"/>
  <c r="Q3631" i="1"/>
  <c r="Q964" i="1"/>
  <c r="Q2038" i="1"/>
  <c r="Q1084" i="1"/>
  <c r="Q3251" i="1"/>
  <c r="Q1666" i="1"/>
  <c r="Q1356" i="1"/>
  <c r="Q1791" i="1"/>
  <c r="Q1319" i="1"/>
  <c r="Q1575" i="1"/>
  <c r="Q937" i="1"/>
  <c r="Q2487" i="1"/>
  <c r="Q3395" i="1"/>
  <c r="Q2307" i="1"/>
  <c r="Q573" i="1"/>
  <c r="Q2610" i="1"/>
  <c r="Q1455" i="1"/>
  <c r="Q3489" i="1"/>
  <c r="Q3375" i="1"/>
  <c r="Q612" i="1"/>
  <c r="Q1143" i="1"/>
  <c r="Q2221" i="1"/>
  <c r="Q829" i="1"/>
  <c r="Q1822" i="1"/>
  <c r="Q1581" i="1"/>
  <c r="Q149" i="1"/>
  <c r="Q720" i="1"/>
  <c r="Q2241" i="1"/>
  <c r="Q653" i="1"/>
  <c r="Q3316" i="1"/>
  <c r="Q2979" i="1"/>
  <c r="Q2232" i="1"/>
  <c r="Q1788" i="1"/>
  <c r="Q2745" i="1"/>
  <c r="Q218" i="1"/>
  <c r="Q458" i="1"/>
  <c r="Q778" i="1"/>
  <c r="Q3687" i="1"/>
  <c r="Q1283" i="1"/>
  <c r="Q248" i="1"/>
  <c r="Q339" i="1"/>
  <c r="Q2269" i="1"/>
  <c r="Q1688" i="1"/>
  <c r="Q391" i="1"/>
  <c r="Q1894" i="1"/>
  <c r="Q2320" i="1"/>
  <c r="Q3365" i="1"/>
  <c r="Q1182" i="1"/>
  <c r="Q1158" i="1"/>
  <c r="Q1537" i="1"/>
  <c r="Q3349" i="1"/>
  <c r="Q2235" i="1"/>
  <c r="Q1989" i="1"/>
  <c r="Q1282" i="1"/>
  <c r="Q3296" i="1"/>
  <c r="Q2179" i="1"/>
  <c r="Q1875" i="1"/>
  <c r="Q3381" i="1"/>
  <c r="Q815" i="1"/>
  <c r="Q3173" i="1"/>
  <c r="Q3634" i="1"/>
  <c r="Q3941" i="1"/>
  <c r="Q1964" i="1"/>
  <c r="Q1482" i="1"/>
  <c r="Q119" i="1"/>
  <c r="Q541" i="1"/>
  <c r="Q3473" i="1"/>
  <c r="Q2861" i="1"/>
  <c r="Q2403" i="1"/>
  <c r="Q2821" i="1"/>
  <c r="Q2654" i="1"/>
  <c r="Q2612" i="1"/>
  <c r="Q377" i="1"/>
  <c r="Q1056" i="1"/>
  <c r="Q1178" i="1"/>
  <c r="Q2753" i="1"/>
  <c r="Q276" i="1"/>
  <c r="Q2355" i="1"/>
  <c r="Q305" i="1"/>
  <c r="Q2925" i="1"/>
  <c r="Q2057" i="1"/>
  <c r="Q1804" i="1"/>
  <c r="Q3054" i="1"/>
  <c r="Q1137" i="1"/>
  <c r="Q3538" i="1"/>
  <c r="Q1462" i="1"/>
  <c r="Q2461" i="1"/>
  <c r="Q716" i="1"/>
  <c r="Q1713" i="1"/>
  <c r="Q1904" i="1"/>
  <c r="Q3422" i="1"/>
  <c r="Q1979" i="1"/>
  <c r="Q2378" i="1"/>
  <c r="Q2175" i="1"/>
  <c r="Q2838" i="1"/>
  <c r="Q725" i="1"/>
  <c r="Q1823" i="1"/>
  <c r="Q1010" i="1"/>
  <c r="Q1577" i="1"/>
  <c r="Q2932" i="1"/>
  <c r="Q3480" i="1"/>
  <c r="Q771" i="1"/>
  <c r="Q968" i="1"/>
  <c r="Q1177" i="1"/>
  <c r="Q1585" i="1"/>
  <c r="Q2818" i="1"/>
  <c r="Q266" i="1"/>
  <c r="Q695" i="1"/>
  <c r="Q1016" i="1"/>
  <c r="Q931" i="1"/>
  <c r="Q495" i="1"/>
  <c r="Q768" i="1"/>
  <c r="Q1386" i="1"/>
  <c r="Q258" i="1"/>
  <c r="Q1691" i="1"/>
  <c r="Q3091" i="1"/>
  <c r="Q2579" i="1"/>
  <c r="Q3305" i="1"/>
  <c r="Q3330" i="1"/>
  <c r="Q1549" i="1"/>
  <c r="Q2218" i="1"/>
  <c r="Q2370" i="1"/>
  <c r="Q3321" i="1"/>
  <c r="Q2989" i="1"/>
  <c r="Q461" i="1"/>
  <c r="Q1318" i="1"/>
  <c r="Q2054" i="1"/>
  <c r="Q1026" i="1"/>
  <c r="Q430" i="1"/>
  <c r="Q3119" i="1"/>
  <c r="Q3331" i="1"/>
  <c r="Q1185" i="1"/>
  <c r="Q1920" i="1"/>
  <c r="Q1898" i="1"/>
  <c r="Q2144" i="1"/>
  <c r="Q3478" i="1"/>
  <c r="Q1787" i="1"/>
  <c r="Q701" i="1"/>
  <c r="Q841" i="1"/>
  <c r="Q3053" i="1"/>
  <c r="Q1103" i="1"/>
  <c r="Q2160" i="1"/>
  <c r="Q3602" i="1"/>
  <c r="Q536" i="1"/>
  <c r="Q1186" i="1"/>
  <c r="Q3240" i="1"/>
  <c r="Q1661" i="1"/>
  <c r="Q1588" i="1"/>
  <c r="Q1670" i="1"/>
  <c r="Q2085" i="1"/>
  <c r="Q3088" i="1"/>
  <c r="Q1600" i="1"/>
  <c r="Q1557" i="1"/>
  <c r="Q3460" i="1"/>
  <c r="Q3163" i="1"/>
  <c r="Q2429" i="1"/>
  <c r="Q1921" i="1"/>
  <c r="Q2462" i="1"/>
  <c r="Q1449" i="1"/>
  <c r="Q1667" i="1"/>
  <c r="Q1379" i="1"/>
  <c r="Q2780" i="1"/>
  <c r="Q3767" i="1"/>
  <c r="Q2472" i="1"/>
  <c r="Q1025" i="1"/>
  <c r="Q2533" i="1"/>
  <c r="Q784" i="1"/>
  <c r="Q1215" i="1"/>
  <c r="Q3291" i="1"/>
  <c r="Q3491" i="1"/>
  <c r="Q361" i="1"/>
  <c r="Q2249" i="1"/>
  <c r="Q1229" i="1"/>
  <c r="Q3181" i="1"/>
  <c r="Q1272" i="1"/>
  <c r="Q2632" i="1"/>
  <c r="Q3117" i="1"/>
  <c r="Q697" i="1"/>
  <c r="Q2541" i="1"/>
  <c r="Q477" i="1"/>
  <c r="Q2562" i="1"/>
  <c r="Q2923" i="1"/>
  <c r="Q2568" i="1"/>
  <c r="Q3179" i="1"/>
  <c r="Q741" i="1"/>
  <c r="Q2103" i="1"/>
  <c r="Q2971" i="1"/>
  <c r="Q70" i="1"/>
  <c r="Q205" i="1"/>
  <c r="Q389" i="1"/>
  <c r="Q110" i="1"/>
  <c r="Q1304" i="1"/>
  <c r="Q712" i="1"/>
  <c r="Q1267" i="1"/>
  <c r="Q147" i="1"/>
  <c r="Q1190" i="1"/>
  <c r="Q259" i="1"/>
  <c r="Q2173" i="1"/>
  <c r="Q271" i="1"/>
  <c r="Q502" i="1"/>
  <c r="Q467" i="1"/>
  <c r="Q1957" i="1"/>
  <c r="Q74" i="1"/>
  <c r="Q3066" i="1"/>
  <c r="Q2994" i="1"/>
  <c r="Q3293" i="1"/>
  <c r="Q1677" i="1"/>
  <c r="Q2918" i="1"/>
  <c r="Q2167" i="1"/>
  <c r="Q2658" i="1"/>
  <c r="Q2413" i="1"/>
  <c r="Q3536" i="1"/>
  <c r="Q3667" i="1"/>
  <c r="Q838" i="1"/>
  <c r="Q2404" i="1"/>
  <c r="Q175" i="1"/>
  <c r="Q967" i="1"/>
  <c r="Q3214" i="1"/>
  <c r="Q1746" i="1"/>
  <c r="Q3047" i="1"/>
  <c r="Q1226" i="1"/>
  <c r="Q689" i="1"/>
  <c r="Q3637" i="1"/>
  <c r="Q962" i="1"/>
  <c r="Q2824" i="1"/>
  <c r="Q1923" i="1"/>
  <c r="Q2262" i="1"/>
  <c r="Q776" i="1"/>
  <c r="Q1075" i="1"/>
  <c r="Q3851" i="1"/>
  <c r="Q2283" i="1"/>
  <c r="Q3152" i="1"/>
  <c r="Q3111" i="1"/>
  <c r="Q360" i="1"/>
  <c r="Q3051" i="1"/>
  <c r="Q1847" i="1"/>
  <c r="Q748" i="1"/>
  <c r="Q2116" i="1"/>
  <c r="Q574" i="1"/>
  <c r="Q576" i="1"/>
  <c r="Q1564" i="1"/>
  <c r="Q520" i="1"/>
  <c r="Q1981" i="1"/>
  <c r="Q1761" i="1"/>
  <c r="Q3143" i="1"/>
  <c r="Q1370" i="1"/>
  <c r="Q739" i="1"/>
  <c r="Q3131" i="1"/>
  <c r="Q1789" i="1"/>
  <c r="Q1275" i="1"/>
  <c r="Q1193" i="1"/>
  <c r="Q2542" i="1"/>
  <c r="Q2805" i="1"/>
  <c r="Q2569" i="1"/>
  <c r="Q2636" i="1"/>
  <c r="Q2051" i="1"/>
  <c r="Q1519" i="1"/>
  <c r="Q116" i="1"/>
  <c r="Q312" i="1"/>
  <c r="Q100" i="1"/>
  <c r="Q1392" i="1"/>
  <c r="Q1850" i="1"/>
  <c r="Q2558" i="1"/>
  <c r="Q940" i="1"/>
  <c r="Q3670" i="1"/>
  <c r="Q3073" i="1"/>
  <c r="Q3382" i="1"/>
  <c r="Q179" i="1"/>
  <c r="Q1613" i="1"/>
  <c r="Q1499" i="1"/>
  <c r="Q484" i="1"/>
  <c r="Q1082" i="1"/>
  <c r="Q1338" i="1"/>
  <c r="Q2448" i="1"/>
  <c r="Q3550" i="1"/>
  <c r="Q3753" i="1"/>
  <c r="Q2917" i="1"/>
  <c r="Q3682" i="1"/>
  <c r="Q2480" i="1"/>
  <c r="Q1073" i="1"/>
  <c r="Q1053" i="1"/>
  <c r="Q1262" i="1"/>
  <c r="Q2670" i="1"/>
  <c r="Q366" i="1"/>
  <c r="Q487" i="1"/>
  <c r="Q2737" i="1"/>
  <c r="Q3895" i="1"/>
  <c r="Q2676" i="1"/>
  <c r="Q1809" i="1"/>
  <c r="Q3493" i="1"/>
  <c r="Q2946" i="1"/>
  <c r="Q891" i="1"/>
  <c r="Q2677" i="1"/>
  <c r="Q2871" i="1"/>
  <c r="Q1950" i="1"/>
  <c r="Q2703" i="1"/>
  <c r="Q2496" i="1"/>
  <c r="Q731" i="1"/>
  <c r="Q374" i="1"/>
  <c r="Q146" i="1"/>
  <c r="Q1642" i="1"/>
  <c r="Q3159" i="1"/>
  <c r="Q2527" i="1"/>
  <c r="Q2227" i="1"/>
  <c r="Q883" i="1"/>
  <c r="Q1447" i="1"/>
  <c r="Q1353" i="1"/>
  <c r="Q2551" i="1"/>
  <c r="Q1320" i="1"/>
  <c r="Q1035" i="1"/>
  <c r="Q1072" i="1"/>
  <c r="Q1702" i="1"/>
  <c r="Q659" i="1"/>
  <c r="Q1974" i="1"/>
  <c r="Q2440" i="1"/>
  <c r="Q1490" i="1"/>
  <c r="Q1485" i="1"/>
  <c r="Q3584" i="1"/>
  <c r="Q2649" i="1"/>
  <c r="Q3535" i="1"/>
  <c r="Q2488" i="1"/>
  <c r="Q2464" i="1"/>
  <c r="Q2465" i="1"/>
  <c r="Q2225" i="1"/>
  <c r="Q2377" i="1"/>
  <c r="Q2547" i="1"/>
  <c r="Q1314" i="1"/>
  <c r="Q1298" i="1"/>
  <c r="Q1199" i="1"/>
  <c r="Q3458" i="1"/>
  <c r="Q464" i="1"/>
  <c r="Q3445" i="1"/>
  <c r="Q3341" i="1"/>
  <c r="Q1843" i="1"/>
  <c r="Q1743" i="1"/>
  <c r="Q1653" i="1"/>
  <c r="Q1838" i="1"/>
  <c r="Q2454" i="1"/>
  <c r="Q1052" i="1"/>
  <c r="Q1131" i="1"/>
  <c r="Q1124" i="1"/>
  <c r="Q340" i="1"/>
  <c r="Q508" i="1"/>
  <c r="Q1140" i="1"/>
  <c r="Q54" i="1"/>
  <c r="Q769" i="1"/>
  <c r="Q2402" i="1"/>
  <c r="Q2325" i="1"/>
  <c r="Q3113" i="1"/>
  <c r="Q3649" i="1"/>
  <c r="Q2316" i="1"/>
  <c r="Q894" i="1"/>
  <c r="Q3573" i="1"/>
  <c r="Q1291" i="1"/>
  <c r="Q795" i="1"/>
  <c r="Q1317" i="1"/>
  <c r="Q2592" i="1"/>
  <c r="Q2719" i="1"/>
  <c r="Q1113" i="1"/>
  <c r="Q2792" i="1"/>
  <c r="Q2386" i="1"/>
  <c r="Q782" i="1"/>
  <c r="Q2150" i="1"/>
  <c r="Q1932" i="1"/>
  <c r="Q3315" i="1"/>
  <c r="Q3758" i="1"/>
  <c r="Q665" i="1"/>
  <c r="Q3346" i="1"/>
  <c r="Q2937" i="1"/>
  <c r="Q1779" i="1"/>
  <c r="Q3517" i="1"/>
  <c r="Q3821" i="1"/>
  <c r="Q4002" i="1"/>
  <c r="Q2204" i="1"/>
  <c r="Q3057" i="1"/>
  <c r="Q2348" i="1"/>
  <c r="Q1263" i="1"/>
  <c r="Q1584" i="1"/>
  <c r="Q3095" i="1"/>
  <c r="Q737" i="1"/>
  <c r="Q2897" i="1"/>
  <c r="Q1744" i="1"/>
  <c r="Q2985" i="1"/>
  <c r="Q1062" i="1"/>
  <c r="Q3042" i="1"/>
  <c r="Q2879" i="1"/>
  <c r="Q565" i="1"/>
  <c r="Q2100" i="1"/>
  <c r="Q2190" i="1"/>
  <c r="Q3545" i="1"/>
  <c r="Q686" i="1"/>
  <c r="Q2484" i="1"/>
  <c r="Q2112" i="1"/>
  <c r="Q1013" i="1"/>
  <c r="Q1858" i="1"/>
  <c r="Q1472" i="1"/>
  <c r="Q3530" i="1"/>
  <c r="Q3497" i="1"/>
  <c r="Q1795" i="1"/>
  <c r="Q583" i="1"/>
  <c r="Q1603" i="1"/>
  <c r="Q1995" i="1"/>
  <c r="Q2836" i="1"/>
  <c r="Q1188" i="1"/>
  <c r="Q1288" i="1"/>
  <c r="Q1765" i="1"/>
  <c r="Q1514" i="1"/>
  <c r="Q1971" i="1"/>
  <c r="Q2907" i="1"/>
  <c r="Q1210" i="1"/>
  <c r="Q1152" i="1"/>
  <c r="Q3032" i="1"/>
  <c r="Q413" i="1"/>
  <c r="Q2236" i="1"/>
  <c r="Q1376" i="1"/>
  <c r="Q2318" i="1"/>
  <c r="Q783" i="1"/>
  <c r="Q1503" i="1"/>
  <c r="Q3548" i="1"/>
  <c r="Q1760" i="1"/>
  <c r="Q3272" i="1"/>
  <c r="Q2199" i="1"/>
  <c r="Q2414" i="1"/>
  <c r="Q3295" i="1"/>
  <c r="Q2244" i="1"/>
  <c r="Q3076" i="1"/>
  <c r="Q1122" i="1"/>
  <c r="Q979" i="1"/>
  <c r="Q2743" i="1"/>
  <c r="Q133" i="1"/>
  <c r="Q2352" i="1"/>
  <c r="Q3325" i="1"/>
  <c r="Q2590" i="1"/>
  <c r="Q2289" i="1"/>
  <c r="Q866" i="1"/>
  <c r="Q920" i="1"/>
  <c r="Q318" i="1"/>
  <c r="Q2264" i="1"/>
  <c r="Q1064" i="1"/>
  <c r="Q1725" i="1"/>
  <c r="Q3760" i="1"/>
  <c r="Q1529" i="1"/>
  <c r="Q2424" i="1"/>
  <c r="Q481" i="1"/>
  <c r="Q2555" i="1"/>
  <c r="Q2671" i="1"/>
  <c r="Q3361" i="1"/>
  <c r="Q941" i="1"/>
  <c r="Q3010" i="1"/>
  <c r="Q1441" i="1"/>
  <c r="Q1855" i="1"/>
  <c r="Q2993" i="1"/>
  <c r="Q2570" i="1"/>
  <c r="Q1604" i="1"/>
  <c r="Q3839" i="1"/>
  <c r="Q1114" i="1"/>
  <c r="Q1430" i="1"/>
  <c r="Q2517" i="1"/>
  <c r="Q580" i="1"/>
  <c r="Q491" i="1"/>
  <c r="Q903" i="1"/>
  <c r="Q2197" i="1"/>
  <c r="Q3304" i="1"/>
  <c r="Q1856" i="1"/>
  <c r="Q2258" i="1"/>
  <c r="Q142" i="1"/>
  <c r="Q2511" i="1"/>
  <c r="Q3823" i="1"/>
  <c r="Q2450" i="1"/>
  <c r="Q870" i="1"/>
  <c r="Q2021" i="1"/>
  <c r="Q2071" i="1"/>
  <c r="Q746" i="1"/>
  <c r="Q1257" i="1"/>
  <c r="Q1207" i="1"/>
  <c r="Q3439" i="1"/>
  <c r="Q2587" i="1"/>
  <c r="Q2506" i="1"/>
  <c r="Q1773" i="1"/>
  <c r="Q2886" i="1"/>
  <c r="Q1034" i="1"/>
  <c r="Q2639" i="1"/>
  <c r="Q987" i="1"/>
  <c r="Q2251" i="1"/>
  <c r="Q2567" i="1"/>
  <c r="Q3873" i="1"/>
  <c r="Q2794" i="1"/>
  <c r="Q3101" i="1"/>
  <c r="Q2005" i="1"/>
  <c r="Q1344" i="1"/>
  <c r="Q3594" i="1"/>
  <c r="Q3691" i="1"/>
  <c r="Q1758" i="1"/>
  <c r="Q2246" i="1"/>
  <c r="Q3255" i="1"/>
  <c r="Q2941" i="1"/>
  <c r="Q1063" i="1"/>
  <c r="Q989" i="1"/>
  <c r="Q431" i="1"/>
  <c r="Q412" i="1"/>
  <c r="Q992" i="1"/>
  <c r="Q678" i="1"/>
  <c r="Q975" i="1"/>
  <c r="Q3332" i="1"/>
  <c r="Q3009" i="1"/>
  <c r="Q350" i="1"/>
  <c r="Q3140" i="1"/>
  <c r="Q2583" i="1"/>
  <c r="Q816" i="1"/>
  <c r="Q166" i="1"/>
  <c r="Q2717" i="1"/>
  <c r="Q3646" i="1"/>
  <c r="Q2479" i="1"/>
  <c r="Q1470" i="1"/>
  <c r="Q1527" i="1"/>
  <c r="Q1535" i="1"/>
  <c r="Q1473" i="1"/>
  <c r="Q895" i="1"/>
  <c r="Q2701" i="1"/>
  <c r="Q3000" i="1"/>
  <c r="Q1637" i="1"/>
  <c r="Q1437" i="1"/>
  <c r="Q1852" i="1"/>
  <c r="Q1977" i="1"/>
  <c r="Q628" i="1"/>
  <c r="Q386" i="1"/>
  <c r="Q2509" i="1"/>
  <c r="Q3476" i="1"/>
  <c r="Q3106" i="1"/>
  <c r="Q2097" i="1"/>
  <c r="Q1960" i="1"/>
  <c r="Q2410" i="1"/>
  <c r="Q760" i="1"/>
  <c r="Q2457" i="1"/>
  <c r="Q1054" i="1"/>
  <c r="Q1121" i="1"/>
  <c r="Q1471" i="1"/>
  <c r="Q1505" i="1"/>
  <c r="Q994" i="1"/>
  <c r="Q1324" i="1"/>
  <c r="Q1755" i="1"/>
  <c r="Q1621" i="1"/>
  <c r="Q976" i="1"/>
  <c r="Q1142" i="1"/>
  <c r="Q2760" i="1"/>
  <c r="Q1154" i="1"/>
  <c r="Q2268" i="1"/>
  <c r="Q1949" i="1"/>
  <c r="Q1751" i="1"/>
  <c r="Q2716" i="1"/>
  <c r="Q3660" i="1"/>
  <c r="Q3157" i="1"/>
  <c r="Q1607" i="1"/>
  <c r="Q2356" i="1"/>
  <c r="Q1685" i="1"/>
  <c r="Q2481" i="1"/>
  <c r="Q2795" i="1"/>
  <c r="Q1748" i="1"/>
  <c r="Q2944" i="1"/>
  <c r="Q1643" i="1"/>
  <c r="Q1395" i="1"/>
  <c r="Q2822" i="1"/>
  <c r="Q2343" i="1"/>
  <c r="Q3586" i="1"/>
  <c r="Q3096" i="1"/>
  <c r="Q3924" i="1"/>
  <c r="Q1922" i="1"/>
  <c r="Q3475" i="1"/>
  <c r="Q2007" i="1"/>
  <c r="Q1250" i="1"/>
  <c r="Q1278" i="1"/>
  <c r="Q2881" i="1"/>
  <c r="Q2557" i="1"/>
  <c r="Q3571" i="1"/>
  <c r="Q1133" i="1"/>
  <c r="Q1783" i="1"/>
  <c r="Q1076" i="1"/>
  <c r="Q955" i="1"/>
  <c r="Q934" i="1"/>
  <c r="Q1686" i="1"/>
  <c r="Q753" i="1"/>
  <c r="Q1718" i="1"/>
  <c r="Q363" i="1"/>
  <c r="Q1833" i="1"/>
  <c r="Q1983" i="1"/>
  <c r="Q2239" i="1"/>
  <c r="Q1727" i="1"/>
  <c r="Q2243" i="1"/>
  <c r="Q3168" i="1"/>
  <c r="Q1125" i="1"/>
  <c r="Q786" i="1"/>
  <c r="Q848" i="1"/>
  <c r="Q1849" i="1"/>
  <c r="Q813" i="1"/>
  <c r="Q2458" i="1"/>
  <c r="Q2807" i="1"/>
  <c r="Q273" i="1"/>
  <c r="Q3225" i="1"/>
  <c r="Q3307" i="1"/>
  <c r="Q410" i="1"/>
  <c r="Q3178" i="1"/>
  <c r="Q2975" i="1"/>
  <c r="Q892" i="1"/>
  <c r="Q3285" i="1"/>
  <c r="Q482" i="1"/>
  <c r="Q1712" i="1"/>
  <c r="Q2382" i="1"/>
  <c r="Q1571" i="1"/>
  <c r="Q1506" i="1"/>
  <c r="Q449" i="1"/>
  <c r="Q3370" i="1"/>
  <c r="Q1071" i="1"/>
  <c r="Q55" i="1"/>
  <c r="Q585" i="1"/>
  <c r="Q604" i="1"/>
  <c r="Q935" i="1"/>
  <c r="Q1915" i="1"/>
  <c r="Q1423" i="1"/>
  <c r="Q1845" i="1"/>
  <c r="Q2019" i="1"/>
  <c r="Q2594" i="1"/>
  <c r="Q1563" i="1"/>
  <c r="Q2620" i="1"/>
  <c r="Q1161" i="1"/>
  <c r="Q1601" i="1"/>
  <c r="Q2282" i="1"/>
  <c r="Q1815" i="1"/>
  <c r="Q1216" i="1"/>
  <c r="Q2474" i="1"/>
  <c r="Q2919" i="1"/>
  <c r="Q2317" i="1"/>
  <c r="Q2660" i="1"/>
  <c r="Q78" i="1"/>
  <c r="Q1645" i="1"/>
  <c r="Q1862" i="1"/>
  <c r="Q183" i="1"/>
  <c r="Q1821" i="1"/>
  <c r="Q3610" i="1"/>
  <c r="Q2599" i="1"/>
  <c r="Q3787" i="1"/>
  <c r="Q3415" i="1"/>
  <c r="Q3569" i="1"/>
  <c r="Q980" i="1"/>
  <c r="Q3247" i="1"/>
  <c r="Q2896" i="1"/>
  <c r="Q2411" i="1"/>
  <c r="Q837" i="1"/>
  <c r="Q2248" i="1"/>
  <c r="Q103" i="1"/>
  <c r="Q2467" i="1"/>
  <c r="Q1982" i="1"/>
  <c r="Q1580" i="1"/>
  <c r="Q2650" i="1"/>
  <c r="Q606" i="1"/>
  <c r="Q2224" i="1"/>
  <c r="Q140" i="1"/>
  <c r="Q916" i="1"/>
  <c r="Q2700" i="1"/>
  <c r="Q2427" i="1"/>
  <c r="Q2785" i="1"/>
  <c r="Q2595" i="1"/>
  <c r="Q1041" i="1"/>
  <c r="Q1069" i="1"/>
  <c r="Q2687" i="1"/>
  <c r="Q997" i="1"/>
  <c r="Q2835" i="1"/>
  <c r="Q3459" i="1"/>
  <c r="Q1970" i="1"/>
  <c r="Q1863" i="1"/>
  <c r="Q2868" i="1"/>
  <c r="Q278" i="1"/>
  <c r="Q1107" i="1"/>
  <c r="Q1074" i="1"/>
  <c r="Q749" i="1"/>
  <c r="Q335" i="1"/>
  <c r="Q3197" i="1"/>
  <c r="Q1583" i="1"/>
  <c r="Q475" i="1"/>
  <c r="Q3241" i="1"/>
  <c r="Q1772" i="1"/>
  <c r="Q2500" i="1"/>
  <c r="Q1292" i="1"/>
  <c r="Q1321" i="1"/>
  <c r="Q2297" i="1"/>
  <c r="Q3222" i="1"/>
  <c r="Q1467" i="1"/>
  <c r="Q471" i="1"/>
  <c r="Q490" i="1"/>
  <c r="Q526" i="1"/>
  <c r="Q2859" i="1"/>
  <c r="Q2345" i="1"/>
  <c r="Q727" i="1"/>
  <c r="Q2220" i="1"/>
  <c r="Q774" i="1"/>
  <c r="Q1414" i="1"/>
  <c r="Q1998" i="1"/>
  <c r="Q761" i="1"/>
  <c r="Q1807" i="1"/>
  <c r="Q1066" i="1"/>
  <c r="Q1680" i="1"/>
  <c r="Q2379" i="1"/>
  <c r="Q1331" i="1"/>
  <c r="Q3902" i="1"/>
  <c r="Q943" i="1"/>
  <c r="Q1916" i="1"/>
  <c r="Q859" i="1"/>
  <c r="Q2510" i="1"/>
  <c r="Q1726" i="1"/>
  <c r="Q2308" i="1"/>
  <c r="Q2388" i="1"/>
  <c r="Q1896" i="1"/>
  <c r="Q581" i="1"/>
  <c r="Q899" i="1"/>
  <c r="Q2012" i="1"/>
  <c r="Q553" i="1"/>
  <c r="Q1270" i="1"/>
  <c r="Q1057" i="1"/>
  <c r="Q666" i="1"/>
  <c r="Q864" i="1"/>
  <c r="Q2036" i="1"/>
  <c r="Q244" i="1"/>
  <c r="Q1868" i="1"/>
  <c r="Q683" i="1"/>
  <c r="Q75" i="1"/>
  <c r="Q257" i="1"/>
  <c r="Q1104" i="1"/>
  <c r="Q713" i="1"/>
  <c r="Q432" i="1"/>
  <c r="Q798" i="1"/>
  <c r="Q260" i="1"/>
  <c r="Q34" i="1"/>
  <c r="Q238" i="1"/>
  <c r="Q1179" i="1"/>
  <c r="Q407" i="1"/>
  <c r="Q1264" i="1"/>
  <c r="Q1355" i="1"/>
  <c r="Q734" i="1"/>
  <c r="Q1752" i="1"/>
  <c r="Q1246" i="1"/>
  <c r="Q552" i="1"/>
  <c r="Q595" i="1"/>
  <c r="Q164" i="1"/>
  <c r="Q801" i="1"/>
  <c r="Q1885" i="1"/>
  <c r="Q1085" i="1"/>
  <c r="Q81" i="1"/>
  <c r="Q1000" i="1"/>
  <c r="Q789" i="1"/>
  <c r="Q66" i="1"/>
  <c r="Q1443" i="1"/>
  <c r="Q1060" i="1"/>
  <c r="Q263" i="1"/>
  <c r="Q1018" i="1"/>
  <c r="Q1421" i="1"/>
  <c r="Q1609" i="1"/>
  <c r="Q87" i="1"/>
  <c r="Q2270" i="1"/>
  <c r="Q1300" i="1"/>
  <c r="Q515" i="1"/>
  <c r="Q872" i="1"/>
  <c r="Q288" i="1"/>
  <c r="Q2761" i="1"/>
  <c r="Q625" i="1"/>
  <c r="Q610" i="1"/>
  <c r="Q112" i="1"/>
  <c r="Q231" i="1"/>
  <c r="Q441" i="1"/>
  <c r="Q1419" i="1"/>
  <c r="Q2288" i="1"/>
  <c r="Q525" i="1"/>
  <c r="Q2856" i="1"/>
  <c r="Q2342" i="1"/>
  <c r="Q2133" i="1"/>
  <c r="Q2254" i="1"/>
  <c r="Q1077" i="1"/>
  <c r="Q959" i="1"/>
  <c r="Q1208" i="1"/>
  <c r="Q971" i="1"/>
  <c r="Q556" i="1"/>
  <c r="Q50" i="1"/>
  <c r="Q104" i="1"/>
  <c r="Q1390" i="1"/>
  <c r="Q1192" i="1"/>
  <c r="Q1438" i="1"/>
  <c r="Q630" i="1"/>
  <c r="Q105" i="1"/>
  <c r="Q1180" i="1"/>
  <c r="Q672" i="1"/>
  <c r="Q910" i="1"/>
  <c r="Q2619" i="1"/>
  <c r="Q60" i="1"/>
  <c r="Q1333" i="1"/>
  <c r="Q699" i="1"/>
  <c r="Q113" i="1"/>
  <c r="Q117" i="1"/>
  <c r="Q8" i="1"/>
  <c r="Q3128" i="1"/>
  <c r="Q1859" i="1"/>
  <c r="Q2196" i="1"/>
  <c r="Q357" i="1"/>
  <c r="Q1818" i="1"/>
  <c r="Q2872" i="1"/>
  <c r="Q563" i="1"/>
  <c r="Q1895" i="1"/>
  <c r="Q246" i="1"/>
  <c r="Q1632" i="1"/>
  <c r="Q1930" i="1"/>
  <c r="Q181" i="1"/>
  <c r="Q446" i="1"/>
  <c r="Q326" i="1"/>
  <c r="Q2892" i="1"/>
  <c r="Q1005" i="1"/>
  <c r="Q1008" i="1"/>
  <c r="Q10" i="1"/>
  <c r="Q51" i="1"/>
  <c r="Q2293" i="1"/>
  <c r="Q1372" i="1"/>
  <c r="Q3910" i="1"/>
  <c r="Q3578" i="1"/>
  <c r="Q3984" i="1"/>
  <c r="Q3405" i="1"/>
  <c r="Q1138" i="1"/>
  <c r="Q3827" i="1"/>
  <c r="Q2135" i="1"/>
  <c r="Q2827" i="1"/>
  <c r="Q4029" i="1"/>
  <c r="Q646" i="1"/>
  <c r="Q3243" i="1"/>
  <c r="Q2339" i="1"/>
  <c r="Q2032" i="1"/>
  <c r="Q3419" i="1"/>
  <c r="Q197" i="1"/>
  <c r="Q3145" i="1"/>
  <c r="Q721" i="1"/>
  <c r="Q3980" i="1"/>
  <c r="Q2816" i="1"/>
  <c r="Q973" i="1"/>
  <c r="Q839" i="1"/>
  <c r="Q2744" i="1"/>
  <c r="Q3965" i="1"/>
  <c r="Q3539" i="1"/>
  <c r="Q1029" i="1"/>
  <c r="Q56" i="1"/>
  <c r="Q397" i="1"/>
  <c r="Q3580" i="1"/>
  <c r="Q3843" i="1"/>
  <c r="Q2205" i="1"/>
  <c r="Q3388" i="1"/>
  <c r="Q611" i="1"/>
  <c r="Q2078" i="1"/>
  <c r="Q254" i="1"/>
  <c r="Q2174" i="1"/>
  <c r="Q2883" i="1"/>
  <c r="Q2375" i="1"/>
  <c r="Q694" i="1"/>
  <c r="Q2920" i="1"/>
  <c r="Q2052" i="1"/>
  <c r="Q1650" i="1"/>
  <c r="Q3812" i="1"/>
  <c r="Q349" i="1"/>
  <c r="Q52" i="1"/>
  <c r="Q4036" i="1"/>
  <c r="Q396" i="1"/>
  <c r="Q718" i="1"/>
  <c r="Q3323" i="1"/>
  <c r="Q4010" i="1"/>
  <c r="Q3714" i="1"/>
  <c r="Q2094" i="1"/>
  <c r="Q869" i="1"/>
  <c r="Q1717" i="1"/>
  <c r="Q4066" i="1"/>
  <c r="Q3154" i="1"/>
  <c r="Q1991" i="1"/>
  <c r="Q230" i="1"/>
  <c r="Q293" i="1"/>
  <c r="Q2385" i="1"/>
  <c r="Q3127" i="1"/>
  <c r="Q2004" i="1"/>
  <c r="Q4056" i="1"/>
  <c r="Q1153" i="1"/>
  <c r="Q2982" i="1"/>
  <c r="Q338" i="1"/>
  <c r="Q3773" i="1"/>
  <c r="Q1837" i="1"/>
  <c r="Q2880" i="1"/>
  <c r="Q1561" i="1"/>
  <c r="Q1662" i="1"/>
  <c r="Q94" i="1"/>
  <c r="Q2184" i="1"/>
  <c r="Q728" i="1"/>
  <c r="Q926" i="1"/>
  <c r="Q233" i="1"/>
  <c r="Q3651" i="1"/>
  <c r="Q2267" i="1"/>
  <c r="Q3531" i="1"/>
  <c r="Q1568" i="1"/>
  <c r="Q2114" i="1"/>
  <c r="Q2216" i="1"/>
  <c r="Q1615" i="1"/>
  <c r="Q3789" i="1"/>
  <c r="Q1253" i="1"/>
  <c r="Q2176" i="1"/>
  <c r="Q1980" i="1"/>
  <c r="Q868" i="1"/>
  <c r="Q2079" i="1"/>
  <c r="Q3528" i="1"/>
  <c r="Q1825" i="1"/>
  <c r="Q1509" i="1"/>
  <c r="Q3045" i="1"/>
  <c r="Q2749" i="1"/>
  <c r="Q2334" i="1"/>
  <c r="Q3755" i="1"/>
  <c r="Q1593" i="1"/>
  <c r="Q2215" i="1"/>
  <c r="Q2234" i="1"/>
  <c r="Q3893" i="1"/>
  <c r="Q3080" i="1"/>
  <c r="Q1665" i="1"/>
  <c r="Q562" i="1"/>
  <c r="Q2332" i="1"/>
  <c r="Q2604" i="1"/>
  <c r="Q3457" i="1"/>
  <c r="Q2311" i="1"/>
  <c r="Q1745" i="1"/>
  <c r="Q1591" i="1"/>
  <c r="Q150" i="1"/>
  <c r="Q280" i="1"/>
  <c r="Q1579" i="1"/>
  <c r="Q2238" i="1"/>
  <c r="Q3933" i="1"/>
  <c r="Q567" i="1"/>
  <c r="Q2109" i="1"/>
  <c r="Q2523" i="1"/>
  <c r="Q170" i="1"/>
  <c r="Q3666" i="1"/>
  <c r="Q2022" i="1"/>
  <c r="Q3520" i="1"/>
  <c r="Q3636" i="1"/>
  <c r="Q3409" i="1"/>
  <c r="Q3501" i="1"/>
  <c r="Q3876" i="1"/>
  <c r="Q3120" i="1"/>
  <c r="Q3261" i="1"/>
  <c r="Q2841" i="1"/>
  <c r="Q3112" i="1"/>
  <c r="Q1511" i="1"/>
  <c r="Q3702" i="1"/>
  <c r="Q3456" i="1"/>
  <c r="Q1159" i="1"/>
  <c r="Q3749" i="1"/>
  <c r="Q445" i="1"/>
  <c r="Q1261" i="1"/>
  <c r="Q1436" i="1"/>
  <c r="Q711" i="1"/>
  <c r="Q155" i="1"/>
  <c r="Q1439" i="1"/>
  <c r="Q329" i="1"/>
  <c r="Q2499" i="1"/>
  <c r="Q379" i="1"/>
  <c r="Q2673" i="1"/>
  <c r="Q1714" i="1"/>
  <c r="Q1009" i="1"/>
  <c r="Q919" i="1"/>
  <c r="Q1678" i="1"/>
  <c r="Q3308" i="1"/>
  <c r="Q1274" i="1"/>
  <c r="Q2849" i="1"/>
  <c r="Q2372" i="1"/>
  <c r="Q2921" i="1"/>
  <c r="Q2092" i="1"/>
  <c r="Q3880" i="1"/>
  <c r="Q3921" i="1"/>
  <c r="Q2162" i="1"/>
  <c r="Q3100" i="1"/>
  <c r="Q53" i="1"/>
  <c r="Q2852" i="1"/>
  <c r="Q3205" i="1"/>
  <c r="Q3402" i="1"/>
  <c r="Q2828" i="1"/>
  <c r="Q717" i="1"/>
  <c r="Q1285" i="1"/>
  <c r="Q252" i="1"/>
  <c r="Q1256" i="1"/>
  <c r="Q3952" i="1"/>
  <c r="Q2337" i="1"/>
  <c r="Q1347" i="1"/>
  <c r="Q403" i="1"/>
  <c r="Q4096" i="1"/>
  <c r="Q3533" i="1"/>
  <c r="Q690" i="1"/>
  <c r="Q2763" i="1"/>
  <c r="Q1289" i="1"/>
  <c r="Q3011" i="1"/>
  <c r="Q424" i="1"/>
  <c r="Q156" i="1"/>
  <c r="Q1095" i="1"/>
  <c r="Q991" i="1"/>
  <c r="Q4051" i="1"/>
  <c r="Q621" i="1"/>
  <c r="Q83" i="1"/>
  <c r="Q3121" i="1"/>
  <c r="Q2430" i="1"/>
  <c r="Q2519" i="1"/>
  <c r="Q2829" i="1"/>
  <c r="Q3628" i="1"/>
  <c r="Q2974" i="1"/>
  <c r="Q1458" i="1"/>
  <c r="Q1375" i="1"/>
  <c r="Q3084" i="1"/>
  <c r="Q3130" i="1"/>
  <c r="Q1148" i="1"/>
  <c r="Q2682" i="1"/>
  <c r="Q2990" i="1"/>
  <c r="Q1959" i="1"/>
  <c r="Q832" i="1"/>
  <c r="Q1258" i="1"/>
  <c r="Q1774" i="1"/>
  <c r="Q2609" i="1"/>
  <c r="Q3961" i="1"/>
  <c r="Q3403" i="1"/>
  <c r="Q1908" i="1"/>
  <c r="Q3886" i="1"/>
  <c r="Q1200" i="1"/>
  <c r="Q2963" i="1"/>
  <c r="Q519" i="1"/>
  <c r="Q3452" i="1"/>
  <c r="Q984" i="1"/>
  <c r="Q126" i="1"/>
  <c r="Q165" i="1"/>
  <c r="Q1308" i="1"/>
  <c r="Q831" i="1"/>
  <c r="Q3698" i="1"/>
  <c r="Q2279" i="1"/>
  <c r="Q3857" i="1"/>
  <c r="Q981" i="1"/>
  <c r="Q2107" i="1"/>
  <c r="Q189" i="1"/>
  <c r="Q1019" i="1"/>
  <c r="Q2426" i="1"/>
  <c r="Q3611" i="1"/>
  <c r="Q267" i="1"/>
  <c r="Q3726" i="1"/>
  <c r="Q2090" i="1"/>
  <c r="Q1144" i="1"/>
  <c r="Q294" i="1"/>
  <c r="Q1181" i="1"/>
  <c r="Q1425" i="1"/>
  <c r="Q1266" i="1"/>
  <c r="Q1354" i="1"/>
  <c r="Q1435" i="1"/>
  <c r="Q3209" i="1"/>
  <c r="Q3311" i="1"/>
  <c r="Q3313" i="1"/>
  <c r="Q1239" i="1"/>
  <c r="Q2274" i="1"/>
  <c r="Q3289" i="1"/>
  <c r="Q195" i="1"/>
  <c r="Q3522" i="1"/>
  <c r="Q3845" i="1"/>
  <c r="Q2228" i="1"/>
  <c r="Q3317" i="1"/>
  <c r="Q3751" i="1"/>
  <c r="Q2207" i="1"/>
  <c r="Q3894" i="1"/>
  <c r="Q1337" i="1"/>
  <c r="Q3303" i="1"/>
  <c r="Q2890" i="1"/>
  <c r="Q3835" i="1"/>
  <c r="Q1360" i="1"/>
  <c r="Q3444" i="1"/>
  <c r="Q587" i="1"/>
  <c r="Q594" i="1"/>
  <c r="Q685" i="1"/>
  <c r="Q1405" i="1"/>
  <c r="Q906" i="1"/>
  <c r="Q2399" i="1"/>
  <c r="Q901" i="1"/>
  <c r="Q1890" i="1"/>
  <c r="Q3620" i="1"/>
  <c r="Q1695" i="1"/>
  <c r="Q3553" i="1"/>
  <c r="Q3412" i="1"/>
  <c r="Q2888" i="1"/>
  <c r="Q3985" i="1"/>
  <c r="Q229" i="1"/>
  <c r="Q2653" i="1"/>
  <c r="Q2915" i="1"/>
  <c r="Q4047" i="1"/>
  <c r="Q1749" i="1"/>
  <c r="Q2153" i="1"/>
  <c r="Q651" i="1"/>
  <c r="Q3579" i="1"/>
  <c r="Q1251" i="1"/>
  <c r="Q308" i="1"/>
  <c r="Q1668" i="1"/>
  <c r="Q3608" i="1"/>
  <c r="Q3170" i="1"/>
  <c r="Q219" i="1"/>
  <c r="Q1961" i="1"/>
  <c r="Q3593" i="1"/>
  <c r="Q2466" i="1"/>
  <c r="Q1081" i="1"/>
  <c r="Q1698" i="1"/>
  <c r="Q1671" i="1"/>
  <c r="Q3700" i="1"/>
  <c r="Q3184" i="1"/>
  <c r="Q3683" i="1"/>
  <c r="Q4035" i="1"/>
  <c r="Q368" i="1"/>
  <c r="Q1560" i="1"/>
  <c r="Q3809" i="1"/>
  <c r="Q1832" i="1"/>
  <c r="Q1967" i="1"/>
  <c r="Q1793" i="1"/>
  <c r="Q3523" i="1"/>
  <c r="Q3012" i="1"/>
  <c r="Q538" i="1"/>
  <c r="Q1617" i="1"/>
  <c r="Q3448" i="1"/>
  <c r="Q3062" i="1"/>
  <c r="Q408" i="1"/>
  <c r="Q1567" i="1"/>
  <c r="Q2447" i="1"/>
  <c r="Q2651" i="1"/>
  <c r="Q616" i="1"/>
  <c r="Q3657" i="1"/>
  <c r="Q4031" i="1"/>
  <c r="Q2446" i="1"/>
  <c r="Q3318" i="1"/>
  <c r="Q2928" i="1"/>
  <c r="Q1325" i="1"/>
  <c r="Q747" i="1"/>
  <c r="Q1814" i="1"/>
  <c r="Q2126" i="1"/>
  <c r="Q235" i="1"/>
  <c r="Q439" i="1"/>
  <c r="Q220" i="1"/>
  <c r="Q609" i="1"/>
  <c r="Q3621" i="1"/>
  <c r="Q3400" i="1"/>
  <c r="Q3597" i="1"/>
  <c r="Q2901" i="1"/>
  <c r="Q2844" i="1"/>
  <c r="Q1559" i="1"/>
  <c r="Q3604" i="1"/>
  <c r="Q1044" i="1"/>
  <c r="Q3038" i="1"/>
  <c r="Q2765" i="1"/>
  <c r="Q956" i="1"/>
  <c r="Q3524" i="1"/>
  <c r="Q2815" i="1"/>
  <c r="Q2026" i="1"/>
  <c r="Q3137" i="1"/>
  <c r="Q1651" i="1"/>
  <c r="Q1840" i="1"/>
  <c r="Q2954" i="1"/>
  <c r="Q1237" i="1"/>
  <c r="Q793" i="1"/>
  <c r="Q2874" i="1"/>
  <c r="Q998" i="1"/>
  <c r="Q3256" i="1"/>
  <c r="Q473" i="1"/>
  <c r="Q1689" i="1"/>
  <c r="Q2273" i="1"/>
  <c r="Q3124" i="1"/>
  <c r="Q3744" i="1"/>
  <c r="Q420" i="1"/>
  <c r="Q1968" i="1"/>
  <c r="Q1260" i="1"/>
  <c r="Q3172" i="1"/>
  <c r="Q3390" i="1"/>
  <c r="Q2575" i="1"/>
  <c r="Q2808" i="1"/>
  <c r="Q1534" i="1"/>
  <c r="Q702" i="1"/>
  <c r="Q3041" i="1"/>
  <c r="Q2804" i="1"/>
  <c r="Q2455" i="1"/>
  <c r="Q328" i="1"/>
  <c r="Q1454" i="1"/>
  <c r="Q2369" i="1"/>
  <c r="Q545" i="1"/>
  <c r="Q2120" i="1"/>
  <c r="Q2945" i="1"/>
  <c r="Q2845" i="1"/>
  <c r="Q2526" i="1"/>
  <c r="Q2839" i="1"/>
  <c r="Q3288" i="1"/>
  <c r="Q1309" i="1"/>
  <c r="Q2064" i="1"/>
  <c r="Q2146" i="1"/>
  <c r="Q2693" i="1"/>
  <c r="Q2391" i="1"/>
  <c r="Q1168" i="1"/>
  <c r="Q1828" i="1"/>
  <c r="Q2203" i="1"/>
  <c r="Q1362" i="1"/>
  <c r="Q3266" i="1"/>
  <c r="Q3574" i="1"/>
  <c r="Q3791" i="1"/>
  <c r="Q438" i="1"/>
  <c r="Q3908" i="1"/>
  <c r="Q2711" i="1"/>
  <c r="Q3613" i="1"/>
  <c r="Q529" i="1"/>
  <c r="Q2999" i="1"/>
  <c r="Q2875" i="1"/>
  <c r="Q2958" i="1"/>
  <c r="Q2231" i="1"/>
  <c r="Q2739" i="1"/>
  <c r="Q2652" i="1"/>
  <c r="Q1963" i="1"/>
  <c r="Q3092" i="1"/>
  <c r="Q2675" i="1"/>
  <c r="Q2281" i="1"/>
  <c r="Q3118" i="1"/>
  <c r="Q2906" i="1"/>
  <c r="Q2433" i="1"/>
  <c r="Q2593" i="1"/>
  <c r="Q2819" i="1"/>
  <c r="Q2358" i="1"/>
  <c r="Q1099" i="1"/>
  <c r="Q1740" i="1"/>
  <c r="Q3648" i="1"/>
  <c r="Q3558" i="1"/>
  <c r="Q535" i="1"/>
  <c r="Q2862" i="1"/>
  <c r="Q121" i="1"/>
  <c r="Q2965" i="1"/>
  <c r="Q212" i="1"/>
  <c r="Q286" i="1"/>
  <c r="Q3759" i="1"/>
  <c r="Q1093" i="1"/>
  <c r="Q3122" i="1"/>
  <c r="Q1547" i="1"/>
  <c r="Q3373" i="1"/>
  <c r="Q3110" i="1"/>
  <c r="Q1881" i="1"/>
  <c r="Q404" i="1"/>
  <c r="Q1424" i="1"/>
  <c r="Q44" i="1"/>
  <c r="Q3747" i="1"/>
  <c r="Q2347" i="1"/>
  <c r="Q3681" i="1"/>
  <c r="Q3754" i="1"/>
  <c r="Q2419" i="1"/>
  <c r="Q2089" i="1"/>
  <c r="Q2055" i="1"/>
  <c r="Q546" i="1"/>
  <c r="Q506" i="1"/>
  <c r="Q888" i="1"/>
  <c r="Q3249" i="1"/>
  <c r="Q1115" i="1"/>
  <c r="Q2106" i="1"/>
  <c r="Q63" i="1"/>
  <c r="Q2786" i="1"/>
  <c r="Q3268" i="1"/>
  <c r="Q3784" i="1"/>
  <c r="Q1592" i="1"/>
  <c r="Q3094" i="1"/>
  <c r="Q1247" i="1"/>
  <c r="Q2857" i="1"/>
  <c r="Q1284" i="1"/>
  <c r="Q1802" i="1"/>
  <c r="Q4060" i="1"/>
  <c r="Q3912" i="1"/>
  <c r="Q3782" i="1"/>
  <c r="Q2563" i="1"/>
  <c r="Q1097" i="1"/>
  <c r="Q3684" i="1"/>
  <c r="Q2024" i="1"/>
  <c r="Q2914" i="1"/>
  <c r="Q1134" i="1"/>
  <c r="Q480" i="1"/>
  <c r="Q1826" i="1"/>
  <c r="Q836" i="1"/>
  <c r="Q3777" i="1"/>
  <c r="Q3735" i="1"/>
  <c r="Q1880" i="1"/>
  <c r="Q2692" i="1"/>
  <c r="Q4006" i="1"/>
  <c r="Q1696" i="1"/>
  <c r="Q372" i="1"/>
  <c r="Q2803" i="1"/>
  <c r="Q3374" i="1"/>
  <c r="Q2452" i="1"/>
  <c r="Q3852" i="1"/>
  <c r="Q2213" i="1"/>
  <c r="Q932" i="1"/>
  <c r="Q2573" i="1"/>
  <c r="Q1996" i="1"/>
  <c r="Q2077" i="1"/>
  <c r="Q635" i="1"/>
  <c r="Q1403" i="1"/>
  <c r="Q1521" i="1"/>
  <c r="Q2966" i="1"/>
  <c r="Q1652" i="1"/>
  <c r="Q2319" i="1"/>
  <c r="Q923" i="1"/>
  <c r="Q1024" i="1"/>
  <c r="Q2885" i="1"/>
  <c r="Q3987" i="1"/>
  <c r="Q3865" i="1"/>
  <c r="Q1020" i="1"/>
  <c r="Q887" i="1"/>
  <c r="Q2095" i="1"/>
  <c r="Q2129" i="1"/>
  <c r="Q3116" i="1"/>
  <c r="Q3397" i="1"/>
  <c r="Q3776" i="1"/>
  <c r="Q631" i="1"/>
  <c r="Q3211" i="1"/>
  <c r="Q2663" i="1"/>
  <c r="Q3003" i="1"/>
  <c r="Q2643" i="1"/>
  <c r="Q1334" i="1"/>
  <c r="Q656" i="1"/>
  <c r="Q3195" i="1"/>
  <c r="Q1673" i="1"/>
  <c r="Q2373" i="1"/>
  <c r="Q2206" i="1"/>
  <c r="Q1301" i="1"/>
  <c r="Q1028" i="1"/>
  <c r="Q3762" i="1"/>
  <c r="Q575" i="1"/>
  <c r="Q43" i="1"/>
  <c r="Q2756" i="1"/>
  <c r="Q25" i="1"/>
  <c r="Q579" i="1"/>
  <c r="Q176" i="1"/>
  <c r="Q1040" i="1"/>
  <c r="Q3872" i="1"/>
  <c r="Q3761" i="1"/>
  <c r="Q3146" i="1"/>
  <c r="Q2134" i="1"/>
  <c r="Q2124" i="1"/>
  <c r="Q1562" i="1"/>
  <c r="Q3863" i="1"/>
  <c r="Q1928" i="1"/>
  <c r="Q3176" i="1"/>
  <c r="Q2303" i="1"/>
  <c r="Q3358" i="1"/>
  <c r="Q2298" i="1"/>
  <c r="Q3245" i="1"/>
  <c r="Q1576" i="1"/>
  <c r="Q3237" i="1"/>
  <c r="Q588" i="1"/>
  <c r="Q3198" i="1"/>
  <c r="Q2208" i="1"/>
  <c r="Q3506" i="1"/>
  <c r="Q353" i="1"/>
  <c r="Q3884" i="1"/>
  <c r="Q2439" i="1"/>
  <c r="Q3087" i="1"/>
  <c r="Q2037" i="1"/>
  <c r="Q3068" i="1"/>
  <c r="Q2265" i="1"/>
  <c r="Q2648" i="1"/>
  <c r="Q873" i="1"/>
  <c r="Q390" i="1"/>
  <c r="Q3074" i="1"/>
  <c r="Q367" i="1"/>
  <c r="Q3923" i="1"/>
  <c r="Q2017" i="1"/>
  <c r="Q325" i="1"/>
  <c r="Q4078" i="1"/>
  <c r="Q2154" i="1"/>
  <c r="Q688" i="1"/>
  <c r="Q601" i="1"/>
  <c r="Q2230" i="1"/>
  <c r="Q2637" i="1"/>
  <c r="Q394" i="1"/>
  <c r="Q3156" i="1"/>
  <c r="Q2015" i="1"/>
  <c r="Q3273" i="1"/>
  <c r="Q650" i="1"/>
  <c r="Q3292" i="1"/>
  <c r="Q3380" i="1"/>
  <c r="Q922" i="1"/>
  <c r="Q3039" i="1"/>
  <c r="Q572" i="1"/>
  <c r="Q3994" i="1"/>
  <c r="Q76" i="1"/>
  <c r="Q3363" i="1"/>
  <c r="Q2882" i="1"/>
  <c r="Q1861" i="1"/>
  <c r="Q1135" i="1"/>
  <c r="Q310" i="1"/>
  <c r="Q4059" i="1"/>
  <c r="Q1369" i="1"/>
  <c r="Q1973" i="1"/>
  <c r="Q2837" i="1"/>
  <c r="Q2680" i="1"/>
  <c r="Q2029" i="1"/>
  <c r="Q3343" i="1"/>
  <c r="Q593" i="1"/>
  <c r="Q474" i="1"/>
  <c r="Q1574" i="1"/>
  <c r="Q2996" i="1"/>
  <c r="Q2324" i="1"/>
  <c r="Q3509" i="1"/>
  <c r="Q1067" i="1"/>
  <c r="Q3543" i="1"/>
  <c r="Q3737" i="1"/>
  <c r="Q2322" i="1"/>
  <c r="Q1393" i="1"/>
  <c r="Q2910" i="1"/>
  <c r="Q2000" i="1"/>
  <c r="Q1812" i="1"/>
  <c r="Q3696" i="1"/>
  <c r="Q3467" i="1"/>
  <c r="Q1350" i="1"/>
  <c r="Q4054" i="1"/>
  <c r="Q3440" i="1"/>
  <c r="Q977" i="1"/>
  <c r="Q1599" i="1"/>
  <c r="Q3283" i="1"/>
  <c r="Q2721" i="1"/>
  <c r="Q2075" i="1"/>
  <c r="Q3204" i="1"/>
  <c r="Q1829" i="1"/>
  <c r="Q3598" i="1"/>
  <c r="Q814" i="1"/>
  <c r="Q3779" i="1"/>
  <c r="Q1038" i="1"/>
  <c r="Q3512" i="1"/>
  <c r="Q3500" i="1"/>
  <c r="Q3468" i="1"/>
  <c r="Q3171" i="1"/>
  <c r="Q570" i="1"/>
  <c r="Q279" i="1"/>
  <c r="Q978" i="1"/>
  <c r="Q3069" i="1"/>
  <c r="Q1771" i="1"/>
  <c r="Q2331" i="1"/>
  <c r="Q4034" i="1"/>
  <c r="Q2840" i="1"/>
  <c r="Q3107" i="1"/>
  <c r="Q2315" i="1"/>
  <c r="Q865" i="1"/>
  <c r="Q3153" i="1"/>
  <c r="Q4057" i="1"/>
  <c r="Q3801" i="1"/>
  <c r="Q2869" i="1"/>
  <c r="Q1766" i="1"/>
  <c r="Q3089" i="1"/>
  <c r="Q3384" i="1"/>
  <c r="Q561" i="1"/>
  <c r="Q3632" i="1"/>
  <c r="Q307" i="1"/>
  <c r="Q2177" i="1"/>
  <c r="Q3527" i="1"/>
  <c r="Q2261" i="1"/>
  <c r="Q2752" i="1"/>
  <c r="Q1330" i="1"/>
  <c r="Q1277" i="1"/>
  <c r="Q3775" i="1"/>
  <c r="Q3811" i="1"/>
  <c r="Q2478" i="1"/>
  <c r="Q3102" i="1"/>
  <c r="Q1984" i="1"/>
  <c r="Q3552" i="1"/>
  <c r="Q4040" i="1"/>
  <c r="Q2417" i="1"/>
  <c r="Q2694" i="1"/>
  <c r="Q3450" i="1"/>
  <c r="Q3849" i="1"/>
  <c r="Q4075" i="1"/>
  <c r="Q1716" i="1"/>
  <c r="Q2058" i="1"/>
  <c r="Q547" i="1"/>
  <c r="Q289" i="1"/>
  <c r="Q1011" i="1"/>
  <c r="Q819" i="1"/>
  <c r="Q58" i="1"/>
  <c r="Q241" i="1"/>
  <c r="Q1313" i="1"/>
  <c r="Q1091" i="1"/>
  <c r="Q634" i="1"/>
  <c r="Q478" i="1"/>
  <c r="Q1217" i="1"/>
  <c r="Q2082" i="1"/>
  <c r="Q3427" i="1"/>
  <c r="Q3541" i="1"/>
  <c r="Q3794" i="1"/>
  <c r="Q3401" i="1"/>
  <c r="Q1492" i="1"/>
  <c r="Q904" i="1"/>
  <c r="Q2727" i="1"/>
  <c r="Q2049" i="1"/>
  <c r="Q2850" i="1"/>
  <c r="Q597" i="1"/>
  <c r="Q1953" i="1"/>
  <c r="Q2685" i="1"/>
  <c r="Q398" i="1"/>
  <c r="Q204" i="1"/>
  <c r="Q3824" i="1"/>
  <c r="Q2891" i="1"/>
  <c r="Q2374" i="1"/>
  <c r="Q3033" i="1"/>
  <c r="Q613" i="1"/>
  <c r="Q483" i="1"/>
  <c r="Q946" i="1"/>
  <c r="Q2110" i="1"/>
  <c r="Q1408" i="1"/>
  <c r="Q2698" i="1"/>
  <c r="Q3542" i="1"/>
  <c r="Q3424" i="1"/>
  <c r="Q3858" i="1"/>
  <c r="Q3962" i="1"/>
  <c r="Q2141" i="1"/>
  <c r="Q2187" i="1"/>
  <c r="Q2437" i="1"/>
  <c r="Q647" i="1"/>
  <c r="Q893" i="1"/>
  <c r="Q1409" i="1"/>
  <c r="Q3407" i="1"/>
  <c r="Q2544" i="1"/>
  <c r="Q586" i="1"/>
  <c r="Q3521" i="1"/>
  <c r="Q2508" i="1"/>
  <c r="Q1708" i="1"/>
  <c r="Q2770" i="1"/>
  <c r="Q3299" i="1"/>
  <c r="Q1248" i="1"/>
  <c r="Q242" i="1"/>
  <c r="Q1329" i="1"/>
  <c r="Q3226" i="1"/>
  <c r="Q3004" i="1"/>
  <c r="Q2497" i="1"/>
  <c r="Q927" i="1"/>
  <c r="Q2287" i="1"/>
  <c r="Q3680" i="1"/>
  <c r="Q3504" i="1"/>
  <c r="Q3462" i="1"/>
  <c r="Q537" i="1"/>
  <c r="Q1254" i="1"/>
  <c r="Q2831" i="1"/>
  <c r="Q1988" i="1"/>
  <c r="Q3664" i="1"/>
  <c r="Q1456" i="1"/>
  <c r="Q3662" i="1"/>
  <c r="Q3954" i="1"/>
  <c r="Q2048" i="1"/>
  <c r="Q3086" i="1"/>
  <c r="Q2949" i="1"/>
  <c r="Q3518" i="1"/>
  <c r="Q2513" i="1"/>
  <c r="Q796" i="1"/>
  <c r="Q3991" i="1"/>
  <c r="Q1554" i="1"/>
  <c r="Q2586" i="1"/>
  <c r="Q2817" i="1"/>
  <c r="Q880" i="1"/>
  <c r="Q168" i="1"/>
  <c r="Q740" i="1"/>
  <c r="Q2421" i="1"/>
  <c r="Q797" i="1"/>
  <c r="Q2327" i="1"/>
  <c r="Q3510" i="1"/>
  <c r="Q1224" i="1"/>
  <c r="Q2217" i="1"/>
  <c r="Q1699" i="1"/>
  <c r="Q2286" i="1"/>
  <c r="Q3103" i="1"/>
  <c r="Q2495" i="1"/>
  <c r="Q2738" i="1"/>
  <c r="Q738" i="1"/>
  <c r="Q582" i="1"/>
  <c r="Q1927" i="1"/>
  <c r="Q3185" i="1"/>
  <c r="Q889" i="1"/>
  <c r="Q1349" i="1"/>
  <c r="Q3998" i="1"/>
  <c r="Q1464" i="1"/>
  <c r="Q3264" i="1"/>
  <c r="Q2301" i="1"/>
  <c r="Q3046" i="1"/>
  <c r="Q3693" i="1"/>
  <c r="Q2329" i="1"/>
  <c r="Q2475" i="1"/>
  <c r="Q3001" i="1"/>
  <c r="Q2782" i="1"/>
  <c r="Q1910" i="1"/>
  <c r="Q2758" i="1"/>
  <c r="Q3257" i="1"/>
  <c r="Q1043" i="1"/>
  <c r="Q1941" i="1"/>
  <c r="Q1711" i="1"/>
  <c r="Q3206" i="1"/>
  <c r="Q3327" i="1"/>
  <c r="Q3232" i="1"/>
  <c r="Q2171" i="1"/>
  <c r="Q3490" i="1"/>
  <c r="Q2647" i="1"/>
  <c r="Q3937" i="1"/>
  <c r="Q1194" i="1"/>
  <c r="Q2449" i="1"/>
  <c r="Q2601" i="1"/>
  <c r="Q1778" i="1"/>
  <c r="Q2771" i="1"/>
  <c r="Q39" i="1"/>
  <c r="Q3665" i="1"/>
  <c r="Q1279" i="1"/>
  <c r="Q3614" i="1"/>
  <c r="Q2371" i="1"/>
  <c r="Q1415" i="1"/>
  <c r="Q3897" i="1"/>
  <c r="Q3090" i="1"/>
  <c r="Q3529" i="1"/>
  <c r="Q878" i="1"/>
  <c r="Q2581" i="1"/>
  <c r="Q2260" i="1"/>
  <c r="Q2972" i="1"/>
  <c r="Q835" i="1"/>
  <c r="Q3790" i="1"/>
  <c r="Q2662" i="1"/>
  <c r="Q2069" i="1"/>
  <c r="Q3442" i="1"/>
  <c r="Q3944" i="1"/>
  <c r="Q2848" i="1"/>
  <c r="Q1707" i="1"/>
  <c r="Q2667" i="1"/>
  <c r="Q554" i="1"/>
  <c r="Q2524" i="1"/>
  <c r="Q596" i="1"/>
  <c r="Q1504" i="1"/>
  <c r="Q1722" i="1"/>
  <c r="Q1801" i="1"/>
  <c r="Q2529" i="1"/>
  <c r="Q3956" i="1"/>
  <c r="Q2588" i="1"/>
  <c r="Q3263" i="1"/>
  <c r="Q3396" i="1"/>
  <c r="Q2456" i="1"/>
  <c r="Q3730" i="1"/>
  <c r="Q3286" i="1"/>
  <c r="Q1851" i="1"/>
  <c r="Q1287" i="1"/>
  <c r="Q2992" i="1"/>
  <c r="Q505" i="1"/>
  <c r="Q2556" i="1"/>
  <c r="Q2512" i="1"/>
  <c r="Q4024" i="1"/>
  <c r="Q3856" i="1"/>
  <c r="Q3772" i="1"/>
  <c r="Q1590" i="1"/>
  <c r="Q2127" i="1"/>
  <c r="Q3781" i="1"/>
  <c r="Q3271" i="1"/>
  <c r="Q970" i="1"/>
  <c r="Q1870" i="1"/>
  <c r="Q2350" i="1"/>
  <c r="Q2344" i="1"/>
  <c r="Q4038" i="1"/>
  <c r="Q4089" i="1"/>
  <c r="Q2020" i="1"/>
  <c r="Q3015" i="1"/>
  <c r="Q3692" i="1"/>
  <c r="Q369" i="1"/>
  <c r="Q847" i="1"/>
  <c r="Q1299" i="1"/>
  <c r="Q3900" i="1"/>
  <c r="Q3624" i="1"/>
  <c r="Q1487" i="1"/>
  <c r="Q1951" i="1"/>
  <c r="Q682" i="1"/>
  <c r="Q3242" i="1"/>
  <c r="Q3960" i="1"/>
  <c r="Q1006" i="1"/>
  <c r="Q1156" i="1"/>
  <c r="Q3414" i="1"/>
  <c r="Q3043" i="1"/>
  <c r="Q46" i="1"/>
  <c r="Q236" i="1"/>
  <c r="Q1990" i="1"/>
  <c r="Q1906" i="1"/>
  <c r="Q27" i="1"/>
  <c r="Q2039" i="1"/>
  <c r="Q2040" i="1"/>
  <c r="Q3709" i="1"/>
  <c r="Q1573" i="1"/>
  <c r="Q2909" i="1"/>
  <c r="Q3997" i="1"/>
  <c r="Q3077" i="1"/>
  <c r="Q1969" i="1"/>
  <c r="Q1434" i="1"/>
  <c r="Q4053" i="1"/>
  <c r="Q3949" i="1"/>
  <c r="Q3024" i="1"/>
  <c r="Q715" i="1"/>
  <c r="Q3391" i="1"/>
  <c r="Q2291" i="1"/>
  <c r="Q3879" i="1"/>
  <c r="Q2108" i="1"/>
  <c r="Q2340" i="1"/>
  <c r="Q1042" i="1"/>
  <c r="Q1078" i="1"/>
  <c r="Q2873" i="1"/>
  <c r="Q1767" i="1"/>
  <c r="Q855" i="1"/>
  <c r="Q2255" i="1"/>
  <c r="Q3430" i="1"/>
  <c r="Q3711" i="1"/>
  <c r="Q3588" i="1"/>
  <c r="Q3808" i="1"/>
  <c r="Q2618" i="1"/>
  <c r="Q3559" i="1"/>
  <c r="Q334" i="1"/>
  <c r="Q1444" i="1"/>
  <c r="Q2967" i="1"/>
  <c r="Q1357" i="1"/>
  <c r="Q3798" i="1"/>
  <c r="Q1754" i="1"/>
  <c r="Q3071" i="1"/>
  <c r="Q1286" i="1"/>
  <c r="Q466" i="1"/>
  <c r="Q211" i="1"/>
  <c r="Q347" i="1"/>
  <c r="Q2674" i="1"/>
  <c r="Q1526" i="1"/>
  <c r="Q637" i="1"/>
  <c r="Q2950" i="1"/>
  <c r="Q2504" i="1"/>
  <c r="Q3914" i="1"/>
  <c r="Q3829" i="1"/>
  <c r="Q2878" i="1"/>
  <c r="Q1352" i="1"/>
  <c r="Q3887" i="1"/>
  <c r="Q1290" i="1"/>
  <c r="Q3989" i="1"/>
  <c r="Q1672" i="1"/>
  <c r="Q2597" i="1"/>
  <c r="Q3807" i="1"/>
  <c r="Q2263" i="1"/>
  <c r="Q3078" i="1"/>
  <c r="Q2684" i="1"/>
  <c r="Q2210" i="1"/>
  <c r="Q3750" i="1"/>
  <c r="Q3322" i="1"/>
  <c r="Q4050" i="1"/>
  <c r="Q3093" i="1"/>
  <c r="Q3253" i="1"/>
  <c r="Q3743" i="1"/>
  <c r="Q1440" i="1"/>
  <c r="Q1451" i="1"/>
  <c r="Q380" i="1"/>
  <c r="Q2769" i="1"/>
  <c r="Q3661" i="1"/>
  <c r="Q2493" i="1"/>
  <c r="Q4070" i="1"/>
  <c r="Q1030" i="1"/>
  <c r="Q2010" i="1"/>
  <c r="Q1900" i="1"/>
  <c r="Q3064" i="1"/>
  <c r="Q1629" i="1"/>
  <c r="Q3590" i="1"/>
  <c r="Q427" i="1"/>
  <c r="Q2661" i="1"/>
  <c r="Q1004" i="1"/>
  <c r="Q3360" i="1"/>
  <c r="Q1864" i="1"/>
  <c r="Q3820" i="1"/>
  <c r="Q2096" i="1"/>
  <c r="Q549" i="1"/>
  <c r="Q272" i="1"/>
  <c r="Q3423" i="1"/>
  <c r="Q3930" i="1"/>
  <c r="Q3180" i="1"/>
  <c r="Q3828" i="1"/>
  <c r="Q1641" i="1"/>
  <c r="Q3913" i="1"/>
  <c r="Q4017" i="1"/>
  <c r="Q1733" i="1"/>
  <c r="Q4016" i="1"/>
  <c r="Q3357" i="1"/>
  <c r="Q1869" i="1"/>
  <c r="Q2712" i="1"/>
  <c r="Q3582" i="1"/>
  <c r="Q3609" i="1"/>
  <c r="Q2152" i="1"/>
  <c r="Q3228" i="1"/>
  <c r="Q2707" i="1"/>
  <c r="Q3800" i="1"/>
  <c r="Q1656" i="1"/>
  <c r="Q3892" i="1"/>
  <c r="Q2664" i="1"/>
  <c r="Q996" i="1"/>
  <c r="Q963" i="1"/>
  <c r="Q3413" i="1"/>
  <c r="Q3351" i="1"/>
  <c r="Q2695" i="1"/>
  <c r="Q2066" i="1"/>
  <c r="Q1952" i="1"/>
  <c r="Q1618" i="1"/>
  <c r="Q1243" i="1"/>
  <c r="Q2053" i="1"/>
  <c r="Q1280" i="1"/>
  <c r="Q2724" i="1"/>
  <c r="Q265" i="1"/>
  <c r="Q592" i="1"/>
  <c r="Q808" i="1"/>
  <c r="Q2775" i="1"/>
  <c r="Q2166" i="1"/>
  <c r="Q2041" i="1"/>
  <c r="Q879" i="1"/>
  <c r="Q948" i="1"/>
  <c r="Q3487" i="1"/>
  <c r="Q550" i="1"/>
  <c r="Q3324" i="1"/>
  <c r="Q2589" i="1"/>
  <c r="Q3955" i="1"/>
  <c r="Q3995" i="1"/>
  <c r="Q2955" i="1"/>
  <c r="Q2830" i="1"/>
  <c r="Q2809" i="1"/>
  <c r="Q2683" i="1"/>
  <c r="Q4004" i="1"/>
  <c r="Q2212" i="1"/>
  <c r="Q1351" i="1"/>
  <c r="Q2157" i="1"/>
  <c r="Q3265" i="1"/>
  <c r="Q3909" i="1"/>
  <c r="Q2902" i="1"/>
  <c r="Q1762" i="1"/>
  <c r="Q3788" i="1"/>
  <c r="Q3537" i="1"/>
  <c r="Q3461" i="1"/>
  <c r="Q907" i="1"/>
  <c r="Q1630" i="1"/>
  <c r="Q3583" i="1"/>
  <c r="Q1710" i="1"/>
  <c r="Q1792" i="1"/>
  <c r="Q2623" i="1"/>
  <c r="Q2396" i="1"/>
  <c r="Q4098" i="1"/>
  <c r="Q1606" i="1"/>
  <c r="Q3021" i="1"/>
  <c r="Q3008" i="1"/>
  <c r="Q1520" i="1"/>
  <c r="Q1420" i="1"/>
  <c r="Q1675" i="1"/>
  <c r="Q3686" i="1"/>
  <c r="Q2678" i="1"/>
  <c r="Q3695" i="1"/>
  <c r="Q2459" i="1"/>
  <c r="Q3757" i="1"/>
  <c r="Q722" i="1"/>
  <c r="Q393" i="1"/>
  <c r="Q1986" i="1"/>
  <c r="Q532" i="1"/>
  <c r="Q73" i="1"/>
  <c r="Q1947" i="1"/>
  <c r="Q1704" i="1"/>
  <c r="Q1306" i="1"/>
  <c r="Q3668" i="1"/>
  <c r="Q3968" i="1"/>
  <c r="Q3411" i="1"/>
  <c r="Q3679" i="1"/>
  <c r="Q2070" i="1"/>
  <c r="Q2767" i="1"/>
  <c r="Q1589" i="1"/>
  <c r="Q3189" i="1"/>
  <c r="Q3534" i="1"/>
  <c r="Q2627" i="1"/>
  <c r="Q3352" i="1"/>
  <c r="Q2800" i="1"/>
  <c r="Q1723" i="1"/>
  <c r="Q2913" i="1"/>
  <c r="Q1518" i="1"/>
  <c r="Q1700" i="1"/>
  <c r="Q1934" i="1"/>
  <c r="Q3099" i="1"/>
  <c r="Q3722" i="1"/>
  <c r="Q3694" i="1"/>
  <c r="Q3454" i="1"/>
  <c r="Q2853" i="1"/>
  <c r="Q1654" i="1"/>
  <c r="Q2392" i="1"/>
  <c r="Q2608" i="1"/>
  <c r="Q1530" i="1"/>
  <c r="Q2629" i="1"/>
  <c r="Q1406" i="1"/>
  <c r="Q2180" i="1"/>
  <c r="Q4065" i="1"/>
  <c r="Q2489" i="1"/>
  <c r="Q2515" i="1"/>
  <c r="Q2565" i="1"/>
  <c r="Q4003" i="1"/>
  <c r="Q2104" i="1"/>
  <c r="Q1757" i="1"/>
  <c r="Q2640" i="1"/>
  <c r="Q1844" i="1"/>
  <c r="Q3853" i="1"/>
  <c r="Q825" i="1"/>
  <c r="Q800" i="1"/>
  <c r="Q871" i="1"/>
  <c r="Q1429" i="1"/>
  <c r="Q2916" i="1"/>
  <c r="Q409" i="1"/>
  <c r="Q1806" i="1"/>
  <c r="Q3277" i="1"/>
  <c r="Q2518" i="1"/>
  <c r="Q1877" i="1"/>
  <c r="Q3392" i="1"/>
  <c r="Q2418" i="1"/>
  <c r="Q2553" i="1"/>
  <c r="Q2087" i="1"/>
  <c r="Q1975" i="1"/>
  <c r="Q3815" i="1"/>
  <c r="Q2277" i="1"/>
  <c r="Q3282" i="1"/>
  <c r="Q3165" i="1"/>
  <c r="Q3770" i="1"/>
  <c r="Q2626" i="1"/>
  <c r="Q3742" i="1"/>
  <c r="Q2697" i="1"/>
  <c r="Q3813" i="1"/>
  <c r="Q1865" i="1"/>
  <c r="Q1096" i="1"/>
  <c r="Q2625" i="1"/>
  <c r="Q457" i="1"/>
  <c r="Q3974" i="1"/>
  <c r="Q3720" i="1"/>
  <c r="Q3276" i="1"/>
  <c r="Q2790" i="1"/>
  <c r="Q3671" i="1"/>
  <c r="Q3953" i="1"/>
  <c r="Q2013" i="1"/>
  <c r="Q542" i="1"/>
  <c r="Q2797" i="1"/>
  <c r="Q3434" i="1"/>
  <c r="Q2501" i="1"/>
  <c r="Q600" i="1"/>
  <c r="Q1432" i="1"/>
  <c r="Q1119" i="1"/>
  <c r="Q517" i="1"/>
  <c r="Q2045" i="1"/>
  <c r="Q3187" i="1"/>
  <c r="Q3364" i="1"/>
  <c r="Q4045" i="1"/>
  <c r="Q3085" i="1"/>
  <c r="Q3306" i="1"/>
  <c r="Q3026" i="1"/>
  <c r="Q3885" i="1"/>
  <c r="Q3939" i="1"/>
  <c r="Q2422" i="1"/>
  <c r="Q2521" i="1"/>
  <c r="Q2813" i="1"/>
  <c r="Q1169" i="1"/>
  <c r="Q1597" i="1"/>
  <c r="Q2498" i="1"/>
  <c r="Q2884" i="1"/>
  <c r="Q2895" i="1"/>
  <c r="Q2930" i="1"/>
  <c r="Q3806" i="1"/>
  <c r="Q3919" i="1"/>
  <c r="Q3389" i="1"/>
  <c r="Q2145" i="1"/>
  <c r="Q1962" i="1"/>
  <c r="Q3369" i="1"/>
  <c r="Q2125" i="1"/>
  <c r="Q2299" i="1"/>
  <c r="Q2904" i="1"/>
  <c r="Q3654" i="1"/>
  <c r="Q3650" i="1"/>
  <c r="Q3017" i="1"/>
  <c r="Q512" i="1"/>
  <c r="Q2665" i="1"/>
  <c r="Q1232" i="1"/>
  <c r="Q1997" i="1"/>
  <c r="Q3383" i="1"/>
  <c r="Q198" i="1"/>
  <c r="Q3600" i="1"/>
  <c r="Q3036" i="1"/>
  <c r="Q4005" i="1"/>
  <c r="Q3882" i="1"/>
  <c r="Q3871" i="1"/>
  <c r="Q3833" i="1"/>
  <c r="Q3215" i="1"/>
  <c r="Q3502" i="1"/>
  <c r="Q3049" i="1"/>
  <c r="Q3052" i="1"/>
  <c r="Q2185" i="1"/>
  <c r="Q3585" i="1"/>
  <c r="Q2360" i="1"/>
  <c r="Q4028" i="1"/>
  <c r="Q3677" i="1"/>
  <c r="Q2970" i="1"/>
  <c r="Q1556" i="1"/>
  <c r="Q862" i="1"/>
  <c r="Q1496" i="1"/>
  <c r="Q3055" i="1"/>
  <c r="Q3034" i="1"/>
  <c r="Q3513" i="1"/>
  <c r="Q3061" i="1"/>
  <c r="Q1450" i="1"/>
  <c r="Q3616" i="1"/>
  <c r="Q3372" i="1"/>
  <c r="Q2486" i="1"/>
  <c r="Q3297" i="1"/>
  <c r="Q4082" i="1"/>
  <c r="Q3191" i="1"/>
  <c r="Q3907" i="1"/>
  <c r="Q3567" i="1"/>
  <c r="Q3732" i="1"/>
  <c r="Q2016" i="1"/>
  <c r="Q3486" i="1"/>
  <c r="Q3878" i="1"/>
  <c r="Q2546" i="1"/>
  <c r="Q3838" i="1"/>
  <c r="Q1655" i="1"/>
  <c r="Q1646" i="1"/>
  <c r="Q3482" i="1"/>
  <c r="Q2926" i="1"/>
  <c r="Q3203" i="1"/>
  <c r="Q3903" i="1"/>
  <c r="Q3783" i="1"/>
  <c r="Q1827" i="1"/>
  <c r="Q3889" i="1"/>
  <c r="Q1378" i="1"/>
  <c r="Q3652" i="1"/>
  <c r="Q2443" i="1"/>
  <c r="Q3656" i="1"/>
  <c r="Q2854" i="1"/>
  <c r="Q1003" i="1"/>
  <c r="Q990" i="1"/>
  <c r="Q1050" i="1"/>
  <c r="Q3233" i="1"/>
  <c r="Q417" i="1"/>
  <c r="Q3940" i="1"/>
  <c r="Q3619" i="1"/>
  <c r="Q1118" i="1"/>
  <c r="Q3025" i="1"/>
  <c r="Q3221" i="1"/>
  <c r="Q1149" i="1"/>
  <c r="Q1461" i="1"/>
  <c r="Q3601" i="1"/>
  <c r="Q1841" i="1"/>
  <c r="Q3922" i="1"/>
  <c r="Q3797" i="1"/>
  <c r="Q2014" i="1"/>
  <c r="Q2035" i="1"/>
  <c r="Q2001" i="1"/>
  <c r="Q1958" i="1"/>
  <c r="Q3663" i="1"/>
  <c r="Q3575" i="1"/>
  <c r="Q4094" i="1"/>
  <c r="Q2691" i="1"/>
  <c r="Q3905" i="1"/>
  <c r="Q3639" i="1"/>
  <c r="Q852" i="1"/>
  <c r="Q214" i="1"/>
  <c r="Q3796" i="1"/>
  <c r="Q1993" i="1"/>
  <c r="Q2708" i="1"/>
  <c r="Q3568" i="1"/>
  <c r="Q2113" i="1"/>
  <c r="Q225" i="1"/>
  <c r="Q3013" i="1"/>
  <c r="Q2088" i="1"/>
  <c r="Q1533" i="1"/>
  <c r="Q285" i="1"/>
  <c r="Q3721" i="1"/>
  <c r="Q1055" i="1"/>
  <c r="Q2044" i="1"/>
  <c r="Q2128" i="1"/>
  <c r="Q2059" i="1"/>
  <c r="Q2186" i="1"/>
  <c r="Q3817" i="1"/>
  <c r="Q3971" i="1"/>
  <c r="Q298" i="1"/>
  <c r="Q3108" i="1"/>
  <c r="Q3867" i="1"/>
  <c r="Q4033" i="1"/>
  <c r="Q2699" i="1"/>
  <c r="Q3355" i="1"/>
  <c r="Q3877" i="1"/>
  <c r="Q1544" i="1"/>
  <c r="Q3070" i="1"/>
  <c r="Q1459" i="1"/>
  <c r="Q3494" i="1"/>
  <c r="Q1525" i="1"/>
  <c r="Q3484" i="1"/>
  <c r="Q3479" i="1"/>
  <c r="Q3006" i="1"/>
  <c r="Q2257" i="1"/>
  <c r="Q4090" i="1"/>
  <c r="Q3199" i="1"/>
  <c r="Q4039" i="1"/>
  <c r="Q4068" i="1"/>
  <c r="Q3719" i="1"/>
  <c r="Q3715" i="1"/>
  <c r="Q3752" i="1"/>
  <c r="Q3519" i="1"/>
  <c r="Q3704" i="1"/>
  <c r="Q4022" i="1"/>
  <c r="Q2534" i="1"/>
  <c r="Q823" i="1"/>
  <c r="Q3629" i="1"/>
  <c r="Q3234" i="1"/>
  <c r="Q2531" i="1"/>
  <c r="Q3223" i="1"/>
  <c r="Q426" i="1"/>
  <c r="Q2894" i="1"/>
  <c r="Q3862" i="1"/>
  <c r="Q4021" i="1"/>
  <c r="Q2121" i="1"/>
  <c r="Q1310" i="1"/>
  <c r="Q3803" i="1"/>
  <c r="Q1835" i="1"/>
  <c r="Q4074" i="1"/>
  <c r="Q3647" i="1"/>
  <c r="Q3774" i="1"/>
  <c r="Q3260" i="1"/>
  <c r="Q3418" i="1"/>
  <c r="Q3354" i="1"/>
  <c r="Q3408" i="1"/>
  <c r="Q2002" i="1"/>
  <c r="Q643" i="1"/>
  <c r="Q624" i="1"/>
  <c r="Q1127" i="1"/>
  <c r="Q627" i="1"/>
  <c r="Q3729" i="1"/>
  <c r="Q614" i="1"/>
  <c r="Q2720" i="1"/>
  <c r="Q1924" i="1"/>
  <c r="Q3050" i="1"/>
  <c r="Q4025" i="1"/>
  <c r="Q3367" i="1"/>
  <c r="Q514" i="1"/>
  <c r="Q2776" i="1"/>
  <c r="Q2644" i="1"/>
  <c r="Q2123" i="1"/>
  <c r="Q3978" i="1"/>
  <c r="Q652" i="1"/>
  <c r="Q3441" i="1"/>
  <c r="Q3244" i="1"/>
  <c r="Q3896" i="1"/>
  <c r="Q3846" i="1"/>
  <c r="Q2750" i="1"/>
  <c r="Q3406" i="1"/>
  <c r="Q3810" i="1"/>
  <c r="Q2380" i="1"/>
  <c r="Q2860" i="1"/>
  <c r="Q3141" i="1"/>
  <c r="Q3231" i="1"/>
  <c r="Q1316" i="1"/>
  <c r="Q3738" i="1"/>
  <c r="Q3964" i="1"/>
  <c r="Q3207" i="1"/>
  <c r="Q3780" i="1"/>
  <c r="Q3067" i="1"/>
  <c r="Q3564" i="1"/>
  <c r="Q4046" i="1"/>
  <c r="Q3816" i="1"/>
  <c r="Q4084" i="1"/>
  <c r="Q3840" i="1"/>
  <c r="Q810" i="1"/>
  <c r="Q2416" i="1"/>
  <c r="Q3814" i="1"/>
  <c r="Q3599" i="1"/>
  <c r="Q2503" i="1"/>
  <c r="Q3710" i="1"/>
  <c r="Q3927" i="1"/>
  <c r="Q4108" i="1"/>
  <c r="Q2027" i="1"/>
  <c r="Q3860" i="1"/>
  <c r="Q3799" i="1"/>
  <c r="Q4044" i="1"/>
  <c r="Q3148" i="1"/>
  <c r="Q3818" i="1"/>
  <c r="Q3713" i="1"/>
  <c r="Q3917" i="1"/>
  <c r="Q2706" i="1"/>
  <c r="Q3928" i="1"/>
  <c r="Q3216" i="1"/>
  <c r="Q1098" i="1"/>
  <c r="Q3275" i="1"/>
  <c r="Q2826" i="1"/>
  <c r="Q1012" i="1"/>
  <c r="Q3901" i="1"/>
  <c r="Q3300" i="1"/>
  <c r="Q3992" i="1"/>
  <c r="Q3947" i="1"/>
  <c r="Q1311" i="1"/>
  <c r="Q1236" i="1"/>
  <c r="Q3435" i="1"/>
  <c r="Q3350" i="1"/>
  <c r="Q3690" i="1"/>
  <c r="Q2111" i="1"/>
  <c r="Q1307" i="1"/>
  <c r="Q1327" i="1"/>
  <c r="Q3723" i="1"/>
  <c r="Q2933" i="1"/>
  <c r="Q3973" i="1"/>
  <c r="Q4073" i="1"/>
  <c r="Q3259" i="1"/>
  <c r="Q1371" i="1"/>
  <c r="Q1452" i="1"/>
  <c r="Q3532" i="1"/>
  <c r="Q1469" i="1"/>
  <c r="Q1465" i="1"/>
  <c r="Q3144" i="1"/>
  <c r="Q1553" i="1"/>
  <c r="Q1480" i="1"/>
  <c r="Q1605" i="1"/>
  <c r="Q2715" i="1"/>
  <c r="Q3689" i="1"/>
  <c r="Q3274" i="1"/>
  <c r="Q1683" i="1"/>
  <c r="Q3890" i="1"/>
  <c r="Q3596" i="1"/>
  <c r="Q3906" i="1"/>
  <c r="Q3455" i="1"/>
  <c r="Q3929" i="1"/>
  <c r="Q3220" i="1"/>
  <c r="Q3976" i="1"/>
  <c r="Q3641" i="1"/>
  <c r="Q4107" i="1"/>
  <c r="Q1860" i="1"/>
  <c r="Q4041" i="1"/>
  <c r="Q1987" i="1"/>
  <c r="Q2030" i="1"/>
  <c r="Q2659" i="1"/>
  <c r="Q3712" i="1"/>
  <c r="Q3377" i="1"/>
  <c r="Q2117" i="1"/>
  <c r="Q2028" i="1"/>
  <c r="Q4069" i="1"/>
  <c r="Q2140" i="1"/>
  <c r="Q4103" i="1"/>
  <c r="Q3966" i="1"/>
  <c r="Q3826" i="1"/>
  <c r="Q3132" i="1"/>
  <c r="Q2908" i="1"/>
  <c r="Q3151" i="1"/>
  <c r="Q3999" i="1"/>
  <c r="Q2285" i="1"/>
  <c r="Q2312" i="1"/>
  <c r="Q3471" i="1"/>
  <c r="Q4009" i="1"/>
  <c r="Q2323" i="1"/>
  <c r="Q4081" i="1"/>
  <c r="Q2384" i="1"/>
  <c r="Q2959" i="1"/>
  <c r="Q3834" i="1"/>
  <c r="Q4111" i="1"/>
  <c r="Q3302" i="1"/>
  <c r="Q2445" i="1"/>
  <c r="Q3802" i="1"/>
  <c r="Q2423" i="1"/>
  <c r="Q2434" i="1"/>
  <c r="Q3881" i="1"/>
  <c r="Q3911" i="1"/>
  <c r="Q3725" i="1"/>
  <c r="Q4048" i="1"/>
  <c r="Q3977" i="1"/>
  <c r="Q4015" i="1"/>
  <c r="Q2574" i="1"/>
  <c r="Q3166" i="1"/>
  <c r="Q3740" i="1"/>
  <c r="Q3967" i="1"/>
  <c r="Q3685" i="1"/>
  <c r="Q4097" i="1"/>
  <c r="Q4062" i="1"/>
  <c r="Q4086" i="1"/>
  <c r="Q4037" i="1"/>
  <c r="Q2903" i="1"/>
  <c r="Q3706" i="1"/>
  <c r="Q3379" i="1"/>
  <c r="Q2922" i="1"/>
  <c r="Q4064" i="1"/>
  <c r="Q2947" i="1"/>
  <c r="Q3516" i="1"/>
  <c r="Q3027" i="1"/>
  <c r="Q2987" i="1"/>
  <c r="Q3842" i="1"/>
  <c r="Q3023" i="1"/>
  <c r="Q3115" i="1"/>
  <c r="Q3717" i="1"/>
  <c r="Q4099" i="1"/>
  <c r="Q4088" i="1"/>
  <c r="Q4013" i="1"/>
  <c r="Q3150" i="1"/>
  <c r="Q3217" i="1"/>
  <c r="Q4076" i="1"/>
  <c r="Q3309" i="1"/>
  <c r="Q3417" i="1"/>
  <c r="Q3378" i="1"/>
  <c r="Q3376" i="1"/>
  <c r="Q3371" i="1"/>
  <c r="Q4023" i="1"/>
  <c r="Q3970" i="1"/>
  <c r="Q3507" i="1"/>
  <c r="Q3492" i="1"/>
  <c r="Q3805" i="1"/>
  <c r="Q4087" i="1"/>
  <c r="Q3581" i="1"/>
  <c r="Q3565" i="1"/>
  <c r="Q3963" i="1"/>
  <c r="Q3993" i="1"/>
  <c r="Q3748" i="1"/>
  <c r="Q3943" i="1"/>
  <c r="Q3739" i="1"/>
  <c r="Q3756" i="1"/>
  <c r="Q4080" i="1"/>
  <c r="Q4093" i="1"/>
  <c r="Q3793" i="1"/>
  <c r="Q3854" i="1"/>
  <c r="Q3861" i="1"/>
  <c r="Q3864" i="1"/>
  <c r="Q3888" i="1"/>
  <c r="Q3936" i="1"/>
  <c r="Q4011" i="1"/>
  <c r="Q4032" i="1"/>
  <c r="Q4049" i="1"/>
  <c r="Q4095" i="1"/>
  <c r="Q4092" i="1"/>
  <c r="Q4106" i="1"/>
  <c r="Q255" i="1"/>
  <c r="Q342" i="1"/>
  <c r="Q95" i="1"/>
  <c r="Q3855" i="1"/>
  <c r="Q2762" i="1"/>
  <c r="Q2602" i="1"/>
  <c r="Q1545" i="1"/>
  <c r="Q93" i="1"/>
  <c r="Q364" i="1"/>
  <c r="Q3284" i="1"/>
  <c r="Q297" i="1"/>
  <c r="Q2564" i="1"/>
  <c r="Q200" i="1"/>
  <c r="Q111" i="1"/>
  <c r="Q2011" i="1"/>
  <c r="Q3248" i="1"/>
  <c r="Q1798" i="1"/>
  <c r="Q2387" i="1"/>
  <c r="Q2582" i="1"/>
  <c r="Q309" i="1"/>
  <c r="Q1476" i="1"/>
  <c r="Q1517" i="1"/>
  <c r="Q355" i="1"/>
  <c r="Q2754" i="1"/>
  <c r="Q2223" i="1"/>
  <c r="Q3347" i="1"/>
  <c r="Q3134" i="1"/>
  <c r="Q3485" i="1"/>
  <c r="Q2072" i="1"/>
  <c r="Q692" i="1"/>
  <c r="Q3278" i="1"/>
  <c r="Q2525" i="1"/>
  <c r="Q2774" i="1"/>
  <c r="Q1448" i="1"/>
  <c r="Q1109" i="1"/>
  <c r="Q844" i="1"/>
  <c r="Q523" i="1"/>
  <c r="Q2681" i="1"/>
  <c r="Q4063" i="1"/>
  <c r="Q2709" i="1"/>
  <c r="Q3007" i="1"/>
  <c r="Q3515" i="1"/>
  <c r="Q3022" i="1"/>
  <c r="Q3526" i="1"/>
  <c r="Q343" i="1"/>
  <c r="Q2222" i="1"/>
  <c r="Q3044" i="1"/>
  <c r="Q2304" i="1"/>
  <c r="Q2532" i="1"/>
  <c r="Q1513" i="1"/>
  <c r="Q785" i="1"/>
  <c r="Q3082" i="1"/>
  <c r="Q681" i="1"/>
  <c r="Q1160" i="1"/>
  <c r="Q3250" i="1"/>
  <c r="Q833" i="1"/>
  <c r="Q3398" i="1"/>
  <c r="Q1445" i="1"/>
  <c r="Q4000" i="1"/>
  <c r="Q3934" i="1"/>
  <c r="Q2080" i="1"/>
  <c r="Q243" i="1"/>
  <c r="Q2846" i="1"/>
  <c r="Q1819" i="1"/>
  <c r="Q3436" i="1"/>
  <c r="Q375" i="1"/>
  <c r="Q68" i="1"/>
  <c r="Q3915" i="1"/>
  <c r="Q4101" i="1"/>
  <c r="Q3844" i="1"/>
  <c r="Q2580" i="1"/>
  <c r="Q4091" i="1"/>
  <c r="Q3745" i="1"/>
  <c r="Q3353" i="1"/>
  <c r="Q115" i="1"/>
  <c r="Q4114" i="1"/>
  <c r="Q2783" i="1"/>
  <c r="Q3870" i="1"/>
  <c r="Q3098" i="1"/>
  <c r="Q4109" i="1"/>
  <c r="Q3718" i="1"/>
  <c r="Q1477" i="1"/>
  <c r="Q2789" i="1"/>
  <c r="Q3707" i="1"/>
  <c r="Q3496" i="1"/>
  <c r="Q2211" i="1"/>
  <c r="Q3996" i="1"/>
  <c r="Q1483" i="1"/>
  <c r="Q1373" i="1"/>
  <c r="Q534" i="1"/>
  <c r="Q2598" i="1"/>
  <c r="Q1866" i="1"/>
  <c r="Q1102" i="1"/>
  <c r="Q2516" i="1"/>
  <c r="Q705" i="1"/>
  <c r="Q788" i="1"/>
  <c r="Q3959" i="1"/>
  <c r="Q2477" i="1"/>
  <c r="Q3175" i="1"/>
  <c r="Q1738" i="1"/>
  <c r="Q1944" i="1"/>
  <c r="Q2666" i="1"/>
  <c r="Q1594" i="1"/>
  <c r="Q930" i="1"/>
  <c r="Q2237" i="1"/>
  <c r="Q5" i="1"/>
  <c r="Q3040" i="1"/>
  <c r="Q3495" i="1"/>
  <c r="Q4083" i="1"/>
  <c r="Q2714" i="1"/>
  <c r="Q1532" i="1"/>
  <c r="Q2726" i="1"/>
  <c r="Q2302" i="1"/>
  <c r="Q3002" i="1"/>
  <c r="Q2705" i="1"/>
  <c r="Q3875" i="1"/>
  <c r="Q2779" i="1"/>
  <c r="Q2492" i="1"/>
  <c r="Q3505" i="1"/>
  <c r="Q3555" i="1"/>
  <c r="Q3607" i="1"/>
  <c r="Q3229" i="1"/>
  <c r="Q3931" i="1"/>
  <c r="Q3948" i="1"/>
  <c r="Q2006" i="1"/>
  <c r="Q3298" i="1"/>
  <c r="Q4019" i="1"/>
  <c r="Q668" i="1"/>
  <c r="Q3935" i="1"/>
  <c r="Q3200" i="1"/>
  <c r="Q3642" i="1"/>
  <c r="Q2381" i="1"/>
  <c r="Q3560" i="1"/>
  <c r="Q2784" i="1"/>
  <c r="Q2748" i="1"/>
  <c r="Q2505" i="1"/>
  <c r="Q2768" i="1"/>
  <c r="Q3230" i="1"/>
  <c r="Q1460" i="1"/>
  <c r="Q516" i="1"/>
  <c r="Q2535" i="1"/>
  <c r="Q3048" i="1"/>
  <c r="Q3060" i="1"/>
  <c r="Q3746" i="1"/>
  <c r="Q2940" i="1"/>
  <c r="Q1790" i="1"/>
  <c r="Q3975" i="1"/>
  <c r="Q3544" i="1"/>
  <c r="Q1834" i="1"/>
  <c r="Q4085" i="1"/>
  <c r="Q3499" i="1"/>
  <c r="Q3511" i="1"/>
  <c r="Q3969" i="1"/>
  <c r="Q1332" i="1"/>
  <c r="Q2799" i="1"/>
  <c r="Q1061" i="1"/>
  <c r="Q3404" i="1"/>
  <c r="Q602" i="1"/>
  <c r="Q41" i="1"/>
  <c r="Q4012" i="1"/>
  <c r="Q65" i="1"/>
  <c r="Q821" i="1"/>
  <c r="Q3449" i="1"/>
  <c r="Q2723" i="1"/>
  <c r="Q560" i="1"/>
  <c r="Q1047" i="1"/>
  <c r="Q3769" i="1"/>
  <c r="Q4071" i="1"/>
  <c r="Q1474" i="1"/>
  <c r="Q2209" i="1"/>
  <c r="Q2061" i="1"/>
  <c r="Q933" i="1"/>
  <c r="Q3014" i="1"/>
  <c r="Q2338" i="1"/>
  <c r="Q3988" i="1"/>
  <c r="Q1587" i="1"/>
  <c r="Q1089" i="1"/>
  <c r="Q4018" i="1"/>
  <c r="Q2485" i="1"/>
  <c r="Q21" i="1"/>
  <c r="Q96" i="1"/>
  <c r="Q2820" i="1"/>
  <c r="Q4043" i="1"/>
  <c r="Q3028" i="1"/>
  <c r="Q1497" i="1"/>
  <c r="Q2561" i="1"/>
  <c r="Q803" i="1"/>
  <c r="Q1494" i="1"/>
  <c r="Q2806" i="1"/>
  <c r="Q1799" i="1"/>
  <c r="Q569" i="1"/>
  <c r="Q1516" i="1"/>
  <c r="Q2777" i="1"/>
  <c r="Q2101" i="1"/>
  <c r="Q2050" i="1"/>
  <c r="Q2389" i="1"/>
  <c r="Q2219" i="1"/>
  <c r="Q1080" i="1"/>
  <c r="Q3982" i="1"/>
  <c r="Q4058" i="1"/>
  <c r="Q2321" i="1"/>
  <c r="Q261" i="1"/>
  <c r="Q3079" i="1"/>
  <c r="Q13" i="1"/>
  <c r="Q696" i="1"/>
  <c r="Q296" i="1"/>
  <c r="Q830" i="1"/>
  <c r="Q679" i="1"/>
  <c r="Q902" i="1"/>
  <c r="Q3472" i="1"/>
  <c r="Q1721" i="1"/>
  <c r="Q401" i="1"/>
  <c r="Q3235" i="1"/>
  <c r="Q2300" i="1"/>
  <c r="Q1659" i="1"/>
  <c r="Q11" i="1"/>
  <c r="Q551" i="1"/>
  <c r="Q799" i="1"/>
  <c r="Q939" i="1"/>
  <c r="Q1176" i="1"/>
  <c r="Q1931" i="1"/>
  <c r="Q2793" i="1"/>
  <c r="Q953" i="1"/>
  <c r="Q4113" i="1"/>
  <c r="Q3591" i="1"/>
  <c r="Q1985" i="1"/>
  <c r="Q2306" i="1"/>
  <c r="Q3438" i="1"/>
  <c r="Q2956" i="1"/>
  <c r="Q2566" i="1"/>
  <c r="Q4027" i="1"/>
  <c r="Q454" i="1"/>
  <c r="Q3986" i="1"/>
  <c r="Q1886" i="1"/>
  <c r="Q2948" i="1"/>
  <c r="Q861" i="1"/>
  <c r="Q3622" i="1"/>
  <c r="Q2713" i="1"/>
  <c r="Q571" i="1"/>
  <c r="Q2943" i="1"/>
  <c r="Q3727" i="1"/>
  <c r="Q1769" i="1"/>
  <c r="Q896" i="1"/>
  <c r="Q1238" i="1"/>
  <c r="Q2833" i="1"/>
  <c r="Q1195" i="1"/>
  <c r="Q3334" i="1"/>
  <c r="Q1202" i="1"/>
  <c r="Q3703" i="1"/>
  <c r="Q2068" i="1"/>
  <c r="Q4072" i="1"/>
  <c r="Q995" i="1"/>
  <c r="Q2276" i="1"/>
  <c r="Q2571" i="1"/>
  <c r="Q2787" i="1"/>
  <c r="Q2188" i="1"/>
  <c r="Q3147" i="1"/>
  <c r="Q2351" i="1"/>
  <c r="Q2341" i="1"/>
  <c r="Q3394" i="1"/>
  <c r="Q3356" i="1"/>
  <c r="Q2591" i="1"/>
  <c r="Q1776" i="1"/>
  <c r="Q240" i="1"/>
  <c r="Q2067" i="1"/>
  <c r="Q3627" i="1"/>
  <c r="Q1507" i="1"/>
  <c r="Q1582" i="1"/>
  <c r="Q3326" i="1"/>
  <c r="Q2657" i="1"/>
  <c r="Q662" i="1"/>
  <c r="Q303" i="1"/>
  <c r="Q30" i="1"/>
  <c r="Q638" i="1"/>
  <c r="Q1805" i="1"/>
  <c r="Q664" i="1"/>
  <c r="Q3617" i="1"/>
  <c r="Q2814" i="1"/>
  <c r="Q2704" i="1"/>
  <c r="Q1674" i="1"/>
  <c r="Q1244" i="1"/>
  <c r="Q1839" i="1"/>
  <c r="Q208" i="1"/>
  <c r="Q1293" i="1"/>
  <c r="Q2898" i="1"/>
  <c r="Q1522" i="1"/>
  <c r="Q17" i="1"/>
  <c r="Q2155" i="1"/>
  <c r="Q444" i="1"/>
  <c r="Q735" i="1"/>
  <c r="Q187" i="1"/>
  <c r="Q3182" i="1"/>
  <c r="Q2354" i="1"/>
  <c r="Q2202" i="1"/>
  <c r="Q1595" i="1"/>
  <c r="Q767" i="1"/>
  <c r="Q3899" i="1"/>
  <c r="Q1187" i="1"/>
  <c r="Q1374" i="1"/>
  <c r="Q2995" i="1"/>
  <c r="Q2328" i="1"/>
  <c r="Q1402" i="1"/>
  <c r="Q486" i="1"/>
  <c r="Q2086" i="1"/>
  <c r="Q3129" i="1"/>
  <c r="Q1218" i="1"/>
  <c r="Q1775" i="1"/>
  <c r="Q2076" i="1"/>
  <c r="Q1692" i="1"/>
  <c r="Q1164" i="1"/>
  <c r="Q684" i="1"/>
  <c r="Q3951" i="1"/>
  <c r="Q4077" i="1"/>
  <c r="Q3958" i="1"/>
  <c r="Q3246" i="1"/>
  <c r="Q1976" i="1"/>
  <c r="Q3437" i="1"/>
  <c r="Q2047" i="1"/>
  <c r="Q3848" i="1"/>
  <c r="Q162" i="1"/>
  <c r="Q2181" i="1"/>
  <c r="Q295" i="1"/>
  <c r="Q2788" i="1"/>
  <c r="Q2798" i="1"/>
  <c r="Q3869" i="1"/>
  <c r="Q2951" i="1"/>
  <c r="Q84" i="1"/>
  <c r="Q802" i="1"/>
  <c r="Q3832" i="1"/>
  <c r="Q2578" i="1"/>
  <c r="Q3918" i="1"/>
  <c r="Q159" i="1"/>
  <c r="Q1296" i="1"/>
  <c r="Q2686" i="1"/>
  <c r="Q3386" i="1"/>
  <c r="Q3768" i="1"/>
  <c r="Q395" i="1"/>
  <c r="Q2442" i="1"/>
  <c r="Q3653" i="1"/>
  <c r="Q2438" i="1"/>
  <c r="Q2397" i="1"/>
  <c r="Q2042" i="1"/>
  <c r="Q2962" i="1"/>
  <c r="Q2616" i="1"/>
  <c r="Q2383" i="1"/>
  <c r="Q3508" i="1"/>
  <c r="Q4112" i="1"/>
  <c r="Q2764" i="1"/>
  <c r="Q492" i="1"/>
  <c r="Q2912" i="1"/>
  <c r="Q3765" i="1"/>
  <c r="Q2710" i="1"/>
  <c r="Q758" i="1"/>
  <c r="Q1046" i="1"/>
  <c r="Q2271" i="1"/>
  <c r="Q2407" i="1"/>
  <c r="Q3898" i="1"/>
  <c r="Q301" i="1"/>
  <c r="Q3202" i="1"/>
  <c r="Q3193" i="1"/>
  <c r="Q153" i="1"/>
  <c r="Q169" i="1"/>
  <c r="Q2393" i="1"/>
  <c r="Q503" i="1"/>
  <c r="Q1510" i="1"/>
  <c r="Q1889" i="1"/>
  <c r="Q2346" i="1"/>
  <c r="Q3443" i="1"/>
  <c r="Q4001" i="1"/>
  <c r="Q2733" i="1"/>
  <c r="Q4061" i="1"/>
  <c r="Q4100" i="1"/>
  <c r="Q1531" i="1"/>
  <c r="Q2514" i="1"/>
  <c r="Q3453" i="1"/>
  <c r="Q62" i="1"/>
  <c r="Q4110" i="1"/>
  <c r="Q4102" i="1"/>
  <c r="Q3705" i="1"/>
  <c r="Q3387" i="1"/>
  <c r="Q3699" i="1"/>
  <c r="Q2931" i="1"/>
  <c r="Q2305" i="1"/>
  <c r="Q2796" i="1"/>
  <c r="Q4104" i="1"/>
  <c r="Q530" i="1"/>
  <c r="Q804" i="1"/>
  <c r="Q2183" i="1"/>
  <c r="Q645" i="1"/>
  <c r="Q4079" i="1"/>
  <c r="Q845" i="1"/>
  <c r="Q2292" i="1"/>
  <c r="Q667" i="1"/>
  <c r="Q3891" i="1"/>
  <c r="Q3123" i="1"/>
  <c r="Q4105" i="1"/>
  <c r="Q2062" i="1"/>
  <c r="Q1999" i="1"/>
  <c r="Q2376" i="1"/>
  <c r="Q2226" i="1"/>
  <c r="Q4026" i="1"/>
  <c r="Q3786" i="1"/>
  <c r="Q1479" i="1"/>
  <c r="Q2074" i="1"/>
  <c r="Q3837" i="1"/>
  <c r="Q707" i="1"/>
  <c r="Q324" i="1"/>
  <c r="Q3208" i="1"/>
  <c r="Q1784" i="1"/>
  <c r="Q4115" i="1"/>
  <c r="P3" i="1"/>
  <c r="P4" i="1"/>
  <c r="P7" i="1"/>
  <c r="P2172" i="1"/>
  <c r="P3470" i="1"/>
  <c r="P2" i="1"/>
  <c r="P2851" i="1"/>
  <c r="P20" i="1"/>
  <c r="P1747" i="1"/>
  <c r="P644" i="1"/>
  <c r="P1938" i="1"/>
  <c r="P1335" i="1"/>
  <c r="P2791" i="1"/>
  <c r="P2607" i="1"/>
  <c r="P387" i="1"/>
  <c r="P3236" i="1"/>
  <c r="P2362" i="1"/>
  <c r="P2468" i="1"/>
  <c r="P2641" i="1"/>
  <c r="P599" i="1"/>
  <c r="P24" i="1"/>
  <c r="P1212" i="1"/>
  <c r="P3673" i="1"/>
  <c r="P577" i="1"/>
  <c r="P35" i="1"/>
  <c r="P1939" i="1"/>
  <c r="P2628" i="1"/>
  <c r="P2911" i="1"/>
  <c r="P3669" i="1"/>
  <c r="P3224" i="1"/>
  <c r="P385" i="1"/>
  <c r="P3426" i="1"/>
  <c r="P48" i="1"/>
  <c r="P3503" i="1"/>
  <c r="P3290" i="1"/>
  <c r="P2634" i="1"/>
  <c r="P31" i="1"/>
  <c r="P216" i="1"/>
  <c r="P3733" i="1"/>
  <c r="P1883" i="1"/>
  <c r="P649" i="1"/>
  <c r="P3942" i="1"/>
  <c r="P3606" i="1"/>
  <c r="P1966" i="1"/>
  <c r="P648" i="1"/>
  <c r="P3433" i="1"/>
  <c r="P1737" i="1"/>
  <c r="P3736" i="1"/>
  <c r="P1204" i="1"/>
  <c r="P2247" i="1"/>
  <c r="P191" i="1"/>
  <c r="P45" i="1"/>
  <c r="P1322" i="1"/>
  <c r="P1734" i="1"/>
  <c r="P3267" i="1"/>
  <c r="P1694" i="1"/>
  <c r="P4014" i="1"/>
  <c r="P1065" i="1"/>
  <c r="P2773" i="1"/>
  <c r="P1365" i="1"/>
  <c r="P3554" i="1"/>
  <c r="P1442" i="1"/>
  <c r="P3194" i="1"/>
  <c r="P591" i="1"/>
  <c r="P733" i="1"/>
  <c r="P704" i="1"/>
  <c r="P1211" i="1"/>
  <c r="P1978" i="1"/>
  <c r="P4008" i="1"/>
  <c r="P2735" i="1"/>
  <c r="P921" i="1"/>
  <c r="P3633" i="1"/>
  <c r="P2115" i="1"/>
  <c r="P2718" i="1"/>
  <c r="P287" i="1"/>
  <c r="P107" i="1"/>
  <c r="P3466" i="1"/>
  <c r="P3081" i="1"/>
  <c r="P3158" i="1"/>
  <c r="P1328" i="1"/>
  <c r="P14" i="1"/>
  <c r="P2476" i="1"/>
  <c r="P2436" i="1"/>
  <c r="P2193" i="1"/>
  <c r="P348" i="1"/>
  <c r="P2522" i="1"/>
  <c r="P2605" i="1"/>
  <c r="P3728" i="1"/>
  <c r="P3638" i="1"/>
  <c r="P151" i="1"/>
  <c r="P3859" i="1"/>
  <c r="P496" i="1"/>
  <c r="P661" i="1"/>
  <c r="P38" i="1"/>
  <c r="P3785" i="1"/>
  <c r="P3218" i="1"/>
  <c r="P867" i="1"/>
  <c r="P2161" i="1"/>
  <c r="P3190" i="1"/>
  <c r="P3196" i="1"/>
  <c r="P1245" i="1"/>
  <c r="P3741" i="1"/>
  <c r="P1955" i="1"/>
  <c r="P3734" i="1"/>
  <c r="P3142" i="1"/>
  <c r="P1515" i="1"/>
  <c r="P2473" i="1"/>
  <c r="P97" i="1"/>
  <c r="P3926" i="1"/>
  <c r="P1742" i="1"/>
  <c r="P1132" i="1"/>
  <c r="P443" i="1"/>
  <c r="P1384" i="1"/>
  <c r="P1305" i="1"/>
  <c r="P88" i="1"/>
  <c r="P1221" i="1"/>
  <c r="P2876" i="1"/>
  <c r="P2924" i="1"/>
  <c r="P860" i="1"/>
  <c r="P3525" i="1"/>
  <c r="P2400" i="1"/>
  <c r="P3979" i="1"/>
  <c r="P1701" i="1"/>
  <c r="P268" i="1"/>
  <c r="P177" i="1"/>
  <c r="P2655" i="1"/>
  <c r="P311" i="1"/>
  <c r="P1899" i="1"/>
  <c r="P3764" i="1"/>
  <c r="P3428" i="1"/>
  <c r="P3547" i="1"/>
  <c r="P2136" i="1"/>
  <c r="P1227" i="1"/>
  <c r="P2642" i="1"/>
  <c r="P3359" i="1"/>
  <c r="P362" i="1"/>
  <c r="P67" i="1"/>
  <c r="P1183" i="1"/>
  <c r="P2195" i="1"/>
  <c r="P3429" i="1"/>
  <c r="P3804" i="1"/>
  <c r="P500" i="1"/>
  <c r="P321" i="1"/>
  <c r="P36" i="1"/>
  <c r="P128" i="1"/>
  <c r="P2730" i="1"/>
  <c r="P618" i="1"/>
  <c r="P1719" i="1"/>
  <c r="P37" i="1"/>
  <c r="P3766" i="1"/>
  <c r="P2766" i="1"/>
  <c r="P1940" i="1"/>
  <c r="P3279" i="1"/>
  <c r="P1569" i="1"/>
  <c r="P1992" i="1"/>
  <c r="P3270" i="1"/>
  <c r="P1803" i="1"/>
  <c r="P1126" i="1"/>
  <c r="P2335" i="1"/>
  <c r="P2585" i="1"/>
  <c r="P961" i="1"/>
  <c r="P1090" i="1"/>
  <c r="P2130" i="1"/>
  <c r="P2969" i="1"/>
  <c r="P2887" i="1"/>
  <c r="P1566" i="1"/>
  <c r="P101" i="1"/>
  <c r="P1728" i="1"/>
  <c r="P2899" i="1"/>
  <c r="P4067" i="1"/>
  <c r="P152" i="1"/>
  <c r="P1913" i="1"/>
  <c r="P1669" i="1"/>
  <c r="P708" i="1"/>
  <c r="P3883" i="1"/>
  <c r="P4020" i="1"/>
  <c r="P317" i="1"/>
  <c r="P2725" i="1"/>
  <c r="P3227" i="1"/>
  <c r="P1017" i="1"/>
  <c r="P3072" i="1"/>
  <c r="P2169" i="1"/>
  <c r="P1703" i="1"/>
  <c r="P130" i="1"/>
  <c r="P2889" i="1"/>
  <c r="P373" i="1"/>
  <c r="P1410" i="1"/>
  <c r="P3697" i="1"/>
  <c r="P773" i="1"/>
  <c r="P1929" i="1"/>
  <c r="P3477" i="1"/>
  <c r="P2811" i="1"/>
  <c r="P90" i="1"/>
  <c r="P80" i="1"/>
  <c r="P40" i="1"/>
  <c r="P1189" i="1"/>
  <c r="P223" i="1"/>
  <c r="P72" i="1"/>
  <c r="P1058" i="1"/>
  <c r="P2023" i="1"/>
  <c r="P3688" i="1"/>
  <c r="P759" i="1"/>
  <c r="P3262" i="1"/>
  <c r="P1610" i="1"/>
  <c r="P2953" i="1"/>
  <c r="P77" i="1"/>
  <c r="P3540" i="1"/>
  <c r="P2976" i="1"/>
  <c r="P745" i="1"/>
  <c r="P33" i="1"/>
  <c r="P2536" i="1"/>
  <c r="P206" i="1"/>
  <c r="P173" i="1"/>
  <c r="P232" i="1"/>
  <c r="P1336" i="1"/>
  <c r="P465" i="1"/>
  <c r="P158" i="1"/>
  <c r="P1002" i="1"/>
  <c r="P228" i="1"/>
  <c r="P92" i="1"/>
  <c r="P3771" i="1"/>
  <c r="P670" i="1"/>
  <c r="P207" i="1"/>
  <c r="P3595" i="1"/>
  <c r="P2122" i="1"/>
  <c r="P178" i="1"/>
  <c r="P2865" i="1"/>
  <c r="P3763" i="1"/>
  <c r="P1166" i="1"/>
  <c r="P323" i="1"/>
  <c r="P498" i="1"/>
  <c r="P3868" i="1"/>
  <c r="P203" i="1"/>
  <c r="P425" i="1"/>
  <c r="P57" i="1"/>
  <c r="P3105" i="1"/>
  <c r="P1572" i="1"/>
  <c r="P3904" i="1"/>
  <c r="P462" i="1"/>
  <c r="P881" i="1"/>
  <c r="P2998" i="1"/>
  <c r="P640" i="1"/>
  <c r="P2099" i="1"/>
  <c r="P488" i="1"/>
  <c r="P1128" i="1"/>
  <c r="P1739" i="1"/>
  <c r="P3201" i="1"/>
  <c r="P1411" i="1"/>
  <c r="P3063" i="1"/>
  <c r="P249" i="1"/>
  <c r="P82" i="1"/>
  <c r="P3059" i="1"/>
  <c r="P2148" i="1"/>
  <c r="P2131" i="1"/>
  <c r="P3866" i="1"/>
  <c r="P3659" i="1"/>
  <c r="P1937" i="1"/>
  <c r="P3488" i="1"/>
  <c r="P6" i="1"/>
  <c r="P3385" i="1"/>
  <c r="P3605" i="1"/>
  <c r="P2349" i="1"/>
  <c r="P3549" i="1"/>
  <c r="P384" i="1"/>
  <c r="P3348" i="1"/>
  <c r="P1222" i="1"/>
  <c r="P743" i="1"/>
  <c r="P1031" i="1"/>
  <c r="P1446" i="1"/>
  <c r="P2645" i="1"/>
  <c r="P781" i="1"/>
  <c r="P1428" i="1"/>
  <c r="P4052" i="1"/>
  <c r="P3463" i="1"/>
  <c r="P2453" i="1"/>
  <c r="P209" i="1"/>
  <c r="P857" i="1"/>
  <c r="P3020" i="1"/>
  <c r="P1933" i="1"/>
  <c r="P589" i="1"/>
  <c r="P641" i="1"/>
  <c r="P315" i="1"/>
  <c r="P598" i="1"/>
  <c r="P633" i="1"/>
  <c r="P521" i="1"/>
  <c r="P402" i="1"/>
  <c r="P98" i="1"/>
  <c r="P3169" i="1"/>
  <c r="P1892" i="1"/>
  <c r="P86" i="1"/>
  <c r="P237" i="1"/>
  <c r="P3301" i="1"/>
  <c r="P1611" i="1"/>
  <c r="P124" i="1"/>
  <c r="P2600" i="1"/>
  <c r="P3825" i="1"/>
  <c r="P877" i="1"/>
  <c r="P141" i="1"/>
  <c r="P193" i="1"/>
  <c r="P354" i="1"/>
  <c r="P358" i="1"/>
  <c r="P2314" i="1"/>
  <c r="P32" i="1"/>
  <c r="P331" i="1"/>
  <c r="P2905" i="1"/>
  <c r="P423" i="1"/>
  <c r="P1167" i="1"/>
  <c r="P2614" i="1"/>
  <c r="P3344" i="1"/>
  <c r="P1381" i="1"/>
  <c r="P3252" i="1"/>
  <c r="P2980" i="1"/>
  <c r="P1175" i="1"/>
  <c r="P1917" i="1"/>
  <c r="P863" i="1"/>
  <c r="P365" i="1"/>
  <c r="P108" i="1"/>
  <c r="P938" i="1"/>
  <c r="P2105" i="1"/>
  <c r="P858" i="1"/>
  <c r="P1902" i="1"/>
  <c r="P1343" i="1"/>
  <c r="P3029" i="1"/>
  <c r="P676" i="1"/>
  <c r="P765" i="1"/>
  <c r="P2083" i="1"/>
  <c r="P1198" i="1"/>
  <c r="P1036" i="1"/>
  <c r="P2275" i="1"/>
  <c r="P2577" i="1"/>
  <c r="P3566" i="1"/>
  <c r="P2688" i="1"/>
  <c r="P791" i="1"/>
  <c r="P371" i="1"/>
  <c r="P22" i="1"/>
  <c r="P383" i="1"/>
  <c r="P1820" i="1"/>
  <c r="P2538" i="1"/>
  <c r="P345" i="1"/>
  <c r="P590" i="1"/>
  <c r="P850" i="1"/>
  <c r="P1174" i="1"/>
  <c r="P434" i="1"/>
  <c r="P1873" i="1"/>
  <c r="P3447" i="1"/>
  <c r="P2747" i="1"/>
  <c r="P422" i="1"/>
  <c r="P148" i="1"/>
  <c r="P1147" i="1"/>
  <c r="P137" i="1"/>
  <c r="P1633" i="1"/>
  <c r="P1339" i="1"/>
  <c r="P2147" i="1"/>
  <c r="P2164" i="1"/>
  <c r="P3469" i="1"/>
  <c r="P144" i="1"/>
  <c r="P2280" i="1"/>
  <c r="P744" i="1"/>
  <c r="P558" i="1"/>
  <c r="P346" i="1"/>
  <c r="P2018" i="1"/>
  <c r="P3778" i="1"/>
  <c r="P282" i="1"/>
  <c r="P1184" i="1"/>
  <c r="P2119" i="1"/>
  <c r="P3483" i="1"/>
  <c r="P1346" i="1"/>
  <c r="P114" i="1"/>
  <c r="P1936" i="1"/>
  <c r="P378" i="1"/>
  <c r="P186" i="1"/>
  <c r="P557" i="1"/>
  <c r="P578" i="1"/>
  <c r="P2988" i="1"/>
  <c r="P3018" i="1"/>
  <c r="P3925" i="1"/>
  <c r="P555" i="1"/>
  <c r="P617" i="1"/>
  <c r="P1206" i="1"/>
  <c r="P1141" i="1"/>
  <c r="P3562" i="1"/>
  <c r="P64" i="1"/>
  <c r="P16" i="1"/>
  <c r="P764" i="1"/>
  <c r="P1684" i="1"/>
  <c r="P1608" i="1"/>
  <c r="P145" i="1"/>
  <c r="P2742" i="1"/>
  <c r="P3114" i="1"/>
  <c r="P2272" i="1"/>
  <c r="P234" i="1"/>
  <c r="P822" i="1"/>
  <c r="P1117" i="1"/>
  <c r="P2938" i="1"/>
  <c r="P3126" i="1"/>
  <c r="P4055" i="1"/>
  <c r="P674" i="1"/>
  <c r="P2729" i="1"/>
  <c r="P2669" i="1"/>
  <c r="P450" i="1"/>
  <c r="P71" i="1"/>
  <c r="P299" i="1"/>
  <c r="P2084" i="1"/>
  <c r="P3841" i="1"/>
  <c r="P1731" i="1"/>
  <c r="P2630" i="1"/>
  <c r="P429" i="1"/>
  <c r="P136" i="1"/>
  <c r="P766" i="1"/>
  <c r="P1631" i="1"/>
  <c r="P2409" i="1"/>
  <c r="P2772" i="1"/>
  <c r="P1486" i="1"/>
  <c r="P714" i="1"/>
  <c r="P1808" i="1"/>
  <c r="P1022" i="1"/>
  <c r="P29" i="1"/>
  <c r="P3333" i="1"/>
  <c r="P2336" i="1"/>
  <c r="P1404" i="1"/>
  <c r="P1570" i="1"/>
  <c r="P1660" i="1"/>
  <c r="P2751" i="1"/>
  <c r="P1598" i="1"/>
  <c r="P2560" i="1"/>
  <c r="P3795" i="1"/>
  <c r="P543" i="1"/>
  <c r="P2432" i="1"/>
  <c r="P3672" i="1"/>
  <c r="P626" i="1"/>
  <c r="P47" i="1"/>
  <c r="P99" i="1"/>
  <c r="P928" i="1"/>
  <c r="P2942" i="1"/>
  <c r="P513" i="1"/>
  <c r="P1145" i="1"/>
  <c r="P1466" i="1"/>
  <c r="P1172" i="1"/>
  <c r="P3920" i="1"/>
  <c r="P805" i="1"/>
  <c r="P224" i="1"/>
  <c r="P381" i="1"/>
  <c r="P319" i="1"/>
  <c r="P1230" i="1"/>
  <c r="P199" i="1"/>
  <c r="P1123" i="1"/>
  <c r="P3446" i="1"/>
  <c r="P2490" i="1"/>
  <c r="P89" i="1"/>
  <c r="P18" i="1"/>
  <c r="P2415" i="1"/>
  <c r="P2357" i="1"/>
  <c r="P262" i="1"/>
  <c r="P131" i="1"/>
  <c r="P3874" i="1"/>
  <c r="P1943" i="1"/>
  <c r="P757" i="1"/>
  <c r="P3083" i="1"/>
  <c r="P1811" i="1"/>
  <c r="P300" i="1"/>
  <c r="P2156" i="1"/>
  <c r="P698" i="1"/>
  <c r="P320" i="1"/>
  <c r="P1730" i="1"/>
  <c r="P1884" i="1"/>
  <c r="P3957" i="1"/>
  <c r="P2576" i="1"/>
  <c r="P2507" i="1"/>
  <c r="P1014" i="1"/>
  <c r="P3972" i="1"/>
  <c r="P1551" i="1"/>
  <c r="P1162" i="1"/>
  <c r="P914" i="1"/>
  <c r="P2451" i="1"/>
  <c r="P1935" i="1"/>
  <c r="P622" i="1"/>
  <c r="P3035" i="1"/>
  <c r="P2365" i="1"/>
  <c r="P1475" i="1"/>
  <c r="P2960" i="1"/>
  <c r="P463" i="1"/>
  <c r="P277" i="1"/>
  <c r="P945" i="1"/>
  <c r="P856" i="1"/>
  <c r="P440" i="1"/>
  <c r="P3655" i="1"/>
  <c r="P2624" i="1"/>
  <c r="P2863" i="1"/>
  <c r="P3635" i="1"/>
  <c r="P603" i="1"/>
  <c r="P1972" i="1"/>
  <c r="P2633" i="1"/>
  <c r="P2494" i="1"/>
  <c r="P23" i="1"/>
  <c r="P851" i="1"/>
  <c r="P691" i="1"/>
  <c r="P139" i="1"/>
  <c r="P924" i="1"/>
  <c r="P3822" i="1"/>
  <c r="P3514" i="1"/>
  <c r="P118" i="1"/>
  <c r="P456" i="1"/>
  <c r="P1007" i="1"/>
  <c r="P756" i="1"/>
  <c r="P134" i="1"/>
  <c r="P1914" i="1"/>
  <c r="P843" i="1"/>
  <c r="P2834" i="1"/>
  <c r="P302" i="1"/>
  <c r="P2290" i="1"/>
  <c r="P2957" i="1"/>
  <c r="P1088" i="1"/>
  <c r="P1502" i="1"/>
  <c r="P969" i="1"/>
  <c r="P1800" i="1"/>
  <c r="P3850" i="1"/>
  <c r="P3310" i="1"/>
  <c r="P442" i="1"/>
  <c r="P729" i="1"/>
  <c r="P2543" i="1"/>
  <c r="P1907" i="1"/>
  <c r="P167" i="1"/>
  <c r="P1027" i="1"/>
  <c r="P828" i="1"/>
  <c r="P2877" i="1"/>
  <c r="P19" i="1"/>
  <c r="P79" i="1"/>
  <c r="P1249" i="1"/>
  <c r="P1105" i="1"/>
  <c r="P1422" i="1"/>
  <c r="P2936" i="1"/>
  <c r="P400" i="1"/>
  <c r="P283" i="1"/>
  <c r="P3643" i="1"/>
  <c r="P3339" i="1"/>
  <c r="P3432" i="1"/>
  <c r="P1315" i="1"/>
  <c r="P1715" i="1"/>
  <c r="P59" i="1"/>
  <c r="P2242" i="1"/>
  <c r="P1426" i="1"/>
  <c r="P568" i="1"/>
  <c r="P1565" i="1"/>
  <c r="P370" i="1"/>
  <c r="P2981" i="1"/>
  <c r="P1640" i="1"/>
  <c r="P143" i="1"/>
  <c r="P1398" i="1"/>
  <c r="P476" i="1"/>
  <c r="P1824" i="1"/>
  <c r="P886" i="1"/>
  <c r="P754" i="1"/>
  <c r="P655" i="1"/>
  <c r="P2554" i="1"/>
  <c r="P763" i="1"/>
  <c r="P274" i="1"/>
  <c r="P316" i="1"/>
  <c r="P1786" i="1"/>
  <c r="P182" i="1"/>
  <c r="P1781" i="1"/>
  <c r="P125" i="1"/>
  <c r="P3981" i="1"/>
  <c r="P1481" i="1"/>
  <c r="P2736" i="1"/>
  <c r="P1269" i="1"/>
  <c r="P61" i="1"/>
  <c r="P468" i="1"/>
  <c r="P3287" i="1"/>
  <c r="P2401" i="1"/>
  <c r="P493" i="1"/>
  <c r="P1541" i="1"/>
  <c r="P2755" i="1"/>
  <c r="P210" i="1"/>
  <c r="P1196" i="1"/>
  <c r="P3572" i="1"/>
  <c r="P2158" i="1"/>
  <c r="P700" i="1"/>
  <c r="P472" i="1"/>
  <c r="P2548" i="1"/>
  <c r="P885" i="1"/>
  <c r="P1897" i="1"/>
  <c r="P982" i="1"/>
  <c r="P1636" i="1"/>
  <c r="P1945" i="1"/>
  <c r="P497" i="1"/>
  <c r="P337" i="1"/>
  <c r="P3342" i="1"/>
  <c r="P752" i="1"/>
  <c r="P1548" i="1"/>
  <c r="P388" i="1"/>
  <c r="P102" i="1"/>
  <c r="P790" i="1"/>
  <c r="P453" i="1"/>
  <c r="P806" i="1"/>
  <c r="P336" i="1"/>
  <c r="P215" i="1"/>
  <c r="P415" i="1"/>
  <c r="P3675" i="1"/>
  <c r="P290" i="1"/>
  <c r="P533" i="1"/>
  <c r="P3626" i="1"/>
  <c r="P772" i="1"/>
  <c r="P1759" i="1"/>
  <c r="P608" i="1"/>
  <c r="P1813" i="1"/>
  <c r="P1498" i="1"/>
  <c r="P2252" i="1"/>
  <c r="P1273" i="1"/>
  <c r="P3177" i="1"/>
  <c r="P3329" i="1"/>
  <c r="P245" i="1"/>
  <c r="P3847" i="1"/>
  <c r="P419" i="1"/>
  <c r="P1389" i="1"/>
  <c r="P1048" i="1"/>
  <c r="P3481" i="1"/>
  <c r="P2606" i="1"/>
  <c r="P3618" i="1"/>
  <c r="P135" i="1"/>
  <c r="P2201" i="1"/>
  <c r="P2295" i="1"/>
  <c r="P3281" i="1"/>
  <c r="P619" i="1"/>
  <c r="P874" i="1"/>
  <c r="P915" i="1"/>
  <c r="P2200" i="1"/>
  <c r="P3345" i="1"/>
  <c r="P913" i="1"/>
  <c r="P724" i="1"/>
  <c r="P1736" i="1"/>
  <c r="P2245" i="1"/>
  <c r="P451" i="1"/>
  <c r="P1340" i="1"/>
  <c r="P1116" i="1"/>
  <c r="P710" i="1"/>
  <c r="P2482" i="1"/>
  <c r="P2406" i="1"/>
  <c r="P1550" i="1"/>
  <c r="P1687" i="1"/>
  <c r="P706" i="1"/>
  <c r="P2143" i="1"/>
  <c r="P9" i="1"/>
  <c r="P330" i="1"/>
  <c r="P49" i="1"/>
  <c r="P227" i="1"/>
  <c r="P226" i="1"/>
  <c r="P812" i="1"/>
  <c r="P327" i="1"/>
  <c r="P3724" i="1"/>
  <c r="P306" i="1"/>
  <c r="P414" i="1"/>
  <c r="P392" i="1"/>
  <c r="P132" i="1"/>
  <c r="P1303" i="1"/>
  <c r="P26" i="1"/>
  <c r="P2559" i="1"/>
  <c r="P1797" i="1"/>
  <c r="P703" i="1"/>
  <c r="P421" i="1"/>
  <c r="P3188" i="1"/>
  <c r="P1129" i="1"/>
  <c r="P3731" i="1"/>
  <c r="P129" i="1"/>
  <c r="P564" i="1"/>
  <c r="P284" i="1"/>
  <c r="P1151" i="1"/>
  <c r="P2728" i="1"/>
  <c r="P3340" i="1"/>
  <c r="P2847" i="1"/>
  <c r="P629" i="1"/>
  <c r="P1130" i="1"/>
  <c r="P849" i="1"/>
  <c r="P531" i="1"/>
  <c r="P185" i="1"/>
  <c r="P2696" i="1"/>
  <c r="P3615" i="1"/>
  <c r="P2732" i="1"/>
  <c r="P787" i="1"/>
  <c r="P1170" i="1"/>
  <c r="P292" i="1"/>
  <c r="P1059" i="1"/>
  <c r="P2240" i="1"/>
  <c r="P2046" i="1"/>
  <c r="P1367" i="1"/>
  <c r="P762" i="1"/>
  <c r="P1785" i="1"/>
  <c r="P615" i="1"/>
  <c r="P2469" i="1"/>
  <c r="P3546" i="1"/>
  <c r="P2668" i="1"/>
  <c r="P469" i="1"/>
  <c r="P1023" i="1"/>
  <c r="P584" i="1"/>
  <c r="P184" i="1"/>
  <c r="P322" i="1"/>
  <c r="P1753" i="1"/>
  <c r="P1676" i="1"/>
  <c r="P122" i="1"/>
  <c r="P501" i="1"/>
  <c r="P726" i="1"/>
  <c r="P1831" i="1"/>
  <c r="P3167" i="1"/>
  <c r="P174" i="1"/>
  <c r="P1612" i="1"/>
  <c r="P1201" i="1"/>
  <c r="P3556" i="1"/>
  <c r="P3338" i="1"/>
  <c r="P270" i="1"/>
  <c r="P2420" i="1"/>
  <c r="P908" i="1"/>
  <c r="P1756" i="1"/>
  <c r="P253" i="1"/>
  <c r="P269" i="1"/>
  <c r="P1380" i="1"/>
  <c r="P2142" i="1"/>
  <c r="P2572" i="1"/>
  <c r="P1735" i="1"/>
  <c r="P4042" i="1"/>
  <c r="P2043" i="1"/>
  <c r="P528" i="1"/>
  <c r="P2060" i="1"/>
  <c r="P1912" i="1"/>
  <c r="P264" i="1"/>
  <c r="P2266" i="1"/>
  <c r="P2545" i="1"/>
  <c r="P3319" i="1"/>
  <c r="P890" i="1"/>
  <c r="P639" i="1"/>
  <c r="P1397" i="1"/>
  <c r="P3058" i="1"/>
  <c r="P1882" i="1"/>
  <c r="P1101" i="1"/>
  <c r="P1628" i="1"/>
  <c r="P2552" i="1"/>
  <c r="P673" i="1"/>
  <c r="P2333" i="1"/>
  <c r="P123" i="1"/>
  <c r="P1112" i="1"/>
  <c r="P965" i="1"/>
  <c r="P1171" i="1"/>
  <c r="P675" i="1"/>
  <c r="P1032" i="1"/>
  <c r="P3630" i="1"/>
  <c r="P2428" i="1"/>
  <c r="P3945" i="1"/>
  <c r="P770" i="1"/>
  <c r="P428" i="1"/>
  <c r="P416" i="1"/>
  <c r="P3328" i="1"/>
  <c r="P876" i="1"/>
  <c r="P3587" i="1"/>
  <c r="P709" i="1"/>
  <c r="P1468" i="1"/>
  <c r="P313" i="1"/>
  <c r="P106" i="1"/>
  <c r="P3162" i="1"/>
  <c r="P1265" i="1"/>
  <c r="P1295" i="1"/>
  <c r="P1926" i="1"/>
  <c r="P1552" i="1"/>
  <c r="P460" i="1"/>
  <c r="P1231" i="1"/>
  <c r="P2603" i="1"/>
  <c r="P1663" i="1"/>
  <c r="P2615" i="1"/>
  <c r="P28" i="1"/>
  <c r="P190" i="1"/>
  <c r="P1664" i="1"/>
  <c r="P172" i="1"/>
  <c r="P911" i="1"/>
  <c r="P3474" i="1"/>
  <c r="P120" i="1"/>
  <c r="P3133" i="1"/>
  <c r="P1911" i="1"/>
  <c r="P2991" i="1"/>
  <c r="P275" i="1"/>
  <c r="P2250" i="1"/>
  <c r="P2759" i="1"/>
  <c r="P2832" i="1"/>
  <c r="P654" i="1"/>
  <c r="P1427" i="1"/>
  <c r="P2968" i="1"/>
  <c r="P1173" i="1"/>
  <c r="P2778" i="1"/>
  <c r="P1657" i="1"/>
  <c r="P2192" i="1"/>
  <c r="P127" i="1"/>
  <c r="P3644" i="1"/>
  <c r="P2483" i="1"/>
  <c r="P957" i="1"/>
  <c r="P1484" i="1"/>
  <c r="P1205" i="1"/>
  <c r="P1197" i="1"/>
  <c r="P1954" i="1"/>
  <c r="P1679" i="1"/>
  <c r="P1635" i="1"/>
  <c r="P405" i="1"/>
  <c r="P2539" i="1"/>
  <c r="P1359" i="1"/>
  <c r="P811" i="1"/>
  <c r="P3431" i="1"/>
  <c r="P660" i="1"/>
  <c r="P239" i="1"/>
  <c r="P251" i="1"/>
  <c r="P548" i="1"/>
  <c r="P1223" i="1"/>
  <c r="P2801" i="1"/>
  <c r="P827" i="1"/>
  <c r="P2812" i="1"/>
  <c r="P2073" i="1"/>
  <c r="P3155" i="1"/>
  <c r="P188" i="1"/>
  <c r="P1399" i="1"/>
  <c r="P807" i="1"/>
  <c r="P2997" i="1"/>
  <c r="P213" i="1"/>
  <c r="P1478" i="1"/>
  <c r="P1146" i="1"/>
  <c r="P1918" i="1"/>
  <c r="P2638" i="1"/>
  <c r="P1888" i="1"/>
  <c r="P1271" i="1"/>
  <c r="P952" i="1"/>
  <c r="P2081" i="1"/>
  <c r="P2194" i="1"/>
  <c r="P1625" i="1"/>
  <c r="P755" i="1"/>
  <c r="P1086" i="1"/>
  <c r="P2149" i="1"/>
  <c r="P2842" i="1"/>
  <c r="P1219" i="1"/>
  <c r="P3135" i="1"/>
  <c r="P2802" i="1"/>
  <c r="P1213" i="1"/>
  <c r="P2151" i="1"/>
  <c r="P3701" i="1"/>
  <c r="P1878" i="1"/>
  <c r="P3314" i="1"/>
  <c r="P1001" i="1"/>
  <c r="P1110" i="1"/>
  <c r="P983" i="1"/>
  <c r="P3916" i="1"/>
  <c r="P507" i="1"/>
  <c r="P3678" i="1"/>
  <c r="P3366" i="1"/>
  <c r="P1942" i="1"/>
  <c r="P1281" i="1"/>
  <c r="P1240" i="1"/>
  <c r="P818" i="1"/>
  <c r="P1242" i="1"/>
  <c r="P544" i="1"/>
  <c r="P42" i="1"/>
  <c r="P15" i="1"/>
  <c r="P196" i="1"/>
  <c r="P180" i="1"/>
  <c r="P1383" i="1"/>
  <c r="P2132" i="1"/>
  <c r="P2746" i="1"/>
  <c r="P1853" i="1"/>
  <c r="P658" i="1"/>
  <c r="P1780" i="1"/>
  <c r="P2198" i="1"/>
  <c r="P3368" i="1"/>
  <c r="P680" i="1"/>
  <c r="P3312" i="1"/>
  <c r="P406" i="1"/>
  <c r="P511" i="1"/>
  <c r="P341" i="1"/>
  <c r="P1782" i="1"/>
  <c r="P1220" i="1"/>
  <c r="P1622" i="1"/>
  <c r="P1108" i="1"/>
  <c r="P2596" i="1"/>
  <c r="P1624" i="1"/>
  <c r="P792" i="1"/>
  <c r="P332" i="1"/>
  <c r="P1401" i="1"/>
  <c r="P3623" i="1"/>
  <c r="P1620" i="1"/>
  <c r="P1614" i="1"/>
  <c r="P2278" i="1"/>
  <c r="P780" i="1"/>
  <c r="P459" i="1"/>
  <c r="P3138" i="1"/>
  <c r="P376" i="1"/>
  <c r="P732" i="1"/>
  <c r="P2690" i="1"/>
  <c r="P2182" i="1"/>
  <c r="P2935" i="1"/>
  <c r="P3335" i="1"/>
  <c r="P399" i="1"/>
  <c r="P3640" i="1"/>
  <c r="P3254" i="1"/>
  <c r="P1120" i="1"/>
  <c r="P1342" i="1"/>
  <c r="P485" i="1"/>
  <c r="P1388" i="1"/>
  <c r="P1045" i="1"/>
  <c r="P2214" i="1"/>
  <c r="P448" i="1"/>
  <c r="P779" i="1"/>
  <c r="P1361" i="1"/>
  <c r="P1489" i="1"/>
  <c r="P333" i="1"/>
  <c r="P750" i="1"/>
  <c r="P1602" i="1"/>
  <c r="P2864" i="1"/>
  <c r="P3451" i="1"/>
  <c r="P1919" i="1"/>
  <c r="P3425" i="1"/>
  <c r="P3336" i="1"/>
  <c r="P2689" i="1"/>
  <c r="P494" i="1"/>
  <c r="P3465" i="1"/>
  <c r="P3830" i="1"/>
  <c r="P3016" i="1"/>
  <c r="P1241" i="1"/>
  <c r="P875" i="1"/>
  <c r="P356" i="1"/>
  <c r="P3210" i="1"/>
  <c r="P510" i="1"/>
  <c r="P1235" i="1"/>
  <c r="P2823" i="1"/>
  <c r="P950" i="1"/>
  <c r="P138" i="1"/>
  <c r="P1777" i="1"/>
  <c r="P884" i="1"/>
  <c r="P3674" i="1"/>
  <c r="P960" i="1"/>
  <c r="P942" i="1"/>
  <c r="P3030" i="1"/>
  <c r="P3320" i="1"/>
  <c r="P351" i="1"/>
  <c r="P2296" i="1"/>
  <c r="P1453" i="1"/>
  <c r="P1867" i="1"/>
  <c r="P3399" i="1"/>
  <c r="P518" i="1"/>
  <c r="P1037" i="1"/>
  <c r="P687" i="1"/>
  <c r="P2866" i="1"/>
  <c r="P2139" i="1"/>
  <c r="P1925" i="1"/>
  <c r="P2672" i="1"/>
  <c r="P2405" i="1"/>
  <c r="P3421" i="1"/>
  <c r="P1874" i="1"/>
  <c r="P3005" i="1"/>
  <c r="P2063" i="1"/>
  <c r="P3563" i="1"/>
  <c r="P966" i="1"/>
  <c r="P954" i="1"/>
  <c r="P2656" i="1"/>
  <c r="P1512" i="1"/>
  <c r="P1433" i="1"/>
  <c r="P730" i="1"/>
  <c r="P2977" i="1"/>
  <c r="P1094" i="1"/>
  <c r="P1871" i="1"/>
  <c r="P1872" i="1"/>
  <c r="P12" i="1"/>
  <c r="P2178" i="1"/>
  <c r="P2986" i="1"/>
  <c r="P917" i="1"/>
  <c r="P359" i="1"/>
  <c r="P352" i="1"/>
  <c r="P161" i="1"/>
  <c r="P2613" i="1"/>
  <c r="P669" i="1"/>
  <c r="P972" i="1"/>
  <c r="P2425" i="1"/>
  <c r="P1382" i="1"/>
  <c r="P3716" i="1"/>
  <c r="P1493" i="1"/>
  <c r="P418" i="1"/>
  <c r="P2825" i="1"/>
  <c r="P1634" i="1"/>
  <c r="P918" i="1"/>
  <c r="P1394" i="1"/>
  <c r="P2549" i="1"/>
  <c r="P344" i="1"/>
  <c r="P2363" i="1"/>
  <c r="P3603" i="1"/>
  <c r="P2256" i="1"/>
  <c r="P2470" i="1"/>
  <c r="P632" i="1"/>
  <c r="P947" i="1"/>
  <c r="P527" i="1"/>
  <c r="P455" i="1"/>
  <c r="P3938" i="1"/>
  <c r="P4030" i="1"/>
  <c r="P1051" i="1"/>
  <c r="P1647" i="1"/>
  <c r="P925" i="1"/>
  <c r="P3416" i="1"/>
  <c r="P2621" i="1"/>
  <c r="P1255" i="1"/>
  <c r="P623" i="1"/>
  <c r="P1538" i="1"/>
  <c r="P742" i="1"/>
  <c r="P3239" i="1"/>
  <c r="P1627" i="1"/>
  <c r="P3393" i="1"/>
  <c r="P2781" i="1"/>
  <c r="P559" i="1"/>
  <c r="P479" i="1"/>
  <c r="P3577" i="1"/>
  <c r="P3658" i="1"/>
  <c r="P1413" i="1"/>
  <c r="P2893" i="1"/>
  <c r="P2259" i="1"/>
  <c r="P1021" i="1"/>
  <c r="P2233" i="1"/>
  <c r="P3136" i="1"/>
  <c r="P2093" i="1"/>
  <c r="P1323" i="1"/>
  <c r="P3990" i="1"/>
  <c r="P677" i="1"/>
  <c r="P1830" i="1"/>
  <c r="P2463" i="1"/>
  <c r="P2395" i="1"/>
  <c r="P202" i="1"/>
  <c r="P250" i="1"/>
  <c r="P1946" i="1"/>
  <c r="P1136" i="1"/>
  <c r="P846" i="1"/>
  <c r="P2031" i="1"/>
  <c r="P452" i="1"/>
  <c r="P2810" i="1"/>
  <c r="P2964" i="1"/>
  <c r="P3019" i="1"/>
  <c r="P1619" i="1"/>
  <c r="P657" i="1"/>
  <c r="P671" i="1"/>
  <c r="P1596" i="1"/>
  <c r="P1623" i="1"/>
  <c r="P1816" i="1"/>
  <c r="P1312" i="1"/>
  <c r="P2741" i="1"/>
  <c r="P1763" i="1"/>
  <c r="P3551" i="1"/>
  <c r="P1463" i="1"/>
  <c r="P974" i="1"/>
  <c r="P2934" i="1"/>
  <c r="P1994" i="1"/>
  <c r="P2367" i="1"/>
  <c r="P2025" i="1"/>
  <c r="P1366" i="1"/>
  <c r="P109" i="1"/>
  <c r="P314" i="1"/>
  <c r="P382" i="1"/>
  <c r="P2033" i="1"/>
  <c r="P944" i="1"/>
  <c r="P3362" i="1"/>
  <c r="P1905" i="1"/>
  <c r="P3139" i="1"/>
  <c r="P3932" i="1"/>
  <c r="P2398" i="1"/>
  <c r="P281" i="1"/>
  <c r="P642" i="1"/>
  <c r="P499" i="1"/>
  <c r="P1770" i="1"/>
  <c r="P897" i="1"/>
  <c r="P256" i="1"/>
  <c r="P4007" i="1"/>
  <c r="P2359" i="1"/>
  <c r="P2611" i="1"/>
  <c r="P1732" i="1"/>
  <c r="P1039" i="1"/>
  <c r="P1540" i="1"/>
  <c r="P3612" i="1"/>
  <c r="P194" i="1"/>
  <c r="P1724" i="1"/>
  <c r="P1558" i="1"/>
  <c r="P1965" i="1"/>
  <c r="P2528" i="1"/>
  <c r="P1891" i="1"/>
  <c r="P3589" i="1"/>
  <c r="P3950" i="1"/>
  <c r="P435" i="1"/>
  <c r="P157" i="1"/>
  <c r="P817" i="1"/>
  <c r="P1848" i="1"/>
  <c r="P1364" i="1"/>
  <c r="P2646" i="1"/>
  <c r="P3557" i="1"/>
  <c r="P1854" i="1"/>
  <c r="P1407" i="1"/>
  <c r="P986" i="1"/>
  <c r="P1297" i="1"/>
  <c r="P3174" i="1"/>
  <c r="P3219" i="1"/>
  <c r="P1887" i="1"/>
  <c r="P1501" i="1"/>
  <c r="P636" i="1"/>
  <c r="P85" i="1"/>
  <c r="P1276" i="1"/>
  <c r="P2858" i="1"/>
  <c r="P605" i="1"/>
  <c r="P1879" i="1"/>
  <c r="P1693" i="1"/>
  <c r="P2471" i="1"/>
  <c r="P2961" i="1"/>
  <c r="P2952" i="1"/>
  <c r="P1528" i="1"/>
  <c r="P2702" i="1"/>
  <c r="P3212" i="1"/>
  <c r="P909" i="1"/>
  <c r="P1639" i="1"/>
  <c r="P2159" i="1"/>
  <c r="P2309" i="1"/>
  <c r="P1385" i="1"/>
  <c r="P2722" i="1"/>
  <c r="P3625" i="1"/>
  <c r="P936" i="1"/>
  <c r="P1644" i="1"/>
  <c r="P1729" i="1"/>
  <c r="P1165" i="1"/>
  <c r="P794" i="1"/>
  <c r="P1909" i="1"/>
  <c r="P3294" i="1"/>
  <c r="P3464" i="1"/>
  <c r="P411" i="1"/>
  <c r="P2740" i="1"/>
  <c r="P854" i="1"/>
  <c r="P1524" i="1"/>
  <c r="P2939" i="1"/>
  <c r="P1083" i="1"/>
  <c r="P1893" i="1"/>
  <c r="P1377" i="1"/>
  <c r="P3561" i="1"/>
  <c r="P1768" i="1"/>
  <c r="P1539" i="1"/>
  <c r="P524" i="1"/>
  <c r="P2313" i="1"/>
  <c r="P2617" i="1"/>
  <c r="P2973" i="1"/>
  <c r="P1690" i="1"/>
  <c r="P693" i="1"/>
  <c r="P1948" i="1"/>
  <c r="P2929" i="1"/>
  <c r="P3160" i="1"/>
  <c r="P1111" i="1"/>
  <c r="P840" i="1"/>
  <c r="P751" i="1"/>
  <c r="P3836" i="1"/>
  <c r="P2364" i="1"/>
  <c r="P736" i="1"/>
  <c r="P1400" i="1"/>
  <c r="P2635" i="1"/>
  <c r="P2056" i="1"/>
  <c r="P1495" i="1"/>
  <c r="P853" i="1"/>
  <c r="P2412" i="1"/>
  <c r="P2870" i="1"/>
  <c r="P1457" i="1"/>
  <c r="P489" i="1"/>
  <c r="P2734" i="1"/>
  <c r="P2550" i="1"/>
  <c r="P2118" i="1"/>
  <c r="P2540" i="1"/>
  <c r="P3676" i="1"/>
  <c r="P1697" i="1"/>
  <c r="P2530" i="1"/>
  <c r="P3420" i="1"/>
  <c r="P3819" i="1"/>
  <c r="P436" i="1"/>
  <c r="P775" i="1"/>
  <c r="P1794" i="1"/>
  <c r="P2165" i="1"/>
  <c r="P1252" i="1"/>
  <c r="P999" i="1"/>
  <c r="P247" i="1"/>
  <c r="P2137" i="1"/>
  <c r="P2366" i="1"/>
  <c r="P2330" i="1"/>
  <c r="P3075" i="1"/>
  <c r="P985" i="1"/>
  <c r="P522" i="1"/>
  <c r="P2843" i="1"/>
  <c r="P809" i="1"/>
  <c r="P1209" i="1"/>
  <c r="P2102" i="1"/>
  <c r="P3031" i="1"/>
  <c r="P222" i="1"/>
  <c r="P826" i="1"/>
  <c r="P1810" i="1"/>
  <c r="P160" i="1"/>
  <c r="P470" i="1"/>
  <c r="P192" i="1"/>
  <c r="P900" i="1"/>
  <c r="P3831" i="1"/>
  <c r="P1341" i="1"/>
  <c r="P1294" i="1"/>
  <c r="P1720" i="1"/>
  <c r="P3056" i="1"/>
  <c r="P1150" i="1"/>
  <c r="P1555" i="1"/>
  <c r="P1842" i="1"/>
  <c r="P3498" i="1"/>
  <c r="P3269" i="1"/>
  <c r="P1857" i="1"/>
  <c r="P1092" i="1"/>
  <c r="P1417" i="1"/>
  <c r="P2034" i="1"/>
  <c r="P1901" i="1"/>
  <c r="P1049" i="1"/>
  <c r="P1079" i="1"/>
  <c r="P69" i="1"/>
  <c r="P3258" i="1"/>
  <c r="P1578" i="1"/>
  <c r="P2631" i="1"/>
  <c r="P2927" i="1"/>
  <c r="P2444" i="1"/>
  <c r="P898" i="1"/>
  <c r="P2065" i="1"/>
  <c r="P433" i="1"/>
  <c r="P1203" i="1"/>
  <c r="P2326" i="1"/>
  <c r="P2900" i="1"/>
  <c r="P2098" i="1"/>
  <c r="P1546" i="1"/>
  <c r="P1431" i="1"/>
  <c r="P1508" i="1"/>
  <c r="P1268" i="1"/>
  <c r="P2983" i="1"/>
  <c r="P3161" i="1"/>
  <c r="P2537" i="1"/>
  <c r="P1363" i="1"/>
  <c r="P1523" i="1"/>
  <c r="P504" i="1"/>
  <c r="P1348" i="1"/>
  <c r="P1488" i="1"/>
  <c r="P1214" i="1"/>
  <c r="P201" i="1"/>
  <c r="P842" i="1"/>
  <c r="P3983" i="1"/>
  <c r="P447" i="1"/>
  <c r="P719" i="1"/>
  <c r="P2310" i="1"/>
  <c r="P2390" i="1"/>
  <c r="P3570" i="1"/>
  <c r="P566" i="1"/>
  <c r="P3337" i="1"/>
  <c r="P1139" i="1"/>
  <c r="P154" i="1"/>
  <c r="P2229" i="1"/>
  <c r="P3192" i="1"/>
  <c r="P882" i="1"/>
  <c r="P1682" i="1"/>
  <c r="P1956" i="1"/>
  <c r="P3125" i="1"/>
  <c r="P3164" i="1"/>
  <c r="P3792" i="1"/>
  <c r="P3097" i="1"/>
  <c r="P2008" i="1"/>
  <c r="P1542" i="1"/>
  <c r="P1658" i="1"/>
  <c r="P993" i="1"/>
  <c r="P1741" i="1"/>
  <c r="P1649" i="1"/>
  <c r="P2361" i="1"/>
  <c r="P1536" i="1"/>
  <c r="P1543" i="1"/>
  <c r="P2191" i="1"/>
  <c r="P3149" i="1"/>
  <c r="P1586" i="1"/>
  <c r="P3645" i="1"/>
  <c r="P1155" i="1"/>
  <c r="P1233" i="1"/>
  <c r="P3186" i="1"/>
  <c r="P1418" i="1"/>
  <c r="P824" i="1"/>
  <c r="P1345" i="1"/>
  <c r="P509" i="1"/>
  <c r="P1191" i="1"/>
  <c r="P437" i="1"/>
  <c r="P3037" i="1"/>
  <c r="P2163" i="1"/>
  <c r="P540" i="1"/>
  <c r="P1225" i="1"/>
  <c r="P1705" i="1"/>
  <c r="P2441" i="1"/>
  <c r="P2294" i="1"/>
  <c r="P2622" i="1"/>
  <c r="P91" i="1"/>
  <c r="P1106" i="1"/>
  <c r="P221" i="1"/>
  <c r="P291" i="1"/>
  <c r="P1234" i="1"/>
  <c r="P2679" i="1"/>
  <c r="P3065" i="1"/>
  <c r="P539" i="1"/>
  <c r="P1033" i="1"/>
  <c r="P2170" i="1"/>
  <c r="P3410" i="1"/>
  <c r="P1709" i="1"/>
  <c r="P2435" i="1"/>
  <c r="P3109" i="1"/>
  <c r="P1416" i="1"/>
  <c r="P3213" i="1"/>
  <c r="P912" i="1"/>
  <c r="P607" i="1"/>
  <c r="P1616" i="1"/>
  <c r="P171" i="1"/>
  <c r="P2584" i="1"/>
  <c r="P1903" i="1"/>
  <c r="P2502" i="1"/>
  <c r="P1068" i="1"/>
  <c r="P834" i="1"/>
  <c r="P1015" i="1"/>
  <c r="P663" i="1"/>
  <c r="P1358" i="1"/>
  <c r="P1412" i="1"/>
  <c r="P1368" i="1"/>
  <c r="P1750" i="1"/>
  <c r="P1876" i="1"/>
  <c r="P304" i="1"/>
  <c r="P2984" i="1"/>
  <c r="P2009" i="1"/>
  <c r="P1070" i="1"/>
  <c r="P1326" i="1"/>
  <c r="P3708" i="1"/>
  <c r="P1396" i="1"/>
  <c r="P2368" i="1"/>
  <c r="P2138" i="1"/>
  <c r="P1500" i="1"/>
  <c r="P163" i="1"/>
  <c r="P1681" i="1"/>
  <c r="P3946" i="1"/>
  <c r="P1163" i="1"/>
  <c r="P217" i="1"/>
  <c r="P1817" i="1"/>
  <c r="P777" i="1"/>
  <c r="P2757" i="1"/>
  <c r="P1491" i="1"/>
  <c r="P3183" i="1"/>
  <c r="P1387" i="1"/>
  <c r="P951" i="1"/>
  <c r="P3104" i="1"/>
  <c r="P2284" i="1"/>
  <c r="P2520" i="1"/>
  <c r="P949" i="1"/>
  <c r="P1087" i="1"/>
  <c r="P2867" i="1"/>
  <c r="P1796" i="1"/>
  <c r="P1259" i="1"/>
  <c r="P958" i="1"/>
  <c r="P2394" i="1"/>
  <c r="P1836" i="1"/>
  <c r="P2091" i="1"/>
  <c r="P988" i="1"/>
  <c r="P2168" i="1"/>
  <c r="P2353" i="1"/>
  <c r="P1100" i="1"/>
  <c r="P1157" i="1"/>
  <c r="P1638" i="1"/>
  <c r="P723" i="1"/>
  <c r="P1764" i="1"/>
  <c r="P2189" i="1"/>
  <c r="P2003" i="1"/>
  <c r="P2731" i="1"/>
  <c r="P3592" i="1"/>
  <c r="P3280" i="1"/>
  <c r="P1302" i="1"/>
  <c r="P3238" i="1"/>
  <c r="P1228" i="1"/>
  <c r="P1626" i="1"/>
  <c r="P2431" i="1"/>
  <c r="P820" i="1"/>
  <c r="P2460" i="1"/>
  <c r="P3576" i="1"/>
  <c r="P1648" i="1"/>
  <c r="P2491" i="1"/>
  <c r="P1391" i="1"/>
  <c r="P905" i="1"/>
  <c r="P1846" i="1"/>
  <c r="P620" i="1"/>
  <c r="P2253" i="1"/>
  <c r="P1706" i="1"/>
  <c r="P2978" i="1"/>
  <c r="P2408" i="1"/>
  <c r="P929" i="1"/>
  <c r="P2855" i="1"/>
  <c r="P3631" i="1"/>
  <c r="P964" i="1"/>
  <c r="P2038" i="1"/>
  <c r="P1084" i="1"/>
  <c r="P3251" i="1"/>
  <c r="P1666" i="1"/>
  <c r="P1356" i="1"/>
  <c r="P1791" i="1"/>
  <c r="P1319" i="1"/>
  <c r="P1575" i="1"/>
  <c r="P937" i="1"/>
  <c r="P2487" i="1"/>
  <c r="P3395" i="1"/>
  <c r="P2307" i="1"/>
  <c r="P573" i="1"/>
  <c r="P2610" i="1"/>
  <c r="P1455" i="1"/>
  <c r="P3489" i="1"/>
  <c r="P3375" i="1"/>
  <c r="P612" i="1"/>
  <c r="P1143" i="1"/>
  <c r="P2221" i="1"/>
  <c r="P829" i="1"/>
  <c r="P1822" i="1"/>
  <c r="P1581" i="1"/>
  <c r="P149" i="1"/>
  <c r="P720" i="1"/>
  <c r="P2241" i="1"/>
  <c r="P653" i="1"/>
  <c r="P3316" i="1"/>
  <c r="P2979" i="1"/>
  <c r="P2232" i="1"/>
  <c r="P1788" i="1"/>
  <c r="P2745" i="1"/>
  <c r="P218" i="1"/>
  <c r="P458" i="1"/>
  <c r="P778" i="1"/>
  <c r="P3687" i="1"/>
  <c r="P1283" i="1"/>
  <c r="P248" i="1"/>
  <c r="P339" i="1"/>
  <c r="P2269" i="1"/>
  <c r="P1688" i="1"/>
  <c r="P391" i="1"/>
  <c r="P1894" i="1"/>
  <c r="P2320" i="1"/>
  <c r="P3365" i="1"/>
  <c r="P1182" i="1"/>
  <c r="P1158" i="1"/>
  <c r="P1537" i="1"/>
  <c r="P3349" i="1"/>
  <c r="P2235" i="1"/>
  <c r="P1989" i="1"/>
  <c r="P1282" i="1"/>
  <c r="P3296" i="1"/>
  <c r="P2179" i="1"/>
  <c r="P1875" i="1"/>
  <c r="P3381" i="1"/>
  <c r="P815" i="1"/>
  <c r="P3173" i="1"/>
  <c r="P3634" i="1"/>
  <c r="P3941" i="1"/>
  <c r="P1964" i="1"/>
  <c r="P1482" i="1"/>
  <c r="P119" i="1"/>
  <c r="P541" i="1"/>
  <c r="P3473" i="1"/>
  <c r="P2861" i="1"/>
  <c r="P2403" i="1"/>
  <c r="P2821" i="1"/>
  <c r="P2654" i="1"/>
  <c r="P2612" i="1"/>
  <c r="P377" i="1"/>
  <c r="P1056" i="1"/>
  <c r="P1178" i="1"/>
  <c r="P2753" i="1"/>
  <c r="P276" i="1"/>
  <c r="P2355" i="1"/>
  <c r="P305" i="1"/>
  <c r="P2925" i="1"/>
  <c r="P2057" i="1"/>
  <c r="P1804" i="1"/>
  <c r="P3054" i="1"/>
  <c r="P1137" i="1"/>
  <c r="P3538" i="1"/>
  <c r="P1462" i="1"/>
  <c r="P2461" i="1"/>
  <c r="P716" i="1"/>
  <c r="P1713" i="1"/>
  <c r="P1904" i="1"/>
  <c r="P3422" i="1"/>
  <c r="P1979" i="1"/>
  <c r="P2378" i="1"/>
  <c r="P2175" i="1"/>
  <c r="P2838" i="1"/>
  <c r="P725" i="1"/>
  <c r="P1823" i="1"/>
  <c r="P1010" i="1"/>
  <c r="P1577" i="1"/>
  <c r="P2932" i="1"/>
  <c r="P3480" i="1"/>
  <c r="P771" i="1"/>
  <c r="P968" i="1"/>
  <c r="P1177" i="1"/>
  <c r="P1585" i="1"/>
  <c r="P2818" i="1"/>
  <c r="P266" i="1"/>
  <c r="P695" i="1"/>
  <c r="P1016" i="1"/>
  <c r="P931" i="1"/>
  <c r="P495" i="1"/>
  <c r="P768" i="1"/>
  <c r="P1386" i="1"/>
  <c r="P258" i="1"/>
  <c r="P1691" i="1"/>
  <c r="P3091" i="1"/>
  <c r="P2579" i="1"/>
  <c r="P3305" i="1"/>
  <c r="P3330" i="1"/>
  <c r="P1549" i="1"/>
  <c r="P2218" i="1"/>
  <c r="P2370" i="1"/>
  <c r="P3321" i="1"/>
  <c r="P2989" i="1"/>
  <c r="P461" i="1"/>
  <c r="P1318" i="1"/>
  <c r="P2054" i="1"/>
  <c r="P1026" i="1"/>
  <c r="P430" i="1"/>
  <c r="P3119" i="1"/>
  <c r="P3331" i="1"/>
  <c r="P1185" i="1"/>
  <c r="P1920" i="1"/>
  <c r="P1898" i="1"/>
  <c r="P2144" i="1"/>
  <c r="P3478" i="1"/>
  <c r="P1787" i="1"/>
  <c r="P701" i="1"/>
  <c r="P841" i="1"/>
  <c r="P3053" i="1"/>
  <c r="P1103" i="1"/>
  <c r="P2160" i="1"/>
  <c r="P3602" i="1"/>
  <c r="P536" i="1"/>
  <c r="P1186" i="1"/>
  <c r="P3240" i="1"/>
  <c r="P1661" i="1"/>
  <c r="P1588" i="1"/>
  <c r="P1670" i="1"/>
  <c r="P2085" i="1"/>
  <c r="P3088" i="1"/>
  <c r="P1600" i="1"/>
  <c r="P1557" i="1"/>
  <c r="P3460" i="1"/>
  <c r="P3163" i="1"/>
  <c r="P2429" i="1"/>
  <c r="P1921" i="1"/>
  <c r="P2462" i="1"/>
  <c r="P1449" i="1"/>
  <c r="P1667" i="1"/>
  <c r="P1379" i="1"/>
  <c r="P2780" i="1"/>
  <c r="P3767" i="1"/>
  <c r="P2472" i="1"/>
  <c r="P1025" i="1"/>
  <c r="P2533" i="1"/>
  <c r="P784" i="1"/>
  <c r="P1215" i="1"/>
  <c r="P3291" i="1"/>
  <c r="P3491" i="1"/>
  <c r="P361" i="1"/>
  <c r="P2249" i="1"/>
  <c r="P1229" i="1"/>
  <c r="P3181" i="1"/>
  <c r="P1272" i="1"/>
  <c r="P2632" i="1"/>
  <c r="P3117" i="1"/>
  <c r="P697" i="1"/>
  <c r="P2541" i="1"/>
  <c r="P477" i="1"/>
  <c r="P2562" i="1"/>
  <c r="P2923" i="1"/>
  <c r="P2568" i="1"/>
  <c r="P3179" i="1"/>
  <c r="P741" i="1"/>
  <c r="P2103" i="1"/>
  <c r="P2971" i="1"/>
  <c r="P70" i="1"/>
  <c r="P205" i="1"/>
  <c r="P389" i="1"/>
  <c r="P110" i="1"/>
  <c r="P1304" i="1"/>
  <c r="P712" i="1"/>
  <c r="P1267" i="1"/>
  <c r="P147" i="1"/>
  <c r="P1190" i="1"/>
  <c r="P259" i="1"/>
  <c r="P2173" i="1"/>
  <c r="P271" i="1"/>
  <c r="P502" i="1"/>
  <c r="P467" i="1"/>
  <c r="P1957" i="1"/>
  <c r="P74" i="1"/>
  <c r="P3066" i="1"/>
  <c r="P2994" i="1"/>
  <c r="P3293" i="1"/>
  <c r="P1677" i="1"/>
  <c r="P2918" i="1"/>
  <c r="P2167" i="1"/>
  <c r="P2658" i="1"/>
  <c r="P2413" i="1"/>
  <c r="P3536" i="1"/>
  <c r="P3667" i="1"/>
  <c r="P838" i="1"/>
  <c r="P2404" i="1"/>
  <c r="P175" i="1"/>
  <c r="P967" i="1"/>
  <c r="P3214" i="1"/>
  <c r="P1746" i="1"/>
  <c r="P3047" i="1"/>
  <c r="P1226" i="1"/>
  <c r="P689" i="1"/>
  <c r="P3637" i="1"/>
  <c r="P962" i="1"/>
  <c r="P2824" i="1"/>
  <c r="P1923" i="1"/>
  <c r="P2262" i="1"/>
  <c r="P776" i="1"/>
  <c r="P1075" i="1"/>
  <c r="P3851" i="1"/>
  <c r="P2283" i="1"/>
  <c r="P3152" i="1"/>
  <c r="P3111" i="1"/>
  <c r="P360" i="1"/>
  <c r="P3051" i="1"/>
  <c r="P1847" i="1"/>
  <c r="P748" i="1"/>
  <c r="P2116" i="1"/>
  <c r="P574" i="1"/>
  <c r="P576" i="1"/>
  <c r="P1564" i="1"/>
  <c r="P520" i="1"/>
  <c r="P1981" i="1"/>
  <c r="P1761" i="1"/>
  <c r="P3143" i="1"/>
  <c r="P1370" i="1"/>
  <c r="P739" i="1"/>
  <c r="P3131" i="1"/>
  <c r="P1789" i="1"/>
  <c r="P1275" i="1"/>
  <c r="P1193" i="1"/>
  <c r="P2542" i="1"/>
  <c r="P2805" i="1"/>
  <c r="P2569" i="1"/>
  <c r="P2636" i="1"/>
  <c r="P2051" i="1"/>
  <c r="P1519" i="1"/>
  <c r="P116" i="1"/>
  <c r="P312" i="1"/>
  <c r="P100" i="1"/>
  <c r="P1392" i="1"/>
  <c r="P1850" i="1"/>
  <c r="P2558" i="1"/>
  <c r="P940" i="1"/>
  <c r="P3670" i="1"/>
  <c r="P3073" i="1"/>
  <c r="P3382" i="1"/>
  <c r="P179" i="1"/>
  <c r="P1613" i="1"/>
  <c r="P1499" i="1"/>
  <c r="P484" i="1"/>
  <c r="P1082" i="1"/>
  <c r="P1338" i="1"/>
  <c r="P2448" i="1"/>
  <c r="P3550" i="1"/>
  <c r="P3753" i="1"/>
  <c r="P2917" i="1"/>
  <c r="P3682" i="1"/>
  <c r="P2480" i="1"/>
  <c r="P1073" i="1"/>
  <c r="P1053" i="1"/>
  <c r="P1262" i="1"/>
  <c r="P2670" i="1"/>
  <c r="P366" i="1"/>
  <c r="P487" i="1"/>
  <c r="P2737" i="1"/>
  <c r="P3895" i="1"/>
  <c r="P2676" i="1"/>
  <c r="P1809" i="1"/>
  <c r="P3493" i="1"/>
  <c r="P2946" i="1"/>
  <c r="P891" i="1"/>
  <c r="P2677" i="1"/>
  <c r="P2871" i="1"/>
  <c r="P1950" i="1"/>
  <c r="P2703" i="1"/>
  <c r="P2496" i="1"/>
  <c r="P731" i="1"/>
  <c r="P374" i="1"/>
  <c r="P146" i="1"/>
  <c r="P1642" i="1"/>
  <c r="P3159" i="1"/>
  <c r="P2527" i="1"/>
  <c r="P2227" i="1"/>
  <c r="P883" i="1"/>
  <c r="P1447" i="1"/>
  <c r="P1353" i="1"/>
  <c r="P2551" i="1"/>
  <c r="P1320" i="1"/>
  <c r="P1035" i="1"/>
  <c r="P1072" i="1"/>
  <c r="P1702" i="1"/>
  <c r="P659" i="1"/>
  <c r="P1974" i="1"/>
  <c r="P2440" i="1"/>
  <c r="P1490" i="1"/>
  <c r="P1485" i="1"/>
  <c r="P3584" i="1"/>
  <c r="P2649" i="1"/>
  <c r="P3535" i="1"/>
  <c r="P2488" i="1"/>
  <c r="P2464" i="1"/>
  <c r="P2465" i="1"/>
  <c r="P2225" i="1"/>
  <c r="P2377" i="1"/>
  <c r="P2547" i="1"/>
  <c r="P1314" i="1"/>
  <c r="P1298" i="1"/>
  <c r="P1199" i="1"/>
  <c r="P3458" i="1"/>
  <c r="P464" i="1"/>
  <c r="P3445" i="1"/>
  <c r="P3341" i="1"/>
  <c r="P1843" i="1"/>
  <c r="P1743" i="1"/>
  <c r="P1653" i="1"/>
  <c r="P1838" i="1"/>
  <c r="P2454" i="1"/>
  <c r="P1052" i="1"/>
  <c r="P1131" i="1"/>
  <c r="P1124" i="1"/>
  <c r="P340" i="1"/>
  <c r="P508" i="1"/>
  <c r="P1140" i="1"/>
  <c r="P54" i="1"/>
  <c r="P769" i="1"/>
  <c r="P2402" i="1"/>
  <c r="P2325" i="1"/>
  <c r="P3113" i="1"/>
  <c r="P3649" i="1"/>
  <c r="P2316" i="1"/>
  <c r="P894" i="1"/>
  <c r="P3573" i="1"/>
  <c r="P1291" i="1"/>
  <c r="P795" i="1"/>
  <c r="P1317" i="1"/>
  <c r="P2592" i="1"/>
  <c r="P2719" i="1"/>
  <c r="P1113" i="1"/>
  <c r="P2792" i="1"/>
  <c r="P2386" i="1"/>
  <c r="P782" i="1"/>
  <c r="P2150" i="1"/>
  <c r="P1932" i="1"/>
  <c r="P3315" i="1"/>
  <c r="P3758" i="1"/>
  <c r="P665" i="1"/>
  <c r="P3346" i="1"/>
  <c r="P2937" i="1"/>
  <c r="P1779" i="1"/>
  <c r="P3517" i="1"/>
  <c r="P3821" i="1"/>
  <c r="P4002" i="1"/>
  <c r="P2204" i="1"/>
  <c r="P3057" i="1"/>
  <c r="P2348" i="1"/>
  <c r="P1263" i="1"/>
  <c r="P1584" i="1"/>
  <c r="P3095" i="1"/>
  <c r="P737" i="1"/>
  <c r="P2897" i="1"/>
  <c r="P1744" i="1"/>
  <c r="P2985" i="1"/>
  <c r="P1062" i="1"/>
  <c r="P3042" i="1"/>
  <c r="P2879" i="1"/>
  <c r="P565" i="1"/>
  <c r="P2100" i="1"/>
  <c r="P2190" i="1"/>
  <c r="P3545" i="1"/>
  <c r="P686" i="1"/>
  <c r="P2484" i="1"/>
  <c r="P2112" i="1"/>
  <c r="P1013" i="1"/>
  <c r="P1858" i="1"/>
  <c r="P1472" i="1"/>
  <c r="P3530" i="1"/>
  <c r="P3497" i="1"/>
  <c r="P1795" i="1"/>
  <c r="P583" i="1"/>
  <c r="P1603" i="1"/>
  <c r="P1995" i="1"/>
  <c r="P2836" i="1"/>
  <c r="P1188" i="1"/>
  <c r="P1288" i="1"/>
  <c r="P1765" i="1"/>
  <c r="P1514" i="1"/>
  <c r="P1971" i="1"/>
  <c r="P2907" i="1"/>
  <c r="P1210" i="1"/>
  <c r="P1152" i="1"/>
  <c r="P3032" i="1"/>
  <c r="P413" i="1"/>
  <c r="P2236" i="1"/>
  <c r="P1376" i="1"/>
  <c r="P2318" i="1"/>
  <c r="P783" i="1"/>
  <c r="P1503" i="1"/>
  <c r="P3548" i="1"/>
  <c r="P1760" i="1"/>
  <c r="P3272" i="1"/>
  <c r="P2199" i="1"/>
  <c r="P2414" i="1"/>
  <c r="P3295" i="1"/>
  <c r="P2244" i="1"/>
  <c r="P3076" i="1"/>
  <c r="P1122" i="1"/>
  <c r="P979" i="1"/>
  <c r="P2743" i="1"/>
  <c r="P133" i="1"/>
  <c r="P2352" i="1"/>
  <c r="P3325" i="1"/>
  <c r="P2590" i="1"/>
  <c r="P2289" i="1"/>
  <c r="P866" i="1"/>
  <c r="P920" i="1"/>
  <c r="P318" i="1"/>
  <c r="P2264" i="1"/>
  <c r="P1064" i="1"/>
  <c r="P1725" i="1"/>
  <c r="P3760" i="1"/>
  <c r="P1529" i="1"/>
  <c r="P2424" i="1"/>
  <c r="P481" i="1"/>
  <c r="P2555" i="1"/>
  <c r="P2671" i="1"/>
  <c r="P3361" i="1"/>
  <c r="P941" i="1"/>
  <c r="P3010" i="1"/>
  <c r="P1441" i="1"/>
  <c r="P1855" i="1"/>
  <c r="P2993" i="1"/>
  <c r="P2570" i="1"/>
  <c r="P1604" i="1"/>
  <c r="P3839" i="1"/>
  <c r="P1114" i="1"/>
  <c r="P1430" i="1"/>
  <c r="P2517" i="1"/>
  <c r="P580" i="1"/>
  <c r="P491" i="1"/>
  <c r="P903" i="1"/>
  <c r="P2197" i="1"/>
  <c r="P3304" i="1"/>
  <c r="P1856" i="1"/>
  <c r="P2258" i="1"/>
  <c r="P142" i="1"/>
  <c r="P2511" i="1"/>
  <c r="P3823" i="1"/>
  <c r="P2450" i="1"/>
  <c r="P870" i="1"/>
  <c r="P2021" i="1"/>
  <c r="P2071" i="1"/>
  <c r="P746" i="1"/>
  <c r="P1257" i="1"/>
  <c r="P1207" i="1"/>
  <c r="P3439" i="1"/>
  <c r="P2587" i="1"/>
  <c r="P2506" i="1"/>
  <c r="P1773" i="1"/>
  <c r="P2886" i="1"/>
  <c r="P1034" i="1"/>
  <c r="P2639" i="1"/>
  <c r="P987" i="1"/>
  <c r="P2251" i="1"/>
  <c r="P2567" i="1"/>
  <c r="P3873" i="1"/>
  <c r="P2794" i="1"/>
  <c r="P3101" i="1"/>
  <c r="P2005" i="1"/>
  <c r="P1344" i="1"/>
  <c r="P3594" i="1"/>
  <c r="P3691" i="1"/>
  <c r="P1758" i="1"/>
  <c r="P2246" i="1"/>
  <c r="P3255" i="1"/>
  <c r="P2941" i="1"/>
  <c r="P1063" i="1"/>
  <c r="P989" i="1"/>
  <c r="P431" i="1"/>
  <c r="P412" i="1"/>
  <c r="P992" i="1"/>
  <c r="P678" i="1"/>
  <c r="P975" i="1"/>
  <c r="P3332" i="1"/>
  <c r="P3009" i="1"/>
  <c r="P350" i="1"/>
  <c r="P3140" i="1"/>
  <c r="P2583" i="1"/>
  <c r="P816" i="1"/>
  <c r="P166" i="1"/>
  <c r="P2717" i="1"/>
  <c r="P3646" i="1"/>
  <c r="P2479" i="1"/>
  <c r="P1470" i="1"/>
  <c r="P1527" i="1"/>
  <c r="P1535" i="1"/>
  <c r="P1473" i="1"/>
  <c r="P895" i="1"/>
  <c r="P2701" i="1"/>
  <c r="P3000" i="1"/>
  <c r="P1637" i="1"/>
  <c r="P1437" i="1"/>
  <c r="P1852" i="1"/>
  <c r="P1977" i="1"/>
  <c r="P628" i="1"/>
  <c r="P386" i="1"/>
  <c r="P2509" i="1"/>
  <c r="P3476" i="1"/>
  <c r="P3106" i="1"/>
  <c r="P2097" i="1"/>
  <c r="P1960" i="1"/>
  <c r="P2410" i="1"/>
  <c r="P760" i="1"/>
  <c r="P2457" i="1"/>
  <c r="P1054" i="1"/>
  <c r="P1121" i="1"/>
  <c r="P1471" i="1"/>
  <c r="P1505" i="1"/>
  <c r="P994" i="1"/>
  <c r="P1324" i="1"/>
  <c r="P1755" i="1"/>
  <c r="P1621" i="1"/>
  <c r="P976" i="1"/>
  <c r="P1142" i="1"/>
  <c r="P2760" i="1"/>
  <c r="P1154" i="1"/>
  <c r="P2268" i="1"/>
  <c r="P1949" i="1"/>
  <c r="P1751" i="1"/>
  <c r="P2716" i="1"/>
  <c r="P3660" i="1"/>
  <c r="P3157" i="1"/>
  <c r="P1607" i="1"/>
  <c r="P2356" i="1"/>
  <c r="P1685" i="1"/>
  <c r="P2481" i="1"/>
  <c r="P2795" i="1"/>
  <c r="P1748" i="1"/>
  <c r="P2944" i="1"/>
  <c r="P1643" i="1"/>
  <c r="P1395" i="1"/>
  <c r="P2822" i="1"/>
  <c r="P2343" i="1"/>
  <c r="P3586" i="1"/>
  <c r="P3096" i="1"/>
  <c r="P3924" i="1"/>
  <c r="P1922" i="1"/>
  <c r="P3475" i="1"/>
  <c r="P2007" i="1"/>
  <c r="P1250" i="1"/>
  <c r="P1278" i="1"/>
  <c r="P2881" i="1"/>
  <c r="P2557" i="1"/>
  <c r="P3571" i="1"/>
  <c r="P1133" i="1"/>
  <c r="P1783" i="1"/>
  <c r="P1076" i="1"/>
  <c r="P955" i="1"/>
  <c r="P934" i="1"/>
  <c r="P1686" i="1"/>
  <c r="P753" i="1"/>
  <c r="P1718" i="1"/>
  <c r="P363" i="1"/>
  <c r="P1833" i="1"/>
  <c r="P1983" i="1"/>
  <c r="P2239" i="1"/>
  <c r="P1727" i="1"/>
  <c r="P2243" i="1"/>
  <c r="P3168" i="1"/>
  <c r="P1125" i="1"/>
  <c r="P786" i="1"/>
  <c r="P848" i="1"/>
  <c r="P1849" i="1"/>
  <c r="P813" i="1"/>
  <c r="P2458" i="1"/>
  <c r="P2807" i="1"/>
  <c r="P273" i="1"/>
  <c r="P3225" i="1"/>
  <c r="P3307" i="1"/>
  <c r="P410" i="1"/>
  <c r="P3178" i="1"/>
  <c r="P2975" i="1"/>
  <c r="P892" i="1"/>
  <c r="P3285" i="1"/>
  <c r="P482" i="1"/>
  <c r="P1712" i="1"/>
  <c r="P2382" i="1"/>
  <c r="P1571" i="1"/>
  <c r="P1506" i="1"/>
  <c r="P449" i="1"/>
  <c r="P3370" i="1"/>
  <c r="P1071" i="1"/>
  <c r="P55" i="1"/>
  <c r="P585" i="1"/>
  <c r="P604" i="1"/>
  <c r="P935" i="1"/>
  <c r="P1915" i="1"/>
  <c r="P1423" i="1"/>
  <c r="P1845" i="1"/>
  <c r="P2019" i="1"/>
  <c r="P2594" i="1"/>
  <c r="P1563" i="1"/>
  <c r="P2620" i="1"/>
  <c r="P1161" i="1"/>
  <c r="P1601" i="1"/>
  <c r="P2282" i="1"/>
  <c r="P1815" i="1"/>
  <c r="P1216" i="1"/>
  <c r="P2474" i="1"/>
  <c r="P2919" i="1"/>
  <c r="P2317" i="1"/>
  <c r="P2660" i="1"/>
  <c r="P78" i="1"/>
  <c r="P1645" i="1"/>
  <c r="P1862" i="1"/>
  <c r="P183" i="1"/>
  <c r="P1821" i="1"/>
  <c r="P3610" i="1"/>
  <c r="P2599" i="1"/>
  <c r="P3787" i="1"/>
  <c r="P3415" i="1"/>
  <c r="P3569" i="1"/>
  <c r="P980" i="1"/>
  <c r="P3247" i="1"/>
  <c r="P2896" i="1"/>
  <c r="P2411" i="1"/>
  <c r="P837" i="1"/>
  <c r="P2248" i="1"/>
  <c r="P103" i="1"/>
  <c r="P2467" i="1"/>
  <c r="P1982" i="1"/>
  <c r="P1580" i="1"/>
  <c r="P2650" i="1"/>
  <c r="P606" i="1"/>
  <c r="P2224" i="1"/>
  <c r="P140" i="1"/>
  <c r="P916" i="1"/>
  <c r="P2700" i="1"/>
  <c r="P2427" i="1"/>
  <c r="P2785" i="1"/>
  <c r="P2595" i="1"/>
  <c r="P1041" i="1"/>
  <c r="P1069" i="1"/>
  <c r="P2687" i="1"/>
  <c r="P997" i="1"/>
  <c r="P2835" i="1"/>
  <c r="P3459" i="1"/>
  <c r="P1970" i="1"/>
  <c r="P1863" i="1"/>
  <c r="P2868" i="1"/>
  <c r="P278" i="1"/>
  <c r="P1107" i="1"/>
  <c r="P1074" i="1"/>
  <c r="P749" i="1"/>
  <c r="P335" i="1"/>
  <c r="P3197" i="1"/>
  <c r="P1583" i="1"/>
  <c r="P475" i="1"/>
  <c r="P3241" i="1"/>
  <c r="P1772" i="1"/>
  <c r="P2500" i="1"/>
  <c r="P1292" i="1"/>
  <c r="P1321" i="1"/>
  <c r="P2297" i="1"/>
  <c r="P3222" i="1"/>
  <c r="P1467" i="1"/>
  <c r="P471" i="1"/>
  <c r="P490" i="1"/>
  <c r="P526" i="1"/>
  <c r="P2859" i="1"/>
  <c r="P2345" i="1"/>
  <c r="P727" i="1"/>
  <c r="P2220" i="1"/>
  <c r="P774" i="1"/>
  <c r="P1414" i="1"/>
  <c r="P1998" i="1"/>
  <c r="P761" i="1"/>
  <c r="P1807" i="1"/>
  <c r="P1066" i="1"/>
  <c r="P1680" i="1"/>
  <c r="P2379" i="1"/>
  <c r="P1331" i="1"/>
  <c r="P3902" i="1"/>
  <c r="P943" i="1"/>
  <c r="P1916" i="1"/>
  <c r="P859" i="1"/>
  <c r="P2510" i="1"/>
  <c r="P1726" i="1"/>
  <c r="P2308" i="1"/>
  <c r="P2388" i="1"/>
  <c r="P1896" i="1"/>
  <c r="P581" i="1"/>
  <c r="P899" i="1"/>
  <c r="P2012" i="1"/>
  <c r="P553" i="1"/>
  <c r="P1270" i="1"/>
  <c r="P1057" i="1"/>
  <c r="P666" i="1"/>
  <c r="P864" i="1"/>
  <c r="P2036" i="1"/>
  <c r="P244" i="1"/>
  <c r="P1868" i="1"/>
  <c r="P683" i="1"/>
  <c r="P75" i="1"/>
  <c r="P257" i="1"/>
  <c r="P1104" i="1"/>
  <c r="P713" i="1"/>
  <c r="P432" i="1"/>
  <c r="P798" i="1"/>
  <c r="P260" i="1"/>
  <c r="P34" i="1"/>
  <c r="P238" i="1"/>
  <c r="P1179" i="1"/>
  <c r="P407" i="1"/>
  <c r="P1264" i="1"/>
  <c r="P1355" i="1"/>
  <c r="P734" i="1"/>
  <c r="P1752" i="1"/>
  <c r="P1246" i="1"/>
  <c r="P552" i="1"/>
  <c r="P595" i="1"/>
  <c r="P164" i="1"/>
  <c r="P801" i="1"/>
  <c r="P1885" i="1"/>
  <c r="P1085" i="1"/>
  <c r="P81" i="1"/>
  <c r="P1000" i="1"/>
  <c r="P789" i="1"/>
  <c r="P66" i="1"/>
  <c r="P1443" i="1"/>
  <c r="P1060" i="1"/>
  <c r="P263" i="1"/>
  <c r="P1018" i="1"/>
  <c r="P1421" i="1"/>
  <c r="P1609" i="1"/>
  <c r="P87" i="1"/>
  <c r="P2270" i="1"/>
  <c r="P1300" i="1"/>
  <c r="P515" i="1"/>
  <c r="P872" i="1"/>
  <c r="P288" i="1"/>
  <c r="P2761" i="1"/>
  <c r="P625" i="1"/>
  <c r="P610" i="1"/>
  <c r="P112" i="1"/>
  <c r="P231" i="1"/>
  <c r="P441" i="1"/>
  <c r="P1419" i="1"/>
  <c r="P2288" i="1"/>
  <c r="P525" i="1"/>
  <c r="P2856" i="1"/>
  <c r="P2342" i="1"/>
  <c r="P2133" i="1"/>
  <c r="P2254" i="1"/>
  <c r="P1077" i="1"/>
  <c r="P959" i="1"/>
  <c r="P1208" i="1"/>
  <c r="P971" i="1"/>
  <c r="P556" i="1"/>
  <c r="P50" i="1"/>
  <c r="P104" i="1"/>
  <c r="P1390" i="1"/>
  <c r="P1192" i="1"/>
  <c r="P1438" i="1"/>
  <c r="P630" i="1"/>
  <c r="P105" i="1"/>
  <c r="P1180" i="1"/>
  <c r="P672" i="1"/>
  <c r="P910" i="1"/>
  <c r="P2619" i="1"/>
  <c r="P60" i="1"/>
  <c r="P1333" i="1"/>
  <c r="P699" i="1"/>
  <c r="P113" i="1"/>
  <c r="P117" i="1"/>
  <c r="P8" i="1"/>
  <c r="P3128" i="1"/>
  <c r="P1859" i="1"/>
  <c r="P2196" i="1"/>
  <c r="P357" i="1"/>
  <c r="P1818" i="1"/>
  <c r="P2872" i="1"/>
  <c r="P563" i="1"/>
  <c r="P1895" i="1"/>
  <c r="P246" i="1"/>
  <c r="P1632" i="1"/>
  <c r="P1930" i="1"/>
  <c r="P181" i="1"/>
  <c r="P446" i="1"/>
  <c r="P326" i="1"/>
  <c r="P2892" i="1"/>
  <c r="P1005" i="1"/>
  <c r="P1008" i="1"/>
  <c r="P10" i="1"/>
  <c r="P51" i="1"/>
  <c r="P2293" i="1"/>
  <c r="P1372" i="1"/>
  <c r="P3910" i="1"/>
  <c r="P3578" i="1"/>
  <c r="P3984" i="1"/>
  <c r="P3405" i="1"/>
  <c r="P1138" i="1"/>
  <c r="P3827" i="1"/>
  <c r="P2135" i="1"/>
  <c r="P2827" i="1"/>
  <c r="P4029" i="1"/>
  <c r="P646" i="1"/>
  <c r="P3243" i="1"/>
  <c r="P2339" i="1"/>
  <c r="P2032" i="1"/>
  <c r="P3419" i="1"/>
  <c r="P197" i="1"/>
  <c r="P3145" i="1"/>
  <c r="P721" i="1"/>
  <c r="P3980" i="1"/>
  <c r="P2816" i="1"/>
  <c r="P973" i="1"/>
  <c r="P839" i="1"/>
  <c r="P2744" i="1"/>
  <c r="P3965" i="1"/>
  <c r="P3539" i="1"/>
  <c r="P1029" i="1"/>
  <c r="P56" i="1"/>
  <c r="P397" i="1"/>
  <c r="P3580" i="1"/>
  <c r="P3843" i="1"/>
  <c r="P2205" i="1"/>
  <c r="P3388" i="1"/>
  <c r="P611" i="1"/>
  <c r="P2078" i="1"/>
  <c r="P254" i="1"/>
  <c r="P2174" i="1"/>
  <c r="P2883" i="1"/>
  <c r="P2375" i="1"/>
  <c r="P694" i="1"/>
  <c r="P2920" i="1"/>
  <c r="P2052" i="1"/>
  <c r="P1650" i="1"/>
  <c r="P3812" i="1"/>
  <c r="P349" i="1"/>
  <c r="P52" i="1"/>
  <c r="P4036" i="1"/>
  <c r="P396" i="1"/>
  <c r="P718" i="1"/>
  <c r="P3323" i="1"/>
  <c r="P4010" i="1"/>
  <c r="P3714" i="1"/>
  <c r="P2094" i="1"/>
  <c r="P869" i="1"/>
  <c r="P1717" i="1"/>
  <c r="P4066" i="1"/>
  <c r="P3154" i="1"/>
  <c r="P1991" i="1"/>
  <c r="P230" i="1"/>
  <c r="P293" i="1"/>
  <c r="P2385" i="1"/>
  <c r="P3127" i="1"/>
  <c r="P2004" i="1"/>
  <c r="P4056" i="1"/>
  <c r="P1153" i="1"/>
  <c r="P2982" i="1"/>
  <c r="P338" i="1"/>
  <c r="P3773" i="1"/>
  <c r="P1837" i="1"/>
  <c r="P2880" i="1"/>
  <c r="P1561" i="1"/>
  <c r="P1662" i="1"/>
  <c r="P94" i="1"/>
  <c r="P2184" i="1"/>
  <c r="P728" i="1"/>
  <c r="P926" i="1"/>
  <c r="P233" i="1"/>
  <c r="P3651" i="1"/>
  <c r="P2267" i="1"/>
  <c r="P3531" i="1"/>
  <c r="P1568" i="1"/>
  <c r="P2114" i="1"/>
  <c r="P2216" i="1"/>
  <c r="P1615" i="1"/>
  <c r="P3789" i="1"/>
  <c r="P1253" i="1"/>
  <c r="P2176" i="1"/>
  <c r="P1980" i="1"/>
  <c r="P868" i="1"/>
  <c r="P2079" i="1"/>
  <c r="P3528" i="1"/>
  <c r="P1825" i="1"/>
  <c r="P1509" i="1"/>
  <c r="P3045" i="1"/>
  <c r="P2749" i="1"/>
  <c r="P2334" i="1"/>
  <c r="P3755" i="1"/>
  <c r="P1593" i="1"/>
  <c r="P2215" i="1"/>
  <c r="P2234" i="1"/>
  <c r="P3893" i="1"/>
  <c r="P3080" i="1"/>
  <c r="P1665" i="1"/>
  <c r="P562" i="1"/>
  <c r="P2332" i="1"/>
  <c r="P2604" i="1"/>
  <c r="P3457" i="1"/>
  <c r="P2311" i="1"/>
  <c r="P1745" i="1"/>
  <c r="P1591" i="1"/>
  <c r="P150" i="1"/>
  <c r="P280" i="1"/>
  <c r="P1579" i="1"/>
  <c r="P2238" i="1"/>
  <c r="P3933" i="1"/>
  <c r="P567" i="1"/>
  <c r="P2109" i="1"/>
  <c r="P2523" i="1"/>
  <c r="P170" i="1"/>
  <c r="P3666" i="1"/>
  <c r="P2022" i="1"/>
  <c r="P3520" i="1"/>
  <c r="P3636" i="1"/>
  <c r="P3409" i="1"/>
  <c r="P3501" i="1"/>
  <c r="P3876" i="1"/>
  <c r="P3120" i="1"/>
  <c r="P3261" i="1"/>
  <c r="P2841" i="1"/>
  <c r="P3112" i="1"/>
  <c r="P1511" i="1"/>
  <c r="P3702" i="1"/>
  <c r="P3456" i="1"/>
  <c r="P1159" i="1"/>
  <c r="P3749" i="1"/>
  <c r="P445" i="1"/>
  <c r="P1261" i="1"/>
  <c r="P1436" i="1"/>
  <c r="P711" i="1"/>
  <c r="P155" i="1"/>
  <c r="P1439" i="1"/>
  <c r="P329" i="1"/>
  <c r="P2499" i="1"/>
  <c r="P379" i="1"/>
  <c r="P2673" i="1"/>
  <c r="P1714" i="1"/>
  <c r="P1009" i="1"/>
  <c r="P919" i="1"/>
  <c r="P1678" i="1"/>
  <c r="P3308" i="1"/>
  <c r="P1274" i="1"/>
  <c r="P2849" i="1"/>
  <c r="P2372" i="1"/>
  <c r="P2921" i="1"/>
  <c r="P2092" i="1"/>
  <c r="P3880" i="1"/>
  <c r="P3921" i="1"/>
  <c r="P2162" i="1"/>
  <c r="P3100" i="1"/>
  <c r="P53" i="1"/>
  <c r="P2852" i="1"/>
  <c r="P3205" i="1"/>
  <c r="P3402" i="1"/>
  <c r="P2828" i="1"/>
  <c r="P717" i="1"/>
  <c r="P1285" i="1"/>
  <c r="P252" i="1"/>
  <c r="P1256" i="1"/>
  <c r="P3952" i="1"/>
  <c r="P2337" i="1"/>
  <c r="P1347" i="1"/>
  <c r="P403" i="1"/>
  <c r="P4096" i="1"/>
  <c r="P3533" i="1"/>
  <c r="P690" i="1"/>
  <c r="P2763" i="1"/>
  <c r="P1289" i="1"/>
  <c r="P3011" i="1"/>
  <c r="P424" i="1"/>
  <c r="P156" i="1"/>
  <c r="P1095" i="1"/>
  <c r="P991" i="1"/>
  <c r="P4051" i="1"/>
  <c r="P621" i="1"/>
  <c r="P83" i="1"/>
  <c r="P3121" i="1"/>
  <c r="P2430" i="1"/>
  <c r="P2519" i="1"/>
  <c r="P2829" i="1"/>
  <c r="P3628" i="1"/>
  <c r="P2974" i="1"/>
  <c r="P1458" i="1"/>
  <c r="P1375" i="1"/>
  <c r="P3084" i="1"/>
  <c r="P3130" i="1"/>
  <c r="P1148" i="1"/>
  <c r="P2682" i="1"/>
  <c r="P2990" i="1"/>
  <c r="P1959" i="1"/>
  <c r="P832" i="1"/>
  <c r="P1258" i="1"/>
  <c r="P1774" i="1"/>
  <c r="P2609" i="1"/>
  <c r="P3961" i="1"/>
  <c r="P3403" i="1"/>
  <c r="P1908" i="1"/>
  <c r="P3886" i="1"/>
  <c r="P1200" i="1"/>
  <c r="P2963" i="1"/>
  <c r="P519" i="1"/>
  <c r="P3452" i="1"/>
  <c r="P984" i="1"/>
  <c r="P126" i="1"/>
  <c r="P165" i="1"/>
  <c r="P1308" i="1"/>
  <c r="P831" i="1"/>
  <c r="P3698" i="1"/>
  <c r="P2279" i="1"/>
  <c r="P3857" i="1"/>
  <c r="P981" i="1"/>
  <c r="P2107" i="1"/>
  <c r="P189" i="1"/>
  <c r="P1019" i="1"/>
  <c r="P2426" i="1"/>
  <c r="P3611" i="1"/>
  <c r="P267" i="1"/>
  <c r="P3726" i="1"/>
  <c r="P2090" i="1"/>
  <c r="P1144" i="1"/>
  <c r="P294" i="1"/>
  <c r="P1181" i="1"/>
  <c r="P1425" i="1"/>
  <c r="P1266" i="1"/>
  <c r="P1354" i="1"/>
  <c r="P1435" i="1"/>
  <c r="P3209" i="1"/>
  <c r="P3311" i="1"/>
  <c r="P3313" i="1"/>
  <c r="P1239" i="1"/>
  <c r="P2274" i="1"/>
  <c r="P3289" i="1"/>
  <c r="P195" i="1"/>
  <c r="P3522" i="1"/>
  <c r="P3845" i="1"/>
  <c r="P2228" i="1"/>
  <c r="P3317" i="1"/>
  <c r="P3751" i="1"/>
  <c r="P2207" i="1"/>
  <c r="P3894" i="1"/>
  <c r="P1337" i="1"/>
  <c r="P3303" i="1"/>
  <c r="P2890" i="1"/>
  <c r="P3835" i="1"/>
  <c r="P1360" i="1"/>
  <c r="P3444" i="1"/>
  <c r="P587" i="1"/>
  <c r="P594" i="1"/>
  <c r="P685" i="1"/>
  <c r="P1405" i="1"/>
  <c r="P906" i="1"/>
  <c r="P2399" i="1"/>
  <c r="P901" i="1"/>
  <c r="P1890" i="1"/>
  <c r="P3620" i="1"/>
  <c r="P1695" i="1"/>
  <c r="P3553" i="1"/>
  <c r="P3412" i="1"/>
  <c r="P2888" i="1"/>
  <c r="P3985" i="1"/>
  <c r="P229" i="1"/>
  <c r="P2653" i="1"/>
  <c r="P2915" i="1"/>
  <c r="P4047" i="1"/>
  <c r="P1749" i="1"/>
  <c r="P2153" i="1"/>
  <c r="P651" i="1"/>
  <c r="P3579" i="1"/>
  <c r="P1251" i="1"/>
  <c r="P308" i="1"/>
  <c r="P1668" i="1"/>
  <c r="P3608" i="1"/>
  <c r="P3170" i="1"/>
  <c r="P219" i="1"/>
  <c r="P1961" i="1"/>
  <c r="P3593" i="1"/>
  <c r="P2466" i="1"/>
  <c r="P1081" i="1"/>
  <c r="P1698" i="1"/>
  <c r="P1671" i="1"/>
  <c r="P3700" i="1"/>
  <c r="P3184" i="1"/>
  <c r="P3683" i="1"/>
  <c r="P4035" i="1"/>
  <c r="P368" i="1"/>
  <c r="P1560" i="1"/>
  <c r="P3809" i="1"/>
  <c r="P1832" i="1"/>
  <c r="P1967" i="1"/>
  <c r="P1793" i="1"/>
  <c r="P3523" i="1"/>
  <c r="P3012" i="1"/>
  <c r="P538" i="1"/>
  <c r="P1617" i="1"/>
  <c r="P3448" i="1"/>
  <c r="P3062" i="1"/>
  <c r="P408" i="1"/>
  <c r="P1567" i="1"/>
  <c r="P2447" i="1"/>
  <c r="P2651" i="1"/>
  <c r="P616" i="1"/>
  <c r="P3657" i="1"/>
  <c r="P4031" i="1"/>
  <c r="P2446" i="1"/>
  <c r="P3318" i="1"/>
  <c r="P2928" i="1"/>
  <c r="P1325" i="1"/>
  <c r="P747" i="1"/>
  <c r="P1814" i="1"/>
  <c r="P2126" i="1"/>
  <c r="P235" i="1"/>
  <c r="P439" i="1"/>
  <c r="P220" i="1"/>
  <c r="P609" i="1"/>
  <c r="P3621" i="1"/>
  <c r="P3400" i="1"/>
  <c r="P3597" i="1"/>
  <c r="P2901" i="1"/>
  <c r="P2844" i="1"/>
  <c r="P1559" i="1"/>
  <c r="P3604" i="1"/>
  <c r="P1044" i="1"/>
  <c r="P3038" i="1"/>
  <c r="P2765" i="1"/>
  <c r="P956" i="1"/>
  <c r="P3524" i="1"/>
  <c r="P2815" i="1"/>
  <c r="P2026" i="1"/>
  <c r="P3137" i="1"/>
  <c r="P1651" i="1"/>
  <c r="P1840" i="1"/>
  <c r="P2954" i="1"/>
  <c r="P1237" i="1"/>
  <c r="P793" i="1"/>
  <c r="P2874" i="1"/>
  <c r="P998" i="1"/>
  <c r="P3256" i="1"/>
  <c r="P473" i="1"/>
  <c r="P1689" i="1"/>
  <c r="P2273" i="1"/>
  <c r="P3124" i="1"/>
  <c r="P3744" i="1"/>
  <c r="P420" i="1"/>
  <c r="P1968" i="1"/>
  <c r="P1260" i="1"/>
  <c r="P3172" i="1"/>
  <c r="P3390" i="1"/>
  <c r="P2575" i="1"/>
  <c r="P2808" i="1"/>
  <c r="P1534" i="1"/>
  <c r="P702" i="1"/>
  <c r="P3041" i="1"/>
  <c r="P2804" i="1"/>
  <c r="P2455" i="1"/>
  <c r="P328" i="1"/>
  <c r="P1454" i="1"/>
  <c r="P2369" i="1"/>
  <c r="P545" i="1"/>
  <c r="P2120" i="1"/>
  <c r="P2945" i="1"/>
  <c r="P2845" i="1"/>
  <c r="P2526" i="1"/>
  <c r="P2839" i="1"/>
  <c r="P3288" i="1"/>
  <c r="P1309" i="1"/>
  <c r="P2064" i="1"/>
  <c r="P2146" i="1"/>
  <c r="P2693" i="1"/>
  <c r="P2391" i="1"/>
  <c r="P1168" i="1"/>
  <c r="P1828" i="1"/>
  <c r="P2203" i="1"/>
  <c r="P1362" i="1"/>
  <c r="P3266" i="1"/>
  <c r="P3574" i="1"/>
  <c r="P3791" i="1"/>
  <c r="P438" i="1"/>
  <c r="P3908" i="1"/>
  <c r="P2711" i="1"/>
  <c r="P3613" i="1"/>
  <c r="P529" i="1"/>
  <c r="P2999" i="1"/>
  <c r="P2875" i="1"/>
  <c r="P2958" i="1"/>
  <c r="P2231" i="1"/>
  <c r="P2739" i="1"/>
  <c r="P2652" i="1"/>
  <c r="P1963" i="1"/>
  <c r="P3092" i="1"/>
  <c r="P2675" i="1"/>
  <c r="P2281" i="1"/>
  <c r="P3118" i="1"/>
  <c r="P2906" i="1"/>
  <c r="P2433" i="1"/>
  <c r="P2593" i="1"/>
  <c r="P2819" i="1"/>
  <c r="P2358" i="1"/>
  <c r="P1099" i="1"/>
  <c r="P1740" i="1"/>
  <c r="P3648" i="1"/>
  <c r="P3558" i="1"/>
  <c r="P535" i="1"/>
  <c r="P2862" i="1"/>
  <c r="P121" i="1"/>
  <c r="P2965" i="1"/>
  <c r="P212" i="1"/>
  <c r="P286" i="1"/>
  <c r="P3759" i="1"/>
  <c r="P1093" i="1"/>
  <c r="P3122" i="1"/>
  <c r="P1547" i="1"/>
  <c r="P3373" i="1"/>
  <c r="P3110" i="1"/>
  <c r="P1881" i="1"/>
  <c r="P404" i="1"/>
  <c r="P1424" i="1"/>
  <c r="P44" i="1"/>
  <c r="P3747" i="1"/>
  <c r="P2347" i="1"/>
  <c r="P3681" i="1"/>
  <c r="P3754" i="1"/>
  <c r="P2419" i="1"/>
  <c r="P2089" i="1"/>
  <c r="P2055" i="1"/>
  <c r="P546" i="1"/>
  <c r="P506" i="1"/>
  <c r="P888" i="1"/>
  <c r="P3249" i="1"/>
  <c r="P1115" i="1"/>
  <c r="P2106" i="1"/>
  <c r="P63" i="1"/>
  <c r="P2786" i="1"/>
  <c r="P3268" i="1"/>
  <c r="P3784" i="1"/>
  <c r="P1592" i="1"/>
  <c r="P3094" i="1"/>
  <c r="P1247" i="1"/>
  <c r="P2857" i="1"/>
  <c r="P1284" i="1"/>
  <c r="P1802" i="1"/>
  <c r="P4060" i="1"/>
  <c r="P3912" i="1"/>
  <c r="P3782" i="1"/>
  <c r="P2563" i="1"/>
  <c r="P1097" i="1"/>
  <c r="P3684" i="1"/>
  <c r="P2024" i="1"/>
  <c r="P2914" i="1"/>
  <c r="P1134" i="1"/>
  <c r="P480" i="1"/>
  <c r="P1826" i="1"/>
  <c r="P836" i="1"/>
  <c r="P3777" i="1"/>
  <c r="P3735" i="1"/>
  <c r="P1880" i="1"/>
  <c r="P2692" i="1"/>
  <c r="P4006" i="1"/>
  <c r="P1696" i="1"/>
  <c r="P372" i="1"/>
  <c r="P2803" i="1"/>
  <c r="P3374" i="1"/>
  <c r="P2452" i="1"/>
  <c r="P3852" i="1"/>
  <c r="P2213" i="1"/>
  <c r="P932" i="1"/>
  <c r="P2573" i="1"/>
  <c r="P1996" i="1"/>
  <c r="P2077" i="1"/>
  <c r="P635" i="1"/>
  <c r="P1403" i="1"/>
  <c r="P1521" i="1"/>
  <c r="P2966" i="1"/>
  <c r="P1652" i="1"/>
  <c r="P2319" i="1"/>
  <c r="P923" i="1"/>
  <c r="P1024" i="1"/>
  <c r="P2885" i="1"/>
  <c r="P3987" i="1"/>
  <c r="P3865" i="1"/>
  <c r="P1020" i="1"/>
  <c r="P887" i="1"/>
  <c r="P2095" i="1"/>
  <c r="P2129" i="1"/>
  <c r="P3116" i="1"/>
  <c r="P3397" i="1"/>
  <c r="P3776" i="1"/>
  <c r="P631" i="1"/>
  <c r="P3211" i="1"/>
  <c r="P2663" i="1"/>
  <c r="P3003" i="1"/>
  <c r="P2643" i="1"/>
  <c r="P1334" i="1"/>
  <c r="P656" i="1"/>
  <c r="P3195" i="1"/>
  <c r="P1673" i="1"/>
  <c r="P2373" i="1"/>
  <c r="P2206" i="1"/>
  <c r="P1301" i="1"/>
  <c r="P1028" i="1"/>
  <c r="P3762" i="1"/>
  <c r="P575" i="1"/>
  <c r="P43" i="1"/>
  <c r="P2756" i="1"/>
  <c r="P25" i="1"/>
  <c r="P579" i="1"/>
  <c r="P176" i="1"/>
  <c r="P1040" i="1"/>
  <c r="P3872" i="1"/>
  <c r="P3761" i="1"/>
  <c r="P3146" i="1"/>
  <c r="P2134" i="1"/>
  <c r="P2124" i="1"/>
  <c r="P1562" i="1"/>
  <c r="P3863" i="1"/>
  <c r="P1928" i="1"/>
  <c r="P3176" i="1"/>
  <c r="P2303" i="1"/>
  <c r="P3358" i="1"/>
  <c r="P2298" i="1"/>
  <c r="P3245" i="1"/>
  <c r="P1576" i="1"/>
  <c r="P3237" i="1"/>
  <c r="P588" i="1"/>
  <c r="P3198" i="1"/>
  <c r="P2208" i="1"/>
  <c r="P3506" i="1"/>
  <c r="P353" i="1"/>
  <c r="P3884" i="1"/>
  <c r="P2439" i="1"/>
  <c r="P3087" i="1"/>
  <c r="P2037" i="1"/>
  <c r="P3068" i="1"/>
  <c r="P2265" i="1"/>
  <c r="P2648" i="1"/>
  <c r="P873" i="1"/>
  <c r="P390" i="1"/>
  <c r="P3074" i="1"/>
  <c r="P367" i="1"/>
  <c r="P3923" i="1"/>
  <c r="P2017" i="1"/>
  <c r="P325" i="1"/>
  <c r="P4078" i="1"/>
  <c r="P2154" i="1"/>
  <c r="P688" i="1"/>
  <c r="P601" i="1"/>
  <c r="P2230" i="1"/>
  <c r="P2637" i="1"/>
  <c r="P394" i="1"/>
  <c r="P3156" i="1"/>
  <c r="P2015" i="1"/>
  <c r="P3273" i="1"/>
  <c r="P650" i="1"/>
  <c r="P3292" i="1"/>
  <c r="P3380" i="1"/>
  <c r="P922" i="1"/>
  <c r="P3039" i="1"/>
  <c r="P572" i="1"/>
  <c r="P3994" i="1"/>
  <c r="P76" i="1"/>
  <c r="P3363" i="1"/>
  <c r="P2882" i="1"/>
  <c r="P1861" i="1"/>
  <c r="P1135" i="1"/>
  <c r="P310" i="1"/>
  <c r="P4059" i="1"/>
  <c r="P1369" i="1"/>
  <c r="P1973" i="1"/>
  <c r="P2837" i="1"/>
  <c r="P2680" i="1"/>
  <c r="P2029" i="1"/>
  <c r="P3343" i="1"/>
  <c r="P593" i="1"/>
  <c r="P474" i="1"/>
  <c r="P1574" i="1"/>
  <c r="P2996" i="1"/>
  <c r="P2324" i="1"/>
  <c r="P3509" i="1"/>
  <c r="P1067" i="1"/>
  <c r="P3543" i="1"/>
  <c r="P3737" i="1"/>
  <c r="P2322" i="1"/>
  <c r="P1393" i="1"/>
  <c r="P2910" i="1"/>
  <c r="P2000" i="1"/>
  <c r="P1812" i="1"/>
  <c r="P3696" i="1"/>
  <c r="P3467" i="1"/>
  <c r="P1350" i="1"/>
  <c r="P4054" i="1"/>
  <c r="P3440" i="1"/>
  <c r="P977" i="1"/>
  <c r="P1599" i="1"/>
  <c r="P3283" i="1"/>
  <c r="P2721" i="1"/>
  <c r="P2075" i="1"/>
  <c r="P3204" i="1"/>
  <c r="P1829" i="1"/>
  <c r="P3598" i="1"/>
  <c r="P814" i="1"/>
  <c r="P3779" i="1"/>
  <c r="P1038" i="1"/>
  <c r="P3512" i="1"/>
  <c r="P3500" i="1"/>
  <c r="P3468" i="1"/>
  <c r="P3171" i="1"/>
  <c r="P570" i="1"/>
  <c r="P279" i="1"/>
  <c r="P978" i="1"/>
  <c r="P3069" i="1"/>
  <c r="P1771" i="1"/>
  <c r="P2331" i="1"/>
  <c r="P4034" i="1"/>
  <c r="P2840" i="1"/>
  <c r="P3107" i="1"/>
  <c r="P2315" i="1"/>
  <c r="P865" i="1"/>
  <c r="P3153" i="1"/>
  <c r="P4057" i="1"/>
  <c r="P3801" i="1"/>
  <c r="P2869" i="1"/>
  <c r="P1766" i="1"/>
  <c r="P3089" i="1"/>
  <c r="P3384" i="1"/>
  <c r="P561" i="1"/>
  <c r="P3632" i="1"/>
  <c r="P307" i="1"/>
  <c r="P2177" i="1"/>
  <c r="P3527" i="1"/>
  <c r="P2261" i="1"/>
  <c r="P2752" i="1"/>
  <c r="P1330" i="1"/>
  <c r="P1277" i="1"/>
  <c r="P3775" i="1"/>
  <c r="P3811" i="1"/>
  <c r="P2478" i="1"/>
  <c r="P3102" i="1"/>
  <c r="P1984" i="1"/>
  <c r="P3552" i="1"/>
  <c r="P4040" i="1"/>
  <c r="P2417" i="1"/>
  <c r="P2694" i="1"/>
  <c r="P3450" i="1"/>
  <c r="P3849" i="1"/>
  <c r="P4075" i="1"/>
  <c r="P1716" i="1"/>
  <c r="P2058" i="1"/>
  <c r="P547" i="1"/>
  <c r="P289" i="1"/>
  <c r="P1011" i="1"/>
  <c r="P819" i="1"/>
  <c r="P58" i="1"/>
  <c r="P241" i="1"/>
  <c r="P1313" i="1"/>
  <c r="P1091" i="1"/>
  <c r="P634" i="1"/>
  <c r="P478" i="1"/>
  <c r="P1217" i="1"/>
  <c r="P2082" i="1"/>
  <c r="P3427" i="1"/>
  <c r="P3541" i="1"/>
  <c r="P3794" i="1"/>
  <c r="P3401" i="1"/>
  <c r="P1492" i="1"/>
  <c r="P904" i="1"/>
  <c r="P2727" i="1"/>
  <c r="P2049" i="1"/>
  <c r="P2850" i="1"/>
  <c r="P597" i="1"/>
  <c r="P1953" i="1"/>
  <c r="P2685" i="1"/>
  <c r="P398" i="1"/>
  <c r="P204" i="1"/>
  <c r="P3824" i="1"/>
  <c r="P2891" i="1"/>
  <c r="P2374" i="1"/>
  <c r="P3033" i="1"/>
  <c r="P613" i="1"/>
  <c r="P483" i="1"/>
  <c r="P946" i="1"/>
  <c r="P2110" i="1"/>
  <c r="P1408" i="1"/>
  <c r="P2698" i="1"/>
  <c r="P3542" i="1"/>
  <c r="P3424" i="1"/>
  <c r="P3858" i="1"/>
  <c r="P3962" i="1"/>
  <c r="P2141" i="1"/>
  <c r="P2187" i="1"/>
  <c r="P2437" i="1"/>
  <c r="P647" i="1"/>
  <c r="P893" i="1"/>
  <c r="P1409" i="1"/>
  <c r="P3407" i="1"/>
  <c r="P2544" i="1"/>
  <c r="P586" i="1"/>
  <c r="P3521" i="1"/>
  <c r="P2508" i="1"/>
  <c r="P1708" i="1"/>
  <c r="P2770" i="1"/>
  <c r="P3299" i="1"/>
  <c r="P1248" i="1"/>
  <c r="P242" i="1"/>
  <c r="P1329" i="1"/>
  <c r="P3226" i="1"/>
  <c r="P3004" i="1"/>
  <c r="P2497" i="1"/>
  <c r="P927" i="1"/>
  <c r="P2287" i="1"/>
  <c r="P3680" i="1"/>
  <c r="P3504" i="1"/>
  <c r="P3462" i="1"/>
  <c r="P537" i="1"/>
  <c r="P1254" i="1"/>
  <c r="P2831" i="1"/>
  <c r="P1988" i="1"/>
  <c r="P3664" i="1"/>
  <c r="P1456" i="1"/>
  <c r="P3662" i="1"/>
  <c r="P3954" i="1"/>
  <c r="P2048" i="1"/>
  <c r="P3086" i="1"/>
  <c r="P2949" i="1"/>
  <c r="P3518" i="1"/>
  <c r="P2513" i="1"/>
  <c r="P796" i="1"/>
  <c r="P3991" i="1"/>
  <c r="P1554" i="1"/>
  <c r="P2586" i="1"/>
  <c r="P2817" i="1"/>
  <c r="P880" i="1"/>
  <c r="P168" i="1"/>
  <c r="P740" i="1"/>
  <c r="P2421" i="1"/>
  <c r="P797" i="1"/>
  <c r="P2327" i="1"/>
  <c r="P3510" i="1"/>
  <c r="P1224" i="1"/>
  <c r="P2217" i="1"/>
  <c r="P1699" i="1"/>
  <c r="P2286" i="1"/>
  <c r="P3103" i="1"/>
  <c r="P2495" i="1"/>
  <c r="P2738" i="1"/>
  <c r="P738" i="1"/>
  <c r="P582" i="1"/>
  <c r="P1927" i="1"/>
  <c r="P3185" i="1"/>
  <c r="P889" i="1"/>
  <c r="P1349" i="1"/>
  <c r="P3998" i="1"/>
  <c r="P1464" i="1"/>
  <c r="P3264" i="1"/>
  <c r="P2301" i="1"/>
  <c r="P3046" i="1"/>
  <c r="P3693" i="1"/>
  <c r="P2329" i="1"/>
  <c r="P2475" i="1"/>
  <c r="P3001" i="1"/>
  <c r="P2782" i="1"/>
  <c r="P1910" i="1"/>
  <c r="P2758" i="1"/>
  <c r="P3257" i="1"/>
  <c r="P1043" i="1"/>
  <c r="P1941" i="1"/>
  <c r="P1711" i="1"/>
  <c r="P3206" i="1"/>
  <c r="P3327" i="1"/>
  <c r="P3232" i="1"/>
  <c r="P2171" i="1"/>
  <c r="P3490" i="1"/>
  <c r="P2647" i="1"/>
  <c r="P3937" i="1"/>
  <c r="P1194" i="1"/>
  <c r="P2449" i="1"/>
  <c r="P2601" i="1"/>
  <c r="P1778" i="1"/>
  <c r="P2771" i="1"/>
  <c r="P39" i="1"/>
  <c r="P3665" i="1"/>
  <c r="P1279" i="1"/>
  <c r="P3614" i="1"/>
  <c r="P2371" i="1"/>
  <c r="P1415" i="1"/>
  <c r="P3897" i="1"/>
  <c r="P3090" i="1"/>
  <c r="P3529" i="1"/>
  <c r="P878" i="1"/>
  <c r="P2581" i="1"/>
  <c r="P2260" i="1"/>
  <c r="P2972" i="1"/>
  <c r="P835" i="1"/>
  <c r="P3790" i="1"/>
  <c r="P2662" i="1"/>
  <c r="P2069" i="1"/>
  <c r="P3442" i="1"/>
  <c r="P3944" i="1"/>
  <c r="P2848" i="1"/>
  <c r="P1707" i="1"/>
  <c r="P2667" i="1"/>
  <c r="P554" i="1"/>
  <c r="P2524" i="1"/>
  <c r="P596" i="1"/>
  <c r="P1504" i="1"/>
  <c r="P1722" i="1"/>
  <c r="P1801" i="1"/>
  <c r="P2529" i="1"/>
  <c r="P3956" i="1"/>
  <c r="P2588" i="1"/>
  <c r="P3263" i="1"/>
  <c r="P3396" i="1"/>
  <c r="P2456" i="1"/>
  <c r="P3730" i="1"/>
  <c r="P3286" i="1"/>
  <c r="P1851" i="1"/>
  <c r="P1287" i="1"/>
  <c r="P2992" i="1"/>
  <c r="P505" i="1"/>
  <c r="P2556" i="1"/>
  <c r="P2512" i="1"/>
  <c r="P4024" i="1"/>
  <c r="P3856" i="1"/>
  <c r="P3772" i="1"/>
  <c r="P1590" i="1"/>
  <c r="P2127" i="1"/>
  <c r="P3781" i="1"/>
  <c r="P3271" i="1"/>
  <c r="P970" i="1"/>
  <c r="P1870" i="1"/>
  <c r="P2350" i="1"/>
  <c r="P2344" i="1"/>
  <c r="P4038" i="1"/>
  <c r="P4089" i="1"/>
  <c r="P2020" i="1"/>
  <c r="P3015" i="1"/>
  <c r="P3692" i="1"/>
  <c r="P369" i="1"/>
  <c r="P847" i="1"/>
  <c r="P1299" i="1"/>
  <c r="P3900" i="1"/>
  <c r="P3624" i="1"/>
  <c r="P1487" i="1"/>
  <c r="P1951" i="1"/>
  <c r="P682" i="1"/>
  <c r="P3242" i="1"/>
  <c r="P3960" i="1"/>
  <c r="P1006" i="1"/>
  <c r="P1156" i="1"/>
  <c r="P3414" i="1"/>
  <c r="P3043" i="1"/>
  <c r="P46" i="1"/>
  <c r="P236" i="1"/>
  <c r="P1990" i="1"/>
  <c r="P1906" i="1"/>
  <c r="P27" i="1"/>
  <c r="P2039" i="1"/>
  <c r="P2040" i="1"/>
  <c r="P3709" i="1"/>
  <c r="P1573" i="1"/>
  <c r="P2909" i="1"/>
  <c r="P3997" i="1"/>
  <c r="P3077" i="1"/>
  <c r="P1969" i="1"/>
  <c r="P1434" i="1"/>
  <c r="P4053" i="1"/>
  <c r="P3949" i="1"/>
  <c r="P3024" i="1"/>
  <c r="P715" i="1"/>
  <c r="P3391" i="1"/>
  <c r="P2291" i="1"/>
  <c r="P3879" i="1"/>
  <c r="P2108" i="1"/>
  <c r="P2340" i="1"/>
  <c r="P1042" i="1"/>
  <c r="P1078" i="1"/>
  <c r="P2873" i="1"/>
  <c r="P1767" i="1"/>
  <c r="P855" i="1"/>
  <c r="P2255" i="1"/>
  <c r="P3430" i="1"/>
  <c r="P3711" i="1"/>
  <c r="P3588" i="1"/>
  <c r="P3808" i="1"/>
  <c r="P2618" i="1"/>
  <c r="P3559" i="1"/>
  <c r="P334" i="1"/>
  <c r="P1444" i="1"/>
  <c r="P2967" i="1"/>
  <c r="P1357" i="1"/>
  <c r="P3798" i="1"/>
  <c r="P1754" i="1"/>
  <c r="P3071" i="1"/>
  <c r="P1286" i="1"/>
  <c r="P466" i="1"/>
  <c r="P211" i="1"/>
  <c r="P347" i="1"/>
  <c r="P2674" i="1"/>
  <c r="P1526" i="1"/>
  <c r="P637" i="1"/>
  <c r="P2950" i="1"/>
  <c r="P2504" i="1"/>
  <c r="P3914" i="1"/>
  <c r="P3829" i="1"/>
  <c r="P2878" i="1"/>
  <c r="P1352" i="1"/>
  <c r="P3887" i="1"/>
  <c r="P1290" i="1"/>
  <c r="P3989" i="1"/>
  <c r="P1672" i="1"/>
  <c r="P2597" i="1"/>
  <c r="P3807" i="1"/>
  <c r="P2263" i="1"/>
  <c r="P3078" i="1"/>
  <c r="P2684" i="1"/>
  <c r="P2210" i="1"/>
  <c r="P3750" i="1"/>
  <c r="P3322" i="1"/>
  <c r="P4050" i="1"/>
  <c r="P3093" i="1"/>
  <c r="P3253" i="1"/>
  <c r="P3743" i="1"/>
  <c r="P1440" i="1"/>
  <c r="P1451" i="1"/>
  <c r="P380" i="1"/>
  <c r="P2769" i="1"/>
  <c r="P3661" i="1"/>
  <c r="P2493" i="1"/>
  <c r="P4070" i="1"/>
  <c r="P1030" i="1"/>
  <c r="P2010" i="1"/>
  <c r="P1900" i="1"/>
  <c r="P3064" i="1"/>
  <c r="P1629" i="1"/>
  <c r="P3590" i="1"/>
  <c r="P427" i="1"/>
  <c r="P2661" i="1"/>
  <c r="P1004" i="1"/>
  <c r="P3360" i="1"/>
  <c r="P1864" i="1"/>
  <c r="P3820" i="1"/>
  <c r="P2096" i="1"/>
  <c r="P549" i="1"/>
  <c r="P272" i="1"/>
  <c r="P3423" i="1"/>
  <c r="P3930" i="1"/>
  <c r="P3180" i="1"/>
  <c r="P3828" i="1"/>
  <c r="P1641" i="1"/>
  <c r="P3913" i="1"/>
  <c r="P4017" i="1"/>
  <c r="P1733" i="1"/>
  <c r="P4016" i="1"/>
  <c r="P3357" i="1"/>
  <c r="P1869" i="1"/>
  <c r="P2712" i="1"/>
  <c r="P3582" i="1"/>
  <c r="P3609" i="1"/>
  <c r="P2152" i="1"/>
  <c r="P3228" i="1"/>
  <c r="P2707" i="1"/>
  <c r="P3800" i="1"/>
  <c r="P1656" i="1"/>
  <c r="P3892" i="1"/>
  <c r="P2664" i="1"/>
  <c r="P996" i="1"/>
  <c r="P963" i="1"/>
  <c r="P3413" i="1"/>
  <c r="P3351" i="1"/>
  <c r="P2695" i="1"/>
  <c r="P2066" i="1"/>
  <c r="P1952" i="1"/>
  <c r="P1618" i="1"/>
  <c r="P1243" i="1"/>
  <c r="P2053" i="1"/>
  <c r="P1280" i="1"/>
  <c r="P2724" i="1"/>
  <c r="P265" i="1"/>
  <c r="P592" i="1"/>
  <c r="P808" i="1"/>
  <c r="P2775" i="1"/>
  <c r="P2166" i="1"/>
  <c r="P2041" i="1"/>
  <c r="P879" i="1"/>
  <c r="P948" i="1"/>
  <c r="P3487" i="1"/>
  <c r="P550" i="1"/>
  <c r="P3324" i="1"/>
  <c r="P2589" i="1"/>
  <c r="P3955" i="1"/>
  <c r="P3995" i="1"/>
  <c r="P2955" i="1"/>
  <c r="P2830" i="1"/>
  <c r="P2809" i="1"/>
  <c r="P2683" i="1"/>
  <c r="P4004" i="1"/>
  <c r="P2212" i="1"/>
  <c r="P1351" i="1"/>
  <c r="P2157" i="1"/>
  <c r="P3265" i="1"/>
  <c r="P3909" i="1"/>
  <c r="P2902" i="1"/>
  <c r="P1762" i="1"/>
  <c r="P3788" i="1"/>
  <c r="P3537" i="1"/>
  <c r="P3461" i="1"/>
  <c r="P907" i="1"/>
  <c r="P1630" i="1"/>
  <c r="P3583" i="1"/>
  <c r="P1710" i="1"/>
  <c r="P1792" i="1"/>
  <c r="P2623" i="1"/>
  <c r="P2396" i="1"/>
  <c r="P4098" i="1"/>
  <c r="P1606" i="1"/>
  <c r="P3021" i="1"/>
  <c r="P3008" i="1"/>
  <c r="P1520" i="1"/>
  <c r="P1420" i="1"/>
  <c r="P1675" i="1"/>
  <c r="P3686" i="1"/>
  <c r="P2678" i="1"/>
  <c r="P3695" i="1"/>
  <c r="P2459" i="1"/>
  <c r="P3757" i="1"/>
  <c r="P722" i="1"/>
  <c r="P393" i="1"/>
  <c r="P1986" i="1"/>
  <c r="P532" i="1"/>
  <c r="P73" i="1"/>
  <c r="P1947" i="1"/>
  <c r="P1704" i="1"/>
  <c r="P1306" i="1"/>
  <c r="P3668" i="1"/>
  <c r="P3968" i="1"/>
  <c r="P3411" i="1"/>
  <c r="P3679" i="1"/>
  <c r="P2070" i="1"/>
  <c r="P2767" i="1"/>
  <c r="P1589" i="1"/>
  <c r="P3189" i="1"/>
  <c r="P3534" i="1"/>
  <c r="P2627" i="1"/>
  <c r="P3352" i="1"/>
  <c r="P2800" i="1"/>
  <c r="P1723" i="1"/>
  <c r="P2913" i="1"/>
  <c r="P1518" i="1"/>
  <c r="P1700" i="1"/>
  <c r="P1934" i="1"/>
  <c r="P3099" i="1"/>
  <c r="P3722" i="1"/>
  <c r="P3694" i="1"/>
  <c r="P3454" i="1"/>
  <c r="P2853" i="1"/>
  <c r="P1654" i="1"/>
  <c r="P2392" i="1"/>
  <c r="P2608" i="1"/>
  <c r="P1530" i="1"/>
  <c r="P2629" i="1"/>
  <c r="P1406" i="1"/>
  <c r="P2180" i="1"/>
  <c r="P4065" i="1"/>
  <c r="P2489" i="1"/>
  <c r="P2515" i="1"/>
  <c r="P2565" i="1"/>
  <c r="P4003" i="1"/>
  <c r="P2104" i="1"/>
  <c r="P1757" i="1"/>
  <c r="P2640" i="1"/>
  <c r="P1844" i="1"/>
  <c r="P3853" i="1"/>
  <c r="P825" i="1"/>
  <c r="P800" i="1"/>
  <c r="P871" i="1"/>
  <c r="P1429" i="1"/>
  <c r="P2916" i="1"/>
  <c r="P409" i="1"/>
  <c r="P1806" i="1"/>
  <c r="P3277" i="1"/>
  <c r="P2518" i="1"/>
  <c r="P1877" i="1"/>
  <c r="P3392" i="1"/>
  <c r="P2418" i="1"/>
  <c r="P2553" i="1"/>
  <c r="P2087" i="1"/>
  <c r="P1975" i="1"/>
  <c r="P3815" i="1"/>
  <c r="P2277" i="1"/>
  <c r="P3282" i="1"/>
  <c r="P3165" i="1"/>
  <c r="P3770" i="1"/>
  <c r="P2626" i="1"/>
  <c r="P3742" i="1"/>
  <c r="P2697" i="1"/>
  <c r="P3813" i="1"/>
  <c r="P1865" i="1"/>
  <c r="P1096" i="1"/>
  <c r="P2625" i="1"/>
  <c r="P457" i="1"/>
  <c r="P3974" i="1"/>
  <c r="P3720" i="1"/>
  <c r="P3276" i="1"/>
  <c r="P2790" i="1"/>
  <c r="P3671" i="1"/>
  <c r="P3953" i="1"/>
  <c r="P2013" i="1"/>
  <c r="P542" i="1"/>
  <c r="P2797" i="1"/>
  <c r="P3434" i="1"/>
  <c r="P2501" i="1"/>
  <c r="P600" i="1"/>
  <c r="P1432" i="1"/>
  <c r="P1119" i="1"/>
  <c r="P517" i="1"/>
  <c r="P2045" i="1"/>
  <c r="P3187" i="1"/>
  <c r="P3364" i="1"/>
  <c r="P4045" i="1"/>
  <c r="P3085" i="1"/>
  <c r="P3306" i="1"/>
  <c r="P3026" i="1"/>
  <c r="P3885" i="1"/>
  <c r="P3939" i="1"/>
  <c r="P2422" i="1"/>
  <c r="P2521" i="1"/>
  <c r="P2813" i="1"/>
  <c r="P1169" i="1"/>
  <c r="P1597" i="1"/>
  <c r="P2498" i="1"/>
  <c r="P2884" i="1"/>
  <c r="P2895" i="1"/>
  <c r="P2930" i="1"/>
  <c r="P3806" i="1"/>
  <c r="P3919" i="1"/>
  <c r="P3389" i="1"/>
  <c r="P2145" i="1"/>
  <c r="P1962" i="1"/>
  <c r="P3369" i="1"/>
  <c r="P2125" i="1"/>
  <c r="P2299" i="1"/>
  <c r="P2904" i="1"/>
  <c r="P3654" i="1"/>
  <c r="P3650" i="1"/>
  <c r="P3017" i="1"/>
  <c r="P512" i="1"/>
  <c r="P2665" i="1"/>
  <c r="P1232" i="1"/>
  <c r="P1997" i="1"/>
  <c r="P3383" i="1"/>
  <c r="P198" i="1"/>
  <c r="P3600" i="1"/>
  <c r="P3036" i="1"/>
  <c r="P4005" i="1"/>
  <c r="P3882" i="1"/>
  <c r="P3871" i="1"/>
  <c r="P3833" i="1"/>
  <c r="P3215" i="1"/>
  <c r="P3502" i="1"/>
  <c r="P3049" i="1"/>
  <c r="P3052" i="1"/>
  <c r="P2185" i="1"/>
  <c r="P3585" i="1"/>
  <c r="P2360" i="1"/>
  <c r="P4028" i="1"/>
  <c r="P3677" i="1"/>
  <c r="P2970" i="1"/>
  <c r="P1556" i="1"/>
  <c r="P862" i="1"/>
  <c r="P1496" i="1"/>
  <c r="P3055" i="1"/>
  <c r="P3034" i="1"/>
  <c r="P3513" i="1"/>
  <c r="P3061" i="1"/>
  <c r="P1450" i="1"/>
  <c r="P3616" i="1"/>
  <c r="P3372" i="1"/>
  <c r="P2486" i="1"/>
  <c r="P3297" i="1"/>
  <c r="P4082" i="1"/>
  <c r="P3191" i="1"/>
  <c r="P3907" i="1"/>
  <c r="P3567" i="1"/>
  <c r="P3732" i="1"/>
  <c r="P2016" i="1"/>
  <c r="P3486" i="1"/>
  <c r="P3878" i="1"/>
  <c r="P2546" i="1"/>
  <c r="P3838" i="1"/>
  <c r="P1655" i="1"/>
  <c r="P1646" i="1"/>
  <c r="P3482" i="1"/>
  <c r="P2926" i="1"/>
  <c r="P3203" i="1"/>
  <c r="P3903" i="1"/>
  <c r="P3783" i="1"/>
  <c r="P1827" i="1"/>
  <c r="P3889" i="1"/>
  <c r="P1378" i="1"/>
  <c r="P3652" i="1"/>
  <c r="P2443" i="1"/>
  <c r="P3656" i="1"/>
  <c r="P2854" i="1"/>
  <c r="P1003" i="1"/>
  <c r="P990" i="1"/>
  <c r="P1050" i="1"/>
  <c r="P3233" i="1"/>
  <c r="P417" i="1"/>
  <c r="P3940" i="1"/>
  <c r="P3619" i="1"/>
  <c r="P1118" i="1"/>
  <c r="P3025" i="1"/>
  <c r="P3221" i="1"/>
  <c r="P1149" i="1"/>
  <c r="P1461" i="1"/>
  <c r="P3601" i="1"/>
  <c r="P1841" i="1"/>
  <c r="P3922" i="1"/>
  <c r="P3797" i="1"/>
  <c r="P2014" i="1"/>
  <c r="P2035" i="1"/>
  <c r="P2001" i="1"/>
  <c r="P1958" i="1"/>
  <c r="P3663" i="1"/>
  <c r="P3575" i="1"/>
  <c r="P4094" i="1"/>
  <c r="P2691" i="1"/>
  <c r="P3905" i="1"/>
  <c r="P3639" i="1"/>
  <c r="P852" i="1"/>
  <c r="P214" i="1"/>
  <c r="P3796" i="1"/>
  <c r="P1993" i="1"/>
  <c r="P2708" i="1"/>
  <c r="P3568" i="1"/>
  <c r="P2113" i="1"/>
  <c r="P225" i="1"/>
  <c r="P3013" i="1"/>
  <c r="P2088" i="1"/>
  <c r="P1533" i="1"/>
  <c r="P285" i="1"/>
  <c r="P3721" i="1"/>
  <c r="P1055" i="1"/>
  <c r="P2044" i="1"/>
  <c r="P2128" i="1"/>
  <c r="P2059" i="1"/>
  <c r="P2186" i="1"/>
  <c r="P3817" i="1"/>
  <c r="P3971" i="1"/>
  <c r="P298" i="1"/>
  <c r="P3108" i="1"/>
  <c r="P3867" i="1"/>
  <c r="P4033" i="1"/>
  <c r="P2699" i="1"/>
  <c r="P3355" i="1"/>
  <c r="P3877" i="1"/>
  <c r="P1544" i="1"/>
  <c r="P3070" i="1"/>
  <c r="P1459" i="1"/>
  <c r="P3494" i="1"/>
  <c r="P1525" i="1"/>
  <c r="P3484" i="1"/>
  <c r="P3479" i="1"/>
  <c r="P3006" i="1"/>
  <c r="P2257" i="1"/>
  <c r="P4090" i="1"/>
  <c r="P3199" i="1"/>
  <c r="P4039" i="1"/>
  <c r="P4068" i="1"/>
  <c r="P3719" i="1"/>
  <c r="P3715" i="1"/>
  <c r="P3752" i="1"/>
  <c r="P3519" i="1"/>
  <c r="P3704" i="1"/>
  <c r="P4022" i="1"/>
  <c r="P2534" i="1"/>
  <c r="P823" i="1"/>
  <c r="P3629" i="1"/>
  <c r="P3234" i="1"/>
  <c r="P2531" i="1"/>
  <c r="P3223" i="1"/>
  <c r="P426" i="1"/>
  <c r="P2894" i="1"/>
  <c r="P3862" i="1"/>
  <c r="P4021" i="1"/>
  <c r="P2121" i="1"/>
  <c r="P1310" i="1"/>
  <c r="P3803" i="1"/>
  <c r="P1835" i="1"/>
  <c r="P4074" i="1"/>
  <c r="P3647" i="1"/>
  <c r="P3774" i="1"/>
  <c r="P3260" i="1"/>
  <c r="P3418" i="1"/>
  <c r="P3354" i="1"/>
  <c r="P3408" i="1"/>
  <c r="P2002" i="1"/>
  <c r="P643" i="1"/>
  <c r="P624" i="1"/>
  <c r="P1127" i="1"/>
  <c r="P627" i="1"/>
  <c r="P3729" i="1"/>
  <c r="P614" i="1"/>
  <c r="P2720" i="1"/>
  <c r="P1924" i="1"/>
  <c r="P3050" i="1"/>
  <c r="P4025" i="1"/>
  <c r="P3367" i="1"/>
  <c r="P514" i="1"/>
  <c r="P2776" i="1"/>
  <c r="P2644" i="1"/>
  <c r="P2123" i="1"/>
  <c r="P3978" i="1"/>
  <c r="P652" i="1"/>
  <c r="P3441" i="1"/>
  <c r="P3244" i="1"/>
  <c r="P3896" i="1"/>
  <c r="P3846" i="1"/>
  <c r="P2750" i="1"/>
  <c r="P3406" i="1"/>
  <c r="P3810" i="1"/>
  <c r="P2380" i="1"/>
  <c r="P2860" i="1"/>
  <c r="P3141" i="1"/>
  <c r="P3231" i="1"/>
  <c r="P1316" i="1"/>
  <c r="P3738" i="1"/>
  <c r="P3964" i="1"/>
  <c r="P3207" i="1"/>
  <c r="P3780" i="1"/>
  <c r="P3067" i="1"/>
  <c r="P3564" i="1"/>
  <c r="P4046" i="1"/>
  <c r="P3816" i="1"/>
  <c r="P4084" i="1"/>
  <c r="P3840" i="1"/>
  <c r="P810" i="1"/>
  <c r="P2416" i="1"/>
  <c r="P3814" i="1"/>
  <c r="P3599" i="1"/>
  <c r="P2503" i="1"/>
  <c r="P3710" i="1"/>
  <c r="P3927" i="1"/>
  <c r="P4108" i="1"/>
  <c r="P2027" i="1"/>
  <c r="P3860" i="1"/>
  <c r="P3799" i="1"/>
  <c r="P4044" i="1"/>
  <c r="P3148" i="1"/>
  <c r="P3818" i="1"/>
  <c r="P3713" i="1"/>
  <c r="P3917" i="1"/>
  <c r="P2706" i="1"/>
  <c r="P3928" i="1"/>
  <c r="P3216" i="1"/>
  <c r="P1098" i="1"/>
  <c r="P3275" i="1"/>
  <c r="P2826" i="1"/>
  <c r="P1012" i="1"/>
  <c r="P3901" i="1"/>
  <c r="P3300" i="1"/>
  <c r="P3992" i="1"/>
  <c r="P3947" i="1"/>
  <c r="P1311" i="1"/>
  <c r="P1236" i="1"/>
  <c r="P3435" i="1"/>
  <c r="P3350" i="1"/>
  <c r="P3690" i="1"/>
  <c r="P2111" i="1"/>
  <c r="P1307" i="1"/>
  <c r="P1327" i="1"/>
  <c r="P3723" i="1"/>
  <c r="P2933" i="1"/>
  <c r="P3973" i="1"/>
  <c r="P4073" i="1"/>
  <c r="P3259" i="1"/>
  <c r="P1371" i="1"/>
  <c r="P1452" i="1"/>
  <c r="P3532" i="1"/>
  <c r="P1469" i="1"/>
  <c r="P1465" i="1"/>
  <c r="P3144" i="1"/>
  <c r="P1553" i="1"/>
  <c r="P1480" i="1"/>
  <c r="P1605" i="1"/>
  <c r="P2715" i="1"/>
  <c r="P3689" i="1"/>
  <c r="P3274" i="1"/>
  <c r="P1683" i="1"/>
  <c r="P3890" i="1"/>
  <c r="P3596" i="1"/>
  <c r="P3906" i="1"/>
  <c r="P3455" i="1"/>
  <c r="P3929" i="1"/>
  <c r="P3220" i="1"/>
  <c r="P3976" i="1"/>
  <c r="P3641" i="1"/>
  <c r="P4107" i="1"/>
  <c r="P1860" i="1"/>
  <c r="P4041" i="1"/>
  <c r="P1987" i="1"/>
  <c r="P2030" i="1"/>
  <c r="P2659" i="1"/>
  <c r="P3712" i="1"/>
  <c r="P3377" i="1"/>
  <c r="P2117" i="1"/>
  <c r="P2028" i="1"/>
  <c r="P4069" i="1"/>
  <c r="P2140" i="1"/>
  <c r="P4103" i="1"/>
  <c r="P3966" i="1"/>
  <c r="P3826" i="1"/>
  <c r="P3132" i="1"/>
  <c r="P2908" i="1"/>
  <c r="P3151" i="1"/>
  <c r="P3999" i="1"/>
  <c r="P2285" i="1"/>
  <c r="P2312" i="1"/>
  <c r="P3471" i="1"/>
  <c r="P4009" i="1"/>
  <c r="P2323" i="1"/>
  <c r="P4081" i="1"/>
  <c r="P2384" i="1"/>
  <c r="P2959" i="1"/>
  <c r="P3834" i="1"/>
  <c r="P4111" i="1"/>
  <c r="P3302" i="1"/>
  <c r="P2445" i="1"/>
  <c r="P3802" i="1"/>
  <c r="P2423" i="1"/>
  <c r="P2434" i="1"/>
  <c r="P3881" i="1"/>
  <c r="P3911" i="1"/>
  <c r="P3725" i="1"/>
  <c r="P4048" i="1"/>
  <c r="P3977" i="1"/>
  <c r="P4015" i="1"/>
  <c r="P2574" i="1"/>
  <c r="P3166" i="1"/>
  <c r="P3740" i="1"/>
  <c r="P3967" i="1"/>
  <c r="P3685" i="1"/>
  <c r="P4097" i="1"/>
  <c r="P4062" i="1"/>
  <c r="P4086" i="1"/>
  <c r="P4037" i="1"/>
  <c r="P2903" i="1"/>
  <c r="P3706" i="1"/>
  <c r="P3379" i="1"/>
  <c r="P2922" i="1"/>
  <c r="P4064" i="1"/>
  <c r="P2947" i="1"/>
  <c r="P3516" i="1"/>
  <c r="P3027" i="1"/>
  <c r="P2987" i="1"/>
  <c r="P3842" i="1"/>
  <c r="P3023" i="1"/>
  <c r="P3115" i="1"/>
  <c r="P3717" i="1"/>
  <c r="P4099" i="1"/>
  <c r="P4088" i="1"/>
  <c r="P4013" i="1"/>
  <c r="P3150" i="1"/>
  <c r="P3217" i="1"/>
  <c r="P4076" i="1"/>
  <c r="P3309" i="1"/>
  <c r="P3417" i="1"/>
  <c r="P3378" i="1"/>
  <c r="P3376" i="1"/>
  <c r="P3371" i="1"/>
  <c r="P4023" i="1"/>
  <c r="P3970" i="1"/>
  <c r="P3507" i="1"/>
  <c r="P3492" i="1"/>
  <c r="P3805" i="1"/>
  <c r="P4087" i="1"/>
  <c r="P3581" i="1"/>
  <c r="P3565" i="1"/>
  <c r="P3963" i="1"/>
  <c r="P3993" i="1"/>
  <c r="P3748" i="1"/>
  <c r="P3943" i="1"/>
  <c r="P3739" i="1"/>
  <c r="P3756" i="1"/>
  <c r="P4080" i="1"/>
  <c r="P4093" i="1"/>
  <c r="P3793" i="1"/>
  <c r="P3854" i="1"/>
  <c r="P3861" i="1"/>
  <c r="P3864" i="1"/>
  <c r="P3888" i="1"/>
  <c r="P3936" i="1"/>
  <c r="P4011" i="1"/>
  <c r="P4032" i="1"/>
  <c r="P4049" i="1"/>
  <c r="P4095" i="1"/>
  <c r="P4092" i="1"/>
  <c r="P4106" i="1"/>
  <c r="P255" i="1"/>
  <c r="P342" i="1"/>
  <c r="P95" i="1"/>
  <c r="P3855" i="1"/>
  <c r="P2762" i="1"/>
  <c r="P2602" i="1"/>
  <c r="P1545" i="1"/>
  <c r="P93" i="1"/>
  <c r="P364" i="1"/>
  <c r="P3284" i="1"/>
  <c r="P297" i="1"/>
  <c r="P2564" i="1"/>
  <c r="P200" i="1"/>
  <c r="P111" i="1"/>
  <c r="P2011" i="1"/>
  <c r="P3248" i="1"/>
  <c r="P1798" i="1"/>
  <c r="P2387" i="1"/>
  <c r="P2582" i="1"/>
  <c r="P309" i="1"/>
  <c r="P1476" i="1"/>
  <c r="P1517" i="1"/>
  <c r="P355" i="1"/>
  <c r="P2754" i="1"/>
  <c r="P2223" i="1"/>
  <c r="P3347" i="1"/>
  <c r="P3134" i="1"/>
  <c r="P3485" i="1"/>
  <c r="P2072" i="1"/>
  <c r="P692" i="1"/>
  <c r="P3278" i="1"/>
  <c r="P2525" i="1"/>
  <c r="P2774" i="1"/>
  <c r="P1448" i="1"/>
  <c r="P1109" i="1"/>
  <c r="P844" i="1"/>
  <c r="P523" i="1"/>
  <c r="P2681" i="1"/>
  <c r="P4063" i="1"/>
  <c r="P2709" i="1"/>
  <c r="P3007" i="1"/>
  <c r="P3515" i="1"/>
  <c r="P3022" i="1"/>
  <c r="P3526" i="1"/>
  <c r="P343" i="1"/>
  <c r="P2222" i="1"/>
  <c r="P3044" i="1"/>
  <c r="P2304" i="1"/>
  <c r="P2532" i="1"/>
  <c r="P1513" i="1"/>
  <c r="P785" i="1"/>
  <c r="P3082" i="1"/>
  <c r="P681" i="1"/>
  <c r="P1160" i="1"/>
  <c r="P3250" i="1"/>
  <c r="P833" i="1"/>
  <c r="P3398" i="1"/>
  <c r="P1445" i="1"/>
  <c r="P4000" i="1"/>
  <c r="P3934" i="1"/>
  <c r="P2080" i="1"/>
  <c r="P243" i="1"/>
  <c r="P2846" i="1"/>
  <c r="P1819" i="1"/>
  <c r="P3436" i="1"/>
  <c r="P375" i="1"/>
  <c r="P68" i="1"/>
  <c r="P3915" i="1"/>
  <c r="P4101" i="1"/>
  <c r="P3844" i="1"/>
  <c r="P2580" i="1"/>
  <c r="P4091" i="1"/>
  <c r="P3745" i="1"/>
  <c r="P3353" i="1"/>
  <c r="P115" i="1"/>
  <c r="P4114" i="1"/>
  <c r="P2783" i="1"/>
  <c r="P3870" i="1"/>
  <c r="P3098" i="1"/>
  <c r="P4109" i="1"/>
  <c r="P3718" i="1"/>
  <c r="P1477" i="1"/>
  <c r="P2789" i="1"/>
  <c r="P3707" i="1"/>
  <c r="P3496" i="1"/>
  <c r="P2211" i="1"/>
  <c r="P3996" i="1"/>
  <c r="P1483" i="1"/>
  <c r="P1373" i="1"/>
  <c r="P534" i="1"/>
  <c r="P2598" i="1"/>
  <c r="P1866" i="1"/>
  <c r="P1102" i="1"/>
  <c r="P2516" i="1"/>
  <c r="P705" i="1"/>
  <c r="P788" i="1"/>
  <c r="P3959" i="1"/>
  <c r="P2477" i="1"/>
  <c r="P3175" i="1"/>
  <c r="P1738" i="1"/>
  <c r="P1944" i="1"/>
  <c r="P2666" i="1"/>
  <c r="P1594" i="1"/>
  <c r="P930" i="1"/>
  <c r="P2237" i="1"/>
  <c r="P5" i="1"/>
  <c r="P3040" i="1"/>
  <c r="P3495" i="1"/>
  <c r="P4083" i="1"/>
  <c r="P2714" i="1"/>
  <c r="P1532" i="1"/>
  <c r="P2726" i="1"/>
  <c r="P2302" i="1"/>
  <c r="P3002" i="1"/>
  <c r="P2705" i="1"/>
  <c r="P3875" i="1"/>
  <c r="P2779" i="1"/>
  <c r="P2492" i="1"/>
  <c r="P3505" i="1"/>
  <c r="P3555" i="1"/>
  <c r="P3607" i="1"/>
  <c r="P3229" i="1"/>
  <c r="P3931" i="1"/>
  <c r="P3948" i="1"/>
  <c r="P2006" i="1"/>
  <c r="P3298" i="1"/>
  <c r="P4019" i="1"/>
  <c r="P668" i="1"/>
  <c r="P3935" i="1"/>
  <c r="P3200" i="1"/>
  <c r="P3642" i="1"/>
  <c r="P2381" i="1"/>
  <c r="P3560" i="1"/>
  <c r="P2784" i="1"/>
  <c r="P2748" i="1"/>
  <c r="P2505" i="1"/>
  <c r="P2768" i="1"/>
  <c r="P3230" i="1"/>
  <c r="P1460" i="1"/>
  <c r="P516" i="1"/>
  <c r="P2535" i="1"/>
  <c r="P3048" i="1"/>
  <c r="P3060" i="1"/>
  <c r="P3746" i="1"/>
  <c r="P2940" i="1"/>
  <c r="P1790" i="1"/>
  <c r="P3975" i="1"/>
  <c r="P3544" i="1"/>
  <c r="P1834" i="1"/>
  <c r="P4085" i="1"/>
  <c r="P3499" i="1"/>
  <c r="P3511" i="1"/>
  <c r="P3969" i="1"/>
  <c r="P1332" i="1"/>
  <c r="P2799" i="1"/>
  <c r="P1061" i="1"/>
  <c r="P3404" i="1"/>
  <c r="P602" i="1"/>
  <c r="P41" i="1"/>
  <c r="P4012" i="1"/>
  <c r="P65" i="1"/>
  <c r="P821" i="1"/>
  <c r="P3449" i="1"/>
  <c r="P2723" i="1"/>
  <c r="P560" i="1"/>
  <c r="P1047" i="1"/>
  <c r="P3769" i="1"/>
  <c r="P4071" i="1"/>
  <c r="P1474" i="1"/>
  <c r="P2209" i="1"/>
  <c r="P2061" i="1"/>
  <c r="P933" i="1"/>
  <c r="P3014" i="1"/>
  <c r="P2338" i="1"/>
  <c r="P3988" i="1"/>
  <c r="P1587" i="1"/>
  <c r="P1089" i="1"/>
  <c r="P4018" i="1"/>
  <c r="P2485" i="1"/>
  <c r="P21" i="1"/>
  <c r="P96" i="1"/>
  <c r="P2820" i="1"/>
  <c r="P4043" i="1"/>
  <c r="P3028" i="1"/>
  <c r="P1497" i="1"/>
  <c r="P2561" i="1"/>
  <c r="P803" i="1"/>
  <c r="P1494" i="1"/>
  <c r="P2806" i="1"/>
  <c r="P1799" i="1"/>
  <c r="P569" i="1"/>
  <c r="P1516" i="1"/>
  <c r="P2777" i="1"/>
  <c r="P2101" i="1"/>
  <c r="P2050" i="1"/>
  <c r="P2389" i="1"/>
  <c r="P2219" i="1"/>
  <c r="P1080" i="1"/>
  <c r="P3982" i="1"/>
  <c r="P4058" i="1"/>
  <c r="P2321" i="1"/>
  <c r="P261" i="1"/>
  <c r="P3079" i="1"/>
  <c r="P13" i="1"/>
  <c r="P696" i="1"/>
  <c r="P296" i="1"/>
  <c r="P830" i="1"/>
  <c r="P679" i="1"/>
  <c r="P902" i="1"/>
  <c r="P3472" i="1"/>
  <c r="P1721" i="1"/>
  <c r="P401" i="1"/>
  <c r="P3235" i="1"/>
  <c r="P2300" i="1"/>
  <c r="P1659" i="1"/>
  <c r="P11" i="1"/>
  <c r="P551" i="1"/>
  <c r="P799" i="1"/>
  <c r="P939" i="1"/>
  <c r="P1176" i="1"/>
  <c r="P1931" i="1"/>
  <c r="P2793" i="1"/>
  <c r="P953" i="1"/>
  <c r="P4113" i="1"/>
  <c r="P3591" i="1"/>
  <c r="P1985" i="1"/>
  <c r="P2306" i="1"/>
  <c r="P3438" i="1"/>
  <c r="P2956" i="1"/>
  <c r="P2566" i="1"/>
  <c r="P4027" i="1"/>
  <c r="P454" i="1"/>
  <c r="P3986" i="1"/>
  <c r="P1886" i="1"/>
  <c r="P2948" i="1"/>
  <c r="P861" i="1"/>
  <c r="P3622" i="1"/>
  <c r="P2713" i="1"/>
  <c r="P571" i="1"/>
  <c r="P2943" i="1"/>
  <c r="P3727" i="1"/>
  <c r="P1769" i="1"/>
  <c r="P896" i="1"/>
  <c r="P1238" i="1"/>
  <c r="P2833" i="1"/>
  <c r="P1195" i="1"/>
  <c r="P3334" i="1"/>
  <c r="P1202" i="1"/>
  <c r="P3703" i="1"/>
  <c r="P2068" i="1"/>
  <c r="P4072" i="1"/>
  <c r="P995" i="1"/>
  <c r="P2276" i="1"/>
  <c r="P2571" i="1"/>
  <c r="P2787" i="1"/>
  <c r="P2188" i="1"/>
  <c r="P3147" i="1"/>
  <c r="P2351" i="1"/>
  <c r="P2341" i="1"/>
  <c r="P3394" i="1"/>
  <c r="P3356" i="1"/>
  <c r="P2591" i="1"/>
  <c r="P1776" i="1"/>
  <c r="P240" i="1"/>
  <c r="P2067" i="1"/>
  <c r="P3627" i="1"/>
  <c r="P1507" i="1"/>
  <c r="P1582" i="1"/>
  <c r="P3326" i="1"/>
  <c r="P2657" i="1"/>
  <c r="P662" i="1"/>
  <c r="P303" i="1"/>
  <c r="P30" i="1"/>
  <c r="P638" i="1"/>
  <c r="P1805" i="1"/>
  <c r="P664" i="1"/>
  <c r="P3617" i="1"/>
  <c r="P2814" i="1"/>
  <c r="P2704" i="1"/>
  <c r="P1674" i="1"/>
  <c r="P1244" i="1"/>
  <c r="P1839" i="1"/>
  <c r="P208" i="1"/>
  <c r="P1293" i="1"/>
  <c r="P2898" i="1"/>
  <c r="P1522" i="1"/>
  <c r="P17" i="1"/>
  <c r="P2155" i="1"/>
  <c r="P444" i="1"/>
  <c r="P735" i="1"/>
  <c r="P187" i="1"/>
  <c r="P3182" i="1"/>
  <c r="P2354" i="1"/>
  <c r="P2202" i="1"/>
  <c r="P1595" i="1"/>
  <c r="P767" i="1"/>
  <c r="P3899" i="1"/>
  <c r="P1187" i="1"/>
  <c r="P1374" i="1"/>
  <c r="P2995" i="1"/>
  <c r="P2328" i="1"/>
  <c r="P1402" i="1"/>
  <c r="P486" i="1"/>
  <c r="P2086" i="1"/>
  <c r="P3129" i="1"/>
  <c r="P1218" i="1"/>
  <c r="P1775" i="1"/>
  <c r="P2076" i="1"/>
  <c r="P1692" i="1"/>
  <c r="P1164" i="1"/>
  <c r="P684" i="1"/>
  <c r="P3951" i="1"/>
  <c r="P4077" i="1"/>
  <c r="P3958" i="1"/>
  <c r="P3246" i="1"/>
  <c r="P1976" i="1"/>
  <c r="P3437" i="1"/>
  <c r="P2047" i="1"/>
  <c r="P3848" i="1"/>
  <c r="P162" i="1"/>
  <c r="P2181" i="1"/>
  <c r="P295" i="1"/>
  <c r="P2788" i="1"/>
  <c r="P2798" i="1"/>
  <c r="P3869" i="1"/>
  <c r="P2951" i="1"/>
  <c r="P84" i="1"/>
  <c r="P802" i="1"/>
  <c r="P3832" i="1"/>
  <c r="P2578" i="1"/>
  <c r="P3918" i="1"/>
  <c r="P159" i="1"/>
  <c r="P1296" i="1"/>
  <c r="P2686" i="1"/>
  <c r="P3386" i="1"/>
  <c r="P3768" i="1"/>
  <c r="P395" i="1"/>
  <c r="P2442" i="1"/>
  <c r="P3653" i="1"/>
  <c r="P2438" i="1"/>
  <c r="P2397" i="1"/>
  <c r="P2042" i="1"/>
  <c r="P2962" i="1"/>
  <c r="P2616" i="1"/>
  <c r="P2383" i="1"/>
  <c r="P3508" i="1"/>
  <c r="P4112" i="1"/>
  <c r="P2764" i="1"/>
  <c r="P492" i="1"/>
  <c r="P2912" i="1"/>
  <c r="P3765" i="1"/>
  <c r="P2710" i="1"/>
  <c r="P758" i="1"/>
  <c r="P1046" i="1"/>
  <c r="P2271" i="1"/>
  <c r="P2407" i="1"/>
  <c r="P3898" i="1"/>
  <c r="P301" i="1"/>
  <c r="P3202" i="1"/>
  <c r="P3193" i="1"/>
  <c r="P153" i="1"/>
  <c r="P169" i="1"/>
  <c r="P2393" i="1"/>
  <c r="P503" i="1"/>
  <c r="P1510" i="1"/>
  <c r="P1889" i="1"/>
  <c r="P2346" i="1"/>
  <c r="P3443" i="1"/>
  <c r="P4001" i="1"/>
  <c r="P2733" i="1"/>
  <c r="P4061" i="1"/>
  <c r="P4100" i="1"/>
  <c r="P1531" i="1"/>
  <c r="P2514" i="1"/>
  <c r="P3453" i="1"/>
  <c r="P62" i="1"/>
  <c r="P4110" i="1"/>
  <c r="P4102" i="1"/>
  <c r="P3705" i="1"/>
  <c r="P3387" i="1"/>
  <c r="P3699" i="1"/>
  <c r="P2931" i="1"/>
  <c r="P2305" i="1"/>
  <c r="P2796" i="1"/>
  <c r="P4104" i="1"/>
  <c r="P530" i="1"/>
  <c r="P804" i="1"/>
  <c r="P2183" i="1"/>
  <c r="P645" i="1"/>
  <c r="P4079" i="1"/>
  <c r="P845" i="1"/>
  <c r="P2292" i="1"/>
  <c r="P667" i="1"/>
  <c r="P3891" i="1"/>
  <c r="P3123" i="1"/>
  <c r="P4105" i="1"/>
  <c r="P2062" i="1"/>
  <c r="P1999" i="1"/>
  <c r="P2376" i="1"/>
  <c r="P2226" i="1"/>
  <c r="P4026" i="1"/>
  <c r="P3786" i="1"/>
  <c r="P1479" i="1"/>
  <c r="P2074" i="1"/>
  <c r="P3837" i="1"/>
  <c r="P707" i="1"/>
  <c r="P324" i="1"/>
  <c r="P3208" i="1"/>
  <c r="P1784" i="1"/>
  <c r="P4115" i="1"/>
  <c r="O2554" i="1"/>
  <c r="O2834" i="1"/>
  <c r="O258" i="1"/>
  <c r="O2658" i="1"/>
  <c r="O3644" i="1"/>
  <c r="O1720" i="1"/>
  <c r="O2487" i="1"/>
  <c r="O2583" i="1"/>
  <c r="O1680" i="1"/>
  <c r="O264" i="1"/>
  <c r="O1423" i="1"/>
  <c r="O2149" i="1"/>
  <c r="O3483" i="1"/>
  <c r="O1684" i="1"/>
  <c r="O2268" i="1"/>
  <c r="O1084" i="1"/>
  <c r="O2868" i="1"/>
  <c r="O813" i="1"/>
  <c r="O3489" i="1"/>
  <c r="O440" i="1"/>
  <c r="O1074" i="1"/>
  <c r="O3161" i="1"/>
  <c r="O138" i="1"/>
  <c r="O1045" i="1"/>
  <c r="O3570" i="1"/>
  <c r="O336" i="1"/>
  <c r="O714" i="1"/>
  <c r="O3212" i="1"/>
  <c r="O2896" i="1"/>
  <c r="O1427" i="1"/>
  <c r="O1758" i="1"/>
  <c r="O10" i="1"/>
  <c r="O3459" i="1"/>
  <c r="O2190" i="1"/>
  <c r="O1340" i="1"/>
  <c r="O558" i="1"/>
  <c r="O2290" i="1"/>
  <c r="O3301" i="1"/>
  <c r="O1209" i="1"/>
  <c r="O3345" i="1"/>
  <c r="O987" i="1"/>
  <c r="O1008" i="1"/>
  <c r="O2957" i="1"/>
  <c r="O2655" i="1"/>
  <c r="O1005" i="1"/>
  <c r="O2132" i="1"/>
  <c r="O2541" i="1"/>
  <c r="O2009" i="1"/>
  <c r="O1033" i="1"/>
  <c r="O2892" i="1"/>
  <c r="O326" i="1"/>
  <c r="O2847" i="1"/>
  <c r="O2656" i="1"/>
  <c r="O1417" i="1"/>
  <c r="O2760" i="1"/>
  <c r="O2559" i="1"/>
  <c r="O2520" i="1"/>
  <c r="O3032" i="1"/>
  <c r="O2677" i="1"/>
  <c r="O3241" i="1"/>
  <c r="O1850" i="1"/>
  <c r="O1943" i="1"/>
  <c r="O1404" i="1"/>
  <c r="O974" i="1"/>
  <c r="O676" i="1"/>
  <c r="O2368" i="1"/>
  <c r="O1120" i="1"/>
  <c r="O954" i="1"/>
  <c r="O322" i="1"/>
  <c r="O2617" i="1"/>
  <c r="O184" i="1"/>
  <c r="O911" i="1"/>
  <c r="O1155" i="1"/>
  <c r="O446" i="1"/>
  <c r="O256" i="1"/>
  <c r="O1634" i="1"/>
  <c r="O99" i="1"/>
  <c r="O151" i="1"/>
  <c r="O20" i="1"/>
  <c r="O726" i="1"/>
  <c r="O2867" i="1"/>
  <c r="O384" i="1"/>
  <c r="O1726" i="1"/>
  <c r="O54" i="1"/>
  <c r="O181" i="1"/>
  <c r="O673" i="1"/>
  <c r="O2307" i="1"/>
  <c r="O1186" i="1"/>
  <c r="O1642" i="1"/>
  <c r="O2256" i="1"/>
  <c r="O183" i="1"/>
  <c r="O1383" i="1"/>
  <c r="O2175" i="1"/>
  <c r="O489" i="1"/>
  <c r="O74" i="1"/>
  <c r="O135" i="1"/>
  <c r="O742" i="1"/>
  <c r="O149" i="1"/>
  <c r="O1581" i="1"/>
  <c r="O778" i="1"/>
  <c r="O1930" i="1"/>
  <c r="O1632" i="1"/>
  <c r="O2240" i="1"/>
  <c r="O725" i="1"/>
  <c r="O180" i="1"/>
  <c r="O1163" i="1"/>
  <c r="O1915" i="1"/>
  <c r="O2402" i="1"/>
  <c r="O773" i="1"/>
  <c r="O465" i="1"/>
  <c r="O724" i="1"/>
  <c r="O1660" i="1"/>
  <c r="O1957" i="1"/>
  <c r="O1907" i="1"/>
  <c r="O1392" i="1"/>
  <c r="O167" i="1"/>
  <c r="O1623" i="1"/>
  <c r="O1845" i="1"/>
  <c r="O1905" i="1"/>
  <c r="O1588" i="1"/>
  <c r="O3834" i="1"/>
  <c r="O1480" i="1"/>
  <c r="O4115" i="1"/>
  <c r="O3783" i="1"/>
  <c r="O1784" i="1"/>
  <c r="O286" i="1"/>
  <c r="O3384" i="1"/>
  <c r="O2512" i="1"/>
  <c r="O3949" i="1"/>
  <c r="O3208" i="1"/>
  <c r="O324" i="1"/>
  <c r="O707" i="1"/>
  <c r="O3863" i="1"/>
  <c r="O3837" i="1"/>
  <c r="O2074" i="1"/>
  <c r="O1424" i="1"/>
  <c r="O1479" i="1"/>
  <c r="O3786" i="1"/>
  <c r="O3998" i="1"/>
  <c r="O246" i="1"/>
  <c r="O4026" i="1"/>
  <c r="O2885" i="1"/>
  <c r="O1450" i="1"/>
  <c r="O2226" i="1"/>
  <c r="O2426" i="1"/>
  <c r="O1861" i="1"/>
  <c r="O3282" i="1"/>
  <c r="O2376" i="1"/>
  <c r="O3738" i="1"/>
  <c r="O2683" i="1"/>
  <c r="O3985" i="1"/>
  <c r="O4044" i="1"/>
  <c r="O4064" i="1"/>
  <c r="O3694" i="1"/>
  <c r="O835" i="1"/>
  <c r="O4099" i="1"/>
  <c r="O3552" i="1"/>
  <c r="O1378" i="1"/>
  <c r="O1999" i="1"/>
  <c r="O4080" i="1"/>
  <c r="O2062" i="1"/>
  <c r="O3685" i="1"/>
  <c r="O1362" i="1"/>
  <c r="O4105" i="1"/>
  <c r="O3974" i="1"/>
  <c r="O3123" i="1"/>
  <c r="O2174" i="1"/>
  <c r="O3967" i="1"/>
  <c r="O2508" i="1"/>
  <c r="O1251" i="1"/>
  <c r="O2738" i="1"/>
  <c r="O3756" i="1"/>
  <c r="O3891" i="1"/>
  <c r="O667" i="1"/>
  <c r="O2292" i="1"/>
  <c r="O3204" i="1"/>
  <c r="O845" i="1"/>
  <c r="O170" i="1"/>
  <c r="O4079" i="1"/>
  <c r="O609" i="1"/>
  <c r="O690" i="1"/>
  <c r="O1617" i="1"/>
  <c r="O645" i="1"/>
  <c r="O2921" i="1"/>
  <c r="O796" i="1"/>
  <c r="O3632" i="1"/>
  <c r="O2183" i="1"/>
  <c r="O2064" i="1"/>
  <c r="O804" i="1"/>
  <c r="O4084" i="1"/>
  <c r="O2904" i="1"/>
  <c r="O2082" i="1"/>
  <c r="O4093" i="1"/>
  <c r="O530" i="1"/>
  <c r="O1310" i="1"/>
  <c r="O4104" i="1"/>
  <c r="O1665" i="1"/>
  <c r="O1334" i="1"/>
  <c r="O3357" i="1"/>
  <c r="O2796" i="1"/>
  <c r="O2274" i="1"/>
  <c r="O349" i="1"/>
  <c r="O2305" i="1"/>
  <c r="O1258" i="1"/>
  <c r="O4056" i="1"/>
  <c r="O2526" i="1"/>
  <c r="O2931" i="1"/>
  <c r="O2958" i="1"/>
  <c r="O3699" i="1"/>
  <c r="O3387" i="1"/>
  <c r="O2890" i="1"/>
  <c r="O2079" i="1"/>
  <c r="O2323" i="1"/>
  <c r="O3723" i="1"/>
  <c r="O2922" i="1"/>
  <c r="O1841" i="1"/>
  <c r="O3714" i="1"/>
  <c r="O3912" i="1"/>
  <c r="O2040" i="1"/>
  <c r="O3744" i="1"/>
  <c r="O3722" i="1"/>
  <c r="O3705" i="1"/>
  <c r="O546" i="1"/>
  <c r="O4102" i="1"/>
  <c r="O4110" i="1"/>
  <c r="O62" i="1"/>
  <c r="O3461" i="1"/>
  <c r="O3453" i="1"/>
  <c r="O2514" i="1"/>
  <c r="O1531" i="1"/>
  <c r="O3036" i="1"/>
  <c r="O4100" i="1"/>
  <c r="O1778" i="1"/>
  <c r="O4061" i="1"/>
  <c r="O567" i="1"/>
  <c r="O2733" i="1"/>
  <c r="O4001" i="1"/>
  <c r="O3061" i="1"/>
  <c r="O3443" i="1"/>
  <c r="O594" i="1"/>
  <c r="O2984" i="1"/>
  <c r="O3589" i="1"/>
  <c r="O2934" i="1"/>
  <c r="O3341" i="1"/>
  <c r="O1619" i="1"/>
  <c r="O1923" i="1"/>
  <c r="O1899" i="1"/>
  <c r="O1897" i="1"/>
  <c r="O3873" i="1"/>
  <c r="O2611" i="1"/>
  <c r="O3473" i="1"/>
  <c r="O1628" i="1"/>
  <c r="O1892" i="1"/>
  <c r="O753" i="1"/>
  <c r="O3320" i="1"/>
  <c r="O2460" i="1"/>
  <c r="O2936" i="1"/>
  <c r="O3576" i="1"/>
  <c r="O3463" i="1"/>
  <c r="O3847" i="1"/>
  <c r="O2610" i="1"/>
  <c r="O3183" i="1"/>
  <c r="O1189" i="1"/>
  <c r="O3336" i="1"/>
  <c r="O1919" i="1"/>
  <c r="O1893" i="1"/>
  <c r="O463" i="1"/>
  <c r="O2606" i="1"/>
  <c r="O1909" i="1"/>
  <c r="O3957" i="1"/>
  <c r="O1172" i="1"/>
  <c r="O3478" i="1"/>
  <c r="O1381" i="1"/>
  <c r="O1903" i="1"/>
  <c r="O1731" i="1"/>
  <c r="O3186" i="1"/>
  <c r="O1730" i="1"/>
  <c r="O3819" i="1"/>
  <c r="O3446" i="1"/>
  <c r="O3126" i="1"/>
  <c r="O3841" i="1"/>
  <c r="O2194" i="1"/>
  <c r="O3646" i="1"/>
  <c r="O3136" i="1"/>
  <c r="O3602" i="1"/>
  <c r="O2953" i="1"/>
  <c r="O2983" i="1"/>
  <c r="O2980" i="1"/>
  <c r="O3670" i="1"/>
  <c r="O2989" i="1"/>
  <c r="O1846" i="1"/>
  <c r="O1942" i="1"/>
  <c r="O3839" i="1"/>
  <c r="O3439" i="1"/>
  <c r="O1895" i="1"/>
  <c r="O3675" i="1"/>
  <c r="O3335" i="1"/>
  <c r="O3225" i="1"/>
  <c r="O3983" i="1"/>
  <c r="O2614" i="1"/>
  <c r="O3325" i="1"/>
  <c r="O2935" i="1"/>
  <c r="O2620" i="1"/>
  <c r="O1398" i="1"/>
  <c r="O1610" i="1"/>
  <c r="O2406" i="1"/>
  <c r="O500" i="1"/>
  <c r="O3294" i="1"/>
  <c r="O2861" i="1"/>
  <c r="O3138" i="1"/>
  <c r="O477" i="1"/>
  <c r="O3179" i="1"/>
  <c r="O2471" i="1"/>
  <c r="O3119" i="1"/>
  <c r="O496" i="1"/>
  <c r="O3332" i="1"/>
  <c r="O3019" i="1"/>
  <c r="O3475" i="1"/>
  <c r="O1940" i="1"/>
  <c r="O1891" i="1"/>
  <c r="O3251" i="1"/>
  <c r="O3584" i="1"/>
  <c r="O3410" i="1"/>
  <c r="O2192" i="1"/>
  <c r="O2555" i="1"/>
  <c r="O3767" i="1"/>
  <c r="O4007" i="1"/>
  <c r="O1781" i="1"/>
  <c r="O3851" i="1"/>
  <c r="O2753" i="1"/>
  <c r="O3548" i="1"/>
  <c r="O3631" i="1"/>
  <c r="O3932" i="1"/>
  <c r="O3630" i="1"/>
  <c r="O2717" i="1"/>
  <c r="O2551" i="1"/>
  <c r="O3399" i="1"/>
  <c r="O1470" i="1"/>
  <c r="O3075" i="1"/>
  <c r="O2294" i="1"/>
  <c r="O3587" i="1"/>
  <c r="O1648" i="1"/>
  <c r="O3787" i="1"/>
  <c r="O3497" i="1"/>
  <c r="O3545" i="1"/>
  <c r="O2968" i="1"/>
  <c r="O2747" i="1"/>
  <c r="O3625" i="1"/>
  <c r="O2737" i="1"/>
  <c r="O2855" i="1"/>
  <c r="O3416" i="1"/>
  <c r="O3546" i="1"/>
  <c r="O2672" i="1"/>
  <c r="O3792" i="1"/>
  <c r="O1677" i="1"/>
  <c r="O3563" i="1"/>
  <c r="O2440" i="1"/>
  <c r="O3029" i="1"/>
  <c r="O3753" i="1"/>
  <c r="O3321" i="1"/>
  <c r="O2886" i="1"/>
  <c r="O3561" i="1"/>
  <c r="O2603" i="1"/>
  <c r="O2567" i="1"/>
  <c r="O2366" i="1"/>
  <c r="O2994" i="1"/>
  <c r="O3594" i="1"/>
  <c r="O2636" i="1"/>
  <c r="O2923" i="1"/>
  <c r="O2330" i="1"/>
  <c r="O3431" i="1"/>
  <c r="O3990" i="1"/>
  <c r="O123" i="1"/>
  <c r="O2408" i="1"/>
  <c r="O2245" i="1"/>
  <c r="O196" i="1"/>
  <c r="O1182" i="1"/>
  <c r="O2893" i="1"/>
  <c r="O1528" i="1"/>
  <c r="O2977" i="1"/>
  <c r="O1800" i="1"/>
  <c r="O3331" i="1"/>
  <c r="O317" i="1"/>
  <c r="O462" i="1"/>
  <c r="O3219" i="1"/>
  <c r="O3365" i="1"/>
  <c r="O335" i="1"/>
  <c r="O3595" i="1"/>
  <c r="O2142" i="1"/>
  <c r="O3825" i="1"/>
  <c r="O563" i="1"/>
  <c r="O3178" i="1"/>
  <c r="O3157" i="1"/>
  <c r="O3676" i="1"/>
  <c r="O1879" i="1"/>
  <c r="O2622" i="1"/>
  <c r="O2978" i="1"/>
  <c r="O2918" i="1"/>
  <c r="O2428" i="1"/>
  <c r="O3280" i="1"/>
  <c r="O2646" i="1"/>
  <c r="O3667" i="1"/>
  <c r="O1088" i="1"/>
  <c r="O1904" i="1"/>
  <c r="O3550" i="1"/>
  <c r="O1368" i="1"/>
  <c r="O1358" i="1"/>
  <c r="O941" i="1"/>
  <c r="O2258" i="1"/>
  <c r="O274" i="1"/>
  <c r="O564" i="1"/>
  <c r="O3476" i="1"/>
  <c r="O1201" i="1"/>
  <c r="O2932" i="1"/>
  <c r="O3159" i="1"/>
  <c r="O737" i="1"/>
  <c r="O507" i="1"/>
  <c r="O2835" i="1"/>
  <c r="O3307" i="1"/>
  <c r="O2474" i="1"/>
  <c r="O1597" i="1"/>
  <c r="O3043" i="1"/>
  <c r="O3609" i="1"/>
  <c r="O3189" i="1"/>
  <c r="O1393" i="1"/>
  <c r="O3725" i="1"/>
  <c r="O2769" i="1"/>
  <c r="O2346" i="1"/>
  <c r="O2869" i="1"/>
  <c r="O1889" i="1"/>
  <c r="O505" i="1"/>
  <c r="O1547" i="1"/>
  <c r="O2303" i="1"/>
  <c r="O1510" i="1"/>
  <c r="O1217" i="1"/>
  <c r="O3963" i="1"/>
  <c r="O503" i="1"/>
  <c r="O2393" i="1"/>
  <c r="O3245" i="1"/>
  <c r="O169" i="1"/>
  <c r="O2123" i="1"/>
  <c r="O153" i="1"/>
  <c r="O3120" i="1"/>
  <c r="O2644" i="1"/>
  <c r="O478" i="1"/>
  <c r="O3805" i="1"/>
  <c r="O2837" i="1"/>
  <c r="O3471" i="1"/>
  <c r="O1224" i="1"/>
  <c r="O970" i="1"/>
  <c r="O3679" i="1"/>
  <c r="O3193" i="1"/>
  <c r="O397" i="1"/>
  <c r="O3890" i="1"/>
  <c r="O2678" i="1"/>
  <c r="O3816" i="1"/>
  <c r="O2565" i="1"/>
  <c r="O3202" i="1"/>
  <c r="O2637" i="1"/>
  <c r="O3599" i="1"/>
  <c r="O2546" i="1"/>
  <c r="O301" i="1"/>
  <c r="O3898" i="1"/>
  <c r="O3781" i="1"/>
  <c r="O652" i="1"/>
  <c r="O294" i="1"/>
  <c r="O2627" i="1"/>
  <c r="O3184" i="1"/>
  <c r="O2407" i="1"/>
  <c r="O2271" i="1"/>
  <c r="O1952" i="1"/>
  <c r="O3782" i="1"/>
  <c r="O420" i="1"/>
  <c r="O3490" i="1"/>
  <c r="O1605" i="1"/>
  <c r="O1046" i="1"/>
  <c r="O4038" i="1"/>
  <c r="O758" i="1"/>
  <c r="O2710" i="1"/>
  <c r="O3011" i="1"/>
  <c r="O3604" i="1"/>
  <c r="O3468" i="1"/>
  <c r="O2776" i="1"/>
  <c r="O2982" i="1"/>
  <c r="O3867" i="1"/>
  <c r="O3593" i="1"/>
  <c r="O4086" i="1"/>
  <c r="O3765" i="1"/>
  <c r="O2912" i="1"/>
  <c r="O3838" i="1"/>
  <c r="O492" i="1"/>
  <c r="O2764" i="1"/>
  <c r="O4112" i="1"/>
  <c r="O3508" i="1"/>
  <c r="O3199" i="1"/>
  <c r="O2383" i="1"/>
  <c r="O3793" i="1"/>
  <c r="O1844" i="1"/>
  <c r="O3824" i="1"/>
  <c r="O3176" i="1"/>
  <c r="O2327" i="1"/>
  <c r="O2616" i="1"/>
  <c r="O3180" i="1"/>
  <c r="O2340" i="1"/>
  <c r="O3322" i="1"/>
  <c r="O2895" i="1"/>
  <c r="O4021" i="1"/>
  <c r="O3185" i="1"/>
  <c r="O3668" i="1"/>
  <c r="O2059" i="1"/>
  <c r="O2962" i="1"/>
  <c r="O1941" i="1"/>
  <c r="O2534" i="1"/>
  <c r="O3759" i="1"/>
  <c r="O797" i="1"/>
  <c r="O3894" i="1"/>
  <c r="O2042" i="1"/>
  <c r="O3093" i="1"/>
  <c r="O2397" i="1"/>
  <c r="O2915" i="1"/>
  <c r="O2100" i="1"/>
  <c r="O2160" i="1"/>
  <c r="O1538" i="1"/>
  <c r="O2081" i="1"/>
  <c r="O1682" i="1"/>
  <c r="O2872" i="1"/>
  <c r="O846" i="1"/>
  <c r="O2822" i="1"/>
  <c r="O669" i="1"/>
  <c r="O710" i="1"/>
  <c r="O1616" i="1"/>
  <c r="O1818" i="1"/>
  <c r="O2778" i="1"/>
  <c r="O1107" i="1"/>
  <c r="O3053" i="1"/>
  <c r="O1140" i="1"/>
  <c r="O1602" i="1"/>
  <c r="O1086" i="1"/>
  <c r="O2136" i="1"/>
  <c r="O273" i="1"/>
  <c r="O3023" i="1"/>
  <c r="O1865" i="1"/>
  <c r="O4049" i="1"/>
  <c r="O3297" i="1"/>
  <c r="O272" i="1"/>
  <c r="O3726" i="1"/>
  <c r="O3810" i="1"/>
  <c r="O2438" i="1"/>
  <c r="O2750" i="1"/>
  <c r="O1279" i="1"/>
  <c r="O2180" i="1"/>
  <c r="O3849" i="1"/>
  <c r="O3653" i="1"/>
  <c r="O3364" i="1"/>
  <c r="O1714" i="1"/>
  <c r="O2442" i="1"/>
  <c r="O2529" i="1"/>
  <c r="O4004" i="1"/>
  <c r="O395" i="1"/>
  <c r="O4041" i="1"/>
  <c r="O3911" i="1"/>
  <c r="O3052" i="1"/>
  <c r="O3768" i="1"/>
  <c r="O3846" i="1"/>
  <c r="O3150" i="1"/>
  <c r="O3386" i="1"/>
  <c r="O2140" i="1"/>
  <c r="O2686" i="1"/>
  <c r="O3324" i="1"/>
  <c r="O1306" i="1"/>
  <c r="O3877" i="1"/>
  <c r="O3389" i="1"/>
  <c r="O1296" i="1"/>
  <c r="O3882" i="1"/>
  <c r="O2853" i="1"/>
  <c r="O3806" i="1"/>
  <c r="O3864" i="1"/>
  <c r="O2128" i="1"/>
  <c r="O3977" i="1"/>
  <c r="O2878" i="1"/>
  <c r="O1553" i="1"/>
  <c r="O159" i="1"/>
  <c r="O3918" i="1"/>
  <c r="O2574" i="1"/>
  <c r="O550" i="1"/>
  <c r="O2578" i="1"/>
  <c r="O2697" i="1"/>
  <c r="O3506" i="1"/>
  <c r="O2586" i="1"/>
  <c r="O2434" i="1"/>
  <c r="O2110" i="1"/>
  <c r="O3927" i="1"/>
  <c r="O2421" i="1"/>
  <c r="O229" i="1"/>
  <c r="O3408" i="1"/>
  <c r="O3919" i="1"/>
  <c r="O3274" i="1"/>
  <c r="O2443" i="1"/>
  <c r="O1256" i="1"/>
  <c r="O3710" i="1"/>
  <c r="O2039" i="1"/>
  <c r="O2684" i="1"/>
  <c r="O3832" i="1"/>
  <c r="O3004" i="1"/>
  <c r="O802" i="1"/>
  <c r="O2069" i="1"/>
  <c r="O2044" i="1"/>
  <c r="O84" i="1"/>
  <c r="O3995" i="1"/>
  <c r="O409" i="1"/>
  <c r="O2951" i="1"/>
  <c r="O3869" i="1"/>
  <c r="O2798" i="1"/>
  <c r="O3809" i="1"/>
  <c r="O2788" i="1"/>
  <c r="O295" i="1"/>
  <c r="O2181" i="1"/>
  <c r="O1043" i="1"/>
  <c r="O162" i="1"/>
  <c r="O4106" i="1"/>
  <c r="O3487" i="1"/>
  <c r="O3413" i="1"/>
  <c r="O2315" i="1"/>
  <c r="O3848" i="1"/>
  <c r="O2047" i="1"/>
  <c r="O3437" i="1"/>
  <c r="O3390" i="1"/>
  <c r="O4069" i="1"/>
  <c r="O1976" i="1"/>
  <c r="O4033" i="1"/>
  <c r="O2860" i="1"/>
  <c r="O3750" i="1"/>
  <c r="O3246" i="1"/>
  <c r="O2786" i="1"/>
  <c r="O2028" i="1"/>
  <c r="O3379" i="1"/>
  <c r="O1055" i="1"/>
  <c r="O3958" i="1"/>
  <c r="O4037" i="1"/>
  <c r="O4092" i="1"/>
  <c r="O23" i="1"/>
  <c r="O3623" i="1"/>
  <c r="O3236" i="1"/>
  <c r="O3381" i="1"/>
  <c r="O3359" i="1"/>
  <c r="O1126" i="1"/>
  <c r="O419" i="1"/>
  <c r="O1100" i="1"/>
  <c r="O3556" i="1"/>
  <c r="O1249" i="1"/>
  <c r="O817" i="1"/>
  <c r="O3370" i="1"/>
  <c r="O1563" i="1"/>
  <c r="O3850" i="1"/>
  <c r="O2887" i="1"/>
  <c r="O2507" i="1"/>
  <c r="O2122" i="1"/>
  <c r="O3058" i="1"/>
  <c r="O3460" i="1"/>
  <c r="O1506" i="1"/>
  <c r="O3693" i="1"/>
  <c r="O2809" i="1"/>
  <c r="O3600" i="1"/>
  <c r="O4028" i="1"/>
  <c r="O2882" i="1"/>
  <c r="O2815" i="1"/>
  <c r="O4023" i="1"/>
  <c r="O3762" i="1"/>
  <c r="O3033" i="1"/>
  <c r="O4035" i="1"/>
  <c r="O3886" i="1"/>
  <c r="O3501" i="1"/>
  <c r="O3700" i="1"/>
  <c r="O3905" i="1"/>
  <c r="O3689" i="1"/>
  <c r="O2281" i="1"/>
  <c r="O3914" i="1"/>
  <c r="O3751" i="1"/>
  <c r="O3462" i="1"/>
  <c r="O3791" i="1"/>
  <c r="O3845" i="1"/>
  <c r="O1327" i="1"/>
  <c r="O3774" i="1"/>
  <c r="O3583" i="1"/>
  <c r="O4059" i="1"/>
  <c r="O1019" i="1"/>
  <c r="O4077" i="1"/>
  <c r="O3954" i="1"/>
  <c r="O3243" i="1"/>
  <c r="O4036" i="1"/>
  <c r="O3268" i="1"/>
  <c r="O3720" i="1"/>
  <c r="O3283" i="1"/>
  <c r="O3921" i="1"/>
  <c r="O4005" i="1"/>
  <c r="O3800" i="1"/>
  <c r="O4011" i="1"/>
  <c r="O2114" i="1"/>
  <c r="O3908" i="1"/>
  <c r="O3984" i="1"/>
  <c r="O3090" i="1"/>
  <c r="O3311" i="1"/>
  <c r="O3084" i="1"/>
  <c r="O3089" i="1"/>
  <c r="O3788" i="1"/>
  <c r="O3955" i="1"/>
  <c r="O3951" i="1"/>
  <c r="O3827" i="1"/>
  <c r="O3608" i="1"/>
  <c r="O3017" i="1"/>
  <c r="O684" i="1"/>
  <c r="O3952" i="1"/>
  <c r="O3663" i="1"/>
  <c r="O3411" i="1"/>
  <c r="O3092" i="1"/>
  <c r="O3450" i="1"/>
  <c r="O2373" i="1"/>
  <c r="O3907" i="1"/>
  <c r="O2913" i="1"/>
  <c r="O3064" i="1"/>
  <c r="O924" i="1"/>
  <c r="O2539" i="1"/>
  <c r="O3329" i="1"/>
  <c r="O2065" i="1"/>
  <c r="O2355" i="1"/>
  <c r="O3247" i="1"/>
  <c r="O1207" i="1"/>
  <c r="O1631" i="1"/>
  <c r="O2403" i="1"/>
  <c r="O1736" i="1"/>
  <c r="O3177" i="1"/>
  <c r="O1912" i="1"/>
  <c r="O16" i="1"/>
  <c r="O1219" i="1"/>
  <c r="O2552" i="1"/>
  <c r="O3658" i="1"/>
  <c r="O1701" i="1"/>
  <c r="O1954" i="1"/>
  <c r="O820" i="1"/>
  <c r="O2272" i="1"/>
  <c r="O1491" i="1"/>
  <c r="O2937" i="1"/>
  <c r="O736" i="1"/>
  <c r="O300" i="1"/>
  <c r="O1932" i="1"/>
  <c r="O1167" i="1"/>
  <c r="O1377" i="1"/>
  <c r="O2379" i="1"/>
  <c r="O997" i="1"/>
  <c r="O2821" i="1"/>
  <c r="O1843" i="1"/>
  <c r="O1388" i="1"/>
  <c r="O2159" i="1"/>
  <c r="O2696" i="1"/>
  <c r="O962" i="1"/>
  <c r="O1210" i="1"/>
  <c r="O356" i="1"/>
  <c r="O72" i="1"/>
  <c r="O1188" i="1"/>
  <c r="O1971" i="1"/>
  <c r="O1164" i="1"/>
  <c r="O1953" i="1"/>
  <c r="O1692" i="1"/>
  <c r="O1835" i="1"/>
  <c r="O2076" i="1"/>
  <c r="O2372" i="1"/>
  <c r="O1775" i="1"/>
  <c r="O2048" i="1"/>
  <c r="O1218" i="1"/>
  <c r="O1745" i="1"/>
  <c r="O3129" i="1"/>
  <c r="O3596" i="1"/>
  <c r="O740" i="1"/>
  <c r="O1710" i="1"/>
  <c r="O197" i="1"/>
  <c r="O2618" i="1"/>
  <c r="O2385" i="1"/>
  <c r="O1406" i="1"/>
  <c r="O198" i="1"/>
  <c r="O2972" i="1"/>
  <c r="O467" i="1"/>
  <c r="O415" i="1"/>
  <c r="O357" i="1"/>
  <c r="O757" i="1"/>
  <c r="O508" i="1"/>
  <c r="O193" i="1"/>
  <c r="O1914" i="1"/>
  <c r="O677" i="1"/>
  <c r="O488" i="1"/>
  <c r="O898" i="1"/>
  <c r="O2633" i="1"/>
  <c r="O2413" i="1"/>
  <c r="O1216" i="1"/>
  <c r="O1353" i="1"/>
  <c r="O2461" i="1"/>
  <c r="O2952" i="1"/>
  <c r="O2639" i="1"/>
  <c r="O1396" i="1"/>
  <c r="O1647" i="1"/>
  <c r="O1916" i="1"/>
  <c r="O805" i="1"/>
  <c r="O936" i="1"/>
  <c r="O2251" i="1"/>
  <c r="O1173" i="1"/>
  <c r="O2196" i="1"/>
  <c r="O1386" i="1"/>
  <c r="O2462" i="1"/>
  <c r="O1823" i="1"/>
  <c r="O1859" i="1"/>
  <c r="O1746" i="1"/>
  <c r="O768" i="1"/>
  <c r="O502" i="1"/>
  <c r="O319" i="1"/>
  <c r="O764" i="1"/>
  <c r="O469" i="1"/>
  <c r="O1764" i="1"/>
  <c r="O2363" i="1"/>
  <c r="O754" i="1"/>
  <c r="O136" i="1"/>
  <c r="O154" i="1"/>
  <c r="O982" i="1"/>
  <c r="O3128" i="1"/>
  <c r="O1401" i="1"/>
  <c r="O423" i="1"/>
  <c r="O885" i="1"/>
  <c r="O2919" i="1"/>
  <c r="O2197" i="1"/>
  <c r="O100" i="1"/>
  <c r="O723" i="1"/>
  <c r="O271" i="1"/>
  <c r="O912" i="1"/>
  <c r="O759" i="1"/>
  <c r="O2975" i="1"/>
  <c r="O2264" i="1"/>
  <c r="O2200" i="1"/>
  <c r="O950" i="1"/>
  <c r="O1949" i="1"/>
  <c r="O1223" i="1"/>
  <c r="O945" i="1"/>
  <c r="O1925" i="1"/>
  <c r="O2802" i="1"/>
  <c r="O2005" i="1"/>
  <c r="O1215" i="1"/>
  <c r="O1566" i="1"/>
  <c r="O1446" i="1"/>
  <c r="O2151" i="1"/>
  <c r="O660" i="1"/>
  <c r="O8" i="1"/>
  <c r="O117" i="1"/>
  <c r="O1780" i="1"/>
  <c r="O1808" i="1"/>
  <c r="O1116" i="1"/>
  <c r="O1691" i="1"/>
  <c r="O113" i="1"/>
  <c r="O3451" i="1"/>
  <c r="O739" i="1"/>
  <c r="O92" i="1"/>
  <c r="O699" i="1"/>
  <c r="O691" i="1"/>
  <c r="O1787" i="1"/>
  <c r="O2954" i="1"/>
  <c r="O1870" i="1"/>
  <c r="O3677" i="1"/>
  <c r="O946" i="1"/>
  <c r="O2332" i="1"/>
  <c r="O1156" i="1"/>
  <c r="O1651" i="1"/>
  <c r="O1890" i="1"/>
  <c r="O3647" i="1"/>
  <c r="O2563" i="1"/>
  <c r="O3191" i="1"/>
  <c r="O2261" i="1"/>
  <c r="O2459" i="1"/>
  <c r="O1629" i="1"/>
  <c r="O1405" i="1"/>
  <c r="O2086" i="1"/>
  <c r="O1579" i="1"/>
  <c r="O973" i="1"/>
  <c r="O1900" i="1"/>
  <c r="O1148" i="1"/>
  <c r="O1711" i="1"/>
  <c r="O1704" i="1"/>
  <c r="O747" i="1"/>
  <c r="O2109" i="1"/>
  <c r="O948" i="1"/>
  <c r="O646" i="1"/>
  <c r="O280" i="1"/>
  <c r="O486" i="1"/>
  <c r="O474" i="1"/>
  <c r="O3358" i="1"/>
  <c r="O1409" i="1"/>
  <c r="O2495" i="1"/>
  <c r="O2238" i="1"/>
  <c r="O1040" i="1"/>
  <c r="O3261" i="1"/>
  <c r="O2456" i="1"/>
  <c r="O2523" i="1"/>
  <c r="O1402" i="1"/>
  <c r="O1194" i="1"/>
  <c r="O379" i="1"/>
  <c r="O2125" i="1"/>
  <c r="O2328" i="1"/>
  <c r="O3486" i="1"/>
  <c r="O1927" i="1"/>
  <c r="O3732" i="1"/>
  <c r="O2329" i="1"/>
  <c r="O2995" i="1"/>
  <c r="O1374" i="1"/>
  <c r="O1187" i="1"/>
  <c r="O3103" i="1"/>
  <c r="O308" i="1"/>
  <c r="O3899" i="1"/>
  <c r="O1630" i="1"/>
  <c r="O3467" i="1"/>
  <c r="O767" i="1"/>
  <c r="O2331" i="1"/>
  <c r="O1595" i="1"/>
  <c r="O1975" i="1"/>
  <c r="O1716" i="1"/>
  <c r="O3187" i="1"/>
  <c r="O2202" i="1"/>
  <c r="O2974" i="1"/>
  <c r="O3448" i="1"/>
  <c r="O3015" i="1"/>
  <c r="O1403" i="1"/>
  <c r="O2260" i="1"/>
  <c r="O2354" i="1"/>
  <c r="O3182" i="1"/>
  <c r="O2966" i="1"/>
  <c r="O187" i="1"/>
  <c r="O445" i="1"/>
  <c r="O977" i="1"/>
  <c r="O2593" i="1"/>
  <c r="O978" i="1"/>
  <c r="O1959" i="1"/>
  <c r="O1672" i="1"/>
  <c r="O735" i="1"/>
  <c r="O1641" i="1"/>
  <c r="O2360" i="1"/>
  <c r="O1352" i="1"/>
  <c r="O2575" i="1"/>
  <c r="O3772" i="1"/>
  <c r="O2439" i="1"/>
  <c r="O1562" i="1"/>
  <c r="O3747" i="1"/>
  <c r="O3956" i="1"/>
  <c r="O3077" i="1"/>
  <c r="O444" i="1"/>
  <c r="O1802" i="1"/>
  <c r="O3253" i="1"/>
  <c r="O2107" i="1"/>
  <c r="O3749" i="1"/>
  <c r="O3666" i="1"/>
  <c r="O3021" i="1"/>
  <c r="O3045" i="1"/>
  <c r="O4057" i="1"/>
  <c r="O3711" i="1"/>
  <c r="O2909" i="1"/>
  <c r="O2452" i="1"/>
  <c r="O3702" i="1"/>
  <c r="O3789" i="1"/>
  <c r="O3893" i="1"/>
  <c r="O1308" i="1"/>
  <c r="O3582" i="1"/>
  <c r="O3968" i="1"/>
  <c r="O3423" i="1"/>
  <c r="O2906" i="1"/>
  <c r="O3256" i="1"/>
  <c r="O2493" i="1"/>
  <c r="O3531" i="1"/>
  <c r="O2176" i="1"/>
  <c r="O3922" i="1"/>
  <c r="O3205" i="1"/>
  <c r="O3242" i="1"/>
  <c r="O3742" i="1"/>
  <c r="O3944" i="1"/>
  <c r="O3997" i="1"/>
  <c r="O1347" i="1"/>
  <c r="O4010" i="1"/>
  <c r="O3578" i="1"/>
  <c r="O2675" i="1"/>
  <c r="O3881" i="1"/>
  <c r="O3132" i="1"/>
  <c r="O3961" i="1"/>
  <c r="O2707" i="1"/>
  <c r="O3512" i="1"/>
  <c r="O3249" i="1"/>
  <c r="O3681" i="1"/>
  <c r="O2155" i="1"/>
  <c r="O2804" i="1"/>
  <c r="O3354" i="1"/>
  <c r="O2141" i="1"/>
  <c r="O3939" i="1"/>
  <c r="O3835" i="1"/>
  <c r="O4024" i="1"/>
  <c r="O2680" i="1"/>
  <c r="O1754" i="1"/>
  <c r="O2010" i="1"/>
  <c r="O3812" i="1"/>
  <c r="O3994" i="1"/>
  <c r="O4089" i="1"/>
  <c r="O2173" i="1"/>
  <c r="O2609" i="1"/>
  <c r="O3288" i="1"/>
  <c r="O3405" i="1"/>
  <c r="O4029" i="1"/>
  <c r="O1771" i="1"/>
  <c r="O3528" i="1"/>
  <c r="O3889" i="1"/>
  <c r="O3754" i="1"/>
  <c r="O3971" i="1"/>
  <c r="O3215" i="1"/>
  <c r="O2172" i="1"/>
  <c r="O3402" i="1"/>
  <c r="O2682" i="1"/>
  <c r="O2581" i="1"/>
  <c r="O3937" i="1"/>
  <c r="O4047" i="1"/>
  <c r="O3264" i="1"/>
  <c r="O3651" i="1"/>
  <c r="O881" i="1"/>
  <c r="O1515" i="1"/>
  <c r="O1051" i="1"/>
  <c r="O1058" i="1"/>
  <c r="O3254" i="1"/>
  <c r="O3831" i="1"/>
  <c r="O2388" i="1"/>
  <c r="O2448" i="1"/>
  <c r="O2823" i="1"/>
  <c r="O2702" i="1"/>
  <c r="O1132" i="1"/>
  <c r="O2757" i="1"/>
  <c r="O2191" i="1"/>
  <c r="O731" i="1"/>
  <c r="O2143" i="1"/>
  <c r="O1876" i="1"/>
  <c r="O1848" i="1"/>
  <c r="O565" i="1"/>
  <c r="O856" i="1"/>
  <c r="O284" i="1"/>
  <c r="O3878" i="1"/>
  <c r="O17" i="1"/>
  <c r="O347" i="1"/>
  <c r="O3923" i="1"/>
  <c r="O2380" i="1"/>
  <c r="O2662" i="1"/>
  <c r="O1522" i="1"/>
  <c r="O1012" i="1"/>
  <c r="O3078" i="1"/>
  <c r="O2898" i="1"/>
  <c r="O1293" i="1"/>
  <c r="O208" i="1"/>
  <c r="O1839" i="1"/>
  <c r="O879" i="1"/>
  <c r="O1244" i="1"/>
  <c r="O1674" i="1"/>
  <c r="O2704" i="1"/>
  <c r="O2814" i="1"/>
  <c r="O3617" i="1"/>
  <c r="O664" i="1"/>
  <c r="O2041" i="1"/>
  <c r="O1805" i="1"/>
  <c r="O51" i="1"/>
  <c r="O638" i="1"/>
  <c r="O3884" i="1"/>
  <c r="O1415" i="1"/>
  <c r="O3991" i="1"/>
  <c r="O195" i="1"/>
  <c r="O3519" i="1"/>
  <c r="O1159" i="1"/>
  <c r="O2629" i="1"/>
  <c r="O30" i="1"/>
  <c r="O3840" i="1"/>
  <c r="O380" i="1"/>
  <c r="O3779" i="1"/>
  <c r="O483" i="1"/>
  <c r="O3843" i="1"/>
  <c r="O3403" i="1"/>
  <c r="O310" i="1"/>
  <c r="O3442" i="1"/>
  <c r="O3198" i="1"/>
  <c r="O3826" i="1"/>
  <c r="O2626" i="1"/>
  <c r="O3686" i="1"/>
  <c r="O303" i="1"/>
  <c r="O3518" i="1"/>
  <c r="O3141" i="1"/>
  <c r="O662" i="1"/>
  <c r="O3648" i="1"/>
  <c r="O3039" i="1"/>
  <c r="O2933" i="1"/>
  <c r="O63" i="1"/>
  <c r="O963" i="1"/>
  <c r="O121" i="1"/>
  <c r="O3137" i="1"/>
  <c r="O4075" i="1"/>
  <c r="O2874" i="1"/>
  <c r="O3901" i="1"/>
  <c r="O3343" i="1"/>
  <c r="O2045" i="1"/>
  <c r="O1801" i="1"/>
  <c r="O3947" i="1"/>
  <c r="O2478" i="1"/>
  <c r="O3071" i="1"/>
  <c r="O3794" i="1"/>
  <c r="O4090" i="1"/>
  <c r="O150" i="1"/>
  <c r="O2657" i="1"/>
  <c r="O3327" i="1"/>
  <c r="O2813" i="1"/>
  <c r="O3671" i="1"/>
  <c r="O1307" i="1"/>
  <c r="O3880" i="1"/>
  <c r="O517" i="1"/>
  <c r="O2257" i="1"/>
  <c r="O3629" i="1"/>
  <c r="O4073" i="1"/>
  <c r="O601" i="1"/>
  <c r="O1851" i="1"/>
  <c r="O1149" i="1"/>
  <c r="O3326" i="1"/>
  <c r="O4048" i="1"/>
  <c r="O1582" i="1"/>
  <c r="O1958" i="1"/>
  <c r="O3885" i="1"/>
  <c r="O1507" i="1"/>
  <c r="O1119" i="1"/>
  <c r="O3559" i="1"/>
  <c r="O514" i="1"/>
  <c r="O3260" i="1"/>
  <c r="O2001" i="1"/>
  <c r="O3627" i="1"/>
  <c r="O2819" i="1"/>
  <c r="O1429" i="1"/>
  <c r="O3371" i="1"/>
  <c r="O634" i="1"/>
  <c r="O1829" i="1"/>
  <c r="O3409" i="1"/>
  <c r="O3585" i="1"/>
  <c r="O2503" i="1"/>
  <c r="O2067" i="1"/>
  <c r="O240" i="1"/>
  <c r="O1776" i="1"/>
  <c r="O3654" i="1"/>
  <c r="O2591" i="1"/>
  <c r="O3862" i="1"/>
  <c r="O2265" i="1"/>
  <c r="O3356" i="1"/>
  <c r="O3085" i="1"/>
  <c r="O3752" i="1"/>
  <c r="O1301" i="1"/>
  <c r="O3394" i="1"/>
  <c r="O3107" i="1"/>
  <c r="O2518" i="1"/>
  <c r="O2075" i="1"/>
  <c r="O3352" i="1"/>
  <c r="O2341" i="1"/>
  <c r="O2674" i="1"/>
  <c r="O2422" i="1"/>
  <c r="O2351" i="1"/>
  <c r="O3504" i="1"/>
  <c r="O3147" i="1"/>
  <c r="O3799" i="1"/>
  <c r="O2188" i="1"/>
  <c r="O2787" i="1"/>
  <c r="O2651" i="1"/>
  <c r="O3038" i="1"/>
  <c r="O3798" i="1"/>
  <c r="O3153" i="1"/>
  <c r="O2699" i="1"/>
  <c r="O3383" i="1"/>
  <c r="O3367" i="1"/>
  <c r="O2571" i="1"/>
  <c r="O3976" i="1"/>
  <c r="O3069" i="1"/>
  <c r="O3232" i="1"/>
  <c r="O4013" i="1"/>
  <c r="O2276" i="1"/>
  <c r="O3842" i="1"/>
  <c r="O3811" i="1"/>
  <c r="O3684" i="1"/>
  <c r="O3706" i="1"/>
  <c r="O647" i="1"/>
  <c r="O1329" i="1"/>
  <c r="O3305" i="1"/>
  <c r="O2925" i="1"/>
  <c r="O2431" i="1"/>
  <c r="O2562" i="1"/>
  <c r="O1141" i="1"/>
  <c r="O2584" i="1"/>
  <c r="O210" i="1"/>
  <c r="O1348" i="1"/>
  <c r="O36" i="1"/>
  <c r="O3293" i="1"/>
  <c r="O2924" i="1"/>
  <c r="O2755" i="1"/>
  <c r="O2969" i="1"/>
  <c r="O3072" i="1"/>
  <c r="O1669" i="1"/>
  <c r="O1344" i="1"/>
  <c r="O1882" i="1"/>
  <c r="O2316" i="1"/>
  <c r="O3385" i="1"/>
  <c r="O3113" i="1"/>
  <c r="O2946" i="1"/>
  <c r="O2944" i="1"/>
  <c r="O455" i="1"/>
  <c r="O3117" i="1"/>
  <c r="O2772" i="1"/>
  <c r="O2320" i="1"/>
  <c r="O3227" i="1"/>
  <c r="O628" i="1"/>
  <c r="O1303" i="1"/>
  <c r="O2348" i="1"/>
  <c r="O1048" i="1"/>
  <c r="O1966" i="1"/>
  <c r="O2960" i="1"/>
  <c r="O3445" i="1"/>
  <c r="O2577" i="1"/>
  <c r="O3114" i="1"/>
  <c r="O3047" i="1"/>
  <c r="O1165" i="1"/>
  <c r="O1803" i="1"/>
  <c r="O3174" i="1"/>
  <c r="O2996" i="1"/>
  <c r="O1408" i="1"/>
  <c r="O3680" i="1"/>
  <c r="O995" i="1"/>
  <c r="O1908" i="1"/>
  <c r="O1351" i="1"/>
  <c r="O4072" i="1"/>
  <c r="O2068" i="1"/>
  <c r="O1947" i="1"/>
  <c r="O480" i="1"/>
  <c r="O3703" i="1"/>
  <c r="O2449" i="1"/>
  <c r="O1202" i="1"/>
  <c r="O3334" i="1"/>
  <c r="O473" i="1"/>
  <c r="O1195" i="1"/>
  <c r="O2475" i="1"/>
  <c r="O2004" i="1"/>
  <c r="O457" i="1"/>
  <c r="O2862" i="1"/>
  <c r="O967" i="1"/>
  <c r="O983" i="1"/>
  <c r="O942" i="1"/>
  <c r="O1635" i="1"/>
  <c r="O1230" i="1"/>
  <c r="O1921" i="1"/>
  <c r="O3488" i="1"/>
  <c r="O2244" i="1"/>
  <c r="O1640" i="1"/>
  <c r="O7" i="1"/>
  <c r="O2349" i="1"/>
  <c r="O1411" i="1"/>
  <c r="O3465" i="1"/>
  <c r="O2195" i="1"/>
  <c r="O2865" i="1"/>
  <c r="O1229" i="1"/>
  <c r="O1596" i="1"/>
  <c r="O975" i="1"/>
  <c r="O2333" i="1"/>
  <c r="O780" i="1"/>
  <c r="O346" i="1"/>
  <c r="O1620" i="1"/>
  <c r="O2594" i="1"/>
  <c r="O3295" i="1"/>
  <c r="O2866" i="1"/>
  <c r="O3164" i="1"/>
  <c r="O2621" i="1"/>
  <c r="O2414" i="1"/>
  <c r="O1894" i="1"/>
  <c r="O1761" i="1"/>
  <c r="O3333" i="1"/>
  <c r="O2988" i="1"/>
  <c r="O1379" i="1"/>
  <c r="O2979" i="1"/>
  <c r="O2336" i="1"/>
  <c r="O2929" i="1"/>
  <c r="O2973" i="1"/>
  <c r="O2364" i="1"/>
  <c r="O2991" i="1"/>
  <c r="O498" i="1"/>
  <c r="O1142" i="1"/>
  <c r="O1064" i="1"/>
  <c r="O824" i="1"/>
  <c r="O80" i="1"/>
  <c r="O1815" i="1"/>
  <c r="O876" i="1"/>
  <c r="O1658" i="1"/>
  <c r="O1475" i="1"/>
  <c r="O900" i="1"/>
  <c r="O3057" i="1"/>
  <c r="O251" i="1"/>
  <c r="O1288" i="1"/>
  <c r="O442" i="1"/>
  <c r="O3258" i="1"/>
  <c r="O1103" i="1"/>
  <c r="O1664" i="1"/>
  <c r="O1541" i="1"/>
  <c r="O1072" i="1"/>
  <c r="O1333" i="1"/>
  <c r="O1687" i="1"/>
  <c r="O3636" i="1"/>
  <c r="O3522" i="1"/>
  <c r="O3965" i="1"/>
  <c r="O3735" i="1"/>
  <c r="O2803" i="1"/>
  <c r="O2858" i="1"/>
  <c r="O3266" i="1"/>
  <c r="O4051" i="1"/>
  <c r="O1877" i="1"/>
  <c r="O3628" i="1"/>
  <c r="O4017" i="1"/>
  <c r="O3933" i="1"/>
  <c r="O3854" i="1"/>
  <c r="O4034" i="1"/>
  <c r="O3613" i="1"/>
  <c r="O2231" i="1"/>
  <c r="O3953" i="1"/>
  <c r="O4070" i="1"/>
  <c r="O3567" i="1"/>
  <c r="O3068" i="1"/>
  <c r="O3761" i="1"/>
  <c r="O3286" i="1"/>
  <c r="O3913" i="1"/>
  <c r="O3662" i="1"/>
  <c r="O3856" i="1"/>
  <c r="O3695" i="1"/>
  <c r="O3579" i="1"/>
  <c r="O4050" i="1"/>
  <c r="O2833" i="1"/>
  <c r="O1238" i="1"/>
  <c r="O3987" i="1"/>
  <c r="O3400" i="1"/>
  <c r="O3910" i="1"/>
  <c r="O3773" i="1"/>
  <c r="O3510" i="1"/>
  <c r="O3696" i="1"/>
  <c r="O896" i="1"/>
  <c r="O3419" i="1"/>
  <c r="O3721" i="1"/>
  <c r="O3758" i="1"/>
  <c r="O867" i="1"/>
  <c r="O106" i="1"/>
  <c r="O1884" i="1"/>
  <c r="O1263" i="1"/>
  <c r="O2236" i="1"/>
  <c r="O2099" i="1"/>
  <c r="O2103" i="1"/>
  <c r="O3255" i="1"/>
  <c r="O2736" i="1"/>
  <c r="O497" i="1"/>
  <c r="O706" i="1"/>
  <c r="O1205" i="1"/>
  <c r="O1611" i="1"/>
  <c r="O965" i="1"/>
  <c r="O1385" i="1"/>
  <c r="O352" i="1"/>
  <c r="O765" i="1"/>
  <c r="O2266" i="1"/>
  <c r="O504" i="1"/>
  <c r="O60" i="1"/>
  <c r="O3640" i="1"/>
  <c r="O2427" i="1"/>
  <c r="O2420" i="1"/>
  <c r="O2093" i="1"/>
  <c r="O2056" i="1"/>
  <c r="O3538" i="1"/>
  <c r="O776" i="1"/>
  <c r="O2353" i="1"/>
  <c r="O190" i="1"/>
  <c r="O2818" i="1"/>
  <c r="O857" i="1"/>
  <c r="O1820" i="1"/>
  <c r="O1703" i="1"/>
  <c r="O730" i="1"/>
  <c r="O1128" i="1"/>
  <c r="O2722" i="1"/>
  <c r="O14" i="1"/>
  <c r="O2168" i="1"/>
  <c r="O2472" i="1"/>
  <c r="O1166" i="1"/>
  <c r="O1663" i="1"/>
  <c r="O2530" i="1"/>
  <c r="O158" i="1"/>
  <c r="O1786" i="1"/>
  <c r="O2158" i="1"/>
  <c r="O277" i="1"/>
  <c r="O1363" i="1"/>
  <c r="O247" i="1"/>
  <c r="O1312" i="1"/>
  <c r="O2792" i="1"/>
  <c r="O405" i="1"/>
  <c r="O1693" i="1"/>
  <c r="O2284" i="1"/>
  <c r="O2810" i="1"/>
  <c r="O1842" i="1"/>
  <c r="O2572" i="1"/>
  <c r="O144" i="1"/>
  <c r="O1211" i="1"/>
  <c r="O1268" i="1"/>
  <c r="O1743" i="1"/>
  <c r="O2967" i="1"/>
  <c r="O3369" i="1"/>
  <c r="O2894" i="1"/>
  <c r="O1432" i="1"/>
  <c r="O593" i="1"/>
  <c r="O1769" i="1"/>
  <c r="O2312" i="1"/>
  <c r="O1461" i="1"/>
  <c r="O2374" i="1"/>
  <c r="O1091" i="1"/>
  <c r="O285" i="1"/>
  <c r="O1840" i="1"/>
  <c r="O3727" i="1"/>
  <c r="O1864" i="1"/>
  <c r="O1533" i="1"/>
  <c r="O2324" i="1"/>
  <c r="O39" i="1"/>
  <c r="O4025" i="1"/>
  <c r="O3418" i="1"/>
  <c r="O3513" i="1"/>
  <c r="O2446" i="1"/>
  <c r="O2943" i="1"/>
  <c r="O571" i="1"/>
  <c r="O2154" i="1"/>
  <c r="O613" i="1"/>
  <c r="O2713" i="1"/>
  <c r="O2015" i="1"/>
  <c r="O3121" i="1"/>
  <c r="O3622" i="1"/>
  <c r="O2910" i="1"/>
  <c r="O3872" i="1"/>
  <c r="O3050" i="1"/>
  <c r="O2767" i="1"/>
  <c r="O1425" i="1"/>
  <c r="O3257" i="1"/>
  <c r="O1350" i="1"/>
  <c r="O2947" i="1"/>
  <c r="O4016" i="1"/>
  <c r="O861" i="1"/>
  <c r="O2948" i="1"/>
  <c r="O1886" i="1"/>
  <c r="O3986" i="1"/>
  <c r="O454" i="1"/>
  <c r="O4081" i="1"/>
  <c r="O4027" i="1"/>
  <c r="O2566" i="1"/>
  <c r="O3936" i="1"/>
  <c r="O3166" i="1"/>
  <c r="O2956" i="1"/>
  <c r="O3438" i="1"/>
  <c r="O907" i="1"/>
  <c r="O3003" i="1"/>
  <c r="O2171" i="1"/>
  <c r="O2306" i="1"/>
  <c r="O1985" i="1"/>
  <c r="O3591" i="1"/>
  <c r="O4113" i="1"/>
  <c r="O3009" i="1"/>
  <c r="O1741" i="1"/>
  <c r="O320" i="1"/>
  <c r="O1936" i="1"/>
  <c r="O3466" i="1"/>
  <c r="O3109" i="1"/>
  <c r="O3603" i="1"/>
  <c r="O2592" i="1"/>
  <c r="O3645" i="1"/>
  <c r="O770" i="1"/>
  <c r="O3536" i="1"/>
  <c r="O3339" i="1"/>
  <c r="O755" i="1"/>
  <c r="O1407" i="1"/>
  <c r="O3020" i="1"/>
  <c r="O2247" i="1"/>
  <c r="O3464" i="1"/>
  <c r="O3673" i="1"/>
  <c r="O886" i="1"/>
  <c r="O3674" i="1"/>
  <c r="O1951" i="1"/>
  <c r="O1924" i="1"/>
  <c r="O2392" i="1"/>
  <c r="O953" i="1"/>
  <c r="O2350" i="1"/>
  <c r="O3221" i="1"/>
  <c r="O2793" i="1"/>
  <c r="O2992" i="1"/>
  <c r="O1931" i="1"/>
  <c r="O1375" i="1"/>
  <c r="O688" i="1"/>
  <c r="O1723" i="1"/>
  <c r="O1176" i="1"/>
  <c r="O2037" i="1"/>
  <c r="O939" i="1"/>
  <c r="O799" i="1"/>
  <c r="O2987" i="1"/>
  <c r="O1434" i="1"/>
  <c r="O1118" i="1"/>
  <c r="O1360" i="1"/>
  <c r="O3778" i="1"/>
  <c r="O3304" i="1"/>
  <c r="O1709" i="1"/>
  <c r="O2335" i="1"/>
  <c r="O3111" i="1"/>
  <c r="O794" i="1"/>
  <c r="O670" i="1"/>
  <c r="O3160" i="1"/>
  <c r="O3133" i="1"/>
  <c r="O3106" i="1"/>
  <c r="O2961" i="1"/>
  <c r="O1694" i="1"/>
  <c r="O2490" i="1"/>
  <c r="O3395" i="1"/>
  <c r="O4055" i="1"/>
  <c r="O3125" i="1"/>
  <c r="O3018" i="1"/>
  <c r="O2998" i="1"/>
  <c r="O2569" i="1"/>
  <c r="O3143" i="1"/>
  <c r="O3592" i="1"/>
  <c r="O3643" i="1"/>
  <c r="O3162" i="1"/>
  <c r="O1572" i="1"/>
  <c r="O1343" i="1"/>
  <c r="O3314" i="1"/>
  <c r="O1697" i="1"/>
  <c r="O1569" i="1"/>
  <c r="O3168" i="1"/>
  <c r="O3572" i="1"/>
  <c r="O1175" i="1"/>
  <c r="O2115" i="1"/>
  <c r="O3655" i="1"/>
  <c r="O2436" i="1"/>
  <c r="O1813" i="1"/>
  <c r="O2889" i="1"/>
  <c r="O2905" i="1"/>
  <c r="O2377" i="1"/>
  <c r="O3287" i="1"/>
  <c r="O3016" i="1"/>
  <c r="O3144" i="1"/>
  <c r="O242" i="1"/>
  <c r="O1169" i="1"/>
  <c r="O551" i="1"/>
  <c r="O1465" i="1"/>
  <c r="O519" i="1"/>
  <c r="O11" i="1"/>
  <c r="O367" i="1"/>
  <c r="O252" i="1"/>
  <c r="O404" i="1"/>
  <c r="O1659" i="1"/>
  <c r="O1837" i="1"/>
  <c r="O2300" i="1"/>
  <c r="O3235" i="1"/>
  <c r="O401" i="1"/>
  <c r="O868" i="1"/>
  <c r="O1248" i="1"/>
  <c r="O398" i="1"/>
  <c r="O3034" i="1"/>
  <c r="O1254" i="1"/>
  <c r="O2640" i="1"/>
  <c r="O1721" i="1"/>
  <c r="O2263" i="1"/>
  <c r="O2720" i="1"/>
  <c r="O1722" i="1"/>
  <c r="O3523" i="1"/>
  <c r="O2544" i="1"/>
  <c r="O3373" i="1"/>
  <c r="O3472" i="1"/>
  <c r="O2311" i="1"/>
  <c r="O2916" i="1"/>
  <c r="O1313" i="1"/>
  <c r="O2588" i="1"/>
  <c r="O2694" i="1"/>
  <c r="O2653" i="1"/>
  <c r="O2055" i="1"/>
  <c r="O2625" i="1"/>
  <c r="O923" i="1"/>
  <c r="O1606" i="1"/>
  <c r="O902" i="1"/>
  <c r="O600" i="1"/>
  <c r="O588" i="1"/>
  <c r="O3207" i="1"/>
  <c r="O679" i="1"/>
  <c r="O1138" i="1"/>
  <c r="O830" i="1"/>
  <c r="O2423" i="1"/>
  <c r="O296" i="1"/>
  <c r="O696" i="1"/>
  <c r="O3808" i="1"/>
  <c r="O2963" i="1"/>
  <c r="O13" i="1"/>
  <c r="O3302" i="1"/>
  <c r="O616" i="1"/>
  <c r="O3903" i="1"/>
  <c r="O1590" i="1"/>
  <c r="O3079" i="1"/>
  <c r="O426" i="1"/>
  <c r="O261" i="1"/>
  <c r="O1973" i="1"/>
  <c r="O1191" i="1"/>
  <c r="O749" i="1"/>
  <c r="O943" i="1"/>
  <c r="O1359" i="1"/>
  <c r="O2243" i="1"/>
  <c r="O2457" i="1"/>
  <c r="O2624" i="1"/>
  <c r="O678" i="1"/>
  <c r="O750" i="1"/>
  <c r="O961" i="1"/>
  <c r="O416" i="1"/>
  <c r="O192" i="1"/>
  <c r="O491" i="1"/>
  <c r="O1974" i="1"/>
  <c r="O2463" i="1"/>
  <c r="O2632" i="1"/>
  <c r="O2365" i="1"/>
  <c r="O771" i="1"/>
  <c r="O806" i="1"/>
  <c r="O499" i="1"/>
  <c r="O1918" i="1"/>
  <c r="O2352" i="1"/>
  <c r="O386" i="1"/>
  <c r="O494" i="1"/>
  <c r="O2409" i="1"/>
  <c r="O2479" i="1"/>
  <c r="O960" i="1"/>
  <c r="O1751" i="1"/>
  <c r="O2262" i="1"/>
  <c r="O1728" i="1"/>
  <c r="O2630" i="1"/>
  <c r="O1725" i="1"/>
  <c r="O2619" i="1"/>
  <c r="O935" i="1"/>
  <c r="O1112" i="1"/>
  <c r="O1847" i="1"/>
  <c r="O175" i="1"/>
  <c r="O495" i="1"/>
  <c r="O910" i="1"/>
  <c r="O148" i="1"/>
  <c r="O1257" i="1"/>
  <c r="O672" i="1"/>
  <c r="O1926" i="1"/>
  <c r="O2631" i="1"/>
  <c r="O1948" i="1"/>
  <c r="O999" i="1"/>
  <c r="O1920" i="1"/>
  <c r="O1171" i="1"/>
  <c r="O1712" i="1"/>
  <c r="O969" i="1"/>
  <c r="O934" i="1"/>
  <c r="O1849" i="1"/>
  <c r="O1902" i="1"/>
  <c r="O658" i="1"/>
  <c r="O756" i="1"/>
  <c r="O2411" i="1"/>
  <c r="O3330" i="1"/>
  <c r="O2252" i="1"/>
  <c r="O194" i="1"/>
  <c r="O24" i="1"/>
  <c r="O2454" i="1"/>
  <c r="O2465" i="1"/>
  <c r="O539" i="1"/>
  <c r="O1197" i="1"/>
  <c r="O1622" i="1"/>
  <c r="O1206" i="1"/>
  <c r="O1612" i="1"/>
  <c r="O2464" i="1"/>
  <c r="O1105" i="1"/>
  <c r="O464" i="1"/>
  <c r="O1125" i="1"/>
  <c r="O897" i="1"/>
  <c r="O1151" i="1"/>
  <c r="O2148" i="1"/>
  <c r="O476" i="1"/>
  <c r="O1394" i="1"/>
  <c r="O2309" i="1"/>
  <c r="O779" i="1"/>
  <c r="O938" i="1"/>
  <c r="O510" i="1"/>
  <c r="O3823" i="1"/>
  <c r="O2321" i="1"/>
  <c r="O1698" i="1"/>
  <c r="O2537" i="1"/>
  <c r="O146" i="1"/>
  <c r="O2185" i="1"/>
  <c r="O2829" i="1"/>
  <c r="O1825" i="1"/>
  <c r="O1180" i="1"/>
  <c r="O1337" i="1"/>
  <c r="O3533" i="1"/>
  <c r="O2184" i="1"/>
  <c r="O1576" i="1"/>
  <c r="O2826" i="1"/>
  <c r="O2914" i="1"/>
  <c r="O4058" i="1"/>
  <c r="O2928" i="1"/>
  <c r="O3982" i="1"/>
  <c r="O2187" i="1"/>
  <c r="O3289" i="1"/>
  <c r="O2186" i="1"/>
  <c r="O3115" i="1"/>
  <c r="O2066" i="1"/>
  <c r="O1029" i="1"/>
  <c r="O1080" i="1"/>
  <c r="O2219" i="1"/>
  <c r="O2124" i="1"/>
  <c r="O2389" i="1"/>
  <c r="O904" i="1"/>
  <c r="O2104" i="1"/>
  <c r="O2663" i="1"/>
  <c r="O2050" i="1"/>
  <c r="O1444" i="1"/>
  <c r="O3380" i="1"/>
  <c r="O2035" i="1"/>
  <c r="O1135" i="1"/>
  <c r="O1593" i="1"/>
  <c r="O3575" i="1"/>
  <c r="O1762" i="1"/>
  <c r="O1766" i="1"/>
  <c r="O2101" i="1"/>
  <c r="O1371" i="1"/>
  <c r="O2721" i="1"/>
  <c r="O2277" i="1"/>
  <c r="O2206" i="1"/>
  <c r="O2337" i="1"/>
  <c r="O1469" i="1"/>
  <c r="O721" i="1"/>
  <c r="O2777" i="1"/>
  <c r="O1516" i="1"/>
  <c r="O569" i="1"/>
  <c r="O1799" i="1"/>
  <c r="O2806" i="1"/>
  <c r="O1860" i="1"/>
  <c r="O635" i="1"/>
  <c r="O1518" i="1"/>
  <c r="O1793" i="1"/>
  <c r="O1997" i="1"/>
  <c r="O614" i="1"/>
  <c r="O1494" i="1"/>
  <c r="O693" i="1"/>
  <c r="O1139" i="1"/>
  <c r="O2317" i="1"/>
  <c r="O2214" i="1"/>
  <c r="O2395" i="1"/>
  <c r="O3083" i="1"/>
  <c r="O2579" i="1"/>
  <c r="O3724" i="1"/>
  <c r="O2832" i="1"/>
  <c r="O2131" i="1"/>
  <c r="O2703" i="1"/>
  <c r="O708" i="1"/>
  <c r="O3065" i="1"/>
  <c r="O2550" i="1"/>
  <c r="O15" i="1"/>
  <c r="O2227" i="1"/>
  <c r="O2178" i="1"/>
  <c r="O623" i="1"/>
  <c r="O2038" i="1"/>
  <c r="O2119" i="1"/>
  <c r="O29" i="1"/>
  <c r="O31" i="1"/>
  <c r="O2907" i="1"/>
  <c r="O2844" i="1"/>
  <c r="O2920" i="1"/>
  <c r="O803" i="1"/>
  <c r="O1980" i="1"/>
  <c r="O1988" i="1"/>
  <c r="O3614" i="1"/>
  <c r="O3323" i="1"/>
  <c r="O1832" i="1"/>
  <c r="O2203" i="1"/>
  <c r="O3500" i="1"/>
  <c r="O1253" i="1"/>
  <c r="O3539" i="1"/>
  <c r="O2000" i="1"/>
  <c r="O1881" i="1"/>
  <c r="O3709" i="1"/>
  <c r="O2849" i="1"/>
  <c r="O3520" i="1"/>
  <c r="O2228" i="1"/>
  <c r="O3574" i="1"/>
  <c r="O3620" i="1"/>
  <c r="O2022" i="1"/>
  <c r="O3318" i="1"/>
  <c r="O926" i="1"/>
  <c r="O2711" i="1"/>
  <c r="O2210" i="1"/>
  <c r="O2501" i="1"/>
  <c r="O3541" i="1"/>
  <c r="O1456" i="1"/>
  <c r="O3388" i="1"/>
  <c r="O1451" i="1"/>
  <c r="O2573" i="1"/>
  <c r="O3456" i="1"/>
  <c r="O3170" i="1"/>
  <c r="O2816" i="1"/>
  <c r="O3110" i="1"/>
  <c r="O1767" i="1"/>
  <c r="O3657" i="1"/>
  <c r="O3122" i="1"/>
  <c r="O1662" i="1"/>
  <c r="O3130" i="1"/>
  <c r="O3100" i="1"/>
  <c r="O3308" i="1"/>
  <c r="O3206" i="1"/>
  <c r="O1996" i="1"/>
  <c r="O3457" i="1"/>
  <c r="O1652" i="1"/>
  <c r="O168" i="1"/>
  <c r="O3780" i="1"/>
  <c r="O2347" i="1"/>
  <c r="O2561" i="1"/>
  <c r="O2880" i="1"/>
  <c r="O1497" i="1"/>
  <c r="O3414" i="1"/>
  <c r="O3154" i="1"/>
  <c r="O3028" i="1"/>
  <c r="O682" i="1"/>
  <c r="O3440" i="1"/>
  <c r="O1196" i="1"/>
  <c r="O105" i="1"/>
  <c r="O359" i="1"/>
  <c r="O1414" i="1"/>
  <c r="O968" i="1"/>
  <c r="O976" i="1"/>
  <c r="O2458" i="1"/>
  <c r="O3197" i="1"/>
  <c r="O744" i="1"/>
  <c r="O2993" i="1"/>
  <c r="O487" i="1"/>
  <c r="O134" i="1"/>
  <c r="O152" i="1"/>
  <c r="O2689" i="1"/>
  <c r="O259" i="1"/>
  <c r="O1937" i="1"/>
  <c r="O311" i="1"/>
  <c r="O475" i="1"/>
  <c r="O640" i="1"/>
  <c r="O447" i="1"/>
  <c r="O979" i="1"/>
  <c r="O1032" i="1"/>
  <c r="O2615" i="1"/>
  <c r="O746" i="1"/>
  <c r="O630" i="1"/>
  <c r="O2981" i="1"/>
  <c r="O1271" i="1"/>
  <c r="O1387" i="1"/>
  <c r="O103" i="1"/>
  <c r="O2570" i="1"/>
  <c r="O727" i="1"/>
  <c r="O3030" i="1"/>
  <c r="O413" i="1"/>
  <c r="O2985" i="1"/>
  <c r="O2560" i="1"/>
  <c r="O992" i="1"/>
  <c r="O1438" i="1"/>
  <c r="O2229" i="1"/>
  <c r="O1389" i="1"/>
  <c r="O388" i="1"/>
  <c r="O4043" i="1"/>
  <c r="O3156" i="1"/>
  <c r="O1232" i="1"/>
  <c r="O2334" i="1"/>
  <c r="O3970" i="1"/>
  <c r="O3434" i="1"/>
  <c r="O3275" i="1"/>
  <c r="O3401" i="1"/>
  <c r="O2820" i="1"/>
  <c r="O1673" i="1"/>
  <c r="O2339" i="1"/>
  <c r="O3228" i="1"/>
  <c r="O2521" i="1"/>
  <c r="O4009" i="1"/>
  <c r="O2790" i="1"/>
  <c r="O96" i="1"/>
  <c r="O21" i="1"/>
  <c r="O2485" i="1"/>
  <c r="O2121" i="1"/>
  <c r="O2126" i="1"/>
  <c r="O1036" i="1"/>
  <c r="O1607" i="1"/>
  <c r="O461" i="1"/>
  <c r="O493" i="1"/>
  <c r="O1874" i="1"/>
  <c r="O686" i="1"/>
  <c r="O1524" i="1"/>
  <c r="O1184" i="1"/>
  <c r="O964" i="1"/>
  <c r="O2863" i="1"/>
  <c r="O2612" i="1"/>
  <c r="O182" i="1"/>
  <c r="O1190" i="1"/>
  <c r="O479" i="1"/>
  <c r="O2590" i="1"/>
  <c r="O172" i="1"/>
  <c r="O2325" i="1"/>
  <c r="O603" i="1"/>
  <c r="O453" i="1"/>
  <c r="O1203" i="1"/>
  <c r="O3897" i="1"/>
  <c r="O549" i="1"/>
  <c r="O1568" i="1"/>
  <c r="O3729" i="1"/>
  <c r="O3355" i="1"/>
  <c r="O3755" i="1"/>
  <c r="O3482" i="1"/>
  <c r="O3430" i="1"/>
  <c r="O3558" i="1"/>
  <c r="O3876" i="1"/>
  <c r="O3641" i="1"/>
  <c r="O2052" i="1"/>
  <c r="O3661" i="1"/>
  <c r="O353" i="1"/>
  <c r="O211" i="1"/>
  <c r="O3276" i="1"/>
  <c r="O4066" i="1"/>
  <c r="O3351" i="1"/>
  <c r="O233" i="1"/>
  <c r="O2749" i="1"/>
  <c r="O763" i="1"/>
  <c r="O972" i="1"/>
  <c r="O40" i="1"/>
  <c r="O1413" i="1"/>
  <c r="O775" i="1"/>
  <c r="O743" i="1"/>
  <c r="O312" i="1"/>
  <c r="O1338" i="1"/>
  <c r="O1580" i="1"/>
  <c r="O501" i="1"/>
  <c r="O952" i="1"/>
  <c r="O2189" i="1"/>
  <c r="O2275" i="1"/>
  <c r="O1911" i="1"/>
  <c r="O1233" i="1"/>
  <c r="O2405" i="1"/>
  <c r="O315" i="1"/>
  <c r="O2986" i="1"/>
  <c r="O2635" i="1"/>
  <c r="O345" i="1"/>
  <c r="O4042" i="1"/>
  <c r="O2242" i="1"/>
  <c r="O2791" i="1"/>
  <c r="O3606" i="1"/>
  <c r="O3926" i="1"/>
  <c r="O2415" i="1"/>
  <c r="O410" i="1"/>
  <c r="O3942" i="1"/>
  <c r="O3687" i="1"/>
  <c r="O3659" i="1"/>
  <c r="O3763" i="1"/>
  <c r="O3549" i="1"/>
  <c r="O2976" i="1"/>
  <c r="O3736" i="1"/>
  <c r="O3638" i="1"/>
  <c r="O3804" i="1"/>
  <c r="O3469" i="1"/>
  <c r="O2362" i="1"/>
  <c r="O2669" i="1"/>
  <c r="O3830" i="1"/>
  <c r="O2628" i="1"/>
  <c r="O2645" i="1"/>
  <c r="O3167" i="1"/>
  <c r="O3883" i="1"/>
  <c r="O1913" i="1"/>
  <c r="O3904" i="1"/>
  <c r="O3196" i="1"/>
  <c r="O3766" i="1"/>
  <c r="O3267" i="1"/>
  <c r="O1939" i="1"/>
  <c r="O4067" i="1"/>
  <c r="O1204" i="1"/>
  <c r="O4020" i="1"/>
  <c r="O3190" i="1"/>
  <c r="O3105" i="1"/>
  <c r="O1742" i="1"/>
  <c r="O3728" i="1"/>
  <c r="O3669" i="1"/>
  <c r="O4030" i="1"/>
  <c r="O3741" i="1"/>
  <c r="O2417" i="1"/>
  <c r="O4018" i="1"/>
  <c r="O3542" i="1"/>
  <c r="O3012" i="1"/>
  <c r="O889" i="1"/>
  <c r="O1098" i="1"/>
  <c r="O2215" i="1"/>
  <c r="O2299" i="1"/>
  <c r="O2166" i="1"/>
  <c r="O1534" i="1"/>
  <c r="O1067" i="1"/>
  <c r="O823" i="1"/>
  <c r="O1089" i="1"/>
  <c r="O1587" i="1"/>
  <c r="O572" i="1"/>
  <c r="O3988" i="1"/>
  <c r="O2338" i="1"/>
  <c r="O1239" i="1"/>
  <c r="O3534" i="1"/>
  <c r="O2106" i="1"/>
  <c r="O3785" i="1"/>
  <c r="O3771" i="1"/>
  <c r="O177" i="1"/>
  <c r="O3688" i="1"/>
  <c r="O3474" i="1"/>
  <c r="O3697" i="1"/>
  <c r="O2613" i="1"/>
  <c r="O884" i="1"/>
  <c r="O3764" i="1"/>
  <c r="O3525" i="1"/>
  <c r="O3733" i="1"/>
  <c r="O2023" i="1"/>
  <c r="O4008" i="1"/>
  <c r="O3470" i="1"/>
  <c r="O2398" i="1"/>
  <c r="O2634" i="1"/>
  <c r="O3328" i="1"/>
  <c r="O3821" i="1"/>
  <c r="O3633" i="1"/>
  <c r="O781" i="1"/>
  <c r="O1992" i="1"/>
  <c r="O3945" i="1"/>
  <c r="O3925" i="1"/>
  <c r="O1734" i="1"/>
  <c r="O3866" i="1"/>
  <c r="O3342" i="1"/>
  <c r="O3916" i="1"/>
  <c r="O1380" i="1"/>
  <c r="O1245" i="1"/>
  <c r="O3540" i="1"/>
  <c r="O3701" i="1"/>
  <c r="O3428" i="1"/>
  <c r="O3344" i="1"/>
  <c r="O3859" i="1"/>
  <c r="O3868" i="1"/>
  <c r="O3481" i="1"/>
  <c r="O2642" i="1"/>
  <c r="O2476" i="1"/>
  <c r="O3981" i="1"/>
  <c r="O1410" i="1"/>
  <c r="O2600" i="1"/>
  <c r="O2759" i="1"/>
  <c r="O733" i="1"/>
  <c r="O3037" i="1"/>
  <c r="O1883" i="1"/>
  <c r="O2638" i="1"/>
  <c r="O3895" i="1"/>
  <c r="O3874" i="1"/>
  <c r="O3678" i="1"/>
  <c r="O2718" i="1"/>
  <c r="O2482" i="1"/>
  <c r="O3734" i="1"/>
  <c r="O2097" i="1"/>
  <c r="O3551" i="1"/>
  <c r="O2280" i="1"/>
  <c r="O3672" i="1"/>
  <c r="O3063" i="1"/>
  <c r="O1339" i="1"/>
  <c r="O3514" i="1"/>
  <c r="O3348" i="1"/>
  <c r="O2170" i="1"/>
  <c r="O3938" i="1"/>
  <c r="O1811" i="1"/>
  <c r="O4052" i="1"/>
  <c r="O3605" i="1"/>
  <c r="O1002" i="1"/>
  <c r="O174" i="1"/>
  <c r="O3422" i="1"/>
  <c r="O3731" i="1"/>
  <c r="O3979" i="1"/>
  <c r="O3270" i="1"/>
  <c r="O3836" i="1"/>
  <c r="O3920" i="1"/>
  <c r="O340" i="1"/>
  <c r="O2607" i="1"/>
  <c r="O4014" i="1"/>
  <c r="O3716" i="1"/>
  <c r="O3281" i="1"/>
  <c r="O2730" i="1"/>
  <c r="O591" i="1"/>
  <c r="O1627" i="1"/>
  <c r="O751" i="1"/>
  <c r="O382" i="1"/>
  <c r="O1418" i="1"/>
  <c r="O2250" i="1"/>
  <c r="O1727" i="1"/>
  <c r="O748" i="1"/>
  <c r="O1382" i="1"/>
  <c r="O1213" i="1"/>
  <c r="O2470" i="1"/>
  <c r="O3135" i="1"/>
  <c r="O2246" i="1"/>
  <c r="O769" i="1"/>
  <c r="O1625" i="1"/>
  <c r="O1192" i="1"/>
  <c r="O318" i="1"/>
  <c r="O1390" i="1"/>
  <c r="O2248" i="1"/>
  <c r="O1498" i="1"/>
  <c r="O316" i="1"/>
  <c r="O944" i="1"/>
  <c r="O468" i="1"/>
  <c r="O2451" i="1"/>
  <c r="O414" i="1"/>
  <c r="O1017" i="1"/>
  <c r="O1157" i="1"/>
  <c r="O1015" i="1"/>
  <c r="O3104" i="1"/>
  <c r="O1791" i="1"/>
  <c r="O980" i="1"/>
  <c r="O937" i="1"/>
  <c r="O104" i="1"/>
  <c r="O2370" i="1"/>
  <c r="O1898" i="1"/>
  <c r="O745" i="1"/>
  <c r="O3660" i="1"/>
  <c r="O698" i="1"/>
  <c r="O472" i="1"/>
  <c r="O955" i="1"/>
  <c r="O2481" i="1"/>
  <c r="O3770" i="1"/>
  <c r="O3871" i="1"/>
  <c r="O176" i="1"/>
  <c r="O656" i="1"/>
  <c r="O3807" i="1"/>
  <c r="O3216" i="1"/>
  <c r="O3452" i="1"/>
  <c r="O3006" i="1"/>
  <c r="O1097" i="1"/>
  <c r="O3639" i="1"/>
  <c r="O241" i="1"/>
  <c r="O3900" i="1"/>
  <c r="O466" i="1"/>
  <c r="O2255" i="1"/>
  <c r="O1928" i="1"/>
  <c r="O3860" i="1"/>
  <c r="O3698" i="1"/>
  <c r="O506" i="1"/>
  <c r="O3527" i="1"/>
  <c r="O4074" i="1"/>
  <c r="O3014" i="1"/>
  <c r="O2840" i="1"/>
  <c r="O932" i="1"/>
  <c r="O3588" i="1"/>
  <c r="O2990" i="1"/>
  <c r="O2117" i="1"/>
  <c r="O4065" i="1"/>
  <c r="O27" i="1"/>
  <c r="O933" i="1"/>
  <c r="O3757" i="1"/>
  <c r="O3656" i="1"/>
  <c r="O3479" i="1"/>
  <c r="O4062" i="1"/>
  <c r="O73" i="1"/>
  <c r="O2127" i="1"/>
  <c r="O3790" i="1"/>
  <c r="O3857" i="1"/>
  <c r="O4054" i="1"/>
  <c r="O1700" i="1"/>
  <c r="O2623" i="1"/>
  <c r="O161" i="1"/>
  <c r="O1854" i="1"/>
  <c r="O1273" i="1"/>
  <c r="O2225" i="1"/>
  <c r="O1315" i="1"/>
  <c r="O1014" i="1"/>
  <c r="O42" i="1"/>
  <c r="O3155" i="1"/>
  <c r="O50" i="1"/>
  <c r="O141" i="1"/>
  <c r="O1788" i="1"/>
  <c r="O556" i="1"/>
  <c r="O1831" i="1"/>
  <c r="O1809" i="1"/>
  <c r="O373" i="1"/>
  <c r="O2043" i="1"/>
  <c r="O1321" i="1"/>
  <c r="O3432" i="1"/>
  <c r="O555" i="1"/>
  <c r="O2091" i="1"/>
  <c r="O1145" i="1"/>
  <c r="O1442" i="1"/>
  <c r="O921" i="1"/>
  <c r="O2766" i="1"/>
  <c r="O1938" i="1"/>
  <c r="O3269" i="1"/>
  <c r="O3224" i="1"/>
  <c r="O2193" i="1"/>
  <c r="O704" i="1"/>
  <c r="O3169" i="1"/>
  <c r="O406" i="1"/>
  <c r="O2911" i="1"/>
  <c r="O3081" i="1"/>
  <c r="O2773" i="1"/>
  <c r="O1878" i="1"/>
  <c r="O2964" i="1"/>
  <c r="O3503" i="1"/>
  <c r="O3626" i="1"/>
  <c r="O2576" i="1"/>
  <c r="O1065" i="1"/>
  <c r="O38" i="1"/>
  <c r="O1737" i="1"/>
  <c r="O1079" i="1"/>
  <c r="O772" i="1"/>
  <c r="O381" i="1"/>
  <c r="O659" i="1"/>
  <c r="O971" i="1"/>
  <c r="O481" i="1"/>
  <c r="O199" i="1"/>
  <c r="O1729" i="1"/>
  <c r="O1222" i="1"/>
  <c r="O2259" i="1"/>
  <c r="O6" i="1"/>
  <c r="O321" i="1"/>
  <c r="O299" i="1"/>
  <c r="O119" i="1"/>
  <c r="O166" i="1"/>
  <c r="O957" i="1"/>
  <c r="O580" i="1"/>
  <c r="O1637" i="1"/>
  <c r="O2441" i="1"/>
  <c r="O186" i="1"/>
  <c r="O3173" i="1"/>
  <c r="O2811" i="1"/>
  <c r="O3290" i="1"/>
  <c r="O3149" i="1"/>
  <c r="O2938" i="1"/>
  <c r="O577" i="1"/>
  <c r="O2538" i="1"/>
  <c r="O2545" i="1"/>
  <c r="O1212" i="1"/>
  <c r="O1978" i="1"/>
  <c r="O1305" i="1"/>
  <c r="O35" i="1"/>
  <c r="O2942" i="1"/>
  <c r="O1365" i="1"/>
  <c r="O3142" i="1"/>
  <c r="O1824" i="1"/>
  <c r="O3340" i="1"/>
  <c r="O2130" i="1"/>
  <c r="O649" i="1"/>
  <c r="O2641" i="1"/>
  <c r="O4" i="1"/>
  <c r="O2161" i="1"/>
  <c r="O1747" i="1"/>
  <c r="O1292" i="1"/>
  <c r="O3163" i="1"/>
  <c r="O2394" i="1"/>
  <c r="O1633" i="1"/>
  <c r="O3426" i="1"/>
  <c r="O2548" i="1"/>
  <c r="O2585" i="1"/>
  <c r="O2528" i="1"/>
  <c r="O287" i="1"/>
  <c r="O1719" i="1"/>
  <c r="O173" i="1"/>
  <c r="O1322" i="1"/>
  <c r="O1162" i="1"/>
  <c r="O644" i="1"/>
  <c r="O1221" i="1"/>
  <c r="O648" i="1"/>
  <c r="O1598" i="1"/>
  <c r="O2425" i="1"/>
  <c r="O2314" i="1"/>
  <c r="O67" i="1"/>
  <c r="O860" i="1"/>
  <c r="O3218" i="1"/>
  <c r="O3458" i="1"/>
  <c r="O1335" i="1"/>
  <c r="O3433" i="1"/>
  <c r="O3279" i="1"/>
  <c r="O599" i="1"/>
  <c r="O1336" i="1"/>
  <c r="O1220" i="1"/>
  <c r="O348" i="1"/>
  <c r="O1875" i="1"/>
  <c r="O2543" i="1"/>
  <c r="O1090" i="1"/>
  <c r="O543" i="1"/>
  <c r="O2605" i="1"/>
  <c r="O98" i="1"/>
  <c r="O402" i="1"/>
  <c r="O1395" i="1"/>
  <c r="O2241" i="1"/>
  <c r="O1399" i="1"/>
  <c r="O774" i="1"/>
  <c r="O1853" i="1"/>
  <c r="O490" i="1"/>
  <c r="O777" i="1"/>
  <c r="O741" i="1"/>
  <c r="O1198" i="1"/>
  <c r="O949" i="1"/>
  <c r="O437" i="1"/>
  <c r="O1935" i="1"/>
  <c r="O675" i="1"/>
  <c r="O2357" i="1"/>
  <c r="O482" i="1"/>
  <c r="O3480" i="1"/>
  <c r="O97" i="1"/>
  <c r="O412" i="1"/>
  <c r="O1945" i="1"/>
  <c r="O1174" i="1"/>
  <c r="O2326" i="1"/>
  <c r="O2239" i="1"/>
  <c r="O3140" i="1"/>
  <c r="O1626" i="1"/>
  <c r="O929" i="1"/>
  <c r="O3691" i="1"/>
  <c r="O2253" i="1"/>
  <c r="O3158" i="1"/>
  <c r="O2568" i="1"/>
  <c r="O1416" i="1"/>
  <c r="O1917" i="1"/>
  <c r="O674" i="1"/>
  <c r="O1199" i="1"/>
  <c r="O2971" i="1"/>
  <c r="O147" i="1"/>
  <c r="O1888" i="1"/>
  <c r="O1412" i="1"/>
  <c r="O1956" i="1"/>
  <c r="O2841" i="1"/>
  <c r="O1349" i="1"/>
  <c r="O94" i="1"/>
  <c r="O2447" i="1"/>
  <c r="O650" i="1"/>
  <c r="O3099" i="1"/>
  <c r="O3554" i="1"/>
  <c r="O2725" i="1"/>
  <c r="O3349" i="1"/>
  <c r="O3573" i="1"/>
  <c r="O2494" i="1"/>
  <c r="O3375" i="1"/>
  <c r="O323" i="1"/>
  <c r="O1765" i="1"/>
  <c r="O3346" i="1"/>
  <c r="O3194" i="1"/>
  <c r="O2870" i="1"/>
  <c r="O3000" i="1"/>
  <c r="O3429" i="1"/>
  <c r="O3634" i="1"/>
  <c r="O2061" i="1"/>
  <c r="O2209" i="1"/>
  <c r="O2758" i="1"/>
  <c r="O627" i="1"/>
  <c r="O1474" i="1"/>
  <c r="O3814" i="1"/>
  <c r="O637" i="1"/>
  <c r="O3833" i="1"/>
  <c r="O4071" i="1"/>
  <c r="O3769" i="1"/>
  <c r="O3165" i="1"/>
  <c r="O1047" i="1"/>
  <c r="O560" i="1"/>
  <c r="O3564" i="1"/>
  <c r="O2515" i="1"/>
  <c r="O2723" i="1"/>
  <c r="O3449" i="1"/>
  <c r="O821" i="1"/>
  <c r="O2433" i="1"/>
  <c r="O2111" i="1"/>
  <c r="O65" i="1"/>
  <c r="O165" i="1"/>
  <c r="O4012" i="1"/>
  <c r="O41" i="1"/>
  <c r="O602" i="1"/>
  <c r="O3397" i="1"/>
  <c r="O3743" i="1"/>
  <c r="O3619" i="1"/>
  <c r="O3404" i="1"/>
  <c r="O3372" i="1"/>
  <c r="O1061" i="1"/>
  <c r="O2217" i="1"/>
  <c r="O4088" i="1"/>
  <c r="O3300" i="1"/>
  <c r="O2799" i="1"/>
  <c r="O1521" i="1"/>
  <c r="O1332" i="1"/>
  <c r="O3969" i="1"/>
  <c r="O3511" i="1"/>
  <c r="O3049" i="1"/>
  <c r="O3879" i="1"/>
  <c r="O1504" i="1"/>
  <c r="O2698" i="1"/>
  <c r="O532" i="1"/>
  <c r="O3820" i="1"/>
  <c r="O3499" i="1"/>
  <c r="O4003" i="1"/>
  <c r="O3590" i="1"/>
  <c r="O3108" i="1"/>
  <c r="O4085" i="1"/>
  <c r="O3223" i="1"/>
  <c r="O1834" i="1"/>
  <c r="O3928" i="1"/>
  <c r="O2027" i="1"/>
  <c r="O3544" i="1"/>
  <c r="O2088" i="1"/>
  <c r="O3975" i="1"/>
  <c r="O1790" i="1"/>
  <c r="O2940" i="1"/>
  <c r="O3746" i="1"/>
  <c r="O3454" i="1"/>
  <c r="O2884" i="1"/>
  <c r="O702" i="1"/>
  <c r="O3060" i="1"/>
  <c r="O2153" i="1"/>
  <c r="O1591" i="1"/>
  <c r="O3303" i="1"/>
  <c r="O3013" i="1"/>
  <c r="O3391" i="1"/>
  <c r="O3048" i="1"/>
  <c r="O3392" i="1"/>
  <c r="O2535" i="1"/>
  <c r="O1420" i="1"/>
  <c r="O3046" i="1"/>
  <c r="O3813" i="1"/>
  <c r="O3220" i="1"/>
  <c r="O516" i="1"/>
  <c r="O3377" i="1"/>
  <c r="O1460" i="1"/>
  <c r="O3118" i="1"/>
  <c r="O2285" i="1"/>
  <c r="O225" i="1"/>
  <c r="O3802" i="1"/>
  <c r="O3360" i="1"/>
  <c r="O1683" i="1"/>
  <c r="O3230" i="1"/>
  <c r="O3739" i="1"/>
  <c r="O3565" i="1"/>
  <c r="O3989" i="1"/>
  <c r="O1530" i="1"/>
  <c r="O3943" i="1"/>
  <c r="O2959" i="1"/>
  <c r="O2768" i="1"/>
  <c r="O3234" i="1"/>
  <c r="O4045" i="1"/>
  <c r="O3973" i="1"/>
  <c r="O2505" i="1"/>
  <c r="O3055" i="1"/>
  <c r="O2748" i="1"/>
  <c r="O2113" i="1"/>
  <c r="O2435" i="1"/>
  <c r="O3319" i="1"/>
  <c r="O3201" i="1"/>
  <c r="O1542" i="1"/>
  <c r="O2083" i="1"/>
  <c r="O2164" i="1"/>
  <c r="O1328" i="1"/>
  <c r="O163" i="1"/>
  <c r="O2679" i="1"/>
  <c r="O3010" i="1"/>
  <c r="O2825" i="1"/>
  <c r="O337" i="1"/>
  <c r="O1570" i="1"/>
  <c r="O3586" i="1"/>
  <c r="O124" i="1"/>
  <c r="O877" i="1"/>
  <c r="O3315" i="1"/>
  <c r="O2137" i="1"/>
  <c r="O3517" i="1"/>
  <c r="O2557" i="1"/>
  <c r="O2404" i="1"/>
  <c r="O1400" i="1"/>
  <c r="O966" i="1"/>
  <c r="O1083" i="1"/>
  <c r="O358" i="1"/>
  <c r="O1208" i="1"/>
  <c r="O485" i="1"/>
  <c r="O958" i="1"/>
  <c r="O671" i="1"/>
  <c r="O484" i="1"/>
  <c r="O185" i="1"/>
  <c r="O2401" i="1"/>
  <c r="O959" i="1"/>
  <c r="O1896" i="1"/>
  <c r="O1185" i="1"/>
  <c r="O1585" i="1"/>
  <c r="O383" i="1"/>
  <c r="O2469" i="1"/>
  <c r="O102" i="1"/>
  <c r="O1077" i="1"/>
  <c r="O1732" i="1"/>
  <c r="O471" i="1"/>
  <c r="O657" i="1"/>
  <c r="O1624" i="1"/>
  <c r="O940" i="1"/>
  <c r="O101" i="1"/>
  <c r="O761" i="1"/>
  <c r="O1391" i="1"/>
  <c r="O1636" i="1"/>
  <c r="O188" i="1"/>
  <c r="O179" i="1"/>
  <c r="O313" i="1"/>
  <c r="O3188" i="1"/>
  <c r="O760" i="1"/>
  <c r="O762" i="1"/>
  <c r="O2254" i="1"/>
  <c r="O1724" i="1"/>
  <c r="O541" i="1"/>
  <c r="O1739" i="1"/>
  <c r="O314" i="1"/>
  <c r="O2848" i="1"/>
  <c r="O3964" i="1"/>
  <c r="O2784" i="1"/>
  <c r="O3560" i="1"/>
  <c r="O2381" i="1"/>
  <c r="O2087" i="1"/>
  <c r="O3642" i="1"/>
  <c r="O3200" i="1"/>
  <c r="O3892" i="1"/>
  <c r="O3715" i="1"/>
  <c r="O3935" i="1"/>
  <c r="O668" i="1"/>
  <c r="O4019" i="1"/>
  <c r="O2873" i="1"/>
  <c r="O2026" i="1"/>
  <c r="O3298" i="1"/>
  <c r="O3146" i="1"/>
  <c r="O2006" i="1"/>
  <c r="O3992" i="1"/>
  <c r="O3948" i="1"/>
  <c r="O2927" i="1"/>
  <c r="O2133" i="1"/>
  <c r="O450" i="1"/>
  <c r="O2424" i="1"/>
  <c r="O2467" i="1"/>
  <c r="O1770" i="1"/>
  <c r="O1744" i="1"/>
  <c r="O1796" i="1"/>
  <c r="O2249" i="1"/>
  <c r="O2342" i="1"/>
  <c r="O1862" i="1"/>
  <c r="O1735" i="1"/>
  <c r="O2412" i="1"/>
  <c r="O931" i="1"/>
  <c r="O3214" i="1"/>
  <c r="O12" i="1"/>
  <c r="O470" i="1"/>
  <c r="O3139" i="1"/>
  <c r="O2687" i="1"/>
  <c r="O1193" i="1"/>
  <c r="O1638" i="1"/>
  <c r="O360" i="1"/>
  <c r="O71" i="1"/>
  <c r="O1922" i="1"/>
  <c r="O1031" i="1"/>
  <c r="O1639" i="1"/>
  <c r="O2198" i="1"/>
  <c r="O2318" i="1"/>
  <c r="O883" i="1"/>
  <c r="O2343" i="1"/>
  <c r="O1702" i="1"/>
  <c r="O1575" i="1"/>
  <c r="O766" i="1"/>
  <c r="O1484" i="1"/>
  <c r="O951" i="1"/>
  <c r="O377" i="1"/>
  <c r="O448" i="1"/>
  <c r="O719" i="1"/>
  <c r="O411" i="1"/>
  <c r="O1467" i="1"/>
  <c r="O3931" i="1"/>
  <c r="O2800" i="1"/>
  <c r="O3229" i="1"/>
  <c r="O3607" i="1"/>
  <c r="O2775" i="1"/>
  <c r="O3555" i="1"/>
  <c r="O3652" i="1"/>
  <c r="O2797" i="1"/>
  <c r="O2344" i="1"/>
  <c r="O2396" i="1"/>
  <c r="O3940" i="1"/>
  <c r="O3505" i="1"/>
  <c r="O2492" i="1"/>
  <c r="O2779" i="1"/>
  <c r="O3875" i="1"/>
  <c r="O2705" i="1"/>
  <c r="O3002" i="1"/>
  <c r="O2302" i="1"/>
  <c r="O4022" i="1"/>
  <c r="O2553" i="1"/>
  <c r="O2095" i="1"/>
  <c r="O3888" i="1"/>
  <c r="O542" i="1"/>
  <c r="O2726" i="1"/>
  <c r="O3484" i="1"/>
  <c r="O1525" i="1"/>
  <c r="O3730" i="1"/>
  <c r="O2287" i="1"/>
  <c r="O3740" i="1"/>
  <c r="O1532" i="1"/>
  <c r="O855" i="1"/>
  <c r="O3494" i="1"/>
  <c r="O2714" i="1"/>
  <c r="O3861" i="1"/>
  <c r="O3094" i="1"/>
  <c r="O3553" i="1"/>
  <c r="O865" i="1"/>
  <c r="O1511" i="1"/>
  <c r="O2589" i="1"/>
  <c r="O3737" i="1"/>
  <c r="O191" i="1"/>
  <c r="O2876" i="1"/>
  <c r="O903" i="1"/>
  <c r="O3181" i="1"/>
  <c r="O3946" i="1"/>
  <c r="O2843" i="1"/>
  <c r="O2522" i="1"/>
  <c r="O2536" i="1"/>
  <c r="O3547" i="1"/>
  <c r="O3310" i="1"/>
  <c r="O2851" i="1"/>
  <c r="O2688" i="1"/>
  <c r="O2410" i="1"/>
  <c r="O2836" i="1"/>
  <c r="O1147" i="1"/>
  <c r="O3393" i="1"/>
  <c r="O216" i="1"/>
  <c r="O3054" i="1"/>
  <c r="O589" i="1"/>
  <c r="O3822" i="1"/>
  <c r="O3035" i="1"/>
  <c r="O874" i="1"/>
  <c r="O1136" i="1"/>
  <c r="O2468" i="1"/>
  <c r="O48" i="1"/>
  <c r="O1276" i="1"/>
  <c r="O45" i="1"/>
  <c r="O436" i="1"/>
  <c r="O2046" i="1"/>
  <c r="O1117" i="1"/>
  <c r="O3239" i="1"/>
  <c r="O655" i="1"/>
  <c r="O1955" i="1"/>
  <c r="O458" i="1"/>
  <c r="O2856" i="1"/>
  <c r="O641" i="1"/>
  <c r="O282" i="1"/>
  <c r="O133" i="1"/>
  <c r="O114" i="1"/>
  <c r="O1482" i="1"/>
  <c r="O808" i="1"/>
  <c r="O4083" i="1"/>
  <c r="O4096" i="1"/>
  <c r="O3960" i="1"/>
  <c r="O3211" i="1"/>
  <c r="O4078" i="1"/>
  <c r="O1290" i="1"/>
  <c r="O2902" i="1"/>
  <c r="O3978" i="1"/>
  <c r="O3815" i="1"/>
  <c r="O4053" i="1"/>
  <c r="O3909" i="1"/>
  <c r="O3777" i="1"/>
  <c r="O3917" i="1"/>
  <c r="O3062" i="1"/>
  <c r="O4006" i="1"/>
  <c r="O3524" i="1"/>
  <c r="O3896" i="1"/>
  <c r="O3665" i="1"/>
  <c r="O3244" i="1"/>
  <c r="O1950" i="1"/>
  <c r="O3238" i="1"/>
  <c r="O3240" i="1"/>
  <c r="O3131" i="1"/>
  <c r="O1657" i="1"/>
  <c r="O2742" i="1"/>
  <c r="O853" i="1"/>
  <c r="O590" i="1"/>
  <c r="O428" i="1"/>
  <c r="O3598" i="1"/>
  <c r="O3374" i="1"/>
  <c r="O2763" i="1"/>
  <c r="O3611" i="1"/>
  <c r="O3580" i="1"/>
  <c r="O3363" i="1"/>
  <c r="O1153" i="1"/>
  <c r="O3172" i="1"/>
  <c r="O4111" i="1"/>
  <c r="O3616" i="1"/>
  <c r="O3537" i="1"/>
  <c r="O2489" i="1"/>
  <c r="O2279" i="1"/>
  <c r="O3025" i="1"/>
  <c r="O3828" i="1"/>
  <c r="O3712" i="1"/>
  <c r="O3495" i="1"/>
  <c r="O3040" i="1"/>
  <c r="O3704" i="1"/>
  <c r="O3581" i="1"/>
  <c r="O3865" i="1"/>
  <c r="O3818" i="1"/>
  <c r="O1654" i="1"/>
  <c r="O1986" i="1"/>
  <c r="O3492" i="1"/>
  <c r="O3026" i="1"/>
  <c r="O3801" i="1"/>
  <c r="O3313" i="1"/>
  <c r="O2486" i="1"/>
  <c r="O5" i="1"/>
  <c r="O2608" i="1"/>
  <c r="O1615" i="1"/>
  <c r="O2828" i="1"/>
  <c r="O3637" i="1"/>
  <c r="O3171" i="1"/>
  <c r="O3116" i="1"/>
  <c r="O3557" i="1"/>
  <c r="O2473" i="1"/>
  <c r="O3262" i="1"/>
  <c r="O3760" i="1"/>
  <c r="O3795" i="1"/>
  <c r="O1718" i="1"/>
  <c r="O2201" i="1"/>
  <c r="O4002" i="1"/>
  <c r="O3421" i="1"/>
  <c r="O2899" i="1"/>
  <c r="O2746" i="1"/>
  <c r="O3366" i="1"/>
  <c r="O3152" i="1"/>
  <c r="O2310" i="1"/>
  <c r="O3425" i="1"/>
  <c r="O387" i="1"/>
  <c r="O2169" i="1"/>
  <c r="O2877" i="1"/>
  <c r="O1183" i="1"/>
  <c r="O3635" i="1"/>
  <c r="O3941" i="1"/>
  <c r="O2735" i="1"/>
  <c r="O3059" i="1"/>
  <c r="O2429" i="1"/>
  <c r="O3447" i="1"/>
  <c r="O3491" i="1"/>
  <c r="O2864" i="1"/>
  <c r="O3708" i="1"/>
  <c r="O3" i="1"/>
  <c r="O385" i="1"/>
  <c r="O2483" i="1"/>
  <c r="O3477" i="1"/>
  <c r="O2156" i="1"/>
  <c r="O661" i="1"/>
  <c r="O116" i="1"/>
  <c r="O2498" i="1"/>
  <c r="O1200" i="1"/>
  <c r="O2237" i="1"/>
  <c r="O3102" i="1"/>
  <c r="O2466" i="1"/>
  <c r="O1435" i="1"/>
  <c r="O189" i="1"/>
  <c r="O2152" i="1"/>
  <c r="O2712" i="1"/>
  <c r="O930" i="1"/>
  <c r="O1594" i="1"/>
  <c r="O1880" i="1"/>
  <c r="O956" i="1"/>
  <c r="O2666" i="1"/>
  <c r="O230" i="1"/>
  <c r="O2643" i="1"/>
  <c r="O871" i="1"/>
  <c r="O1134" i="1"/>
  <c r="O631" i="1"/>
  <c r="O1944" i="1"/>
  <c r="O1934" i="1"/>
  <c r="O1589" i="1"/>
  <c r="O3601" i="1"/>
  <c r="O1733" i="1"/>
  <c r="O1738" i="1"/>
  <c r="O1906" i="1"/>
  <c r="O1792" i="1"/>
  <c r="O2358" i="1"/>
  <c r="O417" i="1"/>
  <c r="O3195" i="1"/>
  <c r="O3175" i="1"/>
  <c r="O2477" i="1"/>
  <c r="O298" i="1"/>
  <c r="O1740" i="1"/>
  <c r="O1910" i="1"/>
  <c r="O3292" i="1"/>
  <c r="O1496" i="1"/>
  <c r="O2207" i="1"/>
  <c r="O1299" i="1"/>
  <c r="O3959" i="1"/>
  <c r="O716" i="1"/>
  <c r="O544" i="1"/>
  <c r="O559" i="1"/>
  <c r="O2278" i="1"/>
  <c r="O2144" i="1"/>
  <c r="O1241" i="1"/>
  <c r="O511" i="1"/>
  <c r="O1124" i="1"/>
  <c r="O1473" i="1"/>
  <c r="O1462" i="1"/>
  <c r="O1131" i="1"/>
  <c r="O1070" i="1"/>
  <c r="O2734" i="1"/>
  <c r="O18" i="1"/>
  <c r="O361" i="1"/>
  <c r="O418" i="1"/>
  <c r="O2488" i="1"/>
  <c r="O2071" i="1"/>
  <c r="O2139" i="1"/>
  <c r="O533" i="1"/>
  <c r="O215" i="1"/>
  <c r="O1503" i="1"/>
  <c r="O2732" i="1"/>
  <c r="O527" i="1"/>
  <c r="O160" i="1"/>
  <c r="O1501" i="1"/>
  <c r="O2060" i="1"/>
  <c r="O1863" i="1"/>
  <c r="O1317" i="1"/>
  <c r="O1225" i="1"/>
  <c r="O2700" i="1"/>
  <c r="O2033" i="1"/>
  <c r="O1367" i="1"/>
  <c r="O834" i="1"/>
  <c r="O90" i="1"/>
  <c r="O1502" i="1"/>
  <c r="O327" i="1"/>
  <c r="O2745" i="1"/>
  <c r="O2054" i="1"/>
  <c r="O61" i="1"/>
  <c r="O525" i="1"/>
  <c r="O2288" i="1"/>
  <c r="O28" i="1"/>
  <c r="O351" i="1"/>
  <c r="O1519" i="1"/>
  <c r="O1068" i="1"/>
  <c r="O1110" i="1"/>
  <c r="O2599" i="1"/>
  <c r="O1319" i="1"/>
  <c r="O1419" i="1"/>
  <c r="O1495" i="1"/>
  <c r="O1255" i="1"/>
  <c r="O1345" i="1"/>
  <c r="O422" i="1"/>
  <c r="O598" i="1"/>
  <c r="O171" i="1"/>
  <c r="O441" i="1"/>
  <c r="O1001" i="1"/>
  <c r="O1644" i="1"/>
  <c r="O1267" i="1"/>
  <c r="O592" i="1"/>
  <c r="O788" i="1"/>
  <c r="O705" i="1"/>
  <c r="O307" i="1"/>
  <c r="O2430" i="1"/>
  <c r="O2516" i="1"/>
  <c r="O1102" i="1"/>
  <c r="O3568" i="1"/>
  <c r="O265" i="1"/>
  <c r="O2497" i="1"/>
  <c r="O1866" i="1"/>
  <c r="O1969" i="1"/>
  <c r="O2598" i="1"/>
  <c r="O562" i="1"/>
  <c r="O338" i="1"/>
  <c r="O1492" i="1"/>
  <c r="O3597" i="1"/>
  <c r="O534" i="1"/>
  <c r="O1078" i="1"/>
  <c r="O1812" i="1"/>
  <c r="O83" i="1"/>
  <c r="O2930" i="1"/>
  <c r="O3690" i="1"/>
  <c r="O1286" i="1"/>
  <c r="O1373" i="1"/>
  <c r="O2157" i="1"/>
  <c r="O1325" i="1"/>
  <c r="O3080" i="1"/>
  <c r="O3265" i="1"/>
  <c r="O1963" i="1"/>
  <c r="O2685" i="1"/>
  <c r="O1483" i="1"/>
  <c r="O1261" i="1"/>
  <c r="O2177" i="1"/>
  <c r="O3259" i="1"/>
  <c r="O3996" i="1"/>
  <c r="O2319" i="1"/>
  <c r="O1487" i="1"/>
  <c r="O2854" i="1"/>
  <c r="O2888" i="1"/>
  <c r="O2211" i="1"/>
  <c r="O403" i="1"/>
  <c r="O2765" i="1"/>
  <c r="O3650" i="1"/>
  <c r="O156" i="1"/>
  <c r="O58" i="1"/>
  <c r="O1459" i="1"/>
  <c r="O3496" i="1"/>
  <c r="O1436" i="1"/>
  <c r="O996" i="1"/>
  <c r="O2771" i="1"/>
  <c r="O2208" i="1"/>
  <c r="O2013" i="1"/>
  <c r="O3707" i="1"/>
  <c r="O204" i="1"/>
  <c r="O1567" i="1"/>
  <c r="O2891" i="1"/>
  <c r="O2437" i="1"/>
  <c r="O2789" i="1"/>
  <c r="O2205" i="1"/>
  <c r="O393" i="1"/>
  <c r="O3999" i="1"/>
  <c r="O2070" i="1"/>
  <c r="O819" i="1"/>
  <c r="O1689" i="1"/>
  <c r="O2298" i="1"/>
  <c r="O1316" i="1"/>
  <c r="O2601" i="1"/>
  <c r="O4015" i="1"/>
  <c r="O3507" i="1"/>
  <c r="O919" i="1"/>
  <c r="O2965" i="1"/>
  <c r="O2659" i="1"/>
  <c r="O3376" i="1"/>
  <c r="O611" i="1"/>
  <c r="O922" i="1"/>
  <c r="O1081" i="1"/>
  <c r="O2090" i="1"/>
  <c r="O325" i="1"/>
  <c r="O1266" i="1"/>
  <c r="O26" i="1"/>
  <c r="O231" i="1"/>
  <c r="O112" i="1"/>
  <c r="O3382" i="1"/>
  <c r="O3649" i="1"/>
  <c r="O1468" i="1"/>
  <c r="O913" i="1"/>
  <c r="O610" i="1"/>
  <c r="O2484" i="1"/>
  <c r="O2716" i="1"/>
  <c r="O391" i="1"/>
  <c r="O1577" i="1"/>
  <c r="O1320" i="1"/>
  <c r="O1234" i="1"/>
  <c r="O1685" i="1"/>
  <c r="O531" i="1"/>
  <c r="O790" i="1"/>
  <c r="O1773" i="1"/>
  <c r="O2496" i="1"/>
  <c r="O1259" i="1"/>
  <c r="O3378" i="1"/>
  <c r="O4031" i="1"/>
  <c r="O1477" i="1"/>
  <c r="O2724" i="1"/>
  <c r="O3718" i="1"/>
  <c r="O1127" i="1"/>
  <c r="O3424" i="1"/>
  <c r="O4076" i="1"/>
  <c r="O596" i="1"/>
  <c r="O4109" i="1"/>
  <c r="O3692" i="1"/>
  <c r="O3273" i="1"/>
  <c r="O4068" i="1"/>
  <c r="O3098" i="1"/>
  <c r="O694" i="1"/>
  <c r="O2455" i="1"/>
  <c r="O3024" i="1"/>
  <c r="O3870" i="1"/>
  <c r="O2783" i="1"/>
  <c r="O4114" i="1"/>
  <c r="O2034" i="1"/>
  <c r="O548" i="1"/>
  <c r="O2731" i="1"/>
  <c r="O1983" i="1"/>
  <c r="O842" i="1"/>
  <c r="O2741" i="1"/>
  <c r="O2031" i="1"/>
  <c r="O1688" i="1"/>
  <c r="O557" i="1"/>
  <c r="O2269" i="1"/>
  <c r="O1583" i="1"/>
  <c r="O1137" i="1"/>
  <c r="O2105" i="1"/>
  <c r="O1995" i="1"/>
  <c r="O2500" i="1"/>
  <c r="O22" i="1"/>
  <c r="O1463" i="1"/>
  <c r="O392" i="1"/>
  <c r="O2021" i="1"/>
  <c r="O1508" i="1"/>
  <c r="O1797" i="1"/>
  <c r="O2112" i="1"/>
  <c r="O3972" i="1"/>
  <c r="O3415" i="1"/>
  <c r="O2812" i="1"/>
  <c r="O1178" i="1"/>
  <c r="O3420" i="1"/>
  <c r="O625" i="1"/>
  <c r="O3252" i="1"/>
  <c r="O2761" i="1"/>
  <c r="O2558" i="1"/>
  <c r="O1557" i="1"/>
  <c r="O606" i="1"/>
  <c r="O107" i="1"/>
  <c r="O3091" i="1"/>
  <c r="O3566" i="1"/>
  <c r="O2824" i="1"/>
  <c r="O3682" i="1"/>
  <c r="O732" i="1"/>
  <c r="O288" i="1"/>
  <c r="O2400" i="1"/>
  <c r="O2361" i="1"/>
  <c r="O1535" i="1"/>
  <c r="O3612" i="1"/>
  <c r="O2842" i="1"/>
  <c r="O2502" i="1"/>
  <c r="O331" i="1"/>
  <c r="O1527" i="1"/>
  <c r="O3368" i="1"/>
  <c r="O822" i="1"/>
  <c r="O120" i="1"/>
  <c r="O1777" i="1"/>
  <c r="O2729" i="1"/>
  <c r="O3362" i="1"/>
  <c r="O1613" i="1"/>
  <c r="O2547" i="1"/>
  <c r="O3296" i="1"/>
  <c r="O1833" i="1"/>
  <c r="O2997" i="1"/>
  <c r="O2382" i="1"/>
  <c r="O1872" i="1"/>
  <c r="O2795" i="1"/>
  <c r="O366" i="1"/>
  <c r="O1929" i="1"/>
  <c r="O1227" i="1"/>
  <c r="O456" i="1"/>
  <c r="O3618" i="1"/>
  <c r="O2147" i="1"/>
  <c r="O3498" i="1"/>
  <c r="O905" i="1"/>
  <c r="O872" i="1"/>
  <c r="O584" i="1"/>
  <c r="O1551" i="1"/>
  <c r="O3950" i="1"/>
  <c r="O3337" i="1"/>
  <c r="O3338" i="1"/>
  <c r="O178" i="1"/>
  <c r="O604" i="1"/>
  <c r="O3192" i="1"/>
  <c r="O1500" i="1"/>
  <c r="O2540" i="1"/>
  <c r="O849" i="1"/>
  <c r="O3031" i="1"/>
  <c r="O2900" i="1"/>
  <c r="O1759" i="1"/>
  <c r="O2453" i="1"/>
  <c r="O262" i="1"/>
  <c r="O2018" i="1"/>
  <c r="O1706" i="1"/>
  <c r="O339" i="1"/>
  <c r="O1695" i="1"/>
  <c r="O3719" i="1"/>
  <c r="O2665" i="1"/>
  <c r="O115" i="1"/>
  <c r="O3217" i="1"/>
  <c r="O3353" i="1"/>
  <c r="O3745" i="1"/>
  <c r="O3151" i="1"/>
  <c r="O3001" i="1"/>
  <c r="O4039" i="1"/>
  <c r="O4091" i="1"/>
  <c r="O2744" i="1"/>
  <c r="O1559" i="1"/>
  <c r="O3852" i="1"/>
  <c r="O3350" i="1"/>
  <c r="O4060" i="1"/>
  <c r="O2524" i="1"/>
  <c r="O4046" i="1"/>
  <c r="O535" i="1"/>
  <c r="O2817" i="1"/>
  <c r="O2883" i="1"/>
  <c r="O2908" i="1"/>
  <c r="O4107" i="1"/>
  <c r="O3406" i="1"/>
  <c r="O3074" i="1"/>
  <c r="O2739" i="1"/>
  <c r="O3306" i="1"/>
  <c r="O3803" i="1"/>
  <c r="O4098" i="1"/>
  <c r="O4103" i="1"/>
  <c r="O4094" i="1"/>
  <c r="O2580" i="1"/>
  <c r="O3203" i="1"/>
  <c r="O1826" i="1"/>
  <c r="O3396" i="1"/>
  <c r="O3233" i="1"/>
  <c r="O3277" i="1"/>
  <c r="O3817" i="1"/>
  <c r="O3412" i="1"/>
  <c r="O4040" i="1"/>
  <c r="O2146" i="1"/>
  <c r="O3930" i="1"/>
  <c r="O1749" i="1"/>
  <c r="O3929" i="1"/>
  <c r="O2970" i="1"/>
  <c r="O3226" i="1"/>
  <c r="O2808" i="1"/>
  <c r="O3664" i="1"/>
  <c r="O1093" i="1"/>
  <c r="O2875" i="1"/>
  <c r="O1284" i="1"/>
  <c r="O3112" i="1"/>
  <c r="O1827" i="1"/>
  <c r="O1774" i="1"/>
  <c r="O2234" i="1"/>
  <c r="O586" i="1"/>
  <c r="O3621" i="1"/>
  <c r="O3713" i="1"/>
  <c r="O3444" i="1"/>
  <c r="O3435" i="1"/>
  <c r="O3209" i="1"/>
  <c r="O2850" i="1"/>
  <c r="O3962" i="1"/>
  <c r="O3844" i="1"/>
  <c r="O2782" i="1"/>
  <c r="O396" i="1"/>
  <c r="O624" i="1"/>
  <c r="O4082" i="1"/>
  <c r="O2706" i="1"/>
  <c r="O4097" i="1"/>
  <c r="O800" i="1"/>
  <c r="O52" i="1"/>
  <c r="O3980" i="1"/>
  <c r="O4087" i="1"/>
  <c r="O4101" i="1"/>
  <c r="O3407" i="1"/>
  <c r="O3915" i="1"/>
  <c r="O3097" i="1"/>
  <c r="O722" i="1"/>
  <c r="O2831" i="1"/>
  <c r="O1828" i="1"/>
  <c r="O3532" i="1"/>
  <c r="O291" i="1"/>
  <c r="O651" i="1"/>
  <c r="O408" i="1"/>
  <c r="O292" i="1"/>
  <c r="O880" i="1"/>
  <c r="O68" i="1"/>
  <c r="O3775" i="1"/>
  <c r="O2830" i="1"/>
  <c r="O293" i="1"/>
  <c r="O1357" i="1"/>
  <c r="O375" i="1"/>
  <c r="O2827" i="1"/>
  <c r="O3436" i="1"/>
  <c r="O3776" i="1"/>
  <c r="O3210" i="1"/>
  <c r="O915" i="1"/>
  <c r="O712" i="1"/>
  <c r="O1621" i="1"/>
  <c r="O1645" i="1"/>
  <c r="O1158" i="1"/>
  <c r="O1384" i="1"/>
  <c r="O2359" i="1"/>
  <c r="O1933" i="1"/>
  <c r="O2199" i="1"/>
  <c r="O1755" i="1"/>
  <c r="O1946" i="1"/>
  <c r="O752" i="1"/>
  <c r="O1855" i="1"/>
  <c r="O1010" i="1"/>
  <c r="O1753" i="1"/>
  <c r="O2939" i="1"/>
  <c r="O1228" i="1"/>
  <c r="O378" i="1"/>
  <c r="O3562" i="1"/>
  <c r="O1433" i="1"/>
  <c r="O1231" i="1"/>
  <c r="O2480" i="1"/>
  <c r="O986" i="1"/>
  <c r="O2390" i="1"/>
  <c r="O947" i="1"/>
  <c r="O2670" i="1"/>
  <c r="O1437" i="1"/>
  <c r="O1901" i="1"/>
  <c r="O925" i="1"/>
  <c r="O1235" i="1"/>
  <c r="O791" i="1"/>
  <c r="O1830" i="1"/>
  <c r="O680" i="1"/>
  <c r="O201" i="1"/>
  <c r="O2356" i="1"/>
  <c r="O1214" i="1"/>
  <c r="O1836" i="1"/>
  <c r="O515" i="1"/>
  <c r="O1584" i="1"/>
  <c r="O3005" i="1"/>
  <c r="O56" i="1"/>
  <c r="O3784" i="1"/>
  <c r="O1819" i="1"/>
  <c r="O1708" i="1"/>
  <c r="O2695" i="1"/>
  <c r="O2024" i="1"/>
  <c r="O2846" i="1"/>
  <c r="O1650" i="1"/>
  <c r="O4108" i="1"/>
  <c r="O2692" i="1"/>
  <c r="O3502" i="1"/>
  <c r="O1991" i="1"/>
  <c r="O3748" i="1"/>
  <c r="O1004" i="1"/>
  <c r="O2094" i="1"/>
  <c r="O587" i="1"/>
  <c r="O243" i="1"/>
  <c r="O2513" i="1"/>
  <c r="O2080" i="1"/>
  <c r="O2216" i="1"/>
  <c r="O1981" i="1"/>
  <c r="O2596" i="1"/>
  <c r="O1397" i="1"/>
  <c r="O3312" i="1"/>
  <c r="O1756" i="1"/>
  <c r="O2297" i="1"/>
  <c r="O2897" i="1"/>
  <c r="O3569" i="1"/>
  <c r="O1066" i="1"/>
  <c r="O1871" i="1"/>
  <c r="O2879" i="1"/>
  <c r="O3222" i="1"/>
  <c r="O3096" i="1"/>
  <c r="O1789" i="1"/>
  <c r="O1295" i="1"/>
  <c r="O1578" i="1"/>
  <c r="O3530" i="1"/>
  <c r="O1113" i="1"/>
  <c r="O697" i="1"/>
  <c r="O709" i="1"/>
  <c r="O2386" i="1"/>
  <c r="O3213" i="1"/>
  <c r="O1341" i="1"/>
  <c r="O617" i="1"/>
  <c r="O619" i="1"/>
  <c r="O2182" i="1"/>
  <c r="O1821" i="1"/>
  <c r="O3073" i="1"/>
  <c r="O3285" i="1"/>
  <c r="O3571" i="1"/>
  <c r="O1364" i="1"/>
  <c r="O2235" i="1"/>
  <c r="O1571" i="1"/>
  <c r="O2549" i="1"/>
  <c r="O2668" i="1"/>
  <c r="O2527" i="1"/>
  <c r="O891" i="1"/>
  <c r="O3291" i="1"/>
  <c r="O2740" i="1"/>
  <c r="O1282" i="1"/>
  <c r="O2881" i="1"/>
  <c r="O2218" i="1"/>
  <c r="O3361" i="1"/>
  <c r="O840" i="1"/>
  <c r="O1170" i="1"/>
  <c r="O3272" i="1"/>
  <c r="O2941" i="1"/>
  <c r="O108" i="1"/>
  <c r="O2728" i="1"/>
  <c r="O1143" i="1"/>
  <c r="O2378" i="1"/>
  <c r="O3316" i="1"/>
  <c r="O2098" i="1"/>
  <c r="O1601" i="1"/>
  <c r="O2917" i="1"/>
  <c r="O1297" i="1"/>
  <c r="O1262" i="1"/>
  <c r="O1346" i="1"/>
  <c r="O2295" i="1"/>
  <c r="O3042" i="1"/>
  <c r="O1130" i="1"/>
  <c r="O2517" i="1"/>
  <c r="O920" i="1"/>
  <c r="O812" i="1"/>
  <c r="O2751" i="1"/>
  <c r="O1817" i="1"/>
  <c r="O3101" i="1"/>
  <c r="O916" i="1"/>
  <c r="O1867" i="1"/>
  <c r="O2008" i="1"/>
  <c r="O1275" i="1"/>
  <c r="O2233" i="1"/>
  <c r="O1053" i="1"/>
  <c r="O2073" i="1"/>
  <c r="O3535" i="1"/>
  <c r="O430" i="1"/>
  <c r="O1529" i="1"/>
  <c r="O1887" i="1"/>
  <c r="O3076" i="1"/>
  <c r="O1300" i="1"/>
  <c r="O2785" i="1"/>
  <c r="O290" i="1"/>
  <c r="O1146" i="1"/>
  <c r="O250" i="1"/>
  <c r="O37" i="1"/>
  <c r="O1873" i="1"/>
  <c r="O333" i="1"/>
  <c r="O374" i="1"/>
  <c r="O851" i="1"/>
  <c r="O2220" i="1"/>
  <c r="O2743" i="1"/>
  <c r="O1512" i="1"/>
  <c r="O1481" i="1"/>
  <c r="O1548" i="1"/>
  <c r="O2542" i="1"/>
  <c r="O917" i="1"/>
  <c r="O3088" i="1"/>
  <c r="O1795" i="1"/>
  <c r="O863" i="1"/>
  <c r="O620" i="1"/>
  <c r="O1679" i="1"/>
  <c r="O145" i="1"/>
  <c r="O2345" i="1"/>
  <c r="O1294" i="1"/>
  <c r="O1331" i="1"/>
  <c r="O1094" i="1"/>
  <c r="O425" i="1"/>
  <c r="O1810" i="1"/>
  <c r="O2859" i="1"/>
  <c r="O653" i="1"/>
  <c r="O1101" i="1"/>
  <c r="O221" i="1"/>
  <c r="O1324" i="1"/>
  <c r="O217" i="1"/>
  <c r="O1604" i="1"/>
  <c r="O639" i="1"/>
  <c r="O866" i="1"/>
  <c r="O157" i="1"/>
  <c r="O2506" i="1"/>
  <c r="O431" i="1"/>
  <c r="O914" i="1"/>
  <c r="O518" i="1"/>
  <c r="O829" i="1"/>
  <c r="O2085" i="1"/>
  <c r="O2270" i="1"/>
  <c r="O1661" i="1"/>
  <c r="O1715" i="1"/>
  <c r="O1982" i="1"/>
  <c r="O87" i="1"/>
  <c r="O1252" i="1"/>
  <c r="O3095" i="1"/>
  <c r="O2533" i="1"/>
  <c r="O1565" i="1"/>
  <c r="O1609" i="1"/>
  <c r="O2289" i="1"/>
  <c r="O371" i="1"/>
  <c r="O1856" i="1"/>
  <c r="O226" i="1"/>
  <c r="O826" i="1"/>
  <c r="O1108" i="1"/>
  <c r="O2224" i="1"/>
  <c r="O626" i="1"/>
  <c r="O1667" i="1"/>
  <c r="O1977" i="1"/>
  <c r="O2138" i="1"/>
  <c r="O268" i="1"/>
  <c r="O1514" i="1"/>
  <c r="O908" i="1"/>
  <c r="O870" i="1"/>
  <c r="O994" i="1"/>
  <c r="O2676" i="1"/>
  <c r="O1822" i="1"/>
  <c r="O2587" i="1"/>
  <c r="O1994" i="1"/>
  <c r="O228" i="1"/>
  <c r="O2450" i="1"/>
  <c r="O1537" i="1"/>
  <c r="O1304" i="1"/>
  <c r="O232" i="1"/>
  <c r="O399" i="1"/>
  <c r="O536" i="1"/>
  <c r="O2167" i="1"/>
  <c r="O875" i="1"/>
  <c r="O59" i="1"/>
  <c r="O520" i="1"/>
  <c r="O1069" i="1"/>
  <c r="O1666" i="1"/>
  <c r="O1421" i="1"/>
  <c r="O2510" i="1"/>
  <c r="O2509" i="1"/>
  <c r="O304" i="1"/>
  <c r="O1075" i="1"/>
  <c r="O1449" i="1"/>
  <c r="O1779" i="1"/>
  <c r="O1686" i="1"/>
  <c r="O909" i="1"/>
  <c r="O2308" i="1"/>
  <c r="O1018" i="1"/>
  <c r="O1016" i="1"/>
  <c r="O1453" i="1"/>
  <c r="O838" i="1"/>
  <c r="O2781" i="1"/>
  <c r="O795" i="1"/>
  <c r="O206" i="1"/>
  <c r="O263" i="1"/>
  <c r="O815" i="1"/>
  <c r="O302" i="1"/>
  <c r="O237" i="1"/>
  <c r="O784" i="1"/>
  <c r="O85" i="1"/>
  <c r="O1768" i="1"/>
  <c r="O689" i="1"/>
  <c r="O2660" i="1"/>
  <c r="O1376" i="1"/>
  <c r="O3056" i="1"/>
  <c r="O1060" i="1"/>
  <c r="O239" i="1"/>
  <c r="O143" i="1"/>
  <c r="O2650" i="1"/>
  <c r="O988" i="1"/>
  <c r="O203" i="1"/>
  <c r="O275" i="1"/>
  <c r="O1543" i="1"/>
  <c r="O3051" i="1"/>
  <c r="O1443" i="1"/>
  <c r="O227" i="1"/>
  <c r="O1564" i="1"/>
  <c r="O66" i="1"/>
  <c r="O1782" i="1"/>
  <c r="O899" i="1"/>
  <c r="O1748" i="1"/>
  <c r="O1356" i="1"/>
  <c r="O370" i="1"/>
  <c r="O2701" i="1"/>
  <c r="O1523" i="1"/>
  <c r="O79" i="1"/>
  <c r="O2283" i="1"/>
  <c r="O3493" i="1"/>
  <c r="O1705" i="1"/>
  <c r="O789" i="1"/>
  <c r="O1035" i="1"/>
  <c r="O49" i="1"/>
  <c r="O993" i="1"/>
  <c r="O1000" i="1"/>
  <c r="O1092" i="1"/>
  <c r="O2595" i="1"/>
  <c r="O2654" i="1"/>
  <c r="O636" i="1"/>
  <c r="O1989" i="1"/>
  <c r="O1505" i="1"/>
  <c r="O1272" i="1"/>
  <c r="O700" i="1"/>
  <c r="O1979" i="1"/>
  <c r="O1298" i="1"/>
  <c r="O81" i="1"/>
  <c r="O521" i="1"/>
  <c r="O128" i="1"/>
  <c r="O1085" i="1"/>
  <c r="O540" i="1"/>
  <c r="O607" i="1"/>
  <c r="O1150" i="1"/>
  <c r="O434" i="1"/>
  <c r="O224" i="1"/>
  <c r="O350" i="1"/>
  <c r="O513" i="1"/>
  <c r="O129" i="1"/>
  <c r="O363" i="1"/>
  <c r="O2807" i="1"/>
  <c r="O1428" i="1"/>
  <c r="O1027" i="1"/>
  <c r="O460" i="1"/>
  <c r="O269" i="1"/>
  <c r="O209" i="1"/>
  <c r="O283" i="1"/>
  <c r="O82" i="1"/>
  <c r="O2805" i="1"/>
  <c r="O2150" i="1"/>
  <c r="O1073" i="1"/>
  <c r="O1676" i="1"/>
  <c r="O1471" i="1"/>
  <c r="O2801" i="1"/>
  <c r="O1366" i="1"/>
  <c r="O89" i="1"/>
  <c r="O207" i="1"/>
  <c r="O1013" i="1"/>
  <c r="O1885" i="1"/>
  <c r="O1121" i="1"/>
  <c r="O109" i="1"/>
  <c r="O110" i="1"/>
  <c r="O918" i="1"/>
  <c r="O1039" i="1"/>
  <c r="O787" i="1"/>
  <c r="O843" i="1"/>
  <c r="O2690" i="1"/>
  <c r="O1426" i="1"/>
  <c r="O1608" i="1"/>
  <c r="O1323" i="1"/>
  <c r="O892" i="1"/>
  <c r="O1486" i="1"/>
  <c r="O1059" i="1"/>
  <c r="O1478" i="1"/>
  <c r="O1965" i="1"/>
  <c r="O615" i="1"/>
  <c r="O234" i="1"/>
  <c r="O1713" i="1"/>
  <c r="O801" i="1"/>
  <c r="O164" i="1"/>
  <c r="O2003" i="1"/>
  <c r="O1552" i="1"/>
  <c r="O882" i="1"/>
  <c r="O894" i="1"/>
  <c r="O1056" i="1"/>
  <c r="O612" i="1"/>
  <c r="O848" i="1"/>
  <c r="O1804" i="1"/>
  <c r="O1326" i="1"/>
  <c r="O595" i="1"/>
  <c r="O1226" i="1"/>
  <c r="O1430" i="1"/>
  <c r="O2780" i="1"/>
  <c r="O32" i="1"/>
  <c r="O1455" i="1"/>
  <c r="O449" i="1"/>
  <c r="O816" i="1"/>
  <c r="O552" i="1"/>
  <c r="O1361" i="1"/>
  <c r="O222" i="1"/>
  <c r="O1485" i="1"/>
  <c r="O1246" i="1"/>
  <c r="O1752" i="1"/>
  <c r="O809" i="1"/>
  <c r="O1034" i="1"/>
  <c r="O1076" i="1"/>
  <c r="O137" i="1"/>
  <c r="O734" i="1"/>
  <c r="O1816" i="1"/>
  <c r="O2671" i="1"/>
  <c r="O248" i="1"/>
  <c r="O1603" i="1"/>
  <c r="O2296" i="1"/>
  <c r="O895" i="1"/>
  <c r="O245" i="1"/>
  <c r="O1355" i="1"/>
  <c r="O629" i="1"/>
  <c r="O459" i="1"/>
  <c r="O253" i="1"/>
  <c r="O2084" i="1"/>
  <c r="O1082" i="1"/>
  <c r="O47" i="1"/>
  <c r="O354" i="1"/>
  <c r="O1129" i="1"/>
  <c r="O341" i="1"/>
  <c r="O127" i="1"/>
  <c r="O695" i="1"/>
  <c r="O2204" i="1"/>
  <c r="O841" i="1"/>
  <c r="O1264" i="1"/>
  <c r="O78" i="1"/>
  <c r="O665" i="1"/>
  <c r="O3577" i="1"/>
  <c r="O1152" i="1"/>
  <c r="O583" i="1"/>
  <c r="O1318" i="1"/>
  <c r="O783" i="1"/>
  <c r="O407" i="1"/>
  <c r="O2221" i="1"/>
  <c r="O2025" i="1"/>
  <c r="O1179" i="1"/>
  <c r="O1161" i="1"/>
  <c r="O3902" i="1"/>
  <c r="O139" i="1"/>
  <c r="O576" i="1"/>
  <c r="O1586" i="1"/>
  <c r="O1291" i="1"/>
  <c r="O131" i="1"/>
  <c r="O276" i="1"/>
  <c r="O585" i="1"/>
  <c r="O451" i="1"/>
  <c r="O1026" i="1"/>
  <c r="O566" i="1"/>
  <c r="O524" i="1"/>
  <c r="O2019" i="1"/>
  <c r="O1021" i="1"/>
  <c r="O811" i="1"/>
  <c r="O238" i="1"/>
  <c r="O1447" i="1"/>
  <c r="O2232" i="1"/>
  <c r="O2794" i="1"/>
  <c r="O34" i="1"/>
  <c r="O330" i="1"/>
  <c r="O859" i="1"/>
  <c r="O260" i="1"/>
  <c r="O452" i="1"/>
  <c r="O798" i="1"/>
  <c r="O618" i="1"/>
  <c r="O1536" i="1"/>
  <c r="O1493" i="1"/>
  <c r="O1614" i="1"/>
  <c r="O2444" i="1"/>
  <c r="O270" i="1"/>
  <c r="O55" i="1"/>
  <c r="O1785" i="1"/>
  <c r="O1998" i="1"/>
  <c r="O365" i="1"/>
  <c r="O1023" i="1"/>
  <c r="O1457" i="1"/>
  <c r="O890" i="1"/>
  <c r="O1342" i="1"/>
  <c r="O663" i="1"/>
  <c r="O1314" i="1"/>
  <c r="O522" i="1"/>
  <c r="O249" i="1"/>
  <c r="O9" i="1"/>
  <c r="O1025" i="1"/>
  <c r="O1807" i="1"/>
  <c r="O850" i="1"/>
  <c r="O1540" i="1"/>
  <c r="O86" i="1"/>
  <c r="O1550" i="1"/>
  <c r="O305" i="1"/>
  <c r="O432" i="1"/>
  <c r="O928" i="1"/>
  <c r="O578" i="1"/>
  <c r="O1269" i="1"/>
  <c r="O1972" i="1"/>
  <c r="O713" i="1"/>
  <c r="O1278" i="1"/>
  <c r="O1302" i="1"/>
  <c r="O1265" i="1"/>
  <c r="O376" i="1"/>
  <c r="O1054" i="1"/>
  <c r="O642" i="1"/>
  <c r="O2838" i="1"/>
  <c r="O1555" i="1"/>
  <c r="O526" i="1"/>
  <c r="O1242" i="1"/>
  <c r="O1549" i="1"/>
  <c r="O1490" i="1"/>
  <c r="O1760" i="1"/>
  <c r="O1104" i="1"/>
  <c r="O3934" i="1"/>
  <c r="O4095" i="1"/>
  <c r="O1452" i="1"/>
  <c r="O3127" i="1"/>
  <c r="O220" i="1"/>
  <c r="O2162" i="1"/>
  <c r="O3858" i="1"/>
  <c r="O1678" i="1"/>
  <c r="O4000" i="1"/>
  <c r="O1458" i="1"/>
  <c r="O1599" i="1"/>
  <c r="O3417" i="1"/>
  <c r="O561" i="1"/>
  <c r="O1445" i="1"/>
  <c r="O369" i="1"/>
  <c r="O3398" i="1"/>
  <c r="O2120" i="1"/>
  <c r="O643" i="1"/>
  <c r="O2727" i="1"/>
  <c r="O279" i="1"/>
  <c r="O3610" i="1"/>
  <c r="O389" i="1"/>
  <c r="O257" i="1"/>
  <c r="O205" i="1"/>
  <c r="O130" i="1"/>
  <c r="O1071" i="1"/>
  <c r="O858" i="1"/>
  <c r="O2063" i="1"/>
  <c r="O2179" i="1"/>
  <c r="O1111" i="1"/>
  <c r="O786" i="1"/>
  <c r="O1472" i="1"/>
  <c r="O75" i="1"/>
  <c r="O1539" i="1"/>
  <c r="O2511" i="1"/>
  <c r="O70" i="1"/>
  <c r="O433" i="1"/>
  <c r="O344" i="1"/>
  <c r="O683" i="1"/>
  <c r="O1499" i="1"/>
  <c r="O574" i="1"/>
  <c r="O568" i="1"/>
  <c r="O69" i="1"/>
  <c r="O1643" i="1"/>
  <c r="O1441" i="1"/>
  <c r="O1763" i="1"/>
  <c r="O1868" i="1"/>
  <c r="O19" i="1"/>
  <c r="O421" i="1"/>
  <c r="O2871" i="1"/>
  <c r="O1052" i="1"/>
  <c r="O985" i="1"/>
  <c r="O1558" i="1"/>
  <c r="O605" i="1"/>
  <c r="O1422" i="1"/>
  <c r="O1690" i="1"/>
  <c r="O400" i="1"/>
  <c r="O1964" i="1"/>
  <c r="O142" i="1"/>
  <c r="O1970" i="1"/>
  <c r="O1431" i="1"/>
  <c r="O1489" i="1"/>
  <c r="O818" i="1"/>
  <c r="O3615" i="1"/>
  <c r="O528" i="1"/>
  <c r="O132" i="1"/>
  <c r="O1681" i="1"/>
  <c r="O1772" i="1"/>
  <c r="O1022" i="1"/>
  <c r="O1106" i="1"/>
  <c r="O2118" i="1"/>
  <c r="O1250" i="1"/>
  <c r="O213" i="1"/>
  <c r="O837" i="1"/>
  <c r="O1546" i="1"/>
  <c r="O654" i="1"/>
  <c r="O125" i="1"/>
  <c r="O1370" i="1"/>
  <c r="O807" i="1"/>
  <c r="O633" i="1"/>
  <c r="O362" i="1"/>
  <c r="O509" i="1"/>
  <c r="O729" i="1"/>
  <c r="O202" i="1"/>
  <c r="O2432" i="1"/>
  <c r="O1114" i="1"/>
  <c r="O2719" i="1"/>
  <c r="O1653" i="1"/>
  <c r="O429" i="1"/>
  <c r="O1783" i="1"/>
  <c r="O223" i="1"/>
  <c r="O57" i="1"/>
  <c r="O1600" i="1"/>
  <c r="O2007" i="1"/>
  <c r="O854" i="1"/>
  <c r="O1858" i="1"/>
  <c r="O1838" i="1"/>
  <c r="O122" i="1"/>
  <c r="O443" i="1"/>
  <c r="O1133" i="1"/>
  <c r="O3237" i="1"/>
  <c r="O2029" i="1"/>
  <c r="O579" i="1"/>
  <c r="O2213" i="1"/>
  <c r="O438" i="1"/>
  <c r="O833" i="1"/>
  <c r="O831" i="1"/>
  <c r="O44" i="1"/>
  <c r="O825" i="1"/>
  <c r="O368" i="1"/>
  <c r="O793" i="1"/>
  <c r="O1814" i="1"/>
  <c r="O998" i="1"/>
  <c r="O3250" i="1"/>
  <c r="O1990" i="1"/>
  <c r="O1160" i="1"/>
  <c r="O681" i="1"/>
  <c r="O25" i="1"/>
  <c r="O2556" i="1"/>
  <c r="O1280" i="1"/>
  <c r="O2116" i="1"/>
  <c r="O266" i="1"/>
  <c r="O2282" i="1"/>
  <c r="O608" i="1"/>
  <c r="O281" i="1"/>
  <c r="O2051" i="1"/>
  <c r="O1240" i="1"/>
  <c r="O306" i="1"/>
  <c r="O1852" i="1"/>
  <c r="O1649" i="1"/>
  <c r="O782" i="1"/>
  <c r="O1794" i="1"/>
  <c r="O1960" i="1"/>
  <c r="O244" i="1"/>
  <c r="O720" i="1"/>
  <c r="O2036" i="1"/>
  <c r="O864" i="1"/>
  <c r="O2367" i="1"/>
  <c r="O2649" i="1"/>
  <c r="O1037" i="1"/>
  <c r="O1750" i="1"/>
  <c r="O666" i="1"/>
  <c r="O1057" i="1"/>
  <c r="O622" i="1"/>
  <c r="O2165" i="1"/>
  <c r="O2163" i="1"/>
  <c r="O1270" i="1"/>
  <c r="O1041" i="1"/>
  <c r="O2491" i="1"/>
  <c r="O1007" i="1"/>
  <c r="O1177" i="1"/>
  <c r="O3066" i="1"/>
  <c r="O1281" i="1"/>
  <c r="O1857" i="1"/>
  <c r="O1122" i="1"/>
  <c r="O703" i="1"/>
  <c r="O632" i="1"/>
  <c r="O1123" i="1"/>
  <c r="O2313" i="1"/>
  <c r="O140" i="1"/>
  <c r="O3853" i="1"/>
  <c r="O1699" i="1"/>
  <c r="O3082" i="1"/>
  <c r="O785" i="1"/>
  <c r="O2926" i="1"/>
  <c r="O2375" i="1"/>
  <c r="O2053" i="1"/>
  <c r="O334" i="1"/>
  <c r="O3309" i="1"/>
  <c r="O2293" i="1"/>
  <c r="O3829" i="1"/>
  <c r="O2770" i="1"/>
  <c r="O3299" i="1"/>
  <c r="O2017" i="1"/>
  <c r="O1513" i="1"/>
  <c r="O2901" i="1"/>
  <c r="O2532" i="1"/>
  <c r="O3993" i="1"/>
  <c r="O2416" i="1"/>
  <c r="O832" i="1"/>
  <c r="O553" i="1"/>
  <c r="O989" i="1"/>
  <c r="O827" i="1"/>
  <c r="O88" i="1"/>
  <c r="O1049" i="1"/>
  <c r="O1154" i="1"/>
  <c r="O828" i="1"/>
  <c r="O581" i="1"/>
  <c r="O792" i="1"/>
  <c r="O1087" i="1"/>
  <c r="O77" i="1"/>
  <c r="O573" i="1"/>
  <c r="O118" i="1"/>
  <c r="O1670" i="1"/>
  <c r="O2102" i="1"/>
  <c r="O1283" i="1"/>
  <c r="O91" i="1"/>
  <c r="O2057" i="1"/>
  <c r="O332" i="1"/>
  <c r="O1466" i="1"/>
  <c r="O2012" i="1"/>
  <c r="O278" i="1"/>
  <c r="O33" i="1"/>
  <c r="O218" i="1"/>
  <c r="O701" i="1"/>
  <c r="O687" i="1"/>
  <c r="O1488" i="1"/>
  <c r="O64" i="1"/>
  <c r="O435" i="1"/>
  <c r="O1062" i="1"/>
  <c r="O3924" i="1"/>
  <c r="O1063" i="1"/>
  <c r="O2" i="1"/>
  <c r="O2648" i="1"/>
  <c r="O1961" i="1"/>
  <c r="O1967" i="1"/>
  <c r="O2604" i="1"/>
  <c r="O3624" i="1"/>
  <c r="O2371" i="1"/>
  <c r="O2839" i="1"/>
  <c r="O2945" i="1"/>
  <c r="O3509" i="1"/>
  <c r="O537" i="1"/>
  <c r="O1285" i="1"/>
  <c r="O2708" i="1"/>
  <c r="O3906" i="1"/>
  <c r="O2845" i="1"/>
  <c r="O554" i="1"/>
  <c r="O2030" i="1"/>
  <c r="O1984" i="1"/>
  <c r="O236" i="1"/>
  <c r="O1236" i="1"/>
  <c r="O2273" i="1"/>
  <c r="O1011" i="1"/>
  <c r="O2445" i="1"/>
  <c r="O2304" i="1"/>
  <c r="O2096" i="1"/>
  <c r="O1181" i="1"/>
  <c r="O1096" i="1"/>
  <c r="O1115" i="1"/>
  <c r="O1993" i="1"/>
  <c r="O2949" i="1"/>
  <c r="O2652" i="1"/>
  <c r="O878" i="1"/>
  <c r="O3044" i="1"/>
  <c r="O2222" i="1"/>
  <c r="O343" i="1"/>
  <c r="O3526" i="1"/>
  <c r="O1717" i="1"/>
  <c r="O3427" i="1"/>
  <c r="O3148" i="1"/>
  <c r="O3022" i="1"/>
  <c r="O2419" i="1"/>
  <c r="O289" i="1"/>
  <c r="O3515" i="1"/>
  <c r="O3007" i="1"/>
  <c r="O2709" i="1"/>
  <c r="O4063" i="1"/>
  <c r="O2681" i="1"/>
  <c r="O1042" i="1"/>
  <c r="O1144" i="1"/>
  <c r="O2504" i="1"/>
  <c r="O3041" i="1"/>
  <c r="O424" i="1"/>
  <c r="O523" i="1"/>
  <c r="O3683" i="1"/>
  <c r="O3086" i="1"/>
  <c r="O547" i="1"/>
  <c r="O887" i="1"/>
  <c r="O1260" i="1"/>
  <c r="O1289" i="1"/>
  <c r="O2661" i="1"/>
  <c r="O1277" i="1"/>
  <c r="O1520" i="1"/>
  <c r="O1561" i="1"/>
  <c r="O844" i="1"/>
  <c r="O2715" i="1"/>
  <c r="O836" i="1"/>
  <c r="O839" i="1"/>
  <c r="O529" i="1"/>
  <c r="O390" i="1"/>
  <c r="O3797" i="1"/>
  <c r="O2301" i="1"/>
  <c r="O2499" i="1"/>
  <c r="O3027" i="1"/>
  <c r="O2756" i="1"/>
  <c r="O1274" i="1"/>
  <c r="O862" i="1"/>
  <c r="O1109" i="1"/>
  <c r="O1646" i="1"/>
  <c r="O3796" i="1"/>
  <c r="O2108" i="1"/>
  <c r="O1330" i="1"/>
  <c r="O1448" i="1"/>
  <c r="O394" i="1"/>
  <c r="O2857" i="1"/>
  <c r="O2999" i="1"/>
  <c r="O43" i="1"/>
  <c r="O2016" i="1"/>
  <c r="O1243" i="1"/>
  <c r="O2089" i="1"/>
  <c r="O3271" i="1"/>
  <c r="O2774" i="1"/>
  <c r="O2525" i="1"/>
  <c r="O2903" i="1"/>
  <c r="O2391" i="1"/>
  <c r="O2077" i="1"/>
  <c r="O1509" i="1"/>
  <c r="O3278" i="1"/>
  <c r="O1372" i="1"/>
  <c r="O1592" i="1"/>
  <c r="O2002" i="1"/>
  <c r="O2014" i="1"/>
  <c r="O2212" i="1"/>
  <c r="O692" i="1"/>
  <c r="O2092" i="1"/>
  <c r="O2072" i="1"/>
  <c r="O1050" i="1"/>
  <c r="O2286" i="1"/>
  <c r="O1554" i="1"/>
  <c r="O3485" i="1"/>
  <c r="O2693" i="1"/>
  <c r="O1806" i="1"/>
  <c r="O4032" i="1"/>
  <c r="O3441" i="1"/>
  <c r="O3134" i="1"/>
  <c r="O3347" i="1"/>
  <c r="O906" i="1"/>
  <c r="O2223" i="1"/>
  <c r="O3455" i="1"/>
  <c r="O991" i="1"/>
  <c r="O685" i="1"/>
  <c r="O1526" i="1"/>
  <c r="O1962" i="1"/>
  <c r="O738" i="1"/>
  <c r="O2754" i="1"/>
  <c r="O1038" i="1"/>
  <c r="O1099" i="1"/>
  <c r="O2418" i="1"/>
  <c r="O901" i="1"/>
  <c r="O2129" i="1"/>
  <c r="O1369" i="1"/>
  <c r="O3067" i="1"/>
  <c r="O2955" i="1"/>
  <c r="O538" i="1"/>
  <c r="O2135" i="1"/>
  <c r="O621" i="1"/>
  <c r="O355" i="1"/>
  <c r="O728" i="1"/>
  <c r="O3887" i="1"/>
  <c r="O1020" i="1"/>
  <c r="O2291" i="1"/>
  <c r="O1237" i="1"/>
  <c r="O3521" i="1"/>
  <c r="O439" i="1"/>
  <c r="O2852" i="1"/>
  <c r="O814" i="1"/>
  <c r="O1095" i="1"/>
  <c r="O2134" i="1"/>
  <c r="O155" i="1"/>
  <c r="O847" i="1"/>
  <c r="O1517" i="1"/>
  <c r="O893" i="1"/>
  <c r="O235" i="1"/>
  <c r="O2752" i="1"/>
  <c r="O3717" i="1"/>
  <c r="O990" i="1"/>
  <c r="O53" i="1"/>
  <c r="O1454" i="1"/>
  <c r="O1476" i="1"/>
  <c r="O718" i="1"/>
  <c r="O2369" i="1"/>
  <c r="O2531" i="1"/>
  <c r="O711" i="1"/>
  <c r="O715" i="1"/>
  <c r="O1028" i="1"/>
  <c r="O214" i="1"/>
  <c r="O1440" i="1"/>
  <c r="O3516" i="1"/>
  <c r="O1003" i="1"/>
  <c r="O570" i="1"/>
  <c r="O927" i="1"/>
  <c r="O2399" i="1"/>
  <c r="O76" i="1"/>
  <c r="O309" i="1"/>
  <c r="O1030" i="1"/>
  <c r="O2582" i="1"/>
  <c r="O2384" i="1"/>
  <c r="O212" i="1"/>
  <c r="O2664" i="1"/>
  <c r="O873" i="1"/>
  <c r="O1675" i="1"/>
  <c r="O328" i="1"/>
  <c r="O3008" i="1"/>
  <c r="O3145" i="1"/>
  <c r="O2387" i="1"/>
  <c r="O427" i="1"/>
  <c r="O2058" i="1"/>
  <c r="O1798" i="1"/>
  <c r="O1574" i="1"/>
  <c r="O981" i="1"/>
  <c r="O3248" i="1"/>
  <c r="O1309" i="1"/>
  <c r="O2011" i="1"/>
  <c r="O2322" i="1"/>
  <c r="O3317" i="1"/>
  <c r="O2950" i="1"/>
  <c r="O2673" i="1"/>
  <c r="O2267" i="1"/>
  <c r="O372" i="1"/>
  <c r="O1247" i="1"/>
  <c r="O254" i="1"/>
  <c r="O2519" i="1"/>
  <c r="O2145" i="1"/>
  <c r="O2691" i="1"/>
  <c r="O111" i="1"/>
  <c r="O329" i="1"/>
  <c r="O1987" i="1"/>
  <c r="O2230" i="1"/>
  <c r="O2020" i="1"/>
  <c r="O3124" i="1"/>
  <c r="O3231" i="1"/>
  <c r="O810" i="1"/>
  <c r="O200" i="1"/>
  <c r="O1439" i="1"/>
  <c r="O219" i="1"/>
  <c r="O2564" i="1"/>
  <c r="O1968" i="1"/>
  <c r="O869" i="1"/>
  <c r="O1668" i="1"/>
  <c r="O1707" i="1"/>
  <c r="O2667" i="1"/>
  <c r="O2647" i="1"/>
  <c r="O297" i="1"/>
  <c r="O3263" i="1"/>
  <c r="O2597" i="1"/>
  <c r="O1044" i="1"/>
  <c r="O1757" i="1"/>
  <c r="O3070" i="1"/>
  <c r="O2078" i="1"/>
  <c r="O1618" i="1"/>
  <c r="O717" i="1"/>
  <c r="O545" i="1"/>
  <c r="O3284" i="1"/>
  <c r="O512" i="1"/>
  <c r="O1656" i="1"/>
  <c r="O1354" i="1"/>
  <c r="O984" i="1"/>
  <c r="O364" i="1"/>
  <c r="O3087" i="1"/>
  <c r="O93" i="1"/>
  <c r="O1544" i="1"/>
  <c r="O1545" i="1"/>
  <c r="O1168" i="1"/>
  <c r="O46" i="1"/>
  <c r="O1671" i="1"/>
  <c r="O1556" i="1"/>
  <c r="O1655" i="1"/>
  <c r="O597" i="1"/>
  <c r="O2602" i="1"/>
  <c r="O1024" i="1"/>
  <c r="O2049" i="1"/>
  <c r="O582" i="1"/>
  <c r="O888" i="1"/>
  <c r="O3966" i="1"/>
  <c r="O1287" i="1"/>
  <c r="O1009" i="1"/>
  <c r="O3529" i="1"/>
  <c r="O1696" i="1"/>
  <c r="O2762" i="1"/>
  <c r="O3855" i="1"/>
  <c r="O1869" i="1"/>
  <c r="O95" i="1"/>
  <c r="O342" i="1"/>
  <c r="O267" i="1"/>
  <c r="O575" i="1"/>
  <c r="O1560" i="1"/>
  <c r="O3543" i="1"/>
  <c r="O2032" i="1"/>
  <c r="O1006" i="1"/>
  <c r="O1573" i="1"/>
  <c r="O255" i="1"/>
  <c r="O126" i="1"/>
  <c r="O1464" i="1"/>
  <c r="O1311" i="1"/>
  <c r="O852" i="1"/>
  <c r="H11" i="5" l="1"/>
  <c r="G11" i="5"/>
  <c r="F11" i="5"/>
</calcChain>
</file>

<file path=xl/sharedStrings.xml><?xml version="1.0" encoding="utf-8"?>
<sst xmlns="http://schemas.openxmlformats.org/spreadsheetml/2006/main" count="24865" uniqueCount="8404">
  <si>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</si>
  <si>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</si>
  <si>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</si>
  <si>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</si>
  <si>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</si>
  <si>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</si>
  <si>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</si>
  <si>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</si>
  <si>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</si>
  <si>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</si>
  <si>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</si>
  <si>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</si>
  <si>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</si>
  <si>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</si>
  <si>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</si>
  <si>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</si>
  <si>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</si>
  <si>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</si>
  <si>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</si>
  <si>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</si>
  <si>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</si>
  <si>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</si>
  <si>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</si>
  <si>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</si>
  <si>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</si>
  <si>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</si>
  <si>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</si>
  <si>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</si>
  <si>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</si>
  <si>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</si>
  <si>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</si>
  <si>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</si>
  <si>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</si>
  <si>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</si>
  <si>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</si>
  <si>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</si>
  <si>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</si>
  <si>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</si>
  <si>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</si>
  <si>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</si>
  <si>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</si>
  <si>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</si>
  <si>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</si>
  <si>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</si>
  <si>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</si>
  <si>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</si>
  <si>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</si>
  <si>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</si>
  <si>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</si>
  <si>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</si>
  <si>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</si>
  <si>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</si>
  <si>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</si>
  <si>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</si>
  <si>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</si>
  <si>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</si>
  <si>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</si>
  <si>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</si>
  <si>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</si>
  <si>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</si>
  <si>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</si>
  <si>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</si>
  <si>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</si>
  <si>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</si>
  <si>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</si>
  <si>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</si>
  <si>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</si>
  <si>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</si>
  <si>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</si>
  <si>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</si>
  <si>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</si>
  <si>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</si>
  <si>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</si>
  <si>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</si>
  <si>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</si>
  <si>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</si>
  <si>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</si>
  <si>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</si>
  <si>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</si>
  <si>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</si>
  <si>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</si>
  <si>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</si>
  <si>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</si>
  <si>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</si>
  <si>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</si>
  <si>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</si>
  <si>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</si>
  <si>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</si>
  <si>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</si>
  <si>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</si>
  <si>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</si>
  <si>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</si>
  <si>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</si>
  <si>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</si>
  <si>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</si>
  <si>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</si>
  <si>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</si>
  <si>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</si>
  <si>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</si>
  <si>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</si>
  <si>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</si>
  <si>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</si>
  <si>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</si>
  <si>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</si>
  <si>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</si>
  <si>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</si>
  <si>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</si>
  <si>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</si>
  <si>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</si>
  <si>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</si>
  <si>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</si>
  <si>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</si>
  <si>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</si>
  <si>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</si>
  <si>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</si>
  <si>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</si>
  <si>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</si>
  <si>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</si>
  <si>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</si>
  <si>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</si>
  <si>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</si>
  <si>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</si>
  <si>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</si>
  <si>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</si>
  <si>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</si>
  <si>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</si>
  <si>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</si>
  <si>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</si>
  <si>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</si>
  <si>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</si>
  <si>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</si>
  <si>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</si>
  <si>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</si>
  <si>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</si>
  <si>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</si>
  <si>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</si>
  <si>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</si>
  <si>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</si>
  <si>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</si>
  <si>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</si>
  <si>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</si>
  <si>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</si>
  <si>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</si>
  <si>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</si>
  <si>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</si>
  <si>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</si>
  <si>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</si>
  <si>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</si>
  <si>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</si>
  <si>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</si>
  <si>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</si>
  <si>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</si>
  <si>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</si>
  <si>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</si>
  <si>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</si>
  <si>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</si>
  <si>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</si>
  <si>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</si>
  <si>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</si>
  <si>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</si>
  <si>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</si>
  <si>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</si>
  <si>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</si>
  <si>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</si>
  <si>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</si>
  <si>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</si>
  <si>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</si>
  <si>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</si>
  <si>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</si>
  <si>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</si>
  <si>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</si>
  <si>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</si>
  <si>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</si>
  <si>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</si>
  <si>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</si>
  <si>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</si>
  <si>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</si>
  <si>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</si>
  <si>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</si>
  <si>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</si>
  <si>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</si>
  <si>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</si>
  <si>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</si>
  <si>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</si>
  <si>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</si>
  <si>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</si>
  <si>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</si>
  <si>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</si>
  <si>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</si>
  <si>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</si>
  <si>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</si>
  <si>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</si>
  <si>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</si>
  <si>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</si>
  <si>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</si>
  <si>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</si>
  <si>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</si>
  <si>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</si>
  <si>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</si>
  <si>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</si>
  <si>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</si>
  <si>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</si>
  <si>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</si>
  <si>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</si>
  <si>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</si>
  <si>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</si>
  <si>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</si>
  <si>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</si>
  <si>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</si>
  <si>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</si>
  <si>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</si>
  <si>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</si>
  <si>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</si>
  <si>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</si>
  <si>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</si>
  <si>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</si>
  <si>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</si>
  <si>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</si>
  <si>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</si>
  <si>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</si>
  <si>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</si>
  <si>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</si>
  <si>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</si>
  <si>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</si>
  <si>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</si>
  <si>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</si>
  <si>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</si>
  <si>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</si>
  <si>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</si>
  <si>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</si>
  <si>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</si>
  <si>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</si>
  <si>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</si>
  <si>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</si>
  <si>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</si>
  <si>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</si>
  <si>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</si>
  <si>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</si>
  <si>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</si>
  <si>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</si>
  <si>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</si>
  <si>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</si>
  <si>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</si>
  <si>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</si>
  <si>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</si>
  <si>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</si>
  <si>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</si>
  <si>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</si>
  <si>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</si>
  <si>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</si>
  <si>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</si>
  <si>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</si>
  <si>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</si>
  <si>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</si>
  <si>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</si>
  <si>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</si>
  <si>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</si>
  <si>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</si>
  <si>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</si>
  <si>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</si>
  <si>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</si>
  <si>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</si>
  <si>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</si>
  <si>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</si>
  <si>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</si>
  <si>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</si>
  <si>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</si>
  <si>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</si>
  <si>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</si>
  <si>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</si>
  <si>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</si>
  <si>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</si>
  <si>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</si>
  <si>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</si>
  <si>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</si>
  <si>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</si>
  <si>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</si>
  <si>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</si>
  <si>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</si>
  <si>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</si>
  <si>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</si>
  <si>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</si>
  <si>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</si>
  <si>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</si>
  <si>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</si>
  <si>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</si>
  <si>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</si>
  <si>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</si>
  <si>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</si>
  <si>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</si>
  <si>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</si>
  <si>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</si>
  <si>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</si>
  <si>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</si>
  <si>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</si>
  <si>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</si>
  <si>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</si>
  <si>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</si>
  <si>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</si>
  <si>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</si>
  <si>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</si>
  <si>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</si>
  <si>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</si>
  <si>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</si>
  <si>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</si>
  <si>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</si>
  <si>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</si>
  <si>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</si>
  <si>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</si>
  <si>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</si>
  <si>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</si>
  <si>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</si>
  <si>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</si>
  <si>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</si>
  <si>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</si>
  <si>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</si>
  <si>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</si>
  <si>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</si>
  <si>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</si>
  <si>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</si>
  <si>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</si>
  <si>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</si>
  <si>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</si>
  <si>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</si>
  <si>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</si>
  <si>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</si>
  <si>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</si>
  <si>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</si>
  <si>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</si>
  <si>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</si>
  <si>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</si>
  <si>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</si>
  <si>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</si>
  <si>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</si>
  <si>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</si>
  <si>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</si>
  <si>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</si>
  <si>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</si>
  <si>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</si>
  <si>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</si>
  <si>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</si>
  <si>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</si>
  <si>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</si>
  <si>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</si>
  <si>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</si>
  <si>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</si>
  <si>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</si>
  <si>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</si>
  <si>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</si>
  <si>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</si>
  <si>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</si>
  <si>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</si>
  <si>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</si>
  <si>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</si>
  <si>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</si>
  <si>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</si>
  <si>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</si>
  <si>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</si>
  <si>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</si>
  <si>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</si>
  <si>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</si>
  <si>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</si>
  <si>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</si>
  <si>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</si>
  <si>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</si>
  <si>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</si>
  <si>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</si>
  <si>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</si>
  <si>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</si>
  <si>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</si>
  <si>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</si>
  <si>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</si>
  <si>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</si>
  <si>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</si>
  <si>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</si>
  <si>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</si>
  <si>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</si>
  <si>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</si>
  <si>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</si>
  <si>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</si>
  <si>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</si>
  <si>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</si>
  <si>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</si>
  <si>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</si>
  <si>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</si>
  <si>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</si>
  <si>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</si>
  <si>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</si>
  <si>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</si>
  <si>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</si>
  <si>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</si>
  <si>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</si>
  <si>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</si>
  <si>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</si>
  <si>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</si>
  <si>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</si>
  <si>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</si>
  <si>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</si>
  <si>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</si>
  <si>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</si>
  <si>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</si>
  <si>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</si>
  <si>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</si>
  <si>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</si>
  <si>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</si>
  <si>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</si>
  <si>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</si>
  <si>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</si>
  <si>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</si>
  <si>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</si>
  <si>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</si>
  <si>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</si>
  <si>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</si>
  <si>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</si>
  <si>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</si>
  <si>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</si>
  <si>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</si>
  <si>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</si>
  <si>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</si>
  <si>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</si>
  <si>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</si>
  <si>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</si>
  <si>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</si>
  <si>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</si>
  <si>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</si>
  <si>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</si>
  <si>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</si>
  <si>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</si>
  <si>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</si>
  <si>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</si>
  <si>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</si>
  <si>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</si>
  <si>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</si>
  <si>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</si>
  <si>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</si>
  <si>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</si>
  <si>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</si>
  <si>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</si>
  <si>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</si>
  <si>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</si>
  <si>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</si>
  <si>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</si>
  <si>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</si>
  <si>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</si>
  <si>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</si>
  <si>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</si>
  <si>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</si>
  <si>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</si>
  <si>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</si>
  <si>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</si>
  <si>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</si>
  <si>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</si>
  <si>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</si>
  <si>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</si>
  <si>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</si>
  <si>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</si>
  <si>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</si>
  <si>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</si>
  <si>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</si>
  <si>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</si>
  <si>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</si>
  <si>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</si>
  <si>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</si>
  <si>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</si>
  <si>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</si>
  <si>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</si>
  <si>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</si>
  <si>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</si>
  <si>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</si>
  <si>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</si>
  <si>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</si>
  <si>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</si>
  <si>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</si>
  <si>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</si>
  <si>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</si>
  <si>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</si>
  <si>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</si>
  <si>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</si>
  <si>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</si>
  <si>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</si>
  <si>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</si>
  <si>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</si>
  <si>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</si>
  <si>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</si>
  <si>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</si>
  <si>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</si>
  <si>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</si>
  <si>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</si>
  <si>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</si>
  <si>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</si>
  <si>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</si>
  <si>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</si>
  <si>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</si>
  <si>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</si>
  <si>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</si>
  <si>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</si>
  <si>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</si>
  <si>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</si>
  <si>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</si>
  <si>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</si>
  <si>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</si>
  <si>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</si>
  <si>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</si>
  <si>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</si>
  <si>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</si>
  <si>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</si>
  <si>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</si>
  <si>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</si>
  <si>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</si>
  <si>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</si>
  <si>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</si>
  <si>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</si>
  <si>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</si>
  <si>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</si>
  <si>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</si>
  <si>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</si>
  <si>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</si>
  <si>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</si>
  <si>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</si>
  <si>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</si>
  <si>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</si>
  <si>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</si>
  <si>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</si>
  <si>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</si>
  <si>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</si>
  <si>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</si>
  <si>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</si>
  <si>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</si>
  <si>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</si>
  <si>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</si>
  <si>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</si>
  <si>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</si>
  <si>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</si>
  <si>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</si>
  <si>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</si>
  <si>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</si>
  <si>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</si>
  <si>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</si>
  <si>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</si>
  <si>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</si>
  <si>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</si>
  <si>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</si>
  <si>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</si>
  <si>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</si>
  <si>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</si>
  <si>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</si>
  <si>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</si>
  <si>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</si>
  <si>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</si>
  <si>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</si>
  <si>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</si>
  <si>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</si>
  <si>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</si>
  <si>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</si>
  <si>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</si>
  <si>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</si>
  <si>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</si>
  <si>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</si>
  <si>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</si>
  <si>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</si>
  <si>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</si>
  <si>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</si>
  <si>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</si>
  <si>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</si>
  <si>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</si>
  <si>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</si>
  <si>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</si>
  <si>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</si>
  <si>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</si>
  <si>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</si>
  <si>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</si>
  <si>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</si>
  <si>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</si>
  <si>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</si>
  <si>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</si>
  <si>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</si>
  <si>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</si>
  <si>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</si>
  <si>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</si>
  <si>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</si>
  <si>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</si>
  <si>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</si>
  <si>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</si>
  <si>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</si>
  <si>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</si>
  <si>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</si>
  <si>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</si>
  <si>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</si>
  <si>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</si>
  <si>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</si>
  <si>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</si>
  <si>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</si>
  <si>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</si>
  <si>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</si>
  <si>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</si>
  <si>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</si>
  <si>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</si>
  <si>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</si>
  <si>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</si>
  <si>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</si>
  <si>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</si>
  <si>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</si>
  <si>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</si>
  <si>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</si>
  <si>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</si>
  <si>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</si>
  <si>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</si>
  <si>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</si>
  <si>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</si>
  <si>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</si>
  <si>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</si>
  <si>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</si>
  <si>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</si>
  <si>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</si>
  <si>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</si>
  <si>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</si>
  <si>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</si>
  <si>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</si>
  <si>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</si>
  <si>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</si>
  <si>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</si>
  <si>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</si>
  <si>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</si>
  <si>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</si>
  <si>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</si>
  <si>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</si>
  <si>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</si>
  <si>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</si>
  <si>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</si>
  <si>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</si>
  <si>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</si>
  <si>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</si>
  <si>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</si>
  <si>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</si>
  <si>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</si>
  <si>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</si>
  <si>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</si>
  <si>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</si>
  <si>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</si>
  <si>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</si>
  <si>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</si>
  <si>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</si>
  <si>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</si>
  <si>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</si>
  <si>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</si>
  <si>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</si>
  <si>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</si>
  <si>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</si>
  <si>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</si>
  <si>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</si>
  <si>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</si>
  <si>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</si>
  <si>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</si>
  <si>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</si>
  <si>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</si>
  <si>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</si>
  <si>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</si>
  <si>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</si>
  <si>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</si>
  <si>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</si>
  <si>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</si>
  <si>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</si>
  <si>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</si>
  <si>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</si>
  <si>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</si>
  <si>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</si>
  <si>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</si>
  <si>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</si>
  <si>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</si>
  <si>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</si>
  <si>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</si>
  <si>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</si>
  <si>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</si>
  <si>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</si>
  <si>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</si>
  <si>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</si>
  <si>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</si>
  <si>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</si>
  <si>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</si>
  <si>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</si>
  <si>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</si>
  <si>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</si>
  <si>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</si>
  <si>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</si>
  <si>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</si>
  <si>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</si>
  <si>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</si>
  <si>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</si>
  <si>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</si>
  <si>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</si>
  <si>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</si>
  <si>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</si>
  <si>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</si>
  <si>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</si>
  <si>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</si>
  <si>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</si>
  <si>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</si>
  <si>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</si>
  <si>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</si>
  <si>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</si>
  <si>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</si>
  <si>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</si>
  <si>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</si>
  <si>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</si>
  <si>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</si>
  <si>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</si>
  <si>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</si>
  <si>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</si>
  <si>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</si>
  <si>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</si>
  <si>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</si>
  <si>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</si>
  <si>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</si>
  <si>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</si>
  <si>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</si>
  <si>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</si>
  <si>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</si>
  <si>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</si>
  <si>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</si>
  <si>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</si>
  <si>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</si>
  <si>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</si>
  <si>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</si>
  <si>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</si>
  <si>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</si>
  <si>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</si>
  <si>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</si>
  <si>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</si>
  <si>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</si>
  <si>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</si>
  <si>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</si>
  <si>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</si>
  <si>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</si>
  <si>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</si>
  <si>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</si>
  <si>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</si>
  <si>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</si>
  <si>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</si>
  <si>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</si>
  <si>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</si>
  <si>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</si>
  <si>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</si>
  <si>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</si>
  <si>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</si>
  <si>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</si>
  <si>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</si>
  <si>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</si>
  <si>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</si>
  <si>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</si>
  <si>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</si>
  <si>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</si>
  <si>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</si>
  <si>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</si>
  <si>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</si>
  <si>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</si>
  <si>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</si>
  <si>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</si>
  <si>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</si>
  <si>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</si>
  <si>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</si>
  <si>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</si>
  <si>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</si>
  <si>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</si>
  <si>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</si>
  <si>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</si>
  <si>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</si>
  <si>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</si>
  <si>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</si>
  <si>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</si>
  <si>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</si>
  <si>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</si>
  <si>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</si>
  <si>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</si>
  <si>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</si>
  <si>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</si>
  <si>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</si>
  <si>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</si>
  <si>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</si>
  <si>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</si>
  <si>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</si>
  <si>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</si>
  <si>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</si>
  <si>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</si>
  <si>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</si>
  <si>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</si>
  <si>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</si>
  <si>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</si>
  <si>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</si>
  <si>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</si>
  <si>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</si>
  <si>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</si>
  <si>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</si>
  <si>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</si>
  <si>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</si>
  <si>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</si>
  <si>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</si>
  <si>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</si>
  <si>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</si>
  <si>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</si>
  <si>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</si>
  <si>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</si>
  <si>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</si>
  <si>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</si>
  <si>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</si>
  <si>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</si>
  <si>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</si>
  <si>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</si>
  <si>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</si>
  <si>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</si>
  <si>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</si>
  <si>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</si>
  <si>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</si>
  <si>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</si>
  <si>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</si>
  <si>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</si>
  <si>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</si>
  <si>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</si>
  <si>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</si>
  <si>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</si>
  <si>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</si>
  <si>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</si>
  <si>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</si>
  <si>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</si>
  <si>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</si>
  <si>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</si>
  <si>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</si>
  <si>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</si>
  <si>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</si>
  <si>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</si>
  <si>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</si>
  <si>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</si>
  <si>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</si>
  <si>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</si>
  <si>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</si>
  <si>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</si>
  <si>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</si>
  <si>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</si>
  <si>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</si>
  <si>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</si>
  <si>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</si>
  <si>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</si>
  <si>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</si>
  <si>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</si>
  <si>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</si>
  <si>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</si>
  <si>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</si>
  <si>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</si>
  <si>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</si>
  <si>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</si>
  <si>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</si>
  <si>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</si>
  <si>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</si>
  <si>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</si>
  <si>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</si>
  <si>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</si>
  <si>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</si>
  <si>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</si>
  <si>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</si>
  <si>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</si>
  <si>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</si>
  <si>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</si>
  <si>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</si>
  <si>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</si>
  <si>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</si>
  <si>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</si>
  <si>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</si>
  <si>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</si>
  <si>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</si>
  <si>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</si>
  <si>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</si>
  <si>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</si>
  <si>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</si>
  <si>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</si>
  <si>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</si>
  <si>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</si>
  <si>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</si>
  <si>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</si>
  <si>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</si>
  <si>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</si>
  <si>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</si>
  <si>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</si>
  <si>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</si>
  <si>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</si>
  <si>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</si>
  <si>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</si>
  <si>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</si>
  <si>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</si>
  <si>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</si>
  <si>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</si>
  <si>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</si>
  <si>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</si>
  <si>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</si>
  <si>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</si>
  <si>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</si>
  <si>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</si>
  <si>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</si>
  <si>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</si>
  <si>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</si>
  <si>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</si>
  <si>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</si>
  <si>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</si>
  <si>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</si>
  <si>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</si>
  <si>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</si>
  <si>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</si>
  <si>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</si>
  <si>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</si>
  <si>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</si>
  <si>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</si>
  <si>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</si>
  <si>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</si>
  <si>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</si>
  <si>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</si>
  <si>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</si>
  <si>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</si>
  <si>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</si>
  <si>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</si>
  <si>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</si>
  <si>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</si>
  <si>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</si>
  <si>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</si>
  <si>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</si>
  <si>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</si>
  <si>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</si>
  <si>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</si>
  <si>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</si>
  <si>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</si>
  <si>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</si>
  <si>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</si>
  <si>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</si>
  <si>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</si>
  <si>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</si>
  <si>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</si>
  <si>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</si>
  <si>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</si>
  <si>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</si>
  <si>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</si>
  <si>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</si>
  <si>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</si>
  <si>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</si>
  <si>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</si>
  <si>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</si>
  <si>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</si>
  <si>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</si>
  <si>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</si>
  <si>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</si>
  <si>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</si>
  <si>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</si>
  <si>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</si>
  <si>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</si>
  <si>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</si>
  <si>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</si>
  <si>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</si>
  <si>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</si>
  <si>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</si>
  <si>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</si>
  <si>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</si>
  <si>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</si>
  <si>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</si>
  <si>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</si>
  <si>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</si>
  <si>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</si>
  <si>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</si>
  <si>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</si>
  <si>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</si>
  <si>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</si>
  <si>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</si>
  <si>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</si>
  <si>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</si>
  <si>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</si>
  <si>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</si>
  <si>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</si>
  <si>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</si>
  <si>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</si>
  <si>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</si>
  <si>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</si>
  <si>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</si>
  <si>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</si>
  <si>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</si>
  <si>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</si>
  <si>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</si>
  <si>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</si>
  <si>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</si>
  <si>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</si>
  <si>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</si>
  <si>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</si>
  <si>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</si>
  <si>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</si>
  <si>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</si>
  <si>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</si>
  <si>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</si>
  <si>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</si>
  <si>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</si>
  <si>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</si>
  <si>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</si>
  <si>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</si>
  <si>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</si>
  <si>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</si>
  <si>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</si>
  <si>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</si>
  <si>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</si>
  <si>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</si>
  <si>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</si>
  <si>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</si>
  <si>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</si>
  <si>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</si>
  <si>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</si>
  <si>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</si>
  <si>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</si>
  <si>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</si>
  <si>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</si>
  <si>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</si>
  <si>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</si>
  <si>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</si>
  <si>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</si>
  <si>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</si>
  <si>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</si>
  <si>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</si>
  <si>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</si>
  <si>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</si>
  <si>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</si>
  <si>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</si>
  <si>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</si>
  <si>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</si>
  <si>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</si>
  <si>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</si>
  <si>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</si>
  <si>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</si>
  <si>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</si>
  <si>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</si>
  <si>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</si>
  <si>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</si>
  <si>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</si>
  <si>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</si>
  <si>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</si>
  <si>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</si>
  <si>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</si>
  <si>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</si>
  <si>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</si>
  <si>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</si>
  <si>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</si>
  <si>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</si>
  <si>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</si>
  <si>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</si>
  <si>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</si>
  <si>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</si>
  <si>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</si>
  <si>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</si>
  <si>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</si>
  <si>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</si>
  <si>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</si>
  <si>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</si>
  <si>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</si>
  <si>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</si>
  <si>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</si>
  <si>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</si>
  <si>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</si>
  <si>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</si>
  <si>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</si>
  <si>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</si>
  <si>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</si>
  <si>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</si>
  <si>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</si>
  <si>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</si>
  <si>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</si>
  <si>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</si>
  <si>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</si>
  <si>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</si>
  <si>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</si>
  <si>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</si>
  <si>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</si>
  <si>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</si>
  <si>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</si>
  <si>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</si>
  <si>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</si>
  <si>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</si>
  <si>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</si>
  <si>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</si>
  <si>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</si>
  <si>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</si>
  <si>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</si>
  <si>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</si>
  <si>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</si>
  <si>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</si>
  <si>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</si>
  <si>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</si>
  <si>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</si>
  <si>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</si>
  <si>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</si>
  <si>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</si>
  <si>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</si>
  <si>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</si>
  <si>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</si>
  <si>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</si>
  <si>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</si>
  <si>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</si>
  <si>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</si>
  <si>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</si>
  <si>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</si>
  <si>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</si>
  <si>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</si>
  <si>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</si>
  <si>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</si>
  <si>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</si>
  <si>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</si>
  <si>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</si>
  <si>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</si>
  <si>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</si>
  <si>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</si>
  <si>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</si>
  <si>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</si>
  <si>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</si>
  <si>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</si>
  <si>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</si>
  <si>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</si>
  <si>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</si>
  <si>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</si>
  <si>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</si>
  <si>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</si>
  <si>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</si>
  <si>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</si>
  <si>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</si>
  <si>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</si>
  <si>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</si>
  <si>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</si>
  <si>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</si>
  <si>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</si>
  <si>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</si>
  <si>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</si>
  <si>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</si>
  <si>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</si>
  <si>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</si>
  <si>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</si>
  <si>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</si>
  <si>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</si>
  <si>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</si>
  <si>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</si>
  <si>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</si>
  <si>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</si>
  <si>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</si>
  <si>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</si>
  <si>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</si>
  <si>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</si>
  <si>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</si>
  <si>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</si>
  <si>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</si>
  <si>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</si>
  <si>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</si>
  <si>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</si>
  <si>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</si>
  <si>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</si>
  <si>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</si>
  <si>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</si>
  <si>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</si>
  <si>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</si>
  <si>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</si>
  <si>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</si>
  <si>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</si>
  <si>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</si>
  <si>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</si>
  <si>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</si>
  <si>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</si>
  <si>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</si>
  <si>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</si>
  <si>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</si>
  <si>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</si>
  <si>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</si>
  <si>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</si>
  <si>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</si>
  <si>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</si>
  <si>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</si>
  <si>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</si>
  <si>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</si>
  <si>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</si>
  <si>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</si>
  <si>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</si>
  <si>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</si>
  <si>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</si>
  <si>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</si>
  <si>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</si>
  <si>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</si>
  <si>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</si>
  <si>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</si>
  <si>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</si>
  <si>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</si>
  <si>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</si>
  <si>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</si>
  <si>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</si>
  <si>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</si>
  <si>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</si>
  <si>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</si>
  <si>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</si>
  <si>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</si>
  <si>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</si>
  <si>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</si>
  <si>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</si>
  <si>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</si>
  <si>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</si>
  <si>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</si>
  <si>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</si>
  <si>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</si>
  <si>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</si>
  <si>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</si>
  <si>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</si>
  <si>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</si>
  <si>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</si>
  <si>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</si>
  <si>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</si>
  <si>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</si>
  <si>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</si>
  <si>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</si>
  <si>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</si>
  <si>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</si>
  <si>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</si>
  <si>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</si>
  <si>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</si>
  <si>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</si>
  <si>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</si>
  <si>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</si>
  <si>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</si>
  <si>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</si>
  <si>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</si>
  <si>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</si>
  <si>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</si>
  <si>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</si>
  <si>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</si>
  <si>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</si>
  <si>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</si>
  <si>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</si>
  <si>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</si>
  <si>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</si>
  <si>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</si>
  <si>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</si>
  <si>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</si>
  <si>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</si>
  <si>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</si>
  <si>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</si>
  <si>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</si>
  <si>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</si>
  <si>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</si>
  <si>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</si>
  <si>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</si>
  <si>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</si>
  <si>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</si>
  <si>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</si>
  <si>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</si>
  <si>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</si>
  <si>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</si>
  <si>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</si>
  <si>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</si>
  <si>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</si>
  <si>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</si>
  <si>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</si>
  <si>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</si>
  <si>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</si>
  <si>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</si>
  <si>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</si>
  <si>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</si>
  <si>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</si>
  <si>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</si>
  <si>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</si>
  <si>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</si>
  <si>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</si>
  <si>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</si>
  <si>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</si>
  <si>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</si>
  <si>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</si>
  <si>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</si>
  <si>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</si>
  <si>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</si>
  <si>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</si>
  <si>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</si>
  <si>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</si>
  <si>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</si>
  <si>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</si>
  <si>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</si>
  <si>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</si>
  <si>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</si>
  <si>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</si>
  <si>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</si>
  <si>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</si>
  <si>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</si>
  <si>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</si>
  <si>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</si>
  <si>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</si>
  <si>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</si>
  <si>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</si>
  <si>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</si>
  <si>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</si>
  <si>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</si>
  <si>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</si>
  <si>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</si>
  <si>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</si>
  <si>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</si>
  <si>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</si>
  <si>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</si>
  <si>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</si>
  <si>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</si>
  <si>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</si>
  <si>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</si>
  <si>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</si>
  <si>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</si>
  <si>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</si>
  <si>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</si>
  <si>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</si>
  <si>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</si>
  <si>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</si>
  <si>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</si>
  <si>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</si>
  <si>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</si>
  <si>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</si>
  <si>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</si>
  <si>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</si>
  <si>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</si>
  <si>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</si>
  <si>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</si>
  <si>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</si>
  <si>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</si>
  <si>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</si>
  <si>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</si>
  <si>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</si>
  <si>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</si>
  <si>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</si>
  <si>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</si>
  <si>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</si>
  <si>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</si>
  <si>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</si>
  <si>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</si>
  <si>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</si>
  <si>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</si>
  <si>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</si>
  <si>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</si>
  <si>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</si>
  <si>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</si>
  <si>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</si>
  <si>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</si>
  <si>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</si>
  <si>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</si>
  <si>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</si>
  <si>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</si>
  <si>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</si>
  <si>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</si>
  <si>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</si>
  <si>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</si>
  <si>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</si>
  <si>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</si>
  <si>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</si>
  <si>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</si>
  <si>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</si>
  <si>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</si>
  <si>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</si>
  <si>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</si>
  <si>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</si>
  <si>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</si>
  <si>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</si>
  <si>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</si>
  <si>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</si>
  <si>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</si>
  <si>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</si>
  <si>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</si>
  <si>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</si>
  <si>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</si>
  <si>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</si>
  <si>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</si>
  <si>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</si>
  <si>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</si>
  <si>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</si>
  <si>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</si>
  <si>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</si>
  <si>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</si>
  <si>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</si>
  <si>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</si>
  <si>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</si>
  <si>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</si>
  <si>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</si>
  <si>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</si>
  <si>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</si>
  <si>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</si>
  <si>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</si>
  <si>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</si>
  <si>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</si>
  <si>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</si>
  <si>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</si>
  <si>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</si>
  <si>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</si>
  <si>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</si>
  <si>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</si>
  <si>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</si>
  <si>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</si>
  <si>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</si>
  <si>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</si>
  <si>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</si>
  <si>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</si>
  <si>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</si>
  <si>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</si>
  <si>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</si>
  <si>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</si>
  <si>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</si>
  <si>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</si>
  <si>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</si>
  <si>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</si>
  <si>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</si>
  <si>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</si>
  <si>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</si>
  <si>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</si>
  <si>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</si>
  <si>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</si>
  <si>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</si>
  <si>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</si>
  <si>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</si>
  <si>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</si>
  <si>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</si>
  <si>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</si>
  <si>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</si>
  <si>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</si>
  <si>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</si>
  <si>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</si>
  <si>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</si>
  <si>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</si>
  <si>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</si>
  <si>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</si>
  <si>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</si>
  <si>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</si>
  <si>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</si>
  <si>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</si>
  <si>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</si>
  <si>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</si>
  <si>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</si>
  <si>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</si>
  <si>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</si>
  <si>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</si>
  <si>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</si>
  <si>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</si>
  <si>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</si>
  <si>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</si>
  <si>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</si>
  <si>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</si>
  <si>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</si>
  <si>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</si>
  <si>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</si>
  <si>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</si>
  <si>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</si>
  <si>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</si>
  <si>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</si>
  <si>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</si>
  <si>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</si>
  <si>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</si>
  <si>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</si>
  <si>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</si>
  <si>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</si>
  <si>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</si>
  <si>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</si>
  <si>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</si>
  <si>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</si>
  <si>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</si>
  <si>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</si>
  <si>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</si>
  <si>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</si>
  <si>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</si>
  <si>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</si>
  <si>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</si>
  <si>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</si>
  <si>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</si>
  <si>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</si>
  <si>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</si>
  <si>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</si>
  <si>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</si>
  <si>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</si>
  <si>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</si>
  <si>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</si>
  <si>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</si>
  <si>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</si>
  <si>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</si>
  <si>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</si>
  <si>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</si>
  <si>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</si>
  <si>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</si>
  <si>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</si>
  <si>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</si>
  <si>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</si>
  <si>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</si>
  <si>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</si>
  <si>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</si>
  <si>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</si>
  <si>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</si>
  <si>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</si>
  <si>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</si>
  <si>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</si>
  <si>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</si>
  <si>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</si>
  <si>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</si>
  <si>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</si>
  <si>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</si>
  <si>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</si>
  <si>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</si>
  <si>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</si>
  <si>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</si>
  <si>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</si>
  <si>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</si>
  <si>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</si>
  <si>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</si>
  <si>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</si>
  <si>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</si>
  <si>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</si>
  <si>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</si>
  <si>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</si>
  <si>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</si>
  <si>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</si>
  <si>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</si>
  <si>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</si>
  <si>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</si>
  <si>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</si>
  <si>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</si>
  <si>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</si>
  <si>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</si>
  <si>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</si>
  <si>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</si>
  <si>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</si>
  <si>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</si>
  <si>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</si>
  <si>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</si>
  <si>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</si>
  <si>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</si>
  <si>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</si>
  <si>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</si>
  <si>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</si>
  <si>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</si>
  <si>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</si>
  <si>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</si>
  <si>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</si>
  <si>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</si>
  <si>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</si>
  <si>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</si>
  <si>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</si>
  <si>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</si>
  <si>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</si>
  <si>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</si>
  <si>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</si>
  <si>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</si>
  <si>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</si>
  <si>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</si>
  <si>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</si>
  <si>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</si>
  <si>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</si>
  <si>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</si>
  <si>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</si>
  <si>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</si>
  <si>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</si>
  <si>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</si>
  <si>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</si>
  <si>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</si>
  <si>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</si>
  <si>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</si>
  <si>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</si>
  <si>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</si>
  <si>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</si>
  <si>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</si>
  <si>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</si>
  <si>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</si>
  <si>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</si>
  <si>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</si>
  <si>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</si>
  <si>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</si>
  <si>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</si>
  <si>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</si>
  <si>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</si>
  <si>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</si>
  <si>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</si>
  <si>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</si>
  <si>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</si>
  <si>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</si>
  <si>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</si>
  <si>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</si>
  <si>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</si>
  <si>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</si>
  <si>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</si>
  <si>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</si>
  <si>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</si>
  <si>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</si>
  <si>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</si>
  <si>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</si>
  <si>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</si>
  <si>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</si>
  <si>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</si>
  <si>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</si>
  <si>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</si>
  <si>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</si>
  <si>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</si>
  <si>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</si>
  <si>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</si>
  <si>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</si>
  <si>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</si>
  <si>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</si>
  <si>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</si>
  <si>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</si>
  <si>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</si>
  <si>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</si>
  <si>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</si>
  <si>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</si>
  <si>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</si>
  <si>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</si>
  <si>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</si>
  <si>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</si>
  <si>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</si>
  <si>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</si>
  <si>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</si>
  <si>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</si>
  <si>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</si>
  <si>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</si>
  <si>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</si>
  <si>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</si>
  <si>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</si>
  <si>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</si>
  <si>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</si>
  <si>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</si>
  <si>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</si>
  <si>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</si>
  <si>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</si>
  <si>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</si>
  <si>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</si>
  <si>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</si>
  <si>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</si>
  <si>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</si>
  <si>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</si>
  <si>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</si>
  <si>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</si>
  <si>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</si>
  <si>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</si>
  <si>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</si>
  <si>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</si>
  <si>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</si>
  <si>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</si>
  <si>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</si>
  <si>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</si>
  <si>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</si>
  <si>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</si>
  <si>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</si>
  <si>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</si>
  <si>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</si>
  <si>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</si>
  <si>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</si>
  <si>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</si>
  <si>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</si>
  <si>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</si>
  <si>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</si>
  <si>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</si>
  <si>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</si>
  <si>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</si>
  <si>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</si>
  <si>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</si>
  <si>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</si>
  <si>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</si>
  <si>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</si>
  <si>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</si>
  <si>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</si>
  <si>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</si>
  <si>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</si>
  <si>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</si>
  <si>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</si>
  <si>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</si>
  <si>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</si>
  <si>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</si>
  <si>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</si>
  <si>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</si>
  <si>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</si>
  <si>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</si>
  <si>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</si>
  <si>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</si>
  <si>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</si>
  <si>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</si>
  <si>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</si>
  <si>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</si>
  <si>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</si>
  <si>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</si>
  <si>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</si>
  <si>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</si>
  <si>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</si>
  <si>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</si>
  <si>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</si>
  <si>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</si>
  <si>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</si>
  <si>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</si>
  <si>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</si>
  <si>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</si>
  <si>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</si>
  <si>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</si>
  <si>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</si>
  <si>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</si>
  <si>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</si>
  <si>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</si>
  <si>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</si>
  <si>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</si>
  <si>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</si>
  <si>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</si>
  <si>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</si>
  <si>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</si>
  <si>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</si>
  <si>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</si>
  <si>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</si>
  <si>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</si>
  <si>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</si>
  <si>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</si>
  <si>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</si>
  <si>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</si>
  <si>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</si>
  <si>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</si>
  <si>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</si>
  <si>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</si>
  <si>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</si>
  <si>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</si>
  <si>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</si>
  <si>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</si>
  <si>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</si>
  <si>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</si>
  <si>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</si>
  <si>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</si>
  <si>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</si>
  <si>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</si>
  <si>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</si>
  <si>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</si>
  <si>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</si>
  <si>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</si>
  <si>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</si>
  <si>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</si>
  <si>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</si>
  <si>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</si>
  <si>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</si>
  <si>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</si>
  <si>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</si>
  <si>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</si>
  <si>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</si>
  <si>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</si>
  <si>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</si>
  <si>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</si>
  <si>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</si>
  <si>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</si>
  <si>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</si>
  <si>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</si>
  <si>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</si>
  <si>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</si>
  <si>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</si>
  <si>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</si>
  <si>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</si>
  <si>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</si>
  <si>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</si>
  <si>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</si>
  <si>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</si>
  <si>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</si>
  <si>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</si>
  <si>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</si>
  <si>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</si>
  <si>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</si>
  <si>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</si>
  <si>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</si>
  <si>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</si>
  <si>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</si>
  <si>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</si>
  <si>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</si>
  <si>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</si>
  <si>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</si>
  <si>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</si>
  <si>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</si>
  <si>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</si>
  <si>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</si>
  <si>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</si>
  <si>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</si>
  <si>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</si>
  <si>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</si>
  <si>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</si>
  <si>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</si>
  <si>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</si>
  <si>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</si>
  <si>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</si>
  <si>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</si>
  <si>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</si>
  <si>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</si>
  <si>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</si>
  <si>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</si>
  <si>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</si>
  <si>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</si>
  <si>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</si>
  <si>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</si>
  <si>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</si>
  <si>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</si>
  <si>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</si>
  <si>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</si>
  <si>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</si>
  <si>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</si>
  <si>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</si>
  <si>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</si>
  <si>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</si>
  <si>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</si>
  <si>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</si>
  <si>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</si>
  <si>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</si>
  <si>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</si>
  <si>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</si>
  <si>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</si>
  <si>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</si>
  <si>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</si>
  <si>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</si>
  <si>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</si>
  <si>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</si>
  <si>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</si>
  <si>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</si>
  <si>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</si>
  <si>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</si>
  <si>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</si>
  <si>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</si>
  <si>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</si>
  <si>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</si>
  <si>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</si>
  <si>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</si>
  <si>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</si>
  <si>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</si>
  <si>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</si>
  <si>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</si>
  <si>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</si>
  <si>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</si>
  <si>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</si>
  <si>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</si>
  <si>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</si>
  <si>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</si>
  <si>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</si>
  <si>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</si>
  <si>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</si>
  <si>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</si>
  <si>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</si>
  <si>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</si>
  <si>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</si>
  <si>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</si>
  <si>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</si>
  <si>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</si>
  <si>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</si>
  <si>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</si>
  <si>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</si>
  <si>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</si>
  <si>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</si>
  <si>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</si>
  <si>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</si>
  <si>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</si>
  <si>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</si>
  <si>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</si>
  <si>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</si>
  <si>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</si>
  <si>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</si>
  <si>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</si>
  <si>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</si>
  <si>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</si>
  <si>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</si>
  <si>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</si>
  <si>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</si>
  <si>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</si>
  <si>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</si>
  <si>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</si>
  <si>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</si>
  <si>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</si>
  <si>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</si>
  <si>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</si>
  <si>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</si>
  <si>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</si>
  <si>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</si>
  <si>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</si>
  <si>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</si>
  <si>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</si>
  <si>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</si>
  <si>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</si>
  <si>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</si>
  <si>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</si>
  <si>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</si>
  <si>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</si>
  <si>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</si>
  <si>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</si>
  <si>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</si>
  <si>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</si>
  <si>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</si>
  <si>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</si>
  <si>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</si>
  <si>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</si>
  <si>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</si>
  <si>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</si>
  <si>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</si>
  <si>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</si>
  <si>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</si>
  <si>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</si>
  <si>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</si>
  <si>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</si>
  <si>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</si>
  <si>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</si>
  <si>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</si>
  <si>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</si>
  <si>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</si>
  <si>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</si>
  <si>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</si>
  <si>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</si>
  <si>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</si>
  <si>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</si>
  <si>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</si>
  <si>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</si>
  <si>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</si>
  <si>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</si>
  <si>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</si>
  <si>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</si>
  <si>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</si>
  <si>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</si>
  <si>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</si>
  <si>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</si>
  <si>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</si>
  <si>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</si>
  <si>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</si>
  <si>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</si>
  <si>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</si>
  <si>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</si>
  <si>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</si>
  <si>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</si>
  <si>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</si>
  <si>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</si>
  <si>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</si>
  <si>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</si>
  <si>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</si>
  <si>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</si>
  <si>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</si>
  <si>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</si>
  <si>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</si>
  <si>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</si>
  <si>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</si>
  <si>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</si>
  <si>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</si>
  <si>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</si>
  <si>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</si>
  <si>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</si>
  <si>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</si>
  <si>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</si>
  <si>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</si>
  <si>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</si>
  <si>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</si>
  <si>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</si>
  <si>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</si>
  <si>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</si>
  <si>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</si>
  <si>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</si>
  <si>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</si>
  <si>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</si>
  <si>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</si>
  <si>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</si>
  <si>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</si>
  <si>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</si>
  <si>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</si>
  <si>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</si>
  <si>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</si>
  <si>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</si>
  <si>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</si>
  <si>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</si>
  <si>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</si>
  <si>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</si>
  <si>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</si>
  <si>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</si>
  <si>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</si>
  <si>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</si>
  <si>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</si>
  <si>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</si>
  <si>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</si>
  <si>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</si>
  <si>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</si>
  <si>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</si>
  <si>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</si>
  <si>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</si>
  <si>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</si>
  <si>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</si>
  <si>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</si>
  <si>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</si>
  <si>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</si>
  <si>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</si>
  <si>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</si>
  <si>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</si>
  <si>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</si>
  <si>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</si>
  <si>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</si>
  <si>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</si>
  <si>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</si>
  <si>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</si>
  <si>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</si>
  <si>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</si>
  <si>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</si>
  <si>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</si>
  <si>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</si>
  <si>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</si>
  <si>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</si>
  <si>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</si>
  <si>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</si>
  <si>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</si>
  <si>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</si>
  <si>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</si>
  <si>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</si>
  <si>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</si>
  <si>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</si>
  <si>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</si>
  <si>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</si>
  <si>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</si>
  <si>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</si>
  <si>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</si>
  <si>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</si>
  <si>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</si>
  <si>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</si>
  <si>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</si>
  <si>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</si>
  <si>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</si>
  <si>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</si>
  <si>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</si>
  <si>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</si>
  <si>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</si>
  <si>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</si>
  <si>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</si>
  <si>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</si>
  <si>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</si>
  <si>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</si>
  <si>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</si>
  <si>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</si>
  <si>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</si>
  <si>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</si>
  <si>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</si>
  <si>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</si>
  <si>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</si>
  <si>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</si>
  <si>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</si>
  <si>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</si>
  <si>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</si>
  <si>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</si>
  <si>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</si>
  <si>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</si>
  <si>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</si>
  <si>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</si>
  <si>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</si>
  <si>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</si>
  <si>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</si>
  <si>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</si>
  <si>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</si>
  <si>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</si>
  <si>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</si>
  <si>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</si>
  <si>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</si>
  <si>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</si>
  <si>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</si>
  <si>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</si>
  <si>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</si>
  <si>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</si>
  <si>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</si>
  <si>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</si>
  <si>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</si>
  <si>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</si>
  <si>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</si>
  <si>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</si>
  <si>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</si>
  <si>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</si>
  <si>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</si>
  <si>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</si>
  <si>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</si>
  <si>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</si>
  <si>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</si>
  <si>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</si>
  <si>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</si>
  <si>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</si>
  <si>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</si>
  <si>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</si>
  <si>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</si>
  <si>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</si>
  <si>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</si>
  <si>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</si>
  <si>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</si>
  <si>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</si>
  <si>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</si>
  <si>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</si>
  <si>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</si>
  <si>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</si>
  <si>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</si>
  <si>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</si>
  <si>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</si>
  <si>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</si>
  <si>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</si>
  <si>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</si>
  <si>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</si>
  <si>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</si>
  <si>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</si>
  <si>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</si>
  <si>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</si>
  <si>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</si>
  <si>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</si>
  <si>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</si>
  <si>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</si>
  <si>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</si>
  <si>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</si>
  <si>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</si>
  <si>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</si>
  <si>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</si>
  <si>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</si>
  <si>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</si>
  <si>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</si>
  <si>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</si>
  <si>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</si>
  <si>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</si>
  <si>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</si>
  <si>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</si>
  <si>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</si>
  <si>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</si>
  <si>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</si>
  <si>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</si>
  <si>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</si>
  <si>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</si>
  <si>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</si>
  <si>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</si>
  <si>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</si>
  <si>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</si>
  <si>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</si>
  <si>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</si>
  <si>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</si>
  <si>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</si>
  <si>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</si>
  <si>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</si>
  <si>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</si>
  <si>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</si>
  <si>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</si>
  <si>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</si>
  <si>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</si>
  <si>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</si>
  <si>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</si>
  <si>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</si>
  <si>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</si>
  <si>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</si>
  <si>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</si>
  <si>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</si>
  <si>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</si>
  <si>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</si>
  <si>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</si>
  <si>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</si>
  <si>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</si>
  <si>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</si>
  <si>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</si>
  <si>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</si>
  <si>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</si>
  <si>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</si>
  <si>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</si>
  <si>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</si>
  <si>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</si>
  <si>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</si>
  <si>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</si>
  <si>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</si>
  <si>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</si>
  <si>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</si>
  <si>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</si>
  <si>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</si>
  <si>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</si>
  <si>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</si>
  <si>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</si>
  <si>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</si>
  <si>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</si>
  <si>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</si>
  <si>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</si>
  <si>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</si>
  <si>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</si>
  <si>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</si>
  <si>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</si>
  <si>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</si>
  <si>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</si>
  <si>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</si>
  <si>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</si>
  <si>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</si>
  <si>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</si>
  <si>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</si>
  <si>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</si>
  <si>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</si>
  <si>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</si>
  <si>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</si>
  <si>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</si>
  <si>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</si>
  <si>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</si>
  <si>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</si>
  <si>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</si>
  <si>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</si>
  <si>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</si>
  <si>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</si>
  <si>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</si>
  <si>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</si>
  <si>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</si>
  <si>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</si>
  <si>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</si>
  <si>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</si>
  <si>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</si>
  <si>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</si>
  <si>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</si>
  <si>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</si>
  <si>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</si>
  <si>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</si>
  <si>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</si>
  <si>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</si>
  <si>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</si>
  <si>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</si>
  <si>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</si>
  <si>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</si>
  <si>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</si>
  <si>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</si>
  <si>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</si>
  <si>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</si>
  <si>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</si>
  <si>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</si>
  <si>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</si>
  <si>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</si>
  <si>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</si>
  <si>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</si>
  <si>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</si>
  <si>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</si>
  <si>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</si>
  <si>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</si>
  <si>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</si>
  <si>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</si>
  <si>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</si>
  <si>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</si>
  <si>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</si>
  <si>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</si>
  <si>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</si>
  <si>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</si>
  <si>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</si>
  <si>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</si>
  <si>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</si>
  <si>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</si>
  <si>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</si>
  <si>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</si>
  <si>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</si>
  <si>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</si>
  <si>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</si>
  <si>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</si>
  <si>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</si>
  <si>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</si>
  <si>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</si>
  <si>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</si>
  <si>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</si>
  <si>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</si>
  <si>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</si>
  <si>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</si>
  <si>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</si>
  <si>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</si>
  <si>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</si>
  <si>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</si>
  <si>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</si>
  <si>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</si>
  <si>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</si>
  <si>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</si>
  <si>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</si>
  <si>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</si>
  <si>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</si>
  <si>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</si>
  <si>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</si>
  <si>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</si>
  <si>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</si>
  <si>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</si>
  <si>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</si>
  <si>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</si>
  <si>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</si>
  <si>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</si>
  <si>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</si>
  <si>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</si>
  <si>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</si>
  <si>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</si>
  <si>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</si>
  <si>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</si>
  <si>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</si>
  <si>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</si>
  <si>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</si>
  <si>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</si>
  <si>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</si>
  <si>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</si>
  <si>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</si>
  <si>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</si>
  <si>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</si>
  <si>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</si>
  <si>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</si>
  <si>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</si>
  <si>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</si>
  <si>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</si>
  <si>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</si>
  <si>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</si>
  <si>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</si>
  <si>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</si>
  <si>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</si>
  <si>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</si>
  <si>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</si>
  <si>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</si>
  <si>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</si>
  <si>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</si>
  <si>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</si>
  <si>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</si>
  <si>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</si>
  <si>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</si>
  <si>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</si>
  <si>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</si>
  <si>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</si>
  <si>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</si>
  <si>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</si>
  <si>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</si>
  <si>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</si>
  <si>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</si>
  <si>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</si>
  <si>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</si>
  <si>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</si>
  <si>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</si>
  <si>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</si>
  <si>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</si>
  <si>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</si>
  <si>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</si>
  <si>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</si>
  <si>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</si>
  <si>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</si>
  <si>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</si>
  <si>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</si>
  <si>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</si>
  <si>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</si>
  <si>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</si>
  <si>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</si>
  <si>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</si>
  <si>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</si>
  <si>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</si>
  <si>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</si>
  <si>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</si>
  <si>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</si>
  <si>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</si>
  <si>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</si>
  <si>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</si>
  <si>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</si>
  <si>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</si>
  <si>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</si>
  <si>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</si>
  <si>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</si>
  <si>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</si>
  <si>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</si>
  <si>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</si>
  <si>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</si>
  <si>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</si>
  <si>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</si>
  <si>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</si>
  <si>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</si>
  <si>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</si>
  <si>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</si>
  <si>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</si>
  <si>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</si>
  <si>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</si>
  <si>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</si>
  <si>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</si>
  <si>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</si>
  <si>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</si>
  <si>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</si>
  <si>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</si>
  <si>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</si>
  <si>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</si>
  <si>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</si>
  <si>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</si>
  <si>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</si>
  <si>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</si>
  <si>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</si>
  <si>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</si>
  <si>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</si>
  <si>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</si>
  <si>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</si>
  <si>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</si>
  <si>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</si>
  <si>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</si>
  <si>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</si>
  <si>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</si>
  <si>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</si>
  <si>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</si>
  <si>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</si>
  <si>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</si>
  <si>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</si>
  <si>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</si>
  <si>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</si>
  <si>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</si>
  <si>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</si>
  <si>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</si>
  <si>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</si>
  <si>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</si>
  <si>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</si>
  <si>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</si>
  <si>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</si>
  <si>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</si>
  <si>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</si>
  <si>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</si>
  <si>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</si>
  <si>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</si>
  <si>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</si>
  <si>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</si>
  <si>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</si>
  <si>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</si>
  <si>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</si>
  <si>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</si>
  <si>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</si>
  <si>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</si>
  <si>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</si>
  <si>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</si>
  <si>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</si>
  <si>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</si>
  <si>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</si>
  <si>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</si>
  <si>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</si>
  <si>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</si>
  <si>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</si>
  <si>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</si>
  <si>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</si>
  <si>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</si>
  <si>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</si>
  <si>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</si>
  <si>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</si>
  <si>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</si>
  <si>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</si>
  <si>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</si>
  <si>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</si>
  <si>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</si>
  <si>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</si>
  <si>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</si>
  <si>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</si>
  <si>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</si>
  <si>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</si>
  <si>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</si>
  <si>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</si>
  <si>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</si>
  <si>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</si>
  <si>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</si>
  <si>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</si>
  <si>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</si>
  <si>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</si>
  <si>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</si>
  <si>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</si>
  <si>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</si>
  <si>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</si>
  <si>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</si>
  <si>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</si>
  <si>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</si>
  <si>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</si>
  <si>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</si>
  <si>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</si>
  <si>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</si>
  <si>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</si>
  <si>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</si>
  <si>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</si>
  <si>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</si>
  <si>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</si>
  <si>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</si>
  <si>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</si>
  <si>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</si>
  <si>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</si>
  <si>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</si>
  <si>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</si>
  <si>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</si>
  <si>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</si>
  <si>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</si>
  <si>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</si>
  <si>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</si>
  <si>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</si>
  <si>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</si>
  <si>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</si>
  <si>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</si>
  <si>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</si>
  <si>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</si>
  <si>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</si>
  <si>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</si>
  <si>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</si>
  <si>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</si>
  <si>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</si>
  <si>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</si>
  <si>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</si>
  <si>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</si>
  <si>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</si>
  <si>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</si>
  <si>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</si>
  <si>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</si>
  <si>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</si>
  <si>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</si>
  <si>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</si>
  <si>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</si>
  <si>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</si>
  <si>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</si>
  <si>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</si>
  <si>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</si>
  <si>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</si>
  <si>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</si>
  <si>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</si>
  <si>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</si>
  <si>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</si>
  <si>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</si>
  <si>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</si>
  <si>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</si>
  <si>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</si>
  <si>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</si>
  <si>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</si>
  <si>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</si>
  <si>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</si>
  <si>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</si>
  <si>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</si>
  <si>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</si>
  <si>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</si>
  <si>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</si>
  <si>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</si>
  <si>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</si>
  <si>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</si>
  <si>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</si>
  <si>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</si>
  <si>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</si>
  <si>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</si>
  <si>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</si>
  <si>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</si>
  <si>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</si>
  <si>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</si>
  <si>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</si>
  <si>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</si>
  <si>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</si>
  <si>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</si>
  <si>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</si>
  <si>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</si>
  <si>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</si>
  <si>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</si>
  <si>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</si>
  <si>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</si>
  <si>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</si>
  <si>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</si>
  <si>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</si>
  <si>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</si>
  <si>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</si>
  <si>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</si>
  <si>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</si>
  <si>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</si>
  <si>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</si>
  <si>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</si>
  <si>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</si>
  <si>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</si>
  <si>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</si>
  <si>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</si>
  <si>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</si>
  <si>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</si>
  <si>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</si>
  <si>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</si>
  <si>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</si>
  <si>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</si>
  <si>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</si>
  <si>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</si>
  <si>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</si>
  <si>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</si>
  <si>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</si>
  <si>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</si>
  <si>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</si>
  <si>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</si>
  <si>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</si>
  <si>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</si>
  <si>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</si>
  <si>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</si>
  <si>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</si>
  <si>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</si>
  <si>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</si>
  <si>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</si>
  <si>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</si>
  <si>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</si>
  <si>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</si>
  <si>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</si>
  <si>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</si>
  <si>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</si>
  <si>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</si>
  <si>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</si>
  <si>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</si>
  <si>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</si>
  <si>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</si>
  <si>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</si>
  <si>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</si>
  <si>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</si>
  <si>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</si>
  <si>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</si>
  <si>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</si>
  <si>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</si>
  <si>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</si>
  <si>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</si>
  <si>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</si>
  <si>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</si>
  <si>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</si>
  <si>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</si>
  <si>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</si>
  <si>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</si>
  <si>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</si>
  <si>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</si>
  <si>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</si>
  <si>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</si>
  <si>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</si>
  <si>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</si>
  <si>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</si>
  <si>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</si>
  <si>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</si>
  <si>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</si>
  <si>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</si>
  <si>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</si>
  <si>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</si>
  <si>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</si>
  <si>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</si>
  <si>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</si>
  <si>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</si>
  <si>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</si>
  <si>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</si>
  <si>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</si>
  <si>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</si>
  <si>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</si>
  <si>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</si>
  <si>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</si>
  <si>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</si>
  <si>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</si>
  <si>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</si>
  <si>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</si>
  <si>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</si>
  <si>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</si>
  <si>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</si>
  <si>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</si>
  <si>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</si>
  <si>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</si>
  <si>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</si>
  <si>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</si>
  <si>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</si>
  <si>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</si>
  <si>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</si>
  <si>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</si>
  <si>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</si>
  <si>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</si>
  <si>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</si>
  <si>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</si>
  <si>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</si>
  <si>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</si>
  <si>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</si>
  <si>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</si>
  <si>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</si>
  <si>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</si>
  <si>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</si>
  <si>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</si>
  <si>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</si>
  <si>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</si>
  <si>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</si>
  <si>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</si>
  <si>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</si>
  <si>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</si>
  <si>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</si>
  <si>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</si>
  <si>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</si>
  <si>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</si>
  <si>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</si>
  <si>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</si>
  <si>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</si>
  <si>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</si>
  <si>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</si>
  <si>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</si>
  <si>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</si>
  <si>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</si>
  <si>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</si>
  <si>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</si>
  <si>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</si>
  <si>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</si>
  <si>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</si>
  <si>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</si>
  <si>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</si>
  <si>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</si>
  <si>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</si>
  <si>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</si>
  <si>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</si>
  <si>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</si>
  <si>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</si>
  <si>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</si>
  <si>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</si>
  <si>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</si>
  <si>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</si>
  <si>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</si>
  <si>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</si>
  <si>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</si>
  <si>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</si>
  <si>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</si>
  <si>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</si>
  <si>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</si>
  <si>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</si>
  <si>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</si>
  <si>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</si>
  <si>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</si>
  <si>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</si>
  <si>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</si>
  <si>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</si>
  <si>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</si>
  <si>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</si>
  <si>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</si>
  <si>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</si>
  <si>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</si>
  <si>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</si>
  <si>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</si>
  <si>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</si>
  <si>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</si>
  <si>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</si>
  <si>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</si>
  <si>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</si>
  <si>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</si>
  <si>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</si>
  <si>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</si>
  <si>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</si>
  <si>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</si>
  <si>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</si>
  <si>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</si>
  <si>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</si>
  <si>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</si>
  <si>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</si>
  <si>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</si>
  <si>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</si>
  <si>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</si>
  <si>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</si>
  <si>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</si>
  <si>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</si>
  <si>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</si>
  <si>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</si>
  <si>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</si>
  <si>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</si>
  <si>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</si>
  <si>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</si>
  <si>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</si>
  <si>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</si>
  <si>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</si>
  <si>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</si>
  <si>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</si>
  <si>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</si>
  <si>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</si>
  <si>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</si>
  <si>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</si>
  <si>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</si>
  <si>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</si>
  <si>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</si>
  <si>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</si>
  <si>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</si>
  <si>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</si>
  <si>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</si>
  <si>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</si>
  <si>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</si>
  <si>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</si>
  <si>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</si>
  <si>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</si>
  <si>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</si>
  <si>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</si>
  <si>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</si>
  <si>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</si>
  <si>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</si>
  <si>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</si>
  <si>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</si>
  <si>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</si>
  <si>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</si>
  <si>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</si>
  <si>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</si>
  <si>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</si>
  <si>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</si>
  <si>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</si>
  <si>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</si>
  <si>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</si>
  <si>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</si>
  <si>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</si>
  <si>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</si>
  <si>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</si>
  <si>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</si>
  <si>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</si>
  <si>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</si>
  <si>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</si>
  <si>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</si>
  <si>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</si>
  <si>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</si>
  <si>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</si>
  <si>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</si>
  <si>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</si>
  <si>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</si>
  <si>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</si>
  <si>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</si>
  <si>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</si>
  <si>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</si>
  <si>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</si>
  <si>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</si>
  <si>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</si>
  <si>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</si>
  <si>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</si>
  <si>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</si>
  <si>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</si>
  <si>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</si>
  <si>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</si>
  <si>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</si>
  <si>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</si>
  <si>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</si>
  <si>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</si>
  <si>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</si>
  <si>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</si>
  <si>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</si>
  <si>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</si>
  <si>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</si>
  <si>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</si>
  <si>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</si>
  <si>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</si>
  <si>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</si>
  <si>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</si>
  <si>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</si>
  <si>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</si>
  <si>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</si>
  <si>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</si>
  <si>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</si>
  <si>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</si>
  <si>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</si>
  <si>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</si>
  <si>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</si>
  <si>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</si>
  <si>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</si>
  <si>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</si>
  <si>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</si>
  <si>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</si>
  <si>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</si>
  <si>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</si>
  <si>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</si>
  <si>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</si>
  <si>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</si>
  <si>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</si>
  <si>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</si>
  <si>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</si>
  <si>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</si>
  <si>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</si>
  <si>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</si>
  <si>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</si>
  <si>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</si>
  <si>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</si>
  <si>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</si>
  <si>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</si>
  <si>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</si>
  <si>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</si>
  <si>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</si>
  <si>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</si>
  <si>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</si>
  <si>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</si>
  <si>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</si>
  <si>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</si>
  <si>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</si>
  <si>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</si>
  <si>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</si>
  <si>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</si>
  <si>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</si>
  <si>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</si>
  <si>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</si>
  <si>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</si>
  <si>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</si>
  <si>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</si>
  <si>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</si>
  <si>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</si>
  <si>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</si>
  <si>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</si>
  <si>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</si>
  <si>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</si>
  <si>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</si>
  <si>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</si>
  <si>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</si>
  <si>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</si>
  <si>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</si>
  <si>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</si>
  <si>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</si>
  <si>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</si>
  <si>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</si>
  <si>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</si>
  <si>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</si>
  <si>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</si>
  <si>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</si>
  <si>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</si>
  <si>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</si>
  <si>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</si>
  <si>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</si>
  <si>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</si>
  <si>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</si>
  <si>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</si>
  <si>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</si>
  <si>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</si>
  <si>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</si>
  <si>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</si>
  <si>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</si>
  <si>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</si>
  <si>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</si>
  <si>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</si>
  <si>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</si>
  <si>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</si>
  <si>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</si>
  <si>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</si>
  <si>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</si>
  <si>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</si>
  <si>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</si>
  <si>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</si>
  <si>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</si>
  <si>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</si>
  <si>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</si>
  <si>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</si>
  <si>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</si>
  <si>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</si>
  <si>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</si>
  <si>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</si>
  <si>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</si>
  <si>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</si>
  <si>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</si>
  <si>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</si>
  <si>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</si>
  <si>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</si>
  <si>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</si>
  <si>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</si>
  <si>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</si>
  <si>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</si>
  <si>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</si>
  <si>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</si>
  <si>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</si>
  <si>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</si>
  <si>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</si>
  <si>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</si>
  <si>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</si>
  <si>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</si>
  <si>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</si>
  <si>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</si>
  <si>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</si>
  <si>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</si>
  <si>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</si>
  <si>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</si>
  <si>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</si>
  <si>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</si>
  <si>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</si>
  <si>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</si>
  <si>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</si>
  <si>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</si>
  <si>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</si>
  <si>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</si>
  <si>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</si>
  <si>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</si>
  <si>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</si>
  <si>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</si>
  <si>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</si>
  <si>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</si>
  <si>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</si>
  <si>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</si>
  <si>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</si>
  <si>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</si>
  <si>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</si>
  <si>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</si>
  <si>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</si>
  <si>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</si>
  <si>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</si>
  <si>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</si>
  <si>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</si>
  <si>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</si>
  <si>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</si>
  <si>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</si>
  <si>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</si>
  <si>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</si>
  <si>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</si>
  <si>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</si>
  <si>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</si>
  <si>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</si>
  <si>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</si>
  <si>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</si>
  <si>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</si>
  <si>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</si>
  <si>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</si>
  <si>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</si>
  <si>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</si>
  <si>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</si>
  <si>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</si>
  <si>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</si>
  <si>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</si>
  <si>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</si>
  <si>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</si>
  <si>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</si>
  <si>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</si>
  <si>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</si>
  <si>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</si>
  <si>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</si>
  <si>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</si>
  <si>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</si>
  <si>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</si>
  <si>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</si>
  <si>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</si>
  <si>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</si>
  <si>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</si>
  <si>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</si>
  <si>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</si>
  <si>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</si>
  <si>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</si>
  <si>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</si>
  <si>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</si>
  <si>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</si>
  <si>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</si>
  <si>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</si>
  <si>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</si>
  <si>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</si>
  <si>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</si>
  <si>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</si>
  <si>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</si>
  <si>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</si>
  <si>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</si>
  <si>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</si>
  <si>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</si>
  <si>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</si>
  <si>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</si>
  <si>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</si>
  <si>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</si>
  <si>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</si>
  <si>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</si>
  <si>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</si>
  <si>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</si>
  <si>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</si>
  <si>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</si>
  <si>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</si>
  <si>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</si>
  <si>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</si>
  <si>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</si>
  <si>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</si>
  <si>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</si>
  <si>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</si>
  <si>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</si>
  <si>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</si>
  <si>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</si>
  <si>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</si>
  <si>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</si>
  <si>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</si>
  <si>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</si>
  <si>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</si>
  <si>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</si>
  <si>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</si>
  <si>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</si>
  <si>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</si>
  <si>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</si>
  <si>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</si>
  <si>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</si>
  <si>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</si>
  <si>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</si>
  <si>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</si>
  <si>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</si>
  <si>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</si>
  <si>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</si>
  <si>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</si>
  <si>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</si>
  <si>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</si>
  <si>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</si>
  <si>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</si>
  <si>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</si>
  <si>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</si>
  <si>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</si>
  <si>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</si>
  <si>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</si>
  <si>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</si>
  <si>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</si>
  <si>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</si>
  <si>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</si>
  <si>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</si>
  <si>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</si>
  <si>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</si>
  <si>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</si>
  <si>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</si>
  <si>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</si>
  <si>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</si>
  <si>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</si>
  <si>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</si>
  <si>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</si>
  <si>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</si>
  <si>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</si>
  <si>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</si>
  <si>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</si>
  <si>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</si>
  <si>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</si>
  <si>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</si>
  <si>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</si>
  <si>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</si>
  <si>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</si>
  <si>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</si>
  <si>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</si>
  <si>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</si>
  <si>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</si>
  <si>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</si>
  <si>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</si>
  <si>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</si>
  <si>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</si>
  <si>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</si>
  <si>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</si>
  <si>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</si>
  <si>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</si>
  <si>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</si>
  <si>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</si>
  <si>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</si>
  <si>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</si>
  <si>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</si>
  <si>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</si>
  <si>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</si>
  <si>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</si>
  <si>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</si>
  <si>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</si>
  <si>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</si>
  <si>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</si>
  <si>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</si>
  <si>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</si>
  <si>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</si>
  <si>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</si>
  <si>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</si>
  <si>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</si>
  <si>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</si>
  <si>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</si>
  <si>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</si>
  <si>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</si>
  <si>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</si>
  <si>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</si>
  <si>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</si>
  <si>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</si>
  <si>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</si>
  <si>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</si>
  <si>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</si>
  <si>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</si>
  <si>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</si>
  <si>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</si>
  <si>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</si>
  <si>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</si>
  <si>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</si>
  <si>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</si>
  <si>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</si>
  <si>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</si>
  <si>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</si>
  <si>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</si>
  <si>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</si>
  <si>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</si>
  <si>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</si>
  <si>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</si>
  <si>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</si>
  <si>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</si>
  <si>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</si>
  <si>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</si>
  <si>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</si>
  <si>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</si>
  <si>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</si>
  <si>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</si>
  <si>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</si>
  <si>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</si>
  <si>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</si>
  <si>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</si>
  <si>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</si>
  <si>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</si>
  <si>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</si>
  <si>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</si>
  <si>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</si>
  <si>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</si>
  <si>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</si>
  <si>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</si>
  <si>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</si>
  <si>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</si>
  <si>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</si>
  <si>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</si>
  <si>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</si>
  <si>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</si>
  <si>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</si>
  <si>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</si>
  <si>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</si>
  <si>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</si>
  <si>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</si>
  <si>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</si>
  <si>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</si>
  <si>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</si>
  <si>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</si>
  <si>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</si>
  <si>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</si>
  <si>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</si>
  <si>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</si>
  <si>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</si>
  <si>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</si>
  <si>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</si>
  <si>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</si>
  <si>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</si>
  <si>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</si>
  <si>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</si>
  <si>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</si>
  <si>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</si>
  <si>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</si>
  <si>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</si>
  <si>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</si>
  <si>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</si>
  <si>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</si>
  <si>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</si>
  <si>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</si>
  <si>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</si>
  <si>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</si>
  <si>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</si>
  <si>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</si>
  <si>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</si>
  <si>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</si>
  <si>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</si>
  <si>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</si>
  <si>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</si>
  <si>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</si>
  <si>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</si>
  <si>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</si>
  <si>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</si>
  <si>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</si>
  <si>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</si>
  <si>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</si>
  <si>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</si>
  <si>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</si>
  <si>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</si>
  <si>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</si>
  <si>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</si>
  <si>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</si>
  <si>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</si>
  <si>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</si>
  <si>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</si>
  <si>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</si>
  <si>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</si>
  <si>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</si>
  <si>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</si>
  <si>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</si>
  <si>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</si>
  <si>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</si>
  <si>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</si>
  <si>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</si>
  <si>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</si>
  <si>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</si>
  <si>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</si>
  <si>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</si>
  <si>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</si>
  <si>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</si>
  <si>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</si>
  <si>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</si>
  <si>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</si>
  <si>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</si>
  <si>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</si>
  <si>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</si>
  <si>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</si>
  <si>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</si>
  <si>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</si>
  <si>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</si>
  <si>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</si>
  <si>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</si>
  <si>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</si>
  <si>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</si>
  <si>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</si>
  <si>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</si>
  <si>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</si>
  <si>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</si>
  <si>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</si>
  <si>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</si>
  <si>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</si>
  <si>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</si>
  <si>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</si>
  <si>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</si>
  <si>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</si>
  <si>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</si>
  <si>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</si>
  <si>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</si>
  <si>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</si>
  <si>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</si>
  <si>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</si>
  <si>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</si>
  <si>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</si>
  <si>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</si>
  <si>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</si>
  <si>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</si>
  <si>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</si>
  <si>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</si>
  <si>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</si>
  <si>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</si>
  <si>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</si>
  <si>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</si>
  <si>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</si>
  <si>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</si>
  <si>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</si>
  <si>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</si>
  <si>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</si>
  <si>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</si>
  <si>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</si>
  <si>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</si>
  <si>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</si>
  <si>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</si>
  <si>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</si>
  <si>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</si>
  <si>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</si>
  <si>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</si>
  <si>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</si>
  <si>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</si>
  <si>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</si>
  <si>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</si>
  <si>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</si>
  <si>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</si>
  <si>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</si>
  <si>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</si>
  <si>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</si>
  <si>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</si>
  <si>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</si>
  <si>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</si>
  <si>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</si>
  <si>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</si>
  <si>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</si>
  <si>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</si>
  <si>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</si>
  <si>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</si>
  <si>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</si>
  <si>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</si>
  <si>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</si>
  <si>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</si>
  <si>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</si>
  <si>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</si>
  <si>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</si>
  <si>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</si>
  <si>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</si>
  <si>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</si>
  <si>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</si>
  <si>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</si>
  <si>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</si>
  <si>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</si>
  <si>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</si>
  <si>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</si>
  <si>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</si>
  <si>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</si>
  <si>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</si>
  <si>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</si>
  <si>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</si>
  <si>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</si>
  <si>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</si>
  <si>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</si>
  <si>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</si>
  <si>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</si>
  <si>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</si>
  <si>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</si>
  <si>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</si>
  <si>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</si>
  <si>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</si>
  <si>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</si>
  <si>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</si>
  <si>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</si>
  <si>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</si>
  <si>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</si>
  <si>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</si>
  <si>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</si>
  <si>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</si>
  <si>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</si>
  <si>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</si>
  <si>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</si>
  <si>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</si>
  <si>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</si>
  <si>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</si>
  <si>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</si>
  <si>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</si>
  <si>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</si>
  <si>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</si>
  <si>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</si>
  <si>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</si>
  <si>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</si>
  <si>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</si>
  <si>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</si>
  <si>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</si>
  <si>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</si>
  <si>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</si>
  <si>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</si>
  <si>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</si>
  <si>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</si>
  <si>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</si>
  <si>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</si>
  <si>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</si>
  <si>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</si>
  <si>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</si>
  <si>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</si>
  <si>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</si>
  <si>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</si>
  <si>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</si>
  <si>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</si>
  <si>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</si>
  <si>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</si>
  <si>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</si>
  <si>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</si>
  <si>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</si>
  <si>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</si>
  <si>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</si>
  <si>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</si>
  <si>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</si>
  <si>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</si>
  <si>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</si>
  <si>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</si>
  <si>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</si>
  <si>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</si>
  <si>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</si>
  <si>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</si>
  <si>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</si>
  <si>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</si>
  <si>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</si>
  <si>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</si>
  <si>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</si>
  <si>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</si>
  <si>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</si>
  <si>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</si>
  <si>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</si>
  <si>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</si>
  <si>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</si>
  <si>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</si>
  <si>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</si>
  <si>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</si>
  <si>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</si>
  <si>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</si>
  <si>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</si>
  <si>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</si>
  <si>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</si>
  <si>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</si>
  <si>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</si>
  <si>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</si>
  <si>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</si>
  <si>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</si>
  <si>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</si>
  <si>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</si>
  <si>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</si>
  <si>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</si>
  <si>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</si>
  <si>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</si>
  <si>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</si>
  <si>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</si>
  <si>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</si>
  <si>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</si>
  <si>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</si>
  <si>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</si>
  <si>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</si>
  <si>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</si>
  <si>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</si>
  <si>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</si>
  <si>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</si>
  <si>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</si>
  <si>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</si>
  <si>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</si>
  <si>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</si>
  <si>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</si>
  <si>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</si>
  <si>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</si>
  <si>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</si>
  <si>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</si>
  <si>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</si>
  <si>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</si>
  <si>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</si>
  <si>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</si>
  <si>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</si>
  <si>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</si>
  <si>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</si>
  <si>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</si>
  <si>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</si>
  <si>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</si>
  <si>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</si>
  <si>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</si>
  <si>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</si>
  <si>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</si>
  <si>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</si>
  <si>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</si>
  <si>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</si>
  <si>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</si>
  <si>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</si>
  <si>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</si>
  <si>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</si>
  <si>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</si>
  <si>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</si>
  <si>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</si>
  <si>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</si>
  <si>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</si>
  <si>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</si>
  <si>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</si>
  <si>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</si>
  <si>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</si>
  <si>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</si>
  <si>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</si>
  <si>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</si>
  <si>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</si>
  <si>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</si>
  <si>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</si>
  <si>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</si>
  <si>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</si>
  <si>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</si>
  <si>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</si>
  <si>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</si>
  <si>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</si>
  <si>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</si>
  <si>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</si>
  <si>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</si>
  <si>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</si>
  <si>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</si>
  <si>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</si>
  <si>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</si>
  <si>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</si>
  <si>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</si>
  <si>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</si>
  <si>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</si>
  <si>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</si>
  <si>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</si>
  <si>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</si>
  <si>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</si>
  <si>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</si>
  <si>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</si>
  <si>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</si>
  <si>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</si>
  <si>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</si>
  <si>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</si>
  <si>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</si>
  <si>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</si>
  <si>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</si>
  <si>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</si>
  <si>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</si>
  <si>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</si>
  <si>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</si>
  <si>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</si>
  <si>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</si>
  <si>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</si>
  <si>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</si>
  <si>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</si>
  <si>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</si>
  <si>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</si>
  <si>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</si>
  <si>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</si>
  <si>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</si>
  <si>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</si>
  <si>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</si>
  <si>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</si>
  <si>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</si>
  <si>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</si>
  <si>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</si>
  <si>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</si>
  <si>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</si>
  <si>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</si>
  <si>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</si>
  <si>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</si>
  <si>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</si>
  <si>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</si>
  <si>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</si>
  <si>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</si>
  <si>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</si>
  <si>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</si>
  <si>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</si>
  <si>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</si>
  <si>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</si>
  <si>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</si>
  <si>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</si>
  <si>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</si>
  <si>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</si>
  <si>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</si>
  <si>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</si>
  <si>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</si>
  <si>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</si>
  <si>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</si>
  <si>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</si>
  <si>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</si>
  <si>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</si>
  <si>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</si>
  <si>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</si>
  <si>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</si>
  <si>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</si>
  <si>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</si>
  <si>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</si>
  <si>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</si>
  <si>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</si>
  <si>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</si>
  <si>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</si>
  <si>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</si>
  <si>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</si>
  <si>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</si>
  <si>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</si>
  <si>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</si>
  <si>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</si>
  <si>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</si>
  <si>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</si>
  <si>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</si>
  <si>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</si>
  <si>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</si>
  <si>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</si>
  <si>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</si>
  <si>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</si>
  <si>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</si>
  <si>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</si>
  <si>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</si>
  <si>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</si>
  <si>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</si>
  <si>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</si>
  <si>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</si>
  <si>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</si>
  <si>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</si>
  <si>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</si>
  <si>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</si>
  <si>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</si>
  <si>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</si>
  <si>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</si>
  <si>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</si>
  <si>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</si>
  <si>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</si>
  <si>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</si>
  <si>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</si>
  <si>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</si>
  <si>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</si>
  <si>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</si>
  <si>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</si>
  <si>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</si>
  <si>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</si>
  <si>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</si>
  <si>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</si>
  <si>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</si>
  <si>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</si>
  <si>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</si>
  <si>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</si>
  <si>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</si>
  <si>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</si>
  <si>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</si>
  <si>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</si>
  <si>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</si>
  <si>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</si>
  <si>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</si>
  <si>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</si>
  <si>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</si>
  <si>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</si>
  <si>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</si>
  <si>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</si>
  <si>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</si>
  <si>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</si>
  <si>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</si>
  <si>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</si>
  <si>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</si>
  <si>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</si>
  <si>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</si>
  <si>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</si>
  <si>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</si>
  <si>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</si>
  <si>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</si>
  <si>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</si>
  <si>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</si>
  <si>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</si>
  <si>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</si>
  <si>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</si>
  <si>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</si>
  <si>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</si>
  <si>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</si>
  <si>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</si>
  <si>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</si>
  <si>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</si>
  <si>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</si>
  <si>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</si>
  <si>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</si>
  <si>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</si>
  <si>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</si>
  <si>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</si>
  <si>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</si>
  <si>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</si>
  <si>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</si>
  <si>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</si>
  <si>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</si>
  <si>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</si>
  <si>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</si>
  <si>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</si>
  <si>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</si>
  <si>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</si>
  <si>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</si>
  <si>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</si>
  <si>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</si>
  <si>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</si>
  <si>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</si>
  <si>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</si>
  <si>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</si>
  <si>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</si>
  <si>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</si>
  <si>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</si>
  <si>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</si>
  <si>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</si>
  <si>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</si>
  <si>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</si>
  <si>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</si>
  <si>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</si>
  <si>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</si>
  <si>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</si>
  <si>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</si>
  <si>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</si>
  <si>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</si>
  <si>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</si>
  <si>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</si>
  <si>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</si>
  <si>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</si>
  <si>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</si>
  <si>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</si>
  <si>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</si>
  <si>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</si>
  <si>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</si>
  <si>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</si>
  <si>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</si>
  <si>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</si>
  <si>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</si>
  <si>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</si>
  <si>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</si>
  <si>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</si>
  <si>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</si>
  <si>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</si>
  <si>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</si>
  <si>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</si>
  <si>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</si>
  <si>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</si>
  <si>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</si>
  <si>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</si>
  <si>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</si>
  <si>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</si>
  <si>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</si>
  <si>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</si>
  <si>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</si>
  <si>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</si>
  <si>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</si>
  <si>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</si>
  <si>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</si>
  <si>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</si>
  <si>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</si>
  <si>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</si>
  <si>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</si>
  <si>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</si>
  <si>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</si>
  <si>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</si>
  <si>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</si>
  <si>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</si>
  <si>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</si>
  <si>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</si>
  <si>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</si>
  <si>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</si>
  <si>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</si>
  <si>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</si>
  <si>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</si>
  <si>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</si>
  <si>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</si>
  <si>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</si>
  <si>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</si>
  <si>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</si>
  <si>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</si>
  <si>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</si>
  <si>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</si>
  <si>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</si>
  <si>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</si>
  <si>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</si>
  <si>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</si>
  <si>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</si>
  <si>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</si>
  <si>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</si>
  <si>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</si>
  <si>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</si>
  <si>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</si>
  <si>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</si>
  <si>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</si>
  <si>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</si>
  <si>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</si>
  <si>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</si>
  <si>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</si>
  <si>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</si>
  <si>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</si>
  <si>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</si>
  <si>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</si>
  <si>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</si>
  <si>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</si>
  <si>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</si>
  <si>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</si>
  <si>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</si>
  <si>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</si>
  <si>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</si>
  <si>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</si>
  <si>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</si>
  <si>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</si>
  <si>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</si>
  <si>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</si>
  <si>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</si>
  <si>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</si>
  <si>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</si>
  <si>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</si>
  <si>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</si>
  <si>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</si>
  <si>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</si>
  <si>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</si>
  <si>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</si>
  <si>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</si>
  <si>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</si>
  <si>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</si>
  <si>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</si>
  <si>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</si>
  <si>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</si>
  <si>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</si>
  <si>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</si>
  <si>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</si>
  <si>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</si>
  <si>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</si>
  <si>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</si>
  <si>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</si>
  <si>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</si>
  <si>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</si>
  <si>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</si>
  <si>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</si>
  <si>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</si>
  <si>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</si>
  <si>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</si>
  <si>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</si>
  <si>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</si>
  <si>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</si>
  <si>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</si>
  <si>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</si>
  <si>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</si>
  <si>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</si>
  <si>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</si>
  <si>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</si>
  <si>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</si>
  <si>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</si>
  <si>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</si>
  <si>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</si>
  <si>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</si>
  <si>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</si>
  <si>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</si>
  <si>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</si>
  <si>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</si>
  <si>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</si>
  <si>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</si>
  <si>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</si>
  <si>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</si>
  <si>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</si>
  <si>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</si>
  <si>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</si>
  <si>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</si>
  <si>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</si>
  <si>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</si>
  <si>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</si>
  <si>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</si>
  <si>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</si>
  <si>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</si>
  <si>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</si>
  <si>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</si>
  <si>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</si>
  <si>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</si>
  <si>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</si>
  <si>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</si>
  <si>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</si>
  <si>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</si>
  <si>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</si>
  <si>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</si>
  <si>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</si>
  <si>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</si>
  <si>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</si>
  <si>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</si>
  <si>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</si>
  <si>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</si>
  <si>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</si>
  <si>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</si>
  <si>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</si>
  <si>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</si>
  <si>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</si>
  <si>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</si>
  <si>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</si>
  <si>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</si>
  <si>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</si>
  <si>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</si>
  <si>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</si>
  <si>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</si>
  <si>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</si>
  <si>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</si>
  <si>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</si>
  <si>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</si>
  <si>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</si>
  <si>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</si>
  <si>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</si>
  <si>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</si>
  <si>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</si>
  <si>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</si>
  <si>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</si>
  <si>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</si>
  <si>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</si>
  <si>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</si>
  <si>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</si>
  <si>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</si>
  <si>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</si>
  <si>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</si>
  <si>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</si>
  <si>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</si>
  <si>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</si>
  <si>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</si>
  <si>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</si>
  <si>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</si>
  <si>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</si>
  <si>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</si>
  <si>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</si>
  <si>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</si>
  <si>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</si>
  <si>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</si>
  <si>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</si>
  <si>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</si>
  <si>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</si>
  <si>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</si>
  <si>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</si>
  <si>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</si>
  <si>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</si>
  <si>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</si>
  <si>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</si>
  <si>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</si>
  <si>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</si>
  <si>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</si>
  <si>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</si>
  <si>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</si>
  <si>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</si>
  <si>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</si>
  <si>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</si>
  <si>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</si>
  <si>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</si>
  <si>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</si>
  <si>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</si>
  <si>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</si>
  <si>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</si>
  <si>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</si>
  <si>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</si>
  <si>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</si>
  <si>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</si>
  <si>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</si>
  <si>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</si>
  <si>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</si>
  <si>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</si>
  <si>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</si>
  <si>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</si>
  <si>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</si>
  <si>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</si>
  <si>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</si>
  <si>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</si>
  <si>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</si>
  <si>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</si>
  <si>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</si>
  <si>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</si>
  <si>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</si>
  <si>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</si>
  <si>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</si>
  <si>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</si>
  <si>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</si>
  <si>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</si>
  <si>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</si>
  <si>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</si>
  <si>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</si>
  <si>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</si>
  <si>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</si>
  <si>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</si>
  <si>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</si>
  <si>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</si>
  <si>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</si>
  <si>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</si>
  <si>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</si>
  <si>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</si>
  <si>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</si>
  <si>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</si>
  <si>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</si>
  <si>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</si>
  <si>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</si>
  <si>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</si>
  <si>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</si>
  <si>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</si>
  <si>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</si>
  <si>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</si>
  <si>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</si>
  <si>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</si>
  <si>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</si>
  <si>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</si>
  <si>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</si>
  <si>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</si>
  <si>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</si>
  <si>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</si>
  <si>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</si>
  <si>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</si>
  <si>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</si>
  <si>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</si>
  <si>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</si>
  <si>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</si>
  <si>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</si>
  <si>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</si>
  <si>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</si>
  <si>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</si>
  <si>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</si>
  <si>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</si>
  <si>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</si>
  <si>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</si>
  <si>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</si>
  <si>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</si>
  <si>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</si>
  <si>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</si>
  <si>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</si>
  <si>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</si>
  <si>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</si>
  <si>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</si>
  <si>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</si>
  <si>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</si>
  <si>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</si>
  <si>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</si>
  <si>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</si>
  <si>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</si>
  <si>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</si>
  <si>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</si>
  <si>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</si>
  <si>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</si>
  <si>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</si>
  <si>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</si>
  <si>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</si>
  <si>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</si>
  <si>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</si>
  <si>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</si>
  <si>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</si>
  <si>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</si>
  <si>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</si>
  <si>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</si>
  <si>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</si>
  <si>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</si>
  <si>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</si>
  <si>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</si>
  <si>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</si>
  <si>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</si>
  <si>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</si>
  <si>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</si>
  <si>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</si>
  <si>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</si>
  <si>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</si>
  <si>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</si>
  <si>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</si>
  <si>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</si>
  <si>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</si>
  <si>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</si>
  <si>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</si>
  <si>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</si>
  <si>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</si>
  <si>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</si>
  <si>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</si>
  <si>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</si>
  <si>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</si>
  <si>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</si>
  <si>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</si>
  <si>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</si>
  <si>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</si>
  <si>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</si>
  <si>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</si>
  <si>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</si>
  <si>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</si>
  <si>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</si>
  <si>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</si>
  <si>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</si>
  <si>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</si>
  <si>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</si>
  <si>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</si>
  <si>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</si>
  <si>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</si>
  <si>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</si>
  <si>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</si>
  <si>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</si>
  <si>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</si>
  <si>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</si>
  <si>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</si>
  <si>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</si>
  <si>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</si>
  <si>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</si>
  <si>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</si>
  <si>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</si>
  <si>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</si>
  <si>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</si>
  <si>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</si>
  <si>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</si>
  <si>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</si>
  <si>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</si>
  <si>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</si>
  <si>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</si>
  <si>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</si>
  <si>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</si>
  <si>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</si>
  <si>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</si>
  <si>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</si>
  <si>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</si>
  <si>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</si>
  <si>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</si>
  <si>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</si>
  <si>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</si>
  <si>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</si>
  <si>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</si>
  <si>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</si>
  <si>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</si>
  <si>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</si>
  <si>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</si>
  <si>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</si>
  <si>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</si>
  <si>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</si>
  <si>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</si>
  <si>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</si>
  <si>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</si>
  <si>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</si>
  <si>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</si>
  <si>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</si>
  <si>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</si>
  <si>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</si>
  <si>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</si>
  <si>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</si>
  <si>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</si>
  <si>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</si>
  <si>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</si>
  <si>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</si>
  <si>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</si>
  <si>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</si>
  <si>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</si>
  <si>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</si>
  <si>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</si>
  <si>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</si>
  <si>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</si>
  <si>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</si>
  <si>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</si>
  <si>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</si>
  <si>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</si>
  <si>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</si>
  <si>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</si>
  <si>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</si>
  <si>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</si>
  <si>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</si>
  <si>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</si>
  <si>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</si>
  <si>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</si>
  <si>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</si>
  <si>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</si>
  <si>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</si>
  <si>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</si>
  <si>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</si>
  <si>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</si>
  <si>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</si>
  <si>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</si>
  <si>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</si>
  <si>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</si>
  <si>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</si>
  <si>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</si>
  <si>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</si>
  <si>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</si>
  <si>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</si>
  <si>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</si>
  <si>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</si>
  <si>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</si>
  <si>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</si>
  <si>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</si>
  <si>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</si>
  <si>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</si>
  <si>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</si>
  <si>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</si>
  <si>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</si>
  <si>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</si>
  <si>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</si>
  <si>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</si>
  <si>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</si>
  <si>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</si>
  <si>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</si>
  <si>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</si>
  <si>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</si>
  <si>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</si>
  <si>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</si>
  <si>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</si>
  <si>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</si>
  <si>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</si>
  <si>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</si>
  <si>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</si>
  <si>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</si>
  <si>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</si>
  <si>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</si>
  <si>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</si>
  <si>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</si>
  <si>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</si>
  <si>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</si>
  <si>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</si>
  <si>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</si>
  <si>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</si>
  <si>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</si>
  <si>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</si>
  <si>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</si>
  <si>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</si>
  <si>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</si>
  <si>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</si>
  <si>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</si>
  <si>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</si>
  <si>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</si>
  <si>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</si>
  <si>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</si>
  <si>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</si>
  <si>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</si>
  <si>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</si>
  <si>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</si>
  <si>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</si>
  <si>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</si>
  <si>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</si>
  <si>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</si>
  <si>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</si>
  <si>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</si>
  <si>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</si>
  <si>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</si>
  <si>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</si>
  <si>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</si>
  <si>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</si>
  <si>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</si>
  <si>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</si>
  <si>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</si>
  <si>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</si>
  <si>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</si>
  <si>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</si>
  <si>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</si>
  <si>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</si>
  <si>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</si>
  <si>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</si>
  <si>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</si>
  <si>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</si>
  <si>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</si>
  <si>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</si>
  <si>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</si>
  <si>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</si>
  <si>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</si>
  <si>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</si>
  <si>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</si>
  <si>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</si>
  <si>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</si>
  <si>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</si>
  <si>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</si>
  <si>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</si>
  <si>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</si>
  <si>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</si>
  <si>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</si>
  <si>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</si>
  <si>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</si>
  <si>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</si>
  <si>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</si>
  <si>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</si>
  <si>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</si>
  <si>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</si>
  <si>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</si>
  <si>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</si>
  <si>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</si>
  <si>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</si>
  <si>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</si>
  <si>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</si>
  <si>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</si>
  <si>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</si>
  <si>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</si>
  <si>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</si>
  <si>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</si>
  <si>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</si>
  <si>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</si>
  <si>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</si>
  <si>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</si>
  <si>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</si>
  <si>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</si>
  <si>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</si>
  <si>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</si>
  <si>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</si>
  <si>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</si>
  <si>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</si>
  <si>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</si>
  <si>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</si>
  <si>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</si>
  <si>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</si>
  <si>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</si>
  <si>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</si>
  <si>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</si>
  <si>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</si>
  <si>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</si>
  <si>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</si>
  <si>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</si>
  <si>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</si>
  <si>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</si>
  <si>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</si>
  <si>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</si>
  <si>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</si>
  <si>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</si>
  <si>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</si>
  <si>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</si>
  <si>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</si>
  <si>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</si>
  <si>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</si>
  <si>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</si>
  <si>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</si>
  <si>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</si>
  <si>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</si>
  <si>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</si>
  <si>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</si>
  <si>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</si>
  <si>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</si>
  <si>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</si>
  <si>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</si>
  <si>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</si>
  <si>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</si>
  <si>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</si>
  <si>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</si>
  <si>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</si>
  <si>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</si>
  <si>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</si>
  <si>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</si>
  <si>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</si>
  <si>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</si>
  <si>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</si>
  <si>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</si>
  <si>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</si>
  <si>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</si>
  <si>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</si>
  <si>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</si>
  <si>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</si>
  <si>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</si>
  <si>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</si>
  <si>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</si>
  <si>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</si>
  <si>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</si>
  <si>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</si>
  <si>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</si>
  <si>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</si>
  <si>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</si>
  <si>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</si>
  <si>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</si>
  <si>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</si>
  <si>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</si>
  <si>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</si>
  <si>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</si>
  <si>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</si>
  <si>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</si>
  <si>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</si>
  <si>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</si>
  <si>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</si>
  <si>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</si>
  <si>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</si>
  <si>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</si>
  <si>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</si>
  <si>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</si>
  <si>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</si>
  <si>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</si>
  <si>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</si>
  <si>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</si>
  <si>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</si>
  <si>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</si>
  <si>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</si>
  <si>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</si>
  <si>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</si>
  <si>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</si>
  <si>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</si>
  <si>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</si>
  <si>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</si>
  <si>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</si>
  <si>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</si>
  <si>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</si>
  <si>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</si>
  <si>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</si>
  <si>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</si>
  <si>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</si>
  <si>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</si>
  <si>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</si>
  <si>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</si>
  <si>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</si>
  <si>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</si>
  <si>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</si>
  <si>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</si>
  <si>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</si>
  <si>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</si>
  <si>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</si>
  <si>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</si>
  <si>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</si>
  <si>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</si>
  <si>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</si>
  <si>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</si>
  <si>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</si>
  <si>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</si>
  <si>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</si>
  <si>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</si>
  <si>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</si>
  <si>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</si>
  <si>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</si>
  <si>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</si>
  <si>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</si>
  <si>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</si>
  <si>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</si>
  <si>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</si>
  <si>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</si>
  <si>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</si>
  <si>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</si>
  <si>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</si>
  <si>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</si>
  <si>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</si>
  <si>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</si>
  <si>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</si>
  <si>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</si>
  <si>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</si>
  <si>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</si>
  <si>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</si>
  <si>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</si>
  <si>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</si>
  <si>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</si>
  <si>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</si>
  <si>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</si>
  <si>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</si>
  <si>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</si>
  <si>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</si>
  <si>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</si>
  <si>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</si>
  <si>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</si>
  <si>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</si>
  <si>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</si>
  <si>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</si>
  <si>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</si>
  <si>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</si>
  <si>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</si>
  <si>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</si>
  <si>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</si>
  <si>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</si>
  <si>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</si>
  <si>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</si>
  <si>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</si>
  <si>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</si>
  <si>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</si>
  <si>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</si>
  <si>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</si>
  <si>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</si>
  <si>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</si>
  <si>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</si>
  <si>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</si>
  <si>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</si>
  <si>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</si>
  <si>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</si>
  <si>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</si>
  <si>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</si>
  <si>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</si>
  <si>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</si>
  <si>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</si>
  <si>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</si>
  <si>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</si>
  <si>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</si>
  <si>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</si>
  <si>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</si>
  <si>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</si>
  <si>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</si>
  <si>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</si>
  <si>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</si>
  <si>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</si>
  <si>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</si>
  <si>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</si>
  <si>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</si>
  <si>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</si>
  <si>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</si>
  <si>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</si>
  <si>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</si>
  <si>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</si>
  <si>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</si>
  <si>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</si>
  <si>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</si>
  <si>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</si>
  <si>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</si>
  <si>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</si>
  <si>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</si>
  <si>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</si>
  <si>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</si>
  <si>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</si>
  <si>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</si>
  <si>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</si>
  <si>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</si>
  <si>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</si>
  <si>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</si>
  <si>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</si>
  <si>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</si>
  <si>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</si>
  <si>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</si>
  <si>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</si>
  <si>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</si>
  <si>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</si>
  <si>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</si>
  <si>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</si>
  <si>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</si>
  <si>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</si>
  <si>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</si>
  <si>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</si>
  <si>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</si>
  <si>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</si>
  <si>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</si>
  <si>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</si>
  <si>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</si>
  <si>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</si>
  <si>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</si>
  <si>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</si>
  <si>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</si>
  <si>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</si>
  <si>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</si>
  <si>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</si>
  <si>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</si>
  <si>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</si>
  <si>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</si>
  <si>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</si>
  <si>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</si>
  <si>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</si>
  <si>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</si>
  <si>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</si>
  <si>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</si>
  <si>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</si>
  <si>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</si>
  <si>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</si>
  <si>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</si>
  <si>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</si>
  <si>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</si>
  <si>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</si>
  <si>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</si>
  <si>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</si>
  <si>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</si>
  <si>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</si>
  <si>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</si>
  <si>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</si>
  <si>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</si>
  <si>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</si>
  <si>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</si>
  <si>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</si>
  <si>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</si>
  <si>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</si>
  <si>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</si>
  <si>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</si>
  <si>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</si>
  <si>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</si>
  <si>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</si>
  <si>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</si>
  <si>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</si>
  <si>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</si>
  <si>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</si>
  <si>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</si>
  <si>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</si>
  <si>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</si>
  <si>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</si>
  <si>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</si>
  <si>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</si>
  <si>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</si>
  <si>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</si>
  <si>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</si>
  <si>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</si>
  <si>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</si>
  <si>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</si>
  <si>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</si>
  <si>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</si>
  <si>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</si>
  <si>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</si>
  <si>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</si>
  <si>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</si>
  <si>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</si>
  <si>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</si>
  <si>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</si>
  <si>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</si>
  <si>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</si>
  <si>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</si>
  <si>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</si>
  <si>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</si>
  <si>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</si>
  <si>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</si>
  <si>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</si>
  <si>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</si>
  <si>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</si>
  <si>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</si>
  <si>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</si>
  <si>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</si>
  <si>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</si>
  <si>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</si>
  <si>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</si>
  <si>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</si>
  <si>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</si>
  <si>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</si>
  <si>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</si>
  <si>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</si>
  <si>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</si>
  <si>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</si>
  <si>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</si>
  <si>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</si>
  <si>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</si>
  <si>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</si>
  <si>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</si>
  <si>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</si>
  <si>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</si>
  <si>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</si>
  <si>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</si>
  <si>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</si>
  <si>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</si>
  <si>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</si>
  <si>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</si>
  <si>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</si>
  <si>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</si>
  <si>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</si>
  <si>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</si>
  <si>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</si>
  <si>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</si>
  <si>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</si>
  <si>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</si>
  <si>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</si>
  <si>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</si>
  <si>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</si>
  <si>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</si>
  <si>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</si>
  <si>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</si>
  <si>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</si>
  <si>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</si>
  <si>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</si>
  <si>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</si>
  <si>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</si>
  <si>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</si>
  <si>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</si>
  <si>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</si>
  <si>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</si>
  <si>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</si>
  <si>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</si>
  <si>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</si>
  <si>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</si>
  <si>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</si>
  <si>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</si>
  <si>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</si>
  <si>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</si>
  <si>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</si>
  <si>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</si>
  <si>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</si>
  <si>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</si>
  <si>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</si>
  <si>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</si>
  <si>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</si>
  <si>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</si>
  <si>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</si>
  <si>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</si>
  <si>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</si>
  <si>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</si>
  <si>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</si>
  <si>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</si>
  <si>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</si>
  <si>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</si>
  <si>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</si>
  <si>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</si>
  <si>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</si>
  <si>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</si>
  <si>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</si>
  <si>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</si>
  <si>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</si>
  <si>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</si>
  <si>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</si>
  <si>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</si>
  <si>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</si>
  <si>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</si>
  <si>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</si>
  <si>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</si>
  <si>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</si>
  <si>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</si>
  <si>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</si>
  <si>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</si>
  <si>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</si>
  <si>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</si>
  <si>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</si>
  <si>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</si>
  <si>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</si>
  <si>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</si>
  <si>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</si>
  <si>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</si>
  <si>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</si>
  <si>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</si>
  <si>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</si>
  <si>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</si>
  <si>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</si>
  <si>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</si>
  <si>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</si>
  <si>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</si>
  <si>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</si>
  <si>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</si>
  <si>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</si>
  <si>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</si>
  <si>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</si>
  <si>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</si>
  <si>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</si>
  <si>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</si>
  <si>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</si>
  <si>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</si>
  <si>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</si>
  <si>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</si>
  <si>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</si>
  <si>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</si>
  <si>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</si>
  <si>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</si>
  <si>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</si>
  <si>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</si>
  <si>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</si>
  <si>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</si>
  <si>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</si>
  <si>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</si>
  <si>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</si>
  <si>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</si>
  <si>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</si>
  <si>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</si>
  <si>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</si>
  <si>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</si>
  <si>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</si>
  <si>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</si>
  <si>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</si>
  <si>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</si>
  <si>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</si>
  <si>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</si>
  <si>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</si>
  <si>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</si>
  <si>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</si>
  <si>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</si>
  <si>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</si>
  <si>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</si>
  <si>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</si>
  <si>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</si>
  <si>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</si>
  <si>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</si>
  <si>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</si>
  <si>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</si>
  <si>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</si>
  <si>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</si>
  <si>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</si>
  <si>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</si>
  <si>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</si>
  <si>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</si>
  <si>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</si>
  <si>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</si>
  <si>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</si>
  <si>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</si>
  <si>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</si>
  <si>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</si>
  <si>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</si>
  <si>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</si>
  <si>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</si>
  <si>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</si>
  <si>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</si>
  <si>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</si>
  <si>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</si>
  <si>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</si>
  <si>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</si>
  <si>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</si>
  <si>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</si>
  <si>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</si>
  <si>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</si>
  <si>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</si>
  <si>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</si>
  <si>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</si>
  <si>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</si>
  <si>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</si>
  <si>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</si>
  <si>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</si>
  <si>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</si>
  <si>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</si>
  <si>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</si>
  <si>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</si>
  <si>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</si>
  <si>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</si>
  <si>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</si>
  <si>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</si>
  <si>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</si>
  <si>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</si>
  <si>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</si>
  <si>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</si>
  <si>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</si>
  <si>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</si>
  <si>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</si>
  <si>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</si>
  <si>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</si>
  <si>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</si>
  <si>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</si>
  <si>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</si>
  <si>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</si>
  <si>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</si>
  <si>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</si>
  <si>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</si>
  <si>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</si>
  <si>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</si>
  <si>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</si>
  <si>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</si>
  <si>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</si>
  <si>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</si>
  <si>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</si>
  <si>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</si>
  <si>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</si>
  <si>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</si>
  <si>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</si>
  <si>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</si>
  <si>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</si>
  <si>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</si>
  <si>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</si>
  <si>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</si>
  <si>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</si>
  <si>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</si>
  <si>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</si>
  <si>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</si>
  <si>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</si>
  <si>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</si>
  <si>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</si>
  <si>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</si>
  <si>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</si>
  <si>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</si>
  <si>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</si>
  <si>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</si>
  <si>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</si>
  <si>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</si>
  <si>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</si>
  <si>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</si>
  <si>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</si>
  <si>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</si>
  <si>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</si>
  <si>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</si>
  <si>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</si>
  <si>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</si>
  <si>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</si>
  <si>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</si>
  <si>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</si>
  <si>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</si>
  <si>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</si>
  <si>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</si>
  <si>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</si>
  <si>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</si>
  <si>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</si>
  <si>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</si>
  <si>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</si>
  <si>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</si>
  <si>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</si>
  <si>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</si>
  <si>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</si>
  <si>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</si>
  <si>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</si>
  <si>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</si>
  <si>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</si>
  <si>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</si>
  <si>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</si>
  <si>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</si>
  <si>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</si>
  <si>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</si>
  <si>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</si>
  <si>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</si>
  <si>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</si>
  <si>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</si>
  <si>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</si>
  <si>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</si>
  <si>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</si>
  <si>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</si>
  <si>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</si>
  <si>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</si>
  <si>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</si>
  <si>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</si>
  <si>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</si>
  <si>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</si>
  <si>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</si>
  <si>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</si>
  <si>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</si>
  <si>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</si>
  <si>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</si>
  <si>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</si>
  <si>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</si>
  <si>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</si>
  <si>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</si>
  <si>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</si>
  <si>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</si>
  <si>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</si>
  <si>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</si>
  <si>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</si>
  <si>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</si>
  <si>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</si>
  <si>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</si>
  <si>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</si>
  <si>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</si>
  <si>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</si>
  <si>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</si>
  <si>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</si>
  <si>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</si>
  <si>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</si>
  <si>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</si>
  <si>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</si>
  <si>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</si>
  <si>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</si>
  <si>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</si>
  <si>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</si>
  <si>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</si>
  <si>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</si>
  <si>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</si>
  <si>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</si>
  <si>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</si>
  <si>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</si>
  <si>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</si>
  <si>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</si>
  <si>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</si>
  <si>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</si>
  <si>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</si>
  <si>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</si>
  <si>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</si>
  <si>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</si>
  <si>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</si>
  <si>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</si>
  <si>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</si>
  <si>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</si>
  <si>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</si>
  <si>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</si>
  <si>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</si>
  <si>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</si>
  <si>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</si>
  <si>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</si>
  <si>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</si>
  <si>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</si>
  <si>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</si>
  <si>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</si>
  <si>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</si>
  <si>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</si>
  <si>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</si>
  <si>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</si>
  <si>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</si>
  <si>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</si>
  <si>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</si>
  <si>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</si>
  <si>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</si>
  <si>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</si>
  <si>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</si>
  <si>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</si>
  <si>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</si>
  <si>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</si>
  <si>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</si>
  <si>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</si>
  <si>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</si>
  <si>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</si>
  <si>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</si>
  <si>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</si>
  <si>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</si>
  <si>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</si>
  <si>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</si>
  <si>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</si>
  <si>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</si>
  <si>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</si>
  <si>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</si>
  <si>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</si>
  <si>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</si>
  <si>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</si>
  <si>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</si>
  <si>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</si>
  <si>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</si>
  <si>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</si>
  <si>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</si>
  <si>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</si>
  <si>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</si>
  <si>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</si>
  <si>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</si>
  <si>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</si>
  <si>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</si>
  <si>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</si>
  <si>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</si>
  <si>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</si>
  <si>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</si>
  <si>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</si>
  <si>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</si>
  <si>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</si>
  <si>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</si>
  <si>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</si>
  <si>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</si>
  <si>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</si>
  <si>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</si>
  <si>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</si>
  <si>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</si>
  <si>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</si>
  <si>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</si>
  <si>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</si>
  <si>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</si>
  <si>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</si>
  <si>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</si>
  <si>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</si>
  <si>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</si>
  <si>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</si>
  <si>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</si>
  <si>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</si>
  <si>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</si>
  <si>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</si>
  <si>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</si>
  <si>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</si>
  <si>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</si>
  <si>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</si>
  <si>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</si>
  <si>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</si>
  <si>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</si>
  <si>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</si>
  <si>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</si>
  <si>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</si>
  <si>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</si>
  <si>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</si>
  <si>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</si>
  <si>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</si>
  <si>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</si>
  <si>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</si>
  <si>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</si>
  <si>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</si>
  <si>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</si>
  <si>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</si>
  <si>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</si>
  <si>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</si>
  <si>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</si>
  <si>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</si>
  <si>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</si>
  <si>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</si>
  <si>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</si>
  <si>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</si>
  <si>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</si>
  <si>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</si>
  <si>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</si>
  <si>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</si>
  <si>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</si>
  <si>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</si>
  <si>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</si>
  <si>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</si>
  <si>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</si>
  <si>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</si>
  <si>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</si>
  <si>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</si>
  <si>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</si>
  <si>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</si>
  <si>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</si>
  <si>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</si>
  <si>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</si>
  <si>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</si>
  <si>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</si>
  <si>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</si>
  <si>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</si>
  <si>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</si>
  <si>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</si>
  <si>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</si>
  <si>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</si>
  <si>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</si>
  <si>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</si>
  <si>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</si>
  <si>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</si>
  <si>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</si>
  <si>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</si>
  <si>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</si>
  <si>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</si>
  <si>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</si>
  <si>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</si>
  <si>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</si>
  <si>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</si>
  <si>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</si>
  <si>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</si>
  <si>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</si>
  <si>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</si>
  <si>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</si>
  <si>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</si>
  <si>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</si>
  <si>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</si>
  <si>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</si>
  <si>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</si>
  <si>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</si>
  <si>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</si>
  <si>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</si>
  <si>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</si>
  <si>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</si>
  <si>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</si>
  <si>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</si>
  <si>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</si>
  <si>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</si>
  <si>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</si>
  <si>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</si>
  <si>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</si>
  <si>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</si>
  <si>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</si>
  <si>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</si>
  <si>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</si>
  <si>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</si>
  <si>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</si>
  <si>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</si>
  <si>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</si>
  <si>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</si>
  <si>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</si>
  <si>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</si>
  <si>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</si>
  <si>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</si>
  <si>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</si>
  <si>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</si>
  <si>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</si>
  <si>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</si>
  <si>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</si>
  <si>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</si>
  <si>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</si>
  <si>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</si>
  <si>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</si>
  <si>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</si>
  <si>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</si>
  <si>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</si>
  <si>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</si>
  <si>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</si>
  <si>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</si>
  <si>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</si>
  <si>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</si>
  <si>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</si>
  <si>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</si>
  <si>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</si>
  <si>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</si>
  <si>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</si>
  <si>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</si>
  <si>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</si>
  <si>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</si>
  <si>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</si>
  <si>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</si>
  <si>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</si>
  <si>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</si>
  <si>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</si>
  <si>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</si>
  <si>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</si>
  <si>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</si>
  <si>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</si>
  <si>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</si>
  <si>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</si>
  <si>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</si>
  <si>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</si>
  <si>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</si>
  <si>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</si>
  <si>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</si>
  <si>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</si>
  <si>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</si>
  <si>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</si>
  <si>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</si>
  <si>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</si>
  <si>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</si>
  <si>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</si>
  <si>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</si>
  <si>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</si>
  <si>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</si>
  <si>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</si>
  <si>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</si>
  <si>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</si>
  <si>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</si>
  <si>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</si>
  <si>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</si>
  <si>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</si>
  <si>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</si>
  <si>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</si>
  <si>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</si>
  <si>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</si>
  <si>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</si>
  <si>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</si>
  <si>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</si>
  <si>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</si>
  <si>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</si>
  <si>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</si>
  <si>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</si>
  <si>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</si>
  <si>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</si>
  <si>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</si>
  <si>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</si>
  <si>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</si>
  <si>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</si>
  <si>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</si>
  <si>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</si>
  <si>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</si>
  <si>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</si>
  <si>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</si>
  <si>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</si>
  <si>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</si>
  <si>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</si>
  <si>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</si>
  <si>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</si>
  <si>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</si>
  <si>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</si>
  <si>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</si>
  <si>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</si>
  <si>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</si>
  <si>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</si>
  <si>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</si>
  <si>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</si>
  <si>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</si>
  <si>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</si>
  <si>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</si>
  <si>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</si>
  <si>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</si>
  <si>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</si>
  <si>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</si>
  <si>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</si>
  <si>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</si>
  <si>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</si>
  <si>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</si>
  <si>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</si>
  <si>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</si>
  <si>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</si>
  <si>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</si>
  <si>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</si>
  <si>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</si>
  <si>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</si>
  <si>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</si>
  <si>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</si>
  <si>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</si>
  <si>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</si>
  <si>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</si>
  <si>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</si>
  <si>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</si>
  <si>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</si>
  <si>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</si>
  <si>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</si>
  <si>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</si>
  <si>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</si>
  <si>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</si>
  <si>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</si>
  <si>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</si>
  <si>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</si>
  <si>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</si>
  <si>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</si>
  <si>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</si>
  <si>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</si>
  <si>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</si>
  <si>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</si>
  <si>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</si>
  <si>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</si>
  <si>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</si>
  <si>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</si>
  <si>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</si>
  <si>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</si>
  <si>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</si>
  <si>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</si>
  <si>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</si>
  <si>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</si>
  <si>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</si>
  <si>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</si>
  <si>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</si>
  <si>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</si>
  <si>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</si>
  <si>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</si>
  <si>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</si>
  <si>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</si>
  <si>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</si>
  <si>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</si>
  <si>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</si>
  <si>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</si>
  <si>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</si>
  <si>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</si>
  <si>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</si>
  <si>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</si>
  <si>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</si>
  <si>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</si>
  <si>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</si>
  <si>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</si>
  <si>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</si>
  <si>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</si>
  <si>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</si>
  <si>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</si>
  <si>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</si>
  <si>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</si>
  <si>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</si>
  <si>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</si>
  <si>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</si>
  <si>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</si>
  <si>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</si>
  <si>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</si>
  <si>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</si>
  <si>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</si>
  <si>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</si>
  <si>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</si>
  <si>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</si>
  <si>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</si>
  <si>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</si>
  <si>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</si>
  <si>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</si>
  <si>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</si>
  <si>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</si>
  <si>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</si>
  <si>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</si>
  <si>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</si>
  <si>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</si>
  <si>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</si>
  <si>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</si>
  <si>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</si>
  <si>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</si>
  <si>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</si>
  <si>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</si>
  <si>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</si>
  <si>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</si>
  <si>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</si>
  <si>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</si>
  <si>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</si>
  <si>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</si>
  <si>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</si>
  <si>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</si>
  <si>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</si>
  <si>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</si>
  <si>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</si>
  <si>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</si>
  <si>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</si>
  <si>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</si>
  <si>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</si>
  <si>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</si>
  <si>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</si>
  <si>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</si>
  <si>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</si>
  <si>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</si>
  <si>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</si>
  <si>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</si>
  <si>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</si>
  <si>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</si>
  <si>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</si>
  <si>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</si>
  <si>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</si>
  <si>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</si>
  <si>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</si>
  <si>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</si>
  <si>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</si>
  <si>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</si>
  <si>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</si>
  <si>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</si>
  <si>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</si>
  <si>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</si>
  <si>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</si>
  <si>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</si>
  <si>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</si>
  <si>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</si>
  <si>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</si>
  <si>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</si>
  <si>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</si>
  <si>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</si>
  <si>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</si>
  <si>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</si>
  <si>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</si>
  <si>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</si>
  <si>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</si>
  <si>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</si>
  <si>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</si>
  <si>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</si>
  <si>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</si>
  <si>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</si>
  <si>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</si>
  <si>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</si>
  <si>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</si>
  <si>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</si>
  <si>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</si>
  <si>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</si>
  <si>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</si>
  <si>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</si>
  <si>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</si>
  <si>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</si>
  <si>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</si>
  <si>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</si>
  <si>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</si>
  <si>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</si>
  <si>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</si>
  <si>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</si>
  <si>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</si>
  <si>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</si>
  <si>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</si>
  <si>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</si>
  <si>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</si>
  <si>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</si>
  <si>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</si>
  <si>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</si>
  <si>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</si>
  <si>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</si>
  <si>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</si>
  <si>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</si>
  <si>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</si>
  <si>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</si>
  <si>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</si>
  <si>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</si>
  <si>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</si>
  <si>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</si>
  <si>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</si>
  <si>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</si>
  <si>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</si>
  <si>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</si>
  <si>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</si>
  <si>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</si>
  <si>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</si>
  <si>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</si>
  <si>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</si>
  <si>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</si>
  <si>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</si>
  <si>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</si>
  <si>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</si>
  <si>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</si>
  <si>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</si>
  <si>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</si>
  <si>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</si>
  <si>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</si>
  <si>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</si>
  <si>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</si>
  <si>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</si>
  <si>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</si>
  <si>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</si>
  <si>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</si>
  <si>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</si>
  <si>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</si>
  <si>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</si>
  <si>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</si>
  <si>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</si>
  <si>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</si>
  <si>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</si>
  <si>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</si>
  <si>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</si>
  <si>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</si>
  <si>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</si>
  <si>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</si>
  <si>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</si>
  <si>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</si>
  <si>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</si>
  <si>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</si>
  <si>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</si>
  <si>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</si>
  <si>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</si>
  <si>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</si>
  <si>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</si>
  <si>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</si>
  <si>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</si>
  <si>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</si>
  <si>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</si>
  <si>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</si>
  <si>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</si>
  <si>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</si>
  <si>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</si>
  <si>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</si>
  <si>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</si>
  <si>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</si>
  <si>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</si>
  <si>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</si>
  <si>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</si>
  <si>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</si>
  <si>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</si>
  <si>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</si>
  <si>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</si>
  <si>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</si>
  <si>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</si>
  <si>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</si>
  <si>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</si>
  <si>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</si>
  <si>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</si>
  <si>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</si>
  <si>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</si>
  <si>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</si>
  <si>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</si>
  <si>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</si>
  <si>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</si>
  <si>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</si>
  <si>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</si>
  <si>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</si>
  <si>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</si>
  <si>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</si>
  <si>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</si>
  <si>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</si>
  <si>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</si>
  <si>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</si>
  <si>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</si>
  <si>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</si>
  <si>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</si>
  <si>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</si>
  <si>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</si>
  <si>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</si>
  <si>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</si>
  <si>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</si>
  <si>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</si>
  <si>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</si>
  <si>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</si>
  <si>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</si>
  <si>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</si>
  <si>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</si>
  <si>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</si>
  <si>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</si>
  <si>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</si>
  <si>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</si>
  <si>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</si>
  <si>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</si>
  <si>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</si>
  <si>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</si>
  <si>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</si>
  <si>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</si>
  <si>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</si>
  <si>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</si>
  <si>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</si>
  <si>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</si>
  <si>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</si>
  <si>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</si>
  <si>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</si>
  <si>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</si>
  <si>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</si>
  <si>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</si>
  <si>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</si>
  <si>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</si>
  <si>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</si>
  <si>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</si>
  <si>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</si>
  <si>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</si>
  <si>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</si>
  <si>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</si>
  <si>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</si>
  <si>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</si>
  <si>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</si>
  <si>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</si>
  <si>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</si>
  <si>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</si>
  <si>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</si>
  <si>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</si>
  <si>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</si>
  <si>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</si>
  <si>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</si>
  <si>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</si>
  <si>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</si>
  <si>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</si>
  <si>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</si>
  <si>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</si>
  <si>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</si>
  <si>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</si>
  <si>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</si>
  <si>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</si>
  <si>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</si>
  <si>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</si>
  <si>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</si>
  <si>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</si>
  <si>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</si>
  <si>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</si>
  <si>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</si>
  <si>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</si>
  <si>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</si>
  <si>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</si>
  <si>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</si>
  <si>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</si>
  <si>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</si>
  <si>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</si>
  <si>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</si>
  <si>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</si>
  <si>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</si>
  <si>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</si>
  <si>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</si>
  <si>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</si>
  <si>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</si>
  <si>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</si>
  <si>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</si>
  <si>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</si>
  <si>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</si>
  <si>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</si>
  <si>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</si>
  <si>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</si>
  <si>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</si>
  <si>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</si>
  <si>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</si>
  <si>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</si>
  <si>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</si>
  <si>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</si>
  <si>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</si>
  <si>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</si>
  <si>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</si>
  <si>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</si>
  <si>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</si>
  <si>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</si>
  <si>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</si>
  <si>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</si>
  <si>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</si>
  <si>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</si>
  <si>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</si>
  <si>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</si>
  <si>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</si>
  <si>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</si>
  <si>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</si>
  <si>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</si>
  <si>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</si>
  <si>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</si>
  <si>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</si>
  <si>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</si>
  <si>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</si>
  <si>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</si>
  <si>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</si>
  <si>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</si>
  <si>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</si>
  <si>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</si>
  <si>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</si>
  <si>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</si>
  <si>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</si>
  <si>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</si>
  <si>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</si>
  <si>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</si>
  <si>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</si>
  <si>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</si>
  <si>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</si>
  <si>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</si>
  <si>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</si>
  <si>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</si>
  <si>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</si>
  <si>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</si>
  <si>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</si>
  <si>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</si>
  <si>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</si>
  <si>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</si>
  <si>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</si>
  <si>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</si>
  <si>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</si>
  <si>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</si>
  <si>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</si>
  <si>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</si>
  <si>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</si>
  <si>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</si>
  <si>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</si>
  <si>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</si>
  <si>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</si>
  <si>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</si>
  <si>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</si>
  <si>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</si>
  <si>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</si>
  <si>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</si>
  <si>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</si>
  <si>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</si>
  <si>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</si>
  <si>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</si>
  <si>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</si>
  <si>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</si>
  <si>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</si>
  <si>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</si>
  <si>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</si>
  <si>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</si>
  <si>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</si>
  <si>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</si>
  <si>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</si>
  <si>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</si>
  <si>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</si>
  <si>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</si>
  <si>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</si>
  <si>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</si>
  <si>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</si>
  <si>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</si>
  <si>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</si>
  <si>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</si>
  <si>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</si>
  <si>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</si>
  <si>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</si>
  <si>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</si>
  <si>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</si>
  <si>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</si>
  <si>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</si>
  <si>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</si>
  <si>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</si>
  <si>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</si>
  <si>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</si>
  <si>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</si>
  <si>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</si>
  <si>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</si>
  <si>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</si>
  <si>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</si>
  <si>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</si>
  <si>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</si>
  <si>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</si>
  <si>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</si>
  <si>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</si>
  <si>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</si>
  <si>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</si>
  <si>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</si>
  <si>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</si>
  <si>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</si>
  <si>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</si>
  <si>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</si>
  <si>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</si>
  <si>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</si>
  <si>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</si>
  <si>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</si>
  <si>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</si>
  <si>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</si>
  <si>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</si>
  <si>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</si>
  <si>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</si>
  <si>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</si>
  <si>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</si>
  <si>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</si>
  <si>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</si>
  <si>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</si>
  <si>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</si>
  <si>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</si>
  <si>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</si>
  <si>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</si>
  <si>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</si>
  <si>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</si>
  <si>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</si>
  <si>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</si>
  <si>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</si>
  <si>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</si>
  <si>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</si>
  <si>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</si>
  <si>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</si>
  <si>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</si>
  <si>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</si>
  <si>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</si>
  <si>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</si>
  <si>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</si>
  <si>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</si>
  <si>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</si>
  <si>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</si>
  <si>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</si>
  <si>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</si>
  <si>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</si>
  <si>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</si>
  <si>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</si>
  <si>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</si>
  <si>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</si>
  <si>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</si>
  <si>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</si>
  <si>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</si>
  <si>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</si>
  <si>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</si>
  <si>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</si>
  <si>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</si>
  <si>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</si>
  <si>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</si>
  <si>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</si>
  <si>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</si>
  <si>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</si>
  <si>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</si>
  <si>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</si>
  <si>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</si>
  <si>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</si>
  <si>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</si>
  <si>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</si>
  <si>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</si>
  <si>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</si>
  <si>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</si>
  <si>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</si>
  <si>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</si>
  <si>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</si>
  <si>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</si>
  <si>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</si>
  <si>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</si>
  <si>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</si>
  <si>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</si>
  <si>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</si>
  <si>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</si>
  <si>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</si>
  <si>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</si>
  <si>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</si>
  <si>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</si>
  <si>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</si>
  <si>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</si>
  <si>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</si>
  <si>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</si>
  <si>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</si>
  <si>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</si>
  <si>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</si>
  <si>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</si>
  <si>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</si>
  <si>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</si>
  <si>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</si>
  <si>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</si>
  <si>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</si>
  <si>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</si>
  <si>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</si>
  <si>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</si>
  <si>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</si>
  <si>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</si>
  <si>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</si>
  <si>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</si>
  <si>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</si>
  <si>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</si>
  <si>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</si>
  <si>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</si>
  <si>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</si>
  <si>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</si>
  <si>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</si>
  <si>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</si>
  <si>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</si>
  <si>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</si>
  <si>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</si>
  <si>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</si>
  <si>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</si>
  <si>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</si>
  <si>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</si>
  <si>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</si>
  <si>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</si>
  <si>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</si>
  <si>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</si>
  <si>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</si>
  <si>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</si>
  <si>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</si>
  <si>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</si>
  <si>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</si>
  <si>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</si>
  <si>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</si>
  <si>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</si>
  <si>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</si>
  <si>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</si>
  <si>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</si>
  <si>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</si>
  <si>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</si>
  <si>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</si>
  <si>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</si>
  <si>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</si>
  <si>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</si>
  <si>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</si>
  <si>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</si>
  <si>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</si>
  <si>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</si>
  <si>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</si>
  <si>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</si>
  <si>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</si>
  <si>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</si>
  <si>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</si>
  <si>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</si>
  <si>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</si>
  <si>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</si>
  <si>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</si>
  <si>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</si>
  <si>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</si>
  <si>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</si>
  <si>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</si>
  <si>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</si>
  <si>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</si>
  <si>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</si>
  <si>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</si>
  <si>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</si>
  <si>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</si>
  <si>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</si>
  <si>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</si>
  <si>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</si>
  <si>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</si>
  <si>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</si>
  <si>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</si>
  <si>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</si>
  <si>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</si>
  <si>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</si>
  <si>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</si>
  <si>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</si>
  <si>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</si>
  <si>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</si>
  <si>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</si>
  <si>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</si>
  <si>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</si>
  <si>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</si>
  <si>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</si>
  <si>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</si>
  <si>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</si>
  <si>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</si>
  <si>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</si>
  <si>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</si>
  <si>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</si>
  <si>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</si>
  <si>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</si>
  <si>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</si>
  <si>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</si>
  <si>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</si>
  <si>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</si>
  <si>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</si>
  <si>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</si>
  <si>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</si>
  <si>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</si>
  <si>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</si>
  <si>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</si>
  <si>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</si>
  <si>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</si>
  <si>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</si>
  <si>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</si>
  <si>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</si>
  <si>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</si>
  <si>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</si>
  <si>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</si>
  <si>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</si>
  <si>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</si>
  <si>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</si>
  <si>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</si>
  <si>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</si>
  <si>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</si>
  <si>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</si>
  <si>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</si>
  <si>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</si>
  <si>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</si>
  <si>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</si>
  <si>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</si>
  <si>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</si>
  <si>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</si>
  <si>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</si>
  <si>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</si>
  <si>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</si>
  <si>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</si>
  <si>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</si>
  <si>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</si>
  <si>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</si>
  <si>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</si>
  <si>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</si>
  <si>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</si>
  <si>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</si>
  <si>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</si>
  <si>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</si>
  <si>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</si>
  <si>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</si>
  <si>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</si>
  <si>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</si>
  <si>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</si>
  <si>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</si>
  <si>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</si>
  <si>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</si>
  <si>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</si>
  <si>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</si>
  <si>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</si>
  <si>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</si>
  <si>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</si>
  <si>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</si>
  <si>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</si>
  <si>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</si>
  <si>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</si>
  <si>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</si>
  <si>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</si>
  <si>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</si>
  <si>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</si>
  <si>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</si>
  <si>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</si>
  <si>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</si>
  <si>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</si>
  <si>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</si>
  <si>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</si>
  <si>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</si>
  <si>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</si>
  <si>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</si>
  <si>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</si>
  <si>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</si>
  <si>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</si>
  <si>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</si>
  <si>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</si>
  <si>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</si>
  <si>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</si>
  <si>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</si>
  <si>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</si>
  <si>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</si>
  <si>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</si>
  <si>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</si>
  <si>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</si>
  <si>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</si>
  <si>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</si>
  <si>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</si>
  <si>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</si>
  <si>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</si>
  <si>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</si>
  <si>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</si>
  <si>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</si>
  <si>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</si>
  <si>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</si>
  <si>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</si>
  <si>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</si>
  <si>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</si>
  <si>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</si>
  <si>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</si>
  <si>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</si>
  <si>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</si>
  <si>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</si>
  <si>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</si>
  <si>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</si>
  <si>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</si>
  <si>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</si>
  <si>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</si>
  <si>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</si>
  <si>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</si>
  <si>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</si>
  <si>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</si>
  <si>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</si>
  <si>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</si>
  <si>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</si>
  <si>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</si>
  <si>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</si>
  <si>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</si>
  <si>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</si>
  <si>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</si>
  <si>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</si>
  <si>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</si>
  <si>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</si>
  <si>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</si>
  <si>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</si>
  <si>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</si>
  <si>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</si>
  <si>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</si>
  <si>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</si>
  <si>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</si>
  <si>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</si>
  <si>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</si>
  <si>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</si>
  <si>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</si>
  <si>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</si>
  <si>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</si>
  <si>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</si>
  <si>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</si>
  <si>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</si>
  <si>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</si>
  <si>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</si>
  <si>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</si>
  <si>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</si>
  <si>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</si>
  <si>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</si>
  <si>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</si>
  <si>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</si>
  <si>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</si>
  <si>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</si>
  <si>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</si>
  <si>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</si>
  <si>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</si>
  <si>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</si>
  <si>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</si>
  <si>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</si>
  <si>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</si>
  <si>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</si>
  <si>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</si>
  <si>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</si>
  <si>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</si>
  <si>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</si>
  <si>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</si>
  <si>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</si>
  <si>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</si>
  <si>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</si>
  <si>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</si>
  <si>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</si>
  <si>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</si>
  <si>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</si>
  <si>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</si>
  <si>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</si>
  <si>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</si>
  <si>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</si>
  <si>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</si>
  <si>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</si>
  <si>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</si>
  <si>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</si>
  <si>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</si>
  <si>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</si>
  <si>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</si>
  <si>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</si>
  <si>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</si>
  <si>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</si>
  <si>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</si>
  <si>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</si>
  <si>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</si>
  <si>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</si>
  <si>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</si>
  <si>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</si>
  <si>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</si>
  <si>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</si>
  <si>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</si>
  <si>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</si>
  <si>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</si>
  <si>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</si>
  <si>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</si>
  <si>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</si>
  <si>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</si>
  <si>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</si>
  <si>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</si>
  <si>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</si>
  <si>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</si>
  <si>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</si>
  <si>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</si>
  <si>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</si>
  <si>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</si>
  <si>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</si>
  <si>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</si>
  <si>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</si>
  <si>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</si>
  <si>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</si>
  <si>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</si>
  <si>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</si>
  <si>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</si>
  <si>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</si>
  <si>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</si>
  <si>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</si>
  <si>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</si>
  <si>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</si>
  <si>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</si>
  <si>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</si>
  <si>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</si>
  <si>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</si>
  <si>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</si>
  <si>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</si>
  <si>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</si>
  <si>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</si>
  <si>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</si>
  <si>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</si>
  <si>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</si>
  <si>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</si>
  <si>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</si>
  <si>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</si>
  <si>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</si>
  <si>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</si>
  <si>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</si>
  <si>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</si>
  <si>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</si>
  <si>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</si>
  <si>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</si>
  <si>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</si>
  <si>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</si>
  <si>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</si>
  <si>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</si>
  <si>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</si>
  <si>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</si>
  <si>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</si>
  <si>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</si>
  <si>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</si>
  <si>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</si>
  <si>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</si>
  <si>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</si>
  <si>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</si>
  <si>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</si>
  <si>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</si>
  <si>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</si>
  <si>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</si>
  <si>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</si>
  <si>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</si>
  <si>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</si>
  <si>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</si>
  <si>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</si>
  <si>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</si>
  <si>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</si>
  <si>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</si>
  <si>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</si>
  <si>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</si>
  <si>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</si>
  <si>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</si>
  <si>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</si>
  <si>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</si>
  <si>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</si>
  <si>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</si>
  <si>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</si>
  <si>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</si>
  <si>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</si>
  <si>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</si>
  <si>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</si>
  <si>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</si>
  <si>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</si>
  <si>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</si>
  <si>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</si>
  <si>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</si>
  <si>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</si>
  <si>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</si>
  <si>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</si>
  <si>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</si>
  <si>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</si>
  <si>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</si>
  <si>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</si>
  <si>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</si>
  <si>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</si>
  <si>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</si>
  <si>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</si>
  <si>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</si>
  <si>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</si>
  <si>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</si>
  <si>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</si>
  <si>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</si>
  <si>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</si>
  <si>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</si>
  <si>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</si>
  <si>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</si>
  <si>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</si>
  <si>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</si>
  <si>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</si>
  <si>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</si>
  <si>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</si>
  <si>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</si>
  <si>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</si>
  <si>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</si>
  <si>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</si>
  <si>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</si>
  <si>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</si>
  <si>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</si>
  <si>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</si>
  <si>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</si>
  <si>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</si>
  <si>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</si>
  <si>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</si>
  <si>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</si>
  <si>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</si>
  <si>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</si>
  <si>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</si>
  <si>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</si>
  <si>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</si>
  <si>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</si>
  <si>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</si>
  <si>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</si>
  <si>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</si>
  <si>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</si>
  <si>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</si>
  <si>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</si>
  <si>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</si>
  <si>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</si>
  <si>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</si>
  <si>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</si>
  <si>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</si>
  <si>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</si>
  <si>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</si>
  <si>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</si>
  <si>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</si>
  <si>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</si>
  <si>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</si>
  <si>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</si>
  <si>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</si>
  <si>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</si>
  <si>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</si>
  <si>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</si>
  <si>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</si>
  <si>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</si>
  <si>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</si>
  <si>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</si>
  <si>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</si>
  <si>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</si>
  <si>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</si>
  <si>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</si>
  <si>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</si>
  <si>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</si>
  <si>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</si>
  <si>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</si>
  <si>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</si>
  <si>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</si>
  <si>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</si>
  <si>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</si>
  <si>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</si>
  <si>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</si>
  <si>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</si>
  <si>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</si>
  <si>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</si>
  <si>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</si>
  <si>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</si>
  <si>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</si>
  <si>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</si>
  <si>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</si>
  <si>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</si>
  <si>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</si>
  <si>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</si>
  <si>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</si>
  <si>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</si>
  <si>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</si>
  <si>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</si>
  <si>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</si>
  <si>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</si>
  <si>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</si>
  <si>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</si>
  <si>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</si>
  <si>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</si>
  <si>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</si>
  <si>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</si>
  <si>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</si>
  <si>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</si>
  <si>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</si>
  <si>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</si>
  <si>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</si>
  <si>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</si>
  <si>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</si>
  <si>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</si>
  <si>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</si>
  <si>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</si>
  <si>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</si>
  <si>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</si>
  <si>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</si>
  <si>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</si>
  <si>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</si>
  <si>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</si>
  <si>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</si>
  <si>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</si>
  <si>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</si>
  <si>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</si>
  <si>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</si>
  <si>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</si>
  <si>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</si>
  <si>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</si>
  <si>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</si>
  <si>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</si>
  <si>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</si>
  <si>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</si>
  <si>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</si>
  <si>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</si>
  <si>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</si>
  <si>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</si>
  <si>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</si>
  <si>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</si>
  <si>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</si>
  <si>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</si>
  <si>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</si>
  <si>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</si>
  <si>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</si>
  <si>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</si>
  <si>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</si>
  <si>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</si>
  <si>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</si>
  <si>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</si>
  <si>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</si>
  <si>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</si>
  <si>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</si>
  <si>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</si>
  <si>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</si>
  <si>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</si>
  <si>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</si>
  <si>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</si>
  <si>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</si>
  <si>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</si>
  <si>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</si>
  <si>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</si>
  <si>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</si>
  <si>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</si>
  <si>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</si>
  <si>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</si>
  <si>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</si>
  <si>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</si>
  <si>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</si>
  <si>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</si>
  <si>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</si>
  <si>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</si>
  <si>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</si>
  <si>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</si>
  <si>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</si>
  <si>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</si>
  <si>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</si>
  <si>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</si>
  <si>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</si>
  <si>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</si>
  <si>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</si>
  <si>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</si>
  <si>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</si>
  <si>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</si>
  <si>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</si>
  <si>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</si>
  <si>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</si>
  <si>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</si>
  <si>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</si>
  <si>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</si>
  <si>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</si>
  <si>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</si>
  <si>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</si>
  <si>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</si>
  <si>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</si>
  <si>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</si>
  <si>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</si>
  <si>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</si>
  <si>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</si>
  <si>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</si>
  <si>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</si>
  <si>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</si>
  <si>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</si>
  <si>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</si>
  <si>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</si>
  <si>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</si>
  <si>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</si>
  <si>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</si>
  <si>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</si>
  <si>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</si>
  <si>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</si>
  <si>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</si>
  <si>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</si>
  <si>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</si>
  <si>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</si>
  <si>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</si>
  <si>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</si>
  <si>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</si>
  <si>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</si>
  <si>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</si>
  <si>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</si>
  <si>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</si>
  <si>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</si>
  <si>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</si>
  <si>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</si>
  <si>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</si>
  <si>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</si>
  <si>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</si>
  <si>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</si>
  <si>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</si>
  <si>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</si>
  <si>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</si>
  <si>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</si>
  <si>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</si>
  <si>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</si>
  <si>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</si>
  <si>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</si>
  <si>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</si>
  <si>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</si>
  <si>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</si>
  <si>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</si>
  <si>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</si>
  <si>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</si>
  <si>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</si>
  <si>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</si>
  <si>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</si>
  <si>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</si>
  <si>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</si>
  <si>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</si>
  <si>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</si>
  <si>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</si>
  <si>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</si>
  <si>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</si>
  <si>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</si>
  <si>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</si>
  <si>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</si>
  <si>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</si>
  <si>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</si>
  <si>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</si>
  <si>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</si>
  <si>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</si>
  <si>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</si>
  <si>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</si>
  <si>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</si>
  <si>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</si>
  <si>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</si>
  <si>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</si>
  <si>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</si>
  <si>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</si>
  <si>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</si>
  <si>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</si>
  <si>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</si>
  <si>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</si>
  <si>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</si>
  <si>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</si>
  <si>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</si>
  <si>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</si>
  <si>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</si>
  <si>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</si>
  <si>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</si>
  <si>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</si>
  <si>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</si>
  <si>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</si>
  <si>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</si>
  <si>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</si>
  <si>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</si>
  <si>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</si>
  <si>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</si>
  <si>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</si>
  <si>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</si>
  <si>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</si>
  <si>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</si>
  <si>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</si>
  <si>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</si>
  <si>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</si>
  <si>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</si>
  <si>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</si>
  <si>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</si>
  <si>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</si>
  <si>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</si>
  <si>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</si>
  <si>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</si>
  <si>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</si>
  <si>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</si>
  <si>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</si>
  <si>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</si>
  <si>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</si>
  <si>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</si>
  <si>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</si>
  <si>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</si>
  <si>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</si>
  <si>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</si>
  <si>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</si>
  <si>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</si>
  <si>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</si>
  <si>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</si>
  <si>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</si>
  <si>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</si>
  <si>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</si>
  <si>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</si>
  <si>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</si>
  <si>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</si>
  <si>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</si>
  <si>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</si>
  <si>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</si>
  <si>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</si>
  <si>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</si>
  <si>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</si>
  <si>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</si>
  <si>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</si>
  <si>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</si>
  <si>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</si>
  <si>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</si>
  <si>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</si>
  <si>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</si>
  <si>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</si>
  <si>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</si>
  <si>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</si>
  <si>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</si>
  <si>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</si>
  <si>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</si>
  <si>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</si>
  <si>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</si>
  <si>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</si>
  <si>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</si>
  <si>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</si>
  <si>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</si>
  <si>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</si>
  <si>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</si>
  <si>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</si>
  <si>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</si>
  <si>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</si>
  <si>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</si>
  <si>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</si>
  <si>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</si>
  <si>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</si>
  <si>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</si>
  <si>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</si>
  <si>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</si>
  <si>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</si>
  <si>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</si>
  <si>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</si>
  <si>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</si>
  <si>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</si>
  <si>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</si>
  <si>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</si>
  <si>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</si>
  <si>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</si>
  <si>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</si>
  <si>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</si>
  <si>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</si>
  <si>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</si>
  <si>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</si>
  <si>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</si>
  <si>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</si>
  <si>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</si>
  <si>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</si>
  <si>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</si>
  <si>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</si>
  <si>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</si>
  <si>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</si>
  <si>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</si>
  <si>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</si>
  <si>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</si>
  <si>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</si>
  <si>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</si>
  <si>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</si>
  <si>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</si>
  <si>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</si>
  <si>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</si>
  <si>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</si>
  <si>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</si>
  <si>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</si>
  <si>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</si>
  <si>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</si>
  <si>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</si>
  <si>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</si>
  <si>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</si>
  <si>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</si>
  <si>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</si>
  <si>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</si>
  <si>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</si>
  <si>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</si>
  <si>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</si>
  <si>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</si>
  <si>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</si>
  <si>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</si>
  <si>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</si>
  <si>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</si>
  <si>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</si>
  <si>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</si>
  <si>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</si>
  <si>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</si>
  <si>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</si>
  <si>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</si>
  <si>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</si>
  <si>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</si>
  <si>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</si>
  <si>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</si>
  <si>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</si>
  <si>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</si>
  <si>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</si>
  <si>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</si>
  <si>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</si>
  <si>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</si>
  <si>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</si>
  <si>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</si>
  <si>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</si>
  <si>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</si>
  <si>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</si>
  <si>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</si>
  <si>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</si>
  <si>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</si>
  <si>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</si>
  <si>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</si>
  <si>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</si>
  <si>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</si>
  <si>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</si>
  <si>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</si>
  <si>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</si>
  <si>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</si>
  <si>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</si>
  <si>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</si>
  <si>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</si>
  <si>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</si>
  <si>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</si>
  <si>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</si>
  <si>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</si>
  <si>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</si>
  <si>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</si>
  <si>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</si>
  <si>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</si>
  <si>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</si>
  <si>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</si>
  <si>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</si>
  <si>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</si>
  <si>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</si>
  <si>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</si>
  <si>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</si>
  <si>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</si>
  <si>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</si>
  <si>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</si>
  <si>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</si>
  <si>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</si>
  <si>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</si>
  <si>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</si>
  <si>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</si>
  <si>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</si>
  <si>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</si>
  <si>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</si>
  <si>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</si>
  <si>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</si>
  <si>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</si>
  <si>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</si>
  <si>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</si>
  <si>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</si>
  <si>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</si>
  <si>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</si>
  <si>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</si>
  <si>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</si>
  <si>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</si>
  <si>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</si>
  <si>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</si>
  <si>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</si>
  <si>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</si>
  <si>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</si>
  <si>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</si>
  <si>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</si>
  <si>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</si>
  <si>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</si>
  <si>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</si>
  <si>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</si>
  <si>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</si>
  <si>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</si>
  <si>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</si>
  <si>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</si>
  <si>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</si>
  <si>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</si>
  <si>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</si>
  <si>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</si>
  <si>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</si>
  <si>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</si>
  <si>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</si>
  <si>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</si>
  <si>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</si>
  <si>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</si>
  <si>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</si>
  <si>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</si>
  <si>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</si>
  <si>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</si>
  <si>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</si>
  <si>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</si>
  <si>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</si>
  <si>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</si>
  <si>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</si>
  <si>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</si>
  <si>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</si>
  <si>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</si>
  <si>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</si>
  <si>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</si>
  <si>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</si>
  <si>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</si>
  <si>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</si>
  <si>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</si>
  <si>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</si>
  <si>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</si>
  <si>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</si>
  <si>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</si>
  <si>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</si>
  <si>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</si>
  <si>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</si>
  <si>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</si>
  <si>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</si>
  <si>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</si>
  <si>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</si>
  <si>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</si>
  <si>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</si>
  <si>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</si>
  <si>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</si>
  <si>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</si>
  <si>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</si>
  <si>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</si>
  <si>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</si>
  <si>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</si>
  <si>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</si>
  <si>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</si>
  <si>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</si>
  <si>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</si>
  <si>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</si>
  <si>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</si>
  <si>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</si>
  <si>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</si>
  <si>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</si>
  <si>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</si>
  <si>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</si>
  <si>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</si>
  <si>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</si>
  <si>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</si>
  <si>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</si>
  <si>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</si>
  <si>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</si>
  <si>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</si>
  <si>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</si>
  <si>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</si>
  <si>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</si>
  <si>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</si>
  <si>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</si>
  <si>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</si>
  <si>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</si>
  <si>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</si>
  <si>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</si>
  <si>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</si>
  <si>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</si>
  <si>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</si>
  <si>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</si>
  <si>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</si>
  <si>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</si>
  <si>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</si>
  <si>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</si>
  <si>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</si>
  <si>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</si>
  <si>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</si>
  <si>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</si>
  <si>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</si>
  <si>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</si>
  <si>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</si>
  <si>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</si>
  <si>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</si>
  <si>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</si>
  <si>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</si>
  <si>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</si>
  <si>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</si>
  <si>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</si>
  <si>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</si>
  <si>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</si>
  <si>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</si>
  <si>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</si>
  <si>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</si>
  <si>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</si>
  <si>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</si>
  <si>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</si>
  <si>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</si>
  <si>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</si>
  <si>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</si>
  <si>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</si>
  <si>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</si>
  <si>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</si>
  <si>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</si>
  <si>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</si>
  <si>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</si>
  <si>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</si>
  <si>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</si>
  <si>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</si>
  <si>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</si>
  <si>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</si>
  <si>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</si>
  <si>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</si>
  <si>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</si>
  <si>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</si>
  <si>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</si>
  <si>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</si>
  <si>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</si>
  <si>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</si>
  <si>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</si>
  <si>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</si>
  <si>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</si>
  <si>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</si>
  <si>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</si>
  <si>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</si>
  <si>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</si>
  <si>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</si>
  <si>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</si>
  <si>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</si>
  <si>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</si>
  <si>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</si>
  <si>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</si>
  <si>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</si>
  <si>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</si>
  <si>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</si>
  <si>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</si>
  <si>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</si>
  <si>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</si>
  <si>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</si>
  <si>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</si>
  <si>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</si>
  <si>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</si>
  <si>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</si>
  <si>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</si>
  <si>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</si>
  <si>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</si>
  <si>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</si>
  <si>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</si>
  <si>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</si>
  <si>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</si>
  <si>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</si>
  <si>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</si>
  <si>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</si>
  <si>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</si>
  <si>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</si>
  <si>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</si>
  <si>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</si>
  <si>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</si>
  <si>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</si>
  <si>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</si>
  <si>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</si>
  <si>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</si>
  <si>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</si>
  <si>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</si>
  <si>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</si>
  <si>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</si>
  <si>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</si>
  <si>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</si>
  <si>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</si>
  <si>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</si>
  <si>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</si>
  <si>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</si>
  <si>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</si>
  <si>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</si>
  <si>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</si>
  <si>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</si>
  <si>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</si>
  <si>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</si>
  <si>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</si>
  <si>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</si>
  <si>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</si>
  <si>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</si>
  <si>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</si>
  <si>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</si>
  <si>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</si>
  <si>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</si>
  <si>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</si>
  <si>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</si>
  <si>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</si>
  <si>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</si>
  <si>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</si>
  <si>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</si>
  <si>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</si>
  <si>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</si>
  <si>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</si>
  <si>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</si>
  <si>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</si>
  <si>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</si>
  <si>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</si>
  <si>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</si>
  <si>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</si>
  <si>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</si>
  <si>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</si>
  <si>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</si>
  <si>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</si>
  <si>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</si>
  <si>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</si>
  <si>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</si>
  <si>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</si>
  <si>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</si>
  <si>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</si>
  <si>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</si>
  <si>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</si>
  <si>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</si>
  <si>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</si>
  <si>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</si>
  <si>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</si>
  <si>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</si>
  <si>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</si>
  <si>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</si>
  <si>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</si>
  <si>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</si>
  <si>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</si>
  <si>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</si>
  <si>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</si>
  <si>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</si>
  <si>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</si>
  <si>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</si>
  <si>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</si>
  <si>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</si>
  <si>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</si>
  <si>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</si>
  <si>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</si>
  <si>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</si>
  <si>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</si>
  <si>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</si>
  <si>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</si>
  <si>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</si>
  <si>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</si>
  <si>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</si>
  <si>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</si>
  <si>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</si>
  <si>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</si>
  <si>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</si>
  <si>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</si>
  <si>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</si>
  <si>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</si>
  <si>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</si>
  <si>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</si>
  <si>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</si>
  <si>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</si>
  <si>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</si>
  <si>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</si>
  <si>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</si>
  <si>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</si>
  <si>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</si>
  <si>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</si>
  <si>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</si>
  <si>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</si>
  <si>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</si>
  <si>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</si>
  <si>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</si>
  <si>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</si>
  <si>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</si>
  <si>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</si>
  <si>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</si>
  <si>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</si>
  <si>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</si>
  <si>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</si>
  <si>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</si>
  <si>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</si>
  <si>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</si>
  <si>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</si>
  <si>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</si>
  <si>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</si>
  <si>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</si>
  <si>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</si>
  <si>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</si>
  <si>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</si>
  <si>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</si>
  <si>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</si>
  <si>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</si>
  <si>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</si>
  <si>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</si>
  <si>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</si>
  <si>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</si>
  <si>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</si>
  <si>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</si>
  <si>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</si>
  <si>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</si>
  <si>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</si>
  <si>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</si>
  <si>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</si>
  <si>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</si>
  <si>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</si>
  <si>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</si>
  <si>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</si>
  <si>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</si>
  <si>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</si>
  <si>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</si>
  <si>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</si>
  <si>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</si>
  <si>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</si>
  <si>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</si>
  <si>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</si>
  <si>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</si>
  <si>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</si>
  <si>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</si>
  <si>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</si>
  <si>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</si>
  <si>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</si>
  <si>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</si>
  <si>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</si>
  <si>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</si>
  <si>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</si>
  <si>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</si>
  <si>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</si>
  <si>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</si>
  <si>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</si>
  <si>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</si>
  <si>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</si>
  <si>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</si>
  <si>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</si>
  <si>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</si>
  <si>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</si>
  <si>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</si>
  <si>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</si>
  <si>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</si>
  <si>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</si>
  <si>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</si>
  <si>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</si>
  <si>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</si>
  <si>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</si>
  <si>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</si>
  <si>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</si>
  <si>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</si>
  <si>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</si>
  <si>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</si>
  <si>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</si>
  <si>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</si>
  <si>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</si>
  <si>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</si>
  <si>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</si>
  <si>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</si>
  <si>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</si>
  <si>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</si>
  <si>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</si>
  <si>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</si>
  <si>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</si>
  <si>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</si>
  <si>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</si>
  <si>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</si>
  <si>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</si>
  <si>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</si>
  <si>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</si>
  <si>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</si>
  <si>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</si>
  <si>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</si>
  <si>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</si>
  <si>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</si>
  <si>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</si>
  <si>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</si>
  <si>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</si>
  <si>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</si>
  <si>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</si>
  <si>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</si>
  <si>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</si>
  <si>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</si>
  <si>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</si>
  <si>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</si>
  <si>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</si>
  <si>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</si>
  <si>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</si>
  <si>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</si>
  <si>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</si>
  <si>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</si>
  <si>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</si>
  <si>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</si>
  <si>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</si>
  <si>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</si>
  <si>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</si>
  <si>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</si>
  <si>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</si>
  <si>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</si>
  <si>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</si>
  <si>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</si>
  <si>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</si>
  <si>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</si>
  <si>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</si>
  <si>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</si>
  <si>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</si>
  <si>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</si>
  <si>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</si>
  <si>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</si>
  <si>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</si>
  <si>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</si>
  <si>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</si>
  <si>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</si>
  <si>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</si>
  <si>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</si>
  <si>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</si>
  <si>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</si>
  <si>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</si>
  <si>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</si>
  <si>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</si>
  <si>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</si>
  <si>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</si>
  <si>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</si>
  <si>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</si>
  <si>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</si>
  <si>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</si>
  <si>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</si>
  <si>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</si>
  <si>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</si>
  <si>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</si>
  <si>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</si>
  <si>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</si>
  <si>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</si>
  <si>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</si>
  <si>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</si>
  <si>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</si>
  <si>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</si>
  <si>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</si>
  <si>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</si>
  <si>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</si>
  <si>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</si>
  <si>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</si>
  <si>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</si>
  <si>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</si>
  <si>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</si>
  <si>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</si>
  <si>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</si>
  <si>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</si>
  <si>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</si>
  <si>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</si>
  <si>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</si>
  <si>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</si>
  <si>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</si>
  <si>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</si>
  <si>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</si>
  <si>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</si>
  <si>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</si>
  <si>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</si>
  <si>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</si>
  <si>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</si>
  <si>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</si>
  <si>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</si>
  <si>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</si>
  <si>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</si>
  <si>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</si>
  <si>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</si>
  <si>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</si>
  <si>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</si>
  <si>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</si>
  <si>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</si>
  <si>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</si>
  <si>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</si>
  <si>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</si>
  <si>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</si>
  <si>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</si>
  <si>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</si>
  <si>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</si>
  <si>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</si>
  <si>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</si>
  <si>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</si>
  <si>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</si>
  <si>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</si>
  <si>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</si>
  <si>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</si>
  <si>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</si>
  <si>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</si>
  <si>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</si>
  <si>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</si>
  <si>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</si>
  <si>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</si>
  <si>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</si>
  <si>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</si>
  <si>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</si>
  <si>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</si>
  <si>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</si>
  <si>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</si>
  <si>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</si>
  <si>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</si>
  <si>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</si>
  <si>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</si>
  <si>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</si>
  <si>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</si>
  <si>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</si>
  <si>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</si>
  <si>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</si>
  <si>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</si>
  <si>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</si>
  <si>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</si>
  <si>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</si>
  <si>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</si>
  <si>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</si>
  <si>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</si>
  <si>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</si>
  <si>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</si>
  <si>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</si>
  <si>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</si>
  <si>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</si>
  <si>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</si>
  <si>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</si>
  <si>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</si>
  <si>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</si>
  <si>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</si>
  <si>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</si>
  <si>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</si>
  <si>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</si>
  <si>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</si>
  <si>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</si>
  <si>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</si>
  <si>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</si>
  <si>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</si>
  <si>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</si>
  <si>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</si>
  <si>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</si>
  <si>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</si>
  <si>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</si>
  <si>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</si>
  <si>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</si>
  <si>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</si>
  <si>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</si>
  <si>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</si>
  <si>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</si>
  <si>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</si>
  <si>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</si>
  <si>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</si>
  <si>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</si>
  <si>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</si>
  <si>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</si>
  <si>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</si>
  <si>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</si>
  <si>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</si>
  <si>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</si>
  <si>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</si>
  <si>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</si>
  <si>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</si>
  <si>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</si>
  <si>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</si>
  <si>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</si>
  <si>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</si>
  <si>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</si>
  <si>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</si>
  <si>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</si>
  <si>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</si>
  <si>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</si>
  <si>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</si>
  <si>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</si>
  <si>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</si>
  <si>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</si>
  <si>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</si>
  <si>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</si>
  <si>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</si>
  <si>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</si>
  <si>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</si>
  <si>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</si>
  <si>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</si>
  <si>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</si>
  <si>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</si>
  <si>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</si>
  <si>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</si>
  <si>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</si>
  <si>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</si>
  <si>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</si>
  <si>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</si>
  <si>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</si>
  <si>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</si>
  <si>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</si>
  <si>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</si>
  <si>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</si>
  <si>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</si>
  <si>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</si>
  <si>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</si>
  <si>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</si>
  <si>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</si>
  <si>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</si>
  <si>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</si>
  <si>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</si>
  <si>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</si>
  <si>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</si>
  <si>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</si>
  <si>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</si>
  <si>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</si>
  <si>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</si>
  <si>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</si>
  <si>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</si>
  <si>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</si>
  <si>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</si>
  <si>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</si>
  <si>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</si>
  <si>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</si>
  <si>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</si>
  <si>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</si>
  <si>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</si>
  <si>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</si>
  <si>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</si>
  <si>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</si>
  <si>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</si>
  <si>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</si>
  <si>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</si>
  <si>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</si>
  <si>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</si>
  <si>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</si>
  <si>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</si>
  <si>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</si>
  <si>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</si>
  <si>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</si>
  <si>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</si>
  <si>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</si>
  <si>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</si>
  <si>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</si>
  <si>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</si>
  <si>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</si>
  <si>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</si>
  <si>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</si>
  <si>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</si>
  <si>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</si>
  <si>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</si>
  <si>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</si>
  <si>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</si>
  <si>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</si>
  <si>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</si>
  <si>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</si>
  <si>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</si>
  <si>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</si>
  <si>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</si>
  <si>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</si>
  <si>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</si>
  <si>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</si>
  <si>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</si>
  <si>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</si>
  <si>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</si>
  <si>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</si>
  <si>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</si>
  <si>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</si>
  <si>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</si>
  <si>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</si>
  <si>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</si>
  <si>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</si>
  <si>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</si>
  <si>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</si>
  <si>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</si>
  <si>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</si>
  <si>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</si>
  <si>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</si>
  <si>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</si>
  <si>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</si>
  <si>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</si>
  <si>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</si>
  <si>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</si>
  <si>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</si>
  <si>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</si>
  <si>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</si>
  <si>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</si>
  <si>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</si>
  <si>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</si>
  <si>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</si>
  <si>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</si>
  <si>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</si>
  <si>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</si>
  <si>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</si>
  <si>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</si>
  <si>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</si>
  <si>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</si>
  <si>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</si>
  <si>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</si>
  <si>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</si>
  <si>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</si>
  <si>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</si>
  <si>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</si>
  <si>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</si>
  <si>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</si>
  <si>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</si>
  <si>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</si>
  <si>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</si>
  <si>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</si>
  <si>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</si>
  <si>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</si>
  <si>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</si>
  <si>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</si>
  <si>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</si>
  <si>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</si>
  <si>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</si>
  <si>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</si>
  <si>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</si>
  <si>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</si>
  <si>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</si>
  <si>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</si>
  <si>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</si>
  <si>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</si>
  <si>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</si>
  <si>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</si>
  <si>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</si>
  <si>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</si>
  <si>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</si>
  <si>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</si>
  <si>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</si>
  <si>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</si>
  <si>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</si>
  <si>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</si>
  <si>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</si>
  <si>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</si>
  <si>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</si>
  <si>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</si>
  <si>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</si>
  <si>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</si>
  <si>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</si>
  <si>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</si>
  <si>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</si>
  <si>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</si>
  <si>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</si>
  <si>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</si>
  <si>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</si>
  <si>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</si>
  <si>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</si>
  <si>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</si>
  <si>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</si>
  <si>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</si>
  <si>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</si>
  <si>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</si>
  <si>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</si>
  <si>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</si>
  <si>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</si>
  <si>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</si>
  <si>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</si>
  <si>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</si>
  <si>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</si>
  <si>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</si>
  <si>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</si>
  <si>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</si>
  <si>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</si>
  <si>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</si>
  <si>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</si>
  <si>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</si>
  <si>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</si>
  <si>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</si>
  <si>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</si>
  <si>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</si>
  <si>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</si>
  <si>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</si>
  <si>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</si>
  <si>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</si>
  <si>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</si>
  <si>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</si>
  <si>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</si>
  <si>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</si>
  <si>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</si>
  <si>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</si>
  <si>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</si>
  <si>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</si>
  <si>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</si>
  <si>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</si>
  <si>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</si>
  <si>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</si>
  <si>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</si>
  <si>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</si>
  <si>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</si>
  <si>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</si>
  <si>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</si>
  <si>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</si>
  <si>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</si>
  <si>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</si>
  <si>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</si>
  <si>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</si>
  <si>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</si>
  <si>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</si>
  <si>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</si>
  <si>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</si>
  <si>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</si>
  <si>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</si>
  <si>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</si>
  <si>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</si>
  <si>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</si>
  <si>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</si>
  <si>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</si>
  <si>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</si>
  <si>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</si>
  <si>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</si>
  <si>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</si>
  <si>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</si>
  <si>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</si>
  <si>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</si>
  <si>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</si>
  <si>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</si>
  <si>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</si>
  <si>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</si>
  <si>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</si>
  <si>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</si>
  <si>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</si>
  <si>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</si>
  <si>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</si>
  <si>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</si>
  <si>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</si>
  <si>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</si>
  <si>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</si>
  <si>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</si>
  <si>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</si>
  <si>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</si>
  <si>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</si>
  <si>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</si>
  <si>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</si>
  <si>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</si>
  <si>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</si>
  <si>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</si>
  <si>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</si>
  <si>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</si>
  <si>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</si>
  <si>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</si>
  <si>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</si>
  <si>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</si>
  <si>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</si>
  <si>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</si>
  <si>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</si>
  <si>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</si>
  <si>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</si>
  <si>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</si>
  <si>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</si>
  <si>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</si>
  <si>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</si>
  <si>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</si>
  <si>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</si>
  <si>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</si>
  <si>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</si>
  <si>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</si>
  <si>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</si>
  <si>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</si>
  <si>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</si>
  <si>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</si>
  <si>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</si>
  <si>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</si>
  <si>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</si>
  <si>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</si>
  <si>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</si>
  <si>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</si>
  <si>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</si>
  <si>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</si>
  <si>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</si>
  <si>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</si>
  <si>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</si>
  <si>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</si>
  <si>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</si>
  <si>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</si>
  <si>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</si>
  <si>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</si>
  <si>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</si>
  <si>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</si>
  <si>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</si>
  <si>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</si>
  <si>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</si>
  <si>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</si>
  <si>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</si>
  <si>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</si>
  <si>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</si>
  <si>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</si>
  <si>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</si>
  <si>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</si>
  <si>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</si>
  <si>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</si>
  <si>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</si>
  <si>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</si>
  <si>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</si>
  <si>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</si>
  <si>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</si>
  <si>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</si>
  <si>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</si>
  <si>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</si>
  <si>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</si>
  <si>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</si>
  <si>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</si>
  <si>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</si>
  <si>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</si>
  <si>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</si>
  <si>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</si>
  <si>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</si>
  <si>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</si>
  <si>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</si>
  <si>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</si>
  <si>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</si>
  <si>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</si>
  <si>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</si>
  <si>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</si>
  <si>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</si>
  <si>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</si>
  <si>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</si>
  <si>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</si>
  <si>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</si>
  <si>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</si>
  <si>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</si>
  <si>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</si>
  <si>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</si>
  <si>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</si>
  <si>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</si>
  <si>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</si>
  <si>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</si>
  <si>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</si>
  <si>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</si>
  <si>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</si>
  <si>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</si>
  <si>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</si>
  <si>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</si>
  <si>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</si>
  <si>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</si>
  <si>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</si>
  <si>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</si>
  <si>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</si>
  <si>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</si>
  <si>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</si>
  <si>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</si>
  <si>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</si>
  <si>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</si>
  <si>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</si>
  <si>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</si>
  <si>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</si>
  <si>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</si>
  <si>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</si>
  <si>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</si>
  <si>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</si>
  <si>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</si>
  <si>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</si>
  <si>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</si>
  <si>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</si>
  <si>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</si>
  <si>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</si>
  <si>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</si>
  <si>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</si>
  <si>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</si>
  <si>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</si>
  <si>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</si>
  <si>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</si>
  <si>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</si>
  <si>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</si>
  <si>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</si>
  <si>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</si>
  <si>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</si>
  <si>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</si>
  <si>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</si>
  <si>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</si>
  <si>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</si>
  <si>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</si>
  <si>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</si>
  <si>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</si>
  <si>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</si>
  <si>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</si>
  <si>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</si>
  <si>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</si>
  <si>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</si>
  <si>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</si>
  <si>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</si>
  <si>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</si>
  <si>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</si>
  <si>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</si>
  <si>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</si>
  <si>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</si>
  <si>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</si>
  <si>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</si>
  <si>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</si>
  <si>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</si>
  <si>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</si>
  <si>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</si>
  <si>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</si>
  <si>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</si>
  <si>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</si>
  <si>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</si>
  <si>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</si>
  <si>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</si>
  <si>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</si>
  <si>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</si>
  <si>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</si>
  <si>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</si>
  <si>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</si>
  <si>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</si>
  <si>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</si>
  <si>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</si>
  <si>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</si>
  <si>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</si>
  <si>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</si>
  <si>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</si>
  <si>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</si>
  <si>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</si>
  <si>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</si>
  <si>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</si>
  <si>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</si>
  <si>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</si>
  <si>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</si>
  <si>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</si>
  <si>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</si>
  <si>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</si>
  <si>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</si>
  <si>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</si>
  <si>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</si>
  <si>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</si>
  <si>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</si>
  <si>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</si>
  <si>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</si>
  <si>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</si>
  <si>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</si>
  <si>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</si>
  <si>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</si>
  <si>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</si>
  <si>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</si>
  <si>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</si>
  <si>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</si>
  <si>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</si>
  <si>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</si>
  <si>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</si>
  <si>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</si>
  <si>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</si>
  <si>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</si>
  <si>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</si>
  <si>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</si>
  <si>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</si>
  <si>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</si>
  <si>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</si>
  <si>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</si>
  <si>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</si>
  <si>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</si>
  <si>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</si>
  <si>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</si>
  <si>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</si>
  <si>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</si>
  <si>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</si>
  <si>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</si>
  <si>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</si>
  <si>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</si>
  <si>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</si>
  <si>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</si>
  <si>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</si>
  <si>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</si>
  <si>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</si>
  <si>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</si>
  <si>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</si>
  <si>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</si>
  <si>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</si>
  <si>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</si>
  <si>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</si>
  <si>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</si>
  <si>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</si>
  <si>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</si>
  <si>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</si>
  <si>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</si>
  <si>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</si>
  <si>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</si>
  <si>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</si>
  <si>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</si>
  <si>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</si>
  <si>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</si>
  <si>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</si>
  <si>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</si>
  <si>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</si>
  <si>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</si>
  <si>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</si>
  <si>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</si>
  <si>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</si>
  <si>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</si>
  <si>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</si>
  <si>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</si>
  <si>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</si>
  <si>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</si>
  <si>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</si>
  <si>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</si>
  <si>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</si>
  <si>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</si>
  <si>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</si>
  <si>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</si>
  <si>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</si>
  <si>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</si>
  <si>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</si>
  <si>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</si>
  <si>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</si>
  <si>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</si>
  <si>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</si>
  <si>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</si>
  <si>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</si>
  <si>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</si>
  <si>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</si>
  <si>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</si>
  <si>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</si>
  <si>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</si>
  <si>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</si>
  <si>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</si>
  <si>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</si>
  <si>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</si>
  <si>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</si>
  <si>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</si>
  <si>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</si>
  <si>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</si>
  <si>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</si>
  <si>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</si>
  <si>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</si>
  <si>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</si>
  <si>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</si>
  <si>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</si>
  <si>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</si>
  <si>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</si>
  <si>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</si>
  <si>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</si>
  <si>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</si>
  <si>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</si>
  <si>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</si>
  <si>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</si>
  <si>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</si>
  <si>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</si>
  <si>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</si>
  <si>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</si>
  <si>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</si>
  <si>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</si>
  <si>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</si>
  <si>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</si>
  <si>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</si>
  <si>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</si>
  <si>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</si>
  <si>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</si>
  <si>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</si>
  <si>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</si>
  <si>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</si>
  <si>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</si>
  <si>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</si>
  <si>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</si>
  <si>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</si>
  <si>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</si>
  <si>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</si>
  <si>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</si>
  <si>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</si>
  <si>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</si>
  <si>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</si>
  <si>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</si>
  <si>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</si>
  <si>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</si>
  <si>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</si>
  <si>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</si>
  <si>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</si>
  <si>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</si>
  <si>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</si>
  <si>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</si>
  <si>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</si>
  <si>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</si>
  <si>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</si>
  <si>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</si>
  <si>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</si>
  <si>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</si>
  <si>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</si>
  <si>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</si>
  <si>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</si>
  <si>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</si>
  <si>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</si>
  <si>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</si>
  <si>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</si>
  <si>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</si>
  <si>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</si>
  <si>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</si>
  <si>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</si>
  <si>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</si>
  <si>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</si>
  <si>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</si>
  <si>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</si>
  <si>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</si>
  <si>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</si>
  <si>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</si>
  <si>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</si>
  <si>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</si>
  <si>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</si>
  <si>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</si>
  <si>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</si>
  <si>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</si>
  <si>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</si>
  <si>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</si>
  <si>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</si>
  <si>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</si>
  <si>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</si>
  <si>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</si>
  <si>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</si>
  <si>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</si>
  <si>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</si>
  <si>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</si>
  <si>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</si>
  <si>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</si>
  <si>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</si>
  <si>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</si>
  <si>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</si>
  <si>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</si>
  <si>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</si>
  <si>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</si>
  <si>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</si>
  <si>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</si>
  <si>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</si>
  <si>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</si>
  <si>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</si>
  <si>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</si>
  <si>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</si>
  <si>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</si>
  <si>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</si>
  <si>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</si>
  <si>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</si>
  <si>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</si>
  <si>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</si>
  <si>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</si>
  <si>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</si>
  <si>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</si>
  <si>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</si>
  <si>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</si>
  <si>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</si>
  <si>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</si>
  <si>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</si>
  <si>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</si>
  <si>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</si>
  <si>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</si>
  <si>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</si>
  <si>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</si>
  <si>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</si>
  <si>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</si>
  <si>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</si>
  <si>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</si>
  <si>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</si>
  <si>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</si>
  <si>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</si>
  <si>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</si>
  <si>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</si>
  <si>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</si>
  <si>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</si>
  <si>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</si>
  <si>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</si>
  <si>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</si>
  <si>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</si>
  <si>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</si>
  <si>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</si>
  <si>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</si>
  <si>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</si>
  <si>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</si>
  <si>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</si>
  <si>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</si>
  <si>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</si>
  <si>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</si>
  <si>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</si>
  <si>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</si>
  <si>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</si>
  <si>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</si>
  <si>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</si>
  <si>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</si>
  <si>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</si>
  <si>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</si>
  <si>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</si>
  <si>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</si>
  <si>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</si>
  <si>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</si>
  <si>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</si>
  <si>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</si>
  <si>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</si>
  <si>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</si>
  <si>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</si>
  <si>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</si>
  <si>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</si>
  <si>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</si>
  <si>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</si>
  <si>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</si>
  <si>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</si>
  <si>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</si>
  <si>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</si>
  <si>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</si>
  <si>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</si>
  <si>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</si>
  <si>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</si>
  <si>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</si>
  <si>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</si>
  <si>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</si>
  <si>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</si>
  <si>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</si>
  <si>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</si>
  <si>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</si>
  <si>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</si>
  <si>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</si>
  <si>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</si>
  <si>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</si>
  <si>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</si>
  <si>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</si>
  <si>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</si>
  <si>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</si>
  <si>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</si>
  <si>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</si>
  <si>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</si>
  <si>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</si>
  <si>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</si>
  <si>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</si>
  <si>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</si>
  <si>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</si>
  <si>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</si>
  <si>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</si>
  <si>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</si>
  <si>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</si>
  <si>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</si>
  <si>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</si>
  <si>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</si>
  <si>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</si>
  <si>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</si>
  <si>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</si>
  <si>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</si>
  <si>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</si>
  <si>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</si>
  <si>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</si>
  <si>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</si>
  <si>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</si>
  <si>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</si>
  <si>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</si>
  <si>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</si>
  <si>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</si>
  <si>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</si>
  <si>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</si>
  <si>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</si>
  <si>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</si>
  <si>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</si>
  <si>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</si>
  <si>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</si>
  <si>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</si>
  <si>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</si>
  <si>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</si>
  <si>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</si>
  <si>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</si>
  <si>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</si>
  <si>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</si>
  <si>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</si>
  <si>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</si>
  <si>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</si>
  <si>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</si>
  <si>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</si>
  <si>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</si>
  <si>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</si>
  <si>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</si>
  <si>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</si>
  <si>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</si>
  <si>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</si>
  <si>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</si>
  <si>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</si>
  <si>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</si>
  <si>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</si>
  <si>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</si>
  <si>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</si>
  <si>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</si>
  <si>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</si>
  <si>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</si>
  <si>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</si>
  <si>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</si>
  <si>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</si>
  <si>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</si>
  <si>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</si>
  <si>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</si>
  <si>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</si>
  <si>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</si>
  <si>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</si>
  <si>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</si>
  <si>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</si>
  <si>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</si>
  <si>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</si>
  <si>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</si>
  <si>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</si>
  <si>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</si>
  <si>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</si>
  <si>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</si>
  <si>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</si>
  <si>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</si>
  <si>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</si>
  <si>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</si>
  <si>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</si>
  <si>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</si>
  <si>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</si>
  <si>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</si>
  <si>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</si>
  <si>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</si>
  <si>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</si>
  <si>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</si>
  <si>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</si>
  <si>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</si>
  <si>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</si>
  <si>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</si>
  <si>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</si>
  <si>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</si>
  <si>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</si>
  <si>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</si>
  <si>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</si>
  <si>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</si>
  <si>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</si>
  <si>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</si>
  <si>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</si>
  <si>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</si>
  <si>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</si>
  <si>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</si>
  <si>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</si>
  <si>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</si>
  <si>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</si>
  <si>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</si>
  <si>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</si>
  <si>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</si>
  <si>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</si>
  <si>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</si>
  <si>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</si>
  <si>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</si>
  <si>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</si>
  <si>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</si>
  <si>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</si>
  <si>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</si>
  <si>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</si>
  <si>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</si>
  <si>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</si>
  <si>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</si>
  <si>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</si>
  <si>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</si>
  <si>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</si>
  <si>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</si>
  <si>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</si>
  <si>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</si>
  <si>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</si>
  <si>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</si>
  <si>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</si>
  <si>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</si>
  <si>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</si>
  <si>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</si>
  <si>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</si>
  <si>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</si>
  <si>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</si>
  <si>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</si>
  <si>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</si>
  <si>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</si>
  <si>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</si>
  <si>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</si>
  <si>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</si>
  <si>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</si>
  <si>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</si>
  <si>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</si>
  <si>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</si>
  <si>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</si>
  <si>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</si>
  <si>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</si>
  <si>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</si>
  <si>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</si>
  <si>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</si>
  <si>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</si>
  <si>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</si>
  <si>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</si>
  <si>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</si>
  <si>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</si>
  <si>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</si>
  <si>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</si>
  <si>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</si>
  <si>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</si>
  <si>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</si>
  <si>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</si>
  <si>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</si>
  <si>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</si>
  <si>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</si>
  <si>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</si>
  <si>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</si>
  <si>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</si>
  <si>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</si>
  <si>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</si>
  <si>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</si>
  <si>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</si>
  <si>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</si>
  <si>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</si>
  <si>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</si>
  <si>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</si>
  <si>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</si>
  <si>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</si>
  <si>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</si>
  <si>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</si>
  <si>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</si>
  <si>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</si>
  <si>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</si>
  <si>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</si>
  <si>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</si>
  <si>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</si>
  <si>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</si>
  <si>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</si>
  <si>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</si>
  <si>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</si>
  <si>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</si>
  <si>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</si>
  <si>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</si>
  <si>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</si>
  <si>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</si>
  <si>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</si>
  <si>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</si>
  <si>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</si>
  <si>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</si>
  <si>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</si>
  <si>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</si>
  <si>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</si>
  <si>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</si>
  <si>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</si>
  <si>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</si>
  <si>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</si>
  <si>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</si>
  <si>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</si>
  <si>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</si>
  <si>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</si>
  <si>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</si>
  <si>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</si>
  <si>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</si>
  <si>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</si>
  <si>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</si>
  <si>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</si>
  <si>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</si>
  <si>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</si>
  <si>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</si>
  <si>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</si>
  <si>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</si>
  <si>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</si>
  <si>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</si>
  <si>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</si>
  <si>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</si>
  <si>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</si>
  <si>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</si>
  <si>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</si>
  <si>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</si>
  <si>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</si>
  <si>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</si>
  <si>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</si>
  <si>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</si>
  <si>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</si>
  <si>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</si>
  <si>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</si>
  <si>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</si>
  <si>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</si>
  <si>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</si>
  <si>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</si>
  <si>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</si>
  <si>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</si>
  <si>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</si>
  <si>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</si>
  <si>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</si>
  <si>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</si>
  <si>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</si>
  <si>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</si>
  <si>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</si>
  <si>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</si>
  <si>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</si>
  <si>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</si>
  <si>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</si>
  <si>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</si>
  <si>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</si>
  <si>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</si>
  <si>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</si>
  <si>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</si>
  <si>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</si>
  <si>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</si>
  <si>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</si>
  <si>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</si>
  <si>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</si>
  <si>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</si>
  <si>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</si>
  <si>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</si>
  <si>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</si>
  <si>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</si>
  <si>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</si>
  <si>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</si>
  <si>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</si>
  <si>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</si>
  <si>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</si>
  <si>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</si>
  <si>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</si>
  <si>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</si>
  <si>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</si>
  <si>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</si>
  <si>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</si>
  <si>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</si>
  <si>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</si>
  <si>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</si>
  <si>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</si>
  <si>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</si>
  <si>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</si>
  <si>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</si>
  <si>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</si>
  <si>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</si>
  <si>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</si>
  <si>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</si>
  <si>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</si>
  <si>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</si>
  <si>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</si>
  <si>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</si>
  <si>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</si>
  <si>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</si>
  <si>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</si>
  <si>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</si>
  <si>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</si>
  <si>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</si>
  <si>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</si>
  <si>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</si>
  <si>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</si>
  <si>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</si>
  <si>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</si>
  <si>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</si>
  <si>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</si>
  <si>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</si>
  <si>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</si>
  <si>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</si>
  <si>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</si>
  <si>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</si>
  <si>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</si>
  <si>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</si>
  <si>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</si>
  <si>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</si>
  <si>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</si>
  <si>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</si>
  <si>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</si>
  <si>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</si>
  <si>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</si>
  <si>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</si>
  <si>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</si>
  <si>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</si>
  <si>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</si>
  <si>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</si>
  <si>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</si>
  <si>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</si>
  <si>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</si>
  <si>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</si>
  <si>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</si>
  <si>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</si>
  <si>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</si>
  <si>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</si>
  <si>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</si>
  <si>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</si>
  <si>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</si>
  <si>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</si>
  <si>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</si>
  <si>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</si>
  <si>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</si>
  <si>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</si>
  <si>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</si>
  <si>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</si>
  <si>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</si>
  <si>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</si>
  <si>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</si>
  <si>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</si>
  <si>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</si>
  <si>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</si>
  <si>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</si>
  <si>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</si>
  <si>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</si>
  <si>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</si>
  <si>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</si>
  <si>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</si>
  <si>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</si>
  <si>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</si>
  <si>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</si>
  <si>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</si>
  <si>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</si>
  <si>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</si>
  <si>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</si>
  <si>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</si>
  <si>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</si>
  <si>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</si>
  <si>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</si>
  <si>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</si>
  <si>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</si>
  <si>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</si>
  <si>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</si>
  <si>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</si>
  <si>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</si>
  <si>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</si>
  <si>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</si>
  <si>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</si>
  <si>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</si>
  <si>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</si>
  <si>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</si>
  <si>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</si>
  <si>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</si>
  <si>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</si>
  <si>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</si>
  <si>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</si>
  <si>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</si>
  <si>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</si>
  <si>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</si>
  <si>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</si>
  <si>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</si>
  <si>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</si>
  <si>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</si>
  <si>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</si>
  <si>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</si>
  <si>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</si>
  <si>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</si>
  <si>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</si>
  <si>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</si>
  <si>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</si>
  <si>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</si>
  <si>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</si>
  <si>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</si>
  <si>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</si>
  <si>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</si>
  <si>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</si>
  <si>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</si>
  <si>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</si>
  <si>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</si>
  <si>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</si>
  <si>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</si>
  <si>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</si>
  <si>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</si>
  <si>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</si>
  <si>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</si>
  <si>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</si>
  <si>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</si>
  <si>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</si>
  <si>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</si>
  <si>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</si>
  <si>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</si>
  <si>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</si>
  <si>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</si>
  <si>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</si>
  <si>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</si>
  <si>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</si>
  <si>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</si>
  <si>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</si>
  <si>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</si>
  <si>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</si>
  <si>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</si>
  <si>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</si>
  <si>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</si>
  <si>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</si>
  <si>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</si>
  <si>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</si>
  <si>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</si>
  <si>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</si>
  <si>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</si>
  <si>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</si>
  <si>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</si>
  <si>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</si>
  <si>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</si>
  <si>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</si>
  <si>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</si>
  <si>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</si>
  <si>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</si>
  <si>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</si>
  <si>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</si>
  <si>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</si>
  <si>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Outcomes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</si>
  <si>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</si>
  <si>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</si>
  <si>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</si>
  <si>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</si>
  <si>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</si>
  <si>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</si>
  <si>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</si>
  <si>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</si>
  <si>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</si>
  <si>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</si>
  <si>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</si>
  <si>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</si>
  <si>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</si>
  <si>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</si>
  <si>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</si>
  <si>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</si>
  <si>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</si>
  <si>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</si>
  <si>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</si>
  <si>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</si>
  <si>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</si>
  <si>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</si>
  <si>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</si>
  <si>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</si>
  <si>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</si>
  <si>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</si>
  <si>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</si>
  <si>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</si>
  <si>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</si>
  <si>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</si>
  <si>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</si>
  <si>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</si>
  <si>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</si>
  <si>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</si>
  <si>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</si>
  <si>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</si>
  <si>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</si>
  <si>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</si>
  <si>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</si>
  <si>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</si>
  <si>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</si>
  <si>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</si>
  <si>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</si>
  <si>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</si>
  <si>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</si>
  <si>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</si>
  <si>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</si>
  <si>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</si>
  <si>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</si>
  <si>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</si>
  <si>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</si>
  <si>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</si>
  <si>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</si>
  <si>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</si>
  <si>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</si>
  <si>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</si>
  <si>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</si>
  <si>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</si>
  <si>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</si>
  <si>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</si>
  <si>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</si>
  <si>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</si>
  <si>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</si>
  <si>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</si>
  <si>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</si>
  <si>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</si>
  <si>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</si>
  <si>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</si>
  <si>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</si>
  <si>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</si>
  <si>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</si>
  <si>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</si>
  <si>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</si>
  <si>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</si>
  <si>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</si>
  <si>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</si>
  <si>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(blank)</t>
  </si>
  <si>
    <t>Average of goal</t>
  </si>
  <si>
    <t>Average of pledged</t>
  </si>
  <si>
    <t>Count of Outcome</t>
  </si>
  <si>
    <t>40000 to 45999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</si>
</sst>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rgb="FFCC33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F-4109-95F9-AE0A9C4F16F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F-4109-95F9-AE0A9C4F16F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4F-4109-95F9-AE0A9C4F16F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4F-4109-95F9-AE0A9C4F1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472096"/>
        <c:axId val="586472424"/>
      </c:barChart>
      <c:catAx>
        <c:axId val="5864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72424"/>
        <c:crosses val="autoZero"/>
        <c:auto val="1"/>
        <c:lblAlgn val="ctr"/>
        <c:lblOffset val="100"/>
        <c:noMultiLvlLbl val="0"/>
      </c:catAx>
      <c:valAx>
        <c:axId val="58647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9-4CBE-AE3A-8A8DB84AA2F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99-4CBE-AE3A-8A8DB84AA2F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99-4CBE-AE3A-8A8DB84AA2F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99-4CBE-AE3A-8A8DB84AA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8833112"/>
        <c:axId val="618831144"/>
      </c:barChart>
      <c:catAx>
        <c:axId val="6188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31144"/>
        <c:crosses val="autoZero"/>
        <c:auto val="1"/>
        <c:lblAlgn val="ctr"/>
        <c:lblOffset val="100"/>
        <c:noMultiLvlLbl val="0"/>
      </c:catAx>
      <c:valAx>
        <c:axId val="6188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B-4621-AA18-6CF713C8854C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B-4621-AA18-6CF713C8854C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B-4621-AA18-6CF713C8854C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5-46B8-9939-8BF80B4E8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236456"/>
        <c:axId val="618832456"/>
      </c:lineChart>
      <c:catAx>
        <c:axId val="58623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32456"/>
        <c:crosses val="autoZero"/>
        <c:auto val="1"/>
        <c:lblAlgn val="ctr"/>
        <c:lblOffset val="100"/>
        <c:noMultiLvlLbl val="0"/>
      </c:catAx>
      <c:valAx>
        <c:axId val="6188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3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C-4B5C-A46E-C2016BD8AEB6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C-4B5C-A46E-C2016BD8AEB6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C-4B5C-A46E-C2016BD8AEB6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7C-4B5C-A46E-C2016BD8A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941592"/>
        <c:axId val="329937984"/>
      </c:barChart>
      <c:catAx>
        <c:axId val="32994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37984"/>
        <c:crosses val="autoZero"/>
        <c:auto val="1"/>
        <c:lblAlgn val="ctr"/>
        <c:lblOffset val="100"/>
        <c:noMultiLvlLbl val="0"/>
      </c:catAx>
      <c:valAx>
        <c:axId val="3299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4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0.44444444444444442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8-40EA-8E3A-382166F8828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0.40740740740740738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8-40EA-8E3A-382166F8828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0.14814814814814814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8-40EA-8E3A-382166F8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969432"/>
        <c:axId val="548965496"/>
      </c:lineChart>
      <c:catAx>
        <c:axId val="54896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65496"/>
        <c:crosses val="autoZero"/>
        <c:auto val="1"/>
        <c:lblAlgn val="ctr"/>
        <c:lblOffset val="100"/>
        <c:noMultiLvlLbl val="0"/>
      </c:catAx>
      <c:valAx>
        <c:axId val="54896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6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Country'!$A$5:$A$27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Country'!$B$5:$B$27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0-4F76-A7FE-54ABCD798F52}"/>
            </c:ext>
          </c:extLst>
        </c:ser>
        <c:ser>
          <c:idx val="1"/>
          <c:order val="1"/>
          <c:tx>
            <c:strRef>
              <c:f>'Outcome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Country'!$A$5:$A$27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Country'!$C$5:$C$27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F0-4F76-A7FE-54ABCD798F52}"/>
            </c:ext>
          </c:extLst>
        </c:ser>
        <c:ser>
          <c:idx val="2"/>
          <c:order val="2"/>
          <c:tx>
            <c:strRef>
              <c:f>'Outcome by Country'!$D$3:$D$4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Country'!$A$5:$A$27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Country'!$D$5:$D$27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F0-4F76-A7FE-54ABCD798F52}"/>
            </c:ext>
          </c:extLst>
        </c:ser>
        <c:ser>
          <c:idx val="3"/>
          <c:order val="3"/>
          <c:tx>
            <c:strRef>
              <c:f>'Outcome by 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Country'!$A$5:$A$27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Country'!$E$5:$E$27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F0-4F76-A7FE-54ABCD798F52}"/>
            </c:ext>
          </c:extLst>
        </c:ser>
        <c:ser>
          <c:idx val="4"/>
          <c:order val="4"/>
          <c:tx>
            <c:strRef>
              <c:f>'Outcome by Country'!$F$3:$F$4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Country'!$A$5:$A$27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Country'!$F$5:$F$27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57F0-4F76-A7FE-54ABCD79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65016"/>
        <c:axId val="587966328"/>
      </c:barChart>
      <c:catAx>
        <c:axId val="58796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66328"/>
        <c:crosses val="autoZero"/>
        <c:auto val="1"/>
        <c:lblAlgn val="ctr"/>
        <c:lblOffset val="100"/>
        <c:noMultiLvlLbl val="0"/>
      </c:catAx>
      <c:valAx>
        <c:axId val="58796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6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[StarterBook.xlsx]Average Goal &amp; Pledge by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'Average Goal &amp; Pledge by State'!$B$4</c:f>
              <c:strCache>
                <c:ptCount val="1"/>
                <c:pt idx="0">
                  <c:v>Average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Goal &amp; Pledge by State'!$A$5:$A$10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'Average Goal &amp; Pledge by State'!$B$5:$B$10</c:f>
              <c:numCache>
                <c:formatCode>General</c:formatCode>
                <c:ptCount val="5"/>
                <c:pt idx="0">
                  <c:v>517985.06590257882</c:v>
                </c:pt>
                <c:pt idx="1">
                  <c:v>60556.391503267972</c:v>
                </c:pt>
                <c:pt idx="2">
                  <c:v>19380.78</c:v>
                </c:pt>
                <c:pt idx="3">
                  <c:v>9866.9857254004564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F-4DAB-86FF-5E3E9DC2194C}"/>
            </c:ext>
          </c:extLst>
        </c:ser>
        <c:ser>
          <c:idx val="1"/>
          <c:order val="1"/>
          <c:tx>
            <c:strRef>
              <c:f>'Average Goal &amp; Pledge by State'!$C$4</c:f>
              <c:strCache>
                <c:ptCount val="1"/>
                <c:pt idx="0">
                  <c:v>Average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Goal &amp; Pledge by State'!$A$5:$A$10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'Average Goal &amp; Pledge by State'!$C$5:$C$10</c:f>
              <c:numCache>
                <c:formatCode>General</c:formatCode>
                <c:ptCount val="5"/>
                <c:pt idx="0">
                  <c:v>7286.3367048710597</c:v>
                </c:pt>
                <c:pt idx="1">
                  <c:v>1855.5342483660124</c:v>
                </c:pt>
                <c:pt idx="2">
                  <c:v>3922.1876000000002</c:v>
                </c:pt>
                <c:pt idx="3">
                  <c:v>18579.283006864953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F-4DAB-86FF-5E3E9DC2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040168"/>
        <c:axId val="332676736"/>
      </c:barChart>
      <c:catAx>
        <c:axId val="29704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76736"/>
        <c:crosses val="autoZero"/>
        <c:auto val="1"/>
        <c:lblAlgn val="ctr"/>
        <c:lblOffset val="100"/>
        <c:noMultiLvlLbl val="0"/>
      </c:catAx>
      <c:valAx>
        <c:axId val="33267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4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0</xdr:row>
      <xdr:rowOff>19050</xdr:rowOff>
    </xdr:from>
    <xdr:to>
      <xdr:col>15</xdr:col>
      <xdr:colOff>312420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CF31A-9FE4-4554-BA29-04440C064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64770</xdr:rowOff>
    </xdr:from>
    <xdr:to>
      <xdr:col>18</xdr:col>
      <xdr:colOff>60960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0D226-AB2E-4DBD-B7D6-B8E2DE6AD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0</xdr:row>
      <xdr:rowOff>171450</xdr:rowOff>
    </xdr:from>
    <xdr:to>
      <xdr:col>16</xdr:col>
      <xdr:colOff>388620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6C7B1-6A5A-42C0-A0DC-81ECEE739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579120</xdr:colOff>
      <xdr:row>23</xdr:row>
      <xdr:rowOff>49530</xdr:rowOff>
    </xdr:from>
    <xdr:to>
      <xdr:col>14</xdr:col>
      <xdr:colOff>274320</xdr:colOff>
      <xdr:row>38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6D581-5FFE-4D6E-A18E-5B4155515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937260</xdr:colOff>
      <xdr:row>13</xdr:row>
      <xdr:rowOff>175260</xdr:rowOff>
    </xdr:from>
    <xdr:to>
      <xdr:col>6</xdr:col>
      <xdr:colOff>632460</xdr:colOff>
      <xdr:row>30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077B3A-074D-48C3-9AEE-7A07C2AEA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1</xdr:row>
      <xdr:rowOff>110490</xdr:rowOff>
    </xdr:from>
    <xdr:to>
      <xdr:col>18</xdr:col>
      <xdr:colOff>472440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EBF67-2BB8-4182-8028-C7EC12D3B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167640</xdr:rowOff>
    </xdr:from>
    <xdr:to>
      <xdr:col>13</xdr:col>
      <xdr:colOff>297180</xdr:colOff>
      <xdr:row>28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57ADC-D75C-4F73-BD1D-9B082AF63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se Linker" refreshedDate="43129.543879398145" createdVersion="6" refreshedVersion="6" minRefreshableVersion="3" recordCount="4114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ise Linker" refreshedDate="43129.606834953702" createdVersion="6" refreshedVersion="6" minRefreshableVersion="3" recordCount="4114">
  <cacheSource type="worksheet">
    <worksheetSource ref="A1:T4115" sheet="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 count="4092"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  <d v="2014-11-25T11:36:30"/>
        <d v="2014-10-13T08:59:55"/>
        <d v="2016-05-05T12:00:00"/>
        <d v="2016-05-03T11:41:56"/>
        <d v="2016-05-03T13:49:02"/>
        <d v="2014-07-25T17:15:02"/>
        <d v="2016-02-19T23:06:37"/>
        <d v="2016-10-29T18:43:54"/>
        <d v="2015-03-28T05:19:12"/>
        <d v="2014-08-07T18:13:48"/>
        <d v="2016-02-28T18:05:09"/>
        <d v="2014-02-10T17:21:14"/>
        <d v="2014-10-17T14:00:32"/>
        <d v="2016-07-03T05:25:45"/>
        <d v="2016-08-11T23:20:14"/>
        <d v="2016-03-23T01:38:53"/>
        <d v="2016-06-27T21:23:33"/>
        <d v="2016-04-30T00:34:00"/>
        <d v="2014-09-27T16:17:20"/>
        <d v="2013-09-13T12:56:20"/>
        <d v="2015-03-12T12:49:11"/>
        <d v="2016-07-30T18:04:50"/>
        <d v="2015-02-02T13:43:21"/>
        <d v="2015-05-21T03:02:55"/>
        <d v="2014-09-25T22:22:19"/>
        <d v="2015-06-12T15:11:27"/>
        <d v="2016-11-06T04:49:07"/>
        <d v="2014-08-17T14:58:18"/>
        <d v="2014-11-28T23:33:00"/>
        <d v="2015-03-14T15:46:34"/>
        <d v="2015-03-01T18:02:35"/>
        <d v="2016-10-07T10:11:00"/>
        <d v="2017-01-13T19:42:36"/>
        <d v="2015-06-02T10:34:53"/>
        <d v="2015-01-09T17:59:50"/>
        <d v="2016-03-12T17:37:55"/>
        <d v="2017-03-06T08:00:00"/>
        <d v="2015-08-29T10:53:44"/>
        <d v="2015-07-23T08:25:35"/>
        <d v="2015-05-13T15:45:12"/>
        <d v="2015-03-30T14:52:30"/>
        <d v="2015-02-04T14:36:46"/>
        <d v="2014-08-16T16:44:12"/>
        <d v="2013-07-31T14:43:00"/>
        <d v="2015-04-24T23:35:00"/>
        <d v="2016-02-16T13:33:07"/>
        <d v="2016-05-26T12:57:43"/>
        <d v="2014-09-22T20:51:40"/>
        <d v="2015-03-06T10:22:29"/>
        <d v="2015-04-11T21:12:42"/>
        <d v="2015-03-01T03:08:41"/>
        <d v="2016-03-15T22:02:44"/>
        <d v="2017-03-25T08:14:22"/>
        <d v="2014-06-01T17:37:19"/>
        <d v="2015-01-10T02:59:00"/>
        <d v="2016-05-05T16:36:36"/>
        <d v="2014-07-02T11:29:55"/>
        <d v="2015-08-04T17:15:35"/>
        <d v="2016-03-23T06:52:07"/>
        <d v="2014-11-18T19:00:59"/>
        <d v="2015-03-19T16:31:27"/>
        <d v="2014-11-25T14:46:00"/>
        <d v="2015-09-07T08:53:13"/>
        <d v="2016-03-13T16:25:16"/>
        <d v="2015-11-27T16:40:04"/>
        <d v="2014-12-17T13:30:45"/>
        <d v="2014-08-09T17:43:42"/>
        <d v="2015-07-08T09:44:59"/>
        <d v="2014-12-13T17:49:25"/>
        <d v="2014-12-31T11:54:50"/>
        <d v="2016-09-12T11:59:00"/>
        <d v="2015-02-28T15:17:35"/>
        <d v="2015-09-24T14:09:25"/>
        <d v="2016-10-02T20:11:47"/>
        <d v="2015-03-08T00:14:57"/>
        <d v="2015-07-19T13:44:23"/>
        <d v="2016-07-08T12:32:14"/>
        <d v="2016-04-16T15:08:40"/>
        <d v="2016-06-28T18:15:33"/>
        <d v="2013-03-23T07:19:23"/>
        <d v="2016-06-03T02:38:40"/>
        <d v="2015-02-21T11:29:56"/>
        <d v="2015-08-24T05:33:16"/>
        <d v="2016-05-20T03:59:00"/>
        <d v="2016-10-29T20:46:00"/>
        <d v="2016-10-02T13:04:46"/>
        <d v="2015-01-28T17:14:52"/>
        <d v="2015-04-04T22:40:47"/>
        <d v="2014-12-26T20:40:44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5-12-13T01:47:40"/>
        <d v="2015-05-07T19:52:36"/>
        <d v="2015-06-14T14:19:00"/>
        <d v="2014-08-08T19:48:54"/>
        <d v="2015-08-02T23:27:37"/>
        <d v="2015-03-14T10:00:00"/>
        <d v="2015-09-20T14:05:56"/>
        <d v="2016-07-08T18:25:54"/>
        <d v="2014-09-01T15:09:38"/>
        <d v="2016-01-30T14:46:42"/>
        <d v="2015-02-19T14:47:59"/>
        <d v="2016-05-27T17:04:00"/>
        <d v="2016-11-02T16:31:32"/>
        <d v="2014-08-11T21:47:07"/>
        <d v="2015-04-15T00:04:00"/>
        <d v="2017-02-17T02:53:49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6-04-02T19:10:00"/>
        <d v="2016-05-04T22:04:53"/>
        <d v="2012-06-09T15:20:08"/>
        <d v="2016-01-29T09:46:10"/>
        <d v="2015-05-28T23:27:33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6-07-14T13:12:00"/>
        <d v="2014-07-18T22:43:24"/>
        <d v="2015-02-12T15:14:20"/>
        <d v="2014-03-02T14:01:17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5-04-21T08:25:26"/>
        <d v="2015-04-28T10:19:54"/>
        <d v="2015-05-10T12:22:37"/>
        <d v="2015-06-29T22:59:00"/>
        <d v="2015-06-18T08:13:11"/>
        <d v="2014-09-25T11:24:24"/>
        <d v="2013-10-19T07:13:06"/>
        <d v="2015-02-26T03:41:33"/>
        <d v="2015-08-01T09:00:00"/>
        <d v="2015-07-22T08:02:10"/>
        <d v="2015-03-08T10:16:00"/>
        <d v="2015-01-01T03:20:26"/>
        <d v="2011-11-13T11:22:07"/>
        <d v="2016-10-17T14:10:31"/>
        <d v="2014-06-29T01:13:01"/>
        <d v="2014-10-23T10:16:31"/>
        <d v="2014-02-05T14:58:17"/>
        <d v="2016-09-03T11:34:37"/>
        <d v="2012-04-16T19:31:00"/>
        <d v="2015-10-16T11:35:52"/>
        <d v="2015-01-10T12:21:00"/>
        <d v="2016-04-17T15:43:31"/>
        <d v="2014-10-23T23:00:00"/>
        <d v="2014-09-25T16:43:11"/>
        <d v="2014-09-21T14:48:38"/>
        <d v="2016-02-27T01:45:36"/>
        <d v="2016-05-14T16:03:57"/>
        <d v="2015-07-14T18:00:15"/>
        <d v="2014-08-24T15:48:11"/>
        <d v="2015-09-06T00:10:00"/>
        <d v="2015-03-05T15:27:00"/>
        <d v="2015-10-17T11:01:55"/>
        <d v="2016-03-10T08:42:39"/>
        <d v="2015-10-29T16:40:48"/>
        <d v="2015-02-16T20:40:47"/>
        <d v="2016-07-30T16:13:14"/>
        <d v="2015-11-24T13:06:58"/>
        <d v="2015-10-26T13:58:10"/>
        <d v="2016-05-18T15:22:15"/>
        <d v="2016-02-01T18:55:41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4-16T13:43:26"/>
        <d v="2014-09-03T13:49:24"/>
        <d v="2016-09-21T00:45:04"/>
        <d v="2016-06-05T01:21:33"/>
        <d v="2017-03-14T12:22:02"/>
        <d v="2014-01-06T19:39:58"/>
        <d v="2013-01-11T15:00:24"/>
        <d v="2013-08-15T05:43:28"/>
        <d v="2015-02-25T22:19:55"/>
        <d v="2016-03-06T18:55:31"/>
        <d v="2016-03-14T09:35:29"/>
        <d v="2013-08-10T08:15:20"/>
        <d v="2014-10-02T12:56:32"/>
        <d v="2015-12-12T05:00:00"/>
        <d v="2015-07-26T11:00:58"/>
        <d v="2015-03-31T13:04:04"/>
        <d v="2016-05-07T09:29:18"/>
        <d v="2015-08-03T23:27:54"/>
        <d v="2016-03-30T10:41:35"/>
        <d v="2015-02-17T22:26:31"/>
        <d v="2016-11-20T13:48:47"/>
        <d v="2014-09-15T14:55:03"/>
        <d v="2015-02-23T22:00:00"/>
        <d v="2016-04-10T02:54:24"/>
        <d v="2016-06-16T12:02:46"/>
        <d v="2015-05-14T18:56:12"/>
        <d v="2015-05-28T10:59:00"/>
        <d v="2015-10-08T14:00:21"/>
        <d v="2015-09-28T01:35:34"/>
        <d v="2014-07-02T22:00:00"/>
        <d v="2014-03-23T21:15:27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6-02-18T14:09:29"/>
        <d v="2014-09-07T17:13:14"/>
        <d v="2015-02-22T03:29:23"/>
        <d v="2016-05-14T10:18:28"/>
        <d v="2015-11-05T18:32:52"/>
        <d v="2015-07-25T16:59:00"/>
        <d v="2016-04-24T15:45:21"/>
        <d v="2016-09-04T21:59:00"/>
        <d v="2015-01-08T08:41:00"/>
        <d v="2015-01-15T10:56:45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4-08-15T21:04:23"/>
        <d v="2014-09-01T15:10:17"/>
        <d v="2015-01-20T14:16:00"/>
        <d v="2015-09-19T23:21:31"/>
        <d v="2016-05-13T23:59:00"/>
        <d v="2016-02-14T11:20:32"/>
        <d v="2014-04-19T07:34:08"/>
        <d v="2014-11-25T19:55:00"/>
        <d v="2015-03-30T22:22:00"/>
        <d v="2015-01-02T06:49:11"/>
        <d v="2014-09-11T03:37:22"/>
        <d v="2015-06-01T12:01:00"/>
        <d v="2016-02-17T18:59:00"/>
        <d v="2013-05-24T08:54:44"/>
        <d v="2015-02-05T20:25:00"/>
        <d v="2014-04-06T14:01:04"/>
        <d v="2015-02-26T23:02:41"/>
        <d v="2015-03-01T13:07:20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6-01-20T12:24:21"/>
        <d v="2016-06-29T15:20:14"/>
        <d v="2016-07-31T11:00:00"/>
        <d v="2015-04-23T16:05:38"/>
        <d v="2016-02-26T16:52:52"/>
        <d v="2016-12-28T14:25:15"/>
        <d v="2015-06-11T22:45:06"/>
        <d v="2014-10-28T17:00:00"/>
        <d v="2014-06-18T15:13:00"/>
        <d v="2014-09-01T00:00:00"/>
        <d v="2015-07-15T05:43:42"/>
        <d v="2014-05-23T09:05:25"/>
        <d v="2014-09-11T07:39:21"/>
        <d v="2015-03-23T22:59:00"/>
        <d v="2012-01-05T06:33:00"/>
        <d v="2014-05-31T23:00:00"/>
        <d v="2016-08-27T12:00:09"/>
        <d v="2014-08-30T10:30:00"/>
        <d v="2014-12-26T21:02:28"/>
        <d v="2016-01-02T20:55:37"/>
        <d v="2015-05-21T10:45:25"/>
        <d v="2014-09-05T15:30:02"/>
        <d v="2013-08-31T19:32:03"/>
        <d v="2016-07-02T10:35:23"/>
        <d v="2014-10-31T21:12:42"/>
        <d v="2014-06-27T16:33:28"/>
        <d v="2014-12-17T23:32:21"/>
        <d v="2015-02-27T19:01:34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6-07-31T19:36:20"/>
        <d v="2013-11-11T09:19:08"/>
        <d v="2015-07-18T15:14:16"/>
        <d v="2012-09-02T06:30:48"/>
        <d v="2017-01-21T16:45:31"/>
        <d v="2017-04-27T14:15:19"/>
        <d v="2015-10-26T10:48:33"/>
        <d v="2015-10-01T14:02:22"/>
        <d v="2015-02-16T05:11:17"/>
        <d v="2014-12-18T16:33:15"/>
        <d v="2016-02-20T17:22:18"/>
        <d v="2017-01-07T02:12:49"/>
        <d v="2015-01-17T20:12:00"/>
        <d v="2017-02-01T10:55:5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4-12-04T19:59:19"/>
        <d v="2014-12-05T12:27:15"/>
        <d v="2015-12-16T23:38:46"/>
        <d v="2016-06-16T10:37:26"/>
        <d v="2015-08-20T13:19:02"/>
        <d v="2016-03-30T14:23:22"/>
        <d v="2014-11-28T12:20:01"/>
        <d v="2014-05-08T16:23:30"/>
        <d v="2016-09-06T06:22:34"/>
        <d v="2015-07-26T22:59:00"/>
        <d v="2015-05-03T20:40:38"/>
        <d v="2015-06-13T11:37:23"/>
        <d v="2014-06-24T13:57:09"/>
        <d v="2015-12-24T21:21:26"/>
        <d v="2015-05-13T11:18:51"/>
        <d v="2014-10-19T21:07:00"/>
        <d v="2014-03-13T23:40:31"/>
        <d v="2014-11-22T08:13:54"/>
        <d v="2016-11-18T14:03:10"/>
        <d v="2015-07-08T11:45:00"/>
        <d v="2014-12-08T21:12:08"/>
        <d v="2016-05-07T16:11:59"/>
        <d v="2015-04-30T11:00:51"/>
        <d v="2015-04-13T22:21:58"/>
        <d v="2017-03-02T17:57:58"/>
        <d v="2016-12-01T00:06:21"/>
        <d v="2015-10-05T01:39:46"/>
        <d v="2014-11-14T13:16:31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6-12-30T18:00:00"/>
        <d v="2012-12-07T17:23:42"/>
        <d v="2016-08-06T16:35:08"/>
        <d v="2016-11-07T13:12:55"/>
        <d v="2015-06-30T19:40:46"/>
        <d v="2014-09-19T13:18:21"/>
        <d v="2011-09-11T08:18:00"/>
        <d v="2012-07-24T15:20:48"/>
        <d v="2016-03-22T22:29:00"/>
        <d v="2015-10-28T20:07:14"/>
        <d v="2016-07-15T15:42:26"/>
        <d v="2015-02-15T15:30:07"/>
        <d v="2016-03-25T11:59:16"/>
        <d v="2012-08-10T16:44:48"/>
        <d v="2017-01-11T12:49:08"/>
        <d v="2015-04-29T21:25:39"/>
        <d v="2017-01-17T19:23:18"/>
        <d v="2014-10-30T17:22:42"/>
        <d v="2016-12-21T09:59:03"/>
        <d v="2014-07-13T21:30:00"/>
        <d v="2015-10-03T16:00:00"/>
        <d v="2015-05-15T22:00:00"/>
        <d v="2014-07-23T21:59:00"/>
        <d v="2015-08-25T12:34:42"/>
        <d v="2015-04-18T11:52:02"/>
        <d v="2015-06-18T12:08:25"/>
        <d v="2016-12-20T23:36:30"/>
        <d v="2016-04-08T13:35:00"/>
        <d v="2015-11-28T20:49:04"/>
        <d v="2015-06-19T13:28:03"/>
        <d v="2014-07-31T04:46:21"/>
        <d v="2016-08-06T10:45:32"/>
        <d v="2014-09-26T11:18:55"/>
        <d v="2015-03-23T13:00:00"/>
        <d v="2015-12-23T11:18:00"/>
        <d v="2014-12-25T00:00:00"/>
        <d v="2013-11-06T21:00:03"/>
        <d v="2014-08-12T17:50:11"/>
        <d v="2016-01-18T08:00:00"/>
        <d v="2016-07-22T10:02:20"/>
        <d v="2013-10-21T22:59:00"/>
        <d v="2015-05-02T17:02:16"/>
        <d v="2014-07-10T16:29:10"/>
        <d v="2014-11-16T03:05:48"/>
        <d v="2017-01-31T00:00:00"/>
        <d v="2013-07-31T18:32:57"/>
        <d v="2012-09-30T19:17:02"/>
        <d v="2016-02-11T22:08:24"/>
        <d v="2014-09-18T15:59:32"/>
        <d v="2016-07-21T23:37:55"/>
        <d v="2015-03-25T02:01:00"/>
        <d v="2016-10-19T05:38:27"/>
        <d v="2016-03-05T14:44:56"/>
        <d v="2014-12-02T10:04:04"/>
        <d v="2015-08-20T15:06:00"/>
        <d v="2017-04-30T12:00:00"/>
        <d v="2013-01-02T20:31:33"/>
        <d v="2011-07-16T12:32:54"/>
        <d v="2015-11-08T16:40:33"/>
        <d v="2017-02-18T00:59:00"/>
        <d v="2011-06-18T16:14:06"/>
        <d v="2016-10-11T07:35:39"/>
        <d v="2014-08-14T13:20:08"/>
        <d v="2012-09-07T17:37:44"/>
        <d v="2014-11-13T07:35:08"/>
        <d v="2013-06-05T17:13:50"/>
        <d v="2012-03-18T18:53:15"/>
        <d v="2016-02-21T03:24:17"/>
        <d v="2015-09-08T23:00:18"/>
        <d v="2014-02-14T17:43:20"/>
        <d v="2016-06-05T07:42:12"/>
        <d v="2015-09-01T10:05:1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6-07-13T01:49:59"/>
        <d v="2011-03-10T14:48:47"/>
        <d v="2014-12-02T01:19:05"/>
        <d v="2014-11-26T08:14:00"/>
        <d v="2014-08-02T10:49:43"/>
        <d v="2016-04-15T11:28:00"/>
        <d v="2014-05-31T18:30:00"/>
        <d v="2015-12-19T14:49:59"/>
        <d v="2014-10-26T16:52:38"/>
        <d v="2015-01-24T22:56:39"/>
        <d v="2013-08-28T18:54:51"/>
        <d v="2015-03-22T11:07:15"/>
        <d v="2017-02-08T16:40:35"/>
        <d v="2012-05-19T12:05:05"/>
        <d v="2015-08-16T18:00:50"/>
        <d v="2015-05-10T18:01:00"/>
        <d v="2016-10-31T16:36:04"/>
        <d v="2012-12-10T22:37:27"/>
        <d v="2016-04-24T16:59:00"/>
        <d v="2015-05-31T04:29:00"/>
        <d v="2016-04-05T23:04:51"/>
        <d v="2017-02-19T23:37:48"/>
        <d v="2014-09-17T07:49:51"/>
        <d v="2016-03-09T12:09:20"/>
        <d v="2014-12-09T22:48:45"/>
        <d v="2016-07-19T09:14:41"/>
        <d v="2016-10-14T17:00:00"/>
        <d v="2012-04-16T11:00:00"/>
        <d v="2014-11-24T20:00:00"/>
        <d v="2016-12-02T18:36:43"/>
        <d v="2014-12-25T03:00:00"/>
        <d v="2016-10-23T10:29:19"/>
        <d v="2017-04-07T11:15:03"/>
        <d v="2014-07-21T07:52:06"/>
        <d v="2015-06-15T17:06:20"/>
        <d v="2017-01-21T06:47:58"/>
        <d v="2014-08-03T13:05:47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1-15T23:00:00"/>
        <d v="2015-08-31T01:45:37"/>
        <d v="2015-02-28T17:00:00"/>
        <d v="2014-08-12T13:57:31"/>
        <d v="2016-07-07T18:42:17"/>
        <d v="2013-01-05T19:37:18"/>
        <d v="2014-08-08T22:00:00"/>
        <d v="2014-09-04T11:07:54"/>
        <d v="2015-04-20T13:25:49"/>
        <d v="2015-05-08T23:00:00"/>
        <d v="2014-10-31T07:30:20"/>
        <d v="2015-03-27T20:46:48"/>
        <d v="2015-06-29T22:06:42"/>
        <d v="2016-09-02T12:03:22"/>
        <d v="2014-09-11T01:14:57"/>
        <d v="2016-10-17T10:15:19"/>
        <d v="2015-04-04T13:10:37"/>
        <d v="2016-09-02T15:24:33"/>
        <d v="2014-10-05T04:12:02"/>
        <d v="2015-09-11T13:22:49"/>
        <d v="2012-05-30T14:00:00"/>
        <d v="2016-10-21T11:04:20"/>
        <d v="2015-01-15T14:00:28"/>
        <d v="2013-11-03T15:09:17"/>
        <d v="2014-08-09T16:57:05"/>
        <d v="2012-03-18T07:17:05"/>
        <d v="2015-10-15T17:00:00"/>
        <d v="2016-10-25T22:59:00"/>
        <d v="2016-07-04T10:46:00"/>
        <d v="2015-03-04T13:57:27"/>
        <d v="2015-11-17T17:24:14"/>
        <d v="2015-08-05T11:50:32"/>
        <d v="2015-09-15T06:11:00"/>
        <d v="2014-10-27T16:25:08"/>
        <d v="2014-08-31T13:24:37"/>
        <d v="2014-08-12T13:36:01"/>
        <d v="2015-08-31T11:04:57"/>
        <d v="2015-01-15T14:29:00"/>
        <d v="2012-11-11T00:00:40"/>
        <d v="2016-02-22T19:57:56"/>
        <d v="2010-12-23T00:35:24"/>
        <d v="2014-11-27T22:28:17"/>
        <d v="2015-02-16T02:13:43"/>
        <d v="2016-12-23T12:58:57"/>
        <d v="2014-08-15T15:20:34"/>
        <d v="2014-10-08T07:16:18"/>
        <d v="2016-03-01T12:05:14"/>
        <d v="2011-10-16T18:09:01"/>
        <d v="2014-11-27T17:24:00"/>
        <d v="2014-10-20T14:23:05"/>
        <d v="2016-04-25T17:16:56"/>
        <d v="2016-02-20T20:02:56"/>
        <d v="2017-02-02T09:46:01"/>
        <d v="2016-08-17T07:05:54"/>
        <d v="2012-04-10T17:36:27"/>
        <d v="2016-05-28T13:32:09"/>
        <d v="2014-10-31T17:45:42"/>
        <d v="2014-12-26T15:35:39"/>
        <d v="2016-09-24T20:16:29"/>
        <d v="2014-03-14T11:49:11"/>
        <d v="2015-08-04T19:33:53"/>
        <d v="2014-06-27T11:21:24"/>
        <d v="2016-01-29T03:00:29"/>
        <d v="2017-02-05T11:44:00"/>
        <d v="2015-08-14T01:16:59"/>
        <d v="2016-07-22T13:55:32"/>
        <d v="2013-06-30T14:58:00"/>
        <d v="2014-12-25T15:27:03"/>
        <d v="2014-08-10T12:20:48"/>
        <d v="2015-02-07T13:26:21"/>
        <d v="2015-01-04T18:26:00"/>
        <d v="2015-04-03T16:44:10"/>
        <d v="2016-08-25T09:34:36"/>
        <d v="2016-01-03T15:17:36"/>
        <d v="2014-12-05T11:04:40"/>
        <d v="2014-09-12T05:00:00"/>
        <d v="2014-09-01T20:10:22"/>
        <d v="2011-04-24T01:59:00"/>
        <d v="2015-07-17T08:18:00"/>
        <d v="2016-06-18T00:19:50"/>
        <d v="2014-07-27T10:27:00"/>
        <d v="2014-09-12T12:38:15"/>
        <d v="2017-03-19T06:18:59"/>
        <d v="2015-02-22T07:14:45"/>
        <d v="2014-10-05T14:13:32"/>
        <d v="2015-08-28T17:30:00"/>
        <d v="2014-11-14T16:30:00"/>
        <d v="2011-12-15T20:26:35"/>
        <d v="2015-09-23T15:34:24"/>
        <d v="2013-09-14T08:07:20"/>
        <d v="2015-04-26T15:55:59"/>
        <d v="2016-12-29T17:01:40"/>
        <d v="2013-04-27T16:16:31"/>
        <d v="2016-03-13T15:45:24"/>
        <d v="2014-11-11T16:13:28"/>
        <d v="2014-08-20T04:21:17"/>
        <d v="2015-10-16T03:41:44"/>
        <d v="2015-05-01T17:00:00"/>
        <d v="2015-01-17T07:38:23"/>
        <d v="2016-01-17T19:00:00"/>
        <d v="2015-04-10T17:27:28"/>
        <d v="2015-03-29T15:00:00"/>
        <d v="2015-08-18T16:01:15"/>
        <d v="2014-09-26T20:02:41"/>
        <d v="2015-03-27T18:16:12"/>
        <d v="2016-10-20T00:28:13"/>
        <d v="2015-12-17T14:20:09"/>
        <d v="2014-09-03T18:36:18"/>
        <d v="2014-06-20T20:05:03"/>
        <d v="2016-09-09T13:00:48"/>
        <d v="2015-08-13T20:24:57"/>
        <d v="2016-11-17T09:15:33"/>
        <d v="2017-03-03T00:00:00"/>
        <d v="2015-03-27T14:43:15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8-21T06:47:36"/>
        <d v="2016-07-25T14:00:00"/>
        <d v="2013-01-16T13:33:17"/>
        <d v="2014-09-24T17:00:01"/>
        <d v="2017-03-10T14:00:35"/>
        <d v="2015-11-08T20:21:33"/>
        <d v="2014-07-30T13:03:16"/>
        <d v="2013-11-02T17:09:05"/>
        <d v="2015-07-03T09:46:35"/>
        <d v="2015-10-01T10:02:54"/>
        <d v="2014-02-03T06:41:32"/>
        <d v="2015-11-22T10:03:41"/>
        <d v="2015-08-28T20:56:53"/>
        <d v="2015-11-30T12:00:00"/>
        <d v="2014-10-05T14:16:13"/>
        <d v="2014-11-21T19:02:03"/>
        <d v="2015-01-10T20:00:00"/>
        <d v="2017-03-14T19:26:00"/>
        <d v="2014-06-02T22:59:00"/>
        <d v="2015-09-16T21:31:52"/>
        <d v="2015-06-20T14:06:13"/>
        <d v="2016-09-16T18:10:04"/>
        <d v="2013-10-17T08:38:05"/>
        <d v="2016-09-18T14:51:05"/>
        <d v="2011-09-24T12:02:33"/>
        <d v="2016-03-31T11:56:25"/>
        <d v="2014-12-13T06:19:29"/>
        <d v="2017-02-09T21:19:05"/>
        <d v="2016-10-14T10:25:34"/>
        <d v="2014-11-30T17:59:00"/>
        <d v="2015-04-03T08:59:01"/>
        <d v="2016-10-08T04:20:39"/>
        <d v="2013-09-10T21:34:27"/>
        <d v="2014-01-05T08:31:00"/>
        <d v="2015-08-22T14:34:53"/>
        <d v="2014-04-04T21:59:39"/>
        <d v="2016-12-29T21:03:55"/>
        <d v="2015-12-30T11:12:33"/>
        <d v="2010-10-24T22:03:49"/>
        <d v="2015-09-29T16:12:39"/>
        <d v="2016-07-02T12:44:28"/>
        <d v="2017-03-31T22:59:00"/>
        <d v="2017-02-18T18:59:00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6-03-31T22:59:00"/>
        <d v="2015-09-27T13:38:24"/>
        <d v="2016-06-28T11:43:05"/>
        <d v="2016-05-14T08:35:36"/>
        <d v="2015-08-23T03:35:08"/>
        <d v="2014-08-23T15:59:10"/>
        <d v="2013-09-16T15:30:06"/>
        <d v="2015-06-03T08:08:15"/>
        <d v="2010-10-14T23:00:00"/>
        <d v="2013-11-27T17:08:31"/>
        <d v="2015-11-25T17:04:55"/>
        <d v="2017-03-29T12:44:10"/>
        <d v="2016-12-18T19:45:50"/>
        <d v="2017-01-10T11:31:21"/>
        <d v="2015-05-22T08:00:00"/>
        <d v="2014-02-19T04:08:42"/>
        <d v="2014-10-04T01:59:00"/>
        <d v="2015-01-13T14:39:19"/>
        <d v="2015-07-08T10:17:02"/>
        <d v="2015-04-17T20:40:10"/>
        <d v="2016-06-28T11:01:26"/>
        <d v="2016-04-15T15:12:08"/>
        <d v="2015-02-27T14:49:06"/>
        <d v="2016-06-08T12:33:39"/>
        <d v="2013-12-14T22:14:59"/>
        <d v="2012-01-15T13:11:50"/>
        <d v="2016-04-06T20:34:16"/>
        <d v="2014-06-23T11:00:00"/>
        <d v="2014-09-17T11:45:19"/>
        <d v="2017-01-03T11:02:45"/>
        <d v="2015-07-15T12:28:59"/>
        <d v="2012-04-13T09:17:15"/>
        <d v="2014-09-30T10:19:09"/>
        <d v="2012-10-30T02:42:18"/>
        <d v="2013-04-06T01:16:22"/>
        <d v="2015-05-08T03:14:03"/>
        <d v="2016-04-27T08:55:00"/>
        <d v="2016-01-08T14:47:00"/>
        <d v="2011-12-15T19:19:14"/>
        <d v="2016-06-05T05:43:47"/>
        <d v="2014-08-08T17:27:26"/>
        <d v="2013-07-12T16:51:00"/>
        <d v="2011-01-24T00:45:26"/>
        <d v="2014-11-09T13:47:59"/>
        <d v="2015-08-21T22:59:00"/>
        <d v="2015-09-07T13:09:57"/>
        <d v="2016-07-14T06:48:53"/>
        <d v="2015-02-23T22:15:40"/>
        <d v="2015-07-31T23:59:00"/>
        <d v="2017-04-09T15:29:29"/>
        <d v="2016-08-02T18:00:00"/>
        <d v="2012-10-19T18:00:57"/>
        <d v="2012-09-22T21:25:00"/>
        <d v="2015-08-07T10:00:00"/>
        <d v="2015-11-28T09:54:54"/>
        <d v="2015-08-30T00:28:00"/>
        <d v="2014-08-20T19:45:30"/>
        <d v="2012-07-22T23:00:00"/>
        <d v="2015-02-28T03:00:00"/>
        <d v="2015-06-15T14:10:18"/>
        <d v="2015-04-23T20:39:31"/>
        <d v="2014-05-14T13:11:35"/>
        <d v="2015-08-02T14:17:13"/>
        <d v="2010-05-08T17:16:00"/>
        <d v="2014-08-09T09:44:07"/>
        <d v="2014-12-03T00:34:20"/>
        <d v="2009-10-31T22:59:00"/>
        <d v="2014-08-21T16:50:26"/>
        <d v="2017-05-03T14:12:00"/>
        <d v="2016-12-07T12:36:09"/>
        <d v="2016-11-17T14:28:06"/>
        <d v="2016-10-01T22:25:44"/>
        <d v="2013-08-04T18:06:22"/>
        <d v="2014-08-31T22:59:00"/>
        <d v="2015-05-01T03:59:32"/>
        <d v="2016-03-14T10:06:15"/>
        <d v="2015-03-13T22:11:00"/>
        <d v="2016-12-05T23:59:00"/>
        <d v="2015-05-20T22:26:50"/>
        <d v="2017-02-05T13:00:53"/>
        <d v="2015-05-29T11:17:15"/>
        <d v="2015-01-29T12:46:05"/>
        <d v="2016-02-07T19:17:00"/>
        <d v="2014-09-27T08:27:24"/>
        <d v="2017-04-13T23:59:00"/>
        <d v="2014-11-12T20:29:53"/>
        <d v="2014-12-31T21:59:03"/>
        <d v="2016-05-21T04:02:18"/>
        <d v="2015-03-27T21:43:06"/>
        <d v="2014-04-20T20:00:00"/>
        <d v="2015-03-31T08:14:00"/>
        <d v="2014-09-09T11:49:20"/>
        <d v="2014-09-05T19:10:11"/>
        <d v="2014-08-14T10:20:23"/>
        <d v="2015-05-20T14:48:46"/>
        <d v="2016-11-01T22:59:00"/>
        <d v="2015-06-30T18:55:00"/>
        <d v="2014-09-20T10:40:33"/>
        <d v="2015-01-10T23:59:00"/>
        <d v="2016-03-11T17:20:43"/>
        <d v="2016-08-16T13:07:49"/>
        <d v="2015-03-19T14:02:50"/>
        <d v="2016-07-16T23:19:09"/>
        <d v="2015-09-16T17:00:00"/>
        <d v="2014-02-16T19:00:00"/>
        <d v="2016-03-27T18:26:02"/>
        <d v="2013-11-21T12:46:19"/>
        <d v="2016-03-02T11:08:13"/>
        <d v="2017-01-12T11:42:00"/>
        <d v="2015-10-31T10:57:33"/>
        <d v="2017-04-11T15:44:05"/>
        <d v="2016-07-12T13:51:00"/>
        <d v="2015-04-17T12:33:02"/>
        <d v="2017-01-13T22:59:00"/>
        <d v="2016-11-24T12:11:00"/>
        <d v="2016-09-02T02:00:00"/>
        <d v="2015-02-21T20:21:47"/>
        <d v="2013-10-22T16:44:38"/>
        <d v="2016-02-08T08:01:00"/>
        <d v="2012-02-11T21:49:26"/>
        <d v="2012-05-06T16:41:56"/>
        <d v="2016-04-02T03:06:57"/>
        <d v="2015-05-11T14:57:02"/>
        <d v="2014-12-03T20:31:39"/>
        <d v="2015-10-11T10:29:05"/>
        <d v="2011-12-23T13:17:29"/>
        <d v="2014-06-22T16:00:00"/>
        <d v="2015-08-28T07:12:00"/>
        <d v="2014-12-21T12:43:33"/>
        <d v="2014-02-02T13:02:06"/>
        <d v="2015-11-20T23:00:00"/>
        <d v="2016-10-31T21:55:34"/>
        <d v="2015-05-31T12:35:00"/>
        <d v="2015-06-16T18:30:00"/>
        <d v="2014-08-31T14:39:00"/>
        <d v="2015-08-08T16:34:00"/>
        <d v="2015-12-15T02:59:00"/>
        <d v="2014-06-11T04:50:21"/>
        <d v="2015-02-05T11:11:18"/>
        <d v="2016-12-08T11:15:52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4-12-01T17:59:21"/>
        <d v="2013-08-30T07:53:40"/>
        <d v="2015-08-01T12:53:00"/>
        <d v="2015-11-04T22:10:40"/>
        <d v="2015-02-17T17:15:29"/>
        <d v="2014-07-09T12:24:25"/>
        <d v="2015-05-01T13:39:05"/>
        <d v="2014-08-02T21:59:56"/>
        <d v="2014-08-01T12:12:00"/>
        <d v="2012-02-28T20:29:58"/>
        <d v="2013-12-09T00:59:00"/>
        <d v="2015-10-28T12:17:07"/>
        <d v="2017-03-24T23:33:00"/>
        <d v="2015-06-10T21:13:11"/>
        <d v="2016-11-13T05:17:40"/>
        <d v="2015-12-11T18:34:19"/>
        <d v="2013-11-29T09:28:15"/>
        <d v="2016-11-03T13:00:08"/>
        <d v="2017-01-17T15:16:26"/>
        <d v="2017-01-04T08:06:20"/>
        <d v="2016-08-18T16:52:19"/>
        <d v="2015-05-10T13:45:30"/>
        <d v="2015-06-10T21:00:00"/>
        <d v="2017-01-31T18:32:00"/>
        <d v="2014-11-09T14:47:51"/>
        <d v="2014-06-16T17:00:00"/>
        <d v="2014-12-25T15:16:00"/>
        <d v="2016-09-13T02:05:00"/>
        <d v="2016-09-21T20:17:45"/>
        <d v="2016-06-19T03:11:57"/>
        <d v="2016-07-01T13:35:38"/>
        <d v="2015-05-15T12:01:52"/>
        <d v="2015-12-30T11:50:10"/>
        <d v="2016-07-21T09:00:00"/>
        <d v="2012-02-29T23:59:00"/>
        <d v="2014-12-12T02:11:00"/>
        <d v="2016-05-08T15:12:07"/>
        <d v="2014-05-11T23:03:29"/>
        <d v="2016-09-30T12:58:47"/>
        <d v="2015-07-22T18:08:27"/>
        <d v="2017-04-05T14:41:54"/>
        <d v="2012-10-10T11:08:09"/>
        <d v="2015-01-19T13:14:58"/>
        <d v="2015-12-31T18:00:00"/>
        <d v="2015-04-19T11:19:46"/>
        <d v="2014-01-03T23:09:05"/>
        <d v="2014-11-07T19:00:00"/>
        <d v="2014-07-28T19:29:40"/>
        <d v="2015-12-19T11:07:09"/>
        <d v="2014-08-29T13:40:11"/>
        <d v="2015-09-05T21:36:46"/>
        <d v="2015-07-01T01:00:00"/>
        <d v="2016-12-22T04:01:03"/>
        <d v="2015-04-19T10:08:52"/>
        <d v="2014-03-16T17:00:00"/>
        <d v="2015-03-31T20:01:30"/>
        <d v="2013-02-04T15:29:34"/>
        <d v="2015-03-07T14:55:01"/>
        <d v="2012-05-04T22:20:19"/>
        <d v="2014-12-08T11:31:55"/>
        <d v="2016-06-19T14:12:56"/>
        <d v="2014-10-29T17:57:51"/>
        <d v="2016-12-10T06:00:00"/>
        <d v="2012-03-26T03:01:39"/>
        <d v="2015-12-15T15:25:16"/>
        <d v="2016-03-25T15:36:40"/>
        <d v="2016-12-25T19:15:09"/>
        <d v="2015-07-03T16:26:26"/>
        <d v="2015-06-11T13:24:44"/>
        <d v="2016-10-09T05:56:59"/>
        <d v="2014-06-06T08:11:42"/>
        <d v="2017-02-22T20:00:00"/>
        <d v="2011-09-01T01:00:00"/>
        <d v="2015-11-13T16:55:56"/>
        <d v="2014-04-13T13:18:15"/>
        <d v="2015-03-22T22:55:12"/>
        <d v="2014-11-29T11:00:00"/>
        <d v="2015-03-03T21:00:20"/>
        <d v="2014-07-15T00:11:00"/>
        <d v="2016-08-28T22:55:00"/>
        <d v="2014-07-24T22:00:00"/>
        <d v="2011-07-21T23:42:01"/>
        <d v="2016-12-09T09:51:39"/>
        <d v="2015-08-11T08:00:52"/>
        <d v="2015-04-13T10:59:35"/>
        <d v="2014-11-10T16:34:49"/>
        <d v="2015-01-28T08:04:38"/>
        <d v="2014-11-13T03:02:00"/>
        <d v="2015-07-16T16:38:56"/>
        <d v="2015-06-25T23:32:55"/>
        <d v="2014-05-19T06:26:29"/>
        <d v="2015-05-01T17:02:41"/>
        <d v="2015-06-12T02:07:56"/>
        <d v="2017-03-29T18:32:11"/>
        <d v="2016-10-16T23:00:00"/>
        <d v="2014-12-19T14:31:28"/>
        <d v="2017-03-08T02:30:00"/>
        <d v="2015-03-02T18:00:00"/>
        <d v="2013-05-14T11:47:40"/>
        <d v="2014-10-22T10:36:50"/>
        <d v="2015-12-25T09:21:53"/>
        <d v="2015-02-15T10:38:00"/>
        <d v="2016-09-18T15:26:25"/>
        <d v="2015-09-09T02:31:09"/>
        <d v="2014-08-05T09:52:09"/>
        <d v="2015-01-02T11:13:36"/>
        <d v="2015-05-20T01:04:15"/>
        <d v="2015-11-08T17:10:20"/>
        <d v="2016-08-18T21:27:20"/>
        <d v="2014-07-28T22:14:56"/>
        <d v="2016-10-07T16:51:48"/>
        <d v="2014-07-20T13:51:27"/>
        <d v="2014-05-02T17:52:53"/>
        <d v="2016-04-26T01:55:00"/>
        <d v="2015-04-03T10:38:00"/>
        <d v="2016-12-21T12:03:14"/>
        <d v="2016-02-18T15:14:20"/>
        <d v="2013-07-07T00:28:23"/>
        <d v="2014-10-31T22:59:00"/>
        <d v="2015-04-16T13:10:33"/>
        <d v="2014-08-25T16:00:00"/>
        <d v="2014-05-10T22:18:53"/>
        <d v="2015-10-26T16:20:00"/>
        <d v="2015-08-18T23:06:16"/>
        <d v="2017-04-09T15:00:00"/>
        <d v="2015-11-18T02:15:58"/>
        <d v="2015-07-31T20:00:00"/>
        <d v="2014-10-05T13:49:03"/>
        <d v="2015-10-21T12:26:21"/>
        <d v="2009-10-12T15:59:00"/>
        <d v="2012-10-04T18:07:13"/>
        <d v="2014-11-07T15:30:07"/>
        <d v="2016-11-29T12:01:45"/>
        <d v="2016-03-28T11:18:15"/>
        <d v="2016-05-06T08:04:00"/>
        <d v="2015-03-19T13:15:30"/>
        <d v="2016-10-13T10:12:32"/>
        <d v="2015-06-08T10:00:00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6-10-29T03:57:43"/>
        <d v="2015-02-15T09:05:47"/>
        <d v="2016-01-08T17:54:35"/>
        <d v="2014-08-24T18:14:09"/>
        <d v="2014-11-30T19:00:00"/>
        <d v="2016-01-30T23:17:00"/>
        <d v="2014-03-18T10:55:30"/>
        <d v="2010-11-30T00:00:00"/>
        <d v="2017-02-17T16:00:00"/>
        <d v="2014-01-11T16:36:41"/>
        <d v="2014-09-05T08:39:00"/>
        <d v="2014-09-01T10:30:34"/>
        <d v="2014-11-08T16:13:23"/>
        <d v="2016-07-16T03:47:46"/>
        <d v="2017-04-16T10:22:46"/>
        <d v="2015-10-21T07:45:33"/>
        <d v="2017-03-24T15:59:18"/>
        <d v="2016-05-22T14:34:33"/>
        <d v="2015-11-16T11:04:58"/>
        <d v="2014-06-16T23:36:18"/>
        <d v="2015-01-31T10:25:53"/>
        <d v="2015-06-02T21:31:16"/>
        <d v="2016-03-11T13:34:47"/>
        <d v="2015-05-30T22:40:23"/>
        <d v="2015-01-16T05:26:00"/>
        <d v="2010-09-01T21:00:00"/>
        <d v="2016-11-30T12:00:00"/>
        <d v="2015-03-01T16:47:19"/>
        <d v="2012-11-17T19:00:00"/>
        <d v="2015-12-10T17:12:46"/>
        <d v="2013-02-13T17:37:49"/>
        <d v="2016-08-07T14:32:25"/>
        <d v="2015-10-01T08:00:00"/>
        <d v="2014-09-27T20:38:33"/>
        <d v="2015-02-11T08:13:42"/>
        <d v="2010-07-21T14:00:00"/>
        <d v="2015-01-09T22:23:00"/>
        <d v="2015-11-22T01:59:00"/>
        <d v="2015-04-09T23:59:00"/>
        <d v="2014-12-19T14:38:00"/>
        <d v="2016-10-08T09:43:32"/>
        <d v="2016-05-24T09:25:00"/>
        <d v="2017-02-28T03:51:00"/>
        <d v="2017-03-12T14:00:00"/>
        <d v="2015-02-04T06:50:18"/>
        <d v="2011-12-18T13:21:44"/>
        <d v="2016-02-17T07:04:39"/>
        <d v="2014-06-12T23:00:00"/>
        <d v="2015-06-11T18:00:00"/>
        <d v="2015-05-05T13:48:00"/>
        <d v="2012-02-21T17:46:14"/>
        <d v="2016-10-10T05:36:23"/>
        <d v="2017-04-09T20:00:00"/>
        <d v="2015-02-20T18:14:16"/>
        <d v="2014-06-28T14:21:54"/>
        <d v="2016-03-09T19:35:00"/>
        <d v="2013-04-08T14:17:37"/>
        <d v="2014-04-19T11:19:39"/>
        <d v="2014-12-28T10:22:29"/>
        <d v="2016-07-10T00:28:57"/>
        <d v="2016-03-12T14:52:44"/>
        <d v="2015-07-16T02:56:00"/>
        <d v="2015-04-09T18:31:11"/>
        <d v="2014-10-17T14:10:10"/>
        <d v="2017-02-24T00:51:40"/>
        <d v="2015-06-27T16:44:14"/>
        <d v="2015-05-24T03:18:52"/>
        <d v="2016-09-09T01:00:00"/>
        <d v="2016-06-17T18:00:00"/>
        <d v="2016-04-10T13:41:12"/>
        <d v="2016-01-06T17:50:13"/>
        <d v="2016-06-18T14:32:19"/>
        <d v="2016-01-09T19:00:00"/>
        <d v="2015-01-16T07:09:11"/>
        <d v="2013-11-08T20:18:59"/>
        <d v="2015-03-26T21:39:00"/>
        <d v="2015-06-30T16:06:08"/>
        <d v="2015-10-15T23:59:00"/>
        <d v="2014-07-30T18:00:00"/>
        <d v="2016-06-19T09:30:46"/>
        <d v="2014-06-23T02:04:10"/>
        <d v="2016-07-03T02:38:56"/>
        <d v="2016-04-18T09:00:00"/>
        <d v="2015-05-28T11:38:09"/>
        <d v="2014-07-01T14:00:00"/>
        <d v="2016-05-12T05:47:14"/>
        <d v="2015-02-20T03:34:13"/>
        <d v="2016-02-04T02:50:33"/>
        <d v="2014-12-23T20:29:45"/>
        <d v="2016-07-05T15:54:43"/>
        <d v="2015-12-15T07:10:00"/>
        <d v="2016-02-11T23:33:11"/>
        <d v="2016-08-15T02:00:00"/>
        <d v="2017-02-03T18:51:20"/>
        <d v="2014-09-17T15:56:40"/>
        <d v="2016-01-14T22:09:34"/>
        <d v="2016-02-11T18:22:17"/>
        <d v="2011-07-08T16:00:00"/>
        <d v="2014-12-14T15:00:34"/>
        <d v="2014-10-23T05:17:59"/>
        <d v="2014-04-24T14:11:07"/>
        <d v="2013-03-07T22:02:08"/>
        <d v="2016-04-13T23:39:40"/>
        <d v="2012-03-29T08:45:23"/>
        <d v="2016-12-31T21:46:11"/>
        <d v="2013-03-22T17:15:45"/>
        <d v="2015-08-03T10:35:24"/>
        <d v="2016-10-06T10:15:32"/>
        <d v="2014-11-09T20:41:35"/>
        <d v="2015-01-01T01:59:00"/>
        <d v="2014-11-30T17:42:02"/>
        <d v="2017-02-28T13:54:42"/>
        <d v="2014-05-16T23:32:45"/>
        <d v="2014-07-02T23:07:58"/>
        <d v="2015-10-09T10:38:43"/>
        <d v="2014-07-11T11:00:00"/>
        <d v="2015-01-03T23:43:58"/>
        <d v="2014-10-20T09:56:15"/>
        <d v="2014-06-26T18:02:02"/>
        <d v="2014-10-26T15:08:00"/>
        <d v="2015-01-10T20:02:52"/>
        <d v="2015-04-04T09:43:57"/>
        <d v="2014-09-17T21:00:00"/>
        <d v="2015-01-24T07:00:00"/>
        <d v="2016-09-03T11:41:49"/>
        <d v="2016-02-21T08:48:09"/>
        <d v="2016-08-19T11:00:50"/>
        <d v="2014-08-16T18:42:00"/>
        <d v="2014-07-06T12:13:56"/>
        <d v="2017-04-08T07:54:05"/>
        <d v="2015-03-08T07:57:05"/>
        <d v="2016-07-16T19:43:00"/>
        <d v="2015-02-10T21:53:41"/>
        <d v="2016-08-14T17:45:43"/>
        <d v="2015-07-21T01:59:00"/>
        <d v="2016-02-03T13:49:00"/>
        <d v="2017-03-16T11:01:01"/>
        <d v="2015-07-19T00:23:11"/>
        <d v="2015-10-06T10:10:22"/>
        <d v="2015-05-09T16:14:18"/>
        <d v="2015-10-18T14:36:29"/>
        <d v="2016-03-07T23:59:00"/>
        <d v="2015-02-28T22:00:00"/>
        <d v="2014-08-31T14:51:49"/>
        <d v="2014-11-20T11:04:00"/>
        <d v="2015-03-23T22:34:59"/>
        <d v="2016-05-04T18:00:50"/>
        <d v="2016-09-28T17:24:55"/>
        <d v="2015-08-15T13:12:24"/>
        <d v="2016-03-30T15:10:58"/>
        <d v="2016-02-12T23:42:12"/>
        <d v="2016-10-07T09:00:00"/>
        <d v="2015-08-10T19:12:06"/>
        <d v="2015-08-15T08:22:00"/>
        <d v="2014-07-02T19:42:23"/>
        <d v="2015-01-08T15:58:03"/>
        <d v="2014-06-19T10:33:51"/>
        <d v="2014-08-23T17:08:38"/>
        <d v="2016-04-01T01:59:00"/>
        <d v="2016-04-11T06:13:07"/>
        <d v="2014-08-12T10:51:50"/>
        <d v="2016-09-06T20:21:53"/>
        <d v="2011-08-06T09:38:56"/>
        <d v="2016-04-22T00:06:14"/>
        <d v="2014-08-11T20:53:58"/>
        <d v="2014-10-03T22:30:00"/>
        <d v="2014-07-15T17:00:00"/>
        <d v="2014-07-05T09:22:27"/>
        <d v="2013-11-22T07:35:13"/>
        <d v="2015-08-16T11:13:11"/>
        <d v="2015-02-28T10:10:00"/>
        <d v="2011-10-09T12:07:13"/>
        <d v="2015-02-22T15:09:13"/>
        <d v="2017-01-13T12:04:21"/>
        <d v="2016-08-02T20:30:00"/>
        <d v="2012-08-26T16:37:03"/>
        <d v="2016-02-05T23:59:00"/>
        <d v="2015-06-25T23:00:00"/>
        <d v="2015-04-29T09:07:06"/>
        <d v="2013-08-09T07:00:15"/>
        <d v="2016-10-22T17:08:58"/>
        <d v="2014-08-03T06:39:39"/>
        <d v="2016-03-04T18:19:28"/>
        <d v="2017-02-20T13:00:00"/>
        <d v="2015-12-05T17:28:22"/>
        <d v="2015-05-11T14:32:31"/>
        <d v="2016-03-03T20:55:55"/>
        <d v="2014-11-23T17:29:09"/>
        <d v="2015-07-07T14:26:20"/>
        <d v="2015-05-31T10:28:02"/>
        <d v="2016-03-30T07:36:20"/>
        <d v="2016-07-17T05:47:48"/>
        <d v="2011-09-06T15:39:10"/>
        <d v="2016-07-03T23:00:00"/>
        <d v="2017-04-09T18:47:28"/>
        <d v="2014-10-15T19:00:00"/>
        <d v="2016-11-15T13:13:22"/>
        <d v="2015-12-16T15:18:00"/>
        <d v="2016-10-10T09:32:50"/>
        <d v="2016-05-15T11:21:00"/>
        <d v="2014-07-06T00:08:50"/>
        <d v="2017-03-26T15:14:45"/>
        <d v="2016-12-12T01:00:00"/>
        <d v="2017-04-03T22:38:41"/>
        <d v="2016-02-09T15:00:00"/>
        <d v="2014-10-01T07:43:13"/>
        <d v="2015-06-22T12:48:15"/>
        <d v="2015-02-05T20:37:14"/>
        <d v="2014-11-30T14:58:01"/>
        <d v="2016-07-27T17:00:00"/>
        <d v="2015-07-20T17:46:32"/>
        <d v="2014-05-31T20:44:24"/>
        <d v="2014-10-23T18:30:40"/>
        <d v="2015-09-30T23:59:00"/>
        <d v="2016-10-27T01:40:34"/>
        <d v="2015-11-12T01:59:00"/>
        <d v="2016-07-06T10:00:58"/>
        <d v="2014-07-01T01:00:00"/>
        <d v="2012-09-28T11:18:54"/>
        <d v="2014-12-31T23:59:00"/>
        <d v="2016-01-14T13:16:56"/>
        <d v="2017-04-07T13:45:38"/>
        <d v="2015-09-16T00:37:27"/>
        <d v="2012-07-14T18:42:48"/>
        <d v="2013-05-17T07:08:19"/>
        <d v="2014-05-11T06:50:52"/>
        <d v="2014-11-15T15:00:00"/>
        <d v="2016-07-24T05:32:46"/>
        <d v="2014-09-13T08:56:40"/>
        <d v="2015-11-25T18:00:00"/>
        <d v="2017-03-03T08:05:19"/>
        <d v="2014-10-18T07:07:39"/>
        <d v="2016-07-01T23:00:00"/>
        <d v="2017-03-27T11:16:59"/>
        <d v="2016-09-03T09:02:55"/>
        <d v="2014-05-31T22:59:00"/>
        <d v="2015-11-21T12:12:15"/>
        <d v="2012-12-05T04:23:41"/>
        <d v="2014-07-09T07:34:56"/>
        <d v="2015-04-06T10:15:45"/>
        <d v="2015-05-25T22:53:02"/>
        <d v="2015-08-20T12:05:00"/>
        <d v="2016-07-08T20:59:00"/>
        <d v="2014-08-07T10:56:49"/>
        <d v="2017-02-08T04:59:05"/>
        <d v="2015-05-21T17:47:58"/>
        <d v="2009-11-30T23:59:00"/>
        <d v="2017-03-06T01:58:27"/>
        <d v="2014-10-26T13:29:26"/>
        <d v="2015-11-28T16:22:21"/>
        <d v="2013-05-04T09:00:34"/>
        <d v="2014-09-28T13:55:56"/>
        <d v="2015-11-08T07:00:00"/>
        <d v="2015-09-25T18:43:42"/>
        <d v="2014-08-27T22:00:10"/>
        <d v="2013-05-01T16:42:37"/>
        <d v="2016-11-12T00:00:00"/>
        <d v="2015-10-01T00:00:00"/>
        <d v="2015-04-11T01:00:00"/>
        <d v="2017-04-06T04:20:42"/>
        <d v="2015-12-29T06:46:41"/>
        <d v="2014-08-25T18:28:26"/>
        <d v="2016-06-28T04:41:35"/>
        <d v="2016-10-02T04:00:00"/>
        <d v="2016-09-15T09:49:05"/>
        <d v="2014-09-17T07:02:11"/>
        <d v="2016-07-21T12:30:00"/>
        <d v="2013-12-21T15:32:11"/>
        <d v="2017-03-31T23:00:00"/>
        <d v="2014-09-14T21:00:03"/>
        <d v="2014-07-31T21:50:38"/>
        <d v="2015-08-02T17:00:00"/>
        <d v="2014-07-23T10:54:40"/>
        <d v="2014-10-04T09:17:00"/>
        <d v="2014-08-29T13:45:11"/>
        <d v="2015-11-05T09:16:15"/>
        <d v="2015-03-25T13:01:10"/>
        <d v="2014-07-12T23:59:00"/>
        <d v="2014-08-30T00:30:00"/>
        <d v="2014-06-26T21:52:54"/>
        <d v="2017-02-26T08:05:58"/>
        <d v="2015-10-29T10:06:47"/>
        <d v="2015-11-15T10:13:09"/>
        <d v="2016-05-15T15:21:13"/>
        <d v="2014-10-29T17:45:00"/>
        <d v="2015-04-13T12:17:52"/>
        <d v="2015-01-12T15:47:52"/>
        <d v="2012-06-15T22:10:00"/>
        <d v="2016-01-17T13:01:01"/>
        <d v="2014-06-05T17:31:40"/>
        <d v="2016-12-23T02:59:00"/>
        <d v="2014-11-22T00:59:00"/>
        <d v="2014-12-05T13:30:29"/>
        <d v="2015-05-25T16:38:16"/>
        <d v="2016-02-11T12:05:53"/>
        <d v="2014-12-11T11:31:10"/>
        <d v="2016-07-21T10:02:31"/>
        <d v="2014-06-30T12:28:00"/>
        <d v="2015-03-12T06:07:43"/>
        <d v="2014-09-17T00:06:39"/>
        <d v="2016-04-03T11:25:41"/>
        <d v="2012-05-15T12:16:27"/>
        <d v="2016-06-19T03:10:00"/>
        <d v="2011-09-28T12:30:08"/>
        <d v="2016-01-13T23:00:11"/>
        <d v="2016-08-23T15:54:00"/>
        <d v="2015-12-17T00:59:00"/>
        <d v="2015-02-02T21:00:00"/>
        <d v="2015-01-29T15:21:04"/>
        <d v="2015-04-03T16:48:59"/>
        <d v="2014-05-04T01:00:00"/>
        <d v="2013-11-27T01:41:54"/>
        <d v="2014-12-31T19:03:35"/>
        <d v="2012-05-29T14:55:05"/>
        <d v="2015-02-13T20:43:02"/>
        <d v="2016-11-24T13:26:27"/>
        <d v="2013-10-02T08:27:54"/>
        <d v="2015-01-01T11:48:55"/>
        <d v="2011-12-12T00:06:16"/>
        <d v="2016-03-03T12:01:54"/>
        <d v="2017-04-10T15:15:00"/>
        <d v="2015-07-17T22:00:00"/>
        <d v="2015-06-07T19:23:53"/>
        <d v="2015-11-26T01:03:36"/>
        <d v="2015-09-24T09:10:48"/>
        <d v="2016-06-02T08:07:28"/>
        <d v="2016-11-30T15:15:19"/>
        <d v="2014-08-02T09:00:00"/>
        <d v="2016-02-20T16:05:00"/>
        <d v="2015-03-13T19:50:01"/>
        <d v="2015-03-22T23:59:00"/>
        <d v="2014-11-21T05:47:15"/>
        <d v="2015-08-17T11:00:00"/>
        <d v="2015-12-28T01:00:00"/>
        <d v="2015-04-13T14:00:00"/>
        <d v="2017-04-02T20:00:00"/>
        <d v="2016-12-21T02:59:00"/>
        <d v="2016-05-01T09:18:38"/>
        <d v="2016-02-21T17:36:37"/>
        <d v="2014-06-27T17:04:24"/>
        <d v="2016-12-14T07:01:08"/>
        <d v="2014-12-04T19:03:01"/>
        <d v="2015-11-02T23:15:59"/>
        <d v="2015-07-17T05:32:59"/>
        <d v="2015-02-28T07:00:00"/>
        <d v="2017-04-05T13:14:37"/>
        <d v="2015-12-29T15:00:00"/>
        <d v="2014-09-04T01:59:00"/>
        <d v="2014-05-20T01:59:00"/>
        <d v="2015-02-14T06:27:00"/>
        <d v="2015-11-14T12:16:44"/>
        <d v="2016-11-18T20:00:00"/>
        <d v="2015-04-30T14:23:47"/>
        <d v="2015-01-19T03:30:00"/>
        <d v="2015-11-02T11:50:00"/>
        <d v="2014-11-26T15:26:50"/>
        <d v="2014-10-19T08:01:24"/>
        <d v="2016-09-02T11:36:20"/>
        <d v="2015-05-10T17:59:00"/>
        <d v="2015-10-02T13:00:00"/>
        <d v="2016-04-20T16:11:16"/>
        <d v="2015-06-27T13:27:06"/>
        <d v="2014-10-21T23:59:00"/>
        <d v="2014-10-19T11:26:12"/>
        <d v="2014-10-21T16:11:27"/>
        <d v="2011-05-27T21:22:42"/>
        <d v="2014-11-26T15:29:37"/>
        <d v="2015-04-10T00:00:00"/>
        <d v="2014-10-13T16:05:16"/>
        <d v="2014-05-16T17:11:30"/>
        <d v="2017-03-01T14:00:00"/>
        <d v="2014-08-29T15:43:05"/>
        <d v="2015-01-28T14:37:11"/>
        <d v="2010-06-25T16:32:00"/>
        <d v="2016-06-04T10:41:12"/>
        <d v="2013-11-26T01:30:59"/>
        <d v="2016-10-14T11:00:00"/>
        <d v="2015-01-18T23:11:05"/>
        <d v="2015-09-23T15:10:01"/>
        <d v="2016-08-23T03:10:18"/>
        <d v="2017-04-04T00:15:01"/>
        <d v="2016-06-05T18:33:30"/>
        <d v="2015-02-19T16:19:43"/>
        <d v="2015-10-31T17:45:00"/>
        <d v="2015-01-13T23:00:00"/>
        <d v="2016-04-23T14:40:21"/>
        <d v="2017-03-12T22:40:05"/>
        <d v="2016-07-02T09:25:10"/>
        <d v="2015-01-30T22:25:00"/>
        <d v="2016-11-18T10:43:32"/>
        <d v="2015-03-23T19:08:46"/>
        <d v="2015-08-27T23:00:00"/>
        <d v="2016-03-02T17:27:15"/>
        <d v="2015-06-20T19:50:59"/>
        <d v="2015-11-05T20:00:00"/>
        <d v="2010-07-31T23:00:00"/>
        <d v="2013-02-04T06:55:27"/>
        <d v="2016-09-15T15:53:33"/>
        <d v="2012-04-04T11:46:15"/>
        <d v="2015-01-18T21:39:50"/>
        <d v="2013-12-26T18:54:54"/>
        <d v="2016-04-08T13:31:22"/>
        <d v="2017-02-11T11:20:30"/>
        <d v="2014-06-03T01:59:00"/>
        <d v="2013-10-16T04:59:00"/>
        <d v="2015-05-07T12:11:59"/>
        <d v="2015-10-10T16:00:00"/>
        <d v="2016-10-05T14:50:54"/>
        <d v="2017-02-20T14:00:00"/>
        <d v="2014-10-19T00:00:00"/>
        <d v="2015-03-01T10:21:16"/>
        <d v="2016-04-20T23:00:00"/>
        <d v="2016-06-23T11:06:23"/>
        <d v="2014-05-04T12:11:40"/>
        <d v="2015-10-21T18:00:00"/>
        <d v="2015-08-20T15:00:39"/>
        <d v="2015-10-04T10:45:46"/>
        <d v="2017-04-09T06:49:54"/>
        <d v="2016-12-14T10:00:23"/>
        <d v="2015-09-18T22:50:17"/>
        <d v="2016-07-03T22:40:24"/>
        <d v="2014-08-03T10:48:04"/>
        <d v="2017-01-22T23:59:00"/>
        <d v="2014-11-29T09:59:00"/>
        <d v="2017-03-14T09:02:35"/>
        <d v="2017-04-07T12:35:34"/>
        <d v="2015-04-23T00:40:07"/>
        <d v="2016-02-03T07:33:09"/>
        <d v="2017-01-27T13:29:51"/>
        <d v="2017-02-09T02:16:47"/>
        <d v="2014-07-01T17:30:00"/>
        <d v="2015-02-04T18:22:29"/>
        <d v="2015-05-19T16:00:49"/>
        <d v="2014-12-15T08:12:57"/>
        <d v="2014-08-01T02:00:00"/>
        <d v="2017-03-26T18:59:00"/>
        <d v="2017-03-20T13:07:27"/>
        <d v="2015-06-27T16:59:00"/>
        <d v="2016-11-14T07:14:02"/>
        <d v="2015-02-28T02:32:16"/>
        <d v="2014-09-30T22:59:00"/>
        <d v="2017-03-03T08:51:19"/>
        <d v="2016-01-29T18:34:00"/>
        <d v="2013-01-28T23:44:32"/>
        <d v="2016-05-22T09:59:34"/>
        <d v="2016-08-04T09:00:03"/>
        <d v="2014-11-03T00:59:00"/>
        <d v="2014-09-22T22:59:00"/>
        <d v="2015-10-11T00:00:00"/>
        <d v="2017-04-16T15:00:00"/>
        <d v="2015-04-08T13:58:47"/>
        <d v="2014-09-06T16:00:00"/>
        <d v="2017-01-30T01:59:00"/>
        <d v="2017-02-10T01:28:53"/>
        <d v="2016-02-02T09:58:48"/>
        <d v="2016-07-03T14:59:00"/>
        <d v="2015-12-14T00:59:00"/>
        <d v="2015-04-22T17:00:37"/>
        <d v="2016-02-25T02:25:01"/>
        <d v="2014-10-14T13:43:14"/>
        <d v="2015-03-28T17:07:06"/>
        <d v="2015-04-01T07:22:05"/>
        <d v="2016-12-07T23:59:00"/>
        <d v="2016-11-09T18:22:12"/>
        <d v="2015-02-08T14:38:49"/>
        <d v="2015-11-19T00:03:21"/>
        <d v="2015-02-12T09:15:42"/>
        <d v="2015-06-04T00:26:00"/>
        <d v="2014-08-13T18:31:52"/>
        <d v="2015-06-16T12:47:29"/>
        <d v="2014-12-16T17:32:09"/>
        <d v="2015-04-21T00:59:00"/>
        <d v="2017-01-15T20:49:22"/>
        <d v="2015-12-01T00:59:00"/>
        <d v="2015-09-27T21:49:10"/>
        <d v="2016-03-16T03:33:10"/>
        <d v="2015-08-10T01:59:00"/>
        <d v="2014-08-09T00:37:12"/>
        <d v="2014-09-11T04:04:10"/>
        <d v="2016-07-04T23:59:00"/>
        <d v="2015-05-13T11:53:35"/>
        <d v="2015-06-10T04:58:22"/>
        <d v="2015-02-15T22:21:13"/>
        <d v="2014-10-24T18:26:00"/>
        <d v="2014-12-04T05:58:54"/>
        <d v="2015-09-30T13:00:00"/>
        <d v="2015-06-26T08:25:00"/>
        <d v="2013-12-19T13:56:00"/>
        <d v="2016-12-15T08:39:49"/>
        <d v="2016-07-09T18:49:58"/>
        <d v="2015-10-21T10:01:14"/>
        <d v="2015-01-31T21:54:00"/>
        <d v="2014-02-23T13:43:38"/>
        <d v="2016-10-01T09:58:37"/>
        <d v="2015-04-01T20:00:00"/>
        <d v="2014-11-20T14:48:21"/>
        <d v="2015-10-14T21:30:53"/>
        <d v="2016-12-30T17:35:11"/>
        <d v="2015-10-30T09:59:43"/>
        <d v="2017-03-19T01:00:00"/>
        <d v="2016-05-08T23:00:00"/>
        <d v="2017-01-01T10:55:27"/>
        <d v="2016-12-25T06:00:00"/>
        <d v="2016-02-18T12:00:27"/>
        <d v="2013-11-22T11:00:00"/>
        <d v="2016-06-20T13:59:00"/>
        <d v="2014-12-17T15:43:48"/>
        <d v="2016-07-11T10:09:20"/>
        <d v="2015-04-20T16:09:25"/>
        <d v="2016-07-12T14:22:21"/>
        <d v="2016-01-25T14:00:34"/>
        <d v="2014-10-05T08:39:14"/>
        <d v="2014-10-06T21:22:17"/>
        <d v="2015-10-23T23:14:05"/>
        <d v="2015-01-30T12:00:00"/>
        <d v="2011-05-02T22:59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4-10-25T19:43:00"/>
        <d v="2015-08-20T18:00:00"/>
        <d v="2010-10-10T19:16:16"/>
        <d v="2016-03-31T03:46:56"/>
        <d v="2015-11-20T22:00:00"/>
        <d v="2011-10-09T14:41:01"/>
        <d v="2015-04-25T10:49:54"/>
        <d v="2016-04-30T12:36:17"/>
        <d v="2012-04-27T11:00:46"/>
        <d v="2012-01-27T23:04:19"/>
        <d v="2014-05-05T01:38:31"/>
        <d v="2016-11-11T17:00:00"/>
        <d v="2015-01-15T05:54:00"/>
        <d v="2016-04-15T16:00:00"/>
        <d v="2015-07-11T09:30:00"/>
        <d v="2016-05-17T16:27:59"/>
        <d v="2012-05-26T20:59:57"/>
        <d v="2014-10-20T03:00:34"/>
        <d v="2014-01-07T21:08:00"/>
        <d v="2013-09-05T22:59:00"/>
        <d v="2015-07-27T17:59:00"/>
        <d v="2014-07-27T20:00:00"/>
        <d v="2015-10-06T17:17:05"/>
        <d v="2014-08-08T08:54:00"/>
        <d v="2014-09-27T22:23:00"/>
        <d v="2012-06-26T13:00:00"/>
        <d v="2011-08-01T13:46:23"/>
        <d v="2015-03-06T17:49:34"/>
        <d v="2015-03-22T17:35:47"/>
        <d v="2015-07-26T13:19:19"/>
        <d v="2016-06-06T01:01:07"/>
        <d v="2015-09-04T14:00:10"/>
        <d v="2014-11-26T22:00:00"/>
        <d v="2015-01-11T15:53:30"/>
        <d v="2015-09-14T16:00:00"/>
        <d v="2011-09-30T22:00:00"/>
        <d v="2014-08-31T10:47:58"/>
        <d v="2014-05-09T17:00:00"/>
        <d v="2015-08-10T17:49:51"/>
        <d v="2011-10-14T18:00:00"/>
        <d v="2015-09-13T13:11:52"/>
        <d v="2016-05-16T05:26:05"/>
        <d v="2016-08-31T15:46:11"/>
        <d v="2014-06-16T00:30:00"/>
        <d v="2015-08-22T15:18:55"/>
        <d v="2014-06-27T00:14:15"/>
        <d v="2016-05-12T22:59:00"/>
        <d v="2013-04-07T23:33:00"/>
        <d v="2014-08-10T15:19:26"/>
        <d v="2015-02-02T16:39:12"/>
        <d v="2015-07-18T11:00:00"/>
        <d v="2015-04-08T23:00:00"/>
        <d v="2014-06-16T22:00:00"/>
        <d v="2016-06-20T18:00:00"/>
        <d v="2015-03-16T11:35:52"/>
        <d v="2015-02-23T06:55:03"/>
        <d v="2015-02-08T23:30:00"/>
        <d v="2015-07-10T22:59:00"/>
        <d v="2016-04-29T22:59:00"/>
        <d v="2016-02-20T15:07:47"/>
        <d v="2014-07-16T06:49:36"/>
        <d v="2011-07-04T19:31:06"/>
        <d v="2014-08-03T18:00:00"/>
        <d v="2012-06-28T15:16:11"/>
        <d v="2012-10-17T15:17:39"/>
        <d v="2012-03-07T21:43:55"/>
        <d v="2015-06-04T07:59:53"/>
        <d v="2012-12-13T17:17:32"/>
        <d v="2015-12-16T18:08:04"/>
        <d v="2015-12-13T10:01:52"/>
        <d v="2014-05-27T23:59:00"/>
        <d v="2015-09-09T22:59:00"/>
        <d v="2016-08-24T01:41:21"/>
        <d v="2016-04-29T13:44:25"/>
        <d v="2015-10-02T18:00:00"/>
        <d v="2014-10-05T02:00:45"/>
        <d v="2017-02-01T18:31:00"/>
        <d v="2011-07-12T02:08:19"/>
        <d v="2015-08-14T22:59:00"/>
        <d v="2014-09-10T15:09:34"/>
        <d v="2015-04-11T14:22:39"/>
        <d v="2014-08-28T17:53:34"/>
        <d v="2016-08-26T22:59:00"/>
        <d v="2012-10-29T02:21:24"/>
        <d v="2013-06-29T15:13:07"/>
        <d v="2013-11-07T16:58:03"/>
        <d v="2016-08-09T23:00:00"/>
        <d v="2015-02-10T02:59:00"/>
        <d v="2015-07-16T12:24:36"/>
        <d v="2014-08-17T10:35:24"/>
        <d v="2012-02-24T15:33:58"/>
        <d v="2016-12-01T12:34:10"/>
        <d v="2014-01-11T16:02:25"/>
        <d v="2015-01-08T11:31:36"/>
        <d v="2010-06-09T14:00:00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4-12-12T19:25:11"/>
        <d v="2014-07-02T09:54:06"/>
        <d v="2015-08-23T09:14:55"/>
        <d v="2017-02-16T18:00:00"/>
        <d v="2015-08-14T15:18:53"/>
        <d v="2014-05-23T11:25:55"/>
        <d v="2012-03-13T22:59:00"/>
        <d v="2016-12-28T17:00:33"/>
        <d v="2016-02-02T11:38:00"/>
        <d v="2012-01-21T03:13:00"/>
        <d v="2011-12-17T19:59:00"/>
        <d v="2009-11-23T00:59:00"/>
        <d v="2015-07-23T01:46:37"/>
        <d v="2015-04-30T22:59:00"/>
        <d v="2016-07-04T20:11:47"/>
        <d v="2016-10-13T13:00:27"/>
        <d v="2011-03-03T02:49:21"/>
        <d v="2014-11-04T13:33:42"/>
        <d v="2013-11-24T07:49:53"/>
        <d v="2015-09-11T13:19:55"/>
        <d v="2014-07-01T22:59:00"/>
        <d v="2016-08-01T08:03:34"/>
        <d v="2015-03-19T09:05:20"/>
        <d v="2011-08-01T02:00:00"/>
        <d v="2011-12-13T23:59:00"/>
        <d v="2010-12-31T23:59:00"/>
        <d v="2014-08-06T16:32:00"/>
        <d v="2015-07-20T17:00:00"/>
        <d v="2014-07-31T11:45:59"/>
        <d v="2014-06-20T17:01:00"/>
        <d v="2012-02-15T10:37:15"/>
        <d v="2016-08-01T17:59:00"/>
        <d v="2011-04-26T01:59:00"/>
        <d v="2012-08-15T22:07:25"/>
        <d v="2015-09-06T08:47:00"/>
        <d v="2015-05-09T15:47:29"/>
        <d v="2016-10-19T23:55:00"/>
        <d v="2015-09-28T22:59:00"/>
        <d v="2017-01-02T23:17:00"/>
        <d v="2015-04-04T15:19:17"/>
        <d v="2015-06-18T20:00:16"/>
        <d v="2014-10-15T09:26:56"/>
        <d v="2014-11-05T18:28:04"/>
        <d v="2013-12-11T11:14:43"/>
        <d v="2012-07-08T07:29:29"/>
        <d v="2015-05-22T12:03:29"/>
        <d v="2017-03-12T16:00:00"/>
        <d v="2017-03-10T23:50:08"/>
        <d v="2015-10-07T22:59:00"/>
        <d v="2017-02-17T11:05:00"/>
        <d v="2012-05-08T21:00:04"/>
        <d v="2014-07-20T22:59:00"/>
        <d v="2015-06-13T07:09:11"/>
        <d v="2014-05-23T15:01:47"/>
        <d v="2016-08-27T17:53:29"/>
        <d v="2014-01-01T18:08:56"/>
        <d v="2016-08-29T12:00:00"/>
        <d v="2012-01-31T12:00:00"/>
        <d v="2012-07-10T18:48:00"/>
        <d v="2011-09-07T22:00:00"/>
        <d v="2012-10-02T13:40:03"/>
        <d v="2015-05-07T09:01:04"/>
        <d v="2014-06-17T12:41:22"/>
        <d v="2013-10-06T20:21:58"/>
        <d v="2014-07-13T08:59:00"/>
        <d v="2016-06-14T16:43:00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1-03-23T20:40:38"/>
        <d v="2012-05-23T10:29:04"/>
        <d v="2012-09-21T14:38:14"/>
        <d v="2014-05-05T07:36:26"/>
        <d v="2015-11-25T10:49:11"/>
        <d v="2014-07-19T04:14:38"/>
        <d v="2013-12-22T00:00:00"/>
        <d v="2015-03-20T11:56:00"/>
        <d v="2013-08-27T11:31:29"/>
        <d v="2016-06-09T15:47:41"/>
        <d v="2014-07-23T06:00:00"/>
        <d v="2014-06-11T14:33:18"/>
        <d v="2014-08-25T15:45:08"/>
        <d v="2013-07-26T20:27:16"/>
        <d v="2014-06-29T16:31:24"/>
        <d v="2015-03-04T13:59:23"/>
        <d v="2017-01-18T07:01:58"/>
        <d v="2015-03-11T23:00:00"/>
        <d v="2016-03-01T00:59:00"/>
        <d v="2016-01-21T00:05:19"/>
        <d v="2015-03-13T21:05:08"/>
        <d v="2013-12-01T16:21:07"/>
        <d v="2010-02-22T17:00:00"/>
        <d v="2015-05-15T14:00:00"/>
        <d v="2015-11-02T03:00:00"/>
        <d v="2014-11-07T13:30:00"/>
        <d v="2016-07-04T20:07:47"/>
        <d v="2014-08-08T13:00:00"/>
        <d v="2015-04-21T12:22:07"/>
        <d v="2014-10-20T19:00:00"/>
        <d v="2012-08-22T13:32:14"/>
        <d v="2014-01-29T03:13:47"/>
        <d v="2014-01-01T00:26:00"/>
        <d v="2014-07-18T15:31:12"/>
        <d v="2012-06-28T12:26:56"/>
        <d v="2016-05-08T03:59:26"/>
        <d v="2015-07-29T22:25:24"/>
        <d v="2015-03-25T20:03:29"/>
        <d v="2016-02-12T12:45:44"/>
        <d v="2011-10-07T11:58:52"/>
        <d v="2014-08-21T02:01:55"/>
        <d v="2014-08-28T20:00:00"/>
        <d v="2012-05-20T14:01:58"/>
        <d v="2015-07-08T13:30:00"/>
        <d v="2014-11-10T16:07:43"/>
        <d v="2016-03-15T16:00:00"/>
        <d v="2016-08-10T22:59:00"/>
        <d v="2012-01-07T13:35:09"/>
        <d v="2010-05-02T14:22:00"/>
        <d v="2012-09-16T23:05:00"/>
        <d v="2014-06-18T23:00:00"/>
        <d v="2013-09-15T16:10:00"/>
        <d v="2015-03-04T09:22:30"/>
        <d v="2015-07-22T22:11:00"/>
        <d v="2015-01-30T11:53:34"/>
        <d v="2015-03-08T11:08:25"/>
        <d v="2016-12-14T10:59:00"/>
        <d v="2014-04-20T11:01:54"/>
        <d v="2013-04-11T20:01:27"/>
        <d v="2014-12-19T09:19:04"/>
        <d v="2011-06-10T22:00:00"/>
        <d v="2015-07-31T11:00:00"/>
        <d v="2015-01-06T01:00:00"/>
        <d v="2016-07-15T14:34:32"/>
        <d v="2014-08-19T11:00:00"/>
        <d v="2017-03-28T21:00:00"/>
        <d v="2015-03-30T23:16:54"/>
        <d v="2015-08-28T22:59:00"/>
        <d v="2013-11-05T13:39:50"/>
        <d v="2014-08-29T23:48:13"/>
        <d v="2016-03-25T17:00:00"/>
        <d v="2012-03-25T18:55:30"/>
        <d v="2013-12-23T16:54:14"/>
        <d v="2012-07-21T20:40:02"/>
        <d v="2015-08-19T12:15:12"/>
        <d v="2015-06-16T06:00:00"/>
        <d v="2014-08-23T12:37:20"/>
        <d v="2016-06-04T12:42:46"/>
        <d v="2011-10-28T22:59:00"/>
        <d v="2016-06-21T22:55:00"/>
        <d v="2014-07-10T18:01:40"/>
        <d v="2014-02-24T11:25:07"/>
        <d v="2014-08-12T23:59:00"/>
        <d v="2014-09-26T17:43:04"/>
        <d v="2014-10-27T22:11:00"/>
        <d v="2011-11-19T16:54:10"/>
        <d v="2014-11-05T13:48:44"/>
        <d v="2014-09-12T23:00:00"/>
        <d v="2015-08-01T10:01:48"/>
        <d v="2012-04-06T23:00:00"/>
        <d v="2014-12-20T23:30:00"/>
        <d v="2016-01-29T00:59:00"/>
        <d v="2016-10-03T22:59:00"/>
        <d v="2011-09-24T03:10:54"/>
        <d v="2015-06-20T08:59:35"/>
        <d v="2014-04-19T16:04:35"/>
        <d v="2012-10-25T22:59:00"/>
        <d v="2015-07-12T07:47:45"/>
        <d v="2016-06-05T08:59:50"/>
        <d v="2015-03-31T23:59:00"/>
        <d v="2015-10-20T12:55:22"/>
        <d v="2011-04-24T18:02:18"/>
        <d v="2014-12-17T02:59:00"/>
        <d v="2015-01-15T16:54:55"/>
        <d v="2015-09-12T19:00:00"/>
        <d v="2014-05-19T23:59:00"/>
        <d v="2016-07-24T18:00:00"/>
        <d v="2016-08-15T15:09:42"/>
        <d v="2011-09-25T14:32:47"/>
        <d v="2013-07-24T09:02:38"/>
        <d v="2013-11-13T12:24:19"/>
        <d v="2012-06-01T17:52:24"/>
        <d v="2016-09-07T22:45:00"/>
        <d v="2014-08-16T11:00:57"/>
        <d v="2013-05-16T22:59:00"/>
        <d v="2015-08-06T10:31:47"/>
        <d v="2014-05-22T17:07:00"/>
        <d v="2016-09-29T23:27:00"/>
        <d v="2015-08-07T12:22:26"/>
        <d v="2014-12-18T07:08:53"/>
        <d v="2012-11-13T21:26:57"/>
        <d v="2015-04-25T14:59:22"/>
        <d v="2016-03-04T20:00:00"/>
        <d v="2013-05-19T19:41:00"/>
        <d v="2016-10-23T15:50:40"/>
        <d v="2014-07-09T02:55:39"/>
        <d v="2015-10-28T23:01:00"/>
        <d v="2014-11-05T12:34:00"/>
        <d v="2015-07-29T12:00:00"/>
        <d v="2010-10-08T15:04:28"/>
        <d v="2014-04-30T00:00:00"/>
        <d v="2014-09-25T20:35:00"/>
        <d v="2016-04-28T00:59:00"/>
        <d v="2015-09-04T04:27:53"/>
        <d v="2015-07-31T15:32:28"/>
        <d v="2014-11-13T22:00:00"/>
        <d v="2017-01-10T00:00:00"/>
        <d v="2015-03-19T09:39:00"/>
        <d v="2014-11-30T14:04:22"/>
        <d v="2014-11-06T00:59:00"/>
        <d v="2016-02-11T11:29:03"/>
        <d v="2014-05-25T08:32:38"/>
        <d v="2014-11-12T17:45:38"/>
        <d v="2015-05-31T21:20:00"/>
        <d v="2015-11-08T11:51:41"/>
        <d v="2015-12-10T11:51:01"/>
        <d v="2015-05-18T00:00:00"/>
        <d v="2014-12-30T19:00:00"/>
        <d v="2015-07-17T13:11:00"/>
        <d v="2015-07-03T13:22:38"/>
        <d v="2013-05-23T19:30:37"/>
        <d v="2013-10-17T22:59:00"/>
        <d v="2016-01-05T18:55:00"/>
        <d v="2014-10-17T07:00:00"/>
        <d v="2017-02-24T08:48:00"/>
        <d v="2014-09-16T16:00:00"/>
        <d v="2015-03-07T10:18:45"/>
        <d v="2017-01-31T13:08:20"/>
        <d v="2015-11-14T12:49:31"/>
        <d v="2014-09-07T09:23:42"/>
        <d v="2015-12-24T10:41:24"/>
        <d v="2015-08-13T03:46:49"/>
        <d v="2016-03-23T09:18:05"/>
        <d v="2015-03-10T22:26:23"/>
        <d v="2013-06-11T10:33:26"/>
        <d v="2014-06-11T08:44:03"/>
        <d v="2015-03-31T22:59:00"/>
        <d v="2016-08-18T22:59:00"/>
        <d v="2016-03-24T08:27:36"/>
        <d v="2012-12-13T17:58:23"/>
        <d v="2016-08-22T22:07:17"/>
        <d v="2014-05-19T00:00:00"/>
        <d v="2015-12-16T23:59:00"/>
        <d v="2016-08-01T11:22:03"/>
        <d v="2016-06-03T16:00:00"/>
        <d v="2015-05-25T22:59:00"/>
        <d v="2011-06-11T19:20:49"/>
        <d v="2016-03-30T09:39:00"/>
        <d v="2014-07-10T13:35:45"/>
        <d v="2015-08-05T13:36:00"/>
        <d v="2015-12-24T19:00:00"/>
        <d v="2016-05-28T16:44:00"/>
        <d v="2016-07-15T09:34:06"/>
        <d v="2014-09-11T09:01:08"/>
        <d v="2015-05-31T09:45:27"/>
        <d v="2014-03-04T16:00:00"/>
        <d v="2011-04-24T18:34:47"/>
        <d v="2012-12-22T16:30:32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6-01-17T16:00:00"/>
        <d v="2016-05-04T18:00:00"/>
        <d v="2015-03-31T07:52:00"/>
        <d v="2013-07-25T20:30:35"/>
        <d v="2013-02-24T16:04:32"/>
        <d v="2014-02-21T20:08:24"/>
        <d v="2016-07-14T14:25:40"/>
        <d v="2010-07-04T23:00:00"/>
        <d v="2017-03-11T20:58:35"/>
        <d v="2012-05-05T12:25:43"/>
        <d v="2015-11-13T15:17:00"/>
        <d v="2016-03-03T00:59:00"/>
        <d v="2014-07-18T08:09:12"/>
        <d v="2015-01-22T13:46:10"/>
        <d v="2016-06-24T22:59:00"/>
        <d v="2011-12-31T00:45:36"/>
        <d v="2011-11-27T23:35:39"/>
        <d v="2014-07-08T17:34:00"/>
        <d v="2016-04-28T23:39:48"/>
        <d v="2014-07-02T23:00:45"/>
        <d v="2016-11-08T06:43:06"/>
        <d v="2015-05-31T13:32:51"/>
        <d v="2015-07-02T10:39:37"/>
        <d v="2016-03-16T13:16:33"/>
        <d v="2014-08-03T12:00:00"/>
        <d v="2012-04-16T01:10:24"/>
        <d v="2012-03-21T15:48:00"/>
        <d v="2015-07-20T22:00:00"/>
        <d v="2015-02-28T12:00:00"/>
        <d v="2016-06-04T17:57:33"/>
        <d v="2015-05-08T17:00:00"/>
        <d v="2013-07-02T23:59:00"/>
        <d v="2014-11-08T05:00:46"/>
        <d v="2013-05-31T12:00:00"/>
        <d v="2016-08-28T23:01:09"/>
        <d v="2015-10-08T19:00:00"/>
        <d v="2013-10-11T20:31:05"/>
        <d v="2014-06-22T10:48:51"/>
        <d v="2017-03-24T00:00:23"/>
        <d v="2016-09-26T05:37:09"/>
        <d v="2016-12-12T12:34:40"/>
        <d v="2014-08-27T20:00:00"/>
        <d v="2015-03-19T12:45:23"/>
        <d v="2013-10-25T18:00:10"/>
        <d v="2014-07-02T22:59:00"/>
        <d v="2014-11-19T13:52:52"/>
        <d v="2016-12-01T12:39:42"/>
        <d v="2015-12-04T00:00:00"/>
        <d v="2014-10-04T09:48:56"/>
        <d v="2016-05-05T08:01:47"/>
        <d v="2014-11-19T03:27:59"/>
        <d v="2015-04-16T19:00:00"/>
        <d v="2015-08-21T09:05:16"/>
        <d v="2012-05-12T18:54:23"/>
        <d v="2015-06-11T11:13:06"/>
        <d v="2014-09-26T16:04:52"/>
        <d v="2015-01-28T17:00:00"/>
        <d v="2015-06-01T00:00:00"/>
        <d v="2015-08-09T11:00:00"/>
        <d v="2013-12-12T23:59:00"/>
        <d v="2014-06-15T23:25:00"/>
        <d v="2014-12-21T23:00:00"/>
        <d v="2016-06-15T10:00:00"/>
        <d v="2014-02-05T18:04:00"/>
        <d v="2014-10-22T19:49:07"/>
        <d v="2013-05-07T10:33:14"/>
        <d v="2012-05-23T20:47:35"/>
        <d v="2015-07-18T18:16:59"/>
        <d v="2014-06-10T23:00:00"/>
        <d v="2011-01-15T20:51:00"/>
        <d v="2015-05-08T22:59:00"/>
        <d v="2016-07-01T03:20:51"/>
        <d v="2012-06-25T23:03:13"/>
        <d v="2011-10-12T18:57:59"/>
        <d v="2017-01-27T15:05:30"/>
        <d v="2014-03-22T19:00:00"/>
        <d v="2012-01-13T01:34:48"/>
        <d v="2012-02-14T14:49:00"/>
        <d v="2012-03-07T23:59:00"/>
        <d v="2015-03-11T18:45:52"/>
        <d v="2015-12-04T14:01:26"/>
        <d v="2015-06-02T19:00:00"/>
        <d v="2013-04-30T23:59:00"/>
        <d v="2014-06-20T16:59:00"/>
        <d v="2016-10-10T22:59:00"/>
        <d v="2016-12-07T03:26:16"/>
        <d v="2011-10-29T11:12:01"/>
        <d v="2015-05-30T15:21:43"/>
        <d v="2015-07-05T11:43:23"/>
        <d v="2015-12-09T01:59:00"/>
        <d v="2016-07-23T22:00:17"/>
        <d v="2014-06-23T13:00:00"/>
        <d v="2014-12-18T23:00:00"/>
        <d v="2014-08-31T12:31:31"/>
        <d v="2014-07-28T09:31:17"/>
        <d v="2014-08-24T23:59:00"/>
        <d v="2016-12-01T02:59:00"/>
        <d v="2015-07-31T03:58:00"/>
        <d v="2015-07-23T13:33:00"/>
        <d v="2016-02-16T00:59:00"/>
        <d v="2011-09-07T23:54:18"/>
        <d v="2011-06-11T23:00:00"/>
        <d v="2015-10-07T19:32:52"/>
        <d v="2013-09-30T22:59:00"/>
        <d v="2016-03-22T15:01:00"/>
        <d v="2016-05-03T18:00:00"/>
        <d v="2015-02-05T01:59:00"/>
        <d v="2015-10-31T23:00:00"/>
        <d v="2015-08-26T18:00:00"/>
        <d v="2013-10-15T19:04:50"/>
        <d v="2014-02-20T15:48:53"/>
        <d v="2012-08-15T20:16:25"/>
        <d v="2017-02-26T23:59:00"/>
        <d v="2013-01-05T12:58:41"/>
        <d v="2017-03-22T10:33:50"/>
        <d v="2015-02-21T17:05:25"/>
        <d v="2014-05-12T23:00:00"/>
        <d v="2015-08-25T10:05:12"/>
        <d v="2014-01-19T15:00:30"/>
        <d v="2014-12-01T14:59:05"/>
        <d v="2013-04-22T16:00:00"/>
        <d v="2009-12-31T18:39:00"/>
        <d v="2015-06-18T06:04:01"/>
        <d v="2011-08-07T15:12:50"/>
        <d v="2015-04-09T17:58:54"/>
        <d v="2013-11-13T00:59:00"/>
        <d v="2014-08-07T07:21:47"/>
        <d v="2017-01-14T19:59:40"/>
        <d v="2010-08-31T22:44:00"/>
        <d v="2016-04-08T13:52:01"/>
        <d v="2016-04-09T12:37:33"/>
        <d v="2014-02-28T09:33:19"/>
        <d v="2016-03-26T11:39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09-12-09T13:24:00"/>
        <d v="2015-12-25T19:18:54"/>
        <d v="2009-12-01T12:00:00"/>
        <d v="2012-01-01T02:59:00"/>
        <d v="2014-05-06T19:06:29"/>
        <d v="2015-03-15T08:32:02"/>
        <d v="2015-05-17T13:00:00"/>
        <d v="2011-10-19T21:00:00"/>
        <d v="2015-12-15T18:09:34"/>
        <d v="2015-10-30T09:00:12"/>
        <d v="2016-03-31T05:00:00"/>
        <d v="2012-11-22T17:00:00"/>
        <d v="2015-05-02T16:00:00"/>
        <d v="2012-04-28T20:13:43"/>
        <d v="2014-06-08T22:59:00"/>
        <d v="2012-03-24T19:56:15"/>
        <d v="2014-06-06T18:00:00"/>
        <d v="2014-10-17T23:00:00"/>
        <d v="2015-06-11T21:00:00"/>
        <d v="2013-10-13T22:59:00"/>
        <d v="2016-07-28T10:58:38"/>
        <d v="2015-01-16T18:58:02"/>
        <d v="2013-05-06T14:12:16"/>
        <d v="2016-12-19T23:30:33"/>
        <d v="2016-05-31T17:08:57"/>
        <d v="2009-08-31T23:00:00"/>
        <d v="2015-11-29T18:00:00"/>
        <d v="2014-11-29T18:52:58"/>
        <d v="2011-09-07T11:35:39"/>
        <d v="2012-07-07T12:46:51"/>
        <d v="2015-05-01T00:46:37"/>
        <d v="2015-07-29T10:59:25"/>
        <d v="2015-07-26T13:00:00"/>
        <d v="2016-10-09T13:25:10"/>
        <d v="2015-07-02T18:50:06"/>
        <d v="2016-12-22T09:59:12"/>
        <d v="2015-10-06T11:44:46"/>
        <d v="2016-01-03T23:20:07"/>
        <d v="2011-08-13T18:00:00"/>
        <d v="2015-06-15T11:14:40"/>
        <d v="2015-09-04T10:00:00"/>
        <d v="2010-06-02T20:41:00"/>
        <d v="2015-01-01T00:00:00"/>
        <d v="2012-01-21T12:43:00"/>
        <d v="2016-10-31T23:59:00"/>
        <d v="2016-04-28T11:20:32"/>
        <d v="2015-11-01T18:00:00"/>
        <d v="2015-06-25T13:07:39"/>
        <d v="2016-02-19T21:45:35"/>
        <d v="2015-06-03T19:00:00"/>
        <d v="2014-01-02T03:00:00"/>
        <d v="2016-08-05T16:00:00"/>
        <d v="2010-12-08T23:59:00"/>
        <d v="2012-06-09T04:49:37"/>
        <d v="2010-07-10T17:00:00"/>
        <d v="2012-07-30T00:00:00"/>
        <d v="2010-08-11T10:59:00"/>
        <d v="2016-02-10T16:00:00"/>
        <d v="2015-01-23T07:11:23"/>
        <d v="2015-06-14T07:36:49"/>
        <d v="2016-05-02T16:26:38"/>
        <d v="2012-04-08T16:45:08"/>
        <d v="2013-11-02T05:57:14"/>
        <d v="2014-11-14T00:12:00"/>
        <d v="2014-09-23T15:46:16"/>
        <d v="2015-06-20T12:55:14"/>
        <d v="2016-08-23T13:34:50"/>
        <d v="2012-05-24T13:46:08"/>
        <d v="2017-02-06T09:23:31"/>
        <d v="2015-11-13T10:00:00"/>
        <d v="2017-01-19T10:57:51"/>
        <d v="2016-10-24T16:00:00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2-30T17:50:33"/>
        <d v="2014-11-03T03:52:50"/>
        <d v="2015-02-14T14:39:40"/>
        <d v="2013-07-11T15:01:43"/>
        <d v="2013-03-08T10:42:15"/>
        <d v="2014-03-26T14:10:33"/>
        <d v="2012-07-19T16:03:31"/>
        <d v="2015-02-21T06:00:00"/>
        <d v="2014-10-15T07:52:02"/>
        <d v="2017-02-28T21:00:00"/>
        <d v="2014-03-07T14:20:30"/>
        <d v="2015-03-04T23:00:00"/>
        <d v="2017-02-01T03:00:00"/>
        <d v="2015-01-08T16:17:41"/>
        <d v="2014-07-11T11:15:00"/>
        <d v="2016-10-20T15:11:55"/>
        <d v="2011-08-10T02:08:00"/>
        <d v="2015-10-25T19:13:17"/>
        <d v="2015-02-12T02:00:00"/>
        <d v="2011-09-05T12:06:00"/>
        <d v="2015-02-11T17:31:43"/>
        <d v="2014-04-11T09:15:46"/>
        <d v="2016-12-04T20:00:00"/>
        <d v="2015-12-01T15:01:01"/>
        <d v="2016-03-15T22:59:00"/>
        <d v="2015-06-16T20:40:14"/>
        <d v="2015-06-07T23:00:00"/>
        <d v="2015-12-14T19:00:00"/>
        <d v="2011-06-30T10:19:23"/>
        <d v="2016-08-01T14:00:00"/>
        <d v="2015-11-06T23:00:00"/>
        <d v="2016-05-01T06:00:06"/>
        <d v="2015-07-01T01:59:00"/>
        <d v="2012-12-24T18:47:37"/>
        <d v="2010-07-22T01:00:00"/>
        <d v="2014-07-10T04:07:49"/>
        <d v="2017-01-28T17:35:30"/>
        <d v="2011-08-21T15:05:57"/>
        <d v="2011-03-10T11:40:10"/>
        <d v="2013-06-06T08:34:51"/>
        <d v="2015-01-27T18:13:07"/>
        <d v="2015-07-23T13:02:25"/>
        <d v="2015-06-07T22:51:14"/>
        <d v="2014-05-19T16:00:00"/>
        <d v="2016-04-22T08:55:11"/>
        <d v="2016-10-30T10:25:38"/>
        <d v="2015-06-27T10:22:48"/>
        <d v="2014-11-05T19:46:00"/>
        <d v="2015-05-31T10:24:35"/>
        <d v="2014-01-05T10:38:09"/>
        <d v="2017-02-01T17:59:00"/>
        <d v="2014-08-20T15:24:03"/>
        <d v="2015-07-12T05:25:12"/>
        <d v="2014-08-21T11:28:00"/>
        <d v="2015-10-25T18:59:00"/>
        <d v="2014-07-17T09:59:06"/>
        <d v="2013-11-02T15:49:27"/>
        <d v="2016-08-25T05:51:56"/>
        <d v="2014-11-21T10:01:41"/>
        <d v="2017-02-25T15:18:25"/>
        <d v="2010-06-14T23:00:00"/>
        <d v="2014-09-15T01:08:00"/>
        <d v="2016-08-16T22:59:00"/>
        <d v="2014-07-18T11:04:11"/>
        <d v="2016-05-04T23:02:40"/>
        <d v="2015-07-19T22:59:00"/>
        <d v="2014-07-10T05:09:11"/>
        <d v="2014-01-22T16:39:59"/>
        <d v="2016-09-29T10:45:21"/>
        <d v="2014-11-05T16:22:25"/>
        <d v="2015-09-23T09:21:26"/>
        <d v="2015-06-22T00:00:00"/>
        <d v="2014-11-13T18:37:28"/>
        <d v="2012-09-04T08:29:07"/>
        <d v="2016-09-30T22:59:00"/>
        <d v="2016-06-07T19:57:04"/>
        <d v="2011-03-11T23:00:00"/>
        <d v="2015-08-02T14:31:29"/>
        <d v="2011-07-11T22:14:42"/>
        <d v="2012-12-07T18:30:00"/>
        <d v="2017-02-24T20:22:14"/>
        <d v="2015-04-01T15:17:48"/>
        <d v="2015-08-11T19:00:00"/>
        <d v="2017-02-22T08:25:52"/>
        <d v="2016-03-06T23:59:00"/>
        <d v="2015-02-06T10:04:31"/>
        <d v="2014-09-17T08:00:56"/>
        <d v="2014-11-20T23:55:00"/>
        <d v="2010-07-17T04:59:00"/>
        <d v="2015-07-17T16:02:00"/>
        <d v="2015-12-27T09:20:45"/>
        <d v="2015-09-27T09:20:40"/>
        <d v="2014-06-13T20:44:10"/>
        <d v="2011-08-14T20:00:00"/>
        <d v="2017-03-05T14:26:21"/>
        <d v="2016-06-02T05:25:18"/>
        <d v="2015-07-05T12:00:17"/>
        <d v="2016-04-06T16:30:00"/>
        <d v="2015-10-28T12:33:36"/>
        <d v="2015-12-22T18:00:00"/>
        <d v="2015-09-27T15:14:00"/>
        <d v="2015-03-25T13:53:49"/>
        <d v="2013-03-11T13:02:26"/>
        <d v="2016-06-17T08:57:14"/>
        <d v="2017-02-24T06:58:28"/>
        <d v="2012-05-05T14:15:28"/>
        <d v="2012-07-18T16:53:18"/>
        <d v="2012-07-07T08:33:26"/>
        <d v="2015-06-13T19:20:55"/>
        <d v="2013-03-09T18:42:17"/>
        <d v="2016-05-14T20:22:19"/>
        <d v="2011-02-02T02:59:00"/>
        <d v="2015-09-16T12:56:11"/>
        <d v="2011-11-16T11:11:48"/>
        <d v="2014-07-31T20:00:00"/>
        <d v="2016-05-19T10:02:42"/>
        <d v="2011-03-16T06:38:02"/>
        <d v="2014-11-30T23:59:00"/>
        <d v="2015-06-01T17:42:00"/>
        <d v="2012-03-09T23:02:09"/>
        <d v="2014-06-09T14:20:15"/>
        <d v="2015-08-21T12:55:13"/>
        <d v="2015-12-10T09:14:56"/>
        <d v="2016-12-14T07:00:00"/>
        <d v="2016-06-06T23:01:31"/>
        <d v="2015-07-02T06:17:04"/>
        <d v="2014-11-01T12:18:00"/>
        <d v="2012-01-24T14:26:13"/>
        <d v="2014-11-01T17:01:43"/>
        <d v="2012-06-25T11:24:00"/>
        <d v="2013-09-26T05:46:58"/>
        <d v="2013-01-26T00:09:34"/>
        <d v="2016-03-17T12:25:49"/>
        <d v="2015-05-07T13:12:22"/>
        <d v="2016-12-29T00:08:45"/>
        <d v="2014-07-06T05:08:09"/>
        <d v="2015-11-13T12:04:28"/>
        <d v="2014-07-01T18:50:31"/>
        <d v="2016-12-14T16:01:18"/>
        <d v="2012-10-28T00:00:00"/>
        <d v="2015-01-18T13:33:38"/>
        <d v="2015-08-20T06:00:00"/>
        <d v="2013-12-09T21:00:56"/>
        <d v="2015-10-23T22:59:00"/>
        <d v="2012-04-18T11:44:36"/>
        <d v="2015-06-08T11:00:00"/>
        <d v="2015-02-13T18:58:02"/>
        <d v="2012-09-09T22:55:00"/>
        <d v="2012-05-28T10:43:13"/>
        <d v="2011-07-31T01:59:00"/>
        <d v="2012-06-07T09:55:00"/>
        <d v="2015-06-20T22:31:22"/>
        <d v="2015-12-16T13:20:10"/>
        <d v="2013-12-06T18:22:00"/>
        <d v="2016-09-14T14:00:00"/>
        <d v="2014-10-15T22:59:00"/>
        <d v="2016-05-13T19:00:00"/>
        <d v="2016-06-17T07:59:50"/>
        <d v="2016-06-05T21:00:00"/>
        <d v="2016-08-31T00:36:00"/>
        <d v="2015-06-26T18:00:00"/>
        <d v="2016-07-01T18:00:00"/>
        <d v="2014-08-11T00:59:00"/>
        <d v="2012-04-28T23:00:00"/>
        <d v="2015-04-10T00:32:54"/>
        <d v="2016-07-24T06:28:48"/>
        <d v="2015-08-12T00:32:39"/>
        <d v="2014-12-19T15:40:07"/>
        <d v="2013-05-05T12:00:11"/>
        <d v="2014-08-31T08:08:00"/>
        <d v="2015-02-11T10:23:40"/>
        <d v="2014-06-12T12:28:10"/>
        <d v="2014-03-05T21:02:19"/>
        <d v="2013-12-14T20:58:05"/>
        <d v="2011-05-09T00:59:00"/>
        <d v="2014-08-26T12:09:42"/>
        <d v="2014-11-12T13:03:13"/>
        <d v="2015-05-09T04:35:15"/>
        <d v="2015-07-10T02:00:00"/>
        <d v="2014-12-14T13:09:51"/>
        <d v="2011-07-03T06:57:46"/>
        <d v="2016-06-29T18:29:55"/>
        <d v="2017-02-17T23:59:00"/>
        <d v="2015-06-23T21:00:00"/>
        <d v="2016-03-18T15:20:12"/>
        <d v="2013-03-22T06:37:05"/>
        <d v="2014-11-20T02:59:58"/>
        <d v="2014-04-18T18:00:00"/>
        <d v="2016-01-12T00:00:00"/>
        <d v="2015-07-22T23:59:00"/>
        <d v="2016-10-23T03:20:01"/>
        <d v="2016-05-13T08:40:48"/>
        <d v="2016-12-31T13:20:54"/>
        <d v="2015-03-01T07:00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2-04-27T16:32:00"/>
        <d v="2015-04-29T13:14:28"/>
        <d v="2016-04-22T19:00:00"/>
        <d v="2014-09-20T21:00:00"/>
        <d v="2015-02-05T07:20:00"/>
        <d v="2016-11-14T21:08:00"/>
        <d v="2015-06-13T11:25:14"/>
        <d v="2012-09-24T22:59:00"/>
        <d v="2011-05-04T21:13:53"/>
        <d v="2014-06-25T11:59:06"/>
        <d v="2015-10-10T21:00:00"/>
        <d v="2015-02-17T09:00:00"/>
        <d v="2014-05-04T01:59:00"/>
        <d v="2012-11-09T20:46:06"/>
        <d v="2014-06-20T23:59:00"/>
        <d v="2012-11-14T19:00:00"/>
        <d v="2013-02-15T09:21:49"/>
        <d v="2015-05-26T21:45:00"/>
        <d v="2016-02-11T23:59:00"/>
        <d v="2016-06-23T11:00:25"/>
        <d v="2016-06-06T02:00:00"/>
        <d v="2016-04-18T04:13:25"/>
        <d v="2012-12-26T15:04:12"/>
        <d v="2014-12-01T15:25:15"/>
        <d v="2013-04-10T10:54:31"/>
        <d v="2014-07-30T17:41:41"/>
        <d v="2015-04-23T01:59:00"/>
        <d v="2016-05-25T13:06:31"/>
        <d v="2014-11-18T12:23:26"/>
        <d v="2017-03-16T13:49:01"/>
        <d v="2015-11-19T15:00:19"/>
        <d v="2016-04-15T19:00:00"/>
        <d v="2016-10-06T09:00:00"/>
        <d v="2014-04-02T13:36:40"/>
        <d v="2016-06-01T12:12:49"/>
        <d v="2016-06-02T17:00:00"/>
        <d v="2013-12-29T02:59:00"/>
        <d v="2011-12-16T00:48:41"/>
        <d v="2013-12-20T23:44:00"/>
        <d v="2017-01-07T16:00:00"/>
        <d v="2013-05-04T08:26:49"/>
        <d v="2015-06-10T14:27:24"/>
        <d v="2015-09-15T14:39:00"/>
        <d v="2016-05-06T09:35:58"/>
        <d v="2016-04-17T18:44:54"/>
        <d v="2015-05-01T08:59:00"/>
        <d v="2013-05-06T23:59:00"/>
        <d v="2014-05-09T16:00:00"/>
        <d v="2015-07-07T12:30:33"/>
        <d v="2014-06-15T11:00:00"/>
        <d v="2013-08-23T14:04:29"/>
        <d v="2015-06-18T05:41:07"/>
        <d v="2016-03-20T08:29:20"/>
        <d v="2013-09-07T17:25:31"/>
        <d v="2015-12-13T19:00:00"/>
        <d v="2015-04-27T12:12:00"/>
        <d v="2017-03-17T13:34:01"/>
        <d v="2014-09-26T10:03:09"/>
        <d v="2013-03-25T13:35:24"/>
        <d v="2015-04-30T19:16:51"/>
        <d v="2015-08-23T21:00:00"/>
        <d v="2014-08-08T13:53:24"/>
        <d v="2016-07-10T17:59:00"/>
        <d v="2015-11-30T12:08:38"/>
        <d v="2016-02-02T12:26:38"/>
        <d v="2011-12-12T22:39:56"/>
        <d v="2012-10-06T04:59:00"/>
        <d v="2016-06-16T00:58:09"/>
        <d v="2015-07-29T22:59:00"/>
        <d v="2013-01-21T02:59:00"/>
        <d v="2016-09-23T11:44:30"/>
        <d v="2015-10-13T18:13:41"/>
        <d v="2012-11-21T21:26:00"/>
        <d v="2015-08-20T15:02:56"/>
        <d v="2016-05-01T12:55:58"/>
        <d v="2015-05-31T18:00:00"/>
        <d v="2015-09-24T15:38:02"/>
        <d v="2015-05-31T22:59:00"/>
        <d v="2011-02-17T16:17:07"/>
        <d v="2015-03-25T23:00:00"/>
        <d v="2014-04-04T17:00:00"/>
        <d v="2016-02-05T17:00:00"/>
        <d v="2014-09-08T16:11:25"/>
        <d v="2016-09-06T21:00:00"/>
        <d v="2014-11-17T23:35:00"/>
        <d v="2016-07-05T15:58:54"/>
        <d v="2016-09-30T16:00:00"/>
        <d v="2014-12-16T21:51:29"/>
        <d v="2015-11-11T21:31:00"/>
        <d v="2016-07-29T00:35:00"/>
        <d v="2015-10-17T02:00:10"/>
        <d v="2015-03-16T14:00:37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4-15T21:50:00"/>
        <d v="2016-01-19T17:59:00"/>
        <d v="2013-05-10T20:22:24"/>
        <d v="2014-10-02T09:21:00"/>
        <d v="2014-04-29T12:06:22"/>
        <d v="2014-09-02T23:59:00"/>
        <d v="2014-06-30T23:59:00"/>
        <d v="2016-09-02T20:00:00"/>
        <d v="2012-01-15T08:14:29"/>
        <d v="2014-06-20T22:59:00"/>
        <d v="2016-06-09T14:00:00"/>
        <d v="2015-08-21T23:59:00"/>
        <d v="2014-08-14T13:11:00"/>
        <d v="2014-10-10T16:00:00"/>
        <d v="2016-11-29T01:00:00"/>
        <d v="2015-08-25T21:35:53"/>
        <d v="2013-10-10T19:00:00"/>
        <d v="2014-11-30T18:11:07"/>
        <d v="2015-05-23T16:23:39"/>
        <d v="2016-10-12T19:00:00"/>
        <d v="2016-04-29T07:11:00"/>
        <d v="2017-03-14T08:24:46"/>
        <d v="2013-10-10T12:00:52"/>
        <d v="2016-01-20T15:50:48"/>
        <d v="2016-03-02T14:21:27"/>
        <d v="2015-04-03T15:02:33"/>
        <d v="2015-07-21T05:03:25"/>
        <d v="2012-07-03T16:00:00"/>
        <d v="2015-01-05T15:26:00"/>
        <d v="2014-06-26T10:22:23"/>
        <d v="2013-03-01T13:01:08"/>
        <d v="2016-02-10T17:13:36"/>
        <d v="2015-07-16T14:47:50"/>
        <d v="2015-06-14T23:34:54"/>
        <d v="2013-03-10T17:38:28"/>
        <d v="2012-07-18T23:28:16"/>
        <d v="2014-03-21T16:01:52"/>
        <d v="2013-07-28T12:50:36"/>
        <d v="2016-05-07T08:57:12"/>
        <d v="2011-11-23T22:53:16"/>
        <d v="2015-06-21T12:32:46"/>
        <d v="2016-06-01T16:42:00"/>
        <d v="2014-06-27T09:44:41"/>
        <d v="2014-03-23T20:22:50"/>
        <d v="2013-09-18T09:49:00"/>
        <d v="2015-06-10T10:04:31"/>
        <d v="2016-10-19T21:48:16"/>
        <d v="2011-03-01T13:10:54"/>
        <d v="2011-10-02T01:59:00"/>
        <d v="2016-05-26T19:54:35"/>
        <d v="2014-09-17T12:46:34"/>
        <d v="2016-04-09T23:00:00"/>
        <d v="2014-11-21T12:00:00"/>
        <d v="2014-11-22T20:01:46"/>
        <d v="2012-09-22T22:59:00"/>
        <d v="2010-05-10T15:16:00"/>
        <d v="2015-09-30T14:29:00"/>
        <d v="2014-06-15T13:05:25"/>
        <d v="2015-12-03T16:30:00"/>
        <d v="2016-02-11T17:59:00"/>
        <d v="2015-09-11T22:59:00"/>
        <d v="2011-11-15T14:37:00"/>
        <d v="2011-12-22T22:00:00"/>
        <d v="2013-02-07T17:40:01"/>
        <d v="2011-11-06T23:39:38"/>
        <d v="2014-07-24T13:51:44"/>
        <d v="2016-12-03T19:00:00"/>
        <d v="2012-04-14T12:36:00"/>
        <d v="2011-07-01T14:05:20"/>
        <d v="2015-11-14T07:53:29"/>
        <d v="2015-06-05T06:47:56"/>
        <d v="2011-06-25T08:42:03"/>
        <d v="2016-04-16T00:59:00"/>
        <d v="2016-10-16T06:00:00"/>
        <d v="2013-10-05T00:00:00"/>
        <d v="2016-06-23T13:47:00"/>
        <d v="2014-11-15T23:57:13"/>
        <d v="2015-04-04T16:59:00"/>
        <d v="2016-01-25T18:52:00"/>
        <d v="2012-04-06T23:59:00"/>
        <d v="2015-11-18T10:00:04"/>
        <d v="2013-04-14T16:03:52"/>
        <d v="2017-01-14T16:48:01"/>
        <d v="2016-04-17T13:38:02"/>
        <d v="2016-01-15T10:38:10"/>
        <d v="2015-10-15T16:11:08"/>
        <d v="2015-06-03T10:04:29"/>
        <d v="2016-02-18T17:00:00"/>
        <d v="2016-08-06T22:00:00"/>
        <d v="2015-08-05T06:00:00"/>
        <d v="2017-02-28T00:00:00"/>
        <d v="2015-01-06T13:45:47"/>
        <d v="2016-11-10T00:15:09"/>
        <d v="2015-10-30T16:00:00"/>
        <d v="2014-07-01T23:00:00"/>
        <d v="2013-09-13T12:28:12"/>
        <d v="2014-07-24T13:23:11"/>
        <d v="2014-10-16T01:59:00"/>
        <d v="2014-05-16T22:30:00"/>
        <d v="2015-07-01T07:14:58"/>
        <d v="2013-01-07T03:00:00"/>
        <d v="2014-12-18T20:53:04"/>
        <d v="2015-04-05T12:51:17"/>
        <d v="2016-08-02T23:09:00"/>
        <d v="2016-10-31T22:59:00"/>
        <d v="2014-12-21T11:45:04"/>
        <d v="2010-02-02T02:59:00"/>
        <d v="2015-11-18T11:09:07"/>
        <d v="2014-05-24T16:00:00"/>
        <d v="2016-10-05T05:53:54"/>
        <d v="2011-08-05T16:05:38"/>
        <d v="2013-12-17T07:00:00"/>
        <d v="2014-11-15T17:08:44"/>
        <d v="2016-04-29T01:59:00"/>
        <d v="2015-03-16T16:00:00"/>
        <d v="2012-04-30T10:30:08"/>
        <d v="2010-08-22T12:40:00"/>
        <d v="2012-04-01T15:00:58"/>
        <d v="2017-03-14T17:57:00"/>
        <d v="2016-01-21T06:41:35"/>
        <d v="2012-06-04T10:45:30"/>
        <d v="2014-12-07T23:59:00"/>
        <d v="2013-02-23T03:09:00"/>
        <d v="2016-11-19T17:00:00"/>
        <d v="2016-10-16T16:00:00"/>
        <d v="2011-09-09T16:02:43"/>
        <d v="2015-10-28T03:00:00"/>
        <d v="2013-02-23T23:59:00"/>
        <d v="2011-07-28T20:17:16"/>
        <d v="2014-11-05T00:00:00"/>
        <d v="2012-02-12T22:35:14"/>
        <d v="2015-04-05T23:00:00"/>
        <d v="2012-06-04T12:19:55"/>
        <d v="2012-06-23T13:32:55"/>
        <d v="2014-11-02T19:00:00"/>
        <d v="2016-04-28T10:24:05"/>
        <d v="2015-02-11T12:00:00"/>
        <d v="2014-07-30T13:38:02"/>
        <d v="2014-09-01T10:59:00"/>
        <d v="2011-12-20T06:49:50"/>
        <d v="2013-12-27T23:59:00"/>
        <d v="2015-03-22T21:14:00"/>
        <d v="2014-05-02T07:30:10"/>
        <d v="2014-11-05T07:52:00"/>
        <d v="2015-09-16T12:43:32"/>
        <d v="2016-03-02T22:43:06"/>
        <d v="2016-09-25T18:00:00"/>
        <d v="2011-04-08T05:55:55"/>
        <d v="2014-02-26T15:13:40"/>
        <d v="2011-02-08T05:18:49"/>
        <d v="2012-05-01T12:00:03"/>
        <d v="2010-03-16T02:06:00"/>
        <d v="2014-12-10T23:59:00"/>
        <d v="2016-12-02T02:00:00"/>
        <d v="2016-10-27T16:19:00"/>
        <d v="2015-02-28T23:59:00"/>
        <d v="2015-03-08T22:44:52"/>
        <d v="2015-08-07T12:00:00"/>
        <d v="2016-12-02T01:09:26"/>
        <d v="2013-07-22T15:09:12"/>
        <d v="2015-09-16T22:59:00"/>
        <d v="2016-12-21T21:00:00"/>
        <d v="2011-12-12T21:13:16"/>
        <d v="2013-05-06T11:51:11"/>
        <d v="2013-11-01T10:03:46"/>
        <d v="2013-02-01T13:25:39"/>
        <d v="2016-06-15T13:14:59"/>
        <d v="2015-11-13T20:04:10"/>
        <d v="2011-05-31T23:59:00"/>
        <d v="2016-03-31T20:27:39"/>
        <d v="2014-12-31T02:00:00"/>
        <d v="2013-11-03T20:00:00"/>
        <d v="2015-11-14T02:01:00"/>
        <d v="2014-01-15T14:33:00"/>
        <d v="2014-12-03T19:39:00"/>
        <d v="2016-05-13T22:59:00"/>
        <d v="2012-02-12T16:43:03"/>
        <d v="2015-04-23T07:50:46"/>
        <d v="2016-06-03T08:31:22"/>
        <d v="2015-08-25T18:52:09"/>
        <d v="2012-05-15T23:59:00"/>
        <d v="2015-08-29T23:03:47"/>
        <d v="2010-07-31T22:00:00"/>
        <d v="2016-03-20T18:58:45"/>
        <d v="2016-07-14T17:56:32"/>
        <d v="2014-11-23T17:00:00"/>
        <d v="2012-03-25T14:34:02"/>
        <d v="2016-09-10T22:59:00"/>
        <d v="2013-08-18T10:00:00"/>
        <d v="2014-09-30T09:09:47"/>
        <d v="2015-05-17T10:31:17"/>
        <d v="2015-11-18T23:59:00"/>
        <d v="2016-03-24T03:11:38"/>
        <d v="2017-03-11T08:29:00"/>
        <d v="2014-09-29T05:53:10"/>
        <d v="2012-02-14T12:31:08"/>
        <d v="2016-07-10T18:32:12"/>
        <d v="2013-02-24T04:09:15"/>
        <d v="2013-06-02T13:03:12"/>
        <d v="2012-03-25T13:14:45"/>
        <d v="2013-04-09T01:30:00"/>
        <d v="2015-10-28T14:54:00"/>
        <d v="2014-10-14T01:59:00"/>
        <d v="2012-04-20T22:59:00"/>
        <d v="2015-05-16T22:00:00"/>
        <d v="2013-04-23T00:01:12"/>
        <d v="2017-03-05T16:48:10"/>
        <d v="2014-07-05T07:40:28"/>
        <d v="2015-07-13T02:35:44"/>
        <d v="2015-06-05T16:00:00"/>
        <d v="2010-09-10T22:59:00"/>
        <d v="2015-01-31T14:58:33"/>
        <d v="2013-12-12T01:08:27"/>
        <d v="2015-06-21T16:20:00"/>
        <d v="2010-08-23T23:00:00"/>
        <d v="2015-09-23T15:27:39"/>
        <d v="2011-07-06T14:33:10"/>
        <d v="2012-10-24T11:26:16"/>
        <d v="2015-03-28T09:38:04"/>
        <d v="2013-07-02T00:00:00"/>
        <d v="2017-01-28T14:29:00"/>
        <d v="2013-07-29T21:32:46"/>
        <d v="2016-11-22T00:59:00"/>
        <d v="2016-11-04T08:06:24"/>
        <d v="2016-01-26T20:00:00"/>
        <d v="2012-05-03T11:31:12"/>
        <d v="2017-02-02T23:11:00"/>
        <d v="2014-08-01T23:13:01"/>
        <d v="2015-10-14T17:01:03"/>
        <d v="2014-07-17T11:50:46"/>
        <d v="2012-07-15T09:00:04"/>
        <d v="2013-04-16T14:00:00"/>
        <d v="2014-12-01T03:03:14"/>
        <d v="2015-07-18T01:59:00"/>
        <d v="2014-08-04T10:59:33"/>
        <d v="2012-08-10T17:00:00"/>
        <d v="2016-10-14T18:00:00"/>
        <d v="2011-12-06T00:59:00"/>
        <d v="2014-10-07T23:01:08"/>
        <d v="2012-09-22T13:19:16"/>
        <d v="2016-06-17T11:00:00"/>
        <d v="2013-09-20T15:17:27"/>
        <d v="2014-12-01T14:09:00"/>
        <d v="2014-07-27T18:00:00"/>
        <d v="2015-11-13T10:18:38"/>
        <d v="2014-12-14T13:18:08"/>
        <d v="2015-06-12T20:43:00"/>
        <d v="2015-10-16T21:00:00"/>
        <d v="2015-04-24T19:00:00"/>
        <d v="2011-12-05T21:02:29"/>
        <d v="2012-11-25T23:59:00"/>
        <d v="2013-07-26T12:00:00"/>
        <d v="2011-09-19T09:30:22"/>
        <d v="2015-02-10T11:52:10"/>
        <d v="2015-01-01T02:59:00"/>
        <d v="2012-05-18T22:00:00"/>
        <d v="2017-03-06T15:00:00"/>
        <d v="2014-06-21T11:00:09"/>
        <d v="2014-07-12T13:11:07"/>
        <d v="2014-11-06T19:15:55"/>
        <d v="2011-04-18T12:24:19"/>
        <d v="2016-12-17T03:00:00"/>
        <d v="2014-07-09T08:39:40"/>
        <d v="2014-11-25T20:15:00"/>
        <d v="2014-12-21T03:42:21"/>
        <d v="2012-02-12T17:03:51"/>
        <d v="2013-01-09T03:48:55"/>
        <d v="2015-01-24T18:08:15"/>
        <d v="2012-09-27T17:54:54"/>
        <d v="2016-11-11T07:10:53"/>
        <d v="2012-05-11T09:53:15"/>
        <d v="2016-12-28T00:05:46"/>
        <d v="2013-05-27T19:00:00"/>
        <d v="2015-08-03T13:00:00"/>
        <d v="2011-11-02T03:00:00"/>
        <d v="2015-06-16T07:59:14"/>
        <d v="2015-06-21T17:25:00"/>
        <d v="2014-06-03T23:59:00"/>
        <d v="2014-02-06T15:31:11"/>
        <d v="2014-05-15T12:53:06"/>
        <d v="2015-03-08T08:31:17"/>
        <d v="2015-04-30T10:20:00"/>
        <d v="2011-08-04T10:07:55"/>
        <d v="2012-05-10T12:00:00"/>
        <d v="2015-03-13T01:59:00"/>
        <d v="2016-07-18T15:23:40"/>
        <d v="2016-01-31T08:56:03"/>
        <d v="2015-01-07T11:41:46"/>
        <d v="2015-08-01T17:24:54"/>
        <d v="2012-09-07T06:24:43"/>
        <d v="2013-03-19T11:42:15"/>
        <d v="2017-03-02T14:19:15"/>
        <d v="2015-01-02T00:56:28"/>
        <d v="2017-02-27T19:00:00"/>
        <d v="2012-09-03T13:02:14"/>
        <d v="2014-09-17T22:59:00"/>
        <d v="2014-03-28T20:00:00"/>
        <d v="2014-10-29T13:54:03"/>
        <d v="2014-12-21T12:11:30"/>
        <d v="2010-11-30T10:43:35"/>
        <d v="2015-08-13T08:40:48"/>
        <d v="2012-10-05T17:44:10"/>
        <d v="2015-05-07T05:09:54"/>
        <d v="2014-07-17T11:33:43"/>
        <d v="2011-09-15T17:00:03"/>
        <d v="2014-06-20T18:00:00"/>
        <d v="2016-05-08T16:00:00"/>
        <d v="2011-02-21T22:00:00"/>
        <d v="2014-02-23T07:00:57"/>
        <d v="2015-04-23T13:30:00"/>
        <d v="2016-09-08T13:08:42"/>
        <d v="2014-07-17T23:45:52"/>
        <d v="2017-02-14T15:00:27"/>
        <d v="2014-08-14T21:00:00"/>
        <d v="2014-06-20T04:54:09"/>
        <d v="2014-11-26T09:40:40"/>
        <d v="2012-04-04T12:33:23"/>
        <d v="2015-03-15T21:34:24"/>
        <d v="2012-04-18T16:22:40"/>
        <d v="2014-06-23T11:01:00"/>
        <d v="2015-10-08T02:59:53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3-04-30T19:01:00"/>
        <d v="2014-12-06T17:57:29"/>
        <d v="2013-12-02T17:59:00"/>
        <d v="2014-02-08T04:30:31"/>
        <d v="2015-03-30T13:31:59"/>
        <d v="2014-06-14T09:23:54"/>
        <d v="2016-06-03T11:30:00"/>
        <d v="2014-08-13T17:00:00"/>
        <d v="2016-01-19T01:37:27"/>
        <d v="2015-08-11T13:31:40"/>
        <d v="2015-01-08T20:00:00"/>
        <d v="2016-09-04T22:59:00"/>
        <d v="2013-08-01T20:49:54"/>
        <d v="2016-09-24T00:26:27"/>
        <d v="2011-03-01T15:00:00"/>
        <d v="2013-12-20T05:04:52"/>
        <d v="2014-10-06T11:11:45"/>
        <d v="2016-08-21T22:00:00"/>
        <d v="2015-11-04T14:26:31"/>
        <d v="2012-03-01T18:30:39"/>
        <d v="2012-03-04T22:00:00"/>
        <d v="2009-08-10T14:26:00"/>
        <d v="2015-09-20T22:11:16"/>
        <d v="2012-05-21T22:30:00"/>
        <d v="2015-04-21T00:40:32"/>
        <d v="2009-09-25T22:59:00"/>
        <d v="2013-05-22T23:07:24"/>
        <d v="2012-05-27T22:59:00"/>
        <d v="2017-03-11T07:21:31"/>
        <d v="2015-04-17T11:00:00"/>
        <d v="2014-09-30T11:00:00"/>
        <d v="2014-05-26T22:00:00"/>
        <d v="2014-09-12T16:55:49"/>
        <d v="2012-06-28T23:27:23"/>
        <d v="2012-06-23T00:27:56"/>
        <d v="2017-02-10T00:00:00"/>
        <d v="2015-09-01T19:28:25"/>
        <d v="2016-10-30T23:00:00"/>
        <d v="2015-03-21T14:22:38"/>
        <d v="2016-09-20T22:00:00"/>
        <d v="2014-05-01T18:57:42"/>
        <d v="2015-03-01T01:59:00"/>
        <d v="2015-10-19T06:00:00"/>
        <d v="2015-06-17T07:05:02"/>
        <d v="2014-03-10T09:00:00"/>
        <d v="2017-01-06T14:05:00"/>
        <d v="2014-10-30T15:36:53"/>
        <d v="2012-03-17T14:17:15"/>
        <d v="2014-08-01T08:43:27"/>
        <d v="2017-02-28T22:00:00"/>
        <d v="2013-05-06T02:00:55"/>
        <d v="2016-04-13T16:02:45"/>
        <d v="2014-02-14T15:00:00"/>
        <d v="2012-03-15T22:59:00"/>
        <d v="2012-11-30T05:00:00"/>
        <d v="2012-08-28T19:00:00"/>
        <d v="2014-04-23T10:59:33"/>
        <d v="2015-12-19T15:01:19"/>
        <d v="2016-06-25T19:04:51"/>
        <d v="2015-05-04T16:29:34"/>
        <d v="2016-05-12T19:10:08"/>
        <d v="2011-05-28T20:00:00"/>
        <d v="2015-05-20T17:39:50"/>
        <d v="2014-07-22T11:09:28"/>
        <d v="2016-08-13T01:59:00"/>
        <d v="2016-01-22T11:59:34"/>
        <d v="2012-07-15T15:03:07"/>
        <d v="2016-07-31T15:58:00"/>
        <d v="2013-12-08T23:59:00"/>
        <d v="2011-12-25T00:00:00"/>
        <d v="2017-02-14T17:59:00"/>
        <d v="2015-12-23T17:59:00"/>
        <d v="2013-10-15T22:59:00"/>
        <d v="2012-05-28T01:30:57"/>
        <d v="2012-04-12T12:02:45"/>
        <d v="2015-07-14T14:32:39"/>
        <d v="2012-07-12T12:45:32"/>
        <d v="2015-03-31T17:59:00"/>
        <d v="2011-02-20T18:52:34"/>
        <d v="2015-07-05T12:38:42"/>
        <d v="2014-08-07T19:00:00"/>
        <d v="2014-06-13T17:00:00"/>
        <d v="2015-02-02T23:27:00"/>
        <d v="2016-09-11T15:19:26"/>
        <d v="2012-09-24T14:46:52"/>
        <d v="2015-10-24T16:29:00"/>
        <d v="2015-03-19T16:47:44"/>
        <d v="2014-12-22T19:00:00"/>
        <d v="2014-07-14T14:32:39"/>
        <d v="2012-06-16T04:59:00"/>
        <d v="2015-02-23T13:22:59"/>
        <d v="2017-01-17T16:10:36"/>
        <d v="2017-03-08T16:00:00"/>
        <d v="2017-01-03T22:14:05"/>
        <d v="2012-03-23T23:00:00"/>
        <d v="2013-06-04T19:00:32"/>
        <d v="2016-01-09T19:51:36"/>
        <d v="2012-12-28T14:51:03"/>
        <d v="2016-06-11T08:39:32"/>
        <d v="2015-04-29T14:02:06"/>
        <d v="2016-04-07T09:16:31"/>
        <d v="2015-03-02T00:59:00"/>
        <d v="2013-01-26T17:54:16"/>
        <d v="2011-03-20T10:54:42"/>
        <d v="2013-03-01T00:59:00"/>
        <d v="2016-07-11T15:51:01"/>
        <d v="2016-04-05T11:00:00"/>
        <d v="2014-02-16T13:18:12"/>
        <d v="2011-09-22T22:00:37"/>
        <d v="2015-05-09T00:00:00"/>
        <d v="2012-05-16T14:00:00"/>
        <d v="2016-04-10T21:30:00"/>
        <d v="2015-04-16T06:27:36"/>
        <d v="2015-12-23T15:17:52"/>
        <d v="2012-05-31T22:59:00"/>
        <d v="2016-09-25T03:46:48"/>
        <d v="2016-09-03T20:36:22"/>
        <d v="2015-03-19T10:00:28"/>
        <d v="2014-04-25T16:08:47"/>
        <d v="2014-06-21T12:12:52"/>
        <d v="2016-04-16T21:29:04"/>
        <d v="2012-01-22T01:00:00"/>
        <d v="2015-06-29T15:57:18"/>
        <d v="2014-09-18T19:00:00"/>
        <d v="2015-05-02T10:11:49"/>
        <d v="2014-05-15T01:58:51"/>
        <d v="2012-08-16T15:22:46"/>
        <d v="2014-10-06T19:06:13"/>
        <d v="2016-07-27T20:49:40"/>
        <d v="2010-03-15T16:55:00"/>
        <d v="2016-05-20T06:31:00"/>
        <d v="2015-11-11T14:16:07"/>
        <d v="2014-08-08T14:05:51"/>
        <d v="2016-05-10T06:17:00"/>
        <d v="2014-11-26T19:54:23"/>
        <d v="2016-06-27T14:00:00"/>
        <d v="2013-08-16T06:59:00"/>
        <d v="2014-10-14T11:38:28"/>
        <d v="2012-07-25T12:49:38"/>
        <d v="2014-03-11T01:59:00"/>
        <d v="2015-05-24T15:29:36"/>
        <d v="2014-09-16T05:18:54"/>
        <d v="2013-09-09T22:59:00"/>
        <d v="2014-04-25T13:38:13"/>
        <d v="2013-07-07T08:24:42"/>
        <d v="2016-02-18T16:30:00"/>
        <d v="2016-04-19T18:27:30"/>
        <d v="2014-07-06T21:00:00"/>
        <d v="2014-02-23T08:39:51"/>
        <d v="2011-09-04T16:30:45"/>
        <d v="2015-09-10T20:04:19"/>
        <d v="2015-02-10T23:59:00"/>
        <d v="2011-05-31T13:04:00"/>
        <d v="2014-09-19T13:08:12"/>
        <d v="2016-04-07T17:09:14"/>
        <d v="2013-01-13T17:48:33"/>
        <d v="2016-04-13T14:15:24"/>
        <d v="2015-05-26T10:32:27"/>
        <d v="2012-06-06T17:42:55"/>
        <d v="2016-12-14T12:49:21"/>
        <d v="2015-05-14T07:55:22"/>
        <d v="2010-12-22T22:08:53"/>
        <d v="2015-06-24T17:34:12"/>
        <d v="2017-03-31T17:59:00"/>
        <d v="2016-09-07T06:20:40"/>
        <d v="2014-06-21T15:31:20"/>
        <d v="2015-07-15T19:00:00"/>
        <d v="2015-03-01T23:59:00"/>
        <d v="2015-02-14T09:09:51"/>
        <d v="2012-01-25T18:49:52"/>
        <d v="2014-10-12T23:59:00"/>
        <d v="2015-10-06T11:30:47"/>
        <d v="2016-08-24T16:42:08"/>
        <d v="2016-06-30T10:42:14"/>
        <d v="2015-08-10T17:17:17"/>
        <d v="2013-11-30T23:02:00"/>
        <d v="2015-06-10T22:59:00"/>
        <d v="2015-03-06T16:04:52"/>
        <d v="2016-12-13T02:59:00"/>
        <d v="2015-06-18T18:33:17"/>
        <d v="2016-08-13T18:29:16"/>
        <d v="2016-01-02T18:19:51"/>
        <d v="2016-08-17T05:05:40"/>
        <d v="2013-04-28T23:02:20"/>
        <d v="2014-09-12T14:34:44"/>
        <d v="2016-03-15T11:00:00"/>
        <d v="2015-09-23T08:25:56"/>
        <d v="2016-05-27T18:15:16"/>
        <d v="2014-09-25T16:16:44"/>
        <d v="2015-11-26T20:00:00"/>
        <d v="2015-11-30T17:30:00"/>
        <d v="2014-10-20T00:59:00"/>
        <d v="2013-05-30T19:00:00"/>
        <d v="2016-04-15T15:48:27"/>
        <d v="2015-09-02T17:49:03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6-08-04T22:59:00"/>
        <d v="2016-06-11T14:22:59"/>
        <d v="2016-07-31T06:00:00"/>
        <d v="2016-08-14T09:30:57"/>
        <d v="2012-03-10T10:07:29"/>
        <d v="2013-12-25T19:32:17"/>
        <d v="2017-01-11T00:00:00"/>
        <d v="2016-07-31T14:45:00"/>
        <d v="2014-08-05T02:43:21"/>
        <d v="2014-12-31T12:50:08"/>
        <d v="2011-09-16T16:20:31"/>
        <d v="2012-09-18T23:27:41"/>
        <d v="2013-11-14T00:59:00"/>
        <d v="2014-07-15T00:00:00"/>
        <d v="2014-05-25T17:59:00"/>
        <d v="2013-06-30T22:59:00"/>
        <d v="2014-09-30T23:00:00"/>
        <d v="2016-12-30T12:50:16"/>
        <d v="2016-05-03T22:59:00"/>
        <d v="2016-12-18T13:30:57"/>
        <d v="2015-06-12T16:00:00"/>
        <d v="2013-07-13T13:00:00"/>
        <d v="2012-02-25T19:07:21"/>
        <d v="2015-03-20T10:54:11"/>
        <d v="2014-06-25T05:51:39"/>
        <d v="2014-05-09T15:45:19"/>
        <d v="2015-06-09T15:10:05"/>
        <d v="2011-09-22T13:28:49"/>
        <d v="2014-08-11T15:27:47"/>
        <d v="2015-04-08T12:42:49"/>
        <d v="2015-07-12T20:00:00"/>
        <d v="2012-04-08T13:19:38"/>
        <d v="2011-12-07T12:53:11"/>
        <d v="2015-06-07T22:50:00"/>
        <d v="2012-12-18T09:20:00"/>
        <d v="2015-07-01T22:40:00"/>
        <d v="2016-05-23T17:00:00"/>
        <d v="2016-04-02T18:51:13"/>
        <d v="2014-08-21T22:44:15"/>
        <d v="2013-03-09T02:28:39"/>
        <d v="2015-11-14T08:20:00"/>
        <d v="2015-01-04T08:16:06"/>
        <d v="2017-02-20T03:50:02"/>
        <d v="2013-10-31T19:00:00"/>
        <d v="2013-06-07T19:01:14"/>
        <d v="2014-10-10T06:00:00"/>
        <d v="2016-01-08T19:36:01"/>
        <d v="2014-09-14T23:28:06"/>
        <d v="2015-03-25T16:36:06"/>
        <d v="2014-07-13T05:58:33"/>
        <d v="2012-07-27T21:00:00"/>
        <d v="2014-02-06T12:01:24"/>
        <d v="2016-08-01T01:59:00"/>
        <d v="2012-01-18T18:00:00"/>
        <d v="2014-04-20T22:59:00"/>
        <d v="2015-12-29T18:00:00"/>
        <d v="2013-03-10T19:00:00"/>
        <d v="2013-06-20T22:31:36"/>
        <d v="2013-05-09T11:33:59"/>
        <d v="2014-06-09T00:00:00"/>
        <d v="2010-10-15T22:39:00"/>
        <d v="2010-04-18T01:59:00"/>
        <d v="2014-08-16T03:17:57"/>
        <d v="2011-07-24T15:08:56"/>
        <d v="2016-01-18T23:59:00"/>
        <d v="2016-10-17T11:14:00"/>
        <d v="2015-10-23T13:24:55"/>
        <d v="2012-03-03T02:39:27"/>
        <d v="2014-08-31T10:58:45"/>
        <d v="2015-12-20T04:00:00"/>
        <d v="2016-06-01T13:57:00"/>
        <d v="2012-11-27T07:00:00"/>
        <d v="2010-09-03T20:03:00"/>
        <d v="2017-01-03T17:03:39"/>
        <d v="2011-05-05T15:50:48"/>
        <d v="2016-02-25T19:00:00"/>
        <d v="2015-04-08T03:53:21"/>
        <d v="2015-09-04T22:59:00"/>
        <d v="2015-04-29T12:51:02"/>
        <d v="2016-11-30T23:59:00"/>
        <d v="2016-05-31T11:33:14"/>
        <d v="2015-03-22T03:00:00"/>
        <d v="2011-06-07T10:18:01"/>
        <d v="2015-06-02T23:30:00"/>
        <d v="2012-06-29T22:59:00"/>
        <d v="2016-07-22T15:42:24"/>
        <d v="2012-07-14T00:19:03"/>
        <d v="2015-07-22T22:00:00"/>
        <d v="2016-05-28T20:28:59"/>
        <d v="2012-03-10T23:59:00"/>
        <d v="2014-05-09T22:59:00"/>
        <d v="2017-03-10T09:55:16"/>
        <d v="2011-10-16T17:03:00"/>
        <d v="2012-06-01T20:42:26"/>
        <d v="2016-03-01T18:59:00"/>
        <d v="2013-10-24T18:42:49"/>
        <d v="2012-12-15T10:36:17"/>
        <d v="2016-02-13T19:00:00"/>
        <d v="2016-12-06T18:22:34"/>
        <d v="2015-06-11T11:12:17"/>
        <d v="2014-07-06T13:31:06"/>
        <d v="2011-07-04T14:52:20"/>
        <d v="2015-12-02T15:59:25"/>
        <d v="2015-07-30T07:30:22"/>
        <d v="2016-04-08T10:00:35"/>
        <d v="2017-01-18T10:16:37"/>
        <d v="2013-10-16T08:01:43"/>
        <d v="2014-10-17T14:55:39"/>
        <d v="2016-10-28T22:00:00"/>
        <d v="2015-09-01T23:19:46"/>
        <d v="2013-03-16T13:27:47"/>
        <d v="2014-06-16T01:59:00"/>
        <d v="2016-05-31T16:14:36"/>
        <d v="2014-09-16T16:53:33"/>
        <d v="2015-04-24T16:52:21"/>
        <d v="2016-05-15T18:00:00"/>
        <d v="2014-12-31T16:08:08"/>
        <d v="2015-02-12T00:59:00"/>
        <d v="2012-02-04T12:44:04"/>
        <d v="2011-08-06T10:00:00"/>
        <d v="2012-02-27T11:17:03"/>
        <d v="2015-04-03T08:49:48"/>
        <d v="2016-03-13T19:12:53"/>
        <d v="2016-08-22T01:59:00"/>
        <d v="2015-08-20T09:50:40"/>
        <d v="2016-01-23T12:16:32"/>
        <d v="2013-10-09T05:27:17"/>
        <d v="2015-08-02T11:00:00"/>
        <d v="2015-11-05T08:56:57"/>
        <d v="2014-12-28T10:20:26"/>
        <d v="2015-04-04T01:22:05"/>
        <d v="2014-07-27T09:17:25"/>
        <d v="2017-03-02T09:24:43"/>
        <d v="2015-07-10T16:00:00"/>
        <d v="2012-05-11T10:47:00"/>
        <d v="2011-03-04T07:57:07"/>
        <d v="2012-04-05T13:00:20"/>
        <d v="2014-09-26T23:00:00"/>
        <d v="2017-03-03T06:01:32"/>
        <d v="2015-07-05T10:38:37"/>
        <d v="2016-01-31T16:59:00"/>
        <d v="2015-10-10T20:00:00"/>
        <d v="2012-01-29T10:34:51"/>
        <d v="2015-06-26T16:00:00"/>
        <d v="2015-04-15T17:59:00"/>
        <d v="2015-11-22T17:00:00"/>
        <d v="2016-11-24T18:00:00"/>
        <d v="2014-08-17T19:08:10"/>
        <d v="2013-01-31T20:08:59"/>
        <d v="2014-06-09T12:26:51"/>
        <d v="2016-02-01T13:00:00"/>
        <d v="2017-03-01T12:52:15"/>
        <d v="2012-12-15T13:52:08"/>
        <d v="2012-06-14T14:24:11"/>
        <d v="2016-05-01T22:59:00"/>
        <d v="2015-07-20T14:35:34"/>
        <d v="2016-03-18T23:33:43"/>
        <d v="2012-01-17T16:33:05"/>
        <d v="2016-08-13T06:32:37"/>
        <d v="2010-04-22T22:51:00"/>
        <d v="2015-10-02T18:03:00"/>
        <d v="2015-04-07T02:00:00"/>
        <d v="2013-11-01T14:00:00"/>
        <d v="2015-05-21T12:56:28"/>
        <d v="2016-05-17T19:00:00"/>
        <d v="2013-01-20T12:21:20"/>
        <d v="2012-11-09T14:07:07"/>
        <d v="2014-07-04T20:00:00"/>
        <d v="2015-06-11T13:01:27"/>
        <d v="2016-08-17T21:38:45"/>
        <d v="2014-11-11T11:10:36"/>
        <d v="2014-12-05T16:06:58"/>
        <d v="2015-03-12T16:58:32"/>
        <d v="2015-10-15T04:59:58"/>
        <d v="2017-02-21T23:43:42"/>
        <d v="2013-06-26T20:49:11"/>
        <d v="2012-04-27T19:57:54"/>
        <d v="2013-04-07T15:52:18"/>
        <d v="2015-10-26T23:59:00"/>
        <d v="2016-11-05T22:26:44"/>
        <d v="2012-04-16T16:00:00"/>
        <d v="2016-05-15T12:35:01"/>
        <d v="2016-11-23T21:00:00"/>
        <d v="2012-04-27T17:00:00"/>
        <d v="2013-06-06T14:32:37"/>
        <d v="2013-05-23T10:38:11"/>
        <d v="2016-03-13T17:00:00"/>
        <d v="2016-04-27T08:16:00"/>
        <d v="2012-02-23T12:33:46"/>
        <d v="2014-04-19T21:36:01"/>
        <d v="2016-03-03T14:00:00"/>
        <d v="2016-07-15T16:38:00"/>
        <d v="2014-07-16T10:17:46"/>
        <d v="2012-10-11T19:58:59"/>
        <d v="2016-08-02T05:03:00"/>
        <d v="2014-04-14T18:00:00"/>
        <d v="2014-06-13T01:59:00"/>
        <d v="2013-03-01T08:58:00"/>
        <d v="2012-06-01T14:43:09"/>
        <d v="2015-04-02T10:54:31"/>
        <d v="2014-09-11T05:24:14"/>
        <d v="2015-05-08T11:01:58"/>
        <d v="2011-05-24T23:00:00"/>
        <d v="2015-03-26T19:00:00"/>
        <d v="2017-02-20T19:07:33"/>
        <d v="2014-07-22T22:59:00"/>
        <d v="2015-03-28T18:31:51"/>
        <d v="2016-03-30T17:48:05"/>
        <d v="2011-12-27T12:35:58"/>
        <d v="2015-12-20T06:59:00"/>
        <d v="2016-06-13T12:00:00"/>
        <d v="2013-04-17T13:15:42"/>
        <d v="2015-05-31T01:59:00"/>
        <d v="2015-02-03T23:00:00"/>
        <d v="2014-08-08T21:00:00"/>
        <d v="2014-01-06T07:55:40"/>
        <d v="2014-11-17T19:00:00"/>
        <d v="2015-11-06T08:00:09"/>
        <d v="2015-05-31T02:59:47"/>
        <d v="2017-02-02T11:36:49"/>
        <d v="2013-03-03T14:11:18"/>
        <d v="2014-06-24T21:00:00"/>
        <d v="2012-08-30T11:33:45"/>
        <d v="2015-09-12T08:37:40"/>
        <d v="2015-02-13T09:48:36"/>
        <d v="2016-04-24T23:59:00"/>
        <d v="2014-08-17T07:22:24"/>
        <d v="2015-06-03T01:59:00"/>
        <d v="2016-03-24T11:01:04"/>
        <d v="2012-09-11T11:47:33"/>
        <d v="2013-01-14T16:20:00"/>
        <d v="2012-09-20T23:46:47"/>
        <d v="2012-08-07T12:01:00"/>
        <d v="2016-01-21T16:18:29"/>
        <d v="2012-10-12T15:37:41"/>
        <d v="2012-04-05T01:59:00"/>
        <d v="2014-05-30T09:10:35"/>
        <d v="2015-10-01T10:00:23"/>
        <d v="2012-03-13T01:59:00"/>
        <d v="2011-01-01T22:00:00"/>
        <d v="2014-11-17T19:24:52"/>
        <d v="2014-09-30T19:00:00"/>
        <d v="2015-06-21T15:04:09"/>
        <d v="2012-06-07T08:14:17"/>
        <d v="2016-03-16T00:04:57"/>
        <d v="2017-02-26T21:01:00"/>
        <d v="2013-11-13T15:22:35"/>
        <d v="2016-06-30T05:00:00"/>
        <d v="2015-02-21T14:58:39"/>
        <d v="2015-05-18T00:59:44"/>
        <d v="2014-08-11T07:03:49"/>
        <d v="2016-10-20T06:05:13"/>
        <d v="2015-09-25T16:00:00"/>
        <d v="2016-10-16T10:36:18"/>
        <d v="2014-07-03T11:03:01"/>
        <d v="2016-06-23T15:27:00"/>
        <d v="2012-07-20T18:02:45"/>
        <d v="2013-09-29T05:11:01"/>
        <d v="2016-04-21T17:36:48"/>
        <d v="2014-11-26T02:59:00"/>
        <d v="2016-12-28T11:49:00"/>
        <d v="2013-03-28T00:04:33"/>
        <d v="2016-04-16T17:39:07"/>
        <d v="2015-04-10T23:06:32"/>
        <d v="2015-06-11T05:05:53"/>
        <d v="2014-12-06T01:00:00"/>
        <d v="2013-08-07T15:49:47"/>
        <d v="2015-08-17T05:22:16"/>
        <d v="2015-05-03T17:51:00"/>
        <d v="2012-01-28T13:54:07"/>
        <d v="2013-02-16T10:52:38"/>
        <d v="2015-02-19T15:45:48"/>
        <d v="2015-12-03T12:00:00"/>
        <d v="2014-07-15T22:00:00"/>
        <d v="2016-02-25T11:08:33"/>
        <d v="2010-05-31T23:59:00"/>
        <d v="2016-10-12T08:11:15"/>
        <d v="2015-07-08T09:00:23"/>
        <d v="2014-12-31T16:22:00"/>
        <d v="2013-10-29T10:54:43"/>
        <d v="2015-04-27T19:00:00"/>
        <d v="2011-01-21T17:00:00"/>
        <d v="2014-12-02T23:00:00"/>
        <d v="2016-06-12T00:30:00"/>
        <d v="2012-10-26T21:21:53"/>
        <d v="2016-11-26T10:27:51"/>
        <d v="2016-08-15T01:20:25"/>
        <d v="2015-03-02T15:00:00"/>
        <d v="2013-04-02T10:52:45"/>
        <d v="2014-09-29T03:40:20"/>
        <d v="2016-04-30T07:00:00"/>
        <d v="2010-08-02T20:59:00"/>
        <d v="2015-01-30T18:02:10"/>
        <d v="2015-10-14T07:00:21"/>
        <d v="2013-04-22T07:59:35"/>
        <d v="2017-03-04T05:12:32"/>
        <d v="2016-07-08T23:00:00"/>
        <d v="2013-12-31T02:00:00"/>
        <d v="2015-11-05T16:44:40"/>
        <d v="2015-11-09T09:32:00"/>
        <d v="2011-06-14T22:59:00"/>
        <d v="2013-09-02T23:00:00"/>
        <d v="2017-01-14T20:35:19"/>
        <d v="2012-08-12T11:35:45"/>
        <d v="2016-03-13T07:00:00"/>
        <d v="2016-04-13T08:18:00"/>
        <d v="2014-07-16T09:31:15"/>
        <d v="2015-01-08T22:26:10"/>
        <d v="2015-05-26T16:54:00"/>
        <d v="2015-10-31T22:00:00"/>
        <d v="2014-09-26T22:08:27"/>
        <d v="2015-03-09T21:39:49"/>
        <d v="2012-04-22T23:00:00"/>
        <d v="2015-09-25T23:33:41"/>
        <d v="2012-08-02T16:37:00"/>
        <d v="2013-07-07T19:26:21"/>
        <d v="2015-04-24T00:19:57"/>
        <d v="2016-08-18T11:52:18"/>
        <d v="2011-04-24T15:01:36"/>
        <d v="2016-04-03T12:00:00"/>
        <d v="2015-12-31T23:00:00"/>
        <d v="2011-07-21T20:39:05"/>
        <d v="2014-10-07T13:26:15"/>
        <d v="2015-01-23T23:59:00"/>
        <d v="2016-06-09T22:00:00"/>
        <d v="2012-05-03T18:00:26"/>
        <d v="2014-11-30T22:00:00"/>
        <d v="2012-11-01T23:00:00"/>
        <d v="2015-12-20T23:59:00"/>
        <d v="2010-04-28T13:49:00"/>
        <d v="2014-04-25T20:58:38"/>
        <d v="2010-11-17T01:24:20"/>
        <d v="2013-05-03T08:44:05"/>
        <d v="2015-03-22T17:20:52"/>
        <d v="2016-08-06T13:00:00"/>
        <d v="2015-04-25T00:11:23"/>
        <d v="2016-05-10T16:00:00"/>
        <d v="2016-05-22T22:00:00"/>
        <d v="2012-09-23T12:15:48"/>
        <d v="2014-11-17T02:59:00"/>
        <d v="2013-02-28T09:15:15"/>
        <d v="2015-08-22T13:00:22"/>
        <d v="2017-02-25T18:03:59"/>
        <d v="2014-03-07T17:59:00"/>
        <d v="2016-11-10T08:37:07"/>
        <d v="2016-04-20T13:45:50"/>
        <d v="2013-07-04T19:56:00"/>
        <d v="2015-02-27T11:37:59"/>
        <d v="2015-05-30T13:10:00"/>
        <d v="2016-02-13T14:02:06"/>
        <d v="2010-05-31T22:59:00"/>
        <d v="2016-03-23T01:59:00"/>
        <d v="2011-07-25T01:50:00"/>
        <d v="2016-01-13T23:11:26"/>
        <d v="2014-09-09T07:35:46"/>
        <d v="2016-07-22T00:26:00"/>
        <d v="2015-12-04T19:00:00"/>
        <d v="2012-06-14T22:59:00"/>
        <d v="2016-10-15T20:00:00"/>
        <d v="2015-10-23T06:00:00"/>
        <d v="2012-12-20T06:58:45"/>
        <d v="2014-12-19T23:59:00"/>
        <d v="2016-03-24T21:53:08"/>
        <d v="2014-08-15T07:39:12"/>
        <d v="2014-09-09T23:52:00"/>
        <d v="2011-06-17T20:14:26"/>
        <d v="2013-05-31T07:00:00"/>
        <d v="2014-08-01T01:59:00"/>
        <d v="2014-05-14T18:04:00"/>
        <d v="2014-05-13T13:43:56"/>
        <d v="2014-10-31T23:59:00"/>
        <d v="2015-02-26T19:30:00"/>
        <d v="2010-11-01T19:26:00"/>
        <d v="2014-04-10T01:59:00"/>
        <d v="2014-07-23T10:25:50"/>
        <d v="2012-07-13T22:02:00"/>
        <d v="2013-10-16T09:33:35"/>
        <d v="2013-12-25T03:00:29"/>
        <d v="2015-06-27T01:55:54"/>
        <d v="2015-05-15T14:49:39"/>
        <d v="2014-09-06T10:25:31"/>
        <d v="2013-02-17T14:25:29"/>
        <d v="2011-04-21T23:21:13"/>
        <d v="2015-06-10T23:25:46"/>
        <d v="2016-04-19T15:05:04"/>
        <d v="2016-08-18T01:59:00"/>
        <d v="2015-12-30T09:23:54"/>
        <d v="2015-07-10T13:00:00"/>
        <d v="2015-08-29T19:00:00"/>
        <d v="2016-02-26T06:52:12"/>
        <d v="2013-12-01T16:17:32"/>
        <d v="2014-08-15T10:00:22"/>
        <d v="2012-12-31T13:00:00"/>
        <d v="2016-08-01T13:13:30"/>
        <d v="2012-07-06T22:59:00"/>
        <d v="2015-12-16T01:59:00"/>
        <d v="2016-10-01T12:19:42"/>
        <d v="2014-05-31T14:40:52"/>
        <d v="2015-06-01T19:47:00"/>
        <d v="2014-05-18T21:49:19"/>
        <d v="2014-08-14T07:58:18"/>
        <d v="2017-02-20T07:01:30"/>
        <d v="2013-03-10T13:07:31"/>
        <d v="2015-06-22T12:31:06"/>
        <d v="2015-05-08T15:05:00"/>
        <d v="2014-07-18T18:48:24"/>
        <d v="2015-12-18T20:00:00"/>
        <d v="2013-03-10T23:00:00"/>
        <d v="2014-05-29T12:50:00"/>
        <d v="2016-12-22T20:47:58"/>
        <d v="2016-11-07T06:05:37"/>
        <d v="2013-08-31T09:40:12"/>
        <d v="2010-10-01T23:59:00"/>
        <d v="2016-04-17T13:18:39"/>
        <d v="2015-08-15T01:00:00"/>
        <d v="2014-08-31T15:00:00"/>
        <d v="2010-05-15T03:10:00"/>
        <d v="2017-01-23T12:05:43"/>
        <d v="2016-10-25T14:00:00"/>
        <d v="2015-03-06T23:55:00"/>
        <d v="2014-08-23T13:31:23"/>
        <d v="2015-07-29T10:31:29"/>
        <d v="2011-02-25T19:37:10"/>
        <d v="2017-03-12T07:10:42"/>
        <d v="2015-05-12T20:37:17"/>
        <d v="2016-11-22T05:50:46"/>
        <d v="2014-08-08T17:28:00"/>
        <d v="2017-03-14T19:00:00"/>
        <d v="2016-05-27T12:46:51"/>
        <d v="2011-02-19T20:56:41"/>
        <d v="2012-03-01T22:00:00"/>
        <d v="2012-11-29T18:54:56"/>
        <d v="2015-03-12T14:13:02"/>
        <d v="2013-09-19T13:08:48"/>
        <d v="2012-08-31T21:00:00"/>
        <d v="2016-07-21T11:45:26"/>
        <d v="2012-04-27T10:31:34"/>
        <d v="2014-07-10T09:31:03"/>
        <d v="2015-02-05T14:44:01"/>
        <d v="2015-06-20T17:04:21"/>
        <d v="2012-12-05T20:18:34"/>
        <d v="2015-02-27T12:11:15"/>
        <d v="2011-02-26T00:57:08"/>
        <d v="2011-09-26T23:59:00"/>
        <d v="2015-06-12T09:54:16"/>
        <d v="2016-08-07T13:38:29"/>
        <d v="2016-10-29T14:00:00"/>
        <d v="2014-01-15T14:00:00"/>
        <d v="2012-10-06T18:51:15"/>
        <d v="2013-05-31T09:42:50"/>
        <d v="2014-12-03T08:00:45"/>
        <d v="2013-11-15T18:15:03"/>
        <d v="2016-07-20T19:13:06"/>
        <d v="2015-08-27T14:15:10"/>
        <d v="2016-08-24T22:59:00"/>
        <d v="2016-12-03T12:03:26"/>
        <d v="2017-01-29T15:34:13"/>
        <d v="2016-06-13T00:59:00"/>
        <d v="2014-11-20T23:00:00"/>
        <d v="2015-05-31T16:00:00"/>
        <d v="2015-06-14T13:45:37"/>
        <d v="2012-09-06T12:01:40"/>
        <d v="2016-08-06T02:00:00"/>
        <d v="2016-04-22T01:32:52"/>
        <d v="2016-10-14T01:04:42"/>
        <d v="2015-12-30T22:00:00"/>
        <d v="2012-01-11T20:00:00"/>
        <d v="2013-03-02T02:59:00"/>
        <d v="2013-11-14T23:00:00"/>
        <d v="2016-02-21T04:33:48"/>
        <d v="2012-03-02T01:59:00"/>
        <d v="2012-04-22T11:59:36"/>
        <d v="2016-12-08T03:00:00"/>
        <d v="2015-07-08T17:58:33"/>
        <d v="2015-12-18T14:38:59"/>
        <d v="2016-04-22T14:49:04"/>
        <d v="2016-01-03T17:59:00"/>
        <d v="2012-12-15T17:11:50"/>
        <d v="2016-08-06T02:52:18"/>
        <d v="2014-06-10T03:33:00"/>
        <d v="2016-08-11T19:37:54"/>
        <d v="2016-03-31T23:00:00"/>
        <d v="2016-10-02T01:41:24"/>
        <d v="2014-09-23T20:41:37"/>
        <d v="2017-01-31T19:00:00"/>
        <d v="2016-12-09T19:00:04"/>
        <d v="2013-03-26T18:55:51"/>
        <d v="2016-01-25T11:00:00"/>
        <d v="2016-12-03T10:05:15"/>
        <d v="2015-12-04T14:29:08"/>
        <d v="2016-05-07T17:50:51"/>
        <d v="2016-04-04T21:18:02"/>
        <d v="2015-06-25T14:00:00"/>
        <d v="2016-06-08T08:59:00"/>
        <d v="2017-02-11T07:09:38"/>
        <d v="2014-02-06T14:00:48"/>
        <d v="2013-03-20T14:05:33"/>
        <d v="2015-04-18T16:10:05"/>
        <d v="2016-12-19T02:59:00"/>
        <d v="2011-04-02T20:03:10"/>
        <d v="2015-08-15T02:50:59"/>
        <d v="2016-11-22T15:28:27"/>
        <d v="2014-07-03T22:24:46"/>
        <d v="2014-10-28T20:00:00"/>
        <d v="2013-12-30T01:02:33"/>
        <d v="2014-05-30T11:00:00"/>
        <d v="2016-05-13T14:04:23"/>
        <d v="2012-07-15T00:42:31"/>
        <d v="2016-12-15T00:00:00"/>
        <d v="2016-11-23T03:45:43"/>
        <d v="2010-12-18T04:43:25"/>
        <d v="2012-03-17T19:08:55"/>
        <d v="2014-07-12T19:00:00"/>
        <d v="2010-07-02T18:00:00"/>
        <d v="2016-05-02T18:00:00"/>
        <d v="2013-11-20T23:59:00"/>
        <d v="2016-06-28T10:45:23"/>
        <d v="2016-07-13T16:29:42"/>
        <d v="2016-08-18T18:54:51"/>
        <d v="2016-04-26T21:00:00"/>
        <d v="2015-04-08T06:42:59"/>
        <d v="2014-11-12T16:20:00"/>
        <d v="2014-03-26T18:24:10"/>
        <d v="2016-05-31T06:00:00"/>
        <d v="2011-04-30T23:59:00"/>
        <d v="2016-04-29T16:00:00"/>
        <d v="2016-09-12T06:35:49"/>
        <d v="2013-07-13T16:35:25"/>
        <d v="2015-07-12T01:02:38"/>
        <d v="2011-02-05T19:46:49"/>
        <d v="2013-05-27T01:59:00"/>
        <d v="2015-10-16T23:00:00"/>
        <d v="2014-11-12T02:59:00"/>
        <d v="2016-02-19T21:00:53"/>
        <d v="2014-02-27T18:00:00"/>
        <d v="2016-04-03T07:01:02"/>
        <d v="2014-08-26T19:31:21"/>
        <d v="2014-05-01T10:55:29"/>
        <d v="2013-08-19T03:01:09"/>
        <d v="2016-10-16T15:30:00"/>
        <d v="2016-06-30T13:57:19"/>
        <d v="2014-12-20T20:00:00"/>
        <d v="2015-06-12T15:00:00"/>
        <d v="2013-01-16T15:19:25"/>
        <d v="2014-05-05T16:18:37"/>
        <d v="2013-03-01T14:59:48"/>
        <d v="2015-05-07T01:58:00"/>
        <d v="2012-05-20T21:59:00"/>
        <d v="2012-05-23T14:00:00"/>
        <d v="2015-12-19T02:59:00"/>
        <d v="2015-09-17T09:59:51"/>
        <d v="2015-08-11T21:00:00"/>
        <d v="2014-12-22T09:47:59"/>
        <d v="2016-10-25T12:00:00"/>
        <d v="2015-09-04T11:11:02"/>
        <d v="2013-07-01T13:00:00"/>
        <d v="2015-06-08T21:00:00"/>
        <d v="2016-11-11T23:00:00"/>
        <d v="2013-03-21T13:03:35"/>
        <d v="2016-11-20T23:59:00"/>
        <d v="2012-03-21T22:00:00"/>
        <d v="2014-10-03T06:29:32"/>
        <d v="2017-01-24T10:32:48"/>
        <d v="2015-05-30T20:42:58"/>
        <d v="2016-02-15T10:00:00"/>
        <d v="2016-09-22T12:00:21"/>
        <d v="2017-02-09T00:00:00"/>
        <d v="2015-08-07T11:14:23"/>
        <d v="2016-07-08T18:03:34"/>
        <d v="2014-07-18T22:00:00"/>
        <d v="2013-05-26T18:54:34"/>
        <d v="2016-04-21T17:00:00"/>
        <d v="2016-12-10T23:59:00"/>
        <d v="2015-11-11T18:58:20"/>
        <d v="2014-03-08T17:11:35"/>
        <d v="2014-10-02T16:37:05"/>
        <d v="2014-08-26T17:00:40"/>
        <d v="2016-02-01T09:48:43"/>
        <d v="2016-03-26T12:11:30"/>
        <d v="2015-07-05T22:00:00"/>
        <d v="2014-07-23T16:08:09"/>
        <d v="2017-02-05T11:25:39"/>
        <d v="2016-08-05T14:01:08"/>
        <d v="2012-08-12T22:00:00"/>
        <d v="2016-06-19T18:00:00"/>
        <d v="2015-11-26T15:54:21"/>
        <d v="2012-09-12T22:59:00"/>
        <d v="2011-09-09T20:00:22"/>
        <d v="2012-11-17T20:17:24"/>
        <d v="2016-03-12T00:00:00"/>
        <d v="2012-11-01T15:22:48"/>
        <d v="2017-01-10T16:59:00"/>
        <d v="2017-02-14T12:23:40"/>
        <d v="2014-05-30T17:09:16"/>
        <d v="2014-05-01T09:01:30"/>
        <d v="2016-06-06T12:02:00"/>
        <d v="2017-03-02T14:51:40"/>
        <d v="2012-07-08T21:07:27"/>
        <d v="2016-01-11T18:00:00"/>
        <d v="2014-10-20T15:59:11"/>
        <d v="2016-03-11T18:34:05"/>
        <d v="2013-03-09T16:08:19"/>
        <d v="2014-09-21T14:00:15"/>
        <d v="2015-02-28T09:00:59"/>
        <d v="2016-11-09T15:26:48"/>
        <d v="2016-12-02T20:07:53"/>
        <d v="2013-03-13T15:00:00"/>
        <d v="2015-04-02T22:59:00"/>
        <d v="2012-06-12T02:00:00"/>
        <d v="2016-12-15T18:00:00"/>
        <d v="2012-10-05T22:59:00"/>
        <d v="2013-04-19T22:38:21"/>
        <d v="2017-01-05T14:47:27"/>
        <d v="2015-08-16T01:40:36"/>
        <d v="2013-05-14T15:55:13"/>
        <d v="2013-06-25T00:00:00"/>
        <d v="2016-04-30T16:59:00"/>
        <d v="2015-12-07T11:47:16"/>
        <d v="2013-11-26T22:02:00"/>
        <d v="2012-09-13T05:07:02"/>
        <d v="2013-03-23T17:42:41"/>
        <d v="2015-08-19T10:37:54"/>
        <d v="2013-09-06T14:00:00"/>
        <d v="2013-07-25T11:21:28"/>
        <d v="2016-08-11T01:28:36"/>
        <d v="2017-03-07T00:00:00"/>
        <d v="2013-03-26T03:23:59"/>
        <d v="2016-12-08T14:18:56"/>
        <d v="2014-02-21T13:00:00"/>
        <d v="2016-09-01T12:32:01"/>
        <d v="2017-01-02T17:59:00"/>
        <d v="2016-03-28T10:50:29"/>
        <d v="2013-03-24T23:08:59"/>
        <d v="2017-01-24T05:34:12"/>
        <d v="2014-09-03T13:48:27"/>
        <d v="2017-03-12T22:00:00"/>
        <d v="2016-10-13T16:59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lise Linker" refreshedDate="43133.515792013888" createdVersion="6" refreshedVersion="6" minRefreshableVersion="3" recordCount="4118">
  <cacheSource type="worksheet">
    <worksheetSource ref="A1:T1048576" sheet="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  <m/>
      </sharedItems>
    </cacheField>
    <cacheField name="pledged" numFmtId="0">
      <sharedItems containsString="0" containsBlank="1" containsNumber="1" minValue="0" maxValue="2344134.67" count="2549">
        <n v="0"/>
        <n v="1100"/>
        <n v="1800"/>
        <n v="645"/>
        <n v="1"/>
        <n v="376"/>
        <n v="81"/>
        <n v="11226"/>
        <n v="128"/>
        <n v="17"/>
        <n v="2103"/>
        <n v="2"/>
        <n v="335597.31"/>
        <n v="1431"/>
        <n v="19824"/>
        <n v="50"/>
        <n v="26"/>
        <n v="178.52"/>
        <n v="560"/>
        <n v="25174"/>
        <n v="24"/>
        <n v="42086.42"/>
        <n v="10"/>
        <n v="75"/>
        <n v="1550"/>
        <n v="345"/>
        <n v="6019"/>
        <n v="90"/>
        <n v="1052110.8700000001"/>
        <n v="605"/>
        <n v="2716"/>
        <n v="205025"/>
        <n v="30"/>
        <n v="34"/>
        <n v="41950"/>
        <n v="23948"/>
        <n v="19770.11"/>
        <n v="471567"/>
        <n v="152165"/>
        <n v="16984"/>
        <n v="5233"/>
        <n v="500784.27"/>
        <n v="315295.89"/>
        <n v="140"/>
        <n v="1224"/>
        <n v="175"/>
        <n v="57197"/>
        <n v="29"/>
        <n v="3417"/>
        <n v="80070"/>
        <n v="11432"/>
        <n v="4906.59"/>
        <n v="335"/>
        <n v="250"/>
        <n v="277"/>
        <n v="8"/>
        <n v="4669"/>
        <n v="200"/>
        <n v="700"/>
        <n v="150102"/>
        <n v="229802.31"/>
        <n v="40850"/>
        <n v="350"/>
        <n v="11467"/>
        <n v="43015"/>
        <n v="115297.5"/>
        <n v="18"/>
        <n v="508525.01"/>
        <n v="20"/>
        <n v="2020"/>
        <n v="2028"/>
        <n v="972594.99"/>
        <n v="97273"/>
        <n v="791862"/>
        <n v="171253"/>
        <n v="5051"/>
        <n v="65"/>
        <n v="3"/>
        <n v="11683"/>
        <n v="1461"/>
        <n v="2889"/>
        <n v="4712"/>
        <n v="25"/>
        <n v="153362"/>
        <n v="1026"/>
        <n v="1366"/>
        <n v="590"/>
        <n v="17155"/>
        <n v="169394.6"/>
        <n v="2005"/>
        <n v="14303"/>
        <n v="107148.74"/>
        <n v="30112"/>
        <n v="137254.84"/>
        <n v="14"/>
        <n v="124"/>
        <n v="396659"/>
        <n v="85192"/>
        <n v="170271"/>
        <n v="640"/>
        <n v="45"/>
        <n v="169985.91"/>
        <n v="220"/>
        <n v="86"/>
        <n v="71771"/>
        <n v="11"/>
        <n v="879"/>
        <n v="4"/>
        <n v="4635"/>
        <n v="30751"/>
        <n v="2112.9899999999998"/>
        <n v="47"/>
        <n v="100036"/>
        <n v="280"/>
        <n v="206743.09"/>
        <n v="205"/>
        <n v="305"/>
        <n v="15390"/>
        <n v="885"/>
        <n v="84947"/>
        <n v="12"/>
        <n v="11943"/>
        <n v="1130"/>
        <n v="1471"/>
        <n v="120249"/>
        <n v="51"/>
        <n v="426"/>
        <n v="152604.29999999999"/>
        <n v="35338"/>
        <n v="226"/>
        <n v="8537"/>
        <n v="100824"/>
        <n v="161459"/>
        <n v="348018"/>
        <n v="61"/>
        <n v="1183.19"/>
        <n v="113015"/>
        <n v="40404"/>
        <n v="2842"/>
        <n v="114977"/>
        <n v="467"/>
        <n v="105745"/>
        <n v="800211"/>
        <n v="2607"/>
        <n v="125137"/>
        <n v="107421.57"/>
        <n v="41"/>
        <n v="1867"/>
        <n v="112536"/>
        <n v="33791"/>
        <n v="503"/>
        <n v="3550"/>
        <n v="977"/>
        <n v="2484"/>
        <n v="147233.76999999999"/>
        <n v="2053"/>
        <n v="2670"/>
        <n v="100939"/>
        <n v="91"/>
        <n v="24651"/>
        <n v="1000"/>
        <n v="40079"/>
        <n v="8077"/>
        <n v="425"/>
        <n v="26349"/>
        <n v="1305"/>
        <n v="231543.12"/>
        <n v="346"/>
        <n v="31272.92"/>
        <n v="1571"/>
        <n v="86133"/>
        <n v="126082.45"/>
        <n v="33486"/>
        <n v="142"/>
        <n v="8190"/>
        <n v="47.69"/>
        <n v="100"/>
        <n v="7655"/>
        <n v="8586"/>
        <n v="160920"/>
        <n v="149"/>
        <n v="168829.14"/>
        <n v="310"/>
        <n v="301719.59000000003"/>
        <n v="76130.2"/>
        <n v="117108"/>
        <n v="5"/>
        <n v="47074"/>
        <n v="19434"/>
        <n v="68"/>
        <n v="98953.42"/>
        <n v="3781"/>
        <n v="106084.5"/>
        <n v="77710.8"/>
        <n v="8471"/>
        <n v="500"/>
        <n v="1748"/>
        <n v="21144"/>
        <n v="3185"/>
        <n v="215"/>
        <n v="79173"/>
        <n v="800"/>
        <n v="1025"/>
        <n v="82532"/>
        <n v="76949.820000000007"/>
        <n v="270"/>
        <n v="17561"/>
        <n v="123444.12"/>
        <n v="53670.6"/>
        <n v="2994"/>
        <n v="126"/>
        <n v="35"/>
        <n v="71748"/>
        <n v="788"/>
        <n v="66458.23"/>
        <n v="93374"/>
        <n v="65924.38"/>
        <n v="2971"/>
        <n v="92340.21"/>
        <n v="120"/>
        <n v="135"/>
        <n v="979"/>
        <n v="636"/>
        <n v="3390"/>
        <n v="71"/>
        <n v="176420"/>
        <n v="259"/>
        <n v="852"/>
        <n v="1020"/>
        <n v="12818"/>
        <n v="52"/>
        <n v="3200"/>
        <n v="35135"/>
        <n v="39"/>
        <n v="358"/>
        <n v="63460.18"/>
        <n v="8827"/>
        <n v="1493"/>
        <n v="25655"/>
        <n v="1250"/>
        <n v="6541"/>
        <n v="151"/>
        <n v="6780"/>
        <n v="210171"/>
        <n v="55201.52"/>
        <n v="481"/>
        <n v="3407"/>
        <n v="40"/>
        <n v="86492"/>
        <n v="5876"/>
        <n v="51906"/>
        <n v="400"/>
        <n v="513422.57"/>
        <n v="51605.31"/>
        <n v="255"/>
        <n v="76726"/>
        <n v="590807.11"/>
        <n v="58520.2"/>
        <n v="66554.559999999998"/>
        <n v="55223"/>
        <n v="170"/>
        <n v="60095.35"/>
        <n v="396"/>
        <n v="1937"/>
        <n v="6610"/>
        <n v="51514.5"/>
        <n v="10775"/>
        <n v="5875"/>
        <n v="410"/>
        <n v="53001.3"/>
        <n v="117210.24000000001"/>
        <n v="15"/>
        <n v="50653.11"/>
        <n v="1096"/>
        <n v="1529"/>
        <n v="359"/>
        <n v="408"/>
        <n v="3317"/>
        <n v="123920"/>
        <n v="14203"/>
        <n v="10814"/>
        <n v="60175"/>
        <n v="19430"/>
        <n v="74"/>
        <n v="53769"/>
        <n v="995"/>
        <n v="31"/>
        <n v="861"/>
        <n v="27849.22"/>
        <n v="57754"/>
        <n v="260"/>
        <n v="360"/>
        <n v="64974"/>
        <n v="6"/>
        <n v="13692"/>
        <n v="201165"/>
        <n v="1217"/>
        <n v="64203.33"/>
        <n v="409782"/>
        <n v="176524"/>
        <n v="5757"/>
        <n v="349474"/>
        <n v="3466"/>
        <n v="177412.01"/>
        <n v="670"/>
        <n v="8815"/>
        <n v="6663"/>
        <n v="19195"/>
        <n v="690"/>
        <n v="12792"/>
        <n v="51544"/>
        <n v="6565"/>
        <n v="21380"/>
        <n v="405"/>
        <n v="51149"/>
        <n v="6962"/>
        <n v="50803"/>
        <n v="4920"/>
        <n v="5010"/>
        <n v="106222"/>
        <n v="152579"/>
        <n v="142483"/>
        <n v="52198"/>
        <n v="284"/>
        <n v="108397.11"/>
        <n v="1161"/>
        <n v="24691"/>
        <n v="53"/>
        <n v="2700"/>
        <n v="5250"/>
        <n v="1333"/>
        <n v="19572"/>
        <n v="1758"/>
        <n v="105"/>
        <n v="96248.960000000006"/>
        <n v="48434"/>
        <n v="637"/>
        <n v="1705"/>
        <n v="53771"/>
        <n v="9460"/>
        <n v="45535"/>
        <n v="6382.34"/>
        <n v="46100.69"/>
        <n v="185"/>
        <n v="21300"/>
        <n v="186"/>
        <n v="65313"/>
        <n v="118"/>
        <n v="47978"/>
        <n v="54116.28"/>
        <n v="60450.1"/>
        <n v="167410.01999999999"/>
        <n v="85"/>
        <n v="49830"/>
        <n v="41850.46"/>
        <n v="46032"/>
        <n v="7764"/>
        <n v="79686.05"/>
        <n v="315222.2"/>
        <n v="8837"/>
        <n v="430"/>
        <n v="40153"/>
        <n v="11032"/>
        <n v="45126"/>
        <n v="6130"/>
        <n v="1081"/>
        <n v="51184"/>
        <n v="132"/>
        <n v="52576"/>
        <n v="9477"/>
        <n v="7905"/>
        <n v="47665"/>
        <n v="842"/>
        <n v="44636.2"/>
        <n v="53157"/>
        <n v="12446"/>
        <n v="50091"/>
        <n v="42642"/>
        <n v="2200"/>
        <n v="193963.9"/>
        <n v="42311"/>
        <n v="57817"/>
        <n v="15851"/>
        <n v="41500"/>
        <n v="156"/>
        <n v="2495"/>
        <n v="38500"/>
        <n v="81316"/>
        <n v="7500"/>
        <n v="8315.01"/>
        <n v="40055"/>
        <n v="463"/>
        <n v="41000"/>
        <n v="607"/>
        <n v="106330.39"/>
        <n v="35640"/>
        <n v="69465.33"/>
        <n v="36082"/>
        <n v="39757"/>
        <n v="1785"/>
        <n v="8256"/>
        <n v="184133.01"/>
        <n v="44388"/>
        <n v="39304"/>
        <n v="4939"/>
        <n v="585"/>
        <n v="38876.949999999997"/>
        <n v="56079.83"/>
        <n v="40690"/>
        <n v="60180"/>
        <n v="106"/>
        <n v="70"/>
        <n v="35123"/>
        <n v="38082.69"/>
        <n v="35275.64"/>
        <n v="47189"/>
        <n v="35848"/>
        <n v="5422"/>
        <n v="37354.269999999997"/>
        <n v="40043.25"/>
        <n v="28986.16"/>
        <n v="7873"/>
        <n v="21994"/>
        <n v="377"/>
        <n v="298"/>
        <n v="35932"/>
        <n v="125"/>
        <n v="35296"/>
        <n v="43758"/>
        <n v="43296"/>
        <n v="34198"/>
        <n v="1636"/>
        <n v="1419"/>
        <n v="2300"/>
        <n v="74134"/>
        <n v="21158"/>
        <n v="34090.629999999997"/>
        <n v="33229"/>
        <n v="276"/>
        <n v="236"/>
        <n v="31820.5"/>
        <n v="57342"/>
        <n v="33393"/>
        <n v="35389.129999999997"/>
        <n v="136924.35"/>
        <n v="1982"/>
        <n v="1830"/>
        <n v="50251.41"/>
        <n v="2344134.67"/>
        <n v="31675"/>
        <n v="37104.03"/>
        <n v="30241"/>
        <n v="30315"/>
        <n v="73818.240000000005"/>
        <n v="31404"/>
        <n v="31522"/>
        <n v="39500.5"/>
        <n v="49588"/>
        <n v="300"/>
        <n v="60046"/>
        <n v="31896.33"/>
        <n v="31291"/>
        <n v="30891.1"/>
        <n v="30608.59"/>
        <n v="32903"/>
        <n v="1877"/>
        <n v="11828"/>
        <n v="110"/>
        <n v="285309.33"/>
        <n v="1155"/>
        <n v="2725"/>
        <n v="2113"/>
        <n v="991"/>
        <n v="1888"/>
        <n v="43037"/>
        <n v="30675"/>
        <n v="11923"/>
        <n v="1225"/>
        <n v="7793"/>
        <n v="6375"/>
        <n v="5621.38"/>
        <n v="96015.9"/>
        <n v="1626"/>
        <n v="13296"/>
        <n v="30610"/>
        <n v="14000"/>
        <n v="10042"/>
        <n v="1108"/>
        <n v="30177"/>
        <n v="28520"/>
        <n v="8076"/>
        <n v="201"/>
        <n v="7"/>
        <n v="10846"/>
        <n v="11594"/>
        <n v="28728"/>
        <n v="32865.300000000003"/>
        <n v="1389"/>
        <n v="40594"/>
        <n v="45979.01"/>
        <n v="5680"/>
        <n v="6633"/>
        <n v="27189"/>
        <n v="26360"/>
        <n v="1707"/>
        <n v="678"/>
        <n v="25430.66"/>
        <n v="732.5"/>
        <n v="31275.599999999999"/>
        <n v="33006"/>
        <n v="26233.45"/>
        <n v="26182.5"/>
        <n v="25312"/>
        <n v="38743.839999999997"/>
        <n v="29681.55"/>
        <n v="29520.27"/>
        <n v="27196.71"/>
        <n v="31683"/>
        <n v="34676"/>
        <n v="32006.67"/>
        <n v="25648"/>
        <n v="33370.769999999997"/>
        <n v="1803"/>
        <n v="44669"/>
        <n v="32745"/>
        <n v="25568"/>
        <n v="49100"/>
        <n v="26480"/>
        <n v="188"/>
        <n v="42"/>
        <n v="279"/>
        <n v="2360.3200000000002"/>
        <n v="75029.48"/>
        <n v="25388"/>
        <n v="28276"/>
        <n v="1897"/>
        <n v="123"/>
        <n v="26495.5"/>
        <n v="30026"/>
        <n v="29939"/>
        <n v="25132"/>
        <n v="82"/>
        <n v="3410"/>
        <n v="2836"/>
        <n v="26577"/>
        <n v="1967"/>
        <n v="26452"/>
        <n v="25800"/>
        <n v="1387"/>
        <n v="49811"/>
        <n v="15281"/>
        <n v="4345"/>
        <n v="460"/>
        <n v="28633.5"/>
        <n v="26619"/>
        <n v="610"/>
        <n v="2630"/>
        <n v="29209.78"/>
        <n v="4940"/>
        <n v="8632"/>
        <n v="7344"/>
        <n v="20552"/>
        <n v="22"/>
        <n v="1040"/>
        <n v="9875"/>
        <n v="26978"/>
        <n v="199"/>
        <n v="5854"/>
        <n v="261"/>
        <n v="509"/>
        <n v="25088"/>
        <n v="28690"/>
        <n v="17590"/>
        <n v="27600.2"/>
        <n v="29089"/>
        <n v="26305.97"/>
        <n v="1072"/>
        <n v="29531"/>
        <n v="243778"/>
        <n v="1241"/>
        <n v="76047"/>
        <n v="73552"/>
        <n v="433"/>
        <n v="30505"/>
        <n v="34660"/>
        <n v="180062"/>
        <n v="13846"/>
        <n v="245"/>
        <n v="25375"/>
        <n v="4853"/>
        <n v="30226"/>
        <n v="28067.34"/>
        <n v="6141.99"/>
        <n v="6118"/>
        <n v="27541"/>
        <n v="6061"/>
        <n v="27675"/>
        <n v="23530"/>
        <n v="24418.6"/>
        <n v="32172.66"/>
        <n v="8191"/>
        <n v="22542"/>
        <n v="24490"/>
        <n v="22396"/>
        <n v="23285"/>
        <n v="881"/>
        <n v="40357"/>
        <n v="5557"/>
        <n v="22318"/>
        <n v="23086"/>
        <n v="198415.01"/>
        <n v="21904"/>
        <n v="1655"/>
        <n v="21831"/>
        <n v="1910"/>
        <n v="26438"/>
        <n v="20122"/>
        <n v="20820.330000000002"/>
        <n v="230"/>
        <n v="20843.599999999999"/>
        <n v="21480"/>
        <n v="4315"/>
        <n v="21679"/>
        <n v="25740"/>
        <n v="153"/>
        <n v="75099.199999999997"/>
        <n v="62"/>
        <n v="21742.78"/>
        <n v="104146.51"/>
        <n v="2082.25"/>
        <n v="74026"/>
        <n v="20032"/>
        <n v="1821"/>
        <n v="40502.99"/>
        <n v="56"/>
        <n v="1297"/>
        <n v="6925"/>
        <n v="591"/>
        <n v="5328"/>
        <n v="23505"/>
        <n v="2100"/>
        <n v="22345"/>
        <n v="21573"/>
        <n v="20755"/>
        <n v="76105"/>
        <n v="22421"/>
        <n v="48"/>
        <n v="20022"/>
        <n v="202928.5"/>
        <n v="20128"/>
        <n v="795"/>
        <n v="50863"/>
        <n v="212"/>
        <n v="16"/>
        <n v="292097"/>
        <n v="1862"/>
        <n v="21360"/>
        <n v="22933.05"/>
        <n v="20919.25"/>
        <n v="20025.14"/>
        <n v="411"/>
        <n v="14598"/>
        <n v="19"/>
        <n v="1876"/>
        <n v="20070"/>
        <n v="2550"/>
        <n v="21316"/>
        <n v="35307"/>
        <n v="273"/>
        <n v="23727.55"/>
        <n v="20253"/>
        <n v="3562"/>
        <n v="600"/>
        <n v="21905"/>
        <n v="21"/>
        <n v="7834"/>
        <n v="46643.07"/>
        <n v="490"/>
        <n v="621"/>
        <n v="177"/>
        <n v="3100"/>
        <n v="115816"/>
        <n v="2468"/>
        <n v="21935"/>
        <n v="56146"/>
        <n v="453"/>
        <n v="20365"/>
        <n v="1605"/>
        <n v="102"/>
        <n v="56618"/>
        <n v="21361"/>
        <n v="26241"/>
        <n v="115"/>
        <n v="1306"/>
        <n v="20120"/>
        <n v="486"/>
        <n v="27197.22"/>
        <n v="3211"/>
        <n v="5212"/>
        <n v="22197"/>
        <n v="3415"/>
        <n v="20631"/>
        <n v="24108"/>
        <n v="19129"/>
        <n v="35076"/>
        <n v="4190"/>
        <n v="1145"/>
        <n v="108"/>
        <n v="20426"/>
        <n v="18667"/>
        <n v="79335.360000000001"/>
        <n v="19028"/>
        <n v="20491"/>
        <n v="20190"/>
        <n v="23096"/>
        <n v="19324"/>
        <n v="21684.2"/>
        <n v="20569.05"/>
        <n v="3294.01"/>
        <n v="21410"/>
        <n v="20343.169999999998"/>
        <n v="18221"/>
        <n v="63527"/>
        <n v="18625"/>
        <n v="12521"/>
        <n v="1767"/>
        <n v="19523.310000000001"/>
        <n v="18645"/>
        <n v="9419"/>
        <n v="21884.69"/>
        <n v="1455"/>
        <n v="5390"/>
        <n v="18100"/>
        <n v="21637.22"/>
        <n v="17482"/>
        <n v="8725"/>
        <n v="17805"/>
        <n v="6691"/>
        <n v="5431"/>
        <n v="2355"/>
        <n v="3001"/>
        <n v="18472"/>
        <n v="26744.11"/>
        <n v="2501"/>
        <n v="17396"/>
        <n v="1739"/>
        <n v="26024"/>
        <n v="16700"/>
        <n v="835"/>
        <n v="520"/>
        <n v="17170"/>
        <n v="33393.339999999997"/>
        <n v="16165.6"/>
        <n v="911"/>
        <n v="17260.37"/>
        <n v="2182"/>
        <n v="16573"/>
        <n v="6258"/>
        <n v="5452"/>
        <n v="15705"/>
        <n v="15606.4"/>
        <n v="16636.78"/>
        <n v="15091.06"/>
        <n v="33892"/>
        <n v="17412"/>
        <n v="16000"/>
        <n v="15918.65"/>
        <n v="26445"/>
        <n v="20689"/>
        <n v="7530"/>
        <n v="16373"/>
        <n v="16145.12"/>
        <n v="15318.55"/>
        <n v="17390"/>
        <n v="24321.1"/>
        <n v="15723"/>
        <n v="4565"/>
        <n v="18542"/>
        <n v="15230"/>
        <n v="15596"/>
        <n v="1060"/>
        <n v="18185"/>
        <n v="30805"/>
        <n v="2290"/>
        <n v="15171.5"/>
        <n v="451"/>
        <n v="1575"/>
        <n v="590.02"/>
        <n v="17444"/>
        <n v="15186.69"/>
        <n v="15230.03"/>
        <n v="4884"/>
        <n v="3172"/>
        <n v="330"/>
        <n v="17680"/>
        <n v="24297"/>
        <n v="17066"/>
        <n v="28300.45"/>
        <n v="36"/>
        <n v="26100"/>
        <n v="17545"/>
        <n v="16501"/>
        <n v="15285"/>
        <n v="684"/>
        <n v="21882"/>
        <n v="60"/>
        <n v="16232"/>
        <n v="2871"/>
        <n v="1174"/>
        <n v="2524"/>
        <n v="15315"/>
        <n v="301"/>
        <n v="6511"/>
        <n v="15565"/>
        <n v="55"/>
        <n v="15535"/>
        <n v="15700"/>
        <n v="15808"/>
        <n v="16465"/>
        <n v="15335"/>
        <n v="18855"/>
        <n v="30274"/>
        <n v="3155"/>
        <n v="30334.83"/>
        <n v="194"/>
        <n v="16200"/>
        <n v="15597"/>
        <n v="1332"/>
        <n v="886"/>
        <n v="243"/>
        <n v="37994"/>
        <n v="15481"/>
        <n v="1296"/>
        <n v="16520.04"/>
        <n v="15265"/>
        <n v="286"/>
        <n v="6301.76"/>
        <n v="67856"/>
        <n v="22215"/>
        <n v="4622.01"/>
        <n v="73"/>
        <n v="1335"/>
        <n v="15677.5"/>
        <n v="837"/>
        <n v="403"/>
        <n v="15744"/>
        <n v="2249"/>
        <n v="1825"/>
        <n v="15327"/>
        <n v="15126"/>
        <n v="16291"/>
        <n v="241"/>
        <n v="17875"/>
        <n v="39137"/>
        <n v="2030"/>
        <n v="15650"/>
        <n v="32035.51"/>
        <n v="2540"/>
        <n v="136"/>
        <n v="19860"/>
        <n v="2130"/>
        <n v="20398"/>
        <n v="15651"/>
        <n v="4092"/>
        <n v="15937"/>
        <n v="452"/>
        <n v="14750"/>
        <n v="15435.55"/>
        <n v="18083"/>
        <n v="13293.8"/>
        <n v="20459"/>
        <n v="14450"/>
        <n v="13163.5"/>
        <n v="19931"/>
        <n v="13112"/>
        <n v="2129"/>
        <n v="13383"/>
        <n v="13451"/>
        <n v="13864.17"/>
        <n v="12554"/>
        <n v="7433.48"/>
        <n v="4482"/>
        <n v="13014"/>
        <n v="40280"/>
        <n v="13180"/>
        <n v="13685.99"/>
        <n v="2526"/>
        <n v="12929.35"/>
        <n v="12571"/>
        <n v="80"/>
        <n v="2746"/>
        <n v="12668"/>
        <n v="1691"/>
        <n v="17350.13"/>
        <n v="14190"/>
        <n v="25577.56"/>
        <n v="12870"/>
        <n v="12029"/>
        <n v="676"/>
        <n v="13279"/>
        <n v="12348.5"/>
        <n v="12000"/>
        <n v="210"/>
        <n v="2152"/>
        <n v="1827"/>
        <n v="39131"/>
        <n v="16806"/>
        <n v="12252"/>
        <n v="5902"/>
        <n v="12095"/>
        <n v="904"/>
        <n v="7173"/>
        <n v="1293"/>
        <n v="12165"/>
        <n v="32075"/>
        <n v="2800"/>
        <n v="30037.01"/>
        <n v="3030"/>
        <n v="550"/>
        <n v="13728"/>
        <n v="12042"/>
        <n v="12256"/>
        <n v="31754.69"/>
        <n v="13121"/>
        <n v="2358"/>
        <n v="21588"/>
        <n v="1776"/>
        <n v="12229"/>
        <n v="233"/>
        <n v="805"/>
        <n v="129748.82"/>
        <n v="1405"/>
        <n v="11747.18"/>
        <n v="11500"/>
        <n v="1384"/>
        <n v="12879"/>
        <n v="12007.18"/>
        <n v="3877"/>
        <n v="12106"/>
        <n v="2156"/>
        <n v="1788"/>
        <n v="14082"/>
        <n v="281"/>
        <n v="3986"/>
        <n v="521"/>
        <n v="306970"/>
        <n v="12772.6"/>
        <n v="4130"/>
        <n v="10526"/>
        <n v="10710"/>
        <n v="766"/>
        <n v="11045"/>
        <n v="1697"/>
        <n v="601"/>
        <n v="14653"/>
        <n v="12410.5"/>
        <n v="10640"/>
        <n v="11292"/>
        <n v="10555"/>
        <n v="11570.92"/>
        <n v="17895.25"/>
        <n v="12400.61"/>
        <n v="11094.23"/>
        <n v="10000"/>
        <n v="10046"/>
        <n v="11472"/>
        <n v="10804.45"/>
        <n v="14511"/>
        <n v="76"/>
        <n v="110538.12"/>
        <n v="15591"/>
        <n v="10950"/>
        <n v="10420"/>
        <n v="14437.46"/>
        <n v="92154.22"/>
        <n v="11070"/>
        <n v="10335.01"/>
        <n v="821"/>
        <n v="12110"/>
        <n v="10135"/>
        <n v="67"/>
        <n v="136009.76"/>
        <n v="30047.64"/>
        <n v="1048"/>
        <n v="19292.5"/>
        <n v="11230.25"/>
        <n v="285"/>
        <n v="872"/>
        <n v="10265.01"/>
        <n v="10031"/>
        <n v="2070.5"/>
        <n v="1500"/>
        <n v="2291"/>
        <n v="30866"/>
        <n v="11621"/>
        <n v="10390"/>
        <n v="10041"/>
        <n v="266"/>
        <n v="1050"/>
        <n v="12730.42"/>
        <n v="15673.44"/>
        <n v="10300"/>
        <n v="10156"/>
        <n v="11656"/>
        <n v="3685"/>
        <n v="1486"/>
        <n v="10299"/>
        <n v="10291"/>
        <n v="10800"/>
        <n v="726"/>
        <n v="3060"/>
        <n v="92"/>
        <n v="10025"/>
        <n v="17176.13"/>
        <n v="11805"/>
        <n v="11880"/>
        <n v="1577"/>
        <n v="506"/>
        <n v="12800"/>
        <n v="435"/>
        <n v="10027"/>
        <n v="10115"/>
        <n v="11176"/>
        <n v="10290"/>
        <n v="1533"/>
        <n v="10092"/>
        <n v="10119"/>
        <n v="47327"/>
        <n v="10235"/>
        <n v="650"/>
        <n v="11160"/>
        <n v="25445"/>
        <n v="12806"/>
        <n v="15696"/>
        <n v="28817"/>
        <n v="10685"/>
        <n v="12795"/>
        <n v="11056.75"/>
        <n v="49321"/>
        <n v="13614"/>
        <n v="325"/>
        <n v="1506"/>
        <n v="11122"/>
        <n v="11363"/>
        <n v="15929.51"/>
        <n v="10173"/>
        <n v="6684"/>
        <n v="10603"/>
        <n v="11998.01"/>
        <n v="17028.88"/>
        <n v="4303"/>
        <n v="9"/>
        <n v="15443"/>
        <n v="541"/>
        <n v="10550"/>
        <n v="13500"/>
        <n v="10740"/>
        <n v="12353"/>
        <n v="10100"/>
        <n v="3319"/>
        <n v="1908"/>
        <n v="28474"/>
        <n v="77"/>
        <n v="133"/>
        <n v="402"/>
        <n v="15530"/>
        <n v="53737"/>
        <n v="12325"/>
        <n v="10440"/>
        <n v="11450"/>
        <n v="10026.49"/>
        <n v="1245"/>
        <n v="170525"/>
        <n v="10133"/>
        <n v="10088"/>
        <n v="12178"/>
        <n v="12041.66"/>
        <n v="1136"/>
        <n v="1677"/>
        <n v="10338"/>
        <n v="10065"/>
        <n v="1715"/>
        <n v="95"/>
        <n v="11385"/>
        <n v="24315"/>
        <n v="1864"/>
        <n v="6755"/>
        <n v="334"/>
        <n v="10501"/>
        <n v="1438"/>
        <n v="10556"/>
        <n v="10085"/>
        <n v="11727"/>
        <n v="10373"/>
        <n v="11545"/>
        <n v="7540"/>
        <n v="3441"/>
        <n v="3125"/>
        <n v="96"/>
        <n v="375"/>
        <n v="167820.6"/>
        <n v="2960"/>
        <n v="12965.44"/>
        <n v="4066"/>
        <n v="39550.5"/>
        <n v="264"/>
        <n v="9725"/>
        <n v="1381"/>
        <n v="9545"/>
        <n v="9525"/>
        <n v="11335.7"/>
        <n v="9536"/>
        <n v="17277"/>
        <n v="9228"/>
        <n v="9370"/>
        <n v="9302.75"/>
        <n v="9137"/>
        <n v="11353"/>
        <n v="997"/>
        <n v="1544"/>
        <n v="13228"/>
        <n v="15505"/>
        <n v="9446"/>
        <n v="240"/>
        <n v="9110"/>
        <n v="9700"/>
        <n v="24505"/>
        <n v="9124"/>
        <n v="223"/>
        <n v="9044"/>
        <n v="13480.16"/>
        <n v="9111"/>
        <n v="11090"/>
        <n v="11992"/>
        <n v="10706"/>
        <n v="8722"/>
        <n v="11428.19"/>
        <n v="9801"/>
        <n v="9395"/>
        <n v="8735"/>
        <n v="10670"/>
        <n v="11633"/>
        <n v="8636"/>
        <n v="202"/>
        <n v="8567"/>
        <n v="8780"/>
        <n v="8750"/>
        <n v="8685"/>
        <n v="9170"/>
        <n v="10013"/>
        <n v="13704.33"/>
        <n v="195"/>
        <n v="8080.33"/>
        <n v="8053"/>
        <n v="8538.66"/>
        <n v="8425"/>
        <n v="8355"/>
        <n v="9130"/>
        <n v="8211"/>
        <n v="1751"/>
        <n v="8026"/>
        <n v="110353.65"/>
        <n v="10200"/>
        <n v="9203.23"/>
        <n v="8950"/>
        <n v="8349"/>
        <n v="28067.57"/>
        <n v="8035"/>
        <n v="33641"/>
        <n v="8095"/>
        <n v="8241"/>
        <n v="8070.43"/>
        <n v="10429"/>
        <n v="9832"/>
        <n v="8165.55"/>
        <n v="26.01"/>
        <n v="8519"/>
        <n v="8211.61"/>
        <n v="12001.5"/>
        <n v="11545.1"/>
        <n v="8230"/>
        <n v="311"/>
        <n v="2993"/>
        <n v="8010"/>
        <n v="8620"/>
        <n v="8110"/>
        <n v="11751"/>
        <n v="8084"/>
        <n v="8001"/>
        <n v="8114"/>
        <n v="190"/>
        <n v="8120"/>
        <n v="2500"/>
        <n v="8581"/>
        <n v="32616"/>
        <n v="1300"/>
        <n v="8227"/>
        <n v="9015"/>
        <n v="8832.49"/>
        <n v="8348"/>
        <n v="17914"/>
        <n v="8730"/>
        <n v="15077"/>
        <n v="8098"/>
        <n v="1322"/>
        <n v="11364"/>
        <n v="7860"/>
        <n v="7733"/>
        <n v="10182.02"/>
        <n v="7685"/>
        <n v="7917.45"/>
        <n v="7785"/>
        <n v="8739.01"/>
        <n v="9775"/>
        <n v="8000"/>
        <n v="11650"/>
        <n v="7576"/>
        <n v="7525.12"/>
        <n v="8300"/>
        <n v="7790"/>
        <n v="7635"/>
        <n v="11231"/>
        <n v="381"/>
        <n v="980"/>
        <n v="9486.69"/>
        <n v="7620"/>
        <n v="8666"/>
        <n v="2070"/>
        <n v="7520"/>
        <n v="9387"/>
        <n v="7833"/>
        <n v="2366"/>
        <n v="8005"/>
        <n v="11530"/>
        <n v="1101"/>
        <n v="8091"/>
        <n v="31330"/>
        <n v="316"/>
        <n v="668"/>
        <n v="7701.93"/>
        <n v="8109"/>
        <n v="8207"/>
        <n v="1527"/>
        <n v="1555"/>
        <n v="22991.01"/>
        <n v="8136.01"/>
        <n v="1742"/>
        <n v="7383.01"/>
        <n v="7062"/>
        <n v="10435"/>
        <n v="1002"/>
        <n v="7595.43"/>
        <n v="100490.02"/>
        <n v="8058.55"/>
        <n v="7750"/>
        <n v="10210"/>
        <n v="7711.3"/>
        <n v="7942"/>
        <n v="7527"/>
        <n v="1156"/>
        <n v="7340"/>
        <n v="189"/>
        <n v="2521"/>
        <n v="715"/>
        <n v="320"/>
        <n v="4176"/>
        <n v="7184"/>
        <n v="7365"/>
        <n v="7003"/>
        <n v="7040"/>
        <n v="3598"/>
        <n v="7164"/>
        <n v="7000.58"/>
        <n v="7617"/>
        <n v="1102"/>
        <n v="7505"/>
        <n v="7981"/>
        <n v="59"/>
        <n v="7495"/>
        <n v="7019"/>
        <n v="13323"/>
        <n v="150"/>
        <n v="196"/>
        <n v="7160.12"/>
        <n v="8152"/>
        <n v="2788"/>
        <n v="18066"/>
        <n v="10071"/>
        <n v="2196"/>
        <n v="4666"/>
        <n v="114"/>
        <n v="6500"/>
        <n v="6555"/>
        <n v="145"/>
        <n v="6505"/>
        <n v="865"/>
        <n v="6645"/>
        <n v="7053.61"/>
        <n v="6506"/>
        <n v="445"/>
        <n v="413"/>
        <n v="2445"/>
        <n v="6042.02"/>
        <n v="7665"/>
        <n v="6373.27"/>
        <n v="8306.42"/>
        <n v="6041.6"/>
        <n v="6108"/>
        <n v="7839"/>
        <n v="6077"/>
        <n v="39693.279999999999"/>
        <n v="6020"/>
        <n v="6257"/>
        <n v="7412"/>
        <n v="6080"/>
        <n v="7934"/>
        <n v="6400.47"/>
        <n v="6000"/>
        <n v="104"/>
        <n v="6904"/>
        <n v="6086.26"/>
        <n v="6863"/>
        <n v="160"/>
        <n v="6220"/>
        <n v="6100"/>
        <n v="530"/>
        <n v="7559"/>
        <n v="2823"/>
        <n v="6056"/>
        <n v="6360"/>
        <n v="9500"/>
        <n v="1571.55"/>
        <n v="10346"/>
        <n v="7140"/>
        <n v="1698"/>
        <n v="10045"/>
        <n v="891"/>
        <n v="6027"/>
        <n v="6215"/>
        <n v="6438"/>
        <n v="8529"/>
        <n v="5380"/>
        <n v="6485"/>
        <n v="7877"/>
        <n v="7015"/>
        <n v="6007"/>
        <n v="565"/>
        <n v="570"/>
        <n v="6388"/>
        <n v="6000.66"/>
        <n v="6700"/>
        <n v="6530"/>
        <n v="6658"/>
        <n v="10802"/>
        <n v="341"/>
        <n v="6146.27"/>
        <n v="6025"/>
        <n v="6111"/>
        <n v="5985"/>
        <n v="6208.98"/>
        <n v="2476"/>
        <n v="876"/>
        <n v="6155"/>
        <n v="6628"/>
        <n v="6041.55"/>
        <n v="6632.32"/>
        <n v="16210"/>
        <n v="5500"/>
        <n v="5580"/>
        <n v="6592"/>
        <n v="5600"/>
        <n v="7206"/>
        <n v="7226"/>
        <n v="858"/>
        <n v="5623"/>
        <n v="3405"/>
        <n v="620"/>
        <n v="6515"/>
        <n v="2336"/>
        <n v="180"/>
        <n v="5771"/>
        <n v="5504"/>
        <n v="5845"/>
        <n v="5516"/>
        <n v="5645"/>
        <n v="5655.6"/>
        <n v="1417"/>
        <n v="22645"/>
        <n v="5858.84"/>
        <n v="6646"/>
        <n v="5617"/>
        <n v="5360"/>
        <n v="216"/>
        <n v="6053"/>
        <n v="1201"/>
        <n v="5634"/>
        <n v="5555"/>
        <n v="5300"/>
        <n v="5000"/>
        <n v="5000.18"/>
        <n v="6705"/>
        <n v="5235"/>
        <n v="15273"/>
        <n v="5478"/>
        <n v="8711.52"/>
        <n v="5388.79"/>
        <n v="5263"/>
        <n v="5651.58"/>
        <n v="7050"/>
        <n v="1465"/>
        <n v="5570"/>
        <n v="6181"/>
        <n v="6300"/>
        <n v="13114"/>
        <n v="5025"/>
        <n v="5001"/>
        <n v="8792.02"/>
        <n v="6060"/>
        <n v="5910"/>
        <n v="5236"/>
        <n v="5222"/>
        <n v="5041"/>
        <n v="5186"/>
        <n v="5830.83"/>
        <n v="6235"/>
        <n v="478"/>
        <n v="12321"/>
        <n v="5116"/>
        <n v="9425.23"/>
        <n v="7304.04"/>
        <n v="8160"/>
        <n v="10017"/>
        <n v="92848.5"/>
        <n v="56590"/>
        <n v="14166"/>
        <n v="6001"/>
        <n v="7415"/>
        <n v="6680.22"/>
        <n v="5700"/>
        <n v="5540"/>
        <n v="5046.5200000000004"/>
        <n v="5145"/>
        <n v="235"/>
        <n v="6120"/>
        <n v="17731"/>
        <n v="5433"/>
        <n v="5200"/>
        <n v="1520"/>
        <n v="5050.7700000000004"/>
        <n v="1097"/>
        <n v="750"/>
        <n v="5285"/>
        <n v="5635"/>
        <n v="39304.01"/>
        <n v="1065"/>
        <n v="5012.25"/>
        <n v="5096"/>
        <n v="7220"/>
        <n v="367"/>
        <n v="5135"/>
        <n v="5055"/>
        <n v="24790"/>
        <n v="5260.92"/>
        <n v="2286"/>
        <n v="5175"/>
        <n v="5016"/>
        <n v="5035.6899999999996"/>
        <n v="187"/>
        <n v="5295"/>
        <n v="2608"/>
        <n v="14055"/>
        <n v="5673"/>
        <n v="5100"/>
        <n v="553"/>
        <n v="5003"/>
        <n v="5343"/>
        <n v="2537"/>
        <n v="5066"/>
        <n v="5040"/>
        <n v="5430"/>
        <n v="5380.55"/>
        <n v="8320"/>
        <n v="5024"/>
        <n v="5070"/>
        <n v="1988"/>
        <n v="11745"/>
        <n v="587"/>
        <n v="5671.11"/>
        <n v="930"/>
        <n v="362"/>
        <n v="5696"/>
        <n v="3530"/>
        <n v="5665"/>
        <n v="5481"/>
        <n v="5330"/>
        <n v="6301"/>
        <n v="6387"/>
        <n v="5167"/>
        <n v="2965"/>
        <n v="5240"/>
        <n v="5535"/>
        <n v="5271"/>
        <n v="5813"/>
        <n v="5469"/>
        <n v="131"/>
        <n v="3045"/>
        <n v="2230"/>
        <n v="6030"/>
        <n v="8640"/>
        <n v="7810"/>
        <n v="5226"/>
        <n v="651"/>
        <n v="1362"/>
        <n v="5359.21"/>
        <n v="1782"/>
        <n v="5713"/>
        <n v="2726"/>
        <n v="5462"/>
        <n v="5105"/>
        <n v="5501"/>
        <n v="5202.5"/>
        <n v="8740"/>
        <n v="625"/>
        <n v="1402"/>
        <n v="2001"/>
        <n v="5103"/>
        <n v="2319"/>
        <n v="24201"/>
        <n v="5176"/>
        <n v="5526"/>
        <n v="8272"/>
        <n v="10678"/>
        <n v="487"/>
        <n v="1004"/>
        <n v="527"/>
        <n v="13534"/>
        <n v="10081"/>
        <n v="488"/>
        <n v="3905"/>
        <n v="15121"/>
        <n v="5509"/>
        <n v="5376"/>
        <n v="5831.74"/>
        <n v="6308"/>
        <n v="6500.09"/>
        <n v="5234"/>
        <n v="796"/>
        <n v="8401"/>
        <n v="5116.18"/>
        <n v="6019.01"/>
        <n v="1126"/>
        <n v="419"/>
        <n v="7397"/>
        <n v="6740.37"/>
        <n v="5585"/>
        <n v="5232"/>
        <n v="18851"/>
        <n v="1762"/>
        <n v="5410"/>
        <n v="8399"/>
        <n v="5510"/>
        <n v="5195"/>
        <n v="5355"/>
        <n v="12627"/>
        <n v="5396"/>
        <n v="1076751.05"/>
        <n v="3000"/>
        <n v="5260"/>
        <n v="2296"/>
        <n v="271"/>
        <n v="5800"/>
        <n v="5291"/>
        <n v="5940"/>
        <n v="2390"/>
        <n v="5604"/>
        <n v="40140.01"/>
        <n v="7219"/>
        <n v="4900"/>
        <n v="6029"/>
        <n v="5259"/>
        <n v="4952"/>
        <n v="28"/>
        <n v="4856"/>
        <n v="5322"/>
        <n v="4522.22"/>
        <n v="4800.8"/>
        <n v="4660"/>
        <n v="5056.22"/>
        <n v="4530"/>
        <n v="4648.33"/>
        <n v="109"/>
        <n v="4550"/>
        <n v="5398.99"/>
        <n v="5052"/>
        <n v="4569"/>
        <n v="4935"/>
        <n v="4592"/>
        <n v="4500"/>
        <n v="338"/>
        <n v="4518"/>
        <n v="4511"/>
        <n v="5258"/>
        <n v="101"/>
        <n v="5221"/>
        <n v="7670"/>
        <n v="4559"/>
        <n v="4826"/>
        <n v="4610"/>
        <n v="2115"/>
        <n v="4409.55"/>
        <n v="4794.82"/>
        <n v="5331"/>
        <n v="895"/>
        <n v="4230"/>
        <n v="470"/>
        <n v="4510.8599999999997"/>
        <n v="4065"/>
        <n v="4000.5"/>
        <n v="4028"/>
        <n v="10610"/>
        <n v="4457"/>
        <n v="5904"/>
        <n v="6240"/>
        <n v="4516.4399999999996"/>
        <n v="23414"/>
        <n v="5045"/>
        <n v="28167.25"/>
        <n v="8105"/>
        <n v="4340.7"/>
        <n v="13864"/>
        <n v="4103"/>
        <n v="4085"/>
        <n v="1656"/>
        <n v="4151"/>
        <n v="105881"/>
        <n v="4035"/>
        <n v="910"/>
        <n v="4306.1099999999997"/>
        <n v="4037"/>
        <n v="4000"/>
        <n v="5086"/>
        <n v="4040"/>
        <n v="5050"/>
        <n v="27"/>
        <n v="4051.99"/>
        <n v="5308.26"/>
        <n v="4073"/>
        <n v="4140"/>
        <n v="4545"/>
        <n v="4280"/>
        <n v="4078"/>
        <n v="225"/>
        <n v="69.83"/>
        <n v="4443"/>
        <n v="234"/>
        <n v="4005"/>
        <n v="4055"/>
        <n v="1185"/>
        <n v="4685"/>
        <n v="4090"/>
        <n v="4796"/>
        <n v="5456"/>
        <n v="4784"/>
        <n v="4030"/>
        <n v="5465"/>
        <n v="4187"/>
        <n v="4243"/>
        <n v="4137"/>
        <n v="4261"/>
        <n v="850"/>
        <n v="4409.7700000000004"/>
        <n v="4081"/>
        <n v="4289.99"/>
        <n v="5157"/>
        <n v="5660"/>
        <n v="480"/>
        <n v="11215"/>
        <n v="4216"/>
        <n v="4002"/>
        <n v="6207"/>
        <n v="4119"/>
        <n v="4400"/>
        <n v="5922"/>
        <n v="5297"/>
        <n v="4018"/>
        <n v="4546"/>
        <n v="4296"/>
        <n v="6853"/>
        <n v="4015.71"/>
        <n v="4250"/>
        <n v="4205"/>
        <n v="5496"/>
        <n v="1772"/>
        <n v="4390"/>
        <n v="11323"/>
        <n v="3938"/>
        <n v="2059"/>
        <n v="5366"/>
        <n v="1416"/>
        <n v="3822.33"/>
        <n v="4000.22"/>
        <n v="113"/>
        <n v="32"/>
        <n v="4045.93"/>
        <n v="9342"/>
        <n v="3775.5"/>
        <n v="11345"/>
        <n v="116"/>
        <n v="3981.5"/>
        <n v="4170.17"/>
        <n v="3535"/>
        <n v="4181"/>
        <n v="3978"/>
        <n v="4176.1099999999997"/>
        <n v="4219"/>
        <n v="3736.55"/>
        <n v="4010"/>
        <n v="4395"/>
        <n v="5443"/>
        <n v="3500"/>
        <n v="5907"/>
        <n v="4275"/>
        <n v="4678.5"/>
        <n v="3540"/>
        <n v="3746"/>
        <n v="3910"/>
        <n v="4818"/>
        <n v="3600"/>
        <n v="3900"/>
        <n v="3514"/>
        <n v="4021"/>
        <n v="3735"/>
        <n v="3798"/>
        <n v="380"/>
        <n v="3590"/>
        <n v="37"/>
        <n v="4310"/>
        <n v="3800"/>
        <n v="3660"/>
        <n v="4343"/>
        <n v="4340"/>
        <n v="3730"/>
        <n v="3655"/>
        <n v="775"/>
        <n v="9121"/>
        <n v="3659"/>
        <n v="759"/>
        <n v="361"/>
        <n v="4450"/>
        <n v="3638"/>
        <n v="1276"/>
        <n v="3501.52"/>
        <n v="3760"/>
        <n v="3803.55"/>
        <n v="5599"/>
        <n v="3531"/>
        <n v="3526"/>
        <n v="4559.13"/>
        <n v="3710"/>
        <n v="622"/>
        <n v="3880"/>
        <n v="3674"/>
        <n v="3916"/>
        <n v="19557"/>
        <n v="827"/>
        <n v="3865.55"/>
        <n v="760"/>
        <n v="34.950000000000003"/>
        <n v="722"/>
        <n v="3670"/>
        <n v="7876"/>
        <n v="6215.56"/>
        <n v="4313"/>
        <n v="3508"/>
        <n v="4050"/>
        <n v="1570"/>
        <n v="3380"/>
        <n v="5358"/>
        <n v="3350"/>
        <n v="3751"/>
        <n v="14.5"/>
        <n v="5087"/>
        <n v="3449"/>
        <n v="3315"/>
        <n v="3902.5"/>
        <n v="3366"/>
        <n v="1395"/>
        <n v="397"/>
        <n v="3398.1"/>
        <n v="1345"/>
        <n v="3210"/>
        <n v="3400"/>
        <n v="3205"/>
        <n v="3270"/>
        <n v="3360.72"/>
        <n v="3470"/>
        <n v="1286"/>
        <n v="3258"/>
        <n v="3395"/>
        <n v="3132.63"/>
        <n v="3785"/>
        <n v="5323.01"/>
        <n v="3465.32"/>
        <n v="10067.5"/>
        <n v="3150"/>
        <n v="3221"/>
        <n v="3555"/>
        <n v="3955"/>
        <n v="3201"/>
        <n v="203.9"/>
        <n v="3460"/>
        <n v="3025.66"/>
        <n v="3226"/>
        <n v="3773"/>
        <n v="4124"/>
        <n v="3641"/>
        <n v="3321.25"/>
        <n v="3575"/>
        <n v="327"/>
        <n v="4642"/>
        <n v="730"/>
        <n v="3368"/>
        <n v="7445.14"/>
        <n v="6071"/>
        <n v="3231"/>
        <n v="3432"/>
        <n v="3002"/>
        <n v="3236"/>
        <n v="3289"/>
        <n v="3250"/>
        <n v="3015"/>
        <n v="807"/>
        <n v="4150"/>
        <n v="3700"/>
        <n v="5739"/>
        <n v="3275"/>
        <n v="3485"/>
        <n v="57"/>
        <n v="801"/>
        <n v="1142"/>
        <n v="3034"/>
        <n v="3046"/>
        <n v="15725"/>
        <n v="5824"/>
        <n v="3084"/>
        <n v="3133"/>
        <n v="3506"/>
        <n v="497"/>
        <n v="3190"/>
        <n v="107"/>
        <n v="926"/>
        <n v="3160"/>
        <n v="94"/>
        <n v="4580"/>
        <n v="3003"/>
        <n v="3750"/>
        <n v="3035.05"/>
        <n v="3061"/>
        <n v="3035"/>
        <n v="4371"/>
        <n v="3636"/>
        <n v="3170"/>
        <n v="3684"/>
        <n v="3080"/>
        <n v="4656"/>
        <n v="63"/>
        <n v="3271"/>
        <n v="3222"/>
        <n v="146"/>
        <n v="3465"/>
        <n v="3320"/>
        <n v="3971"/>
        <n v="3095.11"/>
        <n v="3225"/>
        <n v="3363"/>
        <n v="4247"/>
        <n v="3055"/>
        <n v="3017"/>
        <n v="1315"/>
        <n v="1170"/>
        <n v="3486"/>
        <n v="3058"/>
        <n v="10554.11"/>
        <n v="326.33"/>
        <n v="3273"/>
        <n v="3335"/>
        <n v="3353"/>
        <n v="3048"/>
        <n v="3255"/>
        <n v="3178"/>
        <n v="3440"/>
        <n v="3330"/>
        <n v="3385"/>
        <n v="415"/>
        <n v="4004"/>
        <n v="3148"/>
        <n v="3908"/>
        <n v="4396"/>
        <n v="3732"/>
        <n v="3292"/>
        <n v="3135"/>
        <n v="3383"/>
        <n v="641"/>
        <n v="289"/>
        <n v="3014"/>
        <n v="3105"/>
        <n v="4145"/>
        <n v="8014"/>
        <n v="1398"/>
        <n v="8447"/>
        <n v="4641"/>
        <n v="6210"/>
        <n v="3195"/>
        <n v="3318"/>
        <n v="2954"/>
        <n v="2485"/>
        <n v="2925"/>
        <n v="211"/>
        <n v="3036"/>
        <n v="3015.73"/>
        <n v="3419"/>
        <n v="701"/>
        <n v="3145"/>
        <n v="15039"/>
        <n v="3175"/>
        <n v="3572.12"/>
        <n v="2826.43"/>
        <n v="735"/>
        <n v="2750"/>
        <n v="2930"/>
        <n v="2923"/>
        <n v="4428"/>
        <n v="909"/>
        <n v="2945"/>
        <n v="2693"/>
        <n v="3392"/>
        <n v="2857"/>
        <n v="3081"/>
        <n v="4524.1499999999996"/>
        <n v="4308"/>
        <n v="4152"/>
        <n v="2618"/>
        <n v="2615"/>
        <n v="2600"/>
        <n v="2706.23"/>
        <n v="2585"/>
        <n v="3372.25"/>
        <n v="3060.22"/>
        <n v="4320"/>
        <n v="2565"/>
        <n v="731"/>
        <n v="3171"/>
        <n v="2734.11"/>
        <n v="16862"/>
        <n v="3067"/>
        <n v="4022"/>
        <n v="2535"/>
        <n v="2751"/>
        <n v="2547.69"/>
        <n v="12413"/>
        <n v="30303.24"/>
        <n v="3010.01"/>
        <n v="2511.11"/>
        <n v="3012"/>
        <n v="2990"/>
        <n v="8173"/>
        <n v="4890"/>
        <n v="82.01"/>
        <n v="2705"/>
        <n v="2594"/>
        <n v="7555"/>
        <n v="2669"/>
        <n v="2606"/>
        <n v="3791"/>
        <n v="2710"/>
        <n v="2935"/>
        <n v="450"/>
        <n v="655"/>
        <n v="2946"/>
        <n v="9030"/>
        <n v="3499"/>
        <n v="2520"/>
        <n v="2755"/>
        <n v="1148"/>
        <n v="2867.99"/>
        <n v="746"/>
        <n v="2681"/>
        <n v="440"/>
        <n v="953"/>
        <n v="2575"/>
        <n v="2555"/>
        <n v="3120"/>
        <n v="671"/>
        <n v="2729"/>
        <n v="3022"/>
        <n v="2605"/>
        <n v="3305"/>
        <n v="2646.5"/>
        <n v="2650"/>
        <n v="2549"/>
        <n v="814"/>
        <n v="2560"/>
        <n v="2503"/>
        <n v="2804.16"/>
        <n v="252"/>
        <n v="8301"/>
        <n v="712"/>
        <n v="2841"/>
        <n v="2620"/>
        <n v="2663"/>
        <n v="2569"/>
        <n v="15903.5"/>
        <n v="2856"/>
        <n v="2525"/>
        <n v="504"/>
        <n v="2689"/>
        <n v="10680"/>
        <n v="262"/>
        <n v="45041"/>
        <n v="635"/>
        <n v="7326.88"/>
        <n v="2596"/>
        <n v="2532"/>
        <n v="2400"/>
        <n v="4135"/>
        <n v="2881"/>
        <n v="3510"/>
        <n v="2835"/>
        <n v="3925"/>
        <n v="2876"/>
        <n v="3976"/>
        <n v="2385"/>
        <n v="2331"/>
        <n v="2210"/>
        <n v="3223"/>
        <n v="2363"/>
        <n v="2451.0100000000002"/>
        <n v="4673"/>
        <n v="644"/>
        <n v="2305"/>
        <n v="2690"/>
        <n v="2140"/>
        <n v="1058"/>
        <n v="2119.9899999999998"/>
        <n v="3397"/>
        <n v="2015"/>
        <n v="2010"/>
        <n v="2230.4299999999998"/>
        <n v="2065"/>
        <n v="2031"/>
        <n v="2340"/>
        <n v="2000.66"/>
        <n v="2265"/>
        <n v="2908"/>
        <n v="2145.0100000000002"/>
        <n v="2345"/>
        <n v="2147"/>
        <n v="2412.02"/>
        <n v="2325"/>
        <n v="2456.66"/>
        <n v="2144.34"/>
        <n v="2000"/>
        <n v="5437"/>
        <n v="2075"/>
        <n v="2132"/>
        <n v="2506"/>
        <n v="2076"/>
        <n v="2101"/>
        <n v="2831"/>
        <n v="2311"/>
        <n v="1351"/>
        <n v="2270.37"/>
        <n v="2025"/>
        <n v="2035"/>
        <n v="2007"/>
        <n v="561"/>
        <n v="2405"/>
        <n v="576"/>
        <n v="2202"/>
        <n v="2245"/>
        <n v="2027"/>
        <n v="2142"/>
        <n v="2170.9899999999998"/>
        <n v="2204"/>
        <n v="4372"/>
        <n v="2864"/>
        <n v="2102"/>
        <n v="2041"/>
        <n v="2932"/>
        <n v="2154.66"/>
        <n v="5080"/>
        <n v="214"/>
        <n v="2287"/>
        <n v="2545"/>
        <n v="2087"/>
        <n v="2095"/>
        <n v="2804"/>
        <n v="1302"/>
        <n v="3906"/>
        <n v="2505"/>
        <n v="2159"/>
        <n v="2055"/>
        <n v="3453.69"/>
        <n v="2335"/>
        <n v="2257"/>
        <n v="385"/>
        <n v="2370"/>
        <n v="2636"/>
        <n v="2191"/>
        <n v="2298"/>
        <n v="2050"/>
        <n v="2060"/>
        <n v="2110"/>
        <n v="4743"/>
        <n v="2042"/>
        <n v="2033"/>
        <n v="10843"/>
        <n v="2155"/>
        <n v="2004"/>
        <n v="2073"/>
        <n v="437"/>
        <n v="2063"/>
        <n v="2222"/>
        <n v="2410"/>
        <n v="2145"/>
        <n v="2833"/>
        <n v="5414"/>
        <n v="2193"/>
        <n v="278"/>
        <n v="2321"/>
        <n v="2141"/>
        <n v="2512"/>
        <n v="2093"/>
        <n v="2795"/>
        <n v="2160"/>
        <n v="2389"/>
        <n v="2215"/>
        <n v="2047"/>
        <n v="251"/>
        <n v="2609"/>
        <n v="3158"/>
        <n v="2372"/>
        <n v="2013.47"/>
        <n v="5574"/>
        <n v="4067"/>
        <n v="6842"/>
        <n v="2280"/>
        <n v="2107"/>
        <n v="1580"/>
        <n v="2175"/>
        <n v="2125.9899999999998"/>
        <n v="542"/>
        <n v="3062"/>
        <n v="2424"/>
        <n v="2095.2600000000002"/>
        <n v="3005"/>
        <n v="2735"/>
        <n v="905"/>
        <n v="2231"/>
        <n v="1941"/>
        <n v="2635"/>
        <n v="2361"/>
        <n v="1805"/>
        <n v="2086"/>
        <n v="657"/>
        <n v="8807"/>
        <n v="1955"/>
        <n v="1920"/>
        <n v="1860"/>
        <n v="1700.01"/>
        <n v="1870"/>
        <n v="1660"/>
        <n v="69"/>
        <n v="1690"/>
        <n v="1669"/>
        <n v="2150.1"/>
        <n v="2198"/>
        <n v="204"/>
        <n v="1647"/>
        <n v="1839"/>
        <n v="1614"/>
        <n v="1686"/>
        <n v="3186"/>
        <n v="1561"/>
        <n v="1720"/>
        <n v="2930.69"/>
        <n v="2500.25"/>
        <n v="1521"/>
        <n v="302"/>
        <n v="1553"/>
        <n v="1502.5"/>
        <n v="1775"/>
        <n v="1661"/>
        <n v="2002.22"/>
        <n v="1511"/>
        <n v="2056.66"/>
        <n v="1807.74"/>
        <n v="2143"/>
        <n v="1515.08"/>
        <n v="1500.76"/>
        <n v="1913.05"/>
        <n v="2052"/>
        <n v="2399.94"/>
        <n v="2598"/>
        <n v="2333"/>
        <n v="1537"/>
        <n v="1576"/>
        <n v="1993"/>
        <n v="1501"/>
        <n v="1611"/>
        <n v="1590.29"/>
        <n v="2885"/>
        <n v="1535"/>
        <n v="1527.5"/>
        <n v="1565"/>
        <n v="1510"/>
        <n v="1918"/>
        <n v="2576"/>
        <n v="1788.57"/>
        <n v="1671"/>
        <n v="1536"/>
        <n v="2282"/>
        <n v="1820"/>
        <n v="1650.69"/>
        <n v="1831"/>
        <n v="1950"/>
        <n v="1587"/>
        <n v="1518"/>
        <n v="1601"/>
        <n v="1625"/>
        <n v="1650"/>
        <n v="1826"/>
        <n v="1594"/>
        <n v="427"/>
        <n v="455"/>
        <n v="1616"/>
        <n v="173"/>
        <n v="1505"/>
        <n v="1557"/>
        <n v="1010"/>
        <n v="1635"/>
        <n v="1710"/>
        <n v="2161"/>
        <n v="1668"/>
        <n v="2180"/>
        <n v="2616"/>
        <n v="1500.2"/>
        <n v="4804"/>
        <n v="1525"/>
        <n v="5666"/>
        <n v="677"/>
        <n v="130"/>
        <n v="1967.76"/>
        <n v="1766"/>
        <n v="2713"/>
        <n v="1430.06"/>
        <n v="7011"/>
        <n v="1391"/>
        <n v="1700"/>
        <n v="1367"/>
        <n v="1651"/>
        <n v="1301"/>
        <n v="1835"/>
        <n v="1940"/>
        <n v="23"/>
        <n v="1316"/>
        <n v="1361"/>
        <n v="1328"/>
        <n v="855"/>
        <n v="2580"/>
        <n v="1364"/>
        <n v="1200"/>
        <n v="1883.64"/>
        <n v="1503"/>
        <n v="2080"/>
        <n v="1370"/>
        <n v="1215"/>
        <n v="1437"/>
        <n v="292"/>
        <n v="1400"/>
        <n v="401"/>
        <n v="1728.07"/>
        <n v="1330"/>
        <n v="1260"/>
        <n v="1773"/>
        <n v="1616.14"/>
        <n v="1256"/>
        <n v="1547"/>
        <n v="6039"/>
        <n v="1563"/>
        <n v="3122"/>
        <n v="1251"/>
        <n v="1319"/>
        <n v="1342.01"/>
        <n v="4225"/>
        <n v="1125"/>
        <n v="1466"/>
        <n v="1115"/>
        <n v="2195"/>
        <n v="1360"/>
        <n v="1273"/>
        <n v="1001"/>
        <n v="1346.11"/>
        <n v="178"/>
        <n v="72"/>
        <n v="1001.49"/>
        <n v="1374.16"/>
        <n v="1041.29"/>
        <n v="1016"/>
        <n v="1006"/>
        <n v="1031.6400000000001"/>
        <n v="1030"/>
        <n v="2035.05"/>
        <n v="1106"/>
        <n v="1015"/>
        <n v="1180"/>
        <n v="3851.5"/>
        <n v="1336"/>
        <n v="2110.5"/>
        <n v="2929"/>
        <n v="1270"/>
        <n v="1091"/>
        <n v="1202.17"/>
        <n v="1082.5"/>
        <n v="1175"/>
        <n v="1197"/>
        <n v="1532"/>
        <n v="1168"/>
        <n v="1035"/>
        <n v="1855"/>
        <n v="1110"/>
        <n v="1000.99"/>
        <n v="1150"/>
        <n v="1280"/>
        <n v="141"/>
        <n v="1046"/>
        <n v="38"/>
        <n v="1080"/>
        <n v="1082"/>
        <n v="1056"/>
        <n v="1538"/>
        <n v="165"/>
        <n v="1218"/>
        <n v="1665"/>
        <n v="417"/>
        <n v="1283"/>
        <n v="1021"/>
        <n v="1088"/>
        <n v="1382"/>
        <n v="78"/>
        <n v="1064"/>
        <n v="11744.9"/>
        <n v="1623"/>
        <n v="1000.01"/>
        <n v="1272"/>
        <n v="1005"/>
        <n v="93"/>
        <n v="1884"/>
        <n v="5078"/>
        <n v="1870.99"/>
        <n v="13566"/>
        <n v="83"/>
        <n v="1445"/>
        <n v="1119"/>
        <n v="1003"/>
        <n v="1078"/>
        <n v="1326"/>
        <n v="611"/>
        <n v="1063"/>
        <n v="1275"/>
        <n v="1610"/>
        <n v="2870"/>
        <n v="1312"/>
        <n v="1066.8"/>
        <n v="1460"/>
        <n v="1147"/>
        <n v="1534"/>
        <n v="1011"/>
        <n v="1120"/>
        <n v="1259"/>
        <n v="1873"/>
        <n v="18671"/>
        <n v="7795"/>
        <n v="8064"/>
        <n v="1047"/>
        <n v="1216"/>
        <n v="986"/>
        <n v="900"/>
        <n v="1066"/>
        <n v="1408"/>
        <n v="1290"/>
        <n v="920"/>
        <n v="1235"/>
        <n v="2879"/>
        <n v="805.07"/>
        <n v="890"/>
        <n v="810"/>
        <n v="815"/>
        <n v="1036"/>
        <n v="1065.23"/>
        <n v="924"/>
        <n v="1055.01"/>
        <n v="1436"/>
        <n v="1246"/>
        <n v="838"/>
        <n v="875"/>
        <n v="1365"/>
        <n v="162"/>
        <n v="773"/>
        <n v="1220"/>
        <n v="1140"/>
        <n v="1285"/>
        <n v="1485"/>
        <n v="7336.01"/>
        <n v="758"/>
        <n v="10965"/>
        <n v="780"/>
        <n v="971"/>
        <n v="1043"/>
        <n v="1390"/>
        <n v="916"/>
        <n v="898"/>
        <n v="786"/>
        <n v="880"/>
        <n v="824"/>
        <n v="1261"/>
        <n v="811"/>
        <n v="725"/>
        <n v="705"/>
        <n v="721"/>
        <n v="966"/>
        <n v="1750"/>
        <n v="720.01"/>
        <n v="764"/>
        <n v="1111"/>
        <n v="2650.5"/>
        <n v="658"/>
        <n v="714"/>
        <n v="1841"/>
        <n v="680"/>
        <n v="1123.47"/>
        <n v="820"/>
        <n v="1755.01"/>
        <n v="763"/>
        <n v="710"/>
        <n v="615"/>
        <n v="718"/>
        <n v="860"/>
        <n v="783"/>
        <n v="592"/>
        <n v="580"/>
        <n v="713"/>
        <n v="138"/>
        <n v="519"/>
        <n v="1560"/>
        <n v="516"/>
        <n v="683"/>
        <n v="502"/>
        <n v="813"/>
        <n v="3307"/>
        <n v="903.14"/>
        <n v="564"/>
        <n v="351"/>
        <n v="754"/>
        <n v="545"/>
        <n v="1055"/>
        <n v="1073"/>
        <n v="950"/>
        <n v="675"/>
        <n v="606"/>
        <n v="666"/>
        <n v="4388"/>
        <n v="537"/>
        <n v="530.11"/>
        <n v="540"/>
        <n v="1090"/>
        <n v="1105"/>
        <n v="237"/>
        <n v="791"/>
        <n v="660"/>
        <n v="551"/>
        <n v="631"/>
        <n v="564.66"/>
        <n v="525"/>
        <n v="745"/>
        <n v="629.99"/>
        <n v="137"/>
        <n v="633"/>
        <n v="503.22"/>
        <n v="618"/>
        <n v="527.45000000000005"/>
        <n v="727"/>
        <n v="501"/>
        <n v="831"/>
        <n v="695"/>
        <n v="2299"/>
        <n v="665.21"/>
        <n v="639"/>
        <n v="258"/>
        <n v="628"/>
        <n v="1069"/>
        <n v="559"/>
        <n v="632"/>
        <n v="485"/>
        <n v="416"/>
        <n v="679.44"/>
        <n v="593"/>
        <n v="355"/>
        <n v="481.5"/>
        <n v="586"/>
        <n v="558"/>
        <n v="353"/>
        <n v="469"/>
        <n v="1050.5"/>
        <n v="555"/>
        <n v="797"/>
        <n v="400.33"/>
        <n v="1373.24"/>
        <n v="340"/>
        <n v="312"/>
        <n v="492"/>
        <n v="317"/>
        <n v="371"/>
        <n v="42.25"/>
        <n v="546"/>
        <n v="409.01"/>
        <n v="369"/>
        <n v="867"/>
        <n v="752"/>
        <n v="391"/>
        <n v="595"/>
        <n v="505"/>
        <n v="825"/>
        <n v="420"/>
        <n v="272"/>
        <n v="597"/>
        <n v="970"/>
        <n v="1434"/>
        <n v="420.99"/>
        <n v="129"/>
        <n v="155"/>
        <n v="1165"/>
        <n v="290"/>
        <n v="64"/>
        <n v="13"/>
        <n v="30383.32"/>
        <n v="22603"/>
        <n v="9302.5"/>
        <m/>
      </sharedItems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0"/>
        <n v="1.375E-2"/>
        <n v="0.06"/>
        <n v="2.3035714285714284E-2"/>
        <n v="3.9999999999999996E-5"/>
        <n v="1.8799999999999997E-2"/>
        <n v="6.0000000000000001E-3"/>
        <n v="0.8417399858735245"/>
        <n v="9.8461538461538465E-3"/>
        <n v="9.9999999999999991E-5"/>
        <n v="1.6999999999999999E-3"/>
        <n v="0.21029999999999999"/>
        <n v="1.9999999999999998E-4"/>
        <n v="33.559730999999999"/>
        <n v="0.159"/>
        <n v="2.2157147647256061"/>
        <n v="5.8823529411764705E-3"/>
        <n v="3.2499999999999999E-3"/>
        <n v="9.0909090909090905E-3"/>
        <n v="3.5704000000000007E-2"/>
        <n v="0.11199999999999999"/>
        <n v="5.0347999999999997"/>
        <n v="4.8000000000000004E-3"/>
        <n v="8.4172840000000004"/>
        <n v="2E-3"/>
        <n v="1.4999999999999999E-2"/>
        <n v="0.31"/>
        <n v="6.8999999999999992E-2"/>
        <n v="1.3028138528138529"/>
        <n v="0.02"/>
        <n v="263.02771750000005"/>
        <n v="0.15125"/>
        <n v="0.69641025641025645"/>
        <n v="52.570512820512818"/>
        <n v="7.8947368421052634E-3"/>
        <n v="9.124454880912446E-3"/>
        <n v="11.985714285714286"/>
        <n v="7.4837500000000006"/>
        <n v="6.5900366666666672"/>
        <n v="157.18899999999999"/>
        <n v="50.721666666666664"/>
        <n v="5.6613333333333333"/>
        <n v="1.8689285714285715"/>
        <n v="191.16676082790633"/>
        <n v="126.11835600000001"/>
        <n v="5.5999999999999994E-2"/>
        <n v="0.48960000000000004"/>
        <n v="6.9999999999999993E-2"/>
        <n v="22.878799999999998"/>
        <n v="1.1599999999999999E-2"/>
        <n v="3.9999999999999996E-4"/>
        <n v="1.3668"/>
        <n v="32.027999999999999"/>
        <n v="2.0833333333333336E-2"/>
        <n v="5.0808888888888886"/>
        <n v="2.230268181818182"/>
        <n v="0.15227272727272728"/>
        <n v="0.125"/>
        <n v="0.13849999999999998"/>
        <n v="4.0000000000000001E-3"/>
        <n v="2.3345000000000002"/>
        <n v="0.1"/>
        <n v="0.35000000000000003"/>
        <n v="75.051000000000002"/>
        <n v="114.901155"/>
        <n v="20.424999999999997"/>
        <n v="5.0000000000000001E-4"/>
        <n v="0.17500000000000002"/>
        <n v="5.7334999999999994"/>
        <n v="21.5075"/>
        <n v="57.648750000000007"/>
        <n v="9.0000000000000011E-3"/>
        <n v="256.83081313131316"/>
        <n v="1.1111111111111112E-2"/>
        <n v="1.1222222222222222"/>
        <n v="1.1266666666666667"/>
        <n v="543.349156424581"/>
        <n v="5.7142857142857147E-4"/>
        <n v="5.7142857142857143E-3"/>
        <n v="56.263267182990241"/>
        <n v="494.91374999999999"/>
        <n v="1.6250000000000001E-2"/>
        <n v="114.16866666666667"/>
        <n v="3.3673333333333333"/>
        <n v="4.3333333333333335E-2"/>
        <n v="7.7886666666666677"/>
        <n v="0.97400000000000009"/>
        <n v="1.9259999999999999"/>
        <n v="3.1413333333333333"/>
        <n v="1.6666666666666666E-2"/>
        <n v="102.24133333333334"/>
        <n v="0.68399999999999994"/>
        <n v="0.91066666666666674"/>
        <n v="0.39333333333333331"/>
        <n v="11.436666666666667"/>
        <n v="112.92973333333333"/>
        <n v="1.4321428571428572"/>
        <n v="10.754135338345865"/>
        <n v="82.422107692307705"/>
        <n v="23.163076923076922"/>
        <n v="108.93241269841269"/>
        <n v="2.4E-2"/>
        <n v="1.12E-2"/>
        <n v="9.920000000000001E-2"/>
        <n v="317.3272"/>
        <n v="68.153599999999997"/>
        <n v="136.21680000000001"/>
        <n v="0.53333333333333333"/>
        <n v="3.8461538461538464E-2"/>
        <n v="146.53957758620692"/>
        <n v="0.19088937093275488"/>
        <n v="2.7272727272727275E-3"/>
        <n v="7.8181818181818186E-2"/>
        <n v="65.24636363636364"/>
        <n v="1.8181818181818181E-2"/>
        <n v="0.01"/>
        <n v="0.79909090909090907"/>
        <n v="3.6363636363636364E-3"/>
        <n v="4.2435339894712749"/>
        <n v="29.506136117214709"/>
        <n v="2.1129899999999995"/>
        <n v="4.7E-2"/>
        <n v="100.03599999999999"/>
        <n v="0.27999999999999997"/>
        <n v="206.74309000000002"/>
        <n v="0.20500000000000002"/>
        <n v="2.5999999999999999E-2"/>
        <n v="0.30499999999999999"/>
        <n v="15.39"/>
        <n v="0.88500000000000001"/>
        <n v="84.946999999999989"/>
        <n v="1.2E-2"/>
        <n v="11.943"/>
        <n v="1.1299999999999999"/>
        <n v="1.4710000000000001"/>
        <n v="120.24900000000001"/>
        <n v="5.1000000000000004E-2"/>
        <n v="0.42599999999999999"/>
        <n v="152.60429999999999"/>
        <n v="35.338000000000001"/>
        <n v="0.22599999999999998"/>
        <n v="8.5370000000000008"/>
        <n v="100.824"/>
        <n v="161.459"/>
        <n v="348.01799999999997"/>
        <n v="6.0999999999999999E-2"/>
        <n v="0.05"/>
        <n v="2.5000000000000001E-2"/>
        <n v="1.1831900000000002"/>
        <n v="113.015"/>
        <n v="40.404000000000003"/>
        <n v="1E-3"/>
        <n v="2.8420000000000001"/>
        <n v="114.97699999999999"/>
        <n v="0.46699999999999997"/>
        <n v="0.25"/>
        <n v="105.745"/>
        <n v="800.21100000000001"/>
        <n v="2.6069999999999998"/>
        <n v="125.13700000000001"/>
        <n v="107.42157000000002"/>
        <n v="4.1000000000000002E-2"/>
        <n v="1.867"/>
        <n v="112.53599999999999"/>
        <n v="33.790999999999997"/>
        <n v="0.503"/>
        <n v="3.55"/>
        <n v="0.97699999999999987"/>
        <n v="2.484"/>
        <n v="147.23376999999999"/>
        <n v="2.0529999999999999"/>
        <n v="2.6969696969696968"/>
        <n v="102.99897959183673"/>
        <n v="9.285714285714286E-2"/>
        <n v="25.41340206185567"/>
        <n v="1.0526315789473684"/>
        <n v="42.188421052631583"/>
        <n v="2.7404479578392621E-2"/>
        <n v="0.26737967914438499"/>
        <n v="8.974444444444444"/>
        <n v="0.47222222222222221"/>
        <n v="29.276666666666667"/>
        <n v="1.4500000000000002"/>
        <n v="1.1111111111111111E-3"/>
        <n v="259.57748878923763"/>
        <n v="1.2375123751237513E-2"/>
        <n v="0.38925389253892539"/>
        <n v="35.537409090909087"/>
        <n v="1.8193398957730169"/>
        <n v="101.33294117647058"/>
        <n v="148.33229411764705"/>
        <n v="39.395294117647055"/>
        <n v="0.16705882352941176"/>
        <n v="0.29411764705882354"/>
        <n v="9.9878048780487809"/>
        <n v="5.9612499999999999E-2"/>
        <n v="1.25E-3"/>
        <n v="9.5687499999999996"/>
        <n v="10.7325"/>
        <n v="201.14999999999998"/>
        <n v="0.18625"/>
        <n v="211.03642500000004"/>
        <n v="0.38750000000000001"/>
        <n v="386.81998717948721"/>
        <n v="101.50693333333334"/>
        <n v="6.8000000000000005E-2"/>
        <n v="156.14400000000001"/>
        <n v="6.6666666666666671E-3"/>
        <n v="62.765333333333331"/>
        <n v="25.912000000000003"/>
        <n v="9.0666666666666659E-2"/>
        <n v="131.93789333333334"/>
        <n v="5.0413333333333332"/>
        <n v="141.446"/>
        <n v="103.61439999999999"/>
        <n v="11.294666666666666"/>
        <n v="0.66666666666666674"/>
        <n v="1.3333333333333333E-3"/>
        <n v="2.3306666666666667"/>
        <n v="28.192"/>
        <n v="4.246666666666667"/>
        <n v="0.28667813379201834"/>
        <n v="110.73146853146854"/>
        <n v="1.1428571428571428"/>
        <n v="1.4642857142857144"/>
        <n v="117.90285714285716"/>
        <n v="109.92831428571431"/>
        <n v="0.38571428571428573"/>
        <n v="1.4285714285714287E-2"/>
        <n v="25.087142857142858"/>
        <n v="181.53547058823528"/>
        <n v="1.7647058823529412E-2"/>
        <n v="78.927352941176466"/>
        <n v="4.5985132395404564"/>
        <n v="6.9230769230769221E-2"/>
        <n v="0.19384615384615383"/>
        <n v="5.3846153846153842E-2"/>
        <n v="110.38153846153847"/>
        <n v="1.2123076923076923"/>
        <n v="102.24343076923077"/>
        <n v="143.65230769230772"/>
        <n v="101.42212307692309"/>
        <n v="1.6666666666666668E-3"/>
        <n v="4.9516666666666671"/>
        <n v="153.90035000000003"/>
        <n v="0.2"/>
        <n v="0.22499999999999998"/>
        <n v="1.6316666666666666"/>
        <n v="5.8333333333333341E-2"/>
        <n v="1.06"/>
        <n v="5.65"/>
        <n v="1.3333333333333334E-2"/>
        <n v="0.11833333333333333"/>
        <n v="294.0333333333333"/>
        <n v="3.3333333333333335E-3"/>
        <n v="0.43166666666666664"/>
        <n v="1.4200000000000002"/>
        <n v="1.7000000000000002"/>
        <n v="21.363333333333333"/>
        <n v="8.666666666666667E-2"/>
        <n v="5.3333333333333339"/>
        <n v="58.558333333333337"/>
        <n v="0.55833333333333335"/>
        <n v="6.5000000000000002E-2"/>
        <n v="0.59666666666666668"/>
        <n v="108.61819426615318"/>
        <n v="15.485964912280703"/>
        <n v="2.6660714285714282"/>
        <n v="46.100628930817614"/>
        <n v="2.2727272727272729"/>
        <n v="11.892727272727273"/>
        <n v="0.27454545454545454"/>
        <n v="12.327272727272726"/>
        <n v="382.12909090909091"/>
        <n v="100.36639999999998"/>
        <n v="0.87454545454545463"/>
        <n v="6.3092592592592585"/>
        <n v="7.407407407407407E-2"/>
        <n v="166.33076923076925"/>
        <n v="11.52156862745098"/>
        <n v="103.812"/>
        <n v="0.8"/>
        <n v="1026.8451399999999"/>
        <n v="103.21061999999999"/>
        <n v="0.51"/>
        <n v="153.452"/>
        <n v="1181.6142199999999"/>
        <n v="117.04040000000001"/>
        <n v="133.10911999999999"/>
        <n v="110.446"/>
        <n v="0.33999999999999997"/>
        <n v="120.19070000000001"/>
        <n v="0.79200000000000004"/>
        <n v="3.8739999999999997"/>
        <n v="13.22"/>
        <n v="103.029"/>
        <n v="21.55"/>
        <n v="11.75"/>
        <n v="0.82000000000000006"/>
        <n v="106.00260000000002"/>
        <n v="234.42048"/>
        <n v="0.03"/>
        <n v="0.04"/>
        <n v="101.30622"/>
        <n v="2.1919999999999997"/>
        <n v="3.0579999999999998"/>
        <n v="0.71799999999999997"/>
        <n v="0.81600000000000006"/>
        <n v="6.6339999999999995"/>
        <n v="247.84"/>
        <n v="28.405999999999999"/>
        <n v="21.628"/>
        <n v="120.35"/>
        <n v="38.86"/>
        <n v="0.14799999999999999"/>
        <n v="8.0000000000000002E-3"/>
        <n v="107.538"/>
        <n v="1.9900000000000002"/>
        <n v="6.2E-2"/>
        <n v="1.722"/>
        <n v="5.1999999999999998E-2"/>
        <n v="55.698440000000005"/>
        <n v="0.15"/>
        <n v="115.50800000000001"/>
        <n v="0.52"/>
        <n v="0.72"/>
        <n v="129.94800000000001"/>
        <n v="27.383999999999997"/>
        <n v="402.33"/>
        <n v="2.4340000000000002"/>
        <n v="128.40666000000002"/>
        <n v="0.30199999999999999"/>
        <n v="819.56399999999996"/>
        <n v="353.048"/>
        <n v="11.514000000000001"/>
        <n v="698.94800000000009"/>
        <n v="6.9320000000000004"/>
        <n v="0.08"/>
        <n v="354.82402000000002"/>
        <n v="0.55999999999999994"/>
        <n v="1.34"/>
        <n v="17.630000000000003"/>
        <n v="13.325999999999999"/>
        <n v="38.39"/>
        <n v="1.38"/>
        <n v="25.584"/>
        <n v="103.08800000000001"/>
        <n v="13.13"/>
        <n v="42.76"/>
        <n v="0.80999999999999994"/>
        <n v="102.298"/>
        <n v="13.923999999999999"/>
        <n v="101.60599999999999"/>
        <n v="9.84"/>
        <n v="10.02"/>
        <n v="212.44399999999999"/>
        <n v="305.15800000000002"/>
        <n v="284.96600000000001"/>
        <n v="104.396"/>
        <n v="0.56800000000000006"/>
        <n v="216.79422000000002"/>
        <n v="2.3220000000000001"/>
        <n v="49.381999999999998"/>
        <n v="0.106"/>
        <n v="5.4"/>
        <n v="10.5"/>
        <n v="2.7204081632653061"/>
        <n v="39.942857142857143"/>
        <n v="3.6080041046690612"/>
        <n v="0.21649484536082475"/>
        <n v="200.51866666666669"/>
        <n v="100.90416666666667"/>
        <n v="1.3270833333333334"/>
        <n v="3.5520833333333335"/>
        <n v="114.40638297872341"/>
        <n v="20.44963251188932"/>
        <n v="101.18888888888888"/>
        <n v="0.1111111111111111"/>
        <n v="14.182977777777777"/>
        <n v="102.44597777777777"/>
        <n v="0.41111111111111115"/>
        <n v="47.333333333333336"/>
        <n v="0.26666666666666666"/>
        <n v="0.41333333333333333"/>
        <n v="145.14000000000001"/>
        <n v="0.26222222222222225"/>
        <n v="108.42485875706214"/>
        <n v="122.99154545454545"/>
        <n v="138.96574712643678"/>
        <n v="2.3529411764705882E-2"/>
        <n v="398.59528571428569"/>
        <n v="0.20238095238095236"/>
        <n v="118.64285714285714"/>
        <n v="104.62615"/>
        <n v="115.08"/>
        <n v="19.41"/>
        <n v="199.215125"/>
        <n v="788.05550000000005"/>
        <n v="22.092500000000001"/>
        <n v="1.075"/>
        <n v="100.38249999999999"/>
        <n v="27.58"/>
        <n v="112.815"/>
        <n v="15.324999999999999"/>
        <n v="2.7025000000000001"/>
        <n v="127.96000000000001"/>
        <n v="0.33"/>
        <n v="131.44"/>
        <n v="23.692499999999999"/>
        <n v="19.762499999999999"/>
        <n v="119.16249999999999"/>
        <n v="2.105"/>
        <n v="111.59049999999999"/>
        <n v="132.89249999999998"/>
        <n v="31.114999999999998"/>
        <n v="0.13250000000000001"/>
        <n v="125.22750000000001"/>
        <n v="106.60499999999999"/>
        <n v="5.5"/>
        <n v="484.90975000000003"/>
        <n v="105.77749999999999"/>
        <n v="144.54249999999999"/>
        <n v="39.627499999999998"/>
        <n v="103.75000000000001"/>
        <n v="0.22842639593908631"/>
        <n v="6.4102564102564097E-2"/>
        <n v="0.4"/>
        <n v="6.4158609339642041"/>
        <n v="101.31578947368421"/>
        <n v="213.98947368421051"/>
        <n v="2.6315789473684209E-2"/>
        <n v="19.736842105263158"/>
        <n v="21.906971229845084"/>
        <n v="106.81333333333333"/>
        <n v="1.2513513513513512"/>
        <n v="112.63736263736264"/>
        <n v="1.7098591549295776"/>
        <n v="303.80111428571428"/>
        <n v="101.82857142857142"/>
        <n v="198.47237142857145"/>
        <n v="103.09142857142857"/>
        <n v="113.59142857142857"/>
        <n v="5.0999999999999996"/>
        <n v="23.588571428571427"/>
        <n v="526.09431428571429"/>
        <n v="126.82285714285715"/>
        <n v="112.29714285714284"/>
        <n v="14.111428571428572"/>
        <n v="1.6714285714285713"/>
        <n v="111.07699999999998"/>
        <n v="160.22808571428573"/>
        <n v="116.25714285714285"/>
        <n v="7.1428571428571425E-2"/>
        <n v="2.8571428571428571E-3"/>
        <n v="171.94285714285715"/>
        <n v="0.30285714285714288"/>
        <n v="100.35142857142858"/>
        <n v="108.80768571428572"/>
        <n v="100.78754285714287"/>
        <n v="134.82571428571427"/>
        <n v="102.42285714285715"/>
        <n v="15.491428571428573"/>
        <n v="0.2142857142857143"/>
        <n v="106.72648571428572"/>
        <n v="114.40928571428573"/>
        <n v="82.817599999999999"/>
        <n v="22.494285714285713"/>
        <n v="62.839999999999996"/>
        <n v="1.077142857142857"/>
        <n v="0.85142857142857142"/>
        <n v="102.66285714285715"/>
        <n v="0.35714285714285715"/>
        <n v="100.84571428571429"/>
        <n v="125.02285714285715"/>
        <n v="127.34117647058822"/>
        <n v="102.08358208955224"/>
        <n v="4.957575757575758"/>
        <n v="4.3"/>
        <n v="6.9696969696969706"/>
        <n v="226.239013671875"/>
        <n v="65.101538461538468"/>
        <n v="105.34805315203954"/>
        <n v="103.840625"/>
        <n v="0.86250000000000004"/>
        <n v="0.76129032258064511"/>
        <n v="102.6467741935484"/>
        <n v="191.14"/>
        <n v="111.31"/>
        <n v="117.96376666666666"/>
        <n v="456.41449999999998"/>
        <n v="6.6066666666666665"/>
        <n v="6.1"/>
        <n v="167.50470000000001"/>
        <n v="7813.7822333333334"/>
        <n v="105.58333333333334"/>
        <n v="123.68010000000001"/>
        <n v="100.80333333333333"/>
        <n v="101.05"/>
        <n v="246.0608"/>
        <n v="104.67999999999999"/>
        <n v="0.16666666666666669"/>
        <n v="105.07333333333332"/>
        <n v="131.66833333333335"/>
        <n v="0.28333333333333333"/>
        <n v="165.29333333333335"/>
        <n v="0.3"/>
        <n v="1"/>
        <n v="200.15333333333331"/>
        <n v="106.32110000000002"/>
        <n v="2.87"/>
        <n v="104.30333333333333"/>
        <n v="102.97033333333331"/>
        <n v="102.02863333333335"/>
        <n v="109.67666666666666"/>
        <n v="6.2566666666666677"/>
        <n v="39.426666666666662"/>
        <n v="0.36666666666666664"/>
        <n v="951.03109999999992"/>
        <n v="3.85"/>
        <n v="9.0833333333333339"/>
        <n v="7.043333333333333"/>
        <n v="3.3033333333333332"/>
        <n v="6.293333333333333"/>
        <n v="0.33333333333333337"/>
        <n v="143.45666666666668"/>
        <n v="102.25"/>
        <n v="3.42"/>
        <n v="39.743333333333339"/>
        <n v="4.083333333333333"/>
        <n v="25.976666666666663"/>
        <n v="21.25"/>
        <n v="18.737933333333334"/>
        <n v="320.05299999999994"/>
        <n v="5.42"/>
        <n v="44.32"/>
        <n v="2.666666666666667"/>
        <n v="102.03333333333333"/>
        <n v="46.666666666666664"/>
        <n v="3.3333333333333333E-2"/>
        <n v="33.473333333333329"/>
        <n v="0.86206896551724133"/>
        <n v="3.8206896551724134"/>
        <n v="104.46206037108834"/>
        <n v="100.24604569420035"/>
        <n v="28.842857142857142"/>
        <n v="0.71785714285714286"/>
        <n v="38.735714285714288"/>
        <n v="41.407142857142858"/>
        <n v="102.60000000000001"/>
        <n v="118.2205035971223"/>
        <n v="5.0509090909090908"/>
        <n v="150.34814814814814"/>
        <n v="170.29262962962963"/>
        <n v="21.037037037037038"/>
        <n v="25.030188679245285"/>
        <n v="101.38461538461539"/>
        <n v="6.565384615384616"/>
        <n v="9.6153846153846159E-2"/>
        <n v="2.6076923076923078"/>
        <n v="101.72264"/>
        <n v="2.93"/>
        <n v="125.10239999999999"/>
        <n v="132.024"/>
        <n v="104.93380000000001"/>
        <n v="104.72999999999999"/>
        <n v="101.248"/>
        <n v="154.97535999999999"/>
        <n v="118.72620000000001"/>
        <n v="118.08108"/>
        <n v="108.78684000000001"/>
        <n v="126.732"/>
        <n v="138.70400000000001"/>
        <n v="128.02668"/>
        <n v="102.592"/>
        <n v="133.48307999999997"/>
        <n v="7.2120000000000006"/>
        <n v="178.67599999999999"/>
        <n v="130.98000000000002"/>
        <n v="102.27200000000001"/>
        <n v="196.4"/>
        <n v="105.91999999999999"/>
        <n v="1.04"/>
        <n v="0.752"/>
        <n v="0.104"/>
        <n v="0.16800000000000001"/>
        <n v="1.1159999999999999"/>
        <n v="9.4412800000000008"/>
        <n v="300.11791999999997"/>
        <n v="1.24"/>
        <n v="101.55199999999999"/>
        <n v="113.104"/>
        <n v="7.5880000000000001"/>
        <n v="0.49199999999999999"/>
        <n v="105.982"/>
        <n v="120.10400000000001"/>
        <n v="119.756"/>
        <n v="0.42"/>
        <n v="100.52799999999999"/>
        <n v="0.32800000000000001"/>
        <n v="13.639999999999999"/>
        <n v="11.343999999999999"/>
        <n v="106.30800000000001"/>
        <n v="7.8680000000000003"/>
        <n v="105.80799999999999"/>
        <n v="103.2"/>
        <n v="5.548"/>
        <n v="199.244"/>
        <n v="61.124000000000002"/>
        <n v="0.42399999999999999"/>
        <n v="17.380000000000003"/>
        <n v="1.8399999999999999"/>
        <n v="0.60399999999999998"/>
        <n v="114.53400000000001"/>
        <n v="106.476"/>
        <n v="2.44"/>
        <n v="10.52"/>
        <n v="116.83911999999998"/>
        <n v="19.759999999999998"/>
        <n v="4.8680000000000003"/>
        <n v="34.527999999999999"/>
        <n v="29.376000000000001"/>
        <n v="82.207999999999998"/>
        <n v="8.8000000000000009E-2"/>
        <n v="4.16"/>
        <n v="39.5"/>
        <n v="107.91200000000001"/>
        <n v="0.79600000000000004"/>
        <n v="23.416"/>
        <n v="1.044"/>
        <n v="2.036"/>
        <n v="100.352"/>
        <n v="114.75999999999999"/>
        <n v="70.36"/>
        <n v="110.4008"/>
        <n v="116.35599999999999"/>
        <n v="105.22388000000001"/>
        <n v="1.1919999999999999"/>
        <n v="4.2880000000000003"/>
        <n v="118.12400000000001"/>
        <n v="975.11200000000008"/>
        <n v="4.9639999999999995"/>
        <n v="304.18799999999999"/>
        <n v="294.20799999999997"/>
        <n v="1.7319999999999998"/>
        <n v="122.02"/>
        <n v="138.64000000000001"/>
        <n v="720.24800000000005"/>
        <n v="0.5"/>
        <n v="1.3673469387755102"/>
        <n v="56.51428571428572"/>
        <n v="104.85537190082646"/>
        <n v="20.220833333333331"/>
        <n v="125.94166666666666"/>
        <n v="116.94725"/>
        <n v="25.698702928870294"/>
        <n v="26.6"/>
        <n v="119.74347826086958"/>
        <n v="26.35217391304348"/>
        <n v="120.32608695652173"/>
        <n v="102.30434782608695"/>
        <n v="106.16782608695652"/>
        <n v="141.3251043268175"/>
        <n v="36.404444444444444"/>
        <n v="4.4444444444444444E-3"/>
        <n v="100.63392857142857"/>
        <n v="111.31818181818183"/>
        <n v="101.8"/>
        <n v="105.84090909090908"/>
        <n v="0.31818181818181818"/>
        <n v="4.004545454545454"/>
        <n v="4.5454545454545456E-2"/>
        <n v="183.44090909090909"/>
        <n v="1.3636363636363637E-2"/>
        <n v="25.259090909090908"/>
        <n v="101.44545454545455"/>
        <n v="104.93636363636362"/>
        <n v="0.47727272727272729"/>
        <n v="944.83338095238094"/>
        <n v="104.3047619047619"/>
        <n v="7.8809523809523814"/>
        <n v="103.95714285714286"/>
        <n v="9.5500000000000007"/>
        <n v="132.19"/>
        <n v="100.61"/>
        <n v="104.10165000000001"/>
        <n v="1.1499999999999999"/>
        <n v="104.21799999999999"/>
        <n v="107.4"/>
        <n v="21.574999999999999"/>
        <n v="3.2"/>
        <n v="108.395"/>
        <n v="128.69999999999999"/>
        <n v="0.76500000000000001"/>
        <n v="375.49599999999998"/>
        <n v="108.71389999999998"/>
        <n v="520.73254999999995"/>
        <n v="10.411249999999999"/>
        <n v="370.13"/>
        <n v="100.16000000000001"/>
        <n v="9.1050000000000004"/>
        <n v="0.155"/>
        <n v="202.51495"/>
        <n v="6.4850000000000003"/>
        <n v="34.625"/>
        <n v="2.9550000000000001"/>
        <n v="7.4999999999999997E-2"/>
        <n v="26.640000000000004"/>
        <n v="117.52499999999999"/>
        <n v="111.72500000000001"/>
        <n v="107.86500000000001"/>
        <n v="103.77499999999999"/>
        <n v="0.375"/>
        <n v="5.0000000000000001E-3"/>
        <n v="380.52499999999998"/>
        <n v="112.105"/>
        <n v="0.24"/>
        <n v="100.11000000000001"/>
        <n v="1014.6425"/>
        <n v="100.64"/>
        <n v="3.9750000000000001"/>
        <n v="254.31499999999997"/>
        <n v="2.9250000000000003"/>
        <n v="0.13"/>
        <n v="1460.4850000000001"/>
        <n v="9.31"/>
        <n v="106.80000000000001"/>
        <n v="114.66525000000001"/>
        <n v="104.59625"/>
        <n v="100.12570000000001"/>
        <n v="2.0549999999999997"/>
        <n v="72.989999999999995"/>
        <n v="9.5000000000000001E-2"/>
        <n v="9.379999999999999"/>
        <n v="100.35000000000001"/>
        <n v="12.75"/>
        <n v="106.58000000000001"/>
        <n v="176.535"/>
        <n v="1.365"/>
        <n v="118.63774999999998"/>
        <n v="101.265"/>
        <n v="17.810000000000002"/>
        <n v="3"/>
        <n v="109.52500000000001"/>
        <n v="3.4999999999999996E-2"/>
        <n v="0.105"/>
        <n v="39.17"/>
        <n v="233.21535"/>
        <n v="2.4500000000000002"/>
        <n v="3.105"/>
        <n v="15.5"/>
        <n v="579.08000000000004"/>
        <n v="12.34"/>
        <n v="109.67499999999998"/>
        <n v="280.73"/>
        <n v="2.2650000000000001"/>
        <n v="101.82500000000002"/>
        <n v="8.0250000000000004"/>
        <n v="0.625"/>
        <n v="283.09000000000003"/>
        <n v="106.80499999999999"/>
        <n v="131.20499999999998"/>
        <n v="0.57499999999999996"/>
        <n v="6.5299999999999994"/>
        <n v="100.6"/>
        <n v="2.4299999999999997"/>
        <n v="135.98609999999999"/>
        <n v="16.055"/>
        <n v="26.06"/>
        <n v="112.10606060606061"/>
        <n v="17.512820512820511"/>
        <n v="105.80000000000001"/>
        <n v="126.8842105263158"/>
        <n v="100.67894736842105"/>
        <n v="184.61052631578946"/>
        <n v="22.05263157894737"/>
        <n v="6.0263157894736841"/>
        <n v="1.0554089709762533E-2"/>
        <n v="0.5714285714285714"/>
        <n v="108.64893617021276"/>
        <n v="100.9027027027027"/>
        <n v="428.83978378378379"/>
        <n v="102.85405405405406"/>
        <n v="110.76216216216217"/>
        <n v="109.13513513513513"/>
        <n v="124.84324324324325"/>
        <n v="104.45405405405405"/>
        <n v="120.46777777777777"/>
        <n v="114.27249999999999"/>
        <n v="18.300055555555556"/>
        <n v="118.94444444444446"/>
        <n v="113.01761111111111"/>
        <n v="101.22777777777779"/>
        <n v="8.3333333333333343E-2"/>
        <n v="352.92777777777775"/>
        <n v="103.47222222222223"/>
        <n v="69.561111111111103"/>
        <n v="9.8166666666666664"/>
        <n v="5.5555555555555552E-2"/>
        <n v="108.46283333333334"/>
        <n v="5.5555555555555558E-3"/>
        <n v="103.58333333333334"/>
        <n v="5.6666666666666661"/>
        <n v="52.327777777777776"/>
        <n v="121.5816111111111"/>
        <n v="8.0833333333333321"/>
        <n v="30.8"/>
        <n v="103.42857142857143"/>
        <n v="1.7142857142857144E-2"/>
        <n v="123.64125714285714"/>
        <n v="100"/>
        <n v="51.023391812865491"/>
        <n v="104.73529411764706"/>
        <n v="39.358823529411765"/>
        <n v="31.94705882352941"/>
        <n v="13.852941176470587"/>
        <n v="17.652941176470588"/>
        <n v="108.65882352941176"/>
        <n v="157.31829411764707"/>
        <n v="14.825133372851216"/>
        <n v="104.16766467065868"/>
        <n v="6.0606060606060606E-3"/>
        <n v="10.539393939393939"/>
        <n v="159.16819571865443"/>
        <n v="102.45398773006136"/>
        <n v="5.21875"/>
        <n v="3.25"/>
        <n v="107.31250000000001"/>
        <n v="208.70837499999996"/>
        <n v="101.03500000000001"/>
        <n v="5.6937500000000005"/>
        <n v="0.1875"/>
        <n v="107.87731249999999"/>
        <n v="13.637499999999999"/>
        <n v="103.58125"/>
        <n v="39.112499999999997"/>
        <n v="35.174193548387095"/>
        <n v="101.32258064516128"/>
        <n v="104.04266666666666"/>
        <n v="110.91186666666665"/>
        <n v="30.9"/>
        <n v="100.60706666666665"/>
        <n v="225.94666666666666"/>
        <n v="116.08000000000001"/>
        <n v="106.66666666666667"/>
        <n v="106.12433333333333"/>
        <n v="176.29999999999998"/>
        <n v="137.92666666666668"/>
        <n v="50.2"/>
        <n v="109.15333333333332"/>
        <n v="107.63413333333334"/>
        <n v="102.12366666666665"/>
        <n v="115.93333333333334"/>
        <n v="162.14066666666668"/>
        <n v="104.82000000000001"/>
        <n v="30.433333333333334"/>
        <n v="123.61333333333333"/>
        <n v="2.4"/>
        <n v="101.53333333333335"/>
        <n v="103.97333333333334"/>
        <n v="7.0666666666666673"/>
        <n v="121.23333333333332"/>
        <n v="205.36666666666665"/>
        <n v="15.266666666666667"/>
        <n v="101.14333333333335"/>
        <n v="3.0066666666666664"/>
        <n v="3.9334666666666664"/>
        <n v="116.29333333333334"/>
        <n v="0.83333333333333337"/>
        <n v="101.24459999999999"/>
        <n v="101.53353333333335"/>
        <n v="32.56"/>
        <n v="21.146666666666665"/>
        <n v="2.1999999999999997"/>
        <n v="117.86666666666667"/>
        <n v="0.40666666666666662"/>
        <n v="161.97999999999999"/>
        <n v="113.77333333333333"/>
        <n v="188.66966666666667"/>
        <n v="0.84"/>
        <n v="1.8666666666666669"/>
        <n v="0.47333333333333333"/>
        <n v="174"/>
        <n v="116.96666666666667"/>
        <n v="110.00666666666667"/>
        <n v="101.89999999999999"/>
        <n v="4.5600000000000005"/>
        <n v="145.88"/>
        <n v="108.21333333333334"/>
        <n v="19.139999999999997"/>
        <n v="7.8266666666666662"/>
        <n v="16.826666666666668"/>
        <n v="102.1"/>
        <n v="2.0066666666666668"/>
        <n v="43.406666666666666"/>
        <n v="3.0666666666666664"/>
        <n v="103.76666666666668"/>
        <n v="103.56666666666668"/>
        <n v="104.66666666666666"/>
        <n v="105.38666666666667"/>
        <n v="109.76666666666665"/>
        <n v="102.23333333333333"/>
        <n v="125.69999999999999"/>
        <n v="201.82666666666668"/>
        <n v="21.033333333333335"/>
        <n v="202.23220000000001"/>
        <n v="1.2933333333333332"/>
        <n v="108"/>
        <n v="103.98"/>
        <n v="7.3333333333333334E-2"/>
        <n v="8.8800000000000008"/>
        <n v="5.9066666666666672"/>
        <n v="1.6199999999999999"/>
        <n v="253.29333333333332"/>
        <n v="103.20666666666666"/>
        <n v="8.64"/>
        <n v="110.13360000000002"/>
        <n v="101.76666666666667"/>
        <n v="1.9066666666666665"/>
        <n v="1.4133333333333333"/>
        <n v="42.011733333333332"/>
        <n v="452.37333333333333"/>
        <n v="148.10000000000002"/>
        <n v="30.813400000000001"/>
        <n v="0.48666666666666669"/>
        <n v="3.4666666666666663"/>
        <n v="8.9"/>
        <n v="104.51666666666665"/>
        <n v="5.58"/>
        <n v="2.6866666666666665"/>
        <n v="104.96000000000001"/>
        <n v="14.993333333333334"/>
        <n v="1.3666666666666667"/>
        <n v="12.166666666666668"/>
        <n v="102.18"/>
        <n v="100.84"/>
        <n v="108.60666666666667"/>
        <n v="0.33512064343163539"/>
        <n v="10.86206896551724"/>
        <n v="1.6620689655172414"/>
        <n v="123.27586206896552"/>
        <n v="269.91034482758624"/>
        <n v="14.058171745152354"/>
        <n v="111.78571428571429"/>
        <n v="228.82507142857142"/>
        <n v="18.142857142857142"/>
        <n v="0.97142857142857131"/>
        <n v="141.85714285714286"/>
        <n v="15.214285714285714"/>
        <n v="145.70000000000002"/>
        <n v="111.79285714285714"/>
        <n v="29.228571428571428"/>
        <n v="113.83571428571429"/>
        <n v="1.4814814814814816"/>
        <n v="3.4474868431088401"/>
        <n v="113.46153846153845"/>
        <n v="118.73499999999999"/>
        <n v="139.1"/>
        <n v="102.25999999999999"/>
        <n v="157.37692307692308"/>
        <n v="111.15384615384616"/>
        <n v="101.25769230769231"/>
        <n v="153.3153846153846"/>
        <n v="100.86153846153847"/>
        <n v="16.376923076923077"/>
        <n v="102.94615384615385"/>
        <n v="7.6923076923076927E-3"/>
        <n v="3.8464497269020695E-2"/>
        <n v="105.0859375"/>
        <n v="0.43307086614173229"/>
        <n v="110.77157238734421"/>
        <n v="100.43200000000002"/>
        <n v="59.467839999999995"/>
        <n v="35.856000000000002"/>
        <n v="104.11200000000001"/>
        <n v="322.24"/>
        <n v="105.44"/>
        <n v="109.48792"/>
        <n v="20.208000000000002"/>
        <n v="103.90027322404372"/>
        <n v="103.04098360655738"/>
        <n v="0.66115702479338845"/>
        <n v="22.881426547787683"/>
        <n v="105.56666666666668"/>
        <n v="14.091666666666667"/>
        <n v="144.58441666666667"/>
        <n v="118.25000000000001"/>
        <n v="213.14633333333336"/>
        <n v="116.66666666666667"/>
        <n v="107.25"/>
        <n v="100.24166666666667"/>
        <n v="5.6333333333333329"/>
        <n v="110.65833333333333"/>
        <n v="102.90416666666667"/>
        <n v="1.7500000000000002"/>
        <n v="17.933333333333334"/>
        <n v="15.225"/>
        <n v="326.0916666666667"/>
        <n v="140.05000000000001"/>
        <n v="1.4583333333333333"/>
        <n v="49.183333333333337"/>
        <n v="100.79166666666666"/>
        <n v="7.5333333333333332"/>
        <n v="59.774999999999999"/>
        <n v="0.43333333333333329"/>
        <n v="10.775"/>
        <n v="101.375"/>
        <n v="267.29166666666669"/>
        <n v="23.333333333333332"/>
        <n v="250.30841666666666"/>
        <n v="25.25"/>
        <n v="4.583333333333333"/>
        <n v="114.39999999999999"/>
        <n v="102.13333333333334"/>
        <n v="264.62241666666665"/>
        <n v="109.34166666666667"/>
        <n v="19.650000000000002"/>
        <n v="0.88333333333333341"/>
        <n v="8.3333333333333332E-3"/>
        <n v="0.41666666666666669"/>
        <n v="179.9"/>
        <n v="14.799999999999999"/>
        <n v="101.90833333333333"/>
        <n v="1.9416666666666664"/>
        <n v="6.708333333333333"/>
        <n v="1081.2401666666667"/>
        <n v="0.75"/>
        <n v="11.708333333333334"/>
        <n v="8.3340278356529712E-2"/>
        <n v="100.08673425918037"/>
        <n v="12.034782608695652"/>
        <n v="111.99130434782609"/>
        <n v="106.63570159857905"/>
        <n v="0.2589285714285714"/>
        <n v="0.7155635062611807"/>
        <n v="34.802513464991023"/>
        <n v="110.05454545454545"/>
        <n v="19.600000000000001"/>
        <n v="16.254545454545454"/>
        <n v="128.0181818181818"/>
        <n v="2.5545454545454547"/>
        <n v="36.236363636363642"/>
        <n v="4.7363636363636363"/>
        <n v="2790.6363636363635"/>
        <n v="120.49622641509434"/>
        <n v="39.120962394619681"/>
        <n v="100.24761904761905"/>
        <n v="102"/>
        <n v="7.2952380952380951"/>
        <n v="105.19047619047619"/>
        <n v="16.161904761904761"/>
        <n v="5.7238095238095239"/>
        <n v="142.60827250608273"/>
        <n v="123.48756218905473"/>
        <n v="106.4"/>
        <n v="112.92"/>
        <n v="105.55000000000001"/>
        <n v="115.7092"/>
        <n v="178.95250000000001"/>
        <n v="124.0061"/>
        <n v="110.9423"/>
        <n v="100.46"/>
        <n v="114.72"/>
        <n v="108.04450000000001"/>
        <n v="0.85000000000000009"/>
        <n v="145.11000000000001"/>
        <n v="0.54999999999999993"/>
        <n v="0.76"/>
        <n v="1105.3811999999998"/>
        <n v="0.70000000000000007"/>
        <n v="155.91"/>
        <n v="109.5"/>
        <n v="104.2"/>
        <n v="144.37459999999999"/>
        <n v="921.54219999999998"/>
        <n v="110.7"/>
        <n v="103.3501"/>
        <n v="8.2100000000000009"/>
        <n v="121.10000000000001"/>
        <n v="101.35000000000001"/>
        <n v="0.67"/>
        <n v="1360.0976000000001"/>
        <n v="300.47639999999996"/>
        <n v="10.48"/>
        <n v="192.92499999999998"/>
        <n v="112.30249999999999"/>
        <n v="2.85"/>
        <n v="8.7200000000000006"/>
        <n v="102.65010000000001"/>
        <n v="100.31000000000002"/>
        <n v="20.705000000000002"/>
        <n v="15"/>
        <n v="22.91"/>
        <n v="308.65999999999997"/>
        <n v="116.21"/>
        <n v="103.89999999999999"/>
        <n v="100.41"/>
        <n v="1.25"/>
        <n v="2.6599999999999997"/>
        <n v="1.05"/>
        <n v="2.5"/>
        <n v="127.30419999999999"/>
        <n v="156.73439999999999"/>
        <n v="103"/>
        <n v="101.56"/>
        <n v="116.56"/>
        <n v="36.85"/>
        <n v="1.51"/>
        <n v="14.860000000000001"/>
        <n v="102.99000000000001"/>
        <n v="102.91"/>
        <n v="7.26"/>
        <n v="30.599999999999998"/>
        <n v="0.91999999999999993"/>
        <n v="1.4000000000000001"/>
        <n v="4.67"/>
        <n v="100.25"/>
        <n v="171.76130000000001"/>
        <n v="118.05000000000001"/>
        <n v="118.8"/>
        <n v="0.21"/>
        <n v="11.450000000000001"/>
        <n v="15.770000000000001"/>
        <n v="5.0599999999999996"/>
        <n v="1.02"/>
        <n v="128"/>
        <n v="4.3499999999999996"/>
        <n v="0.16999999999999998"/>
        <n v="100.27"/>
        <n v="101.15"/>
        <n v="111.75999999999999"/>
        <n v="102.89999999999999"/>
        <n v="15.329999999999998"/>
        <n v="1.0999999999999999"/>
        <n v="100.92000000000002"/>
        <n v="101.19"/>
        <n v="473.27000000000004"/>
        <n v="102.35000000000001"/>
        <n v="6.5"/>
        <n v="111.60000000000001"/>
        <n v="254.45000000000002"/>
        <n v="4.8099999999999996"/>
        <n v="128.06"/>
        <n v="156.96"/>
        <n v="288.17"/>
        <n v="106.85"/>
        <n v="127.95"/>
        <n v="110.5675"/>
        <n v="493.21000000000004"/>
        <n v="136.13999999999999"/>
        <n v="15.06"/>
        <n v="111.22000000000001"/>
        <n v="113.63000000000001"/>
        <n v="159.29509999999999"/>
        <n v="101.73"/>
        <n v="66.84"/>
        <n v="106.03"/>
        <n v="119.98010000000001"/>
        <n v="170.28880000000001"/>
        <n v="43.03"/>
        <n v="0.09"/>
        <n v="154.43"/>
        <n v="5.41"/>
        <n v="105.5"/>
        <n v="135"/>
        <n v="10"/>
        <n v="123.53"/>
        <n v="101"/>
        <n v="33.19"/>
        <n v="19.079999999999998"/>
        <n v="284.74"/>
        <n v="0.77"/>
        <n v="1.3299999999999998"/>
        <n v="4.0199999999999996"/>
        <n v="2.73"/>
        <n v="155.29999999999998"/>
        <n v="537.37"/>
        <n v="123.25"/>
        <n v="104.4"/>
        <n v="114.5"/>
        <n v="100.26489999999998"/>
        <n v="12.45"/>
        <n v="1705.2499999999998"/>
        <n v="101.33000000000001"/>
        <n v="100.88"/>
        <n v="121.78"/>
        <n v="120.4166"/>
        <n v="11.360000000000001"/>
        <n v="16.77"/>
        <n v="103.38000000000001"/>
        <n v="100.64999999999999"/>
        <n v="17.150000000000002"/>
        <n v="0.95"/>
        <n v="113.85000000000001"/>
        <n v="243.15000000000003"/>
        <n v="121.64999999999999"/>
        <n v="0.44999999999999996"/>
        <n v="18.64"/>
        <n v="67.55"/>
        <n v="3.34"/>
        <n v="105.01"/>
        <n v="14.38"/>
        <n v="105.56"/>
        <n v="100.85"/>
        <n v="117.27000000000001"/>
        <n v="103.73000000000002"/>
        <n v="115.45"/>
        <n v="75.400000000000006"/>
        <n v="34.410000000000004"/>
        <n v="31.25"/>
        <n v="0.96"/>
        <n v="3.75"/>
        <n v="1678.3738373837384"/>
        <n v="0.7000700070007001"/>
        <n v="29.6029602960296"/>
        <n v="131.62883248730967"/>
        <n v="41.489795918367342"/>
        <n v="403.57653061224488"/>
        <n v="124.15933781686496"/>
        <n v="2.75"/>
        <n v="102.36842105263158"/>
        <n v="14.536842105263158"/>
        <n v="100.47368421052632"/>
        <n v="100.26315789473684"/>
        <n v="119.32315789473684"/>
        <n v="1.4210526315789473"/>
        <n v="100.37894736842105"/>
        <n v="181.86315789473684"/>
        <n v="101.71957671957672"/>
        <n v="0.99546510341776351"/>
        <n v="104.11111111111111"/>
        <n v="103.36388888888889"/>
        <n v="101.52222222222223"/>
        <n v="126.14444444444443"/>
        <n v="11.077777777777778"/>
        <n v="17.155555555555555"/>
        <n v="146.97777777777779"/>
        <n v="172.27777777777777"/>
        <n v="104.95555555555556"/>
        <n v="101.22222222222221"/>
        <n v="107.77777777777777"/>
        <n v="272.27777777777777"/>
        <n v="3.3444444444444441"/>
        <n v="101.37777777777779"/>
        <n v="2.4777777777777779"/>
        <n v="101.33333333333334"/>
        <n v="0.68631863186318631"/>
        <n v="11.818181818181818"/>
        <n v="154.05897142857143"/>
        <n v="104.12571428571428"/>
        <n v="128.95348837209301"/>
        <n v="141.08235294117648"/>
        <n v="4.117647058823529"/>
        <n v="125.95294117647057"/>
        <n v="102.61176470588236"/>
        <n v="134.44929411764704"/>
        <n v="115.30588235294117"/>
        <n v="110.52941176470587"/>
        <n v="102.76470588235294"/>
        <n v="125.52941176470588"/>
        <n v="0.6"/>
        <n v="136.85882352941178"/>
        <n v="101.6"/>
        <n v="2.3764705882352941"/>
        <n v="100.78823529411764"/>
        <n v="103.29411764705883"/>
        <n v="104.16666666666667"/>
        <n v="103.39285714285715"/>
        <n v="110.48192771084338"/>
        <n v="122.10975609756099"/>
        <n v="171.04755366949576"/>
        <n v="2.4375"/>
        <n v="101.004125"/>
        <n v="100.66250000000001"/>
        <n v="0.8125"/>
        <n v="106.73325"/>
        <n v="105.31250000000001"/>
        <n v="104.4375"/>
        <n v="114.12500000000001"/>
        <n v="102.6375"/>
        <n v="21.887499999999999"/>
        <n v="100.325"/>
        <n v="1379.4206249999997"/>
        <n v="127.49999999999999"/>
        <n v="115.040375"/>
        <n v="111.87499999999999"/>
        <n v="104.3625"/>
        <n v="350.84462500000001"/>
        <n v="100.4375"/>
        <n v="3.0124999999999997"/>
        <n v="420.51249999999999"/>
        <n v="5.3125"/>
        <n v="101.18750000000001"/>
        <n v="103.01249999999999"/>
        <n v="100.880375"/>
        <n v="130.36250000000001"/>
        <n v="122.9"/>
        <n v="102.06937499999999"/>
        <n v="0.325125"/>
        <n v="106.4875"/>
        <n v="102.64512500000001"/>
        <n v="0.6875"/>
        <n v="150.01875000000001"/>
        <n v="106.71250000000001"/>
        <n v="1.325"/>
        <n v="144.31375"/>
        <n v="102.875"/>
        <n v="3.8875000000000002"/>
        <n v="0.43750000000000006"/>
        <n v="37.412500000000001"/>
        <n v="100.125"/>
        <n v="107.74999999999999"/>
        <n v="6.25E-2"/>
        <n v="1.4749999999999999"/>
        <n v="146.88749999999999"/>
        <n v="4.0625"/>
        <n v="100.01249999999999"/>
        <n v="101.42500000000001"/>
        <n v="2.375"/>
        <n v="3.4125000000000001"/>
        <n v="101.49999999999999"/>
        <n v="107.26249999999999"/>
        <n v="407.7"/>
        <n v="40"/>
        <n v="16.25"/>
        <n v="102.83750000000001"/>
        <n v="112.6875"/>
        <n v="110.406125"/>
        <n v="104.35000000000001"/>
        <n v="0.13749999999999998"/>
        <n v="223.92500000000001"/>
        <n v="109.125"/>
        <n v="190.84810126582278"/>
        <n v="102.50632911392405"/>
        <n v="16.734177215189874"/>
        <n v="146.12318374694613"/>
        <n v="11.328275684711327"/>
        <n v="101.41935483870968"/>
        <n v="2.7873639500929119"/>
        <n v="103.09292094387415"/>
        <n v="135.76026666666667"/>
        <n v="102.46666666666667"/>
        <n v="105.566"/>
        <n v="103.8"/>
        <n v="116.52013333333333"/>
        <n v="130.33333333333331"/>
        <n v="155.33333333333331"/>
        <n v="101.01333333333334"/>
        <n v="100.33493333333334"/>
        <n v="110.66666666666667"/>
        <n v="103.86666666666666"/>
        <n v="149.74666666666667"/>
        <n v="6.6666666666666666E-2"/>
        <n v="5.08"/>
        <n v="13.066666666666665"/>
        <n v="126.48920000000001"/>
        <n v="3.3333333333333335"/>
        <n v="0.46666666666666673"/>
        <n v="115.54666666666667"/>
        <n v="27.6"/>
        <n v="100.26666666666667"/>
        <n v="125.16000000000001"/>
        <n v="104.44"/>
        <n v="31.546666666666667"/>
        <n v="106.73333333333332"/>
        <n v="153.73333333333335"/>
        <n v="14.680000000000001"/>
        <n v="107.88"/>
        <n v="417.73333333333335"/>
        <n v="4.2133333333333338"/>
        <n v="8.9066666666666663"/>
        <n v="102.69239999999999"/>
        <n v="108.11999999999999"/>
        <n v="109.42666666666668"/>
        <n v="20.36"/>
        <n v="20.733333333333334"/>
        <n v="318.69988910451895"/>
        <n v="113.00013888888888"/>
        <n v="24.194444444444443"/>
        <n v="105.47157142857144"/>
        <n v="100.88571428571429"/>
        <n v="149.07142857142856"/>
        <n v="14.314285714285715"/>
        <n v="112.92857142857142"/>
        <n v="108.50614285714286"/>
        <n v="1435.5717142857143"/>
        <n v="115.12214285714286"/>
        <n v="110.71428571428572"/>
        <n v="145.85714285714286"/>
        <n v="110.16142857142856"/>
        <n v="113.45714285714286"/>
        <n v="107.52857142857141"/>
        <n v="16.514285714285716"/>
        <n v="104.85714285714285"/>
        <n v="2.7"/>
        <n v="36.014285714285712"/>
        <n v="10.214285714285715"/>
        <n v="4.5714285714285712"/>
        <n v="59.657142857142851"/>
        <n v="102.62857142857142"/>
        <n v="105.21428571428571"/>
        <n v="100.04285714285714"/>
        <n v="8.5714285714285715E-2"/>
        <n v="100.57142857142858"/>
        <n v="51.4"/>
        <n v="102.34285714285714"/>
        <n v="100.00828571428571"/>
        <n v="108.8142857142857"/>
        <n v="15.742857142857142"/>
        <n v="0.7142857142857143"/>
        <n v="107.21428571428571"/>
        <n v="114.01428571428571"/>
        <n v="0.84285714285714297"/>
        <n v="107.08672667523933"/>
        <n v="101.72463768115942"/>
        <n v="198.85074626865671"/>
        <n v="2.2388059701492535"/>
        <n v="3.3076923076923079"/>
        <n v="3.0153846153846153"/>
        <n v="110.15569230769231"/>
        <n v="5.7692307692307692"/>
        <n v="41.53846153846154"/>
        <n v="125.41538461538462"/>
        <n v="42.892307692307689"/>
        <n v="277.93846153846158"/>
        <n v="154.93846153846152"/>
        <n v="33.784615384615385"/>
        <n v="71.784615384615378"/>
        <n v="1.7538461538461538"/>
        <n v="100.84615384615385"/>
        <n v="2.2307692307692308"/>
        <n v="100.07692307692308"/>
        <n v="13.307692307692307"/>
        <n v="102.23076923076924"/>
        <n v="109.35829457364341"/>
        <n v="102.45669291338582"/>
        <n v="1.5873015873015872E-2"/>
        <n v="7.0634920634920633"/>
        <n v="6.8287037037037033"/>
        <n v="40.75"/>
        <n v="100.70033333333335"/>
        <n v="127.75000000000001"/>
        <n v="106.22116666666668"/>
        <n v="138.44033333333334"/>
        <n v="100.69333333333334"/>
        <n v="130.65"/>
        <n v="101.28333333333333"/>
        <n v="661.55466666666666"/>
        <n v="100.33333333333334"/>
        <n v="104.28333333333333"/>
        <n v="123.53333333333335"/>
        <n v="132.23333333333335"/>
        <n v="106.67450000000001"/>
        <n v="1.7333333333333332"/>
        <n v="115.06666666666668"/>
        <n v="101.43766666666667"/>
        <n v="114.38333333333333"/>
        <n v="5.416666666666667"/>
        <n v="103.66666666666666"/>
        <n v="1.4166666666666665"/>
        <n v="101.66666666666666"/>
        <n v="8.8333333333333339"/>
        <n v="125.98333333333333"/>
        <n v="47.05"/>
        <n v="100.93333333333334"/>
        <n v="106"/>
        <n v="158.33333333333331"/>
        <n v="17.666666666666668"/>
        <n v="26.192500000000003"/>
        <n v="172.43333333333334"/>
        <n v="0.58333333333333337"/>
        <n v="119"/>
        <n v="28.299999999999997"/>
        <n v="167.41666666666666"/>
        <n v="14.85"/>
        <n v="100.44999999999999"/>
        <n v="107.3"/>
        <n v="3.8833333333333329"/>
        <n v="142.15"/>
        <n v="1.8333333333333333"/>
        <n v="89.666666666666657"/>
        <n v="108.08333333333333"/>
        <n v="131.28333333333333"/>
        <n v="116.91666666666667"/>
        <n v="100.11666666666667"/>
        <n v="9.4166666666666661"/>
        <n v="3.0833333333333335"/>
        <n v="9.5"/>
        <n v="106.46666666666667"/>
        <n v="100.01100000000001"/>
        <n v="111.66666666666667"/>
        <n v="108.83333333333334"/>
        <n v="41.4"/>
        <n v="110.96666666666665"/>
        <n v="180.03333333333333"/>
        <n v="5.6833333333333336"/>
        <n v="102.43783333333334"/>
        <n v="100.41666666666667"/>
        <n v="101.85"/>
        <n v="10.833333333333334"/>
        <n v="101.8723404255319"/>
        <n v="105.91914022517912"/>
        <n v="42.360992301112063"/>
        <n v="15.103448275862069"/>
        <n v="106.12068965517241"/>
        <n v="114.27586206896552"/>
        <n v="8.2142857142857135"/>
        <n v="108.74800874800874"/>
        <n v="120.58763636363636"/>
        <n v="294.72727272727275"/>
        <n v="101.45454545454547"/>
        <n v="119.85454545454546"/>
        <n v="101.81818181818181"/>
        <n v="131.0181818181818"/>
        <n v="131.38181818181818"/>
        <n v="15.6"/>
        <n v="102.23636363636363"/>
        <n v="61.909090909090914"/>
        <n v="10.181818181818182"/>
        <n v="25.545454545454543"/>
        <n v="9.0909090909090917"/>
        <n v="1.3818181818181818"/>
        <n v="0.90909090909090906"/>
        <n v="11.272727272727273"/>
        <n v="118.45454545454545"/>
        <n v="42.472727272727276"/>
        <n v="46.36363636363636"/>
        <n v="3.2727272727272729"/>
        <n v="104.92727272727274"/>
        <n v="100.07272727272726"/>
        <n v="106.27272727272728"/>
        <n v="100.2909090909091"/>
        <n v="102.63636363636364"/>
        <n v="102.82909090909091"/>
        <n v="25.763636363636365"/>
        <n v="412.17692027666544"/>
        <n v="108.49703703703703"/>
        <n v="123.07407407407408"/>
        <n v="106.99047619047619"/>
        <n v="102.0952380952381"/>
        <n v="4.2311459353574925"/>
        <n v="0.19801980198019803"/>
        <n v="121.05999999999999"/>
        <n v="24.02"/>
        <n v="112.68"/>
        <n v="184.56"/>
        <n v="111.1"/>
        <n v="100.00360000000002"/>
        <n v="134.1"/>
        <n v="104.69999999999999"/>
        <n v="305.46000000000004"/>
        <n v="1.3"/>
        <n v="109.55999999999999"/>
        <n v="174.2304"/>
        <n v="107.7758"/>
        <n v="105.25999999999999"/>
        <n v="113.03159999999998"/>
        <n v="2"/>
        <n v="141"/>
        <n v="29.299999999999997"/>
        <n v="111.4"/>
        <n v="123.61999999999999"/>
        <n v="126"/>
        <n v="262.27999999999997"/>
        <n v="142.79999999999998"/>
        <n v="100.49999999999999"/>
        <n v="100.02"/>
        <n v="175.84040000000002"/>
        <n v="121.2"/>
        <n v="118.19999999999999"/>
        <n v="104.71999999999998"/>
        <n v="100.82"/>
        <n v="103.71999999999998"/>
        <n v="116.61660000000001"/>
        <n v="124.70000000000002"/>
        <n v="9.56"/>
        <n v="246.42"/>
        <n v="102.32000000000001"/>
        <n v="188.50460000000001"/>
        <n v="146.08079999999998"/>
        <n v="163.19999999999999"/>
        <n v="200.34"/>
        <n v="1856.97"/>
        <n v="1131.8"/>
        <n v="283.32"/>
        <n v="120.02"/>
        <n v="148.30000000000001"/>
        <n v="133.6044"/>
        <n v="113.99999999999999"/>
        <n v="110.80000000000001"/>
        <n v="100.93039999999999"/>
        <n v="2.1"/>
        <n v="4.7"/>
        <n v="122.39999999999999"/>
        <n v="354.62"/>
        <n v="108.66"/>
        <n v="104"/>
        <n v="0.22"/>
        <n v="30.4"/>
        <n v="101.0154"/>
        <n v="21.94"/>
        <n v="105.69999999999999"/>
        <n v="112.7"/>
        <n v="786.0802000000001"/>
        <n v="21.3"/>
        <n v="17.62"/>
        <n v="1.9"/>
        <n v="100.245"/>
        <n v="101.92000000000002"/>
        <n v="144.4"/>
        <n v="7.3400000000000007"/>
        <n v="102.69999999999999"/>
        <n v="101.1"/>
        <n v="495.8"/>
        <n v="105.2184"/>
        <n v="45.72"/>
        <n v="103.49999999999999"/>
        <n v="100.32000000000001"/>
        <n v="100.71379999999999"/>
        <n v="5.2"/>
        <n v="3.74"/>
        <n v="105.89999999999999"/>
        <n v="52.16"/>
        <n v="281.10000000000002"/>
        <n v="113.46000000000001"/>
        <n v="11.06"/>
        <n v="100.05999999999999"/>
        <n v="6.7"/>
        <n v="106.86"/>
        <n v="50.739999999999995"/>
        <n v="101.32000000000001"/>
        <n v="100.8"/>
        <n v="108.60000000000001"/>
        <n v="107.61100000000002"/>
        <n v="8.06"/>
        <n v="8.52"/>
        <n v="166.4"/>
        <n v="100.47999999999999"/>
        <n v="101.4"/>
        <n v="39.76"/>
        <n v="234.90000000000003"/>
        <n v="11.74"/>
        <n v="113.42219999999999"/>
        <n v="18.600000000000001"/>
        <n v="7.24"/>
        <n v="113.92"/>
        <n v="70.599999999999994"/>
        <n v="113.3"/>
        <n v="109.62"/>
        <n v="106.60000000000001"/>
        <n v="126.02"/>
        <n v="127.74000000000001"/>
        <n v="3.54"/>
        <n v="4.8"/>
        <n v="103.34"/>
        <n v="59.3"/>
        <n v="104.80000000000001"/>
        <n v="13"/>
        <n v="105.42"/>
        <n v="5"/>
        <n v="116.26"/>
        <n v="16"/>
        <n v="109.38000000000001"/>
        <n v="2.62"/>
        <n v="0.77999999999999992"/>
        <n v="121.6"/>
        <n v="11"/>
        <n v="60.9"/>
        <n v="44.6"/>
        <n v="120.6"/>
        <n v="172.8"/>
        <n v="156.20000000000002"/>
        <n v="104.52"/>
        <n v="13.020000000000001"/>
        <n v="27.24"/>
        <n v="107.18419999999999"/>
        <n v="35.64"/>
        <n v="114.26"/>
        <n v="54.52"/>
        <n v="10.6"/>
        <n v="1.2"/>
        <n v="101.02"/>
        <n v="109.24000000000001"/>
        <n v="204.2"/>
        <n v="110.02000000000001"/>
        <n v="104.05"/>
        <n v="0.67999999999999994"/>
        <n v="174.8"/>
        <n v="12.5"/>
        <n v="28.04"/>
        <n v="1.7999999999999998"/>
        <n v="40.020000000000003"/>
        <n v="4.46"/>
        <n v="102.06"/>
        <n v="46.379999999999995"/>
        <n v="484.02000000000004"/>
        <n v="103.52"/>
        <n v="110.52"/>
        <n v="165.44"/>
        <n v="16.420000000000002"/>
        <n v="0.12"/>
        <n v="213.56"/>
        <n v="9.74"/>
        <n v="20.080000000000002"/>
        <n v="2.2999999999999998"/>
        <n v="10.54"/>
        <n v="270.68"/>
        <n v="201.62"/>
        <n v="120"/>
        <n v="9.76"/>
        <n v="78.100000000000009"/>
        <n v="302.42"/>
        <n v="110.17999999999999"/>
        <n v="107.52"/>
        <n v="116.6348"/>
        <n v="4.24"/>
        <n v="126.16000000000001"/>
        <n v="130.0018"/>
        <n v="15.920000000000002"/>
        <n v="168.01999999999998"/>
        <n v="201.7"/>
        <n v="120.5"/>
        <n v="102.3236"/>
        <n v="120.3802"/>
        <n v="22.52"/>
        <n v="8.3800000000000008"/>
        <n v="147.94"/>
        <n v="0.89999999999999991"/>
        <n v="134.8074"/>
        <n v="111.7"/>
        <n v="104.64"/>
        <n v="377.02"/>
        <n v="35.24"/>
        <n v="108.2"/>
        <n v="167.98"/>
        <n v="110.2"/>
        <n v="107.1"/>
        <n v="252.54"/>
        <n v="107.91999999999999"/>
        <n v="2.9000000000000004"/>
        <n v="21535.021000000001"/>
        <n v="60"/>
        <n v="105.2"/>
        <n v="45.92"/>
        <n v="115.99999999999999"/>
        <n v="105.82000000000001"/>
        <n v="47.8"/>
        <n v="0.36"/>
        <n v="112.10242048409683"/>
        <n v="819.18387755102037"/>
        <n v="147.32653061224491"/>
        <n v="11.458333333333332"/>
        <n v="13.5625"/>
        <n v="125.60416666666667"/>
        <n v="111.8936170212766"/>
        <n v="107.65217391304347"/>
        <n v="0.60869565217391308"/>
        <n v="105.81826105905425"/>
        <n v="116.32786885245903"/>
        <n v="100.49377777777779"/>
        <n v="106.68444444444445"/>
        <n v="103.55555555555556"/>
        <n v="112.36044444444444"/>
        <n v="100.66666666666666"/>
        <n v="103.29622222222221"/>
        <n v="2.4222222222222221"/>
        <n v="101.11111111111111"/>
        <n v="119.97755555555555"/>
        <n v="112.26666666666667"/>
        <n v="101.44444444444444"/>
        <n v="109.66666666666667"/>
        <n v="102.04444444444445"/>
        <n v="2.2222222222222223E-2"/>
        <n v="7.5111111111111111"/>
        <n v="100.4"/>
        <n v="100.24444444444444"/>
        <n v="1.2222222222222223"/>
        <n v="0.55555555555555558"/>
        <n v="116.84444444444443"/>
        <n v="1.1111111111111112"/>
        <n v="2.2444444444444445"/>
        <n v="116.02222222222223"/>
        <n v="170.44444444444446"/>
        <n v="0.6696428571428571"/>
        <n v="102.58775877587757"/>
        <n v="18.181818181818183"/>
        <n v="0.22727272727272727"/>
        <n v="109.68181818181819"/>
        <n v="107.20930232558139"/>
        <n v="49.186046511627907"/>
        <n v="102.54767441860466"/>
        <n v="0.11655011655011654"/>
        <n v="114.16238095238094"/>
        <n v="126.92857142857143"/>
        <n v="21.30952380952381"/>
        <n v="100.71428571428571"/>
        <n v="6.4439140811455857"/>
        <n v="0.26829268292682928"/>
        <n v="15.731707317073171"/>
        <n v="11.57920670115792"/>
        <n v="112.7715"/>
        <n v="101.62500000000001"/>
        <n v="100.69999999999999"/>
        <n v="265.25"/>
        <n v="111.425"/>
        <n v="147.6"/>
        <n v="156"/>
        <n v="112.91099999999999"/>
        <n v="1.125"/>
        <n v="585.35"/>
        <n v="126.125"/>
        <n v="704.18124999999998"/>
        <n v="202.625"/>
        <n v="14.249999999999998"/>
        <n v="108.5175"/>
        <n v="346.6"/>
        <n v="102.57499999999999"/>
        <n v="102.125"/>
        <n v="2647.0250000000001"/>
        <n v="100.875"/>
        <n v="22.75"/>
        <n v="107.65274999999998"/>
        <n v="100.925"/>
        <n v="127.15"/>
        <n v="1.625"/>
        <n v="126.25"/>
        <n v="0.67500000000000004"/>
        <n v="101.29975"/>
        <n v="132.70650000000001"/>
        <n v="0.87500000000000011"/>
        <n v="113.625"/>
        <n v="107"/>
        <n v="101.95"/>
        <n v="5.625"/>
        <n v="1.7457500000000001"/>
        <n v="111.07499999999999"/>
        <n v="112.94999999999999"/>
        <n v="5.8500000000000005"/>
        <n v="29.625"/>
        <n v="117.12499999999999"/>
        <n v="119.9"/>
        <n v="136.4"/>
        <n v="119.6"/>
        <n v="100.75"/>
        <n v="136.625"/>
        <n v="104.67500000000001"/>
        <n v="106.075"/>
        <n v="103.42499999999998"/>
        <n v="106.52500000000001"/>
        <n v="110.24425000000002"/>
        <n v="102.02500000000001"/>
        <n v="107.24974999999999"/>
        <n v="128.92500000000001"/>
        <n v="141.5"/>
        <n v="12"/>
        <n v="280.375"/>
        <n v="105.4"/>
        <n v="100.05"/>
        <n v="155.17499999999998"/>
        <n v="102.97499999999999"/>
        <n v="110.00000000000001"/>
        <n v="148.04999999999998"/>
        <n v="6.65"/>
        <n v="132.42499999999998"/>
        <n v="20.125"/>
        <n v="113.65"/>
        <n v="171.32499999999999"/>
        <n v="100.39275000000001"/>
        <n v="106.25"/>
        <n v="105.125"/>
        <n v="137.4"/>
        <n v="44.3"/>
        <n v="109.77744436109028"/>
        <n v="286.65822784810126"/>
        <n v="100.7161125319693"/>
        <n v="5.0256410256410255"/>
        <n v="52.794871794871788"/>
        <n v="138.62051149573753"/>
        <n v="36.589147286821706"/>
        <n v="100.58763157894737"/>
        <n v="105.26894736842105"/>
        <n v="2.9894179894179893"/>
        <n v="0.85129023676509719"/>
        <n v="108.13333333333333"/>
        <n v="2.5333333333333332"/>
        <n v="4.0266666666666664"/>
        <n v="107.89146666666667"/>
        <n v="252.48648648648651"/>
        <n v="102.73469387755102"/>
        <n v="0.72222222222222221"/>
        <n v="315.13888888888891"/>
        <n v="3.267605633802817"/>
        <n v="113.75714285714287"/>
        <n v="119.14771428571429"/>
        <n v="119.45714285714286"/>
        <n v="113.65714285714286"/>
        <n v="119.31742857142855"/>
        <n v="120.54285714285714"/>
        <n v="106.75857142857143"/>
        <n v="114.57142857142857"/>
        <n v="125.57142857142858"/>
        <n v="1.2857142857142856"/>
        <n v="0.85714285714285721"/>
        <n v="155.51428571428571"/>
        <n v="168.77142857142857"/>
        <n v="115.42857142857143"/>
        <n v="122.14285714285715"/>
        <n v="133.67142857142858"/>
        <n v="101.14285714285714"/>
        <n v="107.02857142857142"/>
        <n v="111.71428571428572"/>
        <n v="137.65714285714284"/>
        <n v="102.85714285714285"/>
        <n v="100.85714285714286"/>
        <n v="111.42857142857143"/>
        <n v="0.2857142857142857"/>
        <n v="114.88571428571429"/>
        <n v="106.71428571428572"/>
        <n v="108.51428571428572"/>
        <n v="59.142857142857139"/>
        <n v="18.285714285714285"/>
        <n v="10.857142857142858"/>
        <n v="102.57142857142858"/>
        <n v="1.0571428571428572"/>
        <n v="123.14285714285715"/>
        <n v="108.57142857142857"/>
        <n v="154.57142857142858"/>
        <n v="104.57142857142858"/>
        <n v="48.485714285714288"/>
        <n v="124.08571428571429"/>
        <n v="124"/>
        <n v="41.857142857142861"/>
        <n v="106.57142857142856"/>
        <n v="104.42857142857143"/>
        <n v="22.142857142857142"/>
        <n v="260.59999999999997"/>
        <n v="104.54285714285714"/>
        <n v="21.685714285714287"/>
        <n v="1.4285714285714286"/>
        <n v="10.314285714285715"/>
        <n v="0.82857142857142851"/>
        <n v="127.14285714285714"/>
        <n v="103.94285714285714"/>
        <n v="36.457142857142856"/>
        <n v="122.28571428571429"/>
        <n v="100.04342857142856"/>
        <n v="107.42857142857143"/>
        <n v="108.67285714285715"/>
        <n v="2.8571428571428574E-2"/>
        <n v="159.97142857142856"/>
        <n v="100.74285714285713"/>
        <n v="130.26085714285716"/>
        <n v="17.771428571428572"/>
        <n v="110.85714285714286"/>
        <n v="104.97142857142859"/>
        <n v="111.88571428571427"/>
        <n v="558.7714285714286"/>
        <n v="23.62857142857143"/>
        <n v="11.428571428571429"/>
        <n v="110.44428571428573"/>
        <n v="21.714285714285715"/>
        <n v="21.092608822670172"/>
        <n v="107.78267254038178"/>
        <n v="231.64705882352939"/>
        <n v="182.81058823529412"/>
        <n v="126.85294117647059"/>
        <n v="103.17647058823529"/>
        <n v="119.11764705882352"/>
        <n v="46.176470588235297"/>
        <n v="100.8955223880597"/>
        <n v="159.9402985074627"/>
        <n v="0.84008400840084008"/>
        <n v="113.66666666666667"/>
        <n v="0.43939393939393934"/>
        <n v="154.15151515151516"/>
        <n v="6.5454545454545459"/>
        <n v="104.51515151515152"/>
        <n v="100.45454545454547"/>
        <n v="118.25757575757576"/>
        <n v="101.51515151515152"/>
        <n v="3.0303030303030304E-2"/>
        <n v="42.725880551301685"/>
        <n v="12.196620583717358"/>
        <n v="104.55692307692308"/>
        <n v="0.76923076923076927"/>
        <n v="2.3076923076923079"/>
        <n v="41.384615384615387"/>
        <n v="100.3125"/>
        <n v="100.15624999999999"/>
        <n v="102.18750000000001"/>
        <n v="105.02249999999999"/>
        <n v="108.43750000000001"/>
        <n v="40.799492385786799"/>
        <n v="105.0967741935484"/>
        <n v="109.51612903225806"/>
        <n v="104.42100000000001"/>
        <n v="126.16666666666667"/>
        <n v="177.43366666666668"/>
        <n v="115.51066666666668"/>
        <n v="335.58333333333337"/>
        <n v="105"/>
        <n v="107.36666666666667"/>
        <n v="118.5"/>
        <n v="131.83333333333334"/>
        <n v="106.69999999999999"/>
        <n v="103.33333333333334"/>
        <n v="6.7966666666666677"/>
        <n v="115.33333333333333"/>
        <n v="100.85533333333332"/>
        <n v="107.53333333333333"/>
        <n v="125.76666666666667"/>
        <n v="137.46666666666667"/>
        <n v="121.36666666666667"/>
        <n v="110.70833333333334"/>
        <n v="119.16666666666667"/>
        <n v="10.9"/>
        <n v="154.73333333333332"/>
        <n v="24.333333333333336"/>
        <n v="4.3999999999999995"/>
        <n v="4.1666666666666661"/>
        <n v="248.17133333333334"/>
        <n v="202.36666666666667"/>
        <n v="107.69999999999999"/>
        <n v="100.06666666666666"/>
        <n v="107.86666666666666"/>
        <n v="109.63333333333334"/>
        <n v="108.33333333333333"/>
        <n v="139.19999999999999"/>
        <n v="13.433333333333334"/>
        <n v="26.900000000000002"/>
        <n v="138.33333333333334"/>
        <n v="123.33333333333334"/>
        <n v="191.3"/>
        <n v="109.16666666666666"/>
        <n v="116.16666666666666"/>
        <n v="26.700000000000003"/>
        <n v="38.066666666666663"/>
        <n v="101.13333333333334"/>
        <n v="37.533333333333339"/>
        <n v="1.3333333333333335"/>
        <n v="524.16666666666663"/>
        <n v="1.6666666666666667"/>
        <n v="194.13333333333333"/>
        <n v="102.8"/>
        <n v="104.43333333333334"/>
        <n v="116.86666666666667"/>
        <n v="16.566666666666666"/>
        <n v="106.33333333333333"/>
        <n v="3.5666666666666664"/>
        <n v="110.63333333333334"/>
        <n v="30.866666666666664"/>
        <n v="0.23333333333333336"/>
        <n v="105.33333333333333"/>
        <n v="113.56666666666666"/>
        <n v="3.1333333333333333"/>
        <n v="152.66666666666666"/>
        <n v="100.1"/>
        <n v="125"/>
        <n v="101.16833333333335"/>
        <n v="101.16666666666667"/>
        <n v="136.16666666666666"/>
        <n v="105.66666666666666"/>
        <n v="122.8"/>
        <n v="102.66666666666666"/>
        <n v="155.20000000000002"/>
        <n v="109.03333333333333"/>
        <n v="118.33333333333333"/>
        <n v="4.8666666666666663"/>
        <n v="115.5"/>
        <n v="132.36666666666667"/>
        <n v="103.17033333333335"/>
        <n v="107.5"/>
        <n v="112.1"/>
        <n v="141.56666666666666"/>
        <n v="101.83333333333333"/>
        <n v="100.56666666666668"/>
        <n v="43.833333333333336"/>
        <n v="39"/>
        <n v="116.19999999999999"/>
        <n v="101.93333333333334"/>
        <n v="351.80366666666669"/>
        <n v="0.73333333333333328"/>
        <n v="10.877666666666666"/>
        <n v="109.1"/>
        <n v="111.16666666666666"/>
        <n v="1.5"/>
        <n v="111.76666666666665"/>
        <n v="16.966666666666665"/>
        <n v="108.5"/>
        <n v="105.93333333333332"/>
        <n v="114.66666666666667"/>
        <n v="111.00000000000001"/>
        <n v="112.83333333333334"/>
        <n v="13.833333333333334"/>
        <n v="133.46666666666667"/>
        <n v="104.93333333333332"/>
        <n v="130.26666666666665"/>
        <n v="146.53333333333333"/>
        <n v="124.4"/>
        <n v="3.3666666666666663"/>
        <n v="109.73333333333332"/>
        <n v="104.5"/>
        <n v="112.76666666666667"/>
        <n v="19.566666666666666"/>
        <n v="21.366666666666667"/>
        <n v="48.833333333333336"/>
        <n v="9.6333333333333346"/>
        <n v="100.46666666666665"/>
        <n v="138.16666666666666"/>
        <n v="267.13333333333333"/>
        <n v="20.833333333333336"/>
        <n v="46.6"/>
        <n v="281.56666666666666"/>
        <n v="154.69999999999999"/>
        <n v="206.99999999999997"/>
        <n v="1.9666666666666666"/>
        <n v="7.166666666666667"/>
        <n v="106.5"/>
        <n v="9.3333333333333339"/>
        <n v="0.26711185308848079"/>
        <n v="111.08135252761969"/>
        <n v="30.862068965517242"/>
        <n v="101.86206896551724"/>
        <n v="86.135181975736558"/>
        <n v="3.4722222222222224E-2"/>
        <n v="103.46657233816768"/>
        <n v="7.4690265486725664"/>
        <n v="107.65957446808511"/>
        <n v="107.70464285714286"/>
        <n v="122.10714285714286"/>
        <n v="25.035714285714285"/>
        <n v="118.39285714285714"/>
        <n v="15.535714285714286"/>
        <n v="109.10714285714285"/>
        <n v="112.32142857142857"/>
        <n v="537.10714285714289"/>
        <n v="113.39285714285714"/>
        <n v="127.57571428571428"/>
        <n v="1.4545454545454546"/>
        <n v="102.77927272727271"/>
        <n v="26.727272727272727"/>
        <n v="106.54545454545455"/>
        <n v="1.6363636363636365"/>
        <n v="6.6055045871559637"/>
        <n v="108.25925925925925"/>
        <n v="164"/>
        <n v="33.666666666666664"/>
        <n v="109.07407407407408"/>
        <n v="3.1481481481481479"/>
        <n v="101.31677953348381"/>
        <n v="130.46153846153845"/>
        <n v="109.88461538461539"/>
        <n v="174.00576923076923"/>
        <n v="168.28125"/>
        <n v="103.1372549019608"/>
        <n v="166.08"/>
        <n v="104.60000000000001"/>
        <n v="240"/>
        <n v="108.2492"/>
        <n v="103.4"/>
        <n v="2.8000000000000003"/>
        <n v="134.88999999999999"/>
        <n v="122.40879999999999"/>
        <n v="29.24"/>
        <n v="126.84"/>
        <n v="109.3644"/>
        <n v="674.48"/>
        <n v="122.67999999999999"/>
        <n v="160.88"/>
        <n v="110.04"/>
        <n v="101.9076"/>
        <n v="496.52000000000004"/>
        <n v="1212.1296000000002"/>
        <n v="120.4004"/>
        <n v="109.00000000000001"/>
        <n v="104.32"/>
        <n v="100.44440000000002"/>
        <n v="120.48"/>
        <n v="326.92"/>
        <n v="195.6"/>
        <n v="121.8"/>
        <n v="3.2804000000000002"/>
        <n v="103.76"/>
        <n v="302.2"/>
        <n v="106.76"/>
        <n v="104.24"/>
        <n v="151.63999999999999"/>
        <n v="124.2"/>
        <n v="108.4"/>
        <n v="117.39999999999999"/>
        <n v="18"/>
        <n v="26.200000000000003"/>
        <n v="117.83999999999999"/>
        <n v="361.2"/>
        <n v="12.04"/>
        <n v="4"/>
        <n v="139.96"/>
        <n v="22.400000000000002"/>
        <n v="3.7600000000000002"/>
        <n v="114.71959999999999"/>
        <n v="34"/>
        <n v="29.84"/>
        <n v="107.24000000000001"/>
        <n v="17.599999999999998"/>
        <n v="38.119999999999997"/>
        <n v="102.2"/>
        <n v="124.8"/>
        <n v="26.840000000000003"/>
        <n v="109.16"/>
        <n v="136"/>
        <n v="120.88000000000001"/>
        <n v="132.20000000000002"/>
        <n v="36.36"/>
        <n v="112.00000000000001"/>
        <n v="2.7199999999999998"/>
        <n v="105.86"/>
        <n v="34.08"/>
        <n v="1.6"/>
        <n v="101.96000000000001"/>
        <n v="1.44"/>
        <n v="102.4"/>
        <n v="100.12"/>
        <n v="109.84"/>
        <n v="112.1664"/>
        <n v="2.12"/>
        <n v="10.08"/>
        <n v="129.04"/>
        <n v="332.03999999999996"/>
        <n v="28.48"/>
        <n v="113.64000000000001"/>
        <n v="106.52"/>
        <n v="102.76"/>
        <n v="636.14"/>
        <n v="114.24000000000001"/>
        <n v="20.16"/>
        <n v="107.55999999999999"/>
        <n v="427.20000000000005"/>
        <n v="100.03999999999999"/>
        <n v="1801.64"/>
        <n v="220.35999999999999"/>
        <n v="25.4"/>
        <n v="296.87520259319291"/>
        <n v="105.9591836734694"/>
        <n v="26.937422295897225"/>
        <n v="105.04166666666667"/>
        <n v="175.95744680851064"/>
        <n v="125.26086956521738"/>
        <n v="152.60869565217391"/>
        <n v="123.2608695652174"/>
        <n v="170.65217391304347"/>
        <n v="0.44444444444444442"/>
        <n v="127.82222222222221"/>
        <n v="15.737410071942445"/>
        <n v="179.09909909909908"/>
        <n v="108.40909090909091"/>
        <n v="2.0454545454545454"/>
        <n v="107.04545454545456"/>
        <n v="105.95454545454545"/>
        <n v="38.636363636363633"/>
        <n v="146.5"/>
        <n v="107.40909090909089"/>
        <n v="111.40954545454547"/>
        <n v="212.40909090909091"/>
        <n v="30.666666666666664"/>
        <n v="0.23809523809523811"/>
        <n v="109.76190476190477"/>
        <n v="128.09523809523807"/>
        <n v="101.9047619047619"/>
        <n v="50.38095238095238"/>
        <n v="100.95190476190474"/>
        <n v="169.76511744127936"/>
        <n v="11.25"/>
        <n v="111.52149999999999"/>
        <n v="175"/>
        <n v="103.25"/>
        <n v="101.55000000000001"/>
        <n v="117"/>
        <n v="100.03299999999999"/>
        <n v="113.25"/>
        <n v="145.4"/>
        <n v="4.5"/>
        <n v="114.99999999999999"/>
        <n v="107.2505"/>
        <n v="117.25000000000001"/>
        <n v="107.35"/>
        <n v="120.601"/>
        <n v="116.25000000000001"/>
        <n v="19"/>
        <n v="122.833"/>
        <n v="107.21700000000001"/>
        <n v="271.85000000000002"/>
        <n v="125.29999999999998"/>
        <n v="105.05"/>
        <n v="141.55000000000001"/>
        <n v="2.25"/>
        <n v="115.55"/>
        <n v="113.51849999999999"/>
        <n v="101.25"/>
        <n v="6.5500000000000007"/>
        <n v="6"/>
        <n v="101.75"/>
        <n v="28.050000000000004"/>
        <n v="134.05000000000001"/>
        <n v="120.24999999999999"/>
        <n v="28.799999999999997"/>
        <n v="110.1"/>
        <n v="112.25"/>
        <n v="32.049999999999997"/>
        <n v="108.54949999999999"/>
        <n v="17.899999999999999"/>
        <n v="218.6"/>
        <n v="2.0500000000000003"/>
        <n v="143.19999999999999"/>
        <n v="36.5"/>
        <n v="105.1"/>
        <n v="102.05"/>
        <n v="146.6"/>
        <n v="107.73299999999999"/>
        <n v="254"/>
        <n v="27.650000000000002"/>
        <n v="10.7"/>
        <n v="114.35"/>
        <n v="155"/>
        <n v="127.25"/>
        <n v="10.8"/>
        <n v="104.75000000000001"/>
        <n v="140.19999999999999"/>
        <n v="10.050000000000001"/>
        <n v="65.100000000000009"/>
        <n v="195.3"/>
        <n v="125.25"/>
        <n v="107.94999999999999"/>
        <n v="102.75000000000001"/>
        <n v="172.68449999999999"/>
        <n v="116.75"/>
        <n v="6.3"/>
        <n v="112.85000000000001"/>
        <n v="19.25"/>
        <n v="131.80000000000001"/>
        <n v="109.55"/>
        <n v="114.9"/>
        <n v="102.49999999999999"/>
        <n v="237.15"/>
        <n v="101.64999999999999"/>
        <n v="542.15"/>
        <n v="7.0000000000000009"/>
        <n v="107.60000000000001"/>
        <n v="100.2"/>
        <n v="103.64999999999999"/>
        <n v="21.85"/>
        <n v="103.15"/>
        <n v="141.65"/>
        <n v="270.7"/>
        <n v="109.65"/>
        <n v="13.900000000000002"/>
        <n v="116.05000000000001"/>
        <n v="11.799999999999999"/>
        <n v="107.05"/>
        <n v="125.6"/>
        <n v="104.65"/>
        <n v="139.75"/>
        <n v="119.44999999999999"/>
        <n v="110.75"/>
        <n v="12.55"/>
        <n v="130.44999999999999"/>
        <n v="157.9"/>
        <n v="118.6"/>
        <n v="150.75"/>
        <n v="100.67349999999999"/>
        <n v="278.7"/>
        <n v="203.35000000000002"/>
        <n v="128.44999999999999"/>
        <n v="342.09999999999997"/>
        <n v="11.700000000000001"/>
        <n v="7.5"/>
        <n v="105.35000000000001"/>
        <n v="79"/>
        <n v="108.74999999999999"/>
        <n v="160.54999999999998"/>
        <n v="106.29949999999999"/>
        <n v="27.1"/>
        <n v="153.1"/>
        <n v="106.65777537961894"/>
        <n v="153.31632653061226"/>
        <n v="3.8860103626943006"/>
        <n v="143.94736842105263"/>
        <n v="114.8421052631579"/>
        <n v="47.631578947368418"/>
        <n v="10.806536636794938"/>
        <n v="7.8378378378378386"/>
        <n v="123.94444444444443"/>
        <n v="107.83333333333334"/>
        <n v="130.83333333333334"/>
        <n v="146.38888888888889"/>
        <n v="131.16666666666669"/>
        <n v="100.27777777777777"/>
        <n v="115.88888888888889"/>
        <n v="489.27777777777777"/>
        <n v="101.48571428571429"/>
        <n v="4.8571428571428568"/>
        <n v="106.6857142857143"/>
        <n v="24.285714285714285"/>
        <n v="126.28571428571429"/>
        <n v="112.94117647058823"/>
        <n v="109.41176470588236"/>
        <n v="100.00058823529412"/>
        <n v="24.117647058823529"/>
        <n v="100.60606060606061"/>
        <n v="4.1818181818181817"/>
        <n v="102.42424242424242"/>
        <n v="101.15151515151514"/>
        <n v="134.38124999999999"/>
        <n v="137.375"/>
        <n v="10.625"/>
        <n v="3.1875"/>
        <n v="125.93749999999999"/>
        <n v="102.9375"/>
        <n v="117.07484768810599"/>
        <n v="102.80254777070064"/>
        <n v="108.70406189555126"/>
        <n v="205.54838709677421"/>
        <n v="104.06666666666666"/>
        <n v="195.37933333333334"/>
        <n v="166.68333333333334"/>
        <n v="225.66666666666669"/>
        <n v="20.133333333333333"/>
        <n v="103.53333333333335"/>
        <n v="100.16666666666667"/>
        <n v="110.73333333333333"/>
        <n v="133.48133333333334"/>
        <n v="100.73333333333335"/>
        <n v="137.11066666666665"/>
        <n v="120.51600000000001"/>
        <n v="142.86666666666667"/>
        <n v="148.13333333333333"/>
        <n v="233.33333333333334"/>
        <n v="101.00533333333333"/>
        <n v="100.05066666666667"/>
        <n v="127.53666666666665"/>
        <n v="136.80000000000001"/>
        <n v="159.99600000000001"/>
        <n v="173.2"/>
        <n v="155.53333333333333"/>
        <n v="125.13333333333334"/>
        <n v="105.06666666666666"/>
        <n v="132.86666666666667"/>
        <n v="246.66666666666669"/>
        <n v="110.33333333333333"/>
        <n v="106.01933333333334"/>
        <n v="118.39999999999999"/>
        <n v="192.33333333333334"/>
        <n v="102.33333333333334"/>
        <n v="104.33333333333333"/>
        <n v="127.86666666666666"/>
        <n v="133.33333333333331"/>
        <n v="171.73333333333335"/>
        <n v="119.238"/>
        <n v="3.4000000000000004"/>
        <n v="152.13333333333335"/>
        <n v="121.33333333333334"/>
        <n v="110.04599999999999"/>
        <n v="122.06666666666666"/>
        <n v="130"/>
        <n v="6.3333333333333339"/>
        <n v="101.2"/>
        <n v="112.4"/>
        <n v="158"/>
        <n v="0.13333333333333333"/>
        <n v="121.73333333333333"/>
        <n v="140.13333333333333"/>
        <n v="106.26666666666667"/>
        <n v="28.466666666666669"/>
        <n v="30.333333333333336"/>
        <n v="107.73333333333332"/>
        <n v="11.533333333333333"/>
        <n v="67.333333333333329"/>
        <n v="142.66666666666669"/>
        <n v="2.1333333333333333"/>
        <n v="170.66666666666669"/>
        <n v="144.06666666666666"/>
        <n v="111.20000000000002"/>
        <n v="145.33333333333334"/>
        <n v="189.46666666666667"/>
        <n v="174.4"/>
        <n v="100.01333333333334"/>
        <n v="320.26666666666665"/>
        <n v="175.33333333333334"/>
        <n v="377.73333333333335"/>
        <n v="45.133333333333333"/>
        <n v="53"/>
        <n v="8.6666666666666679"/>
        <n v="131.184"/>
        <n v="117.73333333333333"/>
        <n v="125.06666666666666"/>
        <n v="180.86666666666667"/>
        <n v="103.44827586206897"/>
        <n v="102.14714285714285"/>
        <n v="3.214285714285714"/>
        <n v="506.20938628158842"/>
        <n v="118.88888888888889"/>
        <n v="102.86144578313252"/>
        <n v="130.76923076923077"/>
        <n v="105.15384615384616"/>
        <n v="127"/>
        <n v="47.692307692307693"/>
        <n v="141.15384615384616"/>
        <n v="116.15384615384616"/>
        <n v="105.28"/>
        <n v="34.4"/>
        <n v="57.199999999999996"/>
        <n v="108.88"/>
        <n v="106.24"/>
        <n v="68.400000000000006"/>
        <n v="215"/>
        <n v="125.49999999999999"/>
        <n v="156.97"/>
        <n v="173.33333333333334"/>
        <n v="114.16666666666666"/>
        <n v="119.75"/>
        <n v="2.083333333333333"/>
        <n v="102.08333333333333"/>
        <n v="8.3333333333333321"/>
        <n v="33.416666666666664"/>
        <n v="144.00583333333333"/>
        <n v="110.83333333333334"/>
        <n v="59.583333333333336"/>
        <n v="147.75"/>
        <n v="134.67833333333334"/>
        <n v="16.833333333333332"/>
        <n v="128.91666666666666"/>
        <n v="503.25"/>
        <n v="130.25"/>
        <n v="260.16666666666663"/>
        <n v="130.41666666666666"/>
        <n v="37.75"/>
        <n v="115.65217391304347"/>
        <n v="10.454545454545453"/>
        <n v="113.72727272727272"/>
        <n v="119.90909090909089"/>
        <n v="102.72727272727273"/>
        <n v="122.00090909090908"/>
        <n v="384.09090909090907"/>
        <n v="107.72727272727273"/>
        <n v="102.27272727272727"/>
        <n v="137.00934579439252"/>
        <n v="106.19047619047619"/>
        <n v="123.42857142857142"/>
        <n v="9.9009900990099015E-2"/>
        <n v="145.5"/>
        <n v="219.49999999999997"/>
        <n v="127.3"/>
        <n v="134.61099999999999"/>
        <n v="17.8"/>
        <n v="7.1999999999999993"/>
        <n v="100.149"/>
        <n v="137.416"/>
        <n v="104.129"/>
        <n v="11.600000000000001"/>
        <n v="103.16400000000002"/>
        <n v="203.505"/>
        <n v="110.60000000000001"/>
        <n v="135.1"/>
        <n v="118"/>
        <n v="385.15000000000003"/>
        <n v="133.6"/>
        <n v="211.05"/>
        <n v="112.99999999999999"/>
        <n v="292.89999999999998"/>
        <n v="12.8"/>
        <n v="120.21700000000001"/>
        <n v="108.25"/>
        <n v="117.5"/>
        <n v="119.7"/>
        <n v="153.19999999999999"/>
        <n v="116.8"/>
        <n v="28.9"/>
        <n v="185.5"/>
        <n v="100.099"/>
        <n v="15.299999999999999"/>
        <n v="133"/>
        <n v="14.099999999999998"/>
        <n v="3.8"/>
        <n v="21.099999999999998"/>
        <n v="105.60000000000001"/>
        <n v="153.80000000000001"/>
        <n v="16.5"/>
        <n v="161.4"/>
        <n v="162.5"/>
        <n v="166.5"/>
        <n v="41.699999999999996"/>
        <n v="128.29999999999998"/>
        <n v="108.80000000000001"/>
        <n v="40.1"/>
        <n v="138.19999999999999"/>
        <n v="7.8"/>
        <n v="1174.49"/>
        <n v="162.30000000000001"/>
        <n v="100.001"/>
        <n v="127.2"/>
        <n v="4.1000000000000005"/>
        <n v="25"/>
        <n v="9.3000000000000007"/>
        <n v="188.39999999999998"/>
        <n v="170.70000000000002"/>
        <n v="507.8"/>
        <n v="187.09899999999999"/>
        <n v="1356.6000000000001"/>
        <n v="8.3000000000000007"/>
        <n v="144.5"/>
        <n v="111.9"/>
        <n v="100.29999999999998"/>
        <n v="107.80000000000001"/>
        <n v="132.6"/>
        <n v="20"/>
        <n v="61.1"/>
        <n v="106.3"/>
        <n v="20.5"/>
        <n v="161"/>
        <n v="287"/>
        <n v="131.20000000000002"/>
        <n v="106.67999999999999"/>
        <n v="32"/>
        <n v="146"/>
        <n v="114.7"/>
        <n v="153.4"/>
        <n v="186"/>
        <n v="125.89999999999999"/>
        <n v="205.29999999999998"/>
        <n v="187.3"/>
        <n v="1867.1"/>
        <n v="75"/>
        <n v="4.2"/>
        <n v="779.5"/>
        <n v="806.4"/>
        <n v="8"/>
        <n v="22.5"/>
        <n v="104.8048048048048"/>
        <n v="206.70670670670671"/>
        <n v="124.33537832310839"/>
        <n v="118.95833333333334"/>
        <n v="106.02150537634409"/>
        <n v="0.54884742041712409"/>
        <n v="38.333333333333336"/>
        <n v="108.88888888888889"/>
        <n v="118.44444444444444"/>
        <n v="100.55555555555556"/>
        <n v="156.44444444444446"/>
        <n v="130.55555555555557"/>
        <n v="113.88888888888889"/>
        <n v="143.33333333333334"/>
        <n v="108.23529411764706"/>
        <n v="15.411764705882353"/>
        <n v="145.29411764705881"/>
        <n v="141.1764705882353"/>
        <n v="338.70588235294122"/>
        <n v="110.36948748510132"/>
        <n v="100.63375000000001"/>
        <n v="111.25"/>
        <n v="101.875"/>
        <n v="129.5"/>
        <n v="133.15375"/>
        <n v="125.125"/>
        <n v="131.87625"/>
        <n v="17.625"/>
        <n v="128.75"/>
        <n v="170"/>
        <n v="179.5"/>
        <n v="32.5"/>
        <n v="210.75"/>
        <n v="155.75"/>
        <n v="109.375"/>
        <n v="170.625"/>
        <n v="112.5"/>
        <n v="0.64102564102564097"/>
        <n v="20.849420849420849"/>
        <n v="162.66666666666666"/>
        <n v="37.333333333333336"/>
        <n v="152"/>
        <n v="113.33333333333333"/>
        <n v="171.33333333333334"/>
        <n v="198"/>
        <n v="978.13466666666682"/>
        <n v="101.06666666666666"/>
        <n v="1462"/>
        <n v="129.46666666666667"/>
        <n v="8.1333333333333329"/>
        <n v="57.333333333333336"/>
        <n v="64"/>
        <n v="4.666666666666667"/>
        <n v="118.66666666666667"/>
        <n v="139.06666666666666"/>
        <n v="185.33333333333331"/>
        <n v="33.6"/>
        <n v="13.466666666666665"/>
        <n v="122.13333333333334"/>
        <n v="119.73333333333333"/>
        <n v="105.50335570469798"/>
        <n v="118.91891891891892"/>
        <n v="117.71428571428571"/>
        <n v="180.14285714285714"/>
        <n v="115.85714285714286"/>
        <n v="103.57142857142858"/>
        <n v="104.28571428571429"/>
        <n v="300"/>
        <n v="8.5714285714285712"/>
        <n v="21.428571428571427"/>
        <n v="2.1428571428571428"/>
        <n v="138"/>
        <n v="171.42857142857142"/>
        <n v="250"/>
        <n v="102.85857142857142"/>
        <n v="180.44444444444446"/>
        <n v="9.0090090090090094"/>
        <n v="115.75757575757575"/>
        <n v="170.92307692307693"/>
        <n v="166.46153846153845"/>
        <n v="1.5384615384615385"/>
        <n v="407.76923076923077"/>
        <n v="58.461538461538467"/>
        <n v="101.23076923076924"/>
        <n v="116.92307692307693"/>
        <n v="115.16129032258064"/>
        <n v="306.83333333333331"/>
        <n v="187.245"/>
        <n v="136.66666666666666"/>
        <n v="255.83333333333331"/>
        <n v="151.83333333333334"/>
        <n v="147.66666666666666"/>
        <n v="292.50166666666667"/>
        <n v="127.16666666666667"/>
        <n v="212.16666666666666"/>
        <n v="8.5"/>
        <n v="16.666666666666664"/>
        <n v="37.5"/>
        <n v="180"/>
        <n v="133.5"/>
        <n v="50"/>
        <n v="119.66666666666667"/>
        <n v="156.36363636363637"/>
        <n v="148"/>
        <n v="142.36363636363635"/>
        <n v="107.63636363636364"/>
        <n v="105.45454545454544"/>
        <n v="129.63636363636363"/>
        <n v="5.4545454545454541"/>
        <n v="22.363636363636363"/>
        <n v="0.18867924528301888"/>
        <n v="26.953125"/>
        <n v="312"/>
        <n v="213.20000000000002"/>
        <n v="136.60000000000002"/>
        <n v="162.6"/>
        <n v="121.39999999999999"/>
        <n v="28.000000000000004"/>
        <n v="661.4"/>
        <n v="180.62799999999999"/>
        <n v="112.79999999999998"/>
        <n v="26"/>
        <n v="70.199999999999989"/>
        <n v="150.80000000000001"/>
        <n v="211"/>
        <n v="4.5999999999999996"/>
        <n v="223"/>
        <n v="214.6"/>
        <n v="190"/>
        <n v="14.000000000000002"/>
        <n v="133.20000000000002"/>
        <n v="877.6"/>
        <n v="106.02199999999999"/>
        <n v="22"/>
        <n v="239.4"/>
        <n v="218.00000000000003"/>
        <n v="23"/>
        <n v="52"/>
        <n v="221"/>
        <n v="47.4"/>
        <n v="158.20000000000002"/>
        <n v="184"/>
        <n v="122"/>
        <n v="132"/>
        <n v="202"/>
        <n v="126.2"/>
        <n v="112.93199999999999"/>
        <n v="149"/>
        <n v="125.998"/>
        <n v="27.400000000000002"/>
        <n v="315"/>
        <n v="126.6"/>
        <n v="100.64400000000001"/>
        <n v="123.6"/>
        <n v="105.49000000000002"/>
        <n v="41"/>
        <n v="166.2"/>
        <n v="139"/>
        <n v="128.19999999999999"/>
        <n v="459.8"/>
        <n v="133.04200000000003"/>
        <n v="127.8"/>
        <n v="51.6"/>
        <n v="126.86868686868686"/>
        <n v="222.70833333333334"/>
        <n v="123.94678492239468"/>
        <n v="140.44444444444443"/>
        <n v="28.571428571428569"/>
        <n v="101.19047619047619"/>
        <n v="169.86"/>
        <n v="41.25"/>
        <n v="392.5"/>
        <n v="262.5"/>
        <n v="218.75"/>
        <n v="115.75"/>
        <n v="142.85714285714286"/>
        <n v="131.42857142857142"/>
        <n v="155.71428571428572"/>
        <n v="169.42857142857144"/>
        <n v="117.14285714285715"/>
        <n v="144"/>
        <n v="100.28571428571429"/>
        <n v="180.85714285714286"/>
        <n v="101.42857142857142"/>
        <n v="137.57142857142856"/>
        <n v="167.42857142857144"/>
        <n v="159.42857142857144"/>
        <n v="101.72910662824208"/>
        <n v="129.12912912912913"/>
        <n v="148.88888888888889"/>
        <n v="350.16666666666663"/>
        <n v="185"/>
        <n v="153.33333333333334"/>
        <n v="265.66666666666669"/>
        <n v="133.44333333333333"/>
        <n v="457.74666666666673"/>
        <n v="123.66666666666666"/>
        <n v="14.083333333333334"/>
        <n v="125.33333333333334"/>
        <n v="182"/>
        <n v="136.33666666666667"/>
        <n v="28.666666666666668"/>
        <n v="123"/>
        <n v="289"/>
        <n v="128.33333333333334"/>
        <n v="250.66666666666669"/>
        <n v="156.4"/>
        <n v="238"/>
        <n v="7.6"/>
        <n v="227.99999999999997"/>
        <n v="140"/>
        <n v="242"/>
        <n v="330"/>
        <n v="150"/>
        <n v="48"/>
        <n v="109.54545454545455"/>
        <n v="35"/>
        <n v="65"/>
        <n v="210"/>
        <n v="138.5"/>
        <n v="160"/>
        <n v="298.5"/>
        <n v="95.477386934673376"/>
        <n v="58.291457286432156"/>
        <n v="13.333333333333334"/>
        <n v="646.66666666666663"/>
        <n v="956"/>
        <n v="240.79999999999998"/>
        <n v="382.71818181818185"/>
        <n v="2.7272727272727271"/>
        <n v="286.13861386138615"/>
        <n v="129"/>
        <n v="885"/>
        <n v="225"/>
        <n v="1165"/>
        <n v="290"/>
        <n v="1253.75"/>
        <n v="144.28571428571428"/>
        <n v="2702"/>
        <n v="424"/>
        <n v="303833.2"/>
        <n v="200"/>
        <n v="6500"/>
        <n v="2260300"/>
        <n v="930250"/>
        <m/>
      </sharedItems>
    </cacheField>
    <cacheField name="Average Donation" numFmtId="0">
      <sharedItems containsString="0" containsBlank="1" containsNumber="1" minValue="0" maxValue="3304" count="2940">
        <n v="0"/>
        <n v="550"/>
        <n v="300"/>
        <n v="92.142857142857139"/>
        <n v="1"/>
        <n v="53.714285714285715"/>
        <n v="20.25"/>
        <n v="415.77777777777777"/>
        <n v="12.8"/>
        <n v="5.666666666666667"/>
        <n v="420.6"/>
        <n v="223.58248500999335"/>
        <n v="71.55"/>
        <n v="3304"/>
        <n v="50"/>
        <n v="6.5"/>
        <n v="17.852"/>
        <n v="50.909090909090907"/>
        <n v="267.80851063829789"/>
        <n v="2.6666666666666665"/>
        <n v="78.666205607476627"/>
        <n v="10"/>
        <n v="25"/>
        <n v="775"/>
        <n v="69"/>
        <n v="859.85714285714289"/>
        <n v="90"/>
        <n v="272.35590732591254"/>
        <n v="201.66666666666666"/>
        <n v="49.381818181818183"/>
        <n v="2928.9285714285716"/>
        <n v="15"/>
        <n v="8.5"/>
        <n v="2796.6666666666665"/>
        <n v="177.39259259259259"/>
        <n v="63.569485530546629"/>
        <n v="849.67027027027029"/>
        <n v="117.68368136117556"/>
        <n v="182.6236559139785"/>
        <n v="307.8235294117647"/>
        <n v="86.163845492085343"/>
        <n v="64.570118779438872"/>
        <n v="28"/>
        <n v="306"/>
        <n v="87.5"/>
        <n v="161.11830985915492"/>
        <n v="5.8"/>
        <n v="100.5"/>
        <n v="800.7"/>
        <n v="1270.2222222222222"/>
        <n v="39.569274193548388"/>
        <n v="55.833333333333336"/>
        <n v="250"/>
        <n v="23.083333333333332"/>
        <n v="2"/>
        <n v="424.45454545454544"/>
        <n v="100"/>
        <n v="932.31055900621118"/>
        <n v="282.65966789667897"/>
        <n v="202.22772277227722"/>
        <n v="116.66666666666667"/>
        <n v="603.52631578947364"/>
        <n v="1536.25"/>
        <n v="343.14732142857144"/>
        <n v="3"/>
        <n v="247.94003412969283"/>
        <n v="20"/>
        <n v="673.33333333333337"/>
        <n v="184.36363636363637"/>
        <n v="116.35303146309367"/>
        <n v="790.83739837398377"/>
        <n v="173.57781674704077"/>
        <n v="13"/>
        <n v="161.25517890772127"/>
        <n v="34.128378378378379"/>
        <n v="16.25"/>
        <n v="1.5"/>
        <n v="292.07499999999999"/>
        <n v="292.2"/>
        <n v="160.5"/>
        <n v="81.241379310344826"/>
        <n v="108.00140845070422"/>
        <n v="342"/>
        <n v="68.3"/>
        <n v="84.285714285714292"/>
        <n v="112.86184210526316"/>
        <n v="147.17167680278018"/>
        <n v="501.25"/>
        <n v="51.822463768115945"/>
        <n v="120.39184269662923"/>
        <n v="449.43283582089555"/>
        <n v="56.344351395730705"/>
        <n v="30"/>
        <n v="41.333333333333336"/>
        <n v="259.25424836601309"/>
        <n v="244.80459770114942"/>
        <n v="449.26385224274406"/>
        <n v="91.428571428571431"/>
        <n v="22.5"/>
        <n v="155.23827397260274"/>
        <n v="55"/>
        <n v="17.2"/>
        <n v="201.60393258426967"/>
        <n v="5.5"/>
        <n v="30.310344827586206"/>
        <n v="125.27027027027027"/>
        <n v="171.79329608938548"/>
        <n v="21.34333333333333"/>
        <n v="6.7142857142857144"/>
        <n v="179.27598566308242"/>
        <n v="40"/>
        <n v="136.6444745538665"/>
        <n v="68.333333333333329"/>
        <n v="76.25"/>
        <n v="530.68965517241384"/>
        <n v="80.454545454545453"/>
        <n v="379.22767857142856"/>
        <n v="4"/>
        <n v="314.28947368421052"/>
        <n v="102.72727272727273"/>
        <n v="61.291666666666664"/>
        <n v="223.09647495361781"/>
        <n v="53.25"/>
        <n v="324.69"/>
        <n v="119.38513513513513"/>
        <n v="45.2"/>
        <n v="29.236301369863014"/>
        <n v="1008.24"/>
        <n v="457.39093484419266"/>
        <n v="511.79117647058825"/>
        <n v="30.5"/>
        <n v="56.342380952380957"/>
        <n v="203.63063063063063"/>
        <n v="162.91935483870967"/>
        <n v="74.78947368421052"/>
        <n v="566.38916256157631"/>
        <n v="116.75"/>
        <n v="62.5"/>
        <n v="261.74504950495049"/>
        <n v="188.50671378091872"/>
        <n v="108.625"/>
        <n v="385.03692307692307"/>
        <n v="60.965703745743475"/>
        <n v="6.833333333333333"/>
        <n v="311.16666666666669"/>
        <n v="89.314285714285717"/>
        <n v="99.973372781065095"/>
        <n v="167.66666666666666"/>
        <n v="591.66666666666663"/>
        <n v="195.4"/>
        <n v="155.25"/>
        <n v="92.251735588972423"/>
        <n v="39.480769230769234"/>
        <n v="106.8"/>
        <n v="227.85327313769753"/>
        <n v="22.75"/>
        <n v="725.02941176470586"/>
        <n v="35.714285714285715"/>
        <n v="364.35454545454547"/>
        <n v="65.666666666666671"/>
        <n v="60.714285714285715"/>
        <n v="84.99677419354839"/>
        <n v="217.5"/>
        <n v="180.75185011709601"/>
        <n v="2.75"/>
        <n v="38.444444444444443"/>
        <n v="100.23371794871794"/>
        <n v="224.42857142857142"/>
        <n v="589.95205479452056"/>
        <n v="91.82989803350327"/>
        <n v="117.49473684210527"/>
        <n v="142"/>
        <n v="744.5454545454545"/>
        <n v="11.922499999999999"/>
        <n v="94.506172839506178"/>
        <n v="72.762711864406782"/>
        <n v="220.74074074074073"/>
        <n v="13.545454545454545"/>
        <n v="262.15704968944101"/>
        <n v="103.33333333333333"/>
        <n v="593.93620078740162"/>
        <n v="154.42231237322514"/>
        <n v="12.75"/>
        <n v="54.748948106591868"/>
        <n v="5"/>
        <n v="48.281025641025643"/>
        <n v="150.65116279069767"/>
        <n v="34"/>
        <n v="105.04609341825902"/>
        <n v="135.03571428571428"/>
        <n v="95.830623306233065"/>
        <n v="156.04578313253012"/>
        <n v="117.65277777777777"/>
        <n v="500"/>
        <n v="116.53333333333333"/>
        <n v="370.94736842105266"/>
        <n v="176.94444444444446"/>
        <n v="71.666666666666671"/>
        <n v="226.20857142857142"/>
        <n v="200"/>
        <n v="205"/>
        <n v="2500.969696969697"/>
        <n v="71.848571428571432"/>
        <n v="54"/>
        <n v="89.59693877551021"/>
        <n v="81.75107284768211"/>
        <n v="117.69868421052631"/>
        <n v="136.09090909090909"/>
        <n v="42"/>
        <n v="17.5"/>
        <n v="75.444794952681391"/>
        <n v="112.57142857142857"/>
        <n v="147.68495555555555"/>
        <n v="74.639488409272587"/>
        <n v="74.575090497737563"/>
        <n v="80.297297297297291"/>
        <n v="84.871516544117654"/>
        <n v="33.75"/>
        <n v="61.1875"/>
        <n v="90.857142857142861"/>
        <n v="89.21052631578948"/>
        <n v="8"/>
        <n v="23.666666666666668"/>
        <n v="483.34246575342468"/>
        <n v="64.75"/>
        <n v="31.555555555555557"/>
        <n v="510"/>
        <n v="105.93388429752066"/>
        <n v="26"/>
        <n v="640"/>
        <n v="153.42794759825327"/>
        <n v="71.599999999999994"/>
        <n v="103.52394779771615"/>
        <n v="93.90425531914893"/>
        <n v="17.987951807228917"/>
        <n v="136.46276595744681"/>
        <n v="113.63636363636364"/>
        <n v="38.476470588235294"/>
        <n v="25.166666666666668"/>
        <n v="356.84210526315792"/>
        <n v="128.38790470372632"/>
        <n v="169.85083076923075"/>
        <n v="120.25"/>
        <n v="113.56666666666666"/>
        <n v="1.5384615384615385"/>
        <n v="97.731073446327684"/>
        <n v="83.942857142857136"/>
        <n v="711.04109589041093"/>
        <n v="133.33333333333334"/>
        <n v="1323.2540463917526"/>
        <n v="115.44812080536913"/>
        <n v="23.181818181818183"/>
        <n v="138.49458483754512"/>
        <n v="29.187190495010373"/>
        <n v="92.157795275590544"/>
        <n v="100.08204511278196"/>
        <n v="157.33048433048432"/>
        <n v="42.5"/>
        <n v="80.991037735849048"/>
        <n v="56.571428571428569"/>
        <n v="48.424999999999997"/>
        <n v="161.21951219512195"/>
        <n v="118.97113163972287"/>
        <n v="128.27380952380952"/>
        <n v="69.117647058823536"/>
        <n v="410"/>
        <n v="56.204984093319197"/>
        <n v="331.10237288135596"/>
        <n v="7.5"/>
        <n v="82.496921824104234"/>
        <n v="18.896551724137932"/>
        <n v="84.944444444444443"/>
        <n v="35.9"/>
        <n v="45.333333333333336"/>
        <n v="89.648648648648646"/>
        <n v="408.97689768976898"/>
        <n v="26.59737827715356"/>
        <n v="50.29767441860465"/>
        <n v="118.45472440944881"/>
        <n v="113.62573099415205"/>
        <n v="5.2857142857142856"/>
        <n v="1.3333333333333333"/>
        <n v="451.84033613445376"/>
        <n v="66.333333333333329"/>
        <n v="15.5"/>
        <n v="50.647058823529413"/>
        <n v="331.53833333333336"/>
        <n v="37.5"/>
        <n v="307.20212765957444"/>
        <n v="120"/>
        <n v="358.97237569060775"/>
        <n v="402.70588235294116"/>
        <n v="245.02436053593178"/>
        <n v="202.83333333333334"/>
        <n v="244.11912547528519"/>
        <n v="50.333333333333336"/>
        <n v="422.02059732234807"/>
        <n v="326.29205175600737"/>
        <n v="127.93333333333334"/>
        <n v="842.10602409638557"/>
        <n v="115.53333333333333"/>
        <n v="91.214401028277635"/>
        <n v="93.333333333333329"/>
        <n v="47.857142857142854"/>
        <n v="115.98684210526316"/>
        <n v="69.40625"/>
        <n v="158.63636363636363"/>
        <n v="76.666666666666671"/>
        <n v="133.25"/>
        <n v="193.04868913857678"/>
        <n v="65"/>
        <n v="215.95959595959596"/>
        <n v="101.25"/>
        <n v="158.35603715170279"/>
        <n v="102.38235294117646"/>
        <n v="164.94480519480518"/>
        <n v="54.666666666666664"/>
        <n v="178.92857142857142"/>
        <n v="127.36450839328538"/>
        <n v="383.3643216080402"/>
        <n v="279.37843137254902"/>
        <n v="70.921195652173907"/>
        <n v="28.4"/>
        <n v="78.834261818181815"/>
        <n v="37.451612903225808"/>
        <n v="176.36428571428573"/>
        <n v="13.25"/>
        <n v="450"/>
        <n v="437.5"/>
        <n v="133.30000000000001"/>
        <n v="99.857142857142861"/>
        <n v="65.111111111111114"/>
        <n v="26.25"/>
        <n v="51.3054157782516"/>
        <n v="526.45652173913038"/>
        <n v="24.5"/>
        <n v="41.585365853658537"/>
        <n v="234.80786026200875"/>
        <n v="83.716814159292042"/>
        <n v="254.38547486033519"/>
        <n v="43.41727891156463"/>
        <n v="231.66175879396985"/>
        <n v="46.25"/>
        <n v="60"/>
        <n v="23.25"/>
        <n v="88.26081081081081"/>
        <n v="19.666666666666668"/>
        <n v="149.46417445482865"/>
        <n v="190.55028169014085"/>
        <n v="133.7391592920354"/>
        <n v="577.27593103448271"/>
        <n v="21.25"/>
        <n v="346.04166666666669"/>
        <n v="55.066394736842106"/>
        <n v="76.72"/>
        <n v="55.457142857142856"/>
        <n v="51.212114395886893"/>
        <n v="176.200223588597"/>
        <n v="23.948509485094849"/>
        <n v="35.833333333333336"/>
        <n v="550.04109589041093"/>
        <n v="167.15151515151516"/>
        <n v="162.90974729241879"/>
        <n v="45.407407407407405"/>
        <n v="49.136363636363633"/>
        <n v="186.80291970802921"/>
        <n v="44"/>
        <n v="164.3"/>
        <n v="51.227027027027027"/>
        <n v="272.58620689655174"/>
        <n v="151.31746031746033"/>
        <n v="70.166666666666671"/>
        <n v="117.77361477572559"/>
        <n v="81.654377880184327"/>
        <n v="102.01639344262296"/>
        <n v="188.31203007518798"/>
        <n v="97.356164383561648"/>
        <n v="220"/>
        <n v="108.96848314606741"/>
        <n v="104.99007444168734"/>
        <n v="511.65486725663715"/>
        <n v="152.41346153846155"/>
        <n v="922.22222222222217"/>
        <n v="39"/>
        <n v="41.583333333333336"/>
        <n v="287.31343283582089"/>
        <n v="144.69039145907473"/>
        <n v="66.520080000000007"/>
        <n v="170.44680851063831"/>
        <n v="57.875"/>
        <n v="109.04255319148936"/>
        <n v="25.291666666666668"/>
        <n v="157.29347633136095"/>
        <n v="104.82352941176471"/>
        <n v="101.85532258064516"/>
        <n v="133.14391143911439"/>
        <n v="64.020933977455712"/>
        <n v="119"/>
        <n v="305.77777777777777"/>
        <n v="54.883162444113267"/>
        <n v="1644"/>
        <n v="149.44486692015209"/>
        <n v="129.97368421052633"/>
        <n v="25.434782608695652"/>
        <n v="109.82189265536722"/>
        <n v="60.300892473118282"/>
        <n v="246.60606060606059"/>
        <n v="153.5204081632653"/>
        <n v="26.5"/>
        <n v="23.333333333333332"/>
        <n v="262.11194029850748"/>
        <n v="66.346149825783982"/>
        <n v="131.13620817843866"/>
        <n v="53.991990846681922"/>
        <n v="219.92638036809817"/>
        <n v="71.34210526315789"/>
        <n v="66.70405357142856"/>
        <n v="119.17633928571429"/>
        <n v="301.93916666666667"/>
        <n v="157.46"/>
        <n v="128.61988304093566"/>
        <n v="41.888888888888886"/>
        <n v="99.333333333333329"/>
        <n v="106.62314540059347"/>
        <n v="31.25"/>
        <n v="271.50769230769231"/>
        <n v="146.34782608695653"/>
        <n v="44.912863070539416"/>
        <n v="119.99298245614035"/>
        <n v="109.06666666666666"/>
        <n v="88.6875"/>
        <n v="383.33333333333331"/>
        <n v="118.6144"/>
        <n v="170.62903225806451"/>
        <n v="83.967068965517228"/>
        <n v="96.877551020408163"/>
        <n v="33.714285714285715"/>
        <n v="134.26371308016877"/>
        <n v="83.345930232558146"/>
        <n v="90.495934959349597"/>
        <n v="98.030831024930734"/>
        <n v="52.622732513451197"/>
        <n v="82.583333333333329"/>
        <n v="87.142857142857139"/>
        <n v="76.138500000000008"/>
        <n v="88.601680840609291"/>
        <n v="72.482837528604122"/>
        <n v="194.26193717277485"/>
        <n v="95.699367088607602"/>
        <n v="125.78838174273859"/>
        <n v="161.88210526315791"/>
        <n v="109.42160278745645"/>
        <n v="12.5"/>
        <n v="109.45138888888889"/>
        <n v="46.580778301886795"/>
        <n v="59.961305925030231"/>
        <n v="118.2007874015748"/>
        <n v="93.264122807017543"/>
        <n v="61.5"/>
        <n v="845.70270270270271"/>
        <n v="297.02980769230766"/>
        <n v="58.413339694656486"/>
        <n v="94.548850574712645"/>
        <n v="98.78947368421052"/>
        <n v="788.5333333333333"/>
        <n v="36.666666666666664"/>
        <n v="65.891300230946882"/>
        <n v="60.789473684210527"/>
        <n v="389.28571428571428"/>
        <n v="75.464285714285708"/>
        <n v="66.066666666666663"/>
        <n v="82.086956521739125"/>
        <n v="114.76533333333333"/>
        <n v="108.77659574468085"/>
        <n v="114"/>
        <n v="11.25"/>
        <n v="78.440789473684205"/>
        <n v="175"/>
        <n v="90.616279069767444"/>
        <n v="108.05084745762711"/>
        <n v="95.277627118644077"/>
        <n v="55.276856649395505"/>
        <n v="29.035714285714285"/>
        <n v="174.94736842105263"/>
        <n v="800"/>
        <n v="141.71296296296296"/>
        <n v="1272.7272727272727"/>
        <n v="264.26315789473682"/>
        <n v="125"/>
        <n v="65.17647058823529"/>
        <n v="109.33695652173913"/>
        <n v="320.44943820224717"/>
        <n v="34.220338983050844"/>
        <n v="22.333333333333332"/>
        <n v="7"/>
        <n v="133.90123456790124"/>
        <n v="120.77083333333333"/>
        <n v="148.08247422680412"/>
        <n v="65.8623246492986"/>
        <n v="115.75"/>
        <n v="97.816867469879512"/>
        <n v="67.417903225806455"/>
        <n v="189.33333333333334"/>
        <n v="58.184210526315788"/>
        <n v="148.57377049180329"/>
        <n v="201.22137404580153"/>
        <n v="213.375"/>
        <n v="37.666666666666664"/>
        <n v="85.337785234899329"/>
        <n v="34.88095238095238"/>
        <n v="73.416901408450698"/>
        <n v="215.72549019607843"/>
        <n v="118.70339366515837"/>
        <n v="104.31274900398407"/>
        <n v="200.88888888888889"/>
        <n v="82.963254817987149"/>
        <n v="230.08953488372092"/>
        <n v="30.654485981308412"/>
        <n v="88.588631921824103"/>
        <n v="96.300911854103347"/>
        <n v="103.20238095238095"/>
        <n v="75.133028169014082"/>
        <n v="78.195121951219505"/>
        <n v="73.503898678414089"/>
        <n v="81.954545454545453"/>
        <n v="282.71518987341773"/>
        <n v="150.89861751152074"/>
        <n v="115.69230769230769"/>
        <n v="35.997067448680355"/>
        <n v="211.84"/>
        <n v="28.888888888888889"/>
        <n v="23.5"/>
        <n v="10.5"/>
        <n v="46.5"/>
        <n v="73.760000000000005"/>
        <n v="73.486268364348675"/>
        <n v="34.444444444444443"/>
        <n v="119.1924882629108"/>
        <n v="50.764811490125673"/>
        <n v="65.41379310344827"/>
        <n v="20.5"/>
        <n v="111.79535864978902"/>
        <n v="92.387692307692305"/>
        <n v="233.8984375"/>
        <n v="6.1764705882352944"/>
        <n v="239.35238095238094"/>
        <n v="155"/>
        <n v="33.761904761904759"/>
        <n v="75.502840909090907"/>
        <n v="115.70588235294117"/>
        <n v="174.02631578947367"/>
        <n v="175.51020408163265"/>
        <n v="106.69230769230769"/>
        <n v="183.80442804428046"/>
        <n v="109.93525179856115"/>
        <n v="53"/>
        <n v="111.41025641025641"/>
        <n v="120.30882352941177"/>
        <n v="151.24431818181819"/>
        <n v="67.777777777777771"/>
        <n v="97.407407407407405"/>
        <n v="59.249046653144013"/>
        <n v="308.75"/>
        <n v="71.588235294117652"/>
        <n v="95.911111111111111"/>
        <n v="43.976047904191617"/>
        <n v="216.33684210526314"/>
        <n v="7.333333333333333"/>
        <n v="61.176470588235297"/>
        <n v="253.2051282051282"/>
        <n v="145.04301075268816"/>
        <n v="199"/>
        <n v="130.0888888888889"/>
        <n v="87"/>
        <n v="84.833333333333329"/>
        <n v="115.08256880733946"/>
        <n v="129.81900452488688"/>
        <n v="382.39130434782606"/>
        <n v="104.15169811320754"/>
        <n v="95.373770491803285"/>
        <n v="346.13118421052633"/>
        <n v="49.666666666666664"/>
        <n v="82.461538461538467"/>
        <n v="170.69942196531792"/>
        <n v="426.93169877408059"/>
        <n v="88.642857142857139"/>
        <n v="143.21468926553672"/>
        <n v="66.623188405797094"/>
        <n v="108.25"/>
        <n v="709.41860465116281"/>
        <n v="40.349243306169967"/>
        <n v="107.82155688622754"/>
        <n v="67"/>
        <n v="150.5"/>
        <n v="49"/>
        <n v="84.023178807947019"/>
        <n v="44.935185185185183"/>
        <n v="81.252688172043008"/>
        <n v="89.38643312101911"/>
        <n v="65.340319148936175"/>
        <n v="291.33333333333331"/>
        <n v="85.531055900621112"/>
        <n v="116.55769230769231"/>
        <n v="98.839285714285708"/>
        <n v="189.75806451612902"/>
        <n v="251.7381443298969"/>
        <n v="55.758509532062391"/>
        <n v="67.139344262295083"/>
        <n v="216.75"/>
        <n v="42.517361111111114"/>
        <n v="140.85534591194968"/>
        <n v="146.44654088050314"/>
        <n v="35"/>
        <n v="55.0625"/>
        <n v="159.51383399209487"/>
        <n v="168.39393939393941"/>
        <n v="67.835866261398181"/>
        <n v="61.562666666666665"/>
        <n v="52.5"/>
        <n v="164.79651993355483"/>
        <n v="81.125925925925927"/>
        <n v="45.972222222222221"/>
        <n v="79.967032967032964"/>
        <n v="73.461538461538467"/>
        <n v="99.766037735849054"/>
        <n v="104.25906735751295"/>
        <n v="138.8022"/>
        <n v="57.5"/>
        <n v="64.933333333333323"/>
        <n v="97.63636363636364"/>
        <n v="110.64102564102564"/>
        <n v="64"/>
        <n v="65.298192771084331"/>
        <n v="99.382239382239376"/>
        <n v="11.76923076923077"/>
        <n v="186.81393034825871"/>
        <n v="12.4"/>
        <n v="92.130423728813554"/>
        <n v="48.104623556581984"/>
        <n v="63.098484848484851"/>
        <n v="182.78024691358024"/>
        <n v="417.33333333333331"/>
        <n v="18.581632653061224"/>
        <n v="10.333333333333334"/>
        <n v="130.23469453376205"/>
        <n v="18.666666666666668"/>
        <n v="49.884615384615387"/>
        <n v="153.88888888888889"/>
        <n v="73.875"/>
        <n v="70.10526315789474"/>
        <n v="110.35211267605634"/>
        <n v="91.304347826086953"/>
        <n v="148.96666666666667"/>
        <n v="106.79702970297029"/>
        <n v="266.08974358974359"/>
        <n v="75"/>
        <n v="188.37871287128712"/>
        <n v="58.540469973890339"/>
        <n v="16"/>
        <n v="168.25210084033614"/>
        <n v="56.970381807973048"/>
        <n v="141.74647887323943"/>
        <n v="56.785714285714285"/>
        <n v="493.81553398058253"/>
        <n v="16.307692307692307"/>
        <n v="16.666666666666668"/>
        <n v="134.3592456301748"/>
        <n v="60.064516129032256"/>
        <n v="267"/>
        <n v="80.185489510489504"/>
        <n v="373.55803571428572"/>
        <n v="606.82242424242418"/>
        <n v="51.375"/>
        <n v="405.5"/>
        <n v="3.8"/>
        <n v="170.54545454545453"/>
        <n v="143.35714285714286"/>
        <n v="110.8695652173913"/>
        <n v="134.91139240506328"/>
        <n v="96.997252747252745"/>
        <n v="388.9762295081967"/>
        <n v="168.77500000000001"/>
        <n v="43.97530864197531"/>
        <n v="92.037815126050418"/>
        <n v="2.3333333333333335"/>
        <n v="147.81132075471697"/>
        <n v="44.464318398474738"/>
        <n v="163.33333333333334"/>
        <n v="88.714285714285708"/>
        <n v="35.4"/>
        <n v="129.16666666666666"/>
        <n v="61.375728669846318"/>
        <n v="72.588235294117652"/>
        <n v="55.956632653061227"/>
        <n v="201.96402877697841"/>
        <n v="32.357142857142854"/>
        <n v="177.08695652173913"/>
        <n v="200.625"/>
        <n v="17"/>
        <n v="42.63403614457831"/>
        <n v="224.85263157894738"/>
        <n v="546.6875"/>
        <n v="38.333333333333336"/>
        <n v="6.4975124378109452"/>
        <n v="182.90909090909091"/>
        <n v="60.75"/>
        <n v="95.764859154929582"/>
        <n v="214.06666666666666"/>
        <n v="65.974683544303801"/>
        <n v="116.21465968586388"/>
        <n v="126.48148148148148"/>
        <n v="206.31"/>
        <n v="117.6"/>
        <n v="135.66666666666666"/>
        <n v="65.318435754189949"/>
        <n v="48.720930232558139"/>
        <n v="163.57142857142858"/>
        <n v="15.428571428571429"/>
        <n v="99.15533980582525"/>
        <n v="90.616504854368927"/>
        <n v="64.816470588235291"/>
        <n v="91.480769230769226"/>
        <n v="97.113744075829388"/>
        <n v="199.9009900990099"/>
        <n v="95.834024896265561"/>
        <n v="50.852631578947367"/>
        <n v="88.147154471544724"/>
        <n v="101.8269801980198"/>
        <n v="122.00037037037038"/>
        <n v="89.957983193277315"/>
        <n v="109.96308108108107"/>
        <n v="109.10778443113773"/>
        <n v="64.625635808748726"/>
        <n v="111.52694610778443"/>
        <n v="63.558375634517766"/>
        <n v="53.545454545454547"/>
        <n v="60.820280373831778"/>
        <n v="125.97972972972973"/>
        <n v="340"/>
        <n v="94.19"/>
        <n v="64.366735294117646"/>
        <n v="90.9375"/>
        <n v="71.86666666666666"/>
        <n v="174.03846153846155"/>
        <n v="110.39397959183674"/>
        <n v="224.12820512820514"/>
        <n v="147.88135593220338"/>
        <n v="80.202702702702709"/>
        <n v="393.58823529411762"/>
        <n v="115.55319148936171"/>
        <n v="63.648648648648646"/>
        <n v="32.978021978021978"/>
        <n v="159.24137931034483"/>
        <n v="87.685606557377056"/>
        <n v="69.472222222222229"/>
        <n v="123.37588652482269"/>
        <n v="217.375"/>
        <n v="102.86166007905139"/>
        <n v="165.34653465346534"/>
        <n v="37.954545454545453"/>
        <n v="89.895287958115176"/>
        <n v="131.98948616600788"/>
        <n v="39.91506172839506"/>
        <n v="60.733333333333334"/>
        <n v="69.598266129032254"/>
        <n v="58.972972972972975"/>
        <n v="48.037681159420288"/>
        <n v="69.533333333333331"/>
        <n v="104.84615384615384"/>
        <n v="54.912587412587413"/>
        <n v="78.031999999999996"/>
        <n v="66.666666666666671"/>
        <n v="127.97523076923076"/>
        <n v="231.75"/>
        <n v="97.993896103896105"/>
        <n v="230.55782312925169"/>
        <n v="116.85906040268456"/>
        <n v="81.632653061224488"/>
        <n v="38.543946731234868"/>
        <n v="91.189655172413794"/>
        <n v="98.990430622009569"/>
        <n v="51.224489795918366"/>
        <n v="121.28148148148148"/>
        <n v="117.84759124087591"/>
        <n v="88.037643678160919"/>
        <n v="152.54385964912279"/>
        <n v="62.522107969151669"/>
        <n v="67.771551724137936"/>
        <n v="51.292134831460672"/>
        <n v="67.671532846715323"/>
        <n v="67.389380530973455"/>
        <n v="239.93846153846152"/>
        <n v="58.888888888888886"/>
        <n v="80.464601769911511"/>
        <n v="130.52966101694915"/>
        <n v="57.25"/>
        <n v="123.34552845528455"/>
        <n v="41"/>
        <n v="225"/>
        <n v="45.386153846153846"/>
        <n v="71.491803278688522"/>
        <n v="44.66673529411765"/>
        <n v="149.31401960784314"/>
        <n v="88.8"/>
        <n v="453.14285714285717"/>
        <n v="180.40816326530611"/>
        <n v="39.507317073170732"/>
        <n v="108.01265822784811"/>
        <n v="64.173356009070289"/>
        <n v="25.2"/>
        <n v="12"/>
        <n v="86.138613861386133"/>
        <n v="133.93129770992365"/>
        <n v="128.9140625"/>
        <n v="221.52173913043478"/>
        <n v="27.36"/>
        <n v="47.058064516129029"/>
        <n v="90.177777777777777"/>
        <n v="358.875"/>
        <n v="23.959183673469386"/>
        <n v="315.5"/>
        <n v="53.177083333333336"/>
        <n v="50.166666666666664"/>
        <n v="89.191780821917803"/>
        <n v="35.384615384615387"/>
        <n v="111.17857142857143"/>
        <n v="18.333333333333332"/>
        <n v="199.16666666666666"/>
        <n v="27.5"/>
        <n v="327.08333333333331"/>
        <n v="205.2987012987013"/>
        <n v="99.787878787878782"/>
        <n v="127.79166666666667"/>
        <n v="190.45454545454547"/>
        <n v="77.229591836734699"/>
        <n v="73.372093023255815"/>
        <n v="45.547792792792798"/>
        <n v="19.399999999999999"/>
        <n v="462.85714285714283"/>
        <n v="135.62608695652173"/>
        <n v="30.272727272727273"/>
        <n v="46.631578947368418"/>
        <n v="16.2"/>
        <n v="121"/>
        <n v="85.530386740331494"/>
        <n v="64.8"/>
        <n v="70.000169491525426"/>
        <n v="125.12295081967213"/>
        <n v="57.2"/>
        <n v="105.02933333333334"/>
        <n v="75.647714604236342"/>
        <n v="207.61682242990653"/>
        <n v="124.9191891891892"/>
        <n v="24.333333333333332"/>
        <n v="47.272727272727273"/>
        <n v="222.5"/>
        <n v="89.585714285714289"/>
        <n v="119.57142857142857"/>
        <n v="63.2289156626506"/>
        <n v="80.321428571428569"/>
        <n v="96.05263157894737"/>
        <n v="136.84821428571428"/>
        <n v="256.37288135593218"/>
        <n v="139.23931623931625"/>
        <n v="108"/>
        <n v="56.25"/>
        <n v="48.2"/>
        <n v="99.860335195530723"/>
        <n v="76.439453125"/>
        <n v="78.07692307692308"/>
        <n v="85.054347826086953"/>
        <n v="56.901438721136763"/>
        <n v="52.916666666666664"/>
        <n v="22.666666666666668"/>
        <n v="117.51479289940828"/>
        <n v="163.84615384615384"/>
        <n v="91.882882882882882"/>
        <n v="75.975728155339809"/>
        <n v="44.478260869565219"/>
        <n v="68.106837606837601"/>
        <n v="30.133333333333333"/>
        <n v="73.019801980198025"/>
        <n v="61.496215139442228"/>
        <n v="65.756363636363631"/>
        <n v="141.42340425531913"/>
        <n v="67.970099667774093"/>
        <n v="200.69444444444446"/>
        <n v="70.771505376344081"/>
        <n v="135.58503401360545"/>
        <n v="211.48387096774192"/>
        <n v="49.511627906976742"/>
        <n v="234.78947368421052"/>
        <n v="78.660818713450297"/>
        <n v="73.355396825396824"/>
        <n v="126.8080808080808"/>
        <n v="72.16970873786407"/>
        <n v="373.5"/>
        <n v="81.84905660377359"/>
        <n v="56.414565826330531"/>
        <n v="118.73873873873873"/>
        <n v="103.68174242424243"/>
        <n v="114.81818181818181"/>
        <n v="56.460043668122275"/>
        <n v="93.81343283582089"/>
        <n v="39.228571428571428"/>
        <n v="62.712871287128714"/>
        <n v="44.5"/>
        <n v="70.5289837398374"/>
        <n v="97.191780821917803"/>
        <n v="38.175462686567165"/>
        <n v="76.92307692307692"/>
        <n v="273.82978723404256"/>
        <n v="171.84285714285716"/>
        <n v="52"/>
        <n v="74.184357541899445"/>
        <n v="62.052763819095475"/>
        <n v="1000"/>
        <n v="74.206896551724142"/>
        <n v="140.53846153846155"/>
        <n v="80.022494887525568"/>
        <n v="95.48863636363636"/>
        <n v="66.586956521739125"/>
        <n v="42.157142857142858"/>
        <n v="60.475000000000001"/>
        <n v="31.172413793103448"/>
        <n v="61.307692307692307"/>
        <n v="46.178571428571431"/>
        <n v="139.82758620689654"/>
        <n v="31.663376110562684"/>
        <n v="96.551724137931032"/>
        <n v="66.015406593406595"/>
        <n v="91.818181818181813"/>
        <n v="183.33333333333334"/>
        <n v="137.93103448275863"/>
        <n v="103.21804511278195"/>
        <n v="3.7142857142857144"/>
        <n v="169.6056338028169"/>
        <n v="106.57391304347826"/>
        <n v="57.631016333938291"/>
        <n v="84.108974358974365"/>
        <n v="58.95"/>
        <n v="17.666666666666668"/>
        <n v="96.375"/>
        <n v="59.2"/>
        <n v="103.63559322033899"/>
        <n v="33.285714285714285"/>
        <n v="80.5"/>
        <n v="40.070667078443485"/>
        <n v="61.086956521739133"/>
        <n v="93.977440000000001"/>
        <n v="136.9047619047619"/>
        <n v="81.411764705882348"/>
        <n v="367.97142857142859"/>
        <n v="71.899281437125751"/>
        <n v="29"/>
        <n v="84.282608695652172"/>
        <n v="31.444155844155844"/>
        <n v="55.282051282051285"/>
        <n v="89.4"/>
        <n v="118.33613445378151"/>
        <n v="40.142857142857146"/>
        <n v="104.89473684210526"/>
        <n v="57.888888888888886"/>
        <n v="83.802893802893806"/>
        <n v="108.24237288135593"/>
        <n v="64.53125"/>
        <n v="202.42307692307693"/>
        <n v="107.1"/>
        <n v="47.875"/>
        <n v="56.065989847715734"/>
        <n v="188.55555555555554"/>
        <n v="50.083333333333336"/>
        <n v="185.48101265822785"/>
        <n v="94.736641221374043"/>
        <n v="120.90909090909091"/>
        <n v="48.051063829787232"/>
        <n v="87.958333333333329"/>
        <n v="84.459270072992695"/>
        <n v="73.341188524590166"/>
        <n v="92.541865671641801"/>
        <n v="62.327134831460668"/>
        <n v="172.41379310344828"/>
        <n v="93.018518518518519"/>
        <n v="67.881656804733723"/>
        <n v="58.719836956521746"/>
        <n v="5.3125"/>
        <n v="70.785365853658533"/>
        <n v="15.2"/>
        <n v="67.690214329454989"/>
        <n v="117.22556390977444"/>
        <n v="85.546875"/>
        <n v="66.369426751592357"/>
        <n v="92.547820512820508"/>
        <n v="192.38876826722338"/>
        <n v="115.3125"/>
        <n v="86.84882352941176"/>
        <n v="16.755102040816325"/>
        <n v="55.806451612903224"/>
        <n v="112.61111111111111"/>
        <n v="53.865251485148519"/>
        <n v="70.041118881118877"/>
        <n v="31.757575757575758"/>
        <n v="63.04738562091503"/>
        <n v="181.13306451612902"/>
        <n v="57"/>
        <n v="25.647058823529413"/>
        <n v="106.9271875"/>
        <n v="110.23076923076923"/>
        <n v="82.82"/>
        <n v="150"/>
        <n v="65.457142857142856"/>
        <n v="62.827380952380949"/>
        <n v="117.36121673003802"/>
        <n v="223.48076923076923"/>
        <n v="69.266666666666666"/>
        <n v="118.12941176470588"/>
        <n v="33.25"/>
        <n v="525"/>
        <n v="13.333333333333334"/>
        <n v="69.56513661202186"/>
        <n v="36.965660377358489"/>
        <n v="139.18918918918919"/>
        <n v="137.24324324324326"/>
        <n v="40.755244755244753"/>
        <n v="147.4"/>
        <n v="47.935483870967744"/>
        <n v="63.574074074074076"/>
        <n v="137.21333333333334"/>
        <n v="16.399999999999999"/>
        <n v="80.666666666666671"/>
        <n v="191.25"/>
        <n v="15.333333333333334"/>
        <n v="35.92307692307692"/>
        <n v="169.91525423728814"/>
        <n v="58.422210884353746"/>
        <n v="131.16666666666666"/>
        <n v="125.05263157894737"/>
        <n v="286.25"/>
        <n v="49.28125"/>
        <n v="84.333333333333329"/>
        <n v="492.30769230769232"/>
        <n v="14"/>
        <n v="145"/>
        <n v="92.842592592592595"/>
        <n v="103.21428571428571"/>
        <n v="79.262411347517727"/>
        <n v="168.68852459016392"/>
        <n v="35.333333333333336"/>
        <n v="63.875"/>
        <n v="162.7741935483871"/>
        <n v="146.65217391304347"/>
        <n v="278.39411764705881"/>
        <n v="105.51546391752578"/>
        <n v="216.66666666666666"/>
        <n v="73.907284768211923"/>
        <n v="47.383612662942269"/>
        <n v="60.125"/>
        <n v="72.76136363636364"/>
        <n v="146.69158878504672"/>
        <n v="47.474464579901152"/>
        <n v="109.03061224489795"/>
        <n v="90.744680851063833"/>
        <n v="151.4623287671233"/>
        <n v="69.760961810466767"/>
        <n v="59.973568281938327"/>
        <n v="86.554621848739501"/>
        <n v="32.5"/>
        <n v="30.12"/>
        <n v="57.626943005181346"/>
        <n v="88.7734375"/>
        <n v="77.327718446601949"/>
        <n v="141.29166666666666"/>
        <n v="99.761194029850742"/>
        <n v="103.95098039215686"/>
        <n v="64.160481283422456"/>
        <n v="90.579148936170213"/>
        <n v="40.980952380952381"/>
        <n v="9"/>
        <n v="106.50344827586207"/>
        <n v="60.111111111111114"/>
        <n v="63.17365269461078"/>
        <n v="79.411764705882348"/>
        <n v="142.85714285714286"/>
        <n v="108.48484848484848"/>
        <n v="88.23571428571428"/>
        <n v="194.23076923076923"/>
        <n v="370.37037037037038"/>
        <n v="70.61702127659575"/>
        <n v="381.6"/>
        <n v="107.04511278195488"/>
        <n v="38.5"/>
        <n v="16.625"/>
        <n v="27.3"/>
        <n v="207.06666666666666"/>
        <n v="61.203872437357631"/>
        <n v="71.242774566473983"/>
        <n v="184.67741935483872"/>
        <n v="48.437149758454105"/>
        <n v="49.8"/>
        <n v="68.815577078288939"/>
        <n v="196.82692307692307"/>
        <n v="99.343137254901961"/>
        <n v="162.70967741935485"/>
        <n v="716.35294117647061"/>
        <n v="63.37715789473684"/>
        <n v="29.894736842105264"/>
        <n v="52.40625"/>
        <n v="90.684210526315795"/>
        <n v="145.86956521739131"/>
        <n v="40.833333333333336"/>
        <n v="10.555555555555555"/>
        <n v="72.056962025316452"/>
        <n v="82.145270270270274"/>
        <n v="109.5945945945946"/>
        <n v="155.33333333333334"/>
        <n v="48.25"/>
        <n v="20.875"/>
        <n v="201.94230769230768"/>
        <n v="110.61538461538461"/>
        <n v="95.963636363636368"/>
        <n v="63.829113924050631"/>
        <n v="45.988235294117644"/>
        <n v="90.2"/>
        <n v="62.06989247311828"/>
        <n v="251.33333333333334"/>
        <n v="132.34615384615384"/>
        <n v="80.128205128205124"/>
        <n v="24"/>
        <n v="93.75"/>
        <n v="20.465926829268295"/>
        <n v="134.54545454545453"/>
        <n v="78.578424242424248"/>
        <n v="81.319999999999993"/>
        <n v="82.396874999999994"/>
        <n v="139.53488372093022"/>
        <n v="52.8"/>
        <n v="33.191126279863482"/>
        <n v="46.033333333333331"/>
        <n v="190.9"/>
        <n v="134.1549295774648"/>
        <n v="50.157964601769912"/>
        <n v="98.30927835051547"/>
        <n v="143.97499999999999"/>
        <n v="196.34042553191489"/>
        <n v="18"/>
        <n v="90.09615384615384"/>
        <n v="64.156896551724131"/>
        <n v="51.044692737430168"/>
        <n v="61.701086956521742"/>
        <n v="55.388888888888886"/>
        <n v="110.28571428571429"/>
        <n v="52.701195219123505"/>
        <n v="174.2134831460674"/>
        <n v="59.408805031446541"/>
        <n v="159.82456140350877"/>
        <n v="112.79069767441861"/>
        <n v="98.413654618473899"/>
        <n v="126.72222222222223"/>
        <n v="74.333333333333329"/>
        <n v="347.84615384615387"/>
        <n v="20.333333333333332"/>
        <n v="346.66666666666669"/>
        <n v="70.576753926701571"/>
        <n v="130.15714285714284"/>
        <n v="128.95348837209303"/>
        <n v="57.932367149758456"/>
        <n v="26.923076923076923"/>
        <n v="21.497991967871485"/>
        <n v="242.27777777777777"/>
        <n v="23.808729166666669"/>
        <n v="58.688622754491021"/>
        <n v="104.38888888888889"/>
        <n v="109.1875"/>
        <n v="187.19298245614036"/>
        <n v="25.5"/>
        <n v="63.917582417582416"/>
        <n v="105.3170731707317"/>
        <n v="202"/>
        <n v="125.98529411764706"/>
        <n v="94.408602150537632"/>
        <n v="194.44444444444446"/>
        <n v="173.7"/>
        <n v="96.526315789473685"/>
        <n v="84.142857142857139"/>
        <n v="25.42547309833024"/>
        <n v="27.857142857142858"/>
        <n v="87.829673913043479"/>
        <n v="83.885416666666671"/>
        <n v="45.418404255319146"/>
        <n v="158.96226415094338"/>
        <n v="117.67605633802818"/>
        <n v="67.132352941176464"/>
        <n v="70.784482758620683"/>
        <n v="132.43548387096774"/>
        <n v="35.734693877551024"/>
        <n v="100.325"/>
        <n v="31.820544982698959"/>
        <n v="129.1139240506329"/>
        <n v="57.520187499999999"/>
        <n v="61.301369863013697"/>
        <n v="56.412162162162161"/>
        <n v="71.237487309644663"/>
        <n v="110.06849315068493"/>
        <n v="30.125"/>
        <n v="164.90686274509804"/>
        <n v="17.708333333333332"/>
        <n v="74.953703703703709"/>
        <n v="116.96275362318841"/>
        <n v="43.095041322314053"/>
        <n v="169.51724137931035"/>
        <n v="255.17343750000001"/>
        <n v="13.005000000000001"/>
        <n v="146.87931034482759"/>
        <n v="87.357553191489373"/>
        <n v="55.82093023255814"/>
        <n v="90.819148936170208"/>
        <n v="40.795406360424032"/>
        <n v="329.2"/>
        <n v="23.923076923076923"/>
        <n v="8.75"/>
        <n v="83.138888888888886"/>
        <n v="70.884955752212392"/>
        <n v="88.865979381443296"/>
        <n v="13.111111111111111"/>
        <n v="142.28070175438597"/>
        <n v="42.886861313868614"/>
        <n v="108.33333333333333"/>
        <n v="104.98701298701299"/>
        <n v="421.10526315789474"/>
        <n v="202.85"/>
        <n v="47.5"/>
        <n v="116"/>
        <n v="1250"/>
        <n v="49.316091954022987"/>
        <n v="81.949748743718587"/>
        <n v="44.444444444444443"/>
        <n v="76.470588235294116"/>
        <n v="115.87323943661971"/>
        <n v="107.32142857142857"/>
        <n v="65.914104477611943"/>
        <n v="177.61702127659575"/>
        <n v="58.92763157894737"/>
        <n v="86.43564356435644"/>
        <n v="259.94827586206895"/>
        <n v="80.178217821782184"/>
        <n v="66.099999999999994"/>
        <n v="98.817391304347822"/>
        <n v="51.823529411764703"/>
        <n v="302.30769230769232"/>
        <n v="69.666666666666671"/>
        <n v="97.904038461538462"/>
        <n v="111.37681159420291"/>
        <n v="60.903461538461535"/>
        <n v="90.523255813953483"/>
        <n v="60.26903448275862"/>
        <n v="51.719576719576722"/>
        <n v="89.887640449438209"/>
        <n v="112.01923076923077"/>
        <n v="270.57142857142856"/>
        <n v="156.77333333333334"/>
        <n v="61.029411764705884"/>
        <n v="60.859375"/>
        <n v="246.29032258064515"/>
        <n v="160.44285714285715"/>
        <n v="31.75"/>
        <n v="57.647058823529413"/>
        <n v="64.535306122448986"/>
        <n v="11.666666666666666"/>
        <n v="177.2093023255814"/>
        <n v="144.43333333333334"/>
        <n v="55.945945945945944"/>
        <n v="81.739130434782609"/>
        <n v="140.1044776119403"/>
        <n v="340.56521739130437"/>
        <n v="60.666666666666664"/>
        <n v="65.081300813008127"/>
        <n v="110.86538461538461"/>
        <n v="367"/>
        <n v="74.22935779816514"/>
        <n v="84.905149051490511"/>
        <n v="26.333333333333332"/>
        <n v="41.75"/>
        <n v="79.401340206185566"/>
        <n v="37.197247706422019"/>
        <n v="151.9814814814815"/>
        <n v="109.07142857142857"/>
        <n v="25.491803278688526"/>
        <n v="131.37719999999999"/>
        <n v="50.222283950617282"/>
        <n v="45.842105263157897"/>
        <n v="51.62944055944056"/>
        <n v="46.768211920529801"/>
        <n v="71.965517241379317"/>
        <n v="29.470588235294116"/>
        <n v="64.268292682926827"/>
        <n v="73.032980769230775"/>
        <n v="74.107684365781708"/>
        <n v="39.31"/>
        <n v="104.72972972972973"/>
        <n v="64.620253164556956"/>
        <n v="68.24159292035398"/>
        <n v="74.224299065420567"/>
        <n v="132.05263157894737"/>
        <n v="82.571428571428569"/>
        <n v="68.598130841121488"/>
        <n v="23.625"/>
        <n v="57.295454545454547"/>
        <n v="44.6875"/>
        <n v="24.615384615384617"/>
        <n v="174"/>
        <n v="156.17391304347825"/>
        <n v="98.2"/>
        <n v="127.32727272727273"/>
        <n v="234.66666666666666"/>
        <n v="63.122807017543863"/>
        <n v="193.62162162162161"/>
        <n v="57.381803278688523"/>
        <n v="65.102564102564102"/>
        <n v="91.833333333333329"/>
        <n v="58.6328125"/>
        <n v="89.674157303370791"/>
        <n v="29.5"/>
        <n v="107.07142857142857"/>
        <n v="107.98461538461538"/>
        <n v="94.489361702127653"/>
        <n v="53.75"/>
        <n v="32.666666666666664"/>
        <n v="42.874970059880241"/>
        <n v="41.666666666666664"/>
        <n v="34.177215189873415"/>
        <n v="77.638095238095232"/>
        <n v="58.083333333333336"/>
        <n v="67.159851301115239"/>
        <n v="53.005263157894738"/>
        <n v="137.25"/>
        <n v="49.11578947368421"/>
        <n v="12.666666666666666"/>
        <n v="135.41666666666666"/>
        <n v="43.7"/>
        <n v="72.5"/>
        <n v="209.83870967741936"/>
        <n v="37.608695652173914"/>
        <n v="61.527777777777779"/>
        <n v="68.481650485436887"/>
        <n v="35.551912568306008"/>
        <n v="59"/>
        <n v="143.8235294117647"/>
        <n v="53.469203539823013"/>
        <n v="117.92307692307692"/>
        <n v="108.02152542372882"/>
        <n v="87.436000000000007"/>
        <n v="137.30909090909091"/>
        <n v="82.540540540540547"/>
        <n v="45.051724137931032"/>
        <n v="110.49090909090908"/>
        <n v="43.333275109170302"/>
        <n v="188.125"/>
        <n v="82.328947368421055"/>
        <n v="89.301204819277103"/>
        <n v="81.066666666666663"/>
        <n v="74.149532710280369"/>
        <n v="59.817476635514019"/>
        <n v="600"/>
        <n v="34.666666666666664"/>
        <n v="123.28571428571429"/>
        <n v="3.3333333333333335"/>
        <n v="160.16473684210527"/>
        <n v="55.796747967479675"/>
        <n v="32"/>
        <n v="27.083333333333332"/>
        <n v="75.853658536585371"/>
        <n v="148.78048780487805"/>
        <n v="44.166666666666664"/>
        <n v="28.632575757575758"/>
        <n v="166.05882352941177"/>
        <n v="147.70731707317074"/>
        <n v="69.890109890109883"/>
        <n v="72.289156626506028"/>
        <n v="68.345323741007192"/>
        <n v="81.538461538461533"/>
        <n v="87.308333333333337"/>
        <n v="94.054545454545448"/>
        <n v="66.111111111111114"/>
        <n v="84.9"/>
        <n v="99.455445544554451"/>
        <n v="34.269230769230766"/>
        <n v="215.25"/>
        <n v="81.776315789473685"/>
        <n v="88.191780821917803"/>
        <n v="29.125"/>
        <n v="63.829787234042556"/>
        <n v="78.205128205128204"/>
        <n v="193.84090909090909"/>
        <n v="145.40540540540542"/>
        <n v="72.865168539325836"/>
        <n v="48.325153374233132"/>
        <n v="81.569767441860463"/>
        <n v="127.80851063829788"/>
        <n v="80.714285714285708"/>
        <n v="61.666666666666664"/>
        <n v="71.25"/>
        <n v="375.76470588235293"/>
        <n v="93.760312499999998"/>
        <n v="159.52380952380952"/>
        <n v="94.637681159420296"/>
        <n v="47.769230769230766"/>
        <n v="93.774647887323937"/>
        <n v="24.274157303370785"/>
        <n v="37.888888888888886"/>
        <n v="55.371801801801809"/>
        <n v="89.925373134328353"/>
        <n v="165.16216216216216"/>
        <n v="138.2608695652174"/>
        <n v="230.19230769230768"/>
        <n v="59.701730769230764"/>
        <n v="79.870967741935488"/>
        <n v="97.333333333333329"/>
        <n v="136.77777777777777"/>
        <n v="105.2063492063492"/>
        <n v="40.547315436241611"/>
        <n v="83.953417721518989"/>
        <n v="92.102272727272734"/>
        <n v="305.55555555555554"/>
        <n v="113.87755102040816"/>
        <n v="49.194029850746269"/>
        <n v="62.921348314606739"/>
        <n v="96.08"/>
        <n v="50.531468531468533"/>
        <n v="45.157894736842103"/>
        <n v="66.152941176470591"/>
        <n v="486.42857142857144"/>
        <n v="62.222222222222221"/>
        <n v="93.666666666666671"/>
        <n v="29.411764705882351"/>
        <n v="19"/>
        <n v="51.666666666666664"/>
        <n v="93.071428571428569"/>
        <n v="83.428571428571431"/>
        <n v="70.833333333333329"/>
        <n v="65.579545454545453"/>
        <n v="125.09090909090909"/>
        <n v="56.20192307692308"/>
        <n v="69.822784810126578"/>
        <n v="68.01204819277109"/>
        <n v="47.13"/>
        <n v="59.041666666666664"/>
        <n v="44.056420233463037"/>
        <n v="61.029583333333335"/>
        <n v="114.58620689655173"/>
        <n v="70.212500000000006"/>
        <n v="83.75"/>
        <n v="37.134969325153371"/>
        <n v="109.18181818181819"/>
        <n v="110.47058823529412"/>
        <n v="85.444444444444443"/>
        <n v="95.775862068965523"/>
        <n v="189.28571428571428"/>
        <n v="131.58368421052631"/>
        <n v="108.14516129032258"/>
        <n v="35.612244897959187"/>
        <n v="68.488789237668158"/>
        <n v="91.3"/>
        <n v="51.854285714285716"/>
        <n v="45.667711864406776"/>
        <n v="75.185714285714283"/>
        <n v="144.91230769230768"/>
        <n v="90.384615384615387"/>
        <n v="61.041666666666664"/>
        <n v="50.18018018018018"/>
        <n v="80.272727272727266"/>
        <n v="88.732394366197184"/>
        <n v="127.32038834951456"/>
        <n v="162.27272727272728"/>
        <n v="186.11111111111111"/>
        <n v="178.60714285714286"/>
        <n v="56.000127388535034"/>
        <n v="163.78378378378378"/>
        <n v="64.945054945054949"/>
        <n v="113.82608695652173"/>
        <n v="64.46913580246914"/>
        <n v="88.438596491228068"/>
        <n v="54.020833333333336"/>
        <n v="60.737812499999997"/>
        <n v="168.51351351351352"/>
        <n v="21.727272727272727"/>
        <n v="67.697802197802204"/>
        <n v="192.30769230769232"/>
        <n v="82.516129032258064"/>
        <n v="31.209370860927152"/>
        <n v="65.214642857142863"/>
        <n v="34.871794871794869"/>
        <n v="182.12727272727273"/>
        <n v="149.03451043338683"/>
        <n v="80.727532097004286"/>
        <n v="49.880281690140848"/>
        <n v="46.8828125"/>
        <n v="322.39130434782606"/>
        <n v="31.659810426540286"/>
        <n v="82.608695652173907"/>
        <n v="554"/>
        <n v="109.70695652173914"/>
        <n v="85.75"/>
        <n v="39.166666666666664"/>
        <n v="56.666666666666664"/>
        <n v="89.100502512562812"/>
        <n v="61.044943820224717"/>
        <n v="64.197530864197532"/>
        <n v="3.6666666666666665"/>
        <n v="50.666666666666664"/>
        <n v="55.502967032967035"/>
        <n v="47.695652173913047"/>
        <n v="83.333333333333329"/>
        <n v="41.944444444444443"/>
        <n v="78.263888888888886"/>
        <n v="71.592003642987251"/>
        <n v="56.05263157894737"/>
        <n v="41.952380952380949"/>
        <n v="15.833333333333334"/>
        <n v="200.49"/>
        <n v="51.474747474747474"/>
        <n v="126.66666666666667"/>
        <n v="40.777777777777779"/>
        <n v="66.688311688311686"/>
        <n v="93.611111111111114"/>
        <n v="25.091093117408906"/>
        <n v="64.157560975609755"/>
        <n v="58.615384615384613"/>
        <n v="63.109756097560975"/>
        <n v="79.61904761904762"/>
        <n v="25.692295918367346"/>
        <n v="12.466666666666667"/>
        <n v="143.1081081081081"/>
        <n v="49.20754716981132"/>
        <n v="147.94736842105263"/>
        <n v="83.42647058823529"/>
        <n v="58.620689655172413"/>
        <n v="69.125"/>
        <n v="68.534246575342465"/>
        <n v="74.208333333333329"/>
        <n v="74.617647058823536"/>
        <n v="53.893617021276597"/>
        <n v="114.54545454545455"/>
        <n v="54.3"/>
        <n v="76.865000000000009"/>
        <n v="8.125"/>
        <n v="178.57142857142858"/>
        <n v="80.599999999999994"/>
        <n v="47.333333333333336"/>
        <n v="177.02127659574469"/>
        <n v="122.53658536585365"/>
        <n v="110.21739130434783"/>
        <n v="60.242424242424242"/>
        <n v="64.180327868852459"/>
        <n v="24.458333333333332"/>
        <n v="107.00207547169811"/>
        <n v="77.5"/>
        <n v="72.400000000000006"/>
        <n v="80.225352112676063"/>
        <n v="106.96969696969697"/>
        <n v="68.253012048192772"/>
        <n v="50.75"/>
        <n v="64.935064935064929"/>
        <n v="40.454545454545453"/>
        <n v="108.77551020408163"/>
        <n v="88.74647887323944"/>
        <n v="63.87"/>
        <n v="172.23333333333332"/>
        <n v="70.595238095238102"/>
        <n v="50.384615384615387"/>
        <n v="63.620689655172413"/>
        <n v="107.57142857142857"/>
        <n v="67.741935483870961"/>
        <n v="73.582278481012665"/>
        <n v="160"/>
        <n v="54.69"/>
        <n v="16.375"/>
        <n v="9.75"/>
        <n v="36.474820143884891"/>
        <n v="129.36170212765958"/>
        <n v="45.833333333333336"/>
        <n v="179.11764705882354"/>
        <n v="185.83333333333334"/>
        <n v="71.785714285714292"/>
        <n v="75.130434782608702"/>
        <n v="38.284313725490193"/>
        <n v="80.400000000000006"/>
        <n v="93"/>
        <n v="68.099999999999994"/>
        <n v="68.707820512820518"/>
        <n v="137.07692307692307"/>
        <n v="63.477777777777774"/>
        <n v="109.04"/>
        <n v="48.18181818181818"/>
        <n v="41.743801652892564"/>
        <n v="74.821917808219183"/>
        <n v="59.360465116279073"/>
        <n v="150.14705882352942"/>
        <n v="72.381578947368425"/>
        <n v="66.698717948717942"/>
        <n v="264.84848484848487"/>
        <n v="58.416666666666664"/>
        <n v="83.375"/>
        <n v="24.777777777777779"/>
        <n v="86.491525423728817"/>
        <n v="20.342105263157894"/>
        <n v="82.316326530612244"/>
        <n v="99.538461538461533"/>
        <n v="40.632352941176471"/>
        <n v="81.098039215686271"/>
        <n v="68.416666666666671"/>
        <n v="122.73563218390805"/>
        <n v="54.111111111111114"/>
        <n v="41.833333333333336"/>
        <n v="23"/>
        <n v="47.909090909090907"/>
        <n v="140.97916666666666"/>
        <n v="80.647999999999996"/>
        <n v="98.360655737704917"/>
        <n v="185.18518518518519"/>
        <n v="37.53846153846154"/>
        <n v="105.54054054054055"/>
        <n v="252.01666666666668"/>
        <n v="68.862499999999997"/>
        <n v="76.8"/>
        <n v="44.859538461538463"/>
        <n v="30.285714285714285"/>
        <n v="88.845070422535215"/>
        <n v="39.157168674698795"/>
        <n v="36.859154929577464"/>
        <n v="88.444444444444443"/>
        <n v="84.858585858585855"/>
        <n v="89.247787610619469"/>
        <n v="80.333333333333329"/>
        <n v="55.012688172043013"/>
        <n v="34.005706214689269"/>
        <n v="56.3"/>
        <n v="104.75"/>
        <n v="493.13333333333333"/>
        <n v="60.181874999999998"/>
        <n v="53.19047619047619"/>
        <n v="93.428571428571431"/>
        <n v="65.00344827586207"/>
        <n v="56.838709677419352"/>
        <n v="94.912280701754383"/>
        <n v="75.666666666666671"/>
        <n v="166.96969696969697"/>
        <n v="96.203703703703709"/>
        <n v="73.356164383561648"/>
        <n v="68.254054054054052"/>
        <n v="154.17142857142858"/>
        <n v="48.333333333333336"/>
        <n v="1389.3561935483872"/>
        <n v="1300"/>
        <n v="3000"/>
        <n v="122.32558139534883"/>
        <n v="164"/>
        <n v="90.333333333333329"/>
        <n v="414.28571428571428"/>
        <n v="115.02173913043478"/>
        <n v="97.377049180327873"/>
        <n v="159.33333333333334"/>
        <n v="69.18518518518519"/>
        <n v="152.62361216730039"/>
        <n v="48.449664429530202"/>
        <n v="148.4848484848485"/>
        <n v="39.285714285714285"/>
        <n v="65.099999999999994"/>
        <n v="58.533980582524272"/>
        <n v="105.18"/>
        <n v="65.15789473684211"/>
        <n v="48.130434782608695"/>
        <n v="64.74666666666667"/>
        <n v="50.685714285714283"/>
        <n v="167.48962962962963"/>
        <n v="28.576190476190476"/>
        <n v="53.5632183908046"/>
        <n v="23.963127962085309"/>
        <n v="64.714285714285708"/>
        <n v="43.040092592592593"/>
        <n v="36.333333333333336"/>
        <n v="267.64705882352939"/>
        <n v="50.9338679245283"/>
        <n v="87.103448275862064"/>
        <n v="80.15789473684211"/>
        <n v="114.125"/>
        <n v="94.90384615384616"/>
        <n v="72.888888888888886"/>
        <n v="104.65116279069767"/>
        <n v="37.555555555555557"/>
        <n v="74.06557377049181"/>
        <n v="65.376811594202906"/>
        <n v="52.58"/>
        <n v="145.16129032258064"/>
        <n v="50.5"/>
        <n v="50.20192307692308"/>
        <n v="50.689320388349515"/>
        <n v="77.271186440677965"/>
        <n v="88.888888888888886"/>
        <n v="74.246153846153845"/>
        <n v="100.21739130434783"/>
        <n v="132.1875"/>
        <n v="49.545505617977533"/>
        <n v="77.335806451612896"/>
        <n v="59.233333333333334"/>
        <n v="35.799999999999997"/>
        <n v="103.17073170731707"/>
        <n v="45"/>
        <n v="78.333333333333329"/>
        <n v="80.551071428571419"/>
        <n v="86.489361702127653"/>
        <n v="40.005000000000003"/>
        <n v="115.08571428571429"/>
        <n v="84.206349206349202"/>
        <n v="61.902777777777779"/>
        <n v="95.225806451612897"/>
        <n v="55.221238938053098"/>
        <n v="47.541473684210523"/>
        <n v="222.99047619047619"/>
        <n v="84.083333333333329"/>
        <n v="43.55"/>
        <n v="39.066920943134534"/>
        <n v="47.676470588235297"/>
        <n v="43.846153846153847"/>
        <n v="28.937999999999999"/>
        <n v="29.310782241014799"/>
        <n v="62.166666666666664"/>
        <n v="57.535211267605632"/>
        <n v="31.846153846153847"/>
        <n v="79.82692307692308"/>
        <n v="53.475252525252522"/>
        <n v="72.053571428571431"/>
        <n v="53.529411764705884"/>
        <n v="74.243275862068955"/>
        <n v="45.875"/>
        <n v="307.69230769230768"/>
        <n v="80.730158730158735"/>
        <n v="98.536585365853654"/>
        <n v="53.723404255319146"/>
        <n v="6.75"/>
        <n v="76.45264150943396"/>
        <n v="82.941562500000003"/>
        <n v="84.854166666666671"/>
        <n v="39.868421052631582"/>
        <n v="99.534883720930239"/>
        <n v="60.865671641791046"/>
        <n v="28.125"/>
        <n v="11.638333333333334"/>
        <n v="68.353846153846149"/>
        <n v="136.90909090909091"/>
        <n v="29.25"/>
        <n v="121.36363636363636"/>
        <n v="126.71875"/>
        <n v="237"/>
        <n v="85.181818181818187"/>
        <n v="15.714285714285714"/>
        <n v="85.208333333333329"/>
        <n v="41.704347826086959"/>
        <n v="160.47058823529412"/>
        <n v="159.46666666666667"/>
        <n v="310"/>
        <n v="82.258064516129039"/>
        <n v="70.064102564102569"/>
        <n v="42.724489795918366"/>
        <n v="90.276595744680847"/>
        <n v="36.610619469026545"/>
        <n v="106.52500000000001"/>
        <n v="11.333333333333334"/>
        <n v="50.111022727272733"/>
        <n v="204.05"/>
        <n v="52.962839506172834"/>
        <n v="53.164948453608247"/>
        <n v="115.51020408163265"/>
        <n v="81.268115942028984"/>
        <n v="136"/>
        <n v="81.673469387755105"/>
        <n v="46.669172932330824"/>
        <n v="65.38095238095238"/>
        <n v="49.438202247191015"/>
        <n v="120.85714285714286"/>
        <n v="29.555555555555557"/>
        <n v="48.154545454545456"/>
        <n v="100.625"/>
        <n v="65.868852459016395"/>
        <n v="56.825000000000003"/>
        <n v="204.57142857142858"/>
        <n v="129.03225806451613"/>
        <n v="62.871559633027523"/>
        <n v="34.91921739130435"/>
        <n v="184.78260869565219"/>
        <n v="73.771929824561397"/>
        <n v="69.569620253164558"/>
        <n v="253.14285714285714"/>
        <n v="93.40425531914893"/>
        <n v="41.782287822878232"/>
        <n v="53.945205479452056"/>
        <n v="19.600000000000001"/>
        <n v="44.760869565217391"/>
        <n v="116.65217391304348"/>
        <n v="64.36363636363636"/>
        <n v="47.189259259259259"/>
        <n v="114.29199999999999"/>
        <n v="14.125"/>
        <n v="46.609195402298852"/>
        <n v="74.074074074074076"/>
        <n v="23.75"/>
        <n v="37.75"/>
        <n v="56.98492957746479"/>
        <n v="55.607142857142854"/>
        <n v="67.419642857142861"/>
        <n v="105.04629629629629"/>
        <n v="47.398809523809526"/>
        <n v="63.184393939393942"/>
        <n v="33.990384615384613"/>
        <n v="44.956989247311824"/>
        <n v="69.78947368421052"/>
        <n v="46.401222222222216"/>
        <n v="58.597222222222221"/>
        <n v="51.185616438356163"/>
        <n v="72.909090909090907"/>
        <n v="57.077922077922075"/>
        <n v="36.530201342281877"/>
        <n v="32.81666666666667"/>
        <n v="85.957446808510639"/>
        <n v="85.5"/>
        <n v="62.38"/>
        <n v="51.304347826086953"/>
        <n v="59.460317460317462"/>
        <n v="60.153846153846153"/>
        <n v="34.170212765957444"/>
        <n v="88.25"/>
        <n v="125.80645161290323"/>
        <n v="103.35294117647059"/>
        <n v="46.218390804597703"/>
        <n v="67.909090909090907"/>
        <n v="75.959999999999994"/>
        <n v="53.07692307692308"/>
        <n v="58.18181818181818"/>
        <n v="42.222222222222221"/>
        <n v="132.96296296296296"/>
        <n v="18.5"/>
        <n v="93.695652173913047"/>
        <n v="44.186046511627907"/>
        <n v="102.0754716981132"/>
        <n v="32.972972972972975"/>
        <n v="94.277777777777771"/>
        <n v="68.936507936507937"/>
        <n v="135.625"/>
        <n v="77.10526315789474"/>
        <n v="71.730769230769226"/>
        <n v="54.616766467065865"/>
        <n v="79.543478260869563"/>
        <n v="126.5"/>
        <n v="32.81818181818182"/>
        <n v="7.25"/>
        <n v="72.950819672131146"/>
        <n v="125.44827586206897"/>
        <n v="127.6"/>
        <n v="75.087719298245617"/>
        <n v="291.79333333333335"/>
        <n v="62.666666666666664"/>
        <n v="29.258076923076924"/>
        <n v="109.78431372549019"/>
        <n v="90.538461538461533"/>
        <n v="76.652173913043484"/>
        <n v="42.214166666666671"/>
        <n v="78.936170212765958"/>
        <n v="36.588235294117645"/>
        <n v="58.787878787878789"/>
        <n v="59.258064516129032"/>
        <n v="47.756097560975611"/>
        <n v="58.379104477611939"/>
        <n v="23.62857142857143"/>
        <n v="80"/>
        <n v="55.222142857142863"/>
        <n v="76"/>
        <n v="34.950000000000003"/>
        <n v="180.5"/>
        <n v="126.55172413793103"/>
        <n v="106.43243243243244"/>
        <n v="71.443218390804603"/>
        <n v="52.597560975609753"/>
        <n v="87.7"/>
        <n v="176.08695652173913"/>
        <n v="34.130434782608695"/>
        <n v="41.728395061728392"/>
        <n v="40.285714285714285"/>
        <n v="119.64285714285714"/>
        <n v="50.689189189189186"/>
        <n v="4.833333333333333"/>
        <n v="28.104972375690608"/>
        <n v="86.224999999999994"/>
        <n v="67.65306122448979"/>
        <n v="100.06410256410257"/>
        <n v="99"/>
        <n v="145.65217391304347"/>
        <n v="34.024390243902438"/>
        <n v="79.400000000000006"/>
        <n v="91.840540540540545"/>
        <n v="84.0625"/>
        <n v="42.8"/>
        <n v="74.534883720930239"/>
        <n v="46.714285714285715"/>
        <n v="61.103999999999999"/>
        <n v="46.891891891891895"/>
        <n v="28.577777777777779"/>
        <n v="85.736842105263165"/>
        <n v="45.878378378378379"/>
        <n v="46.06808823529412"/>
        <n v="47.911392405063289"/>
        <n v="81.892461538461546"/>
        <n v="46.204266666666669"/>
        <n v="78.260869565217391"/>
        <n v="41.773858921161825"/>
        <n v="68.367346938775512"/>
        <n v="58.333333333333336"/>
        <n v="134.20833333333334"/>
        <n v="57.338709677419352"/>
        <n v="70.625"/>
        <n v="78.94736842105263"/>
        <n v="49.246153846153845"/>
        <n v="88.571428571428569"/>
        <n v="40.78"/>
        <n v="82.38095238095238"/>
        <n v="63.03458333333333"/>
        <n v="45.436619718309856"/>
        <n v="62.883333333333333"/>
        <n v="50.292682926829265"/>
        <n v="46.088607594936711"/>
        <n v="28.880434782608695"/>
        <n v="51.811594202898547"/>
        <n v="21.8"/>
        <n v="96.708333333333329"/>
        <n v="34.761904761904759"/>
        <n v="44.315789473684212"/>
        <n v="27.472841328413285"/>
        <n v="55.697247706422019"/>
        <n v="41.961038961038959"/>
        <n v="104"/>
        <n v="75.05"/>
        <n v="40.962025316455694"/>
        <n v="28.111111111111111"/>
        <n v="70.652173913043484"/>
        <n v="272.72727272727275"/>
        <n v="8.3333333333333339"/>
        <n v="176.47058823529412"/>
        <n v="62.328358208955223"/>
        <n v="158.68421052631578"/>
        <n v="36.68181818181818"/>
        <n v="51.875"/>
        <n v="31.623931623931625"/>
        <n v="358.6875"/>
        <n v="105"/>
        <n v="83.974358974358978"/>
        <n v="63.363636363636367"/>
        <n v="42.157894736842103"/>
        <n v="81.571428571428569"/>
        <n v="131.91304347826087"/>
        <n v="136.36363636363637"/>
        <n v="86.615384615384613"/>
        <n v="53.438596491228068"/>
        <n v="44.171348314606739"/>
        <n v="115.38461538461539"/>
        <n v="36.628930817610062"/>
        <n v="39.53846153846154"/>
        <n v="111.89285714285714"/>
        <n v="100.17142857142858"/>
        <n v="29.235294117647058"/>
        <n v="96.666666666666671"/>
        <n v="26.75"/>
        <n v="77.186046511627907"/>
        <n v="66.142857142857139"/>
        <n v="47.878787878787875"/>
        <n v="15.666666666666666"/>
        <n v="70.461538461538467"/>
        <n v="143"/>
        <n v="97.904838709677421"/>
        <n v="64.468085106382972"/>
        <n v="235.46153846153845"/>
        <n v="126.45833333333333"/>
        <n v="104.07142857142857"/>
        <n v="125.37931034482759"/>
        <n v="46.420454545454547"/>
        <n v="45.94202898550725"/>
        <n v="54.985074626865675"/>
        <n v="66.956521739130437"/>
        <n v="83.142857142857139"/>
        <n v="15.75"/>
        <n v="57.385964912280699"/>
        <n v="57.258064516129032"/>
        <n v="39.487179487179489"/>
        <n v="169.57894736842104"/>
        <n v="30.9375"/>
        <n v="63.846153846153847"/>
        <n v="63.031746031746032"/>
        <n v="53.363965517241382"/>
        <n v="76.785714285714292"/>
        <n v="44.25"/>
        <n v="25.130177514792898"/>
        <n v="33.944444444444443"/>
        <n v="84.166666666666671"/>
        <n v="143.66666666666666"/>
        <n v="136.45833333333334"/>
        <n v="57.173913043478258"/>
        <n v="83.571428571428569"/>
        <n v="55.333333333333336"/>
        <n v="55.6"/>
        <n v="22.079728033472804"/>
        <n v="22"/>
        <n v="60.784313725490193"/>
        <n v="81.582499999999996"/>
        <n v="71.152173913043484"/>
        <n v="416.875"/>
        <n v="116.73076923076923"/>
        <n v="40.397590361445786"/>
        <n v="203.2"/>
        <n v="6"/>
        <n v="101.8"/>
        <n v="178.52941176470588"/>
        <n v="44.138888888888886"/>
        <n v="110.96774193548387"/>
        <n v="92.5"/>
        <n v="49.05797101449275"/>
        <n v="168.75"/>
        <n v="53.409836065573771"/>
        <n v="81.375"/>
        <n v="155.95238095238096"/>
        <n v="80.717948717948715"/>
        <n v="61.0625"/>
        <n v="191.13043478260869"/>
        <n v="47.846153846153847"/>
        <n v="47.028571428571432"/>
        <n v="48.984375"/>
        <n v="99.5"/>
        <n v="25.521739130434781"/>
        <n v="45.785714285714285"/>
        <n v="47.258064516129032"/>
        <n v="24.083333333333332"/>
        <n v="107.64285714285714"/>
        <n v="70.568181818181813"/>
        <n v="109.07894736842105"/>
        <n v="63.102362204724407"/>
        <n v="52.083333333333336"/>
        <n v="34.097560975609753"/>
        <n v="52.793750000000003"/>
        <n v="69.268656716417908"/>
        <n v="88.735294117647058"/>
        <n v="221.78571428571428"/>
        <n v="30.714285714285715"/>
        <n v="177.5"/>
        <n v="34.206185567010309"/>
        <n v="47.10526315789474"/>
        <n v="44.757575757575758"/>
        <n v="248.5"/>
        <n v="35.166666666666664"/>
        <n v="55.2"/>
        <n v="86.163714285714292"/>
        <n v="48.842857142857142"/>
        <n v="46.733333333333334"/>
        <n v="75.340909090909093"/>
        <n v="43.5"/>
        <n v="160.78947368421052"/>
        <n v="39.810126582278478"/>
        <n v="22.116176470588236"/>
        <n v="50.396825396825399"/>
        <n v="37.209583333333335"/>
        <n v="88.325937499999995"/>
        <n v="63.695652173913047"/>
        <n v="83.51428571428572"/>
        <n v="70.285714285714292"/>
        <n v="75.75"/>
        <n v="89.242424242424249"/>
        <n v="299.22222222222223"/>
        <n v="49.882352941176471"/>
        <n v="77.21621621621621"/>
        <n v="49.693548387096776"/>
        <n v="32.315357142857138"/>
        <n v="10.507317073170732"/>
        <n v="77.352941176470594"/>
        <n v="46.651685393258425"/>
        <n v="32.320987654320987"/>
        <n v="104.6"/>
        <n v="134.21052631578948"/>
        <n v="41.379310344827587"/>
        <n v="57.777777777777779"/>
        <n v="48.325535714285714"/>
        <n v="95.740740740740748"/>
        <n v="59.162280701754383"/>
        <n v="34.384494382022467"/>
        <n v="100.46511627906976"/>
        <n v="40.078125"/>
        <n v="40.611111111111114"/>
        <n v="57.654545454545456"/>
        <n v="50.631666666666668"/>
        <n v="70.848739495798313"/>
        <n v="25.347107438016529"/>
        <n v="41.04081632653061"/>
        <n v="72.428571428571431"/>
        <n v="48.07692307692308"/>
        <n v="41.68181818181818"/>
        <n v="37.466029411764708"/>
        <n v="51.720833333333331"/>
        <n v="27.226630727762803"/>
        <n v="48.54854838709678"/>
        <n v="40.073529411764703"/>
        <n v="66.871794871794876"/>
        <n v="41.851833333333339"/>
        <n v="17.822485207100591"/>
        <n v="30.202020202020201"/>
        <n v="97.297619047619051"/>
        <n v="40.75"/>
        <n v="49.112903225806448"/>
        <n v="20.502500000000001"/>
        <n v="47.456140350877192"/>
        <n v="66.512820512820511"/>
        <n v="52.103448275862071"/>
        <n v="37.591549295774648"/>
        <n v="27.145833333333332"/>
        <n v="64.254237288135599"/>
        <n v="50.901639344262293"/>
        <n v="54.2"/>
        <n v="72.972972972972968"/>
        <n v="57.549019607843135"/>
        <n v="64.285714285714292"/>
        <n v="218.33333333333334"/>
        <n v="111.11111111111111"/>
        <n v="39.810810810810814"/>
        <n v="88.235294117647058"/>
        <n v="96.063829787234042"/>
        <n v="227.27272727272728"/>
        <n v="75.25"/>
        <n v="42.670731707317074"/>
        <n v="63"/>
        <n v="56"/>
        <n v="81.029411764705884"/>
        <n v="88.307692307692307"/>
        <n v="30.189368421052631"/>
        <n v="121.42857142857143"/>
        <n v="97.5"/>
        <n v="93.25"/>
        <n v="81.242424242424249"/>
        <n v="119.125"/>
        <n v="52.551020408163268"/>
        <n v="82.41935483870968"/>
        <n v="104.16666666666667"/>
        <n v="69.333333333333329"/>
        <n v="51.615384615384613"/>
        <n v="19.696969696969695"/>
        <n v="24.150442477876105"/>
        <n v="79.526315789473685"/>
        <n v="186.07142857142858"/>
        <n v="75.11363636363636"/>
        <n v="33.666666666666664"/>
        <n v="76.029411764705884"/>
        <n v="27"/>
        <n v="35.492957746478872"/>
        <n v="46.429824561403507"/>
        <n v="64.634146341463421"/>
        <n v="35.5"/>
        <n v="39.828125"/>
        <n v="50.875"/>
        <n v="47.407407407407405"/>
        <n v="43.912280701754383"/>
        <n v="61.022222222222226"/>
        <n v="37.142857142857146"/>
        <n v="41.237647058823526"/>
        <n v="59.651162790697676"/>
        <n v="73.529411764705884"/>
        <n v="37.083333333333336"/>
        <n v="38.867469879518069"/>
        <n v="866.66666666666663"/>
        <n v="21.230179028132991"/>
        <n v="19.243243243243242"/>
        <n v="27.317307692307693"/>
        <n v="77.727272727272734"/>
        <n v="29.623931623931625"/>
        <n v="121.9047619047619"/>
        <n v="40.9375"/>
        <n v="35.039473684210527"/>
        <n v="47.574074074074076"/>
        <n v="65.868421052631575"/>
        <n v="94.103550295857985"/>
        <n v="64.909090909090907"/>
        <n v="66.44736842105263"/>
        <n v="50.4"/>
        <n v="70.763157894736835"/>
        <n v="31.691394658753708"/>
        <n v="33.333333333333336"/>
        <n v="61"/>
        <n v="32.75"/>
        <n v="49.934589800443462"/>
        <n v="37.476190476190474"/>
        <n v="57.727272727272727"/>
        <n v="7.1902649656526005"/>
        <n v="54.083333333333336"/>
        <n v="46.428571428571431"/>
        <n v="70.027777777777771"/>
        <n v="45.214285714285715"/>
        <n v="171.42857142857142"/>
        <n v="56.643835616438359"/>
        <n v="32.011111111111113"/>
        <n v="57.540983606557376"/>
        <n v="74.60526315789474"/>
        <n v="46.176470588235297"/>
        <n v="57.52"/>
        <n v="29.166666666666668"/>
        <n v="53.729729729729726"/>
        <n v="58.170731707317074"/>
        <n v="53.522727272727273"/>
        <n v="34.791044776119406"/>
        <n v="40.476190476190474"/>
        <n v="110.5"/>
        <n v="15.721951219512196"/>
        <n v="39.383333333333333"/>
        <n v="23.796213592233013"/>
        <n v="50.247311827956992"/>
        <n v="21.466666666666665"/>
        <n v="51.222222222222221"/>
        <n v="45.593220338983052"/>
        <n v="164.61538461538461"/>
        <n v="117.55555555555556"/>
        <n v="78.518148148148143"/>
        <n v="47.180555555555557"/>
        <n v="100.75"/>
        <n v="62.8125"/>
        <n v="43.733921568627444"/>
        <n v="54.615384615384613"/>
        <n v="50.365853658536587"/>
        <n v="92.318181818181813"/>
        <n v="75.483870967741936"/>
        <n v="66.688666666666663"/>
        <n v="51.477272727272727"/>
        <n v="47.672131147540981"/>
        <n v="79.310344827586206"/>
        <n v="46.630652173913049"/>
        <n v="58.625"/>
        <n v="61.342857142857142"/>
        <n v="48.240400000000001"/>
        <n v="116.25"/>
        <n v="91.590909090909093"/>
        <n v="32.324473684210524"/>
        <n v="36.97137931034483"/>
        <n v="42.553191489361701"/>
        <n v="61.578947368421055"/>
        <n v="48.544642857142854"/>
        <n v="42.346938775510203"/>
        <n v="48.454545454545453"/>
        <n v="38.553846153846152"/>
        <n v="31"/>
        <n v="46.133333333333333"/>
        <n v="42.02"/>
        <n v="88.46875"/>
        <n v="285.71428571428572"/>
        <n v="36.109375"/>
        <n v="46.586206896551722"/>
        <n v="35.474531249999998"/>
        <n v="38.942307692307693"/>
        <n v="53.157894736842103"/>
        <n v="18.714285714285715"/>
        <n v="52.815789473684212"/>
        <n v="51"/>
        <n v="70.55263157894737"/>
        <n v="141.47058823529412"/>
        <n v="44.307692307692307"/>
        <n v="73.400000000000006"/>
        <n v="31.619718309859156"/>
        <n v="126.6875"/>
        <n v="31.970149253731343"/>
        <n v="53.289473684210527"/>
        <n v="40.0625"/>
        <n v="30.152638888888887"/>
        <n v="96.19047619047619"/>
        <n v="45.56818181818182"/>
        <n v="25.571428571428573"/>
        <n v="26.554216867469879"/>
        <n v="95.238095238095241"/>
        <n v="44.537037037037038"/>
        <n v="67.261538461538464"/>
        <n v="10.25"/>
        <n v="48.542372881355931"/>
        <n v="105.26315789473684"/>
        <n v="91.25"/>
        <n v="28.405405405405407"/>
        <n v="88.739130434782609"/>
        <n v="91.625"/>
        <n v="37.149310344827583"/>
        <n v="51.219512195121951"/>
        <n v="51.313131313131315"/>
        <n v="55.3"/>
        <n v="87.961538461538467"/>
        <n v="39.743589743589745"/>
        <n v="72.714285714285708"/>
        <n v="72"/>
        <n v="39.377358490566039"/>
        <n v="55.131578947368418"/>
        <n v="50.981818181818184"/>
        <n v="118.36363636363636"/>
        <n v="64.032786885245898"/>
        <n v="119.28571428571429"/>
        <n v="56.815789473684212"/>
        <n v="72.392857142857139"/>
        <n v="40.294117647058826"/>
        <n v="49.338428571428572"/>
        <n v="41.696428571428569"/>
        <n v="39.596491228070178"/>
        <n v="143.21428571428572"/>
        <n v="64.166666666666671"/>
        <n v="103.04347826086956"/>
        <n v="105.44"/>
        <n v="199.18181818181819"/>
        <n v="31.054054054054053"/>
        <n v="66.129032258064512"/>
        <n v="68.666666666666671"/>
        <n v="36.071428571428569"/>
        <n v="60.285714285714285"/>
        <n v="36.206106870229007"/>
        <n v="38.712121212121211"/>
        <n v="117.64705882352941"/>
        <n v="120.11764705882354"/>
        <n v="63.28125"/>
        <n v="32.269841269841272"/>
        <n v="41.228136882129277"/>
        <n v="57.171428571428571"/>
        <n v="46.666666666666664"/>
        <n v="113.42105263157895"/>
        <n v="66.833333333333329"/>
        <n v="89.666666666666671"/>
        <n v="60.909090909090907"/>
        <n v="70.862068965517238"/>
        <n v="57.222222222222221"/>
        <n v="80.16"/>
        <n v="54.55263157894737"/>
        <n v="95.952380952380949"/>
        <n v="43.82"/>
        <n v="48.555555555555557"/>
        <n v="44.847826086956523"/>
        <n v="51.674418604651166"/>
        <n v="21.755102040816325"/>
        <n v="64.516129032258064"/>
        <n v="40.847457627118644"/>
        <n v="107.25"/>
        <n v="65.883720930232556"/>
        <n v="53.078431372549019"/>
        <n v="52.214285714285715"/>
        <n v="80.034482758620683"/>
        <n v="33.736842105263158"/>
        <n v="125.94117647058823"/>
        <n v="78.5"/>
        <n v="63.424242424242422"/>
        <n v="68.965517241379317"/>
        <n v="117.88235294117646"/>
        <n v="108.59090909090909"/>
        <n v="104.56521739130434"/>
        <n v="110.75"/>
        <n v="67.729729729729726"/>
        <n v="52.487179487179489"/>
        <n v="106.84210526315789"/>
        <n v="50.2"/>
        <n v="37.271428571428572"/>
        <n v="38.987654320987652"/>
        <n v="91.230769230769226"/>
        <n v="51.794871794871796"/>
        <n v="75.370370370370367"/>
        <n v="102.5"/>
        <n v="26.148961038961041"/>
        <n v="23.518987341772153"/>
        <n v="30.578947368421051"/>
        <n v="30.951807228915662"/>
        <n v="60.952380952380949"/>
        <n v="73.214285714285708"/>
        <n v="43.031446540880502"/>
        <n v="61.060606060606062"/>
        <n v="36.774193548387096"/>
        <n v="123.94117647058823"/>
        <n v="131.66666666666666"/>
        <n v="63.970588235294116"/>
        <n v="34.745762711864408"/>
        <n v="37.776470588235291"/>
        <n v="65.161290322580641"/>
        <n v="51.853414634146333"/>
        <n v="38.714285714285715"/>
        <n v="57.773584905660378"/>
        <n v="27.936800000000002"/>
        <n v="143.0952380952381"/>
        <n v="66.707317073170728"/>
        <n v="39.672727272727272"/>
        <n v="31.206896551724139"/>
        <n v="51.25"/>
        <n v="20.714285714285715"/>
        <n v="94.736842105263165"/>
        <n v="69.71875"/>
        <n v="60.65625"/>
        <n v="112.14285714285714"/>
        <n v="292.77777777777777"/>
        <n v="41.421052631578945"/>
        <n v="150.41666666666666"/>
        <n v="59.6"/>
        <n v="53.230769230769234"/>
        <n v="46.928571428571431"/>
        <n v="31.566308243727597"/>
        <n v="35.520000000000003"/>
        <n v="45.536585365853661"/>
        <n v="53.125"/>
        <n v="147.33333333333334"/>
        <n v="65.166666666666671"/>
        <n v="39.183673469387756"/>
        <n v="132.85714285714286"/>
        <n v="37.777999999999999"/>
        <n v="35.96153846153846"/>
        <n v="40.238095238095241"/>
        <n v="45.108108108108105"/>
        <n v="39.816666666666663"/>
        <n v="30.95774647887324"/>
        <n v="55.972222222222221"/>
        <n v="23.869565217391305"/>
        <n v="44.853658536585364"/>
        <n v="43.621621621621621"/>
        <n v="34.408163265306122"/>
        <n v="106.2"/>
        <n v="53.827586206896555"/>
        <n v="50.588235294117645"/>
        <n v="27.3896261682243"/>
        <n v="75.765151515151516"/>
        <n v="94.027777777777771"/>
        <n v="76.05"/>
        <n v="21.571428571428573"/>
        <n v="62.12"/>
        <n v="46.953125"/>
        <n v="443.75"/>
        <n v="43.710526315789473"/>
        <n v="38.504230769230773"/>
        <n v="215.85714285714286"/>
        <n v="89.419999999999987"/>
        <n v="38.462553191489363"/>
        <n v="44.645833333333336"/>
        <n v="63.485714285714288"/>
        <n v="38.848205128205123"/>
        <n v="39.493684210526318"/>
        <n v="45.548809523809524"/>
        <n v="24.999375000000001"/>
        <n v="32.074074074074076"/>
        <n v="38.883333333333333"/>
        <n v="66.826086956521735"/>
        <n v="23.172839506172838"/>
        <n v="58.370370370370374"/>
        <n v="27.301369863013697"/>
        <n v="78.723404255319153"/>
        <n v="107.21428571428571"/>
        <n v="31.826923076923077"/>
        <n v="77.75"/>
        <n v="64.44"/>
        <n v="40.776666666666664"/>
        <n v="36.244897959183675"/>
        <n v="43.536585365853661"/>
        <n v="23.647540983606557"/>
        <n v="59.03846153846154"/>
        <n v="61.1"/>
        <n v="55.892857142857146"/>
        <n v="75.5"/>
        <n v="34.25"/>
        <n v="51.724137931034484"/>
        <n v="36.363636363636367"/>
        <n v="33.025641025641029"/>
        <n v="48.339729729729726"/>
        <n v="38.860465116279073"/>
        <n v="69.818181818181813"/>
        <n v="86.956521739130437"/>
        <n v="140"/>
        <n v="50.020909090909093"/>
        <n v="73.239999999999995"/>
        <n v="38.235294117647058"/>
        <n v="9.5"/>
        <n v="36.06818181818182"/>
        <n v="79.89473684210526"/>
        <n v="35.125"/>
        <n v="58.064516129032256"/>
        <n v="18.75"/>
        <n v="39.048780487804876"/>
        <n v="158"/>
        <n v="81.25"/>
        <n v="91.666666666666671"/>
        <n v="70.230769230769226"/>
        <n v="61.823529411764703"/>
        <n v="23.10144927536232"/>
        <n v="50.555555555555557"/>
        <n v="25.25"/>
        <n v="24.714285714285715"/>
        <n v="38.589743589743591"/>
        <n v="34.6"/>
        <n v="63.125"/>
        <n v="83.05"/>
        <n v="54.137931034482762"/>
        <n v="41.92307692307692"/>
        <n v="74.347826086956516"/>
        <n v="35.952380952380949"/>
        <n v="51.891891891891895"/>
        <n v="44.912280701754383"/>
        <n v="45.978723404255319"/>
        <n v="92.222222222222229"/>
        <n v="47.657142857142858"/>
        <n v="35.73770491803279"/>
        <n v="43.060606060606062"/>
        <n v="68.84210526315789"/>
        <n v="40.545945945945945"/>
        <n v="24.762886597938145"/>
        <n v="48.703703703703702"/>
        <n v="55.555555555555557"/>
        <n v="12.142857142857142"/>
        <n v="152.5"/>
        <n v="40.762589928057551"/>
        <n v="56.416666666666664"/>
        <n v="88.333333333333329"/>
        <n v="56.333333333333336"/>
        <n v="26.591351351351353"/>
        <n v="67.92307692307692"/>
        <n v="36.07692307692308"/>
        <n v="40.492537313432834"/>
        <n v="31.914893617021278"/>
        <n v="67.391304347826093"/>
        <n v="68.09809523809524"/>
        <n v="41.029411764705884"/>
        <n v="36.326424870466319"/>
        <n v="80.25"/>
        <n v="50.592592592592595"/>
        <n v="36.60526315789474"/>
        <n v="65.384615384615387"/>
        <n v="27.897959183673468"/>
        <n v="40.268292682926827"/>
        <n v="50.03846153846154"/>
        <n v="62"/>
        <n v="67.962962962962962"/>
        <n v="48.70967741935484"/>
        <n v="102.10526315789474"/>
        <n v="5.75"/>
        <n v="47"/>
        <n v="33.07692307692308"/>
        <n v="59.583333333333336"/>
        <n v="75.611111111111114"/>
        <n v="47.428571428571431"/>
        <n v="122.14285714285714"/>
        <n v="78.181818181818187"/>
        <n v="29.021276595744681"/>
        <n v="42.857142857142854"/>
        <n v="71.714285714285708"/>
        <n v="37.672800000000002"/>
        <n v="44.205882352941174"/>
        <n v="86.666666666666671"/>
        <n v="80.588235294117652"/>
        <n v="52.826086956521742"/>
        <n v="31.933333333333334"/>
        <n v="6.25"/>
        <n v="31.578947368421051"/>
        <n v="42.241379310344826"/>
        <n v="70"/>
        <n v="27.065217391304348"/>
        <n v="30.846153846153847"/>
        <n v="22.737763157894737"/>
        <n v="25.576923076923077"/>
        <n v="39.375"/>
        <n v="59.523809523809526"/>
        <n v="50.657142857142858"/>
        <n v="89.785555555555561"/>
        <n v="139.55555555555554"/>
        <n v="16.833333333333332"/>
        <n v="64.458333333333329"/>
        <n v="68.625"/>
        <n v="24.421875"/>
        <n v="34.68888888888889"/>
        <n v="86.944444444444443"/>
        <n v="44.333333333333336"/>
        <n v="65.84210526315789"/>
        <n v="38.794117647058826"/>
        <n v="33.235294117647058"/>
        <n v="28.553404255319148"/>
        <n v="22.120418848167539"/>
        <n v="79"/>
        <n v="59.210526315789473"/>
        <n v="73.333333333333329"/>
        <n v="34.904761904761905"/>
        <n v="61.944444444444443"/>
        <n v="43.2"/>
        <n v="40.416666666666664"/>
        <n v="44.608695652173914"/>
        <n v="46.702127659574465"/>
        <n v="5.333333333333333"/>
        <n v="38.518518518518519"/>
        <n v="35.789473684210527"/>
        <n v="45.464285714285715"/>
        <n v="40.04"/>
        <n v="79.182941176470578"/>
        <n v="59.333333333333336"/>
        <n v="35.767499999999998"/>
        <n v="40.416470588235299"/>
        <n v="28.924722222222222"/>
        <n v="19.333333333333332"/>
        <n v="42.333333333333336"/>
        <n v="52.94736842105263"/>
        <n v="28.65666666666667"/>
        <n v="27.558139534883722"/>
        <n v="73.571428571428569"/>
        <n v="59.85441176470588"/>
        <n v="73.733333333333334"/>
        <n v="39.03846153846154"/>
        <n v="51.96153846153846"/>
        <n v="47.2"/>
        <n v="38.888888888888886"/>
        <n v="32.095833333333331"/>
        <n v="31.80952380952381"/>
        <n v="95.931818181818187"/>
        <n v="66.470588235294116"/>
        <n v="36.612499999999997"/>
        <n v="48.846153846153847"/>
        <n v="43.64"/>
        <n v="4.8"/>
        <n v="10.666666666666666"/>
        <n v="48.086800000000004"/>
        <n v="30.928571428571427"/>
        <n v="31.5"/>
        <n v="41.405405405405403"/>
        <n v="44.92307692307692"/>
        <n v="26.272727272727273"/>
        <n v="41.222222222222221"/>
        <n v="58.421052631578945"/>
        <n v="28.571428571428573"/>
        <n v="47.666190476190479"/>
        <n v="74.117647058823536"/>
        <n v="38.25"/>
        <n v="37.647058823529413"/>
        <n v="42.903225806451616"/>
        <n v="20.142857142857142"/>
        <n v="45.478260869565219"/>
        <n v="26.375"/>
        <n v="43.28"/>
        <n v="48.0625"/>
        <n v="60.9"/>
        <n v="58.823529411764703"/>
        <n v="76.857142857142861"/>
        <n v="95.588235294117652"/>
        <n v="59.464285714285715"/>
        <n v="18.770491803278688"/>
        <n v="29.785714285714285"/>
        <n v="71.428571428571431"/>
        <n v="183.28571428571428"/>
        <n v="48.61904761904762"/>
        <n v="26.536585365853657"/>
        <n v="80.2"/>
        <n v="81.294117647058826"/>
        <n v="40.92307692307692"/>
        <n v="36.964285714285715"/>
        <n v="43.125"/>
        <n v="81.561805555555551"/>
        <n v="52.354838709677416"/>
        <n v="53.421052631578945"/>
        <n v="50.000500000000002"/>
        <n v="24.285714285714285"/>
        <n v="50.88"/>
        <n v="59.117647058823529"/>
        <n v="35.547169811320757"/>
        <n v="60.964285714285715"/>
        <n v="101.56"/>
        <n v="9.4"/>
        <n v="20.118172043010752"/>
        <n v="14.370762711864407"/>
        <n v="10.375"/>
        <n v="68.80952380952381"/>
        <n v="37.222222222222221"/>
        <n v="45.590909090909093"/>
        <n v="77"/>
        <n v="120.54545454545455"/>
        <n v="203.66666666666666"/>
        <n v="25.30952380952381"/>
        <n v="47.222222222222221"/>
        <n v="58.571428571428569"/>
        <n v="50.46153846153846"/>
        <n v="53.339999999999996"/>
        <n v="29.09090909090909"/>
        <n v="38.421052631578945"/>
        <n v="42.481481481481481"/>
        <n v="109.57142857142857"/>
        <n v="168.5"/>
        <n v="49.230769230769234"/>
        <n v="52.631578947368418"/>
        <n v="115"/>
        <n v="80.869565217391298"/>
        <n v="58.94736842105263"/>
        <n v="25.693877551020407"/>
        <n v="45.62222222222222"/>
        <n v="37.46"/>
        <n v="90.635922330097088"/>
        <n v="37.11904761904762"/>
        <n v="49.472392638036808"/>
        <n v="11.428571428571429"/>
        <n v="32.71875"/>
        <n v="43.020833333333336"/>
        <n v="45.037037037037038"/>
        <n v="42.296296296296298"/>
        <n v="39.44"/>
        <n v="75.384615384615387"/>
        <n v="29.611111111111111"/>
        <n v="60.333333333333336"/>
        <n v="54.153846153846153"/>
        <n v="97.916666666666671"/>
        <n v="37.962962962962962"/>
        <n v="32.34375"/>
        <n v="51.6"/>
        <n v="34.074074074074076"/>
        <n v="56.136363636363633"/>
        <n v="52.173913043478258"/>
        <n v="62.586956521739133"/>
        <n v="44.095238095238095"/>
        <n v="35.003043478260871"/>
        <n v="35.6"/>
        <n v="115.71428571428571"/>
        <n v="58.214285714285715"/>
        <n v="42.609200000000001"/>
        <n v="37.074074074074076"/>
        <n v="39.074444444444445"/>
        <n v="28.2"/>
        <n v="64.375"/>
        <n v="64.761904761904759"/>
        <n v="43.515151515151516"/>
        <n v="29.068965517241381"/>
        <n v="91"/>
        <n v="51.916666666666664"/>
        <n v="17.829787234042552"/>
        <n v="24.545454545454547"/>
        <n v="29.62962962962963"/>
        <n v="46.05263157894737"/>
        <n v="68.25"/>
        <n v="23.142857142857142"/>
        <n v="38.65"/>
        <n v="58.095238095238095"/>
        <n v="31.341463414634145"/>
        <n v="53.035714285714285"/>
        <n v="21.640147492625371"/>
        <n v="42.111111111111114"/>
        <n v="40.762081784386616"/>
        <n v="52.684210526315788"/>
        <n v="60.6875"/>
        <n v="10.166666666666666"/>
        <n v="43"/>
        <n v="29.666666666666668"/>
        <n v="45.347826086956523"/>
        <n v="115.83333333333333"/>
        <n v="14.428571428571429"/>
        <n v="53.882352941176471"/>
        <n v="35.92"/>
        <n v="23.117647058823529"/>
        <n v="17.254901960784313"/>
        <n v="37.454545454545453"/>
        <n v="26.270833333333332"/>
        <n v="24.575757575757574"/>
        <n v="55.769230769230766"/>
        <n v="36.5"/>
        <n v="53.846153846153847"/>
        <n v="33.571428571428569"/>
        <n v="68.055555555555557"/>
        <n v="120.16666666666667"/>
        <n v="28.411764705882351"/>
        <n v="67.307692307692307"/>
        <n v="26.667037037037037"/>
        <n v="40.210526315789473"/>
        <n v="35.838709677419352"/>
        <n v="31.823529411764707"/>
        <n v="33.550632911392405"/>
        <n v="54.285714285714285"/>
        <n v="41.125"/>
        <n v="61.366666666666667"/>
        <n v="56.363636363636367"/>
        <n v="27.777777777777779"/>
        <n v="23.448275862068964"/>
        <n v="38.740344827586206"/>
        <n v="30.37037037037037"/>
        <n v="69.772727272727266"/>
        <n v="43.571428571428569"/>
        <n v="27.606060606060606"/>
        <n v="35.44"/>
        <n v="73.125416666666666"/>
        <n v="21.194444444444443"/>
        <n v="13.542553191489361"/>
        <n v="27.272727272727273"/>
        <n v="23.636363636363637"/>
        <n v="29.583333333333332"/>
        <n v="46.230769230769234"/>
        <n v="57.142857142857146"/>
        <n v="53.4"/>
        <n v="70.666666666666671"/>
        <n v="55.230769230769234"/>
        <n v="26.060606060606062"/>
        <n v="54.266666666666666"/>
        <n v="28.19047619047619"/>
        <n v="25.464285714285715"/>
        <n v="24.6"/>
        <n v="17.25"/>
        <n v="91.764705882352942"/>
        <n v="33.3125"/>
        <n v="26.26923076923077"/>
        <n v="31.375"/>
        <n v="37.411764705882355"/>
        <n v="27.1"/>
        <n v="37.9375"/>
        <n v="38.75"/>
        <n v="21.900662251655628"/>
        <n v="31.142758620689655"/>
        <n v="12.533333333333333"/>
        <n v="50.266666666666666"/>
        <n v="27.142857142857142"/>
        <n v="58.611111111111114"/>
        <n v="35.766666666666666"/>
        <n v="51.92307692307692"/>
        <n v="51.230769230769234"/>
        <n v="27.59748427672956"/>
        <n v="58.901111111111113"/>
        <n v="26.021739130434781"/>
        <n v="19.487179487179485"/>
        <n v="54.5"/>
        <n v="16.428571428571427"/>
        <n v="17.333333333333332"/>
        <n v="61.388888888888886"/>
        <n v="29.625"/>
        <n v="79.099999999999994"/>
        <n v="24.210526315789473"/>
        <n v="203.33333333333334"/>
        <n v="166.66666666666666"/>
        <n v="42.384615384615387"/>
        <n v="75.714285714285708"/>
        <n v="59.411764705882355"/>
        <n v="40.714285714285715"/>
        <n v="27.727272727272727"/>
        <n v="28.333333333333332"/>
        <n v="78.875"/>
        <n v="19.471034482758618"/>
        <n v="37.25"/>
        <n v="31.499500000000001"/>
        <n v="22.833333333333332"/>
        <n v="35.795454545454547"/>
        <n v="17.527777777777779"/>
        <n v="22.607142857142858"/>
        <n v="25.161000000000001"/>
        <n v="45.6"/>
        <n v="29.428571428571427"/>
        <n v="21.098000000000003"/>
        <n v="21.382352941176471"/>
        <n v="62.625"/>
        <n v="29.285714285714285"/>
        <n v="31.96153846153846"/>
        <n v="57.916666666666664"/>
        <n v="21.366666666666667"/>
        <n v="11.67005076142132"/>
        <n v="26.608400000000003"/>
        <n v="29.045454545454547"/>
        <n v="32.25"/>
        <n v="62.8"/>
        <n v="21.38"/>
        <n v="28.727272727272727"/>
        <n v="25.714285714285715"/>
        <n v="44.090909090909093"/>
        <n v="18.90909090909091"/>
        <n v="39.967058823529413"/>
        <n v="23.571428571428573"/>
        <n v="60.384615384615387"/>
        <n v="31.071428571428573"/>
        <n v="11.615384615384615"/>
        <n v="24.444444444444443"/>
        <n v="35.615384615384613"/>
        <n v="47.777777777777779"/>
        <n v="30.76923076923077"/>
        <n v="21.904761904761905"/>
        <n v="28.684210526315791"/>
        <n v="45.615384615384613"/>
        <n v="22.90909090909091"/>
        <n v="35.1"/>
        <n v="33.315789473684212"/>
        <n v="59.166666666666664"/>
        <n v="28.323529411764707"/>
        <n v="17.235294117647058"/>
        <n v="25.214285714285715"/>
        <n v="15.129032258064516"/>
        <n v="75.035714285714292"/>
        <n v="50.454545454545453"/>
        <n v="30.666666666666668"/>
        <n v="28.181818181818183"/>
        <n v="26.566666666666666"/>
        <n v="25.020624999999999"/>
        <n v="37.625"/>
        <n v="53.571428571428569"/>
        <n v="23.275254237288134"/>
        <n v="10.040816326530612"/>
        <n v="18.235294117647058"/>
        <n v="21.5"/>
        <n v="22.642857142857142"/>
        <n v="14.84"/>
        <n v="10.5625"/>
        <n v="25.4"/>
        <n v="41.777777777777779"/>
        <n v="34.125"/>
        <n v="15.148518518518518"/>
        <n v="14.333333333333334"/>
        <n v="46.125"/>
        <n v="43.35"/>
        <n v="44.235294117647058"/>
        <n v="30.076923076923077"/>
        <n v="33.055555555555557"/>
        <n v="21.666666666666668"/>
        <n v="11.363636363636363"/>
        <n v="4.75"/>
        <n v="24.2"/>
        <n v="29.705882352941178"/>
        <n v="26.666666666666668"/>
        <n v="43.421052631578945"/>
        <n v="43.214285714285715"/>
        <n v="38.571428571428569"/>
        <n v="19.464285714285715"/>
        <n v="20.083333333333332"/>
        <n v="15.76923076923077"/>
        <n v="18.272727272727273"/>
        <n v="14.444444444444445"/>
        <n v="30.777777777777779"/>
        <n v="13.6"/>
        <n v="22.222222222222221"/>
        <n v="35.117647058823529"/>
        <n v="58"/>
        <n v="21.857142857142858"/>
        <n v="21.555555555555557"/>
        <n v="13.529411764705882"/>
        <n v="27.576923076923077"/>
        <n v="23.153846153846153"/>
        <n v="15.035357142857142"/>
        <n v="19.266666666666666"/>
        <n v="8.8571428571428577"/>
        <n v="41.607142857142854"/>
        <n v="27.861111111111111"/>
        <n v="8.5714285714285712"/>
        <n v="38.6"/>
        <n v="4.9230769230769234"/>
        <n v="21.2"/>
        <n v="42.73322081575246"/>
        <n v="3.25"/>
        <n v="138.66871165644173"/>
        <n v="4.5712530712530715"/>
        <m/>
      </sharedItems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6-08-11T05:21:47"/>
        <d v="2014-08-12T13:10:23"/>
        <d v="2014-10-03T16:31:38"/>
        <d v="2016-08-13T19:50:30"/>
        <d v="2015-08-25T14:09:25"/>
        <d v="2015-05-11T00:38:46"/>
        <d v="2015-12-24T03:45:52"/>
        <d v="2015-06-02T09:21:15"/>
        <d v="2015-04-17T11:25:00"/>
        <d v="2014-09-26T10:36:30"/>
        <d v="2014-10-27T19:40:44"/>
        <d v="2015-05-11T11:05:32"/>
        <d v="2015-08-27T18:04:14"/>
        <d v="2015-12-03T18:00:51"/>
        <d v="2015-12-07T23:57:52"/>
        <d v="2016-04-21T20:09:10"/>
        <d v="2015-06-13T08:25:35"/>
        <d v="2015-02-20T12:07:15"/>
        <d v="2016-03-06T17:36:36"/>
        <d v="2014-07-14T13:49:08"/>
        <d v="2014-08-14T08:59:55"/>
        <d v="2014-09-17T14:00:32"/>
        <d v="2015-08-20T23:21:31"/>
        <d v="2016-03-07T21:16:04"/>
        <d v="2016-11-15T08:58:35"/>
        <d v="2014-02-21T22:15:27"/>
        <d v="2017-01-13T20:26:00"/>
        <d v="2015-07-30T10:53:44"/>
        <d v="2014-12-04T13:43:21"/>
        <d v="2014-05-02T17:37:19"/>
        <d v="2014-11-25T01:17:44"/>
        <d v="2011-01-25T18:20:30"/>
        <d v="2012-04-10T15:20:08"/>
        <d v="2012-12-12T15:00:24"/>
        <d v="2013-07-31T07:53:40"/>
        <d v="2015-04-03T10:34:53"/>
        <d v="2015-07-04T11:09:30"/>
        <d v="2015-08-10T02:31:09"/>
        <d v="2015-10-27T17:55:45"/>
        <d v="2016-05-24T05:25:45"/>
        <d v="2016-06-08T12:32:14"/>
        <d v="2016-06-13T10:35:23"/>
        <d v="2016-06-15T00:55:08"/>
        <d v="2016-07-05T11:34:37"/>
        <d v="2015-07-13T13:37:08"/>
        <d v="2016-11-23T12:58:57"/>
        <d v="2016-01-15T02:21:51"/>
        <d v="2013-10-14T07:01:01"/>
        <d v="2015-09-08T14:00:21"/>
        <d v="2014-10-15T02:05:48"/>
        <d v="2017-01-11T01:28:53"/>
        <d v="2014-08-23T20:51:40"/>
        <d v="2016-04-09T17:49:51"/>
        <d v="2014-12-01T16:51:58"/>
        <d v="2016-06-10T00:28:57"/>
        <d v="2016-08-30T16:52:52"/>
        <d v="2014-06-19T06:21:31"/>
        <d v="2012-12-21T15:29:34"/>
        <d v="2016-02-15T01:04:57"/>
        <d v="2016-07-05T09:00:03"/>
        <d v="2016-08-04T02:05:00"/>
        <d v="2017-03-01T20:40:11"/>
        <d v="2015-11-19T14:20:09"/>
        <d v="2013-04-25T03:45:23"/>
        <d v="2014-04-15T01:58:51"/>
        <d v="2014-12-27T02:12:21"/>
        <d v="2015-04-19T08:13:11"/>
        <d v="2015-09-05T01:39:46"/>
        <d v="2015-09-16T11:35:52"/>
        <d v="2015-10-12T11:12:15"/>
        <d v="2016-02-12T17:25:16"/>
        <d v="2016-03-04T12:41:56"/>
        <d v="2016-07-18T07:05:54"/>
        <d v="2016-10-26T14:15:19"/>
        <d v="2015-11-13T01:47:40"/>
        <d v="2015-03-02T14:39:05"/>
        <d v="2014-04-28T18:24:01"/>
        <d v="2015-08-29T01:35:34"/>
        <d v="2013-07-11T08:15:20"/>
        <d v="2014-07-17T14:55:03"/>
        <d v="2014-07-18T14:58:18"/>
        <d v="2014-10-09T01:18:50"/>
        <d v="2015-01-09T16:58:29"/>
        <d v="2015-02-17T23:45:32"/>
        <d v="2015-04-21T17:28:38"/>
        <d v="2015-06-18T15:14:16"/>
        <d v="2015-09-29T09:59:43"/>
        <d v="2015-10-13T06:02:26"/>
        <d v="2015-11-26T14:17:39"/>
        <d v="2016-03-04T14:49:02"/>
        <d v="2016-04-14T10:18:28"/>
        <d v="2016-05-30T00:39:06"/>
        <d v="2016-06-06T10:00:58"/>
        <d v="2016-11-01T11:01:37"/>
        <d v="2017-01-24T09:14:22"/>
        <d v="2016-06-28T12:21:04"/>
        <d v="2014-10-17T01:23:21"/>
        <d v="2015-07-13T13:22:49"/>
        <d v="2016-08-22T11:04:20"/>
        <d v="2016-11-04T09:04:47"/>
        <d v="2016-12-27T19:09:49"/>
        <d v="2014-06-13T16:08:09"/>
        <d v="2014-06-25T17:15:02"/>
        <d v="2015-11-13T19:16:40"/>
        <d v="2017-01-10T19:28:18"/>
        <d v="2016-01-26T02:25:01"/>
        <d v="2016-05-09T18:03:34"/>
        <d v="2016-06-08T18:15:33"/>
        <d v="2012-12-18T13:25:39"/>
        <d v="2013-06-20T18:06:22"/>
        <d v="2014-06-18T22:43:24"/>
        <d v="2014-07-29T16:17:20"/>
        <d v="2014-10-14T02:11:30"/>
        <d v="2015-05-16T17:06:20"/>
        <d v="2015-06-16T12:51:19"/>
        <d v="2015-06-29T20:24:57"/>
        <d v="2015-07-01T01:10:41"/>
        <d v="2015-07-25T05:33:16"/>
        <d v="2015-08-10T11:40:29"/>
        <d v="2015-11-12T21:01:39"/>
        <d v="2015-11-14T10:41:24"/>
        <d v="2016-06-07T10:02:20"/>
        <d v="2016-11-02T17:36:43"/>
        <d v="2017-01-02T10:55:59"/>
        <d v="2017-02-01T11:31:28"/>
        <d v="2017-02-09T02:33:26"/>
        <d v="2016-12-30T16:06:06"/>
        <d v="2014-06-10T14:40:11"/>
        <d v="2016-02-10T13:34:47"/>
        <d v="2013-10-16T06:39:08"/>
        <d v="2015-03-26T22:53:02"/>
        <d v="2015-05-15T08:00:55"/>
        <d v="2014-03-11T06:07:28"/>
        <d v="2015-06-28T23:27:37"/>
        <d v="2015-08-14T08:53:13"/>
        <d v="2015-12-03T18:55:41"/>
        <d v="2016-05-29T10:45:23"/>
        <d v="2016-06-09T18:49:58"/>
        <d v="2016-11-01T05:32:05"/>
        <d v="2017-03-01T23:59:20"/>
        <d v="2014-12-03T16:14:16"/>
        <d v="2014-07-21T13:18:21"/>
        <d v="2015-11-30T09:46:10"/>
        <d v="2014-09-12T10:10:36"/>
        <d v="2016-07-10T14:54:22"/>
        <d v="2013-08-14T12:56:20"/>
        <d v="2014-08-07T14:48:38"/>
        <d v="2014-11-04T05:58:54"/>
        <d v="2015-02-03T23:40:47"/>
        <d v="2015-06-05T17:15:35"/>
        <d v="2015-07-23T10:05:19"/>
        <d v="2015-07-27T19:18:50"/>
        <d v="2016-10-02T03:49:07"/>
        <d v="2015-03-18T12:33:02"/>
        <d v="2016-07-23T11:01:25"/>
        <d v="2011-06-10T22:02:21"/>
        <d v="2014-01-02T19:07:25"/>
        <d v="2014-01-04T06:41:32"/>
        <d v="2014-01-21T14:01:17"/>
        <d v="2014-04-01T01:38:31"/>
        <d v="2014-05-20T20:12:08"/>
        <d v="2014-07-15T07:58:18"/>
        <d v="2014-07-18T15:10:17"/>
        <d v="2014-07-28T15:09:38"/>
        <d v="2014-08-06T15:30:02"/>
        <d v="2014-08-15T17:20:45"/>
        <d v="2014-11-09T22:48:45"/>
        <d v="2014-11-12T15:43:48"/>
        <d v="2014-11-17T13:30:45"/>
        <d v="2014-11-27T10:22:29"/>
        <d v="2014-12-01T14:00:28"/>
        <d v="2015-01-08T13:26:21"/>
        <d v="2015-01-30T15:33:49"/>
        <d v="2015-02-13T14:31:59"/>
        <d v="2015-02-20T09:25:26"/>
        <d v="2015-02-20T12:45:19"/>
        <d v="2015-03-19T20:40:38"/>
        <d v="2015-03-24T11:01:58"/>
        <d v="2015-03-31T14:23:47"/>
        <d v="2015-04-17T12:01:00"/>
        <d v="2015-04-20T01:04:15"/>
        <d v="2015-04-22T12:03:29"/>
        <d v="2015-05-12T05:05:53"/>
        <d v="2015-06-02T01:02:38"/>
        <d v="2015-06-22T08:02:10"/>
        <d v="2015-07-09T10:33:37"/>
        <d v="2015-07-22T14:05:56"/>
        <d v="2015-09-08T09:51:52"/>
        <d v="2015-09-13T07:41:29"/>
        <d v="2015-09-16T11:19:37"/>
        <d v="2015-10-01T06:57:28"/>
        <d v="2015-10-14T14:59:56"/>
        <d v="2016-01-02T05:43:33"/>
        <d v="2016-01-20T23:06:37"/>
        <d v="2016-02-21T21:34:16"/>
        <d v="2016-02-23T04:11:38"/>
        <d v="2016-03-08T17:11:59"/>
        <d v="2016-03-20T03:12:01"/>
        <d v="2016-03-23T08:55:11"/>
        <d v="2016-04-13T09:30:09"/>
        <d v="2016-04-28T21:23:33"/>
        <d v="2016-04-29T11:43:05"/>
        <d v="2016-05-12T08:39:32"/>
        <d v="2016-05-18T07:59:50"/>
        <d v="2016-06-17T13:32:18"/>
        <d v="2016-08-30T09:24:45"/>
        <d v="2016-09-15T00:28:13"/>
        <d v="2016-10-01T07:50:55"/>
        <d v="2016-11-02T18:53:03"/>
        <d v="2016-11-04T06:01:08"/>
        <d v="2016-12-01T11:34:06"/>
        <d v="2016-12-07T13:00:53"/>
        <d v="2016-12-22T06:47:58"/>
        <d v="2016-12-28T15:57:06"/>
        <d v="2017-01-22T23:43:42"/>
        <d v="2017-01-27T18:05:18"/>
        <d v="2017-02-08T05:44:48"/>
        <d v="2017-02-08T14:00:35"/>
        <d v="2015-04-22T08:02:09"/>
        <d v="2015-03-18T16:41:10"/>
        <d v="2016-06-30T16:13:14"/>
        <d v="2015-11-19T06:46:41"/>
        <d v="2015-02-12T04:28:43"/>
        <d v="2015-02-23T14:25:49"/>
        <d v="2017-01-05T11:38:55"/>
        <d v="2015-02-03T14:47:59"/>
        <d v="2016-11-28T14:25:15"/>
        <d v="2013-05-23T00:28:23"/>
        <d v="2015-03-31T11:00:51"/>
        <d v="2016-05-16T12:02:00"/>
        <d v="2016-06-22T13:55:32"/>
        <d v="2016-09-29T18:43:54"/>
        <d v="2016-03-23T01:32:52"/>
        <d v="2014-07-10T17:43:42"/>
        <d v="2014-11-19T20:12:11"/>
        <d v="2014-11-20T13:13:31"/>
        <d v="2015-03-11T17:27:28"/>
        <d v="2011-11-23T13:35:09"/>
        <d v="2013-04-23T10:38:11"/>
        <d v="2014-12-12T21:36:34"/>
        <d v="2015-09-17T18:06:57"/>
        <d v="2016-01-19T14:09:29"/>
        <d v="2016-07-28T12:00:09"/>
        <d v="2015-05-18T13:24:38"/>
        <d v="2013-09-19T07:13:06"/>
        <d v="2014-07-08T18:13:48"/>
        <d v="2014-08-03T12:56:32"/>
        <d v="2014-09-23T14:30:07"/>
        <d v="2015-01-27T06:19:12"/>
        <d v="2015-04-18T21:31:16"/>
        <d v="2015-05-11T23:25:46"/>
        <d v="2015-09-25T17:32:52"/>
        <d v="2015-11-03T10:00:07"/>
        <d v="2015-11-20T08:27:17"/>
        <d v="2016-03-09T13:41:57"/>
        <d v="2016-12-08T02:12:49"/>
        <d v="2015-03-12T22:07:13"/>
        <d v="2011-09-26T14:16:39"/>
        <d v="2014-01-06T14:58:17"/>
        <d v="2014-04-15T09:10:35"/>
        <d v="2014-07-17T16:44:12"/>
        <d v="2014-07-18T04:04:10"/>
        <d v="2014-07-23T10:10:50"/>
        <d v="2014-08-13T07:02:11"/>
        <d v="2015-01-17T20:40:47"/>
        <d v="2015-03-09T12:42:49"/>
        <d v="2015-04-27T19:13:17"/>
        <d v="2015-06-18T01:37:04"/>
        <d v="2015-07-14T09:50:40"/>
        <d v="2015-10-01T17:43:08"/>
        <d v="2015-10-21T22:07:26"/>
        <d v="2015-11-25T11:41:59"/>
        <d v="2016-01-24T18:05:09"/>
        <d v="2016-05-05T12:19:57"/>
        <d v="2016-08-30T10:25:34"/>
        <d v="2016-11-20T18:33:03"/>
        <d v="2016-11-26T22:59:34"/>
        <d v="2011-12-05T06:33:36"/>
        <d v="2016-05-01T14:23:04"/>
        <d v="2016-04-07T08:57:12"/>
        <d v="2014-06-30T16:57:05"/>
        <d v="2014-07-11T12:20:48"/>
        <d v="2014-11-21T03:42:21"/>
        <d v="2015-02-14T15:00:37"/>
        <d v="2015-05-19T14:03:35"/>
        <d v="2015-12-22T17:22:18"/>
        <d v="2016-09-02T20:11:47"/>
        <d v="2016-10-09T18:09:28"/>
        <d v="2014-02-03T20:30:50"/>
        <d v="2014-12-29T17:14:52"/>
        <d v="2016-11-22T10:55:27"/>
        <d v="2011-11-11T13:17:29"/>
        <d v="2012-03-02T19:03:42"/>
        <d v="2014-12-08T08:44:07"/>
        <d v="2015-03-26T12:22:37"/>
        <d v="2015-04-23T16:23:39"/>
        <d v="2015-07-06T11:50:32"/>
        <d v="2015-07-14T03:46:49"/>
        <d v="2015-09-03T23:00:42"/>
        <d v="2017-02-07T21:54:44"/>
        <d v="2013-12-12T17:21:14"/>
        <d v="2014-05-12T04:50:21"/>
        <d v="2014-07-08T00:30:28"/>
        <d v="2014-07-23T10:57:03"/>
        <d v="2014-08-12T03:37:22"/>
        <d v="2014-08-12T12:38:15"/>
        <d v="2014-08-25T11:24:24"/>
        <d v="2014-10-01T07:30:20"/>
        <d v="2014-11-21T15:16:00"/>
        <d v="2014-12-01T11:54:50"/>
        <d v="2015-01-26T22:19:55"/>
        <d v="2015-03-04T17:10:05"/>
        <d v="2015-05-06T03:02:55"/>
        <d v="2015-05-14T11:37:23"/>
        <d v="2015-07-05T19:33:53"/>
        <d v="2015-08-24T15:34:24"/>
        <d v="2015-08-31T06:55:20"/>
        <d v="2015-09-02T11:01:55"/>
        <d v="2015-09-28T12:17:07"/>
        <d v="2015-10-04T23:03:21"/>
        <d v="2016-06-15T15:42:26"/>
        <d v="2016-09-02T14:10:31"/>
        <d v="2016-11-21T09:59:03"/>
        <d v="2015-10-20T14:00:19"/>
        <d v="2016-07-05T11:41:49"/>
        <d v="2013-08-02T15:30:06"/>
        <d v="2017-01-31T10:02:35"/>
        <d v="2011-07-26T12:02:33"/>
        <d v="2014-03-05T12:19:39"/>
        <d v="2014-09-22T13:46:04"/>
        <d v="2015-04-24T03:18:52"/>
        <d v="2015-05-12T00:01:56"/>
        <d v="2015-08-23T08:46:33"/>
        <d v="2016-03-30T13:44:25"/>
        <d v="2016-12-21T23:37:48"/>
        <d v="2013-12-04T23:09:05"/>
        <d v="2014-08-25T05:24:30"/>
        <d v="2015-06-08T09:00:23"/>
        <d v="2014-05-12T10:38:47"/>
        <d v="2011-07-08T15:12:50"/>
        <d v="2012-03-26T19:35:01"/>
        <d v="2012-05-10T00:24:52"/>
        <d v="2012-05-21T23:03:13"/>
        <d v="2012-11-07T17:23:42"/>
        <d v="2013-03-18T13:15:42"/>
        <d v="2013-04-30T15:55:13"/>
        <d v="2013-07-09T17:24:59"/>
        <d v="2013-09-01T19:06:49"/>
        <d v="2013-09-09T12:00:52"/>
        <d v="2013-10-12T08:19:08"/>
        <d v="2013-10-28T07:39:23"/>
        <d v="2014-01-15T17:43:20"/>
        <d v="2014-03-17T15:59:41"/>
        <d v="2014-05-14T02:04:10"/>
        <d v="2014-05-18T23:38:49"/>
        <d v="2014-05-20T10:47:20"/>
        <d v="2014-05-22T14:21:54"/>
        <d v="2014-06-02T11:29:55"/>
        <d v="2014-06-03T10:49:43"/>
        <d v="2014-06-10T05:09:11"/>
        <d v="2014-06-10T09:31:03"/>
        <d v="2014-06-12T21:47:07"/>
        <d v="2014-07-11T11:12:03"/>
        <d v="2014-07-31T18:06:36"/>
        <d v="2014-08-21T14:16:13"/>
        <d v="2014-10-10T12:47:59"/>
        <d v="2014-10-21T09:04:04"/>
        <d v="2014-10-23T00:19:05"/>
        <d v="2014-10-24T10:31:55"/>
        <d v="2014-10-29T07:00:45"/>
        <d v="2014-11-05T13:30:29"/>
        <d v="2014-11-16T03:52:47"/>
        <d v="2014-12-01T00:16:04"/>
        <d v="2014-12-02T02:54:13"/>
        <d v="2014-12-19T23:11:05"/>
        <d v="2015-01-03T13:55:42"/>
        <d v="2015-01-23T21:51:10"/>
        <d v="2015-01-27T15:06:04"/>
        <d v="2015-01-30T03:08:41"/>
        <d v="2015-02-02T18:40:15"/>
        <d v="2015-02-09T01:32:54"/>
        <d v="2015-02-10T15:43:15"/>
        <d v="2015-02-12T14:30:02"/>
        <d v="2015-02-25T16:55:59"/>
        <d v="2015-02-26T11:42:10"/>
        <d v="2015-02-27T11:19:54"/>
        <d v="2015-03-03T18:00:37"/>
        <d v="2015-03-15T18:56:12"/>
        <d v="2015-04-08T20:01:16"/>
        <d v="2015-04-13T15:45:12"/>
        <d v="2015-04-23T22:21:00"/>
        <d v="2015-04-28T11:04:54"/>
        <d v="2015-06-02T19:40:46"/>
        <d v="2015-06-17T14:35:39"/>
        <d v="2015-07-10T10:27:10"/>
        <d v="2015-07-17T09:15:47"/>
        <d v="2015-08-03T17:49:03"/>
        <d v="2015-09-28T15:40:04"/>
        <d v="2015-10-06T09:13:09"/>
        <d v="2015-10-22T17:13:39"/>
        <d v="2015-11-03T00:12:20"/>
        <d v="2015-11-18T11:27:01"/>
        <d v="2015-11-30T11:12:33"/>
        <d v="2015-12-02T18:19:51"/>
        <d v="2015-12-03T20:55:37"/>
        <d v="2015-12-09T03:36:13"/>
        <d v="2016-01-05T21:00:53"/>
        <d v="2016-01-18T07:04:39"/>
        <d v="2016-01-25T08:56:16"/>
        <d v="2016-01-25T16:36:40"/>
        <d v="2016-01-28T01:45:36"/>
        <d v="2016-02-12T02:38:53"/>
        <d v="2016-02-22T07:52:07"/>
        <d v="2016-02-23T08:01:02"/>
        <d v="2016-02-24T12:59:16"/>
        <d v="2016-02-25T18:16:56"/>
        <d v="2016-02-29T02:50:25"/>
        <d v="2016-03-04T10:36:51"/>
        <d v="2016-03-15T01:26:04"/>
        <d v="2016-03-15T09:00:50"/>
        <d v="2016-03-31T02:41:41"/>
        <d v="2016-04-20T10:41:12"/>
        <d v="2016-04-29T13:32:09"/>
        <d v="2016-05-14T04:41:35"/>
        <d v="2016-05-17T12:02:46"/>
        <d v="2016-05-17T15:38:41"/>
        <d v="2016-05-20T09:30:46"/>
        <d v="2016-05-24T11:06:23"/>
        <d v="2016-06-12T23:20:14"/>
        <d v="2016-06-13T01:49:59"/>
        <d v="2016-06-21T07:38:03"/>
        <d v="2016-07-01T10:41:45"/>
        <d v="2016-08-29T22:35:41"/>
        <d v="2016-09-13T10:12:32"/>
        <d v="2016-09-19T03:57:43"/>
        <d v="2016-10-08T05:05:37"/>
        <d v="2016-10-18T02:45:43"/>
        <d v="2016-10-26T09:16:34"/>
        <d v="2016-11-02T09:05:15"/>
        <d v="2016-11-14T23:30:33"/>
        <d v="2016-11-18T04:20:15"/>
        <d v="2016-12-04T15:12:50"/>
        <d v="2016-12-12T12:49:08"/>
        <d v="2016-12-24T12:05:43"/>
        <d v="2017-01-10T21:19:05"/>
        <d v="2017-02-01T08:51:19"/>
        <d v="2017-02-12T13:22:02"/>
        <d v="2017-02-19T01:29:20"/>
        <d v="2017-03-02T11:22:46"/>
        <d v="2015-03-18T20:40:10"/>
        <d v="2016-10-19T09:43:32"/>
        <d v="2015-12-21T14:00:49"/>
        <d v="2016-01-15T11:20:32"/>
        <d v="2011-03-21T23:21:13"/>
        <d v="2012-08-15T13:40:03"/>
        <d v="2014-09-08T07:16:18"/>
        <d v="2015-04-29T11:17:15"/>
        <d v="2014-11-02T19:42:26"/>
        <d v="2016-09-10T09:32:50"/>
        <d v="2010-01-16T17:04:52"/>
        <d v="2013-12-07T19:39:58"/>
        <d v="2014-03-25T14:11:07"/>
        <d v="2014-08-12T09:01:08"/>
        <d v="2014-11-05T12:27:15"/>
        <d v="2015-01-05T18:22:29"/>
        <d v="2015-03-24T16:05:38"/>
        <d v="2015-11-10T09:48:16"/>
        <d v="2015-11-16T23:38:46"/>
        <d v="2016-03-13T19:02:57"/>
        <d v="2016-05-30T15:20:14"/>
        <d v="2013-01-16T09:21:49"/>
        <d v="2015-11-19T15:01:19"/>
        <d v="2014-09-17T14:55:39"/>
        <d v="2015-04-10T20:45:04"/>
        <d v="2014-07-09T19:48:54"/>
        <d v="2012-04-21T01:31:21"/>
        <d v="2014-07-11T21:04:23"/>
        <d v="2014-11-08T11:41:46"/>
        <d v="2011-12-27T12:43:00"/>
        <d v="2012-01-25T14:14:45"/>
        <d v="2013-07-10T07:00:15"/>
        <d v="2013-11-25T03:00:29"/>
        <d v="2014-04-01T09:01:30"/>
        <d v="2014-07-01T19:58:19"/>
        <d v="2014-07-15T08:56:40"/>
        <d v="2014-08-12T01:14:57"/>
        <d v="2014-09-05T02:00:45"/>
        <d v="2014-09-30T07:59:59"/>
        <d v="2014-10-16T16:08:44"/>
        <d v="2014-12-11T20:02:52"/>
        <d v="2014-12-14T14:39:19"/>
        <d v="2015-01-16T11:48:49"/>
        <d v="2015-01-28T19:01:34"/>
        <d v="2015-02-12T16:37:23"/>
        <d v="2015-02-18T11:54:11"/>
        <d v="2015-02-28T12:19:25"/>
        <d v="2015-04-21T17:47:58"/>
        <d v="2015-05-04T14:32:31"/>
        <d v="2015-06-20T13:43:48"/>
        <d v="2015-07-14T08:40:48"/>
        <d v="2015-09-01T10:02:54"/>
        <d v="2015-10-15T06:53:29"/>
        <d v="2015-10-15T07:20:00"/>
        <d v="2015-11-24T16:47:48"/>
        <d v="2016-02-02T12:01:54"/>
        <d v="2016-02-29T11:41:35"/>
        <d v="2016-03-08T10:16:31"/>
        <d v="2016-05-17T08:57:14"/>
        <d v="2016-07-19T16:52:19"/>
        <d v="2016-08-23T12:00:21"/>
        <d v="2016-09-30T10:25:38"/>
        <d v="2017-01-10T12:52:15"/>
        <d v="2017-01-11T23:40:05"/>
        <d v="2017-01-21T11:33:50"/>
        <d v="2013-04-09T08:54:44"/>
        <d v="2011-09-14T10:22:07"/>
        <d v="2014-12-17T05:30:47"/>
        <d v="2014-06-30T19:29:40"/>
        <d v="2012-04-20T14:01:58"/>
        <d v="2015-07-15T11:14:18"/>
        <d v="2015-12-11T14:46:42"/>
        <d v="2016-12-22T17:04:55"/>
        <d v="2013-04-17T07:08:19"/>
        <d v="2016-05-02T23:01:31"/>
        <d v="2014-12-16T15:29:19"/>
        <d v="2015-11-03T23:54:56"/>
        <d v="2014-11-06T11:45:04"/>
        <d v="2013-08-13T08:07:20"/>
        <d v="2012-06-15T00:42:31"/>
        <d v="2013-04-15T07:22:43"/>
        <d v="2013-09-09T09:33:35"/>
        <d v="2014-01-07T10:04:22"/>
        <d v="2014-04-02T07:30:10"/>
        <d v="2014-06-03T21:59:56"/>
        <d v="2014-07-08T10:56:49"/>
        <d v="2014-07-22T17:00:40"/>
        <d v="2014-07-22T18:32:28"/>
        <d v="2014-09-09T11:38:28"/>
        <d v="2014-09-17T02:04:43"/>
        <d v="2014-09-23T05:17:59"/>
        <d v="2014-10-14T15:30:00"/>
        <d v="2014-10-15T19:22:14"/>
        <d v="2014-10-23T19:01:46"/>
        <d v="2014-10-28T11:35:53"/>
        <d v="2014-10-31T02:03:14"/>
        <d v="2014-11-11T12:21:00"/>
        <d v="2015-02-10T13:49:11"/>
        <d v="2015-03-27T16:54:00"/>
        <d v="2015-04-21T10:45:25"/>
        <d v="2015-04-29T10:34:19"/>
        <d v="2015-08-03T10:57:51"/>
        <d v="2015-08-13T14:41:03"/>
        <d v="2015-09-05T06:23:04"/>
        <d v="2015-09-28T13:24:55"/>
        <d v="2015-11-24T16:35:43"/>
        <d v="2016-01-19T08:48:09"/>
        <d v="2016-03-31T09:39:09"/>
        <d v="2016-04-19T10:02:42"/>
        <d v="2016-04-19T20:53:21"/>
        <d v="2016-05-16T05:00:28"/>
        <d v="2016-06-01T01:38:29"/>
        <d v="2016-06-08T10:11:10"/>
        <d v="2016-06-30T18:04:50"/>
        <d v="2016-09-12T10:15:19"/>
        <d v="2016-09-21T16:36:04"/>
        <d v="2016-10-04T05:43:06"/>
        <d v="2017-01-01T16:45:31"/>
        <d v="2017-02-03T23:50:08"/>
        <d v="2017-02-06T11:03:27"/>
        <d v="2016-02-27T18:09:14"/>
        <d v="2015-04-17T18:18:14"/>
        <d v="2015-01-06T11:11:18"/>
        <d v="2016-08-10T19:16:58"/>
        <d v="2016-11-22T19:15:09"/>
        <d v="2016-12-12T21:54:47"/>
        <d v="2012-10-30T18:54:56"/>
        <d v="2014-09-09T18:26:00"/>
        <d v="2014-03-12T09:15:46"/>
        <d v="2015-03-10T17:58:54"/>
        <d v="2016-03-07T00:04:51"/>
        <d v="2014-10-14T06:35:08"/>
        <d v="2016-03-15T23:39:48"/>
        <d v="2011-05-18T20:14:26"/>
        <d v="2011-10-24T09:46:44"/>
        <d v="2012-01-13T17:03:51"/>
        <d v="2012-02-20T12:37:32"/>
        <d v="2012-04-04T22:20:19"/>
        <d v="2012-09-10T11:08:09"/>
        <d v="2012-09-26T21:21:53"/>
        <d v="2013-02-19T00:08:59"/>
        <d v="2013-02-26T08:19:23"/>
        <d v="2013-04-25T11:18:34"/>
        <d v="2013-05-07T08:34:51"/>
        <d v="2013-09-18T14:30:18"/>
        <d v="2013-11-11T11:14:43"/>
        <d v="2013-11-19T23:13:24"/>
        <d v="2013-12-03T17:01:27"/>
        <d v="2013-12-03T21:24:21"/>
        <d v="2014-02-13T14:58:29"/>
        <d v="2014-02-24T15:10:33"/>
        <d v="2014-04-09T15:45:19"/>
        <d v="2014-05-08T09:05:25"/>
        <d v="2014-06-01T12:07:05"/>
        <d v="2014-06-05T18:07:12"/>
        <d v="2014-07-09T02:48:43"/>
        <d v="2014-07-09T18:10:22"/>
        <d v="2014-07-11T12:12:18"/>
        <d v="2014-07-23T10:25:31"/>
        <d v="2014-08-18T08:00:56"/>
        <d v="2014-08-18T11:45:19"/>
        <d v="2014-08-21T07:37:02"/>
        <d v="2014-08-26T22:22:19"/>
        <d v="2014-09-02T09:48:56"/>
        <d v="2014-09-05T14:13:41"/>
        <d v="2014-09-10T18:23:43"/>
        <d v="2014-10-10T07:50:40"/>
        <d v="2014-10-14T12:42:25"/>
        <d v="2014-10-20T12:00:47"/>
        <d v="2014-11-11T15:07:04"/>
        <d v="2014-12-05T13:14:58"/>
        <d v="2014-12-11T11:37:32"/>
        <d v="2015-01-09T05:11:17"/>
        <d v="2015-01-29T09:00:59"/>
        <d v="2015-02-25T22:43:06"/>
        <d v="2015-03-13T21:51:57"/>
        <d v="2015-03-17T13:10:33"/>
        <d v="2015-04-13T15:11:27"/>
        <d v="2015-04-20T12:25:38"/>
        <d v="2015-05-12T13:24:44"/>
        <d v="2015-07-03T14:17:13"/>
        <d v="2015-08-20T19:23:36"/>
        <d v="2015-12-01T18:13:30"/>
        <d v="2015-12-02T03:38:51"/>
        <d v="2015-12-23T09:27:34"/>
        <d v="2016-01-04T18:36:10"/>
        <d v="2016-01-22T13:33:07"/>
        <d v="2016-02-07T10:18:05"/>
        <d v="2016-02-13T11:06:15"/>
        <d v="2016-03-11T03:54:24"/>
        <d v="2016-05-03T09:25:10"/>
        <d v="2016-05-17T23:19:09"/>
        <d v="2016-06-22T10:58:28"/>
        <d v="2016-06-28T17:00:04"/>
        <d v="2016-06-30T17:17:33"/>
        <d v="2016-07-19T18:54:51"/>
        <d v="2016-09-02T03:19:25"/>
        <d v="2016-10-04T13:00:08"/>
        <d v="2016-11-02T09:00:23"/>
        <d v="2016-11-18T19:45:50"/>
        <d v="2016-11-23T15:25:13"/>
        <d v="2017-01-07T02:16:47"/>
        <d v="2017-02-20T03:24:20"/>
        <d v="2017-03-01T11:50:08"/>
        <d v="2015-04-12T10:59:04"/>
        <d v="2016-04-21T04:02:18"/>
        <d v="2015-06-23T22:51:29"/>
        <d v="2016-04-01T10:03:37"/>
        <d v="2015-02-10T07:07:43"/>
        <d v="2015-06-09T16:27:21"/>
        <d v="2016-01-05T14:44:56"/>
        <d v="2016-05-23T18:25:54"/>
        <d v="2016-09-15T01:55:41"/>
        <d v="2017-01-07T11:20:30"/>
        <d v="2017-02-09T20:58:35"/>
        <d v="2016-11-28T00:05:46"/>
        <d v="2015-09-25T21:10:40"/>
        <d v="2012-09-11T19:58:59"/>
        <d v="2013-03-18T07:59:35"/>
        <d v="2014-08-27T07:43:13"/>
        <d v="2015-09-17T09:52:58"/>
        <d v="2014-07-23T22:00:10"/>
        <d v="2016-06-14T14:25:40"/>
        <d v="2014-03-21T11:01:54"/>
        <d v="2015-03-01T21:01:30"/>
        <d v="2015-08-27T13:58:10"/>
        <d v="2016-04-19T08:35:36"/>
        <d v="2016-12-09T18:06:00"/>
        <d v="2011-03-24T18:02:18"/>
        <d v="2011-09-13T15:56:40"/>
        <d v="2012-02-13T10:17:15"/>
        <d v="2012-02-21T20:22:35"/>
        <d v="2012-03-09T14:19:38"/>
        <d v="2012-04-24T13:46:08"/>
        <d v="2012-06-25T11:45:17"/>
        <d v="2012-07-23T13:32:14"/>
        <d v="2012-07-26T11:33:45"/>
        <d v="2012-08-04T01:47:45"/>
        <d v="2012-08-13T06:24:43"/>
        <d v="2012-08-28T17:54:54"/>
        <d v="2013-04-04T08:26:49"/>
        <d v="2013-07-11T13:50:44"/>
        <d v="2013-09-16T08:01:43"/>
        <d v="2013-10-25T18:00:14"/>
        <d v="2014-01-22T20:08:24"/>
        <d v="2014-03-06T12:39:45"/>
        <d v="2014-03-14T13:18:15"/>
        <d v="2014-03-26T20:58:38"/>
        <d v="2014-04-24T20:07:48"/>
        <d v="2014-05-12T08:44:03"/>
        <d v="2014-05-15T10:37:44"/>
        <d v="2014-05-24T10:25:50"/>
        <d v="2014-06-17T09:59:06"/>
        <d v="2014-07-04T20:19:32"/>
        <d v="2014-07-08T13:57:31"/>
        <d v="2014-07-15T13:20:08"/>
        <d v="2014-07-31T10:16:24"/>
        <d v="2014-08-04T13:49:24"/>
        <d v="2014-08-08T17:13:14"/>
        <d v="2014-08-20T18:19:43"/>
        <d v="2014-09-05T04:12:02"/>
        <d v="2014-09-05T13:49:03"/>
        <d v="2014-09-16T10:58:59"/>
        <d v="2014-09-27T16:25:08"/>
        <d v="2014-10-06T12:48:44"/>
        <d v="2014-10-07T21:58:00"/>
        <d v="2014-10-11T15:34:49"/>
        <d v="2014-10-15T12:16:31"/>
        <d v="2014-10-22T09:01:41"/>
        <d v="2014-10-22T16:57:29"/>
        <d v="2014-10-26T14:18:47"/>
        <d v="2014-10-27T08:40:40"/>
        <d v="2014-10-29T11:20:01"/>
        <d v="2014-11-12T19:25:11"/>
        <d v="2014-11-15T01:50:28"/>
        <d v="2014-11-17T23:32:21"/>
        <d v="2014-11-18T20:29:45"/>
        <d v="2014-11-19T12:58:36"/>
        <d v="2015-01-07T10:04:31"/>
        <d v="2015-01-13T16:46:34"/>
        <d v="2015-01-23T15:34:04"/>
        <d v="2015-01-30T18:02:35"/>
        <d v="2015-03-12T21:12:42"/>
        <d v="2015-04-01T17:02:41"/>
        <d v="2015-04-06T10:24:35"/>
        <d v="2015-04-09T08:21:50"/>
        <d v="2015-04-30T16:26:11"/>
        <d v="2015-05-11T09:08:57"/>
        <d v="2015-05-28T01:55:54"/>
        <d v="2015-06-10T13:50:49"/>
        <d v="2015-06-10T17:08:55"/>
        <d v="2015-07-03T19:44:42"/>
        <d v="2015-07-07T14:35:23"/>
        <d v="2015-07-13T08:25:39"/>
        <d v="2015-07-19T16:01:15"/>
        <d v="2015-07-26T12:34:42"/>
        <d v="2015-07-26T18:52:09"/>
        <d v="2015-08-07T21:27:43"/>
        <d v="2015-08-18T09:20:40"/>
        <d v="2015-08-30T16:12:39"/>
        <d v="2015-09-21T07:45:33"/>
        <d v="2015-10-07T22:27:19"/>
        <d v="2015-10-14T09:18:38"/>
        <d v="2015-11-05T17:28:22"/>
        <d v="2015-11-20T13:42:05"/>
        <d v="2015-12-01T15:00:56"/>
        <d v="2015-12-14T23:00:11"/>
        <d v="2016-01-11T14:30:11"/>
        <d v="2016-01-19T12:00:27"/>
        <d v="2016-02-09T08:42:39"/>
        <d v="2016-02-26T19:26:02"/>
        <d v="2016-03-17T13:43:26"/>
        <d v="2016-03-24T14:40:21"/>
        <d v="2016-04-13T08:40:48"/>
        <d v="2016-05-06T07:42:12"/>
        <d v="2016-06-07T08:01:23"/>
        <d v="2016-06-07T18:42:17"/>
        <d v="2016-06-27T16:01:43"/>
        <d v="2016-07-25T01:41:21"/>
        <d v="2016-08-03T20:35:09"/>
        <d v="2016-08-08T11:15:06"/>
        <d v="2016-08-22T00:45:04"/>
        <d v="2016-08-30T09:58:37"/>
        <d v="2016-09-14T02:22:31"/>
        <d v="2016-09-16T10:43:16"/>
        <d v="2016-09-20T15:11:55"/>
        <d v="2016-09-23T19:24:06"/>
        <d v="2016-10-06T08:29:27"/>
        <d v="2016-10-12T06:10:53"/>
        <d v="2016-11-02T19:07:53"/>
        <d v="2016-11-08T11:15:52"/>
        <d v="2016-11-15T08:34:34"/>
        <d v="2016-11-18T14:11:49"/>
        <d v="2016-11-29T17:01:40"/>
        <d v="2016-12-07T14:05:00"/>
        <d v="2016-12-19T10:16:37"/>
        <d v="2016-12-21T15:51:53"/>
        <d v="2017-01-07T00:54:57"/>
        <d v="2017-01-09T19:45:19"/>
        <d v="2017-01-26T19:58:54"/>
        <d v="2017-02-24T16:29:37"/>
        <d v="2017-03-01T11:42:27"/>
        <d v="2012-02-10T18:36:27"/>
        <d v="2014-09-09T13:43:14"/>
        <d v="2015-12-10T17:07:03"/>
        <d v="2014-10-22T20:41:30"/>
        <d v="2014-09-14T22:14:15"/>
        <d v="2015-02-17T11:00:28"/>
        <d v="2015-09-16T17:51:50"/>
        <d v="2016-09-01T01:27:04"/>
        <d v="2014-06-23T10:54:40"/>
        <d v="2014-07-14T09:04:40"/>
        <d v="2015-07-02T17:33:43"/>
        <d v="2015-12-01T01:37:27"/>
        <d v="2016-02-23T09:27:36"/>
        <d v="2016-09-01T13:15:45"/>
        <d v="2016-07-13T16:08:45"/>
        <d v="2015-08-31T14:17:38"/>
        <d v="2016-11-14T19:42:36"/>
        <d v="2015-06-23T01:46:37"/>
        <d v="2013-01-08T17:40:01"/>
        <d v="2013-06-24T09:02:38"/>
        <d v="2014-07-21T15:24:03"/>
        <d v="2014-10-01T21:12:42"/>
        <d v="2014-10-30T10:40:52"/>
        <d v="2014-12-09T12:41:23"/>
        <d v="2015-01-13T15:14:20"/>
        <d v="2015-01-28T11:37:59"/>
        <d v="2015-01-29T15:17:35"/>
        <d v="2015-03-19T08:48:48"/>
        <d v="2016-02-26T08:01:20"/>
        <d v="2017-01-06T09:23:31"/>
        <d v="2017-01-31T17:57:58"/>
        <d v="2014-08-22T14:00:15"/>
        <d v="2015-05-11T09:24:18"/>
        <d v="2015-05-12T02:07:56"/>
        <d v="2016-02-09T13:37:33"/>
        <d v="2009-08-18T16:29:28"/>
        <d v="2011-11-07T12:53:11"/>
        <d v="2011-11-17T20:00:51"/>
        <d v="2011-11-21T00:16:32"/>
        <d v="2012-02-17T08:17:05"/>
        <d v="2012-03-29T20:13:43"/>
        <d v="2012-04-14T14:44:55"/>
        <d v="2012-04-18T16:15:04"/>
        <d v="2012-08-14T11:18:54"/>
        <d v="2012-09-04T18:00:57"/>
        <d v="2012-10-10T19:46:06"/>
        <d v="2012-11-14T10:24:05"/>
        <d v="2013-03-14T23:02:20"/>
        <d v="2013-05-06T17:13:50"/>
        <d v="2013-06-20T03:01:09"/>
        <d v="2013-08-01T19:32:03"/>
        <d v="2013-12-02T14:03:58"/>
        <d v="2013-12-26T12:09:51"/>
        <d v="2014-01-27T17:11:35"/>
        <d v="2014-02-16T11:55:30"/>
        <d v="2014-04-01T10:55:29"/>
        <d v="2014-04-07T16:35:30"/>
        <d v="2014-04-10T22:18:53"/>
        <d v="2014-06-09T14:56:05"/>
        <d v="2014-07-15T17:50:34"/>
        <d v="2014-07-16T10:00:22"/>
        <d v="2014-07-17T13:25:12"/>
        <d v="2014-08-02T08:31:18"/>
        <d v="2014-08-04T13:40:11"/>
        <d v="2014-08-05T15:46:38"/>
        <d v="2014-08-26T10:19:09"/>
        <d v="2014-08-26T16:43:11"/>
        <d v="2014-08-31T17:29:43"/>
        <d v="2014-09-03T09:17:00"/>
        <d v="2014-09-27T18:15:55"/>
        <d v="2014-10-09T15:13:23"/>
        <d v="2014-10-16T22:57:13"/>
        <d v="2014-10-21T01:59:58"/>
        <d v="2014-10-31T13:59:05"/>
        <d v="2014-11-03T16:33:15"/>
        <d v="2014-11-08T18:21:27"/>
        <d v="2014-11-10T17:59:50"/>
        <d v="2014-11-25T14:54:57"/>
        <d v="2014-12-07T13:45:47"/>
        <d v="2015-01-15T12:42:23"/>
        <d v="2015-01-27T23:02:41"/>
        <d v="2015-02-15T18:35:47"/>
        <d v="2015-03-01T14:04:04"/>
        <d v="2015-03-05T00:01:06"/>
        <d v="2015-03-26T12:28:21"/>
        <d v="2015-04-20T14:48:46"/>
        <d v="2015-05-08T17:36:12"/>
        <d v="2015-05-30T22:06:42"/>
        <d v="2015-05-30T22:20:51"/>
        <d v="2015-06-08T23:04:52"/>
        <d v="2015-06-14T18:00:15"/>
        <d v="2015-06-15T12:28:59"/>
        <d v="2015-06-18T11:05:59"/>
        <d v="2015-06-24T23:27:54"/>
        <d v="2015-07-03T01:03:10"/>
        <d v="2015-07-14T10:37:54"/>
        <d v="2015-07-19T23:06:16"/>
        <d v="2015-07-22T12:55:13"/>
        <d v="2015-08-01T23:03:47"/>
        <d v="2015-08-06T09:56:47"/>
        <d v="2015-08-14T00:39:36"/>
        <d v="2015-09-09T19:21:33"/>
        <d v="2015-09-14T21:30:53"/>
        <d v="2015-09-25T12:06:58"/>
        <d v="2015-10-19T01:15:58"/>
        <d v="2015-10-26T10:49:25"/>
        <d v="2015-11-13T10:01:52"/>
        <d v="2015-11-13T19:36:10"/>
        <d v="2015-11-16T13:25:00"/>
        <d v="2015-11-17T17:05:50"/>
        <d v="2015-11-23T08:13:53"/>
        <d v="2015-11-28T19:29:22"/>
        <d v="2015-12-22T20:02:56"/>
        <d v="2016-01-01T08:56:03"/>
        <d v="2016-01-13T12:45:44"/>
        <d v="2016-02-22T01:06:14"/>
        <d v="2016-03-28T15:54:59"/>
        <d v="2016-04-01T12:55:58"/>
        <d v="2016-04-04T22:04:53"/>
        <d v="2016-05-06T01:21:33"/>
        <d v="2016-05-06T18:33:30"/>
        <d v="2016-05-22T11:45:26"/>
        <d v="2016-06-02T12:44:28"/>
        <d v="2016-06-14T06:48:53"/>
        <d v="2016-06-19T09:14:41"/>
        <d v="2016-07-05T11:00:50"/>
        <d v="2016-07-06T14:01:08"/>
        <d v="2016-07-28T10:14:01"/>
        <d v="2016-08-01T09:45:43"/>
        <d v="2016-08-18T01:41:24"/>
        <d v="2016-08-19T14:51:05"/>
        <d v="2016-08-20T08:50:28"/>
        <d v="2016-09-15T11:33:59"/>
        <d v="2016-10-03T16:31:32"/>
        <d v="2016-10-06T17:11:52"/>
        <d v="2016-10-13T12:12:55"/>
        <d v="2016-10-21T22:36:30"/>
        <d v="2016-11-01T01:18:40"/>
        <d v="2016-11-09T19:00:04"/>
        <d v="2016-11-13T16:01:07"/>
        <d v="2016-11-18T13:30:57"/>
        <d v="2016-11-18T19:23:18"/>
        <d v="2016-11-22T04:01:03"/>
        <d v="2016-11-26T14:18:51"/>
        <d v="2016-11-28T17:00:33"/>
        <d v="2016-11-29T21:03:55"/>
        <d v="2016-12-01T17:03:39"/>
        <d v="2017-02-14T12:01:01"/>
        <d v="2017-03-01T20:43:10"/>
        <d v="2012-12-14T07:45:40"/>
        <d v="2016-10-10T23:15:09"/>
        <d v="2014-06-02T19:42:23"/>
        <d v="2015-05-28T10:22:48"/>
        <d v="2014-08-12T05:18:54"/>
        <d v="2015-02-17T10:05:20"/>
        <d v="2016-02-17T10:00:04"/>
        <d v="2016-05-25T05:32:46"/>
        <d v="2017-02-21T15:41:54"/>
        <d v="2014-10-19T18:00:59"/>
        <d v="2015-03-30T21:25:39"/>
        <d v="2016-03-16T14:45:12"/>
        <d v="2011-08-08T12:12:51"/>
        <d v="2013-02-19T14:03:35"/>
        <d v="2013-09-11T20:31:05"/>
        <d v="2014-05-27T09:44:41"/>
        <d v="2014-08-27T10:03:09"/>
        <d v="2014-11-21T13:01:56"/>
        <d v="2015-07-15T10:59:25"/>
        <d v="2011-01-12T02:44:38"/>
        <d v="2011-05-12T12:02:24"/>
        <d v="2011-09-09T12:07:13"/>
        <d v="2012-08-13T13:02:14"/>
        <d v="2013-01-24T07:14:21"/>
        <d v="2014-07-14T11:41:12"/>
        <d v="2014-07-25T15:48:11"/>
        <d v="2014-10-02T19:04:43"/>
        <d v="2014-11-12T15:35:13"/>
        <d v="2014-12-01T12:05:38"/>
        <d v="2014-12-17T09:01:07"/>
        <d v="2015-02-17T14:15:30"/>
        <d v="2015-04-28T10:06:29"/>
        <d v="2015-05-30T14:39:06"/>
        <d v="2016-01-12T14:10:22"/>
        <d v="2016-02-11T17:37:55"/>
        <d v="2016-03-31T03:59:00"/>
        <d v="2016-04-05T09:19:05"/>
        <d v="2016-08-22T20:17:45"/>
        <d v="2016-12-01T10:53:27"/>
        <d v="2017-01-10T09:24:21"/>
        <d v="2017-01-20T06:49:34"/>
        <d v="2016-06-28T20:09:46"/>
        <d v="2013-01-15T18:59:29"/>
        <d v="2015-01-13T20:43:02"/>
        <d v="2015-11-04T19:36:37"/>
        <d v="2016-09-02T13:04:46"/>
        <d v="2017-01-16T07:48:05"/>
        <d v="2015-03-30T17:07:45"/>
        <d v="2014-08-29T13:04:57"/>
        <d v="2010-06-28T00:28:14"/>
        <d v="2015-01-20T16:19:43"/>
        <d v="2015-10-27T00:03:36"/>
        <d v="2015-11-13T10:51:08"/>
        <d v="2015-12-13T10:48:44"/>
        <d v="2016-03-07T07:13:07"/>
        <d v="2016-09-06T06:11:32"/>
        <d v="2017-01-24T00:51:36"/>
        <d v="2014-09-10T19:41:35"/>
        <d v="2016-03-01T05:19:33"/>
        <d v="2015-02-28T15:52:30"/>
        <d v="2017-02-07T16:59:18"/>
        <d v="2016-09-20T06:05:13"/>
        <d v="2015-05-01T09:45:27"/>
        <d v="2012-01-29T20:29:58"/>
        <d v="2012-06-21T11:34:00"/>
        <d v="2012-08-13T23:13:00"/>
        <d v="2013-02-08T13:07:31"/>
        <d v="2014-06-19T04:14:38"/>
        <d v="2015-04-15T12:01:52"/>
        <d v="2015-06-24T10:40:52"/>
        <d v="2015-12-01T23:07:46"/>
        <d v="2015-12-06T02:50:33"/>
        <d v="2016-02-14T05:38:23"/>
        <d v="2016-07-04T03:10:18"/>
        <d v="2015-10-05T11:16:44"/>
        <d v="2016-01-31T11:54:32"/>
        <d v="2009-09-23T12:24:10"/>
        <d v="2010-09-15T11:25:05"/>
        <d v="2010-12-01T13:10:54"/>
        <d v="2011-10-30T23:06:16"/>
        <d v="2011-11-22T11:12:15"/>
        <d v="2012-02-01T23:47:45"/>
        <d v="2012-03-19T11:31:12"/>
        <d v="2012-06-22T08:33:26"/>
        <d v="2012-07-31T08:29:07"/>
        <d v="2012-10-02T01:40:18"/>
        <d v="2012-11-15T10:36:17"/>
        <d v="2012-11-29T23:44:32"/>
        <d v="2013-02-08T14:35:24"/>
        <d v="2013-03-21T12:00:11"/>
        <d v="2013-04-23T19:30:37"/>
        <d v="2013-06-01T01:13:51"/>
        <d v="2013-06-19T10:25:22"/>
        <d v="2013-07-03T15:49:47"/>
        <d v="2013-10-03T05:57:14"/>
        <d v="2013-10-28T00:41:54"/>
        <d v="2013-11-08T06:24:15"/>
        <d v="2013-12-06T08:31:00"/>
        <d v="2014-01-25T11:25:07"/>
        <d v="2014-01-29T09:33:19"/>
        <d v="2014-02-10T23:33:10"/>
        <d v="2014-04-07T08:11:42"/>
        <d v="2014-04-29T15:00:20"/>
        <d v="2014-05-01T14:40:52"/>
        <d v="2014-05-27T18:02:02"/>
        <d v="2014-05-30T16:31:24"/>
        <d v="2014-07-09T17:27:26"/>
        <d v="2014-07-10T14:41:37"/>
        <d v="2014-07-12T11:08:40"/>
        <d v="2014-07-15T10:20:23"/>
        <d v="2014-07-15T10:59:33"/>
        <d v="2014-07-23T13:32:49"/>
        <d v="2014-08-03T09:27:49"/>
        <d v="2014-08-27T16:52:38"/>
        <d v="2014-09-17T10:29:14"/>
        <d v="2014-09-19T20:44:16"/>
        <d v="2014-09-22T04:47:15"/>
        <d v="2014-10-01T13:58:01"/>
        <d v="2014-10-06T22:22:37"/>
        <d v="2014-10-15T00:39:19"/>
        <d v="2014-10-22T18:02:03"/>
        <d v="2014-10-26T19:10:16"/>
        <d v="2014-11-04T19:59:19"/>
        <d v="2014-11-05T08:35:53"/>
        <d v="2014-11-07T17:09:57"/>
        <d v="2014-11-17T12:21:03"/>
        <d v="2014-12-25T22:56:39"/>
        <d v="2014-12-26T15:39:56"/>
        <d v="2015-01-05T14:36:46"/>
        <d v="2015-01-26T19:16:12"/>
        <d v="2015-01-30T13:07:20"/>
        <d v="2015-02-12T23:21:58"/>
        <d v="2015-02-24T01:28:50"/>
        <d v="2015-03-04T00:37:30"/>
        <d v="2015-03-15T00:19:57"/>
        <d v="2015-03-18T13:30:52"/>
        <d v="2015-03-19T20:41:39"/>
        <d v="2015-03-26T14:59:22"/>
        <d v="2015-03-27T14:57:02"/>
        <d v="2015-04-13T20:16:39"/>
        <d v="2015-04-21T12:56:28"/>
        <d v="2015-05-05T13:39:11"/>
        <d v="2015-05-14T11:25:14"/>
        <d v="2015-05-26T06:39:02"/>
        <d v="2015-05-26T23:32:55"/>
        <d v="2015-05-30T10:21:58"/>
        <d v="2015-06-16T13:12:24"/>
        <d v="2015-06-17T13:11:00"/>
        <d v="2015-06-22T06:47:36"/>
        <d v="2015-06-24T22:29:56"/>
        <d v="2015-07-09T15:00:39"/>
        <d v="2015-07-13T11:41:00"/>
        <d v="2015-07-26T10:05:12"/>
        <d v="2015-08-08T04:47:55"/>
        <d v="2015-09-01T14:02:22"/>
        <d v="2015-09-11T13:43:40"/>
        <d v="2015-09-17T19:32:52"/>
        <d v="2015-09-21T10:48:33"/>
        <d v="2015-09-23T14:27:50"/>
        <d v="2015-10-02T14:01:01"/>
        <d v="2015-10-08T16:57:42"/>
        <d v="2015-10-13T09:50:43"/>
        <d v="2015-10-15T11:49:31"/>
        <d v="2015-11-23T15:17:52"/>
        <d v="2015-11-25T09:23:54"/>
        <d v="2015-12-03T19:56:47"/>
        <d v="2016-01-08T08:51:09"/>
        <d v="2016-01-12T15:47:27"/>
        <d v="2016-01-27T06:52:12"/>
        <d v="2016-02-08T19:57:56"/>
        <d v="2016-02-20T12:59:28"/>
        <d v="2016-02-25T12:39:00"/>
        <d v="2016-03-18T15:43:31"/>
        <d v="2016-03-22T11:45:46"/>
        <d v="2016-04-08T15:12:07"/>
        <d v="2016-04-18T19:56:28"/>
        <d v="2016-04-19T00:19:50"/>
        <d v="2016-05-13T10:57:14"/>
        <d v="2016-06-01T03:20:51"/>
        <d v="2016-06-29T21:27:20"/>
        <d v="2016-07-08T13:08:10"/>
        <d v="2016-07-16T15:09:42"/>
        <d v="2016-08-10T13:00:48"/>
        <d v="2016-08-15T20:16:29"/>
        <d v="2016-08-21T03:29:57"/>
        <d v="2016-09-05T14:50:54"/>
        <d v="2016-10-21T04:44:32"/>
        <d v="2016-10-23T11:00:23"/>
        <d v="2016-10-24T23:14:27"/>
        <d v="2016-10-25T12:26:27"/>
        <d v="2016-10-31T23:06:21"/>
        <d v="2016-11-05T18:00:12"/>
        <d v="2016-11-21T12:03:14"/>
        <d v="2016-11-22T09:59:12"/>
        <d v="2016-12-07T17:49:09"/>
        <d v="2016-12-11T11:31:21"/>
        <d v="2016-12-20T10:57:51"/>
        <d v="2016-12-30T13:54:42"/>
        <d v="2017-01-03T09:46:01"/>
        <d v="2017-01-25T00:51:40"/>
        <d v="2017-02-03T08:48:00"/>
        <d v="2017-02-06T15:00:04"/>
        <d v="2017-02-14T14:49:01"/>
        <d v="2017-02-24T09:00:03"/>
        <d v="2017-03-09T19:49:08"/>
        <d v="2016-06-01T19:36:20"/>
        <d v="2012-09-28T15:41:53"/>
        <d v="2015-01-28T07:14:45"/>
        <d v="2015-04-20T17:39:50"/>
        <d v="2015-11-18T14:38:59"/>
        <d v="2015-12-15T22:09:34"/>
        <d v="2012-02-24T09:42:46"/>
        <d v="2013-08-20T13:08:48"/>
        <d v="2013-10-23T06:35:13"/>
        <d v="2014-06-21T07:52:06"/>
        <d v="2014-06-28T11:52:43"/>
        <d v="2014-11-28T10:20:26"/>
        <d v="2014-12-04T23:43:58"/>
        <d v="2015-02-06T00:14:57"/>
        <d v="2015-08-31T09:47:37"/>
        <d v="2015-10-19T09:00:04"/>
        <d v="2016-01-30T23:13:59"/>
        <d v="2016-03-04T12:25:41"/>
        <d v="2016-11-01T06:41:42"/>
        <d v="2015-03-23T14:56:26"/>
        <d v="2015-03-04T17:44:10"/>
        <d v="2015-02-12T12:23:12"/>
        <d v="2011-11-15T06:49:50"/>
        <d v="2013-02-07T12:42:15"/>
        <d v="2013-02-14T13:27:47"/>
        <d v="2013-05-07T10:33:26"/>
        <d v="2013-10-14T14:22:35"/>
        <d v="2014-05-16T13:05:25"/>
        <d v="2014-11-13T15:28:26"/>
        <d v="2015-02-23T21:03:29"/>
        <d v="2015-02-26T19:31:51"/>
        <d v="2015-03-29T22:09:19"/>
        <d v="2015-05-14T07:09:11"/>
        <d v="2015-09-18T14:36:29"/>
        <d v="2015-10-20T12:57:13"/>
        <d v="2016-04-26T12:57:43"/>
        <d v="2016-12-03T17:13:29"/>
        <d v="2015-04-28T23:27:33"/>
        <d v="2012-06-19T16:03:31"/>
        <d v="2014-05-25T13:57:09"/>
        <d v="2016-07-15T19:06:23"/>
        <d v="2014-02-11T21:22:50"/>
        <d v="2012-10-04T02:21:24"/>
        <d v="2014-07-14T18:31:52"/>
        <d v="2014-10-27T14:26:50"/>
        <d v="2015-01-05T10:22:29"/>
        <d v="2015-02-08T09:32:02"/>
        <d v="2015-03-09T06:42:59"/>
        <d v="2015-05-06T15:45:49"/>
        <d v="2015-06-15T05:43:42"/>
        <d v="2015-09-22T18:13:41"/>
        <d v="2017-03-10T19:47:28"/>
        <d v="2010-07-20T13:38:04"/>
        <d v="2014-11-21T02:34:22"/>
        <d v="2015-05-20T13:28:03"/>
        <d v="2012-11-05T04:23:41"/>
        <d v="2011-01-24T11:40:10"/>
        <d v="2011-05-08T16:06:11"/>
        <d v="2012-11-15T13:52:08"/>
        <d v="2013-04-25T14:23:48"/>
        <d v="2013-08-01T09:40:12"/>
        <d v="2013-08-21T15:17:27"/>
        <d v="2013-11-04T21:00:56"/>
        <d v="2014-05-01T14:06:51"/>
        <d v="2014-05-19T13:24:05"/>
        <d v="2014-05-27T10:22:23"/>
        <d v="2014-06-12T08:46:58"/>
        <d v="2014-07-30T04:37:21"/>
        <d v="2014-08-03T04:21:17"/>
        <d v="2014-09-03T07:25:54"/>
        <d v="2014-09-20T09:56:15"/>
        <d v="2014-10-03T12:56:08"/>
        <d v="2014-11-01T15:08:08"/>
        <d v="2014-11-25T15:27:03"/>
        <d v="2014-11-27T19:03:06"/>
        <d v="2015-01-29T02:32:16"/>
        <d v="2015-03-05T16:19:17"/>
        <d v="2015-03-14T10:59:35"/>
        <d v="2015-04-03T12:34:41"/>
        <d v="2015-04-13T11:18:51"/>
        <d v="2015-04-15T22:40:23"/>
        <d v="2015-06-08T16:33:00"/>
        <d v="2015-06-08T17:58:33"/>
        <d v="2015-07-07T16:44:12"/>
        <d v="2015-07-28T14:15:10"/>
        <d v="2015-09-01T20:33:12"/>
        <d v="2015-09-11T10:30:58"/>
        <d v="2015-09-23T23:14:05"/>
        <d v="2015-10-15T01:01:08"/>
        <d v="2015-10-20T05:23:27"/>
        <d v="2015-11-09T21:21:26"/>
        <d v="2015-11-16T18:08:04"/>
        <d v="2015-11-29T14:01:13"/>
        <d v="2016-01-13T05:20:45"/>
        <d v="2016-01-18T04:33:48"/>
        <d v="2016-01-18T12:26:38"/>
        <d v="2016-02-03T18:19:28"/>
        <d v="2016-02-08T12:09:20"/>
        <d v="2016-02-14T23:02:44"/>
        <d v="2016-06-06T10:37:26"/>
        <d v="2016-07-01T02:33:47"/>
        <d v="2016-09-06T10:15:32"/>
        <d v="2016-09-23T15:50:40"/>
        <d v="2016-10-15T11:34:22"/>
        <d v="2016-10-17T08:15:33"/>
        <d v="2016-10-30T10:01:15"/>
        <d v="2016-11-17T15:25:44"/>
        <d v="2016-12-09T20:18:20"/>
        <d v="2017-01-17T15:17:27"/>
        <d v="2017-03-06T19:45:14"/>
        <d v="2015-08-07T09:52:01"/>
        <d v="2014-07-06T15:54:35"/>
        <d v="2015-02-02T17:49:21"/>
        <d v="2015-03-12T18:31:11"/>
        <d v="2015-09-10T16:11:08"/>
        <d v="2017-01-25T06:58:28"/>
        <d v="2015-12-21T12:24:21"/>
        <d v="2016-09-19T05:38:27"/>
        <d v="2014-04-18T15:52:36"/>
        <d v="2014-03-28T12:06:22"/>
        <d v="2014-07-05T06:39:39"/>
        <d v="2015-04-09T16:14:18"/>
        <d v="2015-06-26T20:29:58"/>
        <d v="2015-07-11T17:17:17"/>
        <d v="2015-08-28T13:38:24"/>
        <d v="2016-08-03T11:36:20"/>
        <d v="2016-09-01T21:55:34"/>
        <d v="2016-11-30T03:03:34"/>
        <d v="2014-09-06T11:11:45"/>
        <d v="2017-03-05T01:15:01"/>
        <d v="2013-03-27T18:17:40"/>
        <d v="2014-04-01T12:00:12"/>
        <d v="2015-02-01T21:00:20"/>
        <d v="2015-02-02T17:31:01"/>
        <d v="2015-06-04T00:23:11"/>
        <d v="2015-12-02T11:50:10"/>
        <d v="2017-01-31T09:24:43"/>
        <d v="2016-12-27T20:26:48"/>
        <d v="2017-01-23T18:25:21"/>
        <d v="2010-06-01T13:07:59"/>
        <d v="2010-06-03T17:10:20"/>
        <d v="2010-06-06T14:09:14"/>
        <d v="2010-06-18T15:06:26"/>
        <d v="2010-10-18T00:24:20"/>
        <d v="2011-01-21T18:52:34"/>
        <d v="2011-06-09T00:37:31"/>
        <d v="2011-08-30T23:30:25"/>
        <d v="2011-11-15T20:26:35"/>
        <d v="2011-12-19T16:12:36"/>
        <d v="2012-01-25T15:33:58"/>
        <d v="2012-01-25T15:34:02"/>
        <d v="2012-03-22T16:49:20"/>
        <d v="2012-04-19T12:05:05"/>
        <d v="2012-05-24T14:24:11"/>
        <d v="2012-05-25T15:20:48"/>
        <d v="2012-07-11T16:44:48"/>
        <d v="2012-08-08T17:37:44"/>
        <d v="2012-08-26T23:40:17"/>
        <d v="2012-09-10T19:17:02"/>
        <d v="2012-09-12T15:37:41"/>
        <d v="2012-09-22T20:26:00"/>
        <d v="2012-10-12T12:10:21"/>
        <d v="2013-01-01T20:08:59"/>
        <d v="2013-02-07T16:08:19"/>
        <d v="2013-02-08T18:38:28"/>
        <d v="2013-03-22T08:51:18"/>
        <d v="2013-04-14T11:47:40"/>
        <d v="2013-04-22T23:07:24"/>
        <d v="2013-08-16T16:11:25"/>
        <d v="2013-10-07T20:00:03"/>
        <d v="2013-10-22T08:48:53"/>
        <d v="2013-10-31T00:02:33"/>
        <d v="2013-12-12T16:36:41"/>
        <d v="2014-01-10T19:21:41"/>
        <d v="2014-04-13T13:43:56"/>
        <d v="2014-04-16T10:15:47"/>
        <d v="2014-05-20T11:40:56"/>
        <d v="2014-05-21T13:51:27"/>
        <d v="2014-05-28T23:00:45"/>
        <d v="2014-06-01T06:49:36"/>
        <d v="2014-06-02T00:08:50"/>
        <d v="2014-06-02T23:07:58"/>
        <d v="2014-06-09T07:34:56"/>
        <d v="2014-06-10T04:07:49"/>
        <d v="2014-06-12T13:58:06"/>
        <d v="2014-06-17T11:50:46"/>
        <d v="2014-06-23T15:40:24"/>
        <d v="2014-07-08T07:21:47"/>
        <d v="2014-07-08T17:08:59"/>
        <d v="2014-07-14T17:53:34"/>
        <d v="2014-07-23T13:36:01"/>
        <d v="2014-07-24T15:59:10"/>
        <d v="2014-08-01T10:30:34"/>
        <d v="2014-08-05T11:07:54"/>
        <d v="2014-08-11T13:16:53"/>
        <d v="2014-08-12T10:15:51"/>
        <d v="2014-08-15T10:22:32"/>
        <d v="2014-08-20T13:08:12"/>
        <d v="2014-08-20T15:17:40"/>
        <d v="2014-08-27T16:04:52"/>
        <d v="2014-08-29T13:19:33"/>
        <d v="2014-09-07T23:01:08"/>
        <d v="2014-09-21T16:11:27"/>
        <d v="2014-10-06T10:04:40"/>
        <d v="2014-10-16T16:42:02"/>
        <d v="2014-10-20T02:27:59"/>
        <d v="2014-10-20T12:52:52"/>
        <d v="2014-10-26T12:12:51"/>
        <d v="2014-10-30T22:25:15"/>
        <d v="2014-11-04T17:34:40"/>
        <d v="2014-11-11T00:28:22"/>
        <d v="2014-11-11T19:03:35"/>
        <d v="2014-11-24T23:07:50"/>
        <d v="2014-11-26T15:35:39"/>
        <d v="2014-12-01T12:43:33"/>
        <d v="2014-12-02T15:13:14"/>
        <d v="2014-12-04T16:39:12"/>
        <d v="2014-12-08T22:26:10"/>
        <d v="2014-12-15T18:08:15"/>
        <d v="2014-12-16T00:56:28"/>
        <d v="2014-12-21T21:01:04"/>
        <d v="2015-01-05T06:50:18"/>
        <d v="2015-01-11T21:53:41"/>
        <d v="2015-01-13T17:15:29"/>
        <d v="2015-01-14T17:34:19"/>
        <d v="2015-01-15T09:09:51"/>
        <d v="2015-01-16T15:30:07"/>
        <d v="2015-01-22T20:21:47"/>
        <d v="2015-01-23T03:29:23"/>
        <d v="2015-01-24T06:55:03"/>
        <d v="2015-02-02T13:59:23"/>
        <d v="2015-02-09T12:05:07"/>
        <d v="2015-02-17T13:45:23"/>
        <d v="2015-02-23T12:16:17"/>
        <d v="2015-02-24T19:14:07"/>
        <d v="2015-02-24T20:05:32"/>
        <d v="2015-02-25T21:46:48"/>
        <d v="2015-03-01T23:34:36"/>
        <d v="2015-03-02T13:59:52"/>
        <d v="2015-03-02T16:51:49"/>
        <d v="2015-03-05T10:43:57"/>
        <d v="2015-03-05T14:10:37"/>
        <d v="2015-03-10T20:27:22"/>
        <d v="2015-03-26T15:17:06"/>
        <d v="2015-04-01T00:30:00"/>
        <d v="2015-04-07T09:01:04"/>
        <d v="2015-04-07T11:22:37"/>
        <d v="2015-04-20T20:42:58"/>
        <d v="2015-04-24T08:21:07"/>
        <d v="2015-04-27T03:48:29"/>
        <d v="2015-05-05T14:48:35"/>
        <d v="2015-05-06T06:47:56"/>
        <d v="2015-05-06T13:48:24"/>
        <d v="2015-05-08T16:56:38"/>
        <d v="2015-05-15T13:45:37"/>
        <d v="2015-05-15T23:09:29"/>
        <d v="2015-05-16T05:06:42"/>
        <d v="2015-05-20T08:46:17"/>
        <d v="2015-05-22T15:04:09"/>
        <d v="2015-05-26T12:03:13"/>
        <d v="2015-06-02T06:17:04"/>
        <d v="2015-06-02T20:34:36"/>
        <d v="2015-06-09T16:48:17"/>
        <d v="2015-06-21T05:03:25"/>
        <d v="2015-07-13T11:14:23"/>
        <d v="2015-07-15T08:52:46"/>
        <d v="2015-07-22T09:05:16"/>
        <d v="2015-07-31T18:28:03"/>
        <d v="2015-08-10T10:38:43"/>
        <d v="2015-08-14T06:20:00"/>
        <d v="2015-08-17T12:43:32"/>
        <d v="2015-08-19T13:20:39"/>
        <d v="2015-08-23T17:59:28"/>
        <d v="2015-09-01T07:51:32"/>
        <d v="2015-09-03T09:21:26"/>
        <d v="2015-09-08T02:59:53"/>
        <d v="2015-09-14T07:00:21"/>
        <d v="2015-09-18T14:38:49"/>
        <d v="2015-09-23T16:01:01"/>
        <d v="2015-09-29T16:40:48"/>
        <d v="2015-10-07T07:00:09"/>
        <d v="2015-10-12T17:34:19"/>
        <d v="2015-10-14T06:12:07"/>
        <d v="2015-10-18T22:41:57"/>
        <d v="2015-10-21T03:20:53"/>
        <d v="2015-10-31T00:04:09"/>
        <d v="2015-11-16T13:20:10"/>
        <d v="2015-11-19T14:48:25"/>
        <d v="2015-11-23T11:59:34"/>
        <d v="2015-11-25T12:07:01"/>
        <d v="2015-12-03T08:47:00"/>
        <d v="2015-12-06T14:47:17"/>
        <d v="2015-12-06T16:13:10"/>
        <d v="2015-12-28T18:34:59"/>
        <d v="2016-01-01T16:40:37"/>
        <d v="2016-01-11T11:34:01"/>
        <d v="2016-01-22T03:24:17"/>
        <d v="2016-01-28T16:35:43"/>
        <d v="2016-01-31T12:05:14"/>
        <d v="2016-02-10T17:20:43"/>
        <d v="2016-02-15T16:12:08"/>
        <d v="2016-02-23T12:01:04"/>
        <d v="2016-02-25T13:11:30"/>
        <d v="2016-03-04T03:07:48"/>
        <d v="2016-03-11T10:36:29"/>
        <d v="2016-03-18T16:31:30"/>
        <d v="2016-04-10T20:15:06"/>
        <d v="2016-04-12T19:10:08"/>
        <d v="2016-04-27T14:49:05"/>
        <d v="2016-05-01T17:08:57"/>
        <d v="2016-05-04T08:31:22"/>
        <d v="2016-05-06T05:43:47"/>
        <d v="2016-05-07T19:12:05"/>
        <d v="2016-05-08T16:35:08"/>
        <d v="2016-05-15T13:35:15"/>
        <d v="2016-05-17T02:11:02"/>
        <d v="2016-05-19T12:23:02"/>
        <d v="2016-05-24T20:29:00"/>
        <d v="2016-05-24T20:52:38"/>
        <d v="2016-06-07T16:35:08"/>
        <d v="2016-06-27T01:28:36"/>
        <d v="2016-07-02T11:22:03"/>
        <d v="2016-07-03T17:01:11"/>
        <d v="2016-07-10T13:48:47"/>
        <d v="2016-07-13T17:53:29"/>
        <d v="2016-08-01T21:58:22"/>
        <d v="2016-08-02T10:59:54"/>
        <d v="2016-08-02T19:45:46"/>
        <d v="2016-08-10T15:03:57"/>
        <d v="2016-08-12T07:35:39"/>
        <d v="2016-08-23T13:22:09"/>
        <d v="2016-08-25T00:26:27"/>
        <d v="2016-08-29T09:43:32"/>
        <d v="2016-08-29T17:24:55"/>
        <d v="2016-08-30T17:03:05"/>
        <d v="2016-09-01T11:12:54"/>
        <d v="2016-09-13T13:00:27"/>
        <d v="2016-09-16T07:05:01"/>
        <d v="2016-09-23T10:29:19"/>
        <d v="2016-09-27T17:01:50"/>
        <d v="2016-10-01T11:01:15"/>
        <d v="2016-10-11T18:22:08"/>
        <d v="2016-10-19T13:03:10"/>
        <d v="2016-11-04T15:54:43"/>
        <d v="2016-11-14T12:04:21"/>
        <d v="2016-11-15T08:39:49"/>
        <d v="2016-11-16T12:36:09"/>
        <d v="2016-11-30T17:50:33"/>
        <d v="2016-12-01T21:46:11"/>
        <d v="2016-12-04T19:04:09"/>
        <d v="2016-12-29T17:35:30"/>
        <d v="2017-01-17T23:56:06"/>
        <d v="2017-01-20T10:03:25"/>
        <d v="2017-02-09T12:36:33"/>
        <d v="2017-02-13T16:48:10"/>
        <d v="2017-02-25T11:04:34"/>
        <d v="2017-03-02T07:55:07"/>
        <d v="2017-03-06T14:14:37"/>
        <d v="2017-03-07T20:07:25"/>
        <d v="2017-03-08T12:15:03"/>
        <d v="2017-03-14T10:21:56"/>
        <d v="2013-06-25T11:21:28"/>
        <d v="2014-08-19T15:59:32"/>
        <d v="2015-11-17T11:25:14"/>
        <d v="2014-05-26T05:51:39"/>
        <d v="2014-05-07T09:48:54"/>
        <d v="2015-08-18T09:59:51"/>
        <d v="2014-07-17T00:03:11"/>
        <d v="2016-05-09T12:33:39"/>
        <d v="2016-06-17T12:49:46"/>
        <d v="2011-04-12T19:20:49"/>
        <d v="2013-02-05T18:15:45"/>
        <d v="2013-12-12T16:02:25"/>
        <d v="2014-05-16T20:30:55"/>
        <d v="2014-05-19T10:17:38"/>
        <d v="2014-05-28T11:21:24"/>
        <d v="2014-07-15T23:34:57"/>
        <d v="2015-09-07T01:21:09"/>
        <d v="2016-10-11T07:37:07"/>
        <d v="2015-03-29T23:22:00"/>
        <d v="2015-09-20T12:55:22"/>
        <d v="2014-06-19T13:05:47"/>
        <d v="2014-04-06T19:06:29"/>
        <d v="2014-05-23T12:48:03"/>
        <d v="2014-06-10T18:01:40"/>
        <d v="2014-07-21T11:22:32"/>
        <d v="2014-09-06T19:06:13"/>
        <d v="2015-01-07T08:13:42"/>
        <d v="2015-02-17T17:31:27"/>
        <d v="2015-06-26T19:12:06"/>
        <d v="2015-09-15T04:59:58"/>
        <d v="2015-10-01T10:53:20"/>
        <d v="2015-10-06T04:22:57"/>
        <d v="2015-10-15T05:27:10"/>
        <d v="2015-10-16T17:09:06"/>
        <d v="2015-10-26T16:04:55"/>
        <d v="2016-02-19T00:54:29"/>
        <d v="2016-05-25T20:07:47"/>
        <d v="2016-06-08T18:29:55"/>
        <d v="2016-07-22T02:52:18"/>
        <d v="2016-09-18T13:28:06"/>
        <d v="2016-11-22T20:59:03"/>
        <d v="2017-02-19T19:00:02"/>
        <d v="2010-03-18T12:52:16"/>
        <d v="2013-09-30T11:40:01"/>
        <d v="2015-03-23T14:28:25"/>
        <d v="2016-08-31T15:11:25"/>
        <d v="2013-03-09T15:17:37"/>
        <d v="2013-11-22T07:55:40"/>
        <d v="2014-07-09T16:20:12"/>
        <d v="2015-04-15T16:28:43"/>
        <d v="2016-05-06T18:15:16"/>
        <d v="2012-01-28T11:17:03"/>
        <d v="2014-02-01T17:29:05"/>
        <d v="2014-03-26T16:08:47"/>
        <d v="2014-04-30T08:01:15"/>
        <d v="2014-05-19T08:09:12"/>
        <d v="2014-07-26T03:17:57"/>
        <d v="2014-09-11T02:47:50"/>
        <d v="2015-03-04T16:02:33"/>
        <d v="2015-04-07T12:41:55"/>
        <d v="2015-04-07T22:57:00"/>
        <d v="2015-04-16T02:50:03"/>
        <d v="2015-06-21T19:10:11"/>
        <d v="2015-06-29T10:01:48"/>
        <d v="2016-09-08T04:20:39"/>
        <d v="2016-11-29T23:29:27"/>
        <d v="2017-01-05T15:05:30"/>
        <d v="2015-11-15T18:09:34"/>
        <d v="2016-11-07T03:26:16"/>
        <d v="2015-12-21T15:50:48"/>
        <d v="2014-06-17T08:43:27"/>
        <d v="2013-07-29T10:56:31"/>
        <d v="2010-09-09T22:03:49"/>
        <d v="2010-12-23T21:40:38"/>
        <d v="2011-01-12T02:49:21"/>
        <d v="2011-01-24T14:48:47"/>
        <d v="2011-02-14T07:38:02"/>
        <d v="2011-07-11T21:45:37"/>
        <d v="2011-08-08T11:35:39"/>
        <d v="2011-10-28T20:13:16"/>
        <d v="2011-10-28T22:35:39"/>
        <d v="2011-10-31T23:45:36"/>
        <d v="2012-05-15T18:42:48"/>
        <d v="2012-05-29T15:16:11"/>
        <d v="2012-08-23T05:07:02"/>
        <d v="2012-12-14T17:48:33"/>
        <d v="2013-01-25T04:09:15"/>
        <d v="2013-03-15T16:03:52"/>
        <d v="2013-04-06T14:12:16"/>
        <d v="2013-04-27T13:47:23"/>
        <d v="2013-04-30T15:13:07"/>
        <d v="2013-05-14T19:57:37"/>
        <d v="2013-05-30T01:30:21"/>
        <d v="2013-09-20T15:51:34"/>
        <d v="2013-10-29T20:05:25"/>
        <d v="2013-11-01T15:21:07"/>
        <d v="2013-11-13T12:42:41"/>
        <d v="2013-11-13T18:08:56"/>
        <d v="2013-11-25T19:32:17"/>
        <d v="2014-03-24T10:59:33"/>
        <d v="2014-04-25T08:32:38"/>
        <d v="2014-05-13T19:12:35"/>
        <d v="2014-05-28T16:33:28"/>
        <d v="2014-06-03T20:44:10"/>
        <d v="2014-06-08T17:34:00"/>
        <d v="2014-06-15T16:29:10"/>
        <d v="2014-06-16T10:17:46"/>
        <d v="2014-06-24T03:49:38"/>
        <d v="2014-07-09T09:12:29"/>
        <d v="2014-07-16T15:20:34"/>
        <d v="2014-07-18T19:08:10"/>
        <d v="2014-07-21T19:45:30"/>
        <d v="2014-07-25T14:25:12"/>
        <d v="2014-08-06T19:10:11"/>
        <d v="2014-09-29T10:46:42"/>
        <d v="2014-10-27T14:29:37"/>
        <d v="2014-10-29T11:24:46"/>
        <d v="2014-11-13T01:00:03"/>
        <d v="2014-11-14T13:09:51"/>
        <d v="2014-12-02T03:20:26"/>
        <d v="2014-12-03T19:07:10"/>
        <d v="2015-01-27T18:09:48"/>
        <d v="2015-02-06T12:08:25"/>
        <d v="2015-02-10T17:58:32"/>
        <d v="2015-02-17T15:02:50"/>
        <d v="2015-02-18T12:34:59"/>
        <d v="2015-02-24T11:49:54"/>
        <d v="2015-03-01T00:16:54"/>
        <d v="2015-03-04T09:59:01"/>
        <d v="2015-04-01T03:59:32"/>
        <d v="2015-04-02T11:28:25"/>
        <d v="2015-04-02T17:02:16"/>
        <d v="2015-04-14T11:36:34"/>
        <d v="2015-05-13T04:29:57"/>
        <d v="2015-05-19T12:08:25"/>
        <d v="2015-05-20T00:33:24"/>
        <d v="2015-05-25T08:10:24"/>
        <d v="2015-06-09T09:46:50"/>
        <d v="2015-06-29T15:59:32"/>
        <d v="2015-08-02T15:57:06"/>
        <d v="2015-08-10T17:31:19"/>
        <d v="2015-08-11T22:38:27"/>
        <d v="2015-09-01T10:10:22"/>
        <d v="2015-09-14T21:19:22"/>
        <d v="2015-10-19T10:09:07"/>
        <d v="2015-12-07T15:38:37"/>
        <d v="2016-03-04T11:32:01"/>
        <d v="2016-03-08T10:29:18"/>
        <d v="2016-06-05T19:13:44"/>
        <d v="2016-06-28T10:58:38"/>
        <d v="2016-10-06T12:48:47"/>
        <d v="2016-10-12T12:41:13"/>
        <d v="2017-02-01T14:14:28"/>
        <d v="2017-02-17T14:34:01"/>
        <d v="2014-08-11T14:16:26"/>
        <d v="2015-12-05T18:57:11"/>
        <d v="2016-04-04T18:00:50"/>
        <d v="2012-10-10T13:07:07"/>
        <d v="2015-03-19T14:16:03"/>
        <d v="2014-07-31T13:30:45"/>
        <d v="2013-11-04T22:14:59"/>
        <d v="2014-09-22T19:49:07"/>
        <d v="2010-06-24T21:46:20"/>
        <d v="2011-04-02T18:34:47"/>
        <d v="2011-07-07T15:05:57"/>
        <d v="2011-08-28T19:18:17"/>
        <d v="2011-11-05T16:21:10"/>
        <d v="2012-02-09T10:07:29"/>
        <d v="2012-05-11T23:01:23"/>
        <d v="2012-06-18T16:53:18"/>
        <d v="2012-08-14T11:47:33"/>
        <d v="2012-08-22T14:38:14"/>
        <d v="2012-11-13T17:17:32"/>
        <d v="2013-01-30T13:01:51"/>
        <d v="2013-10-10T13:44:06"/>
        <d v="2013-10-14T11:24:19"/>
        <d v="2014-02-18T22:36:01"/>
        <d v="2014-06-09T01:13:01"/>
        <d v="2014-06-09T12:24:25"/>
        <d v="2014-06-11T12:04:38"/>
        <d v="2014-06-25T14:33:40"/>
        <d v="2014-10-12T18:54:23"/>
        <d v="2014-11-03T00:34:20"/>
        <d v="2014-11-08T21:12:08"/>
        <d v="2014-11-13T17:49:25"/>
        <d v="2014-11-18T14:22:37"/>
        <d v="2015-01-10T14:58:33"/>
        <d v="2015-02-12T13:17:52"/>
        <d v="2015-02-14T12:35:52"/>
        <d v="2015-03-15T14:02:06"/>
        <d v="2015-04-01T00:46:37"/>
        <d v="2015-04-08T19:23:53"/>
        <d v="2015-04-29T15:43:15"/>
        <d v="2015-05-09T23:07:47"/>
        <d v="2015-06-04T10:35:24"/>
        <d v="2015-06-23T09:44:59"/>
        <d v="2015-07-01T22:00:54"/>
        <d v="2015-08-05T11:11:02"/>
        <d v="2015-10-01T10:57:33"/>
        <d v="2016-01-11T11:42:44"/>
        <d v="2016-01-13T15:14:20"/>
        <d v="2016-02-15T14:16:33"/>
        <d v="2016-03-23T11:00:09"/>
        <d v="2016-05-13T03:29:03"/>
        <d v="2016-06-24T11:55:35"/>
        <d v="2016-07-25T11:44:30"/>
        <d v="2016-08-29T01:15:56"/>
        <d v="2016-11-02T12:13:22"/>
        <d v="2017-02-24T16:14:45"/>
        <d v="2016-06-13T16:29:42"/>
        <d v="2011-08-10T16:02:43"/>
        <d v="2014-10-09T13:29:26"/>
        <d v="2015-08-07T09:47:04"/>
        <d v="2010-06-08T19:28:50"/>
        <d v="2011-05-31T10:19:23"/>
        <d v="2011-12-06T17:47:01"/>
        <d v="2012-01-19T12:33:46"/>
        <d v="2012-02-28T09:45:23"/>
        <d v="2012-03-02T16:00:58"/>
        <d v="2012-08-03T06:30:48"/>
        <d v="2012-11-26T15:04:12"/>
        <d v="2013-02-21T18:42:41"/>
        <d v="2013-03-08T15:54:03"/>
        <d v="2013-07-08T12:50:36"/>
        <d v="2013-09-29T10:56:28"/>
        <d v="2014-05-21T15:37:52"/>
        <d v="2014-06-30T13:38:02"/>
        <d v="2014-07-15T14:42:34"/>
        <d v="2014-07-22T14:53:18"/>
        <d v="2014-08-19T15:46:16"/>
        <d v="2014-09-03T00:19:02"/>
        <d v="2014-09-19T08:01:24"/>
        <d v="2014-10-28T10:48:27"/>
        <d v="2014-11-03T20:31:39"/>
        <d v="2014-11-25T17:32:09"/>
        <d v="2014-11-26T13:25:40"/>
        <d v="2014-12-08T13:46:10"/>
        <d v="2014-12-09T16:17:41"/>
        <d v="2014-12-15T08:10:19"/>
        <d v="2015-01-07T17:13:21"/>
        <d v="2015-02-11T20:20:16"/>
        <d v="2015-06-15T15:18:53"/>
        <d v="2015-06-16T14:51:45"/>
        <d v="2015-06-19T13:44:23"/>
        <d v="2015-09-03T11:27:25"/>
        <d v="2015-11-15T12:01:24"/>
        <d v="2016-02-08T18:59:23"/>
        <d v="2016-02-26T04:46:56"/>
        <d v="2016-03-22T15:48:26"/>
        <d v="2016-04-06T09:35:58"/>
        <d v="2016-06-17T18:14:22"/>
        <d v="2016-06-26T23:37:55"/>
        <d v="2016-08-09T02:38:46"/>
        <d v="2016-11-14T16:01:18"/>
        <d v="2016-11-16T01:13:58"/>
        <d v="2017-01-09T16:40:35"/>
        <d v="2015-04-07T13:12:22"/>
        <d v="2014-11-07T02:04:34"/>
        <d v="2015-05-30T12:26:05"/>
        <d v="2010-11-05T09:54:46"/>
        <d v="2015-05-06T14:06:13"/>
        <d v="2010-03-10T16:15:51"/>
        <d v="2010-04-23T14:28:34"/>
        <d v="2010-11-25T00:45:26"/>
        <d v="2011-12-16T08:14:29"/>
        <d v="2012-01-29T11:18:34"/>
        <d v="2013-09-23T21:33:58"/>
        <d v="2014-01-17T13:18:12"/>
        <d v="2014-04-04T12:11:40"/>
        <d v="2014-05-13T10:47:04"/>
        <d v="2014-05-27T08:19:26"/>
        <d v="2014-05-29T17:04:24"/>
        <d v="2014-07-27T17:20:12"/>
        <d v="2014-10-11T13:48:21"/>
        <d v="2014-12-18T07:38:23"/>
        <d v="2015-01-24T20:42:42"/>
        <d v="2015-03-18T15:45:05"/>
        <d v="2015-08-12T10:13:26"/>
        <d v="2015-08-17T21:31:52"/>
        <d v="2015-09-06T17:17:05"/>
        <d v="2015-10-08T16:49:00"/>
        <d v="2016-06-03T02:38:56"/>
        <d v="2016-12-27T13:08:20"/>
        <d v="2011-11-02T21:39:56"/>
        <d v="2014-02-10T09:00:06"/>
        <d v="2016-02-16T16:08:40"/>
        <d v="2016-09-09T05:56:59"/>
        <d v="2015-10-16T14:25:16"/>
        <d v="2010-05-05T23:48:03"/>
        <d v="2010-11-20T14:34:51"/>
        <d v="2010-11-22T22:08:53"/>
        <d v="2011-02-11T14:07:25"/>
        <d v="2011-04-05T14:52:20"/>
        <d v="2011-07-22T19:18:33"/>
        <d v="2011-07-27T14:32:47"/>
        <d v="2011-08-02T16:20:31"/>
        <d v="2011-08-08T11:58:52"/>
        <d v="2011-08-10T20:00:22"/>
        <d v="2012-02-06T21:43:55"/>
        <d v="2012-02-08T20:56:15"/>
        <d v="2012-06-15T15:03:07"/>
        <d v="2012-08-01T19:32:04"/>
        <d v="2012-11-10T00:19:27"/>
        <d v="2013-02-02T18:42:17"/>
        <d v="2013-02-22T18:54:52"/>
        <d v="2013-03-28T16:16:31"/>
        <d v="2013-05-08T13:03:12"/>
        <d v="2013-09-09T03:18:07"/>
        <d v="2013-09-26T12:39:50"/>
        <d v="2013-10-01T12:56:17"/>
        <d v="2013-10-28T16:08:31"/>
        <d v="2013-10-30T08:28:15"/>
        <d v="2014-01-06T15:48:53"/>
        <d v="2014-01-13T12:49:11"/>
        <d v="2014-03-20T16:04:35"/>
        <d v="2014-03-25T17:52:53"/>
        <d v="2014-05-22T12:12:52"/>
        <d v="2014-06-14T17:29:24"/>
        <d v="2014-06-17T19:38:08"/>
        <d v="2014-06-18T11:04:11"/>
        <d v="2014-06-19T15:38:50"/>
        <d v="2014-07-07T18:45:24"/>
        <d v="2014-07-09T07:03:49"/>
        <d v="2014-07-13T10:51:50"/>
        <d v="2014-08-15T21:00:03"/>
        <d v="2014-08-27T22:08:27"/>
        <d v="2014-09-15T10:51:36"/>
        <d v="2014-09-30T17:22:42"/>
        <d v="2014-10-08T13:54:03"/>
        <d v="2014-10-20T15:55:40"/>
        <d v="2014-11-03T11:10:43"/>
        <d v="2014-12-02T17:20:04"/>
        <d v="2015-01-12T18:33:28"/>
        <d v="2015-01-14T11:14:44"/>
        <d v="2015-01-14T18:58:02"/>
        <d v="2015-01-22T11:29:56"/>
        <d v="2015-01-27T15:00:22"/>
        <d v="2015-02-07T11:13:46"/>
        <d v="2015-02-25T11:24:52"/>
        <d v="2015-02-27T02:06:50"/>
        <d v="2015-03-05T02:22:05"/>
        <d v="2015-03-06T16:40:57"/>
        <d v="2015-03-09T13:12:56"/>
        <d v="2015-03-21T16:09:25"/>
        <d v="2015-03-30T13:14:28"/>
        <d v="2015-05-12T07:52:02"/>
        <d v="2015-06-11T19:33:25"/>
        <d v="2015-06-16T13:19:19"/>
        <d v="2015-07-14T10:34:26"/>
        <d v="2015-07-21T13:19:02"/>
        <d v="2015-08-03T01:47:27"/>
        <d v="2015-08-08T13:09:57"/>
        <d v="2015-08-21T19:32:59"/>
        <d v="2015-08-22T12:26:21"/>
        <d v="2015-09-06T10:11:45"/>
        <d v="2015-09-08T17:16:04"/>
        <d v="2015-10-12T16:30:44"/>
        <d v="2015-10-14T08:20:45"/>
        <d v="2015-10-14T21:06:08"/>
        <d v="2016-02-16T04:46:16"/>
        <d v="2016-02-17T19:44:54"/>
        <d v="2016-03-09T14:31:22"/>
        <d v="2016-04-19T02:38:40"/>
        <d v="2016-04-26T19:54:35"/>
        <d v="2016-05-06T08:58:34"/>
        <d v="2016-06-11T13:35:38"/>
        <d v="2016-06-15T09:34:06"/>
        <d v="2016-08-04T17:12:55"/>
        <d v="2016-09-05T10:00:37"/>
        <d v="2016-10-29T17:55:24"/>
        <d v="2017-01-26T15:18:25"/>
        <d v="2017-02-13T00:07:40"/>
        <d v="2016-09-19T02:53:27"/>
        <d v="2014-11-20T07:08:53"/>
        <d v="2015-09-30T21:08:13"/>
        <d v="2014-08-25T12:15:16"/>
        <d v="2014-06-26T14:29:25"/>
        <d v="2014-10-14T17:37:28"/>
        <d v="2016-03-01T21:27:39"/>
        <d v="2014-09-22T10:36:50"/>
        <d v="2011-10-16T23:48:41"/>
        <d v="2009-05-16T22:55:13"/>
        <d v="2011-02-12T21:03:10"/>
        <d v="2011-07-05T21:32:06"/>
        <d v="2012-03-04T19:55:30"/>
        <d v="2012-03-05T13:33:23"/>
        <d v="2012-04-27T17:52:24"/>
        <d v="2013-05-28T14:44:52"/>
        <d v="2013-06-06T20:29:20"/>
        <d v="2013-10-15T11:07:02"/>
        <d v="2014-05-07T12:13:56"/>
        <d v="2014-07-09T09:23:42"/>
        <d v="2014-07-10T00:37:12"/>
        <d v="2014-07-25T18:14:09"/>
        <d v="2014-07-26T18:28:26"/>
        <d v="2014-08-18T12:08:24"/>
        <d v="2014-09-15T11:51:10"/>
        <d v="2014-10-01T17:45:42"/>
        <d v="2014-10-04T09:20:36"/>
        <d v="2014-10-28T09:05:37"/>
        <d v="2014-12-10T13:04:06"/>
        <d v="2015-01-22T09:31:17"/>
        <d v="2015-01-30T10:21:16"/>
        <d v="2015-02-22T01:40:07"/>
        <d v="2015-03-24T20:39:31"/>
        <d v="2015-05-21T12:55:14"/>
        <d v="2015-06-24T02:21:12"/>
        <d v="2015-07-08T13:30:56"/>
        <d v="2015-07-10T19:41:20"/>
        <d v="2015-09-08T11:42:15"/>
        <d v="2016-03-28T17:22:07"/>
        <d v="2016-04-06T08:24:40"/>
        <d v="2016-05-25T12:13:34"/>
        <d v="2016-07-07T20:32:22"/>
        <d v="2016-07-19T23:01:09"/>
        <d v="2016-08-15T09:49:05"/>
        <d v="2016-09-20T09:04:01"/>
        <d v="2016-05-24T11:00:25"/>
        <d v="2016-11-23T02:42:46"/>
        <d v="2012-01-03T14:26:13"/>
        <d v="2015-10-09T10:51:41"/>
        <d v="2014-07-10T12:22:00"/>
        <d v="2017-03-12T15:44:05"/>
        <d v="2014-12-16T10:56:45"/>
        <d v="2009-08-25T10:26:54"/>
        <d v="2009-09-14T16:38:02"/>
        <d v="2009-10-01T21:31:46"/>
        <d v="2009-11-06T15:07:09"/>
        <d v="2010-03-29T10:54:18"/>
        <d v="2010-03-30T00:53:50"/>
        <d v="2010-04-06T12:52:59"/>
        <d v="2010-06-13T21:01:34"/>
        <d v="2010-08-26T19:16:16"/>
        <d v="2010-09-09T09:30:14"/>
        <d v="2010-10-07T14:34:30"/>
        <d v="2010-10-29T03:43:25"/>
        <d v="2010-11-23T00:35:24"/>
        <d v="2010-12-19T16:17:07"/>
        <d v="2011-03-24T15:01:36"/>
        <d v="2011-06-03T06:57:46"/>
        <d v="2011-06-24T02:27:21"/>
        <d v="2011-06-28T20:17:16"/>
        <d v="2011-07-12T11:01:58"/>
        <d v="2011-07-29T13:12:08"/>
        <d v="2011-07-30T12:30:08"/>
        <d v="2011-09-22T22:39:38"/>
        <d v="2011-11-15T19:19:14"/>
        <d v="2011-11-18T15:48:41"/>
        <d v="2011-12-02T14:05:47"/>
        <d v="2011-12-20T21:08:30"/>
        <d v="2012-03-14T20:20:34"/>
        <d v="2012-03-19T13:38:21"/>
        <d v="2012-03-28T11:00:46"/>
        <d v="2012-04-03T18:00:26"/>
        <d v="2012-04-04T09:33:35"/>
        <d v="2012-04-11T09:53:15"/>
        <d v="2012-05-10T04:49:37"/>
        <d v="2012-06-07T12:46:51"/>
        <d v="2012-06-08T07:29:29"/>
        <d v="2012-07-16T20:16:25"/>
        <d v="2012-08-15T15:35:36"/>
        <d v="2012-08-23T13:19:16"/>
        <d v="2012-08-25T14:46:52"/>
        <d v="2012-08-28T14:06:20"/>
        <d v="2012-09-04T18:07:13"/>
        <d v="2012-09-06T18:51:15"/>
        <d v="2012-10-15T13:04:46"/>
        <d v="2012-10-16T09:40:52"/>
        <d v="2012-11-13T17:58:23"/>
        <d v="2012-11-20T06:58:45"/>
        <d v="2012-12-03T20:31:33"/>
        <d v="2012-12-21T12:21:20"/>
        <d v="2013-01-17T10:52:38"/>
        <d v="2013-01-31T14:25:29"/>
        <d v="2013-02-14T03:23:59"/>
        <d v="2013-02-18T23:38:21"/>
        <d v="2013-02-24T19:55:51"/>
        <d v="2013-03-07T02:16:22"/>
        <d v="2013-04-12T13:27:26"/>
        <d v="2013-05-15T14:32:37"/>
        <d v="2013-05-21T06:04:18"/>
        <d v="2013-05-21T22:31:36"/>
        <d v="2013-06-22T15:09:12"/>
        <d v="2013-08-20T15:21:10"/>
        <d v="2013-09-04T09:49:00"/>
        <d v="2013-09-06T20:21:58"/>
        <d v="2013-09-25T18:00:10"/>
        <d v="2013-10-03T17:09:05"/>
        <d v="2013-11-26T23:01:29"/>
        <d v="2014-01-03T13:02:06"/>
        <d v="2014-01-28T01:36:27"/>
        <d v="2014-01-28T14:45:32"/>
        <d v="2014-02-26T14:36:40"/>
        <d v="2014-03-19T20:01:58"/>
        <d v="2014-03-20T07:34:08"/>
        <d v="2014-04-04T12:41:24"/>
        <d v="2014-04-10T07:36:26"/>
        <d v="2014-04-11T06:50:52"/>
        <d v="2014-04-16T16:23:30"/>
        <d v="2014-04-16T23:32:45"/>
        <d v="2014-04-24T09:14:19"/>
        <d v="2014-04-24T10:15:31"/>
        <d v="2014-04-30T17:09:16"/>
        <d v="2014-05-06T20:44:24"/>
        <d v="2014-05-20T10:33:51"/>
        <d v="2014-05-21T20:05:03"/>
        <d v="2014-05-28T00:14:15"/>
        <d v="2014-05-30T02:55:39"/>
        <d v="2014-05-30T12:26:51"/>
        <d v="2014-05-31T20:22:32"/>
        <d v="2014-06-04T18:32:49"/>
        <d v="2014-06-12T17:38:50"/>
        <d v="2014-06-13T11:37:37"/>
        <d v="2014-06-16T04:29:25"/>
        <d v="2014-06-16T14:03:28"/>
        <d v="2014-06-18T21:57:08"/>
        <d v="2014-07-04T10:48:04"/>
        <d v="2014-07-07T09:31:17"/>
        <d v="2014-07-07T11:10:46"/>
        <d v="2014-07-07T16:50:19"/>
        <d v="2014-07-09T12:41:30"/>
        <d v="2014-07-11T11:56:00"/>
        <d v="2014-07-13T22:19:26"/>
        <d v="2014-07-21T23:49:49"/>
        <d v="2014-07-29T08:27:24"/>
        <d v="2014-07-31T07:59:53"/>
        <d v="2014-08-07T00:09:04"/>
        <d v="2014-08-07T13:16:58"/>
        <d v="2014-08-09T20:41:37"/>
        <d v="2014-08-14T10:50:05"/>
        <d v="2014-08-14T19:36:30"/>
        <d v="2014-08-28T20:27:51"/>
        <d v="2014-08-28T20:38:33"/>
        <d v="2014-09-02T15:59:02"/>
        <d v="2014-09-20T03:00:34"/>
        <d v="2014-09-21T20:50:28"/>
        <d v="2014-09-23T17:57:51"/>
        <d v="2014-09-26T18:55:00"/>
        <d v="2014-10-03T04:36:19"/>
        <d v="2014-10-03T13:18:29"/>
        <d v="2014-10-11T15:06:20"/>
        <d v="2014-10-11T15:07:43"/>
        <d v="2014-10-14T11:20:28"/>
        <d v="2014-10-15T17:28:04"/>
        <d v="2014-10-19T11:23:26"/>
        <d v="2014-10-20T14:40:07"/>
        <d v="2014-10-28T21:28:17"/>
        <d v="2014-10-29T09:02:44"/>
        <d v="2014-11-01T07:39:47"/>
        <d v="2014-11-10T13:33:15"/>
        <d v="2014-11-18T06:49:11"/>
        <d v="2014-11-18T14:31:28"/>
        <d v="2014-11-26T21:02:28"/>
        <d v="2014-12-02T11:13:36"/>
        <d v="2014-12-02T16:37:42"/>
        <d v="2014-12-09T11:31:36"/>
        <d v="2014-12-17T19:32:23"/>
        <d v="2014-12-20T14:47:03"/>
        <d v="2014-12-30T10:44:00"/>
        <d v="2015-01-06T14:44:01"/>
        <d v="2015-01-06T18:14:16"/>
        <d v="2015-01-11T20:12:39"/>
        <d v="2015-01-23T15:09:13"/>
        <d v="2015-01-27T03:41:33"/>
        <d v="2015-01-27T17:17:09"/>
        <d v="2015-02-05T23:55:12"/>
        <d v="2015-02-06T12:50:03"/>
        <d v="2015-02-06T23:44:52"/>
        <d v="2015-02-17T20:11:06"/>
        <d v="2015-02-19T12:51:38"/>
        <d v="2015-02-26T00:05:59"/>
        <d v="2015-03-01T00:13:05"/>
        <d v="2015-03-02T13:00:26"/>
        <d v="2015-03-04T12:20:13"/>
        <d v="2015-03-05T14:53:49"/>
        <d v="2015-03-10T14:09:22"/>
        <d v="2015-03-16T10:04:49"/>
        <d v="2015-03-16T16:54:53"/>
        <d v="2015-03-28T13:41:20"/>
        <d v="2015-04-02T10:11:49"/>
        <d v="2015-04-08T10:36:49"/>
        <d v="2015-04-13T15:04:28"/>
        <d v="2015-04-14T07:55:22"/>
        <d v="2015-04-14T18:44:01"/>
        <d v="2015-04-20T22:26:50"/>
        <d v="2015-04-28T12:34:48"/>
        <d v="2015-05-01T16:55:53"/>
        <d v="2015-05-04T14:46:40"/>
        <d v="2015-05-05T00:26:00"/>
        <d v="2015-05-08T08:55:54"/>
        <d v="2015-05-15T07:36:49"/>
        <d v="2015-05-16T16:06:08"/>
        <d v="2015-05-21T23:34:54"/>
        <d v="2015-05-26T20:40:14"/>
        <d v="2015-05-27T00:42:16"/>
        <d v="2015-05-29T10:09:30"/>
        <d v="2015-05-30T15:57:18"/>
        <d v="2015-06-12T14:31:44"/>
        <d v="2015-06-16T16:54:51"/>
        <d v="2015-06-18T14:16:38"/>
        <d v="2015-06-27T00:37:37"/>
        <d v="2015-06-29T14:35:49"/>
        <d v="2015-07-02T01:45:37"/>
        <d v="2015-07-07T06:05:21"/>
        <d v="2015-07-08T17:36:08"/>
        <d v="2015-07-09T03:35:08"/>
        <d v="2015-07-10T23:00:18"/>
        <d v="2015-07-16T11:12:01"/>
        <d v="2015-07-28T10:54:35"/>
        <d v="2015-08-02T19:28:25"/>
        <d v="2015-08-05T16:50:18"/>
        <d v="2015-08-06T21:36:46"/>
        <d v="2015-08-10T23:09:21"/>
        <d v="2015-08-17T11:07:19"/>
        <d v="2015-08-18T21:49:10"/>
        <d v="2015-08-19T22:50:17"/>
        <d v="2015-08-20T01:37:31"/>
        <d v="2015-08-21T22:11:16"/>
        <d v="2015-08-23T05:35:38"/>
        <d v="2015-08-26T23:33:41"/>
        <d v="2015-08-27T10:00:23"/>
        <d v="2015-09-01T11:44:46"/>
        <d v="2015-09-01T12:22:11"/>
        <d v="2015-09-11T02:07:49"/>
        <d v="2015-09-15T15:22:38"/>
        <d v="2015-09-18T11:23:47"/>
        <d v="2015-10-01T10:06:47"/>
        <d v="2015-10-02T11:04:28"/>
        <d v="2015-10-02T13:41:08"/>
        <d v="2015-10-14T19:04:10"/>
        <d v="2015-10-16T15:29:06"/>
        <d v="2015-10-17T10:04:58"/>
        <d v="2015-10-18T16:24:14"/>
        <d v="2015-10-26T09:49:11"/>
        <d v="2015-10-26T11:08:38"/>
        <d v="2015-11-09T02:58:55"/>
        <d v="2015-11-10T11:51:01"/>
        <d v="2015-11-11T06:04:23"/>
        <d v="2015-11-21T15:06:57"/>
        <d v="2015-11-25T19:18:54"/>
        <d v="2015-12-03T09:11:28"/>
        <d v="2015-12-03T14:38:28"/>
        <d v="2015-12-07T17:50:13"/>
        <d v="2015-12-18T13:01:01"/>
        <d v="2015-12-20T11:26:13"/>
        <d v="2016-01-02T17:27:15"/>
        <d v="2016-01-08T08:18:51"/>
        <d v="2016-01-08T11:58:00"/>
        <d v="2016-01-12T11:29:03"/>
        <d v="2016-01-14T16:35:13"/>
        <d v="2016-01-19T07:33:09"/>
        <d v="2016-01-22T06:24:25"/>
        <d v="2016-01-26T11:57:16"/>
        <d v="2016-01-28T11:18:30"/>
        <d v="2016-02-01T14:21:27"/>
        <d v="2016-02-05T11:08:33"/>
        <d v="2016-02-09T00:48:07"/>
        <d v="2016-02-13T10:35:29"/>
        <d v="2016-02-17T14:18:39"/>
        <d v="2016-02-23T18:39:13"/>
        <d v="2016-02-27T12:18:15"/>
        <d v="2016-02-29T15:23:22"/>
        <d v="2016-03-01T08:36:20"/>
        <d v="2016-03-01T12:56:25"/>
        <d v="2016-03-21T09:08:22"/>
        <d v="2016-03-23T14:34:33"/>
        <d v="2016-03-23T14:49:04"/>
        <d v="2016-03-25T15:05:04"/>
        <d v="2016-03-28T09:58:27"/>
        <d v="2016-03-31T08:46:00"/>
        <d v="2016-04-07T08:09:54"/>
        <d v="2016-04-09T11:25:10"/>
        <d v="2016-04-13T14:04:23"/>
        <d v="2016-05-05T15:55:18"/>
        <d v="2016-05-05T18:49:38"/>
        <d v="2016-05-17T01:21:10"/>
        <d v="2016-06-14T11:25:33"/>
        <d v="2016-06-17T13:09:48"/>
        <d v="2016-06-27T20:49:40"/>
        <d v="2016-07-03T23:00:04"/>
        <d v="2016-07-06T23:32:47"/>
        <d v="2016-07-08T06:22:34"/>
        <d v="2016-07-15T17:45:43"/>
        <d v="2016-07-16T01:20:25"/>
        <d v="2016-07-18T09:31:46"/>
        <d v="2016-07-21T13:41:02"/>
        <d v="2016-07-23T22:07:17"/>
        <d v="2016-07-26T23:56:36"/>
        <d v="2016-08-03T12:03:22"/>
        <d v="2016-08-13T09:02:55"/>
        <d v="2016-08-19T15:26:25"/>
        <d v="2016-09-01T03:33:45"/>
        <d v="2016-09-06T22:26:44"/>
        <d v="2016-09-14T17:55:21"/>
        <d v="2016-09-21T09:45:17"/>
        <d v="2016-09-26T05:06:57"/>
        <d v="2016-10-02T21:13:39"/>
        <d v="2016-10-04T14:39:06"/>
        <d v="2016-10-06T09:57:47"/>
        <d v="2016-10-12T19:07:27"/>
        <d v="2016-10-27T09:27:51"/>
        <d v="2016-11-08T09:48:26"/>
        <d v="2016-11-11T11:20:08"/>
        <d v="2016-11-15T19:59:40"/>
        <d v="2016-11-29T00:08:45"/>
        <d v="2016-11-30T15:34:13"/>
        <d v="2016-12-01T13:20:54"/>
        <d v="2016-12-04T11:02:45"/>
        <d v="2016-12-10T05:34:12"/>
        <d v="2016-12-16T12:16:53"/>
        <d v="2016-12-16T20:49:22"/>
        <d v="2016-12-16T23:46:23"/>
        <d v="2016-12-17T00:17:33"/>
        <d v="2016-12-18T15:16:26"/>
        <d v="2016-12-29T14:51:23"/>
        <d v="2017-01-02T16:50:36"/>
        <d v="2017-01-18T11:17:25"/>
        <d v="2017-01-26T04:01:47"/>
        <d v="2017-01-31T14:19:15"/>
        <d v="2017-02-01T14:30:34"/>
        <d v="2017-02-21T22:37:47"/>
        <d v="2017-02-26T15:15:19"/>
        <d v="2017-01-27T17:37:06"/>
        <d v="2015-07-14T15:57:42"/>
        <d v="2012-06-08T21:07:27"/>
        <d v="2013-05-27T20:49:11"/>
        <d v="2015-02-27T15:01:36"/>
        <d v="2011-11-08T13:21:44"/>
        <d v="2015-01-21T03:34:13"/>
        <d v="2015-03-26T06:27:36"/>
        <d v="2016-02-17T14:38:02"/>
        <d v="2015-01-12T10:23:40"/>
        <d v="2015-03-19T11:52:02"/>
        <d v="2015-07-12T13:31:40"/>
        <d v="2013-12-06T10:38:09"/>
        <d v="2012-07-08T21:15:10"/>
        <d v="2010-03-11T15:02:24"/>
        <d v="2010-12-14T03:51:37"/>
        <d v="2011-04-29T21:04:48"/>
        <d v="2012-12-06T05:46:30"/>
        <d v="2013-10-25T06:49:53"/>
        <d v="2014-03-03T16:38:37"/>
        <d v="2014-03-05T22:59:39"/>
        <d v="2014-05-12T14:33:18"/>
        <d v="2014-06-02T11:01:00"/>
        <d v="2014-06-23T13:23:11"/>
        <d v="2014-07-21T01:21:27"/>
        <d v="2014-07-30T23:48:13"/>
        <d v="2014-08-14T16:11:25"/>
        <d v="2014-10-31T13:04:22"/>
        <d v="2014-11-18T21:24:46"/>
        <d v="2015-04-07T19:52:36"/>
        <d v="2015-07-15T08:00:52"/>
        <d v="2015-07-23T11:19:14"/>
        <d v="2015-07-23T15:18:55"/>
        <d v="2015-08-15T22:36:14"/>
        <d v="2015-09-28T20:07:14"/>
        <d v="2016-01-20T19:03:49"/>
        <d v="2016-02-26T17:47:59"/>
        <d v="2016-07-05T15:57:09"/>
        <d v="2016-07-19T15:24:33"/>
        <d v="2016-08-17T18:10:04"/>
        <d v="2016-10-05T08:06:24"/>
        <d v="2016-10-17T09:51:09"/>
        <d v="2017-02-02T05:12:32"/>
        <d v="2014-11-01T19:54:25"/>
        <d v="2013-01-25T16:04:32"/>
        <d v="2015-07-07T11:13:11"/>
        <d v="2016-01-06T00:31:22"/>
        <d v="2016-06-05T15:58:54"/>
        <d v="2016-04-23T14:08:15"/>
        <d v="2014-06-01T18:50:31"/>
        <d v="2014-09-10T11:31:48"/>
        <d v="2016-04-05T06:47:40"/>
        <d v="2013-07-16T05:43:28"/>
        <d v="2013-04-11T11:51:11"/>
        <d v="2013-08-09T11:37:23"/>
        <d v="2014-09-23T18:30:40"/>
        <d v="2015-06-08T02:09:36"/>
        <d v="2015-09-28T21:53:43"/>
        <d v="2015-11-19T11:07:09"/>
        <d v="2015-04-12T22:45:06"/>
        <d v="2017-03-09T08:54:05"/>
        <d v="2015-04-06T12:22:11"/>
        <d v="2009-09-23T08:35:16"/>
        <d v="2011-05-09T12:31:01"/>
        <d v="2011-05-19T16:14:06"/>
        <d v="2011-07-06T16:05:38"/>
        <d v="2011-07-26T03:10:54"/>
        <d v="2011-09-09T14:41:01"/>
        <d v="2011-11-13T11:05:32"/>
        <d v="2012-01-31T15:06:15"/>
        <d v="2012-02-16T20:35:10"/>
        <d v="2012-02-27T20:57:54"/>
        <d v="2012-03-01T16:53:49"/>
        <d v="2012-03-31T10:30:08"/>
        <d v="2012-05-01T02:00:31"/>
        <d v="2012-07-09T18:12:24"/>
        <d v="2012-07-17T15:22:46"/>
        <d v="2012-07-20T23:27:41"/>
        <d v="2012-10-02T15:22:48"/>
        <d v="2012-10-12T08:53:48"/>
        <d v="2012-11-13T10:33:57"/>
        <d v="2013-02-05T22:02:08"/>
        <d v="2013-03-11T10:54:31"/>
        <d v="2013-06-13T16:35:25"/>
        <d v="2013-06-25T20:30:35"/>
        <d v="2013-09-29T13:01:31"/>
        <d v="2013-11-26T18:54:54"/>
        <d v="2013-12-20T15:00:30"/>
        <d v="2014-01-21T12:00:17"/>
        <d v="2014-04-23T15:01:47"/>
        <d v="2014-05-01T16:49:01"/>
        <d v="2014-05-13T12:28:10"/>
        <d v="2014-05-15T12:41:22"/>
        <d v="2014-06-04T14:37:14"/>
        <d v="2014-06-09T11:27:42"/>
        <d v="2014-06-27T15:47:40"/>
        <d v="2014-07-09T13:55:05"/>
        <d v="2014-07-09T14:05:51"/>
        <d v="2014-07-13T17:50:11"/>
        <d v="2014-07-22T02:01:55"/>
        <d v="2014-07-22T22:44:15"/>
        <d v="2014-07-26T11:00:57"/>
        <d v="2014-08-01T12:31:31"/>
        <d v="2014-08-18T07:49:51"/>
        <d v="2014-10-02T02:04:57"/>
        <d v="2014-10-02T17:01:43"/>
        <d v="2014-10-06T11:04:58"/>
        <d v="2014-10-10T13:47:51"/>
        <d v="2014-10-22T15:13:28"/>
        <d v="2014-10-29T13:02:56"/>
        <d v="2014-11-01T22:12:15"/>
        <d v="2014-11-09T21:11:14"/>
        <d v="2014-12-03T19:57:52"/>
        <d v="2014-12-22T15:53:30"/>
        <d v="2014-12-31T11:53:34"/>
        <d v="2015-01-02T16:48:31"/>
        <d v="2015-01-17T13:48:03"/>
        <d v="2015-01-17T19:08:47"/>
        <d v="2015-01-20T11:52:10"/>
        <d v="2015-01-28T14:49:06"/>
        <d v="2015-02-08T23:26:23"/>
        <d v="2015-02-15T22:34:24"/>
        <d v="2015-02-23T00:38:49"/>
        <d v="2015-03-26T04:54:05"/>
        <d v="2015-04-08T15:47:29"/>
        <d v="2015-04-20T17:17:22"/>
        <d v="2015-05-01T10:32:27"/>
        <d v="2015-05-02T17:06:35"/>
        <d v="2015-05-04T14:41:08"/>
        <d v="2015-05-17T17:58:15"/>
        <d v="2015-05-31T11:43:23"/>
        <d v="2015-06-02T16:59:44"/>
        <d v="2015-06-05T12:00:17"/>
        <d v="2015-06-17T18:00:50"/>
        <d v="2015-06-20T17:46:32"/>
        <d v="2015-06-26T21:35:53"/>
        <d v="2015-07-01T15:32:28"/>
        <d v="2015-08-01T15:01:43"/>
        <d v="2015-08-09T08:25:56"/>
        <d v="2015-10-05T10:43:59"/>
        <d v="2015-11-17T11:24:41"/>
        <d v="2015-12-29T12:16:32"/>
        <d v="2016-01-14T21:39:31"/>
        <d v="2016-02-11T14:52:44"/>
        <d v="2016-03-01T12:17:27"/>
        <d v="2016-03-01T15:08:44"/>
        <d v="2016-03-03T01:38:28"/>
        <d v="2016-03-10T11:51:20"/>
        <d v="2016-03-18T16:27:59"/>
        <d v="2016-03-23T14:51:57"/>
        <d v="2016-04-05T08:01:47"/>
        <d v="2016-04-06T02:17:21"/>
        <d v="2016-04-12T12:35:01"/>
        <d v="2016-04-20T14:12:56"/>
        <d v="2016-04-24T14:53:51"/>
        <d v="2016-06-27T05:47:48"/>
        <d v="2016-07-09T22:42:43"/>
        <d v="2016-07-30T04:32:28"/>
        <d v="2016-08-29T14:14:02"/>
        <d v="2016-11-01T20:33:49"/>
        <d v="2016-11-08T22:37:55"/>
        <d v="2016-12-15T20:35:19"/>
        <d v="2016-12-30T13:56:48"/>
        <d v="2017-01-10T20:22:14"/>
        <d v="2017-01-24T10:05:11"/>
        <d v="2017-02-08T09:55:16"/>
        <d v="2017-03-10T07:49:54"/>
        <d v="2016-07-12T17:23:27"/>
        <d v="2016-04-07T17:50:51"/>
        <d v="2014-05-21T12:53:10"/>
        <d v="2014-11-01T16:59:21"/>
        <d v="2016-01-03T09:58:48"/>
        <d v="2015-06-30T07:30:22"/>
        <d v="2014-09-19T11:26:12"/>
        <d v="2014-04-08T11:25:55"/>
        <d v="2015-09-20T19:13:17"/>
        <d v="2012-09-27T02:42:18"/>
        <d v="2015-04-06T12:39:45"/>
        <d v="2011-11-30T01:01:26"/>
        <d v="2014-09-01T20:21:43"/>
        <d v="2015-05-14T19:20:55"/>
        <d v="2016-03-16T20:27:24"/>
        <d v="2016-06-17T13:07:49"/>
        <d v="2016-08-24T03:20:01"/>
        <d v="2016-11-03T11:03:26"/>
        <d v="2012-02-22T01:03:05"/>
        <d v="2011-06-16T12:32:54"/>
        <d v="2013-11-01T12:37:20"/>
        <d v="2015-05-14T14:10:18"/>
        <d v="2010-02-04T02:45:59"/>
        <d v="2010-10-14T10:43:35"/>
        <d v="2010-10-27T01:20:03"/>
        <d v="2011-01-21T10:35:13"/>
        <d v="2011-02-21T06:55:55"/>
        <d v="2011-08-16T17:00:03"/>
        <d v="2012-01-30T19:28:50"/>
        <d v="2012-02-08T23:02:09"/>
        <d v="2012-04-04T22:45:55"/>
        <d v="2012-04-14T13:54:06"/>
        <d v="2012-10-01T23:00:40"/>
        <d v="2012-10-11T21:37:27"/>
        <d v="2012-12-03T19:29:09"/>
        <d v="2012-12-31T13:38:30"/>
        <d v="2013-03-03T11:52:45"/>
        <d v="2013-03-24T00:01:12"/>
        <d v="2013-04-06T02:00:55"/>
        <d v="2013-04-09T11:33:59"/>
        <d v="2013-06-26T20:27:16"/>
        <d v="2013-07-28T05:46:58"/>
        <d v="2013-09-07T15:36:19"/>
        <d v="2013-09-26T18:42:49"/>
        <d v="2013-10-04T14:09:17"/>
        <d v="2014-05-27T10:48:51"/>
        <d v="2014-06-30T10:04:27"/>
        <d v="2014-08-02T00:45:54"/>
        <d v="2014-08-11T15:09:34"/>
        <d v="2014-08-12T07:39:21"/>
        <d v="2014-08-31T09:09:47"/>
        <d v="2014-09-12T16:06:38"/>
        <d v="2014-11-11T15:25:15"/>
        <d v="2015-01-13T09:15:42"/>
        <d v="2015-01-21T10:18:38"/>
        <d v="2015-01-25T16:47:19"/>
        <d v="2015-02-01T18:53:39"/>
        <d v="2015-02-23T03:01:00"/>
        <d v="2015-02-23T09:29:35"/>
        <d v="2015-03-15T03:17:06"/>
        <d v="2015-03-20T16:29:34"/>
        <d v="2015-03-23T09:45:31"/>
        <d v="2015-04-27T14:47:19"/>
        <d v="2015-05-01T02:59:47"/>
        <d v="2015-05-24T11:14:40"/>
        <d v="2015-06-04T06:20:30"/>
        <d v="2015-06-05T12:38:42"/>
        <d v="2015-06-14T14:32:39"/>
        <d v="2015-09-12T08:01:38"/>
        <d v="2015-09-28T12:33:36"/>
        <d v="2015-10-25T11:50:11"/>
        <d v="2015-11-02T18:14:40"/>
        <d v="2015-11-25T09:51:26"/>
        <d v="2015-12-02T23:20:07"/>
        <d v="2015-12-15T13:16:56"/>
        <d v="2015-12-30T03:00:29"/>
        <d v="2016-01-02T03:32:15"/>
        <d v="2016-02-06T18:49:05"/>
        <d v="2016-02-17T11:13:16"/>
        <d v="2016-02-19T19:27:30"/>
        <d v="2016-03-09T14:52:01"/>
        <d v="2016-03-21T16:11:16"/>
        <d v="2016-03-23T16:02:45"/>
        <d v="2016-04-08T17:40:12"/>
        <d v="2016-04-29T22:12:47"/>
        <d v="2016-05-02T12:12:49"/>
        <d v="2016-05-12T16:55:49"/>
        <d v="2016-05-18T11:15:09"/>
        <d v="2016-07-02T09:00:08"/>
        <d v="2016-07-08T05:20:56"/>
        <d v="2016-07-15T05:35:20"/>
        <d v="2016-08-03T07:34:20"/>
        <d v="2016-08-23T20:21:53"/>
        <d v="2016-09-19T21:48:16"/>
        <d v="2016-10-13T14:19:55"/>
        <d v="2016-11-16T15:36:10"/>
        <d v="2016-12-15T16:48:01"/>
        <d v="2017-01-06T11:25:39"/>
        <d v="2017-01-09T04:59:05"/>
        <d v="2017-01-15T07:43:39"/>
        <d v="2017-02-14T09:24:46"/>
        <d v="2017-03-14T13:45:38"/>
        <d v="2016-12-14T18:07:35"/>
        <d v="2015-05-23T12:48:15"/>
        <d v="2015-06-02T09:11:08"/>
        <d v="2012-07-23T21:16:37"/>
        <d v="2013-06-04T19:56:00"/>
        <d v="2014-02-11T20:41:38"/>
        <d v="2014-05-26T12:27:18"/>
        <d v="2014-11-21T12:11:30"/>
        <d v="2017-03-07T13:35:34"/>
        <d v="2012-06-07T17:46:52"/>
        <d v="2014-06-03T11:03:01"/>
        <d v="2016-05-20T14:10:21"/>
        <d v="2013-07-26T18:54:51"/>
        <d v="2010-09-13T15:28:54"/>
        <d v="2014-01-27T15:13:40"/>
        <d v="2014-02-12T00:40:31"/>
        <d v="2014-10-14T09:02:38"/>
        <d v="2015-02-18T11:08:52"/>
        <d v="2015-06-10T18:50:06"/>
        <d v="2015-06-16T12:24:36"/>
        <d v="2015-06-24T03:16:47"/>
        <d v="2016-03-31T03:02:51"/>
        <d v="2016-05-30T19:14:56"/>
        <d v="2017-01-18T02:53:49"/>
        <d v="2014-04-18T16:17:22"/>
        <d v="2016-03-31T18:33:58"/>
        <d v="2015-05-27T16:44:14"/>
        <d v="2011-07-14T20:39:46"/>
        <d v="2012-01-18T19:53:15"/>
        <d v="2014-10-29T05:19:29"/>
        <d v="2014-12-09T21:39:50"/>
        <d v="2011-05-23T19:31:06"/>
        <d v="2012-11-01T14:04:34"/>
        <d v="2013-05-16T11:53:45"/>
        <d v="2014-08-01T10:47:58"/>
        <d v="2014-08-17T17:10:38"/>
        <d v="2014-10-01T02:52:50"/>
        <d v="2015-04-21T16:21:06"/>
        <d v="2016-10-07T19:09:02"/>
        <d v="2013-01-02T06:55:27"/>
        <d v="2015-01-20T22:57:17"/>
        <d v="2015-07-21T15:02:56"/>
        <d v="2009-07-13T11:54:07"/>
        <d v="2010-02-06T17:03:26"/>
        <d v="2010-02-26T16:36:31"/>
        <d v="2010-08-05T12:09:12"/>
        <d v="2011-03-17T04:39:24"/>
        <d v="2011-03-30T22:42:17"/>
        <d v="2011-05-26T08:42:03"/>
        <d v="2011-05-27T14:45:12"/>
        <d v="2011-05-28T13:54:48"/>
        <d v="2011-06-19T10:07:55"/>
        <d v="2011-08-23T13:28:49"/>
        <d v="2011-10-02T09:02:15"/>
        <d v="2011-10-17T10:11:48"/>
        <d v="2011-11-14T01:34:48"/>
        <d v="2012-01-26T04:01:39"/>
        <d v="2012-03-05T12:25:47"/>
        <d v="2012-03-09T22:00:04"/>
        <d v="2012-03-28T18:51:28"/>
        <d v="2012-04-14T17:28:39"/>
        <d v="2012-05-02T20:42:26"/>
        <d v="2012-05-29T23:27:23"/>
        <d v="2012-06-28T23:28:16"/>
        <d v="2012-09-05T17:44:10"/>
        <d v="2012-10-29T11:31:48"/>
        <d v="2013-01-14T17:37:49"/>
        <d v="2013-02-06T14:11:18"/>
        <d v="2013-04-04T09:00:34"/>
        <d v="2013-07-01T18:32:57"/>
        <d v="2013-08-14T12:28:12"/>
        <d v="2013-08-23T16:44:38"/>
        <d v="2013-10-22T11:46:19"/>
        <d v="2013-10-31T17:15:03"/>
        <d v="2013-11-01T15:17:32"/>
        <d v="2013-11-14T20:58:05"/>
        <d v="2013-12-18T13:15:55"/>
        <d v="2013-12-18T16:59:27"/>
        <d v="2014-01-22T04:08:42"/>
        <d v="2014-03-18T10:11:18"/>
        <d v="2014-03-21T08:10:45"/>
        <d v="2014-04-02T14:59:42"/>
        <d v="2014-04-29T15:09:08"/>
        <d v="2014-04-30T21:38:02"/>
        <d v="2014-05-06T09:39:33"/>
        <d v="2014-05-13T11:26:58"/>
        <d v="2014-05-20T20:37:59"/>
        <d v="2014-05-29T04:09:57"/>
        <d v="2014-06-06T07:45:39"/>
        <d v="2014-06-06T13:31:06"/>
        <d v="2014-06-22T11:09:28"/>
        <d v="2014-06-30T23:56:07"/>
        <d v="2014-07-01T04:46:21"/>
        <d v="2014-07-09T12:37:20"/>
        <d v="2014-07-09T13:53:24"/>
        <d v="2014-07-18T07:52:58"/>
        <d v="2014-07-18T23:13:01"/>
        <d v="2014-07-20T18:36:18"/>
        <d v="2014-07-30T13:45:11"/>
        <d v="2014-07-30T15:43:05"/>
        <d v="2014-08-11T15:45:08"/>
        <d v="2014-08-13T13:26:53"/>
        <d v="2014-08-14T16:05:16"/>
        <d v="2014-08-21T14:23:05"/>
        <d v="2014-08-27T17:43:04"/>
        <d v="2014-08-28T16:37:05"/>
        <d v="2014-08-28T18:01:02"/>
        <d v="2014-09-05T14:13:32"/>
        <d v="2014-09-17T10:02:59"/>
        <d v="2014-09-23T11:25:52"/>
        <d v="2014-10-09T04:00:46"/>
        <d v="2014-10-14T08:00:55"/>
        <d v="2014-10-25T17:52:58"/>
        <d v="2014-10-26T16:26:18"/>
        <d v="2014-10-28T16:24:00"/>
        <d v="2014-10-30T15:19:50"/>
        <d v="2014-11-04T13:18:08"/>
        <d v="2014-11-07T01:24:24"/>
        <d v="2014-11-07T15:37:46"/>
        <d v="2014-11-30T12:46:05"/>
        <d v="2014-12-01T16:33:59"/>
        <d v="2014-12-02T11:48:55"/>
        <d v="2014-12-12T05:15:24"/>
        <d v="2014-12-20T12:43:09"/>
        <d v="2015-01-08T20:25:00"/>
        <d v="2015-01-12T17:31:43"/>
        <d v="2015-01-22T16:08:54"/>
        <d v="2015-01-24T22:15:40"/>
        <d v="2015-01-27T16:13:54"/>
        <d v="2015-01-30T17:16:41"/>
        <d v="2015-02-04T17:49:34"/>
        <d v="2015-02-09T13:22:59"/>
        <d v="2015-02-09T17:16:17"/>
        <d v="2015-02-11T22:05:08"/>
        <d v="2015-02-18T11:07:12"/>
        <d v="2015-02-20T01:39:10"/>
        <d v="2015-02-20T19:18:54"/>
        <d v="2015-02-24T19:02:36"/>
        <d v="2015-03-01T10:39:51"/>
        <d v="2015-03-06T04:23:41"/>
        <d v="2015-03-13T22:06:20"/>
        <d v="2015-03-24T13:26:00"/>
        <d v="2015-04-02T04:50:34"/>
        <d v="2015-04-02T11:55:10"/>
        <d v="2015-04-08T12:51:02"/>
        <d v="2015-04-08T22:51:14"/>
        <d v="2015-04-20T21:47:18"/>
        <d v="2015-04-30T20:52:43"/>
        <d v="2015-05-01T13:32:51"/>
        <d v="2015-05-02T16:00:01"/>
        <d v="2015-05-04T09:46:35"/>
        <d v="2015-05-19T05:41:07"/>
        <d v="2015-05-23T14:50:39"/>
        <d v="2015-06-02T10:39:37"/>
        <d v="2015-06-06T22:31:22"/>
        <d v="2015-06-09T19:54:07"/>
        <d v="2015-06-13T02:35:44"/>
        <d v="2015-06-16T14:37:02"/>
        <d v="2015-06-16T14:47:50"/>
        <d v="2015-06-17T11:03:24"/>
        <d v="2015-06-17T16:45:37"/>
        <d v="2015-06-18T12:54:44"/>
        <d v="2015-06-18T18:16:59"/>
        <d v="2015-06-22T14:00:21"/>
        <d v="2015-06-30T01:24:50"/>
        <d v="2015-07-03T06:13:12"/>
        <d v="2015-07-07T10:31:47"/>
        <d v="2015-07-09T23:30:03"/>
        <d v="2015-07-20T12:03:40"/>
        <d v="2015-07-24T09:14:55"/>
        <d v="2015-07-27T09:58:50"/>
        <d v="2015-08-03T16:58:50"/>
        <d v="2015-08-05T10:45:46"/>
        <d v="2015-08-12T10:07:02"/>
        <d v="2015-08-24T15:10:01"/>
        <d v="2015-09-14T17:01:03"/>
        <d v="2015-09-21T22:01:46"/>
        <d v="2015-09-23T12:26:46"/>
        <d v="2015-09-24T01:02:51"/>
        <d v="2015-09-24T21:06:23"/>
        <d v="2015-10-09T12:59:41"/>
        <d v="2015-10-09T15:40:33"/>
        <d v="2015-11-04T14:01:26"/>
        <d v="2015-11-09T14:49:59"/>
        <d v="2015-11-10T17:12:46"/>
        <d v="2015-11-11T15:26:00"/>
        <d v="2015-11-15T08:29:36"/>
        <d v="2015-11-15T14:12:12"/>
        <d v="2015-11-25T02:55:36"/>
        <d v="2015-12-04T15:17:36"/>
        <d v="2015-12-22T00:05:19"/>
        <d v="2016-01-01T08:43:28"/>
        <d v="2016-01-11T16:14:13"/>
        <d v="2016-01-12T22:08:24"/>
        <d v="2016-01-14T17:24:57"/>
        <d v="2016-01-19T09:08:17"/>
        <d v="2016-01-26T05:57:14"/>
        <d v="2016-01-28T23:42:12"/>
        <d v="2016-01-29T15:22:56"/>
        <d v="2016-02-18T05:13:25"/>
        <d v="2016-02-22T18:27:29"/>
        <d v="2016-02-29T19:58:45"/>
        <d v="2016-03-18T16:31:12"/>
        <d v="2016-04-22T19:22:36"/>
        <d v="2016-04-23T11:12:18"/>
        <d v="2016-04-25T13:06:31"/>
        <d v="2016-05-09T19:59:50"/>
        <d v="2016-05-20T17:32:01"/>
        <d v="2016-05-21T11:45:16"/>
        <d v="2016-06-03T07:54:44"/>
        <d v="2016-06-05T15:54:43"/>
        <d v="2016-06-17T12:39:36"/>
        <d v="2016-06-24T13:34:50"/>
        <d v="2016-07-15T09:30:57"/>
        <d v="2016-07-18T21:38:45"/>
        <d v="2016-08-02T15:19:26"/>
        <d v="2016-08-23T16:47:47"/>
        <d v="2016-09-01T22:25:44"/>
        <d v="2016-09-06T17:27:24"/>
        <d v="2016-09-09T05:28:26"/>
        <d v="2016-09-09T13:25:10"/>
        <d v="2016-09-14T05:53:54"/>
        <d v="2016-09-17T17:08:58"/>
        <d v="2016-09-27T01:40:34"/>
        <d v="2016-10-20T06:14:02"/>
        <d v="2016-10-30T11:01:45"/>
        <d v="2016-11-01T11:34:10"/>
        <d v="2016-11-01T14:58:45"/>
        <d v="2016-11-11T18:22:34"/>
        <d v="2016-11-21T01:11:20"/>
        <d v="2016-11-27T16:48:41"/>
        <d v="2016-11-28T13:29:51"/>
        <d v="2017-01-01T12:35:22"/>
        <d v="2017-01-03T11:36:49"/>
        <d v="2017-01-19T11:39:08"/>
        <d v="2017-01-21T07:01:30"/>
        <d v="2017-01-31T19:45:37"/>
        <d v="2017-02-02T18:18:01"/>
        <d v="2017-02-03T14:26:21"/>
        <d v="2017-03-09T17:05:12"/>
        <d v="2016-01-27T16:52:52"/>
        <d v="2012-09-04T20:01:49"/>
        <d v="2011-08-11T23:37:03"/>
        <d v="2013-09-03T08:27:54"/>
        <d v="2015-07-08T12:22:26"/>
        <d v="2014-11-06T21:44:19"/>
        <d v="2016-06-13T10:09:20"/>
        <d v="2016-02-25T18:03:49"/>
        <d v="2014-06-02T08:01:54"/>
        <d v="2016-08-19T15:30:46"/>
        <d v="2014-02-03T21:02:19"/>
        <d v="2011-04-04T22:53:57"/>
        <d v="2012-02-06T15:17:15"/>
        <d v="2013-04-01T16:42:37"/>
        <d v="2014-05-21T21:18:32"/>
        <d v="2014-07-14T22:02:36"/>
        <d v="2015-03-24T14:16:46"/>
        <d v="2015-06-01T07:14:58"/>
        <d v="2016-01-02T09:48:43"/>
        <d v="2016-03-29T10:24:05"/>
        <d v="2016-11-19T12:49:21"/>
        <d v="2012-03-17T06:02:07"/>
        <d v="2013-05-22T13:18:58"/>
        <d v="2013-06-17T12:47:24"/>
        <d v="2015-10-06T08:16:15"/>
        <d v="2016-03-13T09:57:37"/>
        <d v="2016-03-19T14:43:05"/>
        <d v="2017-02-17T07:18:59"/>
        <d v="2015-02-05T14:55:01"/>
        <d v="2015-09-20T22:03:53"/>
        <d v="2015-11-03T12:05:15"/>
        <d v="2016-01-22T17:36:37"/>
        <d v="2016-02-19T09:29:20"/>
        <d v="2017-03-10T16:29:29"/>
        <d v="2015-06-06T13:30:00"/>
        <d v="2014-07-21T02:43:21"/>
        <d v="2014-09-15T23:02:06"/>
        <d v="2015-02-14T19:12:03"/>
        <d v="2016-07-19T11:52:18"/>
        <d v="2015-01-22T03:53:50"/>
        <d v="2013-04-07T10:33:14"/>
        <d v="2010-05-01T00:45:32"/>
        <d v="2010-05-12T01:54:15"/>
        <d v="2010-05-24T07:56:43"/>
        <d v="2010-06-11T14:14:15"/>
        <d v="2010-09-08T15:04:28"/>
        <d v="2011-01-12T00:57:08"/>
        <d v="2011-03-30T17:36:25"/>
        <d v="2011-04-04T21:13:53"/>
        <d v="2011-08-03T12:36:13"/>
        <d v="2011-08-30T11:12:01"/>
        <d v="2011-12-01T13:11:50"/>
        <d v="2011-12-06T18:06:07"/>
        <d v="2012-01-18T02:39:27"/>
        <d v="2012-01-31T13:16:58"/>
        <d v="2012-03-19T18:26:58"/>
        <d v="2012-04-05T12:25:43"/>
        <d v="2012-05-01T12:16:27"/>
        <d v="2012-07-09T12:49:38"/>
        <d v="2012-07-20T11:19:24"/>
        <d v="2012-09-08T15:55:31"/>
        <d v="2012-10-18T19:17:24"/>
        <d v="2012-10-31T01:06:45"/>
        <d v="2013-02-26T01:04:33"/>
        <d v="2013-03-12T20:01:27"/>
        <d v="2013-04-08T21:27:33"/>
        <d v="2013-04-10T20:22:24"/>
        <d v="2013-04-19T09:31:17"/>
        <d v="2013-05-05T18:54:34"/>
        <d v="2013-05-29T16:51:41"/>
        <d v="2013-06-27T20:49:54"/>
        <d v="2013-08-05T14:04:29"/>
        <d v="2013-09-09T09:13:03"/>
        <d v="2013-10-08T15:58:03"/>
        <d v="2013-10-29T15:01:42"/>
        <d v="2013-11-15T23:58:10"/>
        <d v="2013-11-20T05:04:52"/>
        <d v="2014-01-24T07:00:57"/>
        <d v="2014-02-24T19:24:10"/>
        <d v="2014-03-18T13:50:25"/>
        <d v="2014-04-01T18:57:42"/>
        <d v="2014-04-24T13:11:35"/>
        <d v="2014-04-29T22:21:04"/>
        <d v="2014-05-01T17:27:25"/>
        <d v="2014-05-02T07:13:33"/>
        <d v="2014-05-07T14:20:15"/>
        <d v="2014-05-07T18:17:44"/>
        <d v="2014-05-08T10:45:53"/>
        <d v="2014-05-12T21:32:33"/>
        <d v="2014-05-13T14:08:05"/>
        <d v="2014-05-14T17:22:51"/>
        <d v="2014-05-16T10:16:04"/>
        <d v="2014-05-22T11:00:09"/>
        <d v="2014-05-30T16:26:47"/>
        <d v="2014-06-05T09:22:27"/>
        <d v="2014-06-15T21:33:45"/>
        <d v="2014-06-16T21:50:38"/>
        <d v="2014-06-18T16:08:57"/>
        <d v="2014-06-25T08:39:40"/>
        <d v="2014-07-08T12:41:10"/>
        <d v="2014-07-10T01:25:04"/>
        <d v="2014-07-11T15:26:39"/>
        <d v="2014-07-27T19:31:21"/>
        <d v="2014-08-04T19:14:30"/>
        <d v="2014-08-18T14:10:10"/>
        <d v="2014-08-20T10:40:33"/>
        <d v="2014-08-26T16:53:33"/>
        <d v="2014-09-15T09:26:56"/>
        <d v="2014-09-18T07:07:39"/>
        <d v="2014-09-19T01:46:07"/>
        <d v="2014-10-18T00:14:52"/>
        <d v="2014-10-23T19:29:53"/>
        <d v="2014-10-26T12:01:34"/>
        <d v="2014-11-04T19:03:01"/>
        <d v="2014-11-19T09:19:04"/>
        <d v="2014-11-30T15:21:04"/>
        <d v="2014-12-09T13:33:38"/>
        <d v="2014-12-09T15:58:03"/>
        <d v="2014-12-29T14:37:11"/>
        <d v="2015-01-12T14:12:18"/>
        <d v="2015-02-05T10:18:45"/>
        <d v="2015-02-05T14:57:37"/>
        <d v="2015-02-17T17:47:44"/>
        <d v="2015-02-23T14:01:10"/>
        <d v="2015-02-24T19:51:19"/>
        <d v="2015-03-01T20:16:51"/>
        <d v="2015-03-09T03:53:21"/>
        <d v="2015-03-24T14:00:55"/>
        <d v="2015-03-31T00:40:32"/>
        <d v="2015-04-06T17:16:07"/>
        <d v="2015-04-17T16:35:20"/>
        <d v="2015-04-20T14:39:16"/>
        <d v="2015-04-30T15:21:43"/>
        <d v="2015-05-04T10:04:29"/>
        <d v="2015-05-11T21:13:11"/>
        <d v="2015-05-19T20:00:16"/>
        <d v="2015-06-08T10:17:02"/>
        <d v="2015-06-09T02:11:36"/>
        <d v="2015-06-11T00:16:25"/>
        <d v="2015-06-12T05:25:12"/>
        <d v="2015-06-15T16:50:44"/>
        <d v="2015-06-16T04:12:17"/>
        <d v="2015-06-17T05:32:59"/>
        <d v="2015-06-17T09:43:27"/>
        <d v="2015-06-23T14:34:53"/>
        <d v="2015-06-29T08:44:57"/>
        <d v="2015-07-08T06:34:30"/>
        <d v="2015-07-15T01:16:59"/>
        <d v="2015-07-18T11:19:38"/>
        <d v="2015-08-05T14:00:10"/>
        <d v="2015-08-15T14:07:57"/>
        <d v="2015-09-17T02:00:10"/>
        <d v="2015-09-23T08:58:17"/>
        <d v="2015-10-05T12:11:28"/>
        <d v="2015-10-07T07:23:08"/>
        <d v="2015-10-17T05:18:41"/>
        <d v="2015-10-23T09:03:41"/>
        <d v="2015-11-03T13:00:28"/>
        <d v="2015-11-09T17:54:35"/>
        <d v="2015-11-10T09:14:56"/>
        <d v="2015-11-10T17:48:15"/>
        <d v="2015-11-12T21:26:32"/>
        <d v="2015-11-23T04:05:39"/>
        <d v="2015-12-02T15:20:12"/>
        <d v="2015-12-08T23:53:10"/>
        <d v="2016-01-04T12:05:53"/>
        <d v="2016-01-05T10:43:19"/>
        <d v="2016-01-06T18:55:31"/>
        <d v="2016-01-31T17:43:06"/>
        <d v="2016-01-31T22:43:06"/>
        <d v="2016-02-03T19:47:39"/>
        <d v="2016-02-17T09:03:10"/>
        <d v="2016-03-09T11:00:35"/>
        <d v="2016-03-15T16:03:57"/>
        <d v="2016-03-22T06:55:25"/>
        <d v="2016-04-02T16:26:38"/>
        <d v="2016-05-05T05:25:18"/>
        <d v="2016-05-05T17:57:33"/>
        <d v="2016-05-12T01:01:07"/>
        <d v="2016-05-15T17:28:49"/>
        <d v="2016-05-16T13:14:59"/>
        <d v="2016-05-22T20:05:57"/>
        <d v="2016-06-09T23:41:12"/>
        <d v="2016-06-24T06:28:48"/>
        <d v="2016-09-26T14:20:04"/>
        <d v="2016-10-11T06:16:33"/>
        <d v="2016-10-13T15:40:23"/>
        <d v="2016-10-14T04:17:40"/>
        <d v="2016-10-21T14:25:46"/>
        <d v="2016-10-26T15:53:03"/>
        <d v="2016-10-31T20:23:31"/>
        <d v="2017-01-06T15:21:40"/>
        <d v="2017-02-10T11:54:23"/>
        <d v="2017-02-15T08:10:42"/>
        <d v="2017-03-07T05:20:42"/>
        <d v="2015-07-14T02:50:59"/>
        <d v="2016-07-25T05:51:56"/>
        <d v="2014-07-21T10:38:18"/>
        <d v="2013-05-17T15:47:55"/>
        <d v="2014-12-16T14:39:40"/>
        <d v="2016-03-02T07:00:06"/>
        <d v="2016-10-18T05:36:34"/>
        <d v="2017-02-14T17:37:10"/>
        <d v="2014-10-29T14:15:26"/>
        <d v="2011-02-18T11:54:42"/>
        <d v="2011-04-04T15:47:50"/>
        <d v="2011-05-02T17:47:58"/>
        <d v="2013-11-27T15:50:34"/>
        <d v="2014-10-23T07:13:54"/>
        <d v="2016-08-08T06:20:40"/>
        <d v="2015-02-06T08:57:05"/>
        <d v="2013-04-03T08:44:05"/>
        <d v="2012-10-25T19:14:41"/>
        <d v="2012-11-17T13:33:17"/>
        <d v="2012-12-27T00:09:34"/>
        <d v="2013-10-03T15:49:27"/>
        <d v="2013-10-25T00:30:59"/>
        <d v="2014-06-03T12:02:44"/>
        <d v="2014-06-18T10:35:24"/>
        <d v="2015-05-12T13:01:27"/>
        <d v="2016-04-25T12:23:40"/>
        <d v="2016-10-27T13:20:13"/>
        <d v="2016-11-06T06:24:48"/>
        <d v="2016-12-02T20:47:58"/>
        <d v="2012-05-08T14:55:05"/>
        <d v="2014-03-24T14:01:04"/>
        <d v="2014-11-16T21:51:29"/>
        <d v="2015-02-04T16:04:52"/>
        <d v="2016-02-11T17:36:54"/>
        <d v="2016-04-22T09:59:34"/>
        <d v="2016-05-07T01:37:01"/>
        <d v="2016-03-24T06:56:04"/>
        <d v="2009-11-10T11:48:32"/>
        <d v="2010-06-03T16:16:52"/>
        <d v="2010-06-25T19:35:56"/>
        <d v="2011-03-23T16:37:00"/>
        <d v="2011-04-24T23:33:21"/>
        <d v="2011-06-01T14:05:20"/>
        <d v="2011-06-08T23:43:45"/>
        <d v="2011-06-28T20:39:05"/>
        <d v="2011-07-28T13:57:11"/>
        <d v="2011-09-07T18:57:59"/>
        <d v="2011-09-20T15:54:10"/>
        <d v="2011-10-21T20:02:29"/>
        <d v="2011-11-28T23:04:19"/>
        <d v="2011-12-14T22:35:14"/>
        <d v="2011-12-18T16:33:05"/>
        <d v="2012-01-12T21:49:26"/>
        <d v="2012-01-15T12:31:08"/>
        <d v="2012-03-13T14:15:46"/>
        <d v="2012-03-19T11:44:36"/>
        <d v="2012-04-06T05:59:18"/>
        <d v="2012-04-27T10:43:13"/>
        <d v="2012-05-08T16:25:09"/>
        <d v="2012-05-23T23:49:23"/>
        <d v="2012-06-15T09:00:04"/>
        <d v="2012-07-16T22:07:25"/>
        <d v="2012-07-27T16:37:03"/>
        <d v="2012-08-06T14:29:43"/>
        <d v="2012-09-21T22:42:01"/>
        <d v="2012-10-11T12:57:49"/>
        <d v="2012-10-23T11:58:09"/>
        <d v="2012-11-15T17:11:50"/>
        <d v="2012-12-06T12:58:41"/>
        <d v="2012-12-06T19:37:18"/>
        <d v="2013-01-25T14:02:26"/>
        <d v="2013-01-30T18:05:37"/>
        <d v="2013-03-07T21:40:25"/>
        <d v="2013-03-22T14:48:43"/>
        <d v="2013-06-18T15:01:43"/>
        <d v="2013-09-09T05:27:17"/>
        <d v="2013-09-17T08:38:05"/>
        <d v="2013-10-16T23:39:33"/>
        <d v="2013-11-12T01:08:27"/>
        <d v="2013-11-19T13:56:00"/>
        <d v="2013-12-04T16:53:33"/>
        <d v="2013-12-30T03:13:47"/>
        <d v="2014-01-18T17:10:17"/>
        <d v="2014-02-10T03:38:22"/>
        <d v="2014-03-12T23:03:29"/>
        <d v="2014-04-16T15:17:25"/>
        <d v="2014-04-30T11:06:09"/>
        <d v="2014-05-06T17:31:40"/>
        <d v="2014-05-09T15:12:22"/>
        <d v="2014-05-15T09:23:54"/>
        <d v="2014-05-19T20:06:09"/>
        <d v="2014-05-27T13:16:21"/>
        <d v="2014-05-29T20:55:44"/>
        <d v="2014-05-30T00:08:08"/>
        <d v="2014-06-06T05:08:09"/>
        <d v="2014-06-10T07:38:27"/>
        <d v="2014-06-19T04:21:30"/>
        <d v="2014-06-26T17:48:32"/>
        <d v="2014-06-27T15:31:12"/>
        <d v="2014-06-30T17:41:41"/>
        <d v="2014-07-02T05:01:50"/>
        <d v="2014-07-07T17:03:36"/>
        <d v="2014-07-11T12:49:52"/>
        <d v="2014-07-11T15:19:26"/>
        <d v="2014-07-12T21:09:15"/>
        <d v="2014-07-13T05:48:23"/>
        <d v="2014-07-19T12:32:33"/>
        <d v="2014-07-22T09:34:56"/>
        <d v="2014-07-24T13:31:23"/>
        <d v="2014-07-28T13:33:01"/>
        <d v="2014-08-10T13:24:37"/>
        <d v="2014-08-22T21:22:17"/>
        <d v="2014-09-01T17:00:01"/>
        <d v="2014-09-04T21:40:21"/>
        <d v="2014-09-05T08:39:14"/>
        <d v="2014-09-07T21:05:00"/>
        <d v="2014-09-15T07:52:02"/>
        <d v="2014-10-02T09:09:37"/>
        <d v="2014-10-06T14:38:35"/>
        <d v="2014-10-15T23:05:31"/>
        <d v="2014-10-21T15:06:58"/>
        <d v="2014-10-22T12:03:13"/>
        <d v="2014-11-03T10:28:26"/>
        <d v="2014-11-08T13:55:53"/>
        <d v="2014-11-10T15:49:12"/>
        <d v="2014-11-28T15:47:52"/>
        <d v="2014-12-02T10:25:53"/>
        <d v="2014-12-03T02:58:03"/>
        <d v="2014-12-15T09:48:36"/>
        <d v="2014-12-15T14:55:07"/>
        <d v="2014-12-17T09:42:04"/>
        <d v="2014-12-17T18:58:02"/>
        <d v="2014-12-24T07:11:23"/>
        <d v="2015-01-12T11:57:37"/>
        <d v="2015-01-16T09:05:47"/>
        <d v="2015-01-16T22:21:13"/>
        <d v="2015-01-17T02:13:43"/>
        <d v="2015-01-22T22:18:58"/>
        <d v="2015-01-27T10:09:41"/>
        <d v="2015-01-29T07:24:20"/>
        <d v="2015-02-02T09:22:30"/>
        <d v="2015-02-03T12:17:27"/>
        <d v="2015-02-07T22:39:49"/>
        <d v="2015-02-14T19:28:17"/>
        <d v="2015-02-18T12:19:46"/>
        <d v="2015-02-18T17:00:22"/>
        <d v="2015-03-02T16:32:43"/>
        <d v="2015-03-12T17:37:23"/>
        <d v="2015-03-16T15:35:29"/>
        <d v="2015-03-24T03:14:03"/>
        <d v="2015-03-30T09:07:06"/>
        <d v="2015-04-03T13:41:41"/>
        <d v="2015-04-05T21:04:03"/>
        <d v="2015-04-07T10:12:32"/>
        <d v="2015-04-10T15:10:05"/>
        <d v="2015-04-15T13:01:48"/>
        <d v="2015-04-15T14:14:28"/>
        <d v="2015-04-17T10:31:17"/>
        <d v="2015-04-26T07:44:58"/>
        <d v="2015-04-27T13:09:58"/>
        <d v="2015-05-04T10:04:10"/>
        <d v="2015-05-07T05:55:50"/>
        <d v="2015-05-07T19:52:05"/>
        <d v="2015-05-14T17:20:10"/>
        <d v="2015-05-21T17:04:21"/>
        <d v="2015-05-25T17:34:12"/>
        <d v="2015-05-26T06:05:24"/>
        <d v="2015-05-26T13:39:56"/>
        <d v="2015-05-28T13:22:38"/>
        <d v="2015-05-30T22:25:24"/>
        <d v="2015-06-05T08:59:35"/>
        <d v="2015-06-08T10:01:08"/>
        <d v="2015-06-10T06:06:11"/>
        <d v="2015-06-12T16:26:26"/>
        <d v="2015-06-15T19:50:12"/>
        <d v="2015-06-24T15:30:40"/>
        <d v="2015-06-28T00:32:39"/>
        <d v="2015-07-06T03:43:27"/>
        <d v="2015-07-10T12:59:38"/>
        <d v="2015-07-15T10:01:12"/>
        <d v="2015-07-15T13:11:52"/>
        <d v="2015-08-09T07:20:00"/>
        <d v="2015-08-11T14:46:52"/>
        <d v="2015-08-11T17:28:04"/>
        <d v="2015-08-17T03:41:44"/>
        <d v="2015-08-25T15:38:02"/>
        <d v="2015-08-28T19:24:06"/>
        <d v="2015-08-29T00:37:27"/>
        <d v="2015-09-01T10:21:50"/>
        <d v="2015-09-01T16:36:37"/>
        <d v="2015-09-09T04:24:18"/>
        <d v="2015-09-25T07:43:56"/>
        <d v="2015-10-05T13:26:31"/>
        <d v="2015-10-07T11:43:36"/>
        <d v="2015-10-15T07:56:57"/>
        <d v="2015-11-21T09:07:17"/>
        <d v="2015-11-30T12:01:07"/>
        <d v="2015-12-22T05:29:30"/>
        <d v="2016-01-11T08:56:54"/>
        <d v="2016-01-12T23:33:11"/>
        <d v="2016-01-13T00:51:57"/>
        <d v="2016-01-30T11:58:40"/>
        <d v="2016-02-02T17:43:41"/>
        <d v="2016-02-08T19:35:00"/>
        <d v="2016-02-13T05:24:43"/>
        <d v="2016-02-14T00:39:40"/>
        <d v="2016-02-16T13:25:49"/>
        <d v="2016-03-02T02:14:53"/>
        <d v="2016-03-24T14:21:05"/>
        <d v="2016-03-29T11:20:32"/>
        <d v="2016-03-31T12:48:07"/>
        <d v="2016-04-01T16:14:36"/>
        <d v="2016-04-19T06:10:48"/>
        <d v="2016-04-22T05:26:05"/>
        <d v="2016-04-24T08:14:14"/>
        <d v="2016-05-04T06:19:12"/>
        <d v="2016-05-04T11:24:26"/>
        <d v="2016-05-09T10:06:59"/>
        <d v="2016-05-12T15:51:01"/>
        <d v="2016-05-13T08:25:38"/>
        <d v="2016-05-15T12:42:46"/>
        <d v="2016-05-19T14:32:19"/>
        <d v="2016-06-01T16:07:33"/>
        <d v="2016-06-02T21:31:52"/>
        <d v="2016-06-05T19:10:33"/>
        <d v="2016-06-14T02:51:34"/>
        <d v="2016-06-18T15:23:40"/>
        <d v="2016-06-20T07:02:11"/>
        <d v="2016-06-25T15:41:37"/>
        <d v="2016-06-27T10:19:29"/>
        <d v="2016-06-29T11:50:43"/>
        <d v="2016-07-02T08:03:34"/>
        <d v="2016-07-12T19:37:54"/>
        <d v="2016-07-16T07:44:52"/>
        <d v="2016-07-17T13:13:30"/>
        <d v="2016-07-20T05:05:40"/>
        <d v="2016-08-08T16:42:08"/>
        <d v="2016-08-09T16:35:59"/>
        <d v="2016-08-29T06:35:49"/>
        <d v="2016-09-19T03:21:34"/>
        <d v="2016-09-26T05:36:23"/>
        <d v="2016-10-30T08:51:39"/>
        <d v="2016-11-18T01:09:26"/>
        <d v="2016-11-19T21:38:40"/>
        <d v="2016-12-03T16:29:28"/>
        <d v="2016-12-06T16:02:50"/>
        <d v="2016-12-07T08:05:05"/>
        <d v="2016-12-07T11:49:00"/>
        <d v="2016-12-08T00:38:02"/>
        <d v="2017-01-23T08:25:52"/>
        <d v="2017-01-27T08:05:58"/>
        <d v="2017-02-06T19:07:33"/>
        <d v="2017-02-09T07:21:31"/>
        <d v="2012-06-18T16:35:45"/>
        <d v="2012-04-05T14:15:33"/>
        <d v="2016-02-29T18:48:05"/>
        <d v="2014-07-31T11:49:20"/>
        <d v="2012-01-01T10:34:51"/>
        <d v="2013-07-22T17:20:31"/>
        <d v="2014-11-15T08:12:57"/>
        <d v="2010-08-08T20:34:51"/>
        <d v="2014-04-26T06:26:29"/>
        <d v="2012-02-02T10:39:25"/>
        <d v="2012-03-29T01:30:57"/>
        <d v="2013-02-20T07:37:05"/>
        <d v="2014-06-16T11:03:49"/>
        <d v="2014-07-02T08:48:03"/>
        <d v="2014-09-09T10:58:04"/>
        <d v="2015-01-13T16:07:51"/>
        <d v="2015-02-21T10:38:04"/>
        <d v="2015-05-04T12:40:43"/>
        <d v="2015-05-18T13:27:06"/>
        <d v="2015-06-12T07:47:45"/>
        <d v="2017-01-10T03:46:17"/>
        <d v="2012-03-21T20:12:06"/>
        <d v="2013-12-09T16:54:14"/>
        <d v="2014-07-21T08:31:54"/>
        <d v="2015-08-17T12:56:11"/>
        <d v="2015-10-29T15:22:21"/>
        <d v="2016-04-03T15:48:00"/>
        <d v="2016-04-29T09:52:07"/>
        <d v="2016-06-03T13:47:00"/>
        <d v="2012-05-05T10:45:30"/>
        <d v="2013-01-02T23:28:00"/>
        <d v="2014-09-12T16:55:48"/>
        <d v="2015-09-09T13:20:28"/>
        <d v="2017-02-04T01:58:27"/>
        <d v="2014-07-16T09:17:33"/>
        <d v="2016-01-03T11:38:00"/>
        <d v="2016-02-01T11:08:13"/>
        <d v="2016-03-29T22:48:24"/>
        <d v="2016-12-29T07:01:58"/>
        <d v="2010-03-13T00:48:38"/>
        <d v="2014-04-25T12:53:09"/>
        <d v="2014-06-02T23:36:18"/>
        <d v="2014-12-17T07:09:11"/>
        <d v="2016-07-04T11:46:11"/>
        <d v="2016-08-09T20:36:22"/>
        <d v="2016-11-01T11:39:42"/>
        <d v="2011-08-06T09:30:22"/>
        <d v="2013-04-26T13:11:10"/>
        <d v="2016-05-21T12:48:24"/>
        <d v="2015-05-02T20:40:09"/>
        <d v="2009-09-11T20:21:59"/>
        <d v="2009-09-14T01:05:30"/>
        <d v="2010-05-26T10:54:01"/>
        <d v="2010-10-05T17:54:16"/>
        <d v="2010-12-03T21:06:11"/>
        <d v="2011-01-20T20:56:41"/>
        <d v="2011-05-03T18:21:54"/>
        <d v="2011-08-04T15:39:10"/>
        <d v="2011-08-08T23:54:18"/>
        <d v="2011-09-02T02:08:37"/>
        <d v="2011-09-09T19:01:49"/>
        <d v="2011-09-24T21:53:16"/>
        <d v="2011-12-06T20:36:01"/>
        <d v="2012-01-16T10:37:15"/>
        <d v="2012-01-17T09:23:31"/>
        <d v="2012-01-31T18:30:39"/>
        <d v="2012-03-06T14:00:20"/>
        <d v="2012-03-19T13:34:09"/>
        <d v="2012-03-19T15:02:14"/>
        <d v="2012-03-28T10:31:34"/>
        <d v="2012-04-23T10:29:04"/>
        <d v="2012-04-26T20:59:57"/>
        <d v="2012-05-07T17:42:55"/>
        <d v="2012-06-14T00:19:03"/>
        <d v="2012-06-20T18:02:45"/>
        <d v="2012-07-05T16:37:00"/>
        <d v="2012-07-22T23:46:47"/>
        <d v="2012-07-26T13:19:07"/>
        <d v="2012-08-01T20:21:02"/>
        <d v="2012-10-23T15:30:32"/>
        <d v="2012-12-07T14:51:03"/>
        <d v="2013-01-27T10:42:15"/>
        <d v="2013-02-07T02:28:39"/>
        <d v="2013-04-01T09:42:50"/>
        <d v="2013-08-08T18:07:34"/>
        <d v="2013-09-18T16:38:08"/>
        <d v="2013-09-30T19:04:50"/>
        <d v="2013-10-24T18:57:40"/>
        <d v="2013-12-23T16:39:59"/>
        <d v="2014-01-23T15:31:11"/>
        <d v="2014-02-21T21:01:10"/>
        <d v="2014-04-07T21:20:24"/>
        <d v="2014-04-18T06:18:58"/>
        <d v="2014-04-24T07:22:50"/>
        <d v="2014-05-05T05:43:09"/>
        <d v="2014-05-07T11:36:32"/>
        <d v="2014-05-16T15:36:20"/>
        <d v="2014-05-22T15:31:20"/>
        <d v="2014-05-25T17:51:35"/>
        <d v="2014-06-02T10:29:12"/>
        <d v="2014-06-13T05:58:33"/>
        <d v="2014-06-16T09:31:15"/>
        <d v="2014-06-17T11:33:43"/>
        <d v="2014-06-23T17:31:45"/>
        <d v="2014-06-24T13:51:44"/>
        <d v="2014-06-25T13:35:45"/>
        <d v="2014-07-05T13:59:22"/>
        <d v="2014-07-10T09:44:07"/>
        <d v="2014-07-16T06:18:30"/>
        <d v="2014-07-18T06:24:19"/>
        <d v="2014-07-28T11:18:55"/>
        <d v="2014-07-28T15:47:16"/>
        <d v="2014-07-28T19:50:56"/>
        <d v="2014-08-04T15:38:08"/>
        <d v="2014-08-05T23:23:35"/>
        <d v="2014-08-12T05:24:14"/>
        <d v="2014-08-24T23:28:06"/>
        <d v="2014-08-28T16:55:49"/>
        <d v="2014-08-29T14:51:03"/>
        <d v="2014-09-11T13:48:19"/>
        <d v="2014-09-23T10:16:31"/>
        <d v="2014-09-30T15:36:53"/>
        <d v="2014-10-03T05:29:35"/>
        <d v="2014-10-05T12:33:42"/>
        <d v="2014-10-08T18:07:24"/>
        <d v="2014-10-11T17:07:10"/>
        <d v="2014-10-15T15:58:15"/>
        <d v="2014-10-19T19:53:04"/>
        <d v="2014-10-28T09:21:23"/>
        <d v="2014-10-28T18:13:51"/>
        <d v="2014-10-31T09:29:54"/>
        <d v="2014-12-05T17:20:36"/>
        <d v="2014-12-23T14:58:39"/>
        <d v="2015-01-18T22:26:31"/>
        <d v="2015-02-04T04:13:47"/>
        <d v="2015-02-13T12:04:53"/>
        <d v="2015-02-18T19:35:10"/>
        <d v="2015-02-19T15:22:38"/>
        <d v="2015-02-23T16:41:52"/>
        <d v="2015-03-02T16:17:48"/>
        <d v="2015-03-05T21:30:22"/>
        <d v="2015-03-26T16:38:16"/>
        <d v="2015-03-27T16:48:59"/>
        <d v="2015-04-08T19:35:08"/>
        <d v="2015-04-09T04:35:15"/>
        <d v="2015-04-21T08:08:15"/>
        <d v="2015-04-30T09:58:23"/>
        <d v="2015-05-05T07:59:53"/>
        <d v="2015-05-19T06:04:01"/>
        <d v="2015-05-19T17:01:33"/>
        <d v="2015-05-22T12:32:46"/>
        <d v="2015-05-26T13:07:39"/>
        <d v="2015-06-07T12:30:33"/>
        <d v="2015-06-16T02:37:07"/>
        <d v="2015-06-30T19:16:05"/>
        <d v="2015-07-06T14:46:39"/>
        <d v="2015-07-07T09:12:24"/>
        <d v="2015-08-13T20:56:53"/>
        <d v="2015-08-17T13:19:55"/>
        <d v="2015-09-06T11:30:47"/>
        <d v="2015-10-06T15:44:40"/>
        <d v="2015-11-01T13:09:32"/>
        <d v="2015-12-20T08:45:23"/>
        <d v="2016-01-11T17:13:36"/>
        <d v="2016-01-12T11:07:27"/>
        <d v="2016-01-13T16:45:24"/>
        <d v="2016-02-18T00:33:43"/>
        <d v="2016-02-23T22:53:08"/>
        <d v="2016-03-11T04:59:46"/>
        <d v="2016-03-31T12:36:17"/>
        <d v="2016-04-09T15:59:52"/>
        <d v="2016-04-25T10:29:18"/>
        <d v="2016-05-02T18:38:29"/>
        <d v="2016-05-03T00:15:42"/>
        <d v="2016-05-09T15:13:52"/>
        <d v="2016-05-20T03:11:57"/>
        <d v="2016-05-22T08:59:50"/>
        <d v="2016-06-01T13:57:19"/>
        <d v="2016-06-03T22:40:24"/>
        <d v="2016-06-13T17:23:59"/>
        <d v="2016-06-15T14:34:32"/>
        <d v="2016-07-22T10:45:32"/>
        <d v="2016-08-15T16:10:47"/>
        <d v="2016-09-07T16:51:48"/>
        <d v="2016-11-15T12:50:16"/>
        <d v="2016-11-16T03:01:25"/>
        <d v="2016-12-04T22:14:05"/>
        <d v="2017-01-26T18:03:59"/>
        <d v="2017-01-28T13:44:10"/>
        <d v="2017-02-08T23:08:52"/>
        <d v="2017-03-13T16:14:29"/>
        <d v="2016-06-23T22:00:17"/>
        <d v="2011-12-05T19:34:49"/>
        <d v="2014-02-19T17:01:52"/>
        <d v="2014-09-22T15:26:42"/>
        <d v="2015-11-03T09:54:54"/>
        <d v="2015-08-18T13:57:26"/>
        <d v="2016-10-17T23:14:37"/>
        <d v="2017-02-14T12:46:00"/>
        <d v="2016-11-14T12:34:40"/>
        <d v="2012-06-12T20:13:02"/>
        <d v="2013-10-10T17:47:33"/>
        <d v="2014-02-12T14:20:30"/>
        <d v="2014-03-26T13:38:13"/>
        <d v="2014-07-07T16:45:38"/>
        <d v="2014-07-10T15:36:01"/>
        <d v="2015-03-09T08:49:48"/>
        <d v="2017-01-12T00:16:10"/>
        <d v="2012-11-12T19:25:00"/>
        <d v="2014-05-29T09:09:34"/>
        <d v="2014-07-08T07:22:24"/>
        <d v="2014-08-27T20:02:41"/>
        <d v="2015-01-14T17:35:54"/>
        <d v="2015-01-18T10:52:36"/>
        <d v="2015-02-26T18:07:06"/>
        <d v="2015-03-30T15:38:26"/>
        <d v="2015-07-08T14:31:29"/>
        <d v="2015-09-21T10:01:14"/>
        <d v="2017-03-09T15:13:39"/>
        <d v="2010-03-17T05:48:29"/>
        <d v="2011-01-14T05:18:49"/>
        <d v="2011-05-24T19:35:27"/>
        <d v="2011-08-23T22:00:37"/>
        <d v="2012-05-08T08:14:17"/>
        <d v="2012-12-27T17:54:16"/>
        <d v="2013-06-07T19:26:21"/>
        <d v="2013-10-02T10:03:46"/>
        <d v="2013-11-29T14:56:26"/>
        <d v="2014-05-20T10:35:01"/>
        <d v="2014-05-21T04:54:09"/>
        <d v="2014-06-03T14:32:32"/>
        <d v="2014-06-30T13:03:16"/>
        <d v="2014-07-02T16:43:02"/>
        <d v="2014-07-17T18:38:22"/>
        <d v="2014-08-29T13:55:56"/>
        <d v="2014-10-13T16:45:38"/>
        <d v="2014-11-20T15:56:12"/>
        <d v="2014-12-18T12:07:23"/>
        <d v="2015-01-22T17:05:25"/>
        <d v="2015-03-04T18:47:23"/>
        <d v="2015-03-16T12:53:38"/>
        <d v="2015-04-17T16:41:54"/>
        <d v="2015-04-26T10:04:31"/>
        <d v="2015-05-17T12:47:29"/>
        <d v="2015-08-06T12:31:15"/>
        <d v="2015-09-09T18:38:06"/>
        <d v="2015-09-30T09:00:12"/>
        <d v="2015-10-12T20:25:49"/>
        <d v="2015-10-14T08:57:11"/>
        <d v="2016-01-05T16:52:10"/>
        <d v="2016-01-05T21:45:35"/>
        <d v="2016-01-30T16:10:58"/>
        <d v="2016-02-19T22:22:00"/>
        <d v="2016-04-07T13:55:00"/>
        <d v="2016-05-02T12:42:30"/>
        <d v="2016-05-12T14:22:59"/>
        <d v="2016-06-20T15:06:01"/>
        <d v="2016-09-14T01:04:42"/>
        <d v="2016-12-18T16:10:36"/>
        <d v="2016-12-20T19:44:54"/>
        <d v="2017-02-09T18:08:28"/>
        <d v="2014-11-28T16:02:41"/>
        <d v="2015-05-31T17:05:07"/>
        <d v="2015-01-29T08:45:08"/>
        <d v="2010-10-12T19:40:35"/>
        <d v="2012-03-02T13:00:03"/>
        <d v="2012-03-19T16:22:40"/>
        <d v="2012-03-29T01:10:24"/>
        <d v="2014-02-24T04:24:15"/>
        <d v="2014-03-21T16:18:37"/>
        <d v="2014-05-16T12:08:07"/>
        <d v="2014-08-05T12:09:42"/>
        <d v="2015-02-11T13:57:36"/>
        <d v="2015-03-10T10:51:24"/>
        <d v="2016-03-16T09:21:19"/>
        <d v="2016-05-03T20:28:59"/>
        <d v="2016-05-08T19:57:04"/>
        <d v="2016-07-05T07:06:28"/>
        <d v="2016-04-28T15:22:15"/>
        <d v="2010-01-26T23:11:47"/>
        <d v="2010-05-15T17:19:59"/>
        <d v="2011-01-26T19:37:10"/>
        <d v="2011-03-16T21:19:59"/>
        <d v="2011-04-03T11:10:25"/>
        <d v="2011-04-05T15:50:48"/>
        <d v="2011-05-16T12:50:01"/>
        <d v="2011-06-02T10:34:15"/>
        <d v="2011-06-17T13:46:23"/>
        <d v="2011-06-24T15:08:56"/>
        <d v="2011-07-07T09:38:56"/>
        <d v="2011-07-27T13:04:45"/>
        <d v="2011-09-02T13:52:37"/>
        <d v="2011-09-16T12:35:40"/>
        <d v="2011-10-04T23:23:43"/>
        <d v="2011-12-17T16:46:01"/>
        <d v="2012-01-12T16:43:03"/>
        <d v="2012-01-31T17:46:14"/>
        <d v="2012-02-07T16:10:26"/>
        <d v="2012-02-08T20:00:49"/>
        <d v="2012-04-06T16:41:56"/>
        <d v="2012-04-23T20:47:35"/>
        <d v="2012-04-26T15:58:51"/>
        <d v="2012-04-27T18:00:55"/>
        <d v="2012-04-27T18:54:23"/>
        <d v="2012-05-29T19:09:48"/>
        <d v="2012-06-05T15:35:37"/>
        <d v="2012-06-07T14:51:29"/>
        <d v="2012-06-21T20:40:02"/>
        <d v="2012-07-23T18:14:45"/>
        <d v="2012-10-22T23:45:35"/>
        <d v="2012-11-30T03:48:55"/>
        <d v="2013-01-14T11:29:28"/>
        <d v="2013-01-30T14:59:48"/>
        <d v="2013-02-03T21:49:48"/>
        <d v="2013-02-15T12:13:09"/>
        <d v="2013-02-16T03:09:00"/>
        <d v="2013-02-28T15:05:33"/>
        <d v="2013-05-08T08:24:42"/>
        <d v="2013-06-18T10:26:42"/>
        <d v="2013-07-01T03:41:53"/>
        <d v="2013-07-09T17:25:31"/>
        <d v="2013-08-26T21:34:27"/>
        <d v="2013-10-09T19:18:59"/>
        <d v="2014-01-09T04:30:31"/>
        <d v="2014-02-04T22:35:19"/>
        <d v="2014-05-26T11:59:06"/>
        <d v="2014-06-12T13:11:07"/>
        <d v="2014-06-17T23:45:52"/>
        <d v="2014-06-22T13:35:11"/>
        <d v="2014-06-30T10:20:26"/>
        <d v="2014-07-08T10:35:17"/>
        <d v="2014-07-09T18:27:21"/>
        <d v="2014-07-11T16:13:07"/>
        <d v="2014-07-15T18:27:00"/>
        <d v="2014-07-17T02:45:08"/>
        <d v="2014-07-19T00:06:39"/>
        <d v="2014-08-04T08:09:16"/>
        <d v="2014-08-10T07:35:46"/>
        <d v="2014-08-15T14:10:22"/>
        <d v="2014-08-16T10:39:17"/>
        <d v="2014-08-18T12:46:34"/>
        <d v="2014-08-24T17:08:55"/>
        <d v="2014-08-26T00:19:31"/>
        <d v="2014-08-30T05:53:10"/>
        <d v="2014-09-09T18:09:39"/>
        <d v="2014-09-24T14:40:06"/>
        <d v="2014-09-29T17:26:06"/>
        <d v="2014-09-30T10:37:03"/>
        <d v="2014-10-14T20:37:23"/>
        <d v="2014-11-05T08:16:06"/>
        <d v="2014-11-11T08:04:55"/>
        <d v="2014-11-14T15:00:34"/>
        <d v="2014-11-25T23:47:39"/>
        <d v="2014-12-01T21:59:03"/>
        <d v="2014-12-07T20:37:14"/>
        <d v="2015-01-01T19:31:47"/>
        <d v="2015-01-12T14:58:45"/>
        <d v="2015-01-13T18:13:07"/>
        <d v="2015-01-15T13:28:00"/>
        <d v="2015-01-16T14:21:39"/>
        <d v="2015-01-22T17:11:58"/>
        <d v="2015-01-27T11:00:20"/>
        <d v="2015-01-27T13:28:38"/>
        <d v="2015-01-28T01:00:18"/>
        <d v="2015-02-01T00:51:46"/>
        <d v="2015-02-02T13:57:27"/>
        <d v="2015-02-14T12:11:56"/>
        <d v="2015-02-17T20:13:44"/>
        <d v="2015-02-22T07:53:12"/>
        <d v="2015-02-24T05:53:39"/>
        <d v="2015-02-24T18:17:51"/>
        <d v="2015-03-11T23:06:32"/>
        <d v="2015-03-19T08:55:20"/>
        <d v="2015-04-03T13:52:33"/>
        <d v="2015-04-04T02:00:14"/>
        <d v="2015-04-09T07:50:46"/>
        <d v="2015-04-09T11:13:42"/>
        <d v="2015-04-10T13:45:30"/>
        <d v="2015-04-17T12:11:59"/>
        <d v="2015-04-17T19:52:52"/>
        <d v="2015-04-19T18:33:17"/>
        <d v="2015-04-25T14:44:22"/>
        <d v="2015-05-11T14:27:24"/>
        <d v="2015-05-11T19:50:59"/>
        <d v="2015-05-12T11:12:17"/>
        <d v="2015-05-28T16:45:52"/>
        <d v="2015-06-22T18:08:27"/>
        <d v="2015-06-25T04:22:00"/>
        <d v="2015-06-26T16:38:56"/>
        <d v="2015-06-29T00:01:44"/>
        <d v="2015-06-30T08:20:52"/>
        <d v="2015-07-03T14:59:26"/>
        <d v="2015-07-08T21:18:28"/>
        <d v="2015-07-17T01:40:36"/>
        <d v="2015-07-18T05:22:16"/>
        <d v="2015-07-18T11:15:59"/>
        <d v="2015-07-20T12:15:12"/>
        <d v="2015-07-22T01:14:17"/>
        <d v="2015-07-24T11:08:57"/>
        <d v="2015-08-07T04:27:53"/>
        <d v="2015-08-11T20:04:19"/>
        <d v="2015-08-20T09:57:29"/>
        <d v="2015-08-25T05:17:56"/>
        <d v="2015-08-26T18:43:42"/>
        <d v="2015-08-30T13:57:33"/>
        <d v="2015-09-26T16:13:24"/>
        <d v="2015-09-28T09:07:45"/>
        <d v="2015-10-12T17:58:20"/>
        <d v="2015-10-14T12:44:57"/>
        <d v="2015-10-14T15:55:56"/>
        <d v="2015-10-19T21:38:50"/>
        <d v="2015-10-20T12:58:11"/>
        <d v="2015-10-20T14:45:17"/>
        <d v="2015-10-27T17:34:59"/>
        <d v="2015-11-05T11:53:37"/>
        <d v="2015-11-07T11:47:16"/>
        <d v="2015-11-17T05:46:30"/>
        <d v="2015-11-25T09:21:53"/>
        <d v="2015-12-08T12:40:25"/>
        <d v="2015-12-27T23:37:53"/>
        <d v="2016-01-04T01:03:17"/>
        <d v="2016-01-05T10:38:10"/>
        <d v="2016-01-21T15:07:47"/>
        <d v="2016-02-02T16:20:12"/>
        <d v="2016-02-02T19:51:13"/>
        <d v="2016-02-02T20:55:55"/>
        <d v="2016-02-03T18:57:26"/>
        <d v="2016-02-15T04:33:10"/>
        <d v="2016-02-19T17:03:58"/>
        <d v="2016-03-03T04:06:57"/>
        <d v="2016-03-06T15:58:52"/>
        <d v="2016-03-14T14:15:24"/>
        <d v="2016-03-16T12:06:22"/>
        <d v="2016-03-17T17:39:07"/>
        <d v="2016-03-21T21:18:02"/>
        <d v="2016-04-03T14:31:57"/>
        <d v="2016-04-14T20:22:19"/>
        <d v="2016-05-03T08:07:28"/>
        <d v="2016-05-03T15:34:12"/>
        <d v="2016-05-15T17:56:32"/>
        <d v="2016-05-19T03:59:20"/>
        <d v="2016-05-21T03:41:21"/>
        <d v="2016-05-22T21:39:32"/>
        <d v="2016-05-25T12:27:49"/>
        <d v="2016-05-25T15:47:41"/>
        <d v="2016-05-31T10:42:14"/>
        <d v="2016-06-02T02:59:58"/>
        <d v="2016-06-03T03:47:46"/>
        <d v="2016-06-10T18:32:12"/>
        <d v="2016-06-30T20:09:38"/>
        <d v="2016-07-07T18:44:54"/>
        <d v="2016-07-08T14:32:25"/>
        <d v="2016-07-21T09:48:13"/>
        <d v="2016-07-26T09:34:36"/>
        <d v="2016-07-31T19:44:22"/>
        <d v="2016-08-26T03:46:48"/>
        <d v="2016-09-01T12:19:42"/>
        <d v="2016-09-23T09:45:14"/>
        <d v="2016-10-17T22:10:26"/>
        <d v="2016-10-22T18:17:18"/>
        <d v="2016-11-28T14:18:56"/>
        <d v="2016-12-07T19:17:12"/>
        <d v="2016-12-09T17:35:11"/>
        <d v="2016-12-24T14:51:28"/>
        <d v="2017-01-24T12:23:40"/>
        <d v="2017-01-31T14:51:40"/>
        <d v="2017-02-27T19:32:11"/>
        <d v="2017-03-06T12:16:59"/>
        <d v="2012-03-09T17:45:08"/>
        <d v="2014-04-25T21:49:19"/>
        <d v="2015-01-06T23:51:43"/>
        <d v="2014-09-02T09:23:47"/>
        <d v="2016-08-30T10:45:21"/>
        <d v="2011-08-26T22:58:22"/>
        <d v="2010-05-14T16:58:26"/>
        <d v="2011-02-13T13:09:44"/>
        <d v="2013-04-17T21:18:30"/>
        <d v="2014-04-15T12:53:06"/>
        <d v="2014-06-12T09:54:06"/>
        <d v="2014-10-18T18:24:52"/>
        <d v="2014-12-01T12:50:08"/>
        <d v="2015-01-21T23:13:42"/>
        <d v="2015-02-23T17:36:06"/>
        <d v="2016-04-01T05:44:38"/>
        <d v="2017-02-06T13:37:33"/>
        <d v="2017-02-17T06:01:32"/>
        <d v="2012-08-30T11:59:59"/>
        <d v="2014-11-25T11:15:33"/>
        <d v="2015-05-08T14:26:20"/>
        <d v="2015-06-20T14:35:34"/>
        <d v="2015-10-30T16:48:04"/>
        <d v="2016-02-22T20:12:53"/>
        <d v="2016-04-01T22:22:51"/>
        <d v="2016-05-01T13:45:06"/>
        <d v="2014-11-10T18:11:07"/>
        <d v="2009-10-16T17:02:00"/>
        <d v="2011-10-13T15:58:04"/>
        <d v="2012-06-14T12:26:56"/>
        <d v="2012-09-24T20:26:57"/>
        <d v="2013-04-29T20:47:14"/>
        <d v="2013-05-08T19:01:14"/>
        <d v="2013-05-14T19:00:32"/>
        <d v="2014-04-16T14:49:50"/>
        <d v="2014-06-05T07:40:28"/>
        <d v="2014-07-12T15:27:47"/>
        <d v="2014-07-24T17:08:38"/>
        <d v="2014-08-25T14:34:44"/>
        <d v="2015-01-15T18:02:10"/>
        <d v="2015-02-20T18:20:52"/>
        <d v="2015-02-20T22:10:44"/>
        <d v="2015-04-11T01:25:11"/>
        <d v="2015-05-27T11:00:58"/>
        <d v="2015-08-01T11:04:57"/>
        <d v="2015-11-10T19:51:36"/>
        <d v="2015-12-22T16:18:29"/>
        <d v="2016-01-10T12:51:38"/>
        <d v="2016-04-08T03:59:26"/>
        <d v="2016-05-16T12:01:30"/>
        <d v="2016-06-02T00:58:09"/>
        <d v="2016-06-10T20:15:38"/>
        <d v="2016-07-02T17:14:12"/>
        <d v="2015-10-29T19:49:04"/>
        <d v="2017-03-12T22:38:41"/>
        <d v="2014-05-29T09:05:24"/>
        <d v="2011-04-10T22:49:20"/>
        <d v="2011-04-12T21:22:42"/>
        <d v="2011-09-16T18:09:01"/>
        <d v="2012-05-02T14:43:09"/>
        <d v="2012-05-05T12:19:55"/>
        <d v="2012-06-28T11:35:45"/>
        <d v="2012-07-09T22:48:47"/>
        <d v="2013-02-10T21:54:10"/>
        <d v="2013-06-28T11:31:29"/>
        <d v="2013-08-07T08:03:18"/>
        <d v="2014-01-16T12:01:24"/>
        <d v="2014-05-21T12:06:34"/>
        <d v="2014-07-13T22:14:56"/>
        <d v="2014-08-21T01:59:23"/>
        <d v="2014-10-10T10:22:27"/>
        <d v="2014-12-09T16:42:19"/>
        <d v="2015-01-16T13:26:50"/>
        <d v="2015-02-22T16:11:45"/>
        <d v="2015-03-18T07:22:05"/>
        <d v="2015-04-13T11:53:35"/>
        <d v="2015-06-30T04:32:39"/>
        <d v="2015-07-07T17:24:54"/>
        <d v="2015-08-02T23:19:46"/>
        <d v="2015-08-25T09:43:52"/>
        <d v="2015-11-14T23:11:26"/>
        <d v="2016-04-01T09:18:38"/>
        <d v="2016-04-12T05:47:14"/>
        <d v="2017-01-16T22:28:46"/>
        <d v="2017-02-02T15:00:27"/>
        <d v="2012-11-09T18:47:37"/>
        <d v="2017-02-13T09:38:49"/>
        <d v="2011-02-16T13:24:19"/>
        <d v="2012-07-26T13:11:42"/>
        <d v="2012-08-24T12:15:48"/>
        <d v="2012-09-24T11:26:16"/>
        <d v="2013-08-23T05:14:17"/>
        <d v="2014-05-21T07:37:21"/>
        <d v="2014-06-19T22:24:46"/>
        <d v="2014-07-01T11:45:59"/>
        <d v="2014-09-23T14:05:49"/>
        <d v="2014-12-30T17:45:44"/>
        <d v="2015-04-27T11:13:06"/>
        <d v="2015-10-09T16:10:20"/>
        <d v="2015-10-20T11:35:03"/>
        <d v="2015-10-20T14:35:27"/>
        <d v="2016-02-04T21:10:02"/>
        <d v="2016-03-23T16:59:44"/>
        <d v="2016-05-06T20:41:55"/>
        <d v="2016-07-13T19:13:06"/>
        <d v="2016-08-27T05:37:09"/>
        <d v="2017-03-14T03:35:56"/>
        <d v="2016-06-13T15:48:18"/>
        <d v="2014-10-11T03:30:16"/>
        <d v="2014-10-16T23:11:13"/>
        <d v="2011-05-05T14:33:10"/>
        <d v="2011-05-07T07:10:33"/>
        <d v="2013-09-30T10:54:43"/>
        <d v="2014-07-31T11:42:28"/>
        <d v="2014-11-22T09:47:59"/>
        <d v="2015-01-19T14:38:49"/>
        <d v="2015-03-25T12:22:07"/>
        <d v="2015-05-12T01:29:56"/>
        <d v="2015-01-02T19:23:42"/>
        <d v="2015-10-17T14:23:42"/>
        <d v="2011-06-06T23:42:01"/>
        <d v="2012-01-17T20:08:55"/>
        <d v="2012-02-21T15:40:39"/>
        <d v="2012-04-25T18:39:48"/>
        <d v="2012-05-24T13:32:55"/>
        <d v="2012-05-29T21:51:21"/>
        <d v="2012-06-14T15:02:21"/>
        <d v="2012-08-23T12:01:40"/>
        <d v="2012-10-10T13:12:15"/>
        <d v="2013-01-07T19:25:52"/>
        <d v="2013-02-21T16:52:18"/>
        <d v="2014-01-07T14:00:48"/>
        <d v="2014-01-24T08:39:51"/>
        <d v="2014-05-08T10:36:30"/>
        <d v="2014-05-19T16:58:12"/>
        <d v="2014-07-06T09:52:09"/>
        <d v="2014-12-22T13:04:18"/>
        <d v="2015-01-19T10:14:22"/>
        <d v="2015-02-21T23:34:59"/>
        <d v="2015-03-11T00:16:22"/>
        <d v="2015-03-30T13:53:03"/>
        <d v="2015-04-04T00:11:23"/>
        <d v="2015-04-07T05:09:54"/>
        <d v="2015-05-17T07:59:14"/>
        <d v="2015-07-16T05:28:10"/>
        <d v="2015-07-26T17:49:51"/>
        <d v="2015-11-09T19:36:01"/>
        <d v="2015-11-30T15:15:00"/>
        <d v="2015-12-31T19:11:11"/>
        <d v="2016-04-04T23:02:40"/>
        <d v="2016-04-06T14:49:42"/>
        <d v="2016-08-18T13:08:42"/>
        <d v="2016-12-26T16:41:22"/>
        <d v="2015-04-02T08:04:09"/>
        <d v="2012-02-19T12:12:52"/>
        <d v="2012-03-22T12:01:25"/>
        <d v="2013-05-13T15:19:27"/>
        <d v="2014-06-27T09:17:25"/>
        <d v="2014-07-09T16:53:24"/>
        <d v="2014-08-07T03:31:46"/>
        <d v="2015-11-30T18:08:02"/>
        <d v="2016-03-16T15:48:27"/>
        <d v="2016-12-05T08:06:20"/>
        <d v="2017-01-02T08:05:19"/>
        <d v="2016-04-14T15:45:21"/>
        <d v="2016-02-20T22:23:43"/>
        <d v="2015-01-01T00:59:59"/>
        <d v="2015-08-25T21:55:59"/>
        <d v="2014-06-10T21:52:54"/>
        <d v="2009-11-05T13:02:20"/>
        <d v="2010-01-20T05:11:47"/>
        <d v="2010-06-17T22:00:52"/>
        <d v="2010-07-19T16:26:13"/>
        <d v="2010-12-30T15:08:34"/>
        <d v="2011-03-10T11:41:06"/>
        <d v="2011-04-15T13:11:26"/>
        <d v="2011-05-08T10:18:01"/>
        <d v="2011-06-12T02:08:19"/>
        <d v="2011-07-06T16:30:45"/>
        <d v="2011-12-16T18:49:52"/>
        <d v="2011-12-29T13:54:07"/>
        <d v="2012-03-10T00:42:49"/>
        <d v="2012-04-24T00:27:56"/>
        <d v="2012-05-15T10:33:17"/>
        <d v="2012-06-12T12:45:32"/>
        <d v="2012-08-29T16:39:09"/>
        <d v="2012-12-03T15:59:44"/>
        <d v="2013-01-29T09:15:15"/>
        <d v="2013-11-18T16:55:21"/>
        <d v="2013-11-21T15:32:11"/>
        <d v="2014-01-18T18:38:31"/>
        <d v="2014-01-24T13:43:38"/>
        <d v="2014-03-31T11:51:20"/>
        <d v="2014-04-03T06:30:44"/>
        <d v="2014-05-02T14:26:37"/>
        <d v="2014-05-20T02:26:27"/>
        <d v="2014-05-20T12:22:53"/>
        <d v="2014-06-18T18:48:24"/>
        <d v="2014-06-21T08:19:52"/>
        <d v="2014-07-08T10:30:42"/>
        <d v="2014-07-10T08:05:48"/>
        <d v="2014-07-21T14:41:30"/>
        <d v="2014-07-29T19:20:25"/>
        <d v="2014-08-01T07:39:12"/>
        <d v="2014-08-01T10:58:45"/>
        <d v="2014-08-12T20:10:22"/>
        <d v="2014-08-18T15:56:40"/>
        <d v="2014-08-31T09:03:20"/>
        <d v="2014-09-07T22:54:17"/>
        <d v="2014-09-18T00:50:09"/>
        <d v="2014-09-20T15:59:11"/>
        <d v="2014-10-01T21:24:25"/>
        <d v="2014-10-15T15:22:25"/>
        <d v="2014-10-16T11:33:48"/>
        <d v="2014-11-03T17:29:09"/>
        <d v="2014-12-17T09:03:06"/>
        <d v="2015-01-16T15:19:12"/>
        <d v="2015-01-28T12:11:15"/>
        <d v="2015-02-01T11:54:31"/>
        <d v="2015-02-09T12:23:56"/>
        <d v="2015-02-17T21:32:48"/>
        <d v="2015-02-18T12:35:38"/>
        <d v="2015-02-20T21:11:57"/>
        <d v="2015-03-07T11:15:45"/>
        <d v="2015-03-09T13:58:47"/>
        <d v="2015-04-03T15:58:47"/>
        <d v="2015-04-12T20:37:17"/>
        <d v="2015-04-19T16:00:49"/>
        <d v="2015-04-27T00:59:44"/>
        <d v="2015-05-01T10:28:02"/>
        <d v="2015-05-04T05:20:44"/>
        <d v="2015-05-16T12:05:44"/>
        <d v="2015-05-22T08:41:22"/>
        <d v="2015-05-28T07:05:02"/>
        <d v="2015-06-09T11:47:30"/>
        <d v="2015-06-11T23:58:11"/>
        <d v="2015-06-15T18:55:00"/>
        <d v="2015-06-17T11:27:59"/>
        <d v="2015-06-18T06:12:17"/>
        <d v="2015-06-22T13:16:58"/>
        <d v="2015-07-02T17:06:12"/>
        <d v="2015-07-08T10:36:58"/>
        <d v="2015-07-29T11:41:46"/>
        <d v="2015-08-04T14:04:37"/>
        <d v="2015-08-16T11:51:40"/>
        <d v="2015-10-01T05:53:17"/>
        <d v="2015-10-03T22:15:59"/>
        <d v="2015-10-12T13:16:07"/>
        <d v="2015-10-28T11:06:07"/>
        <d v="2015-10-30T07:56:44"/>
        <d v="2015-12-22T06:41:35"/>
        <d v="2016-01-12T06:29:44"/>
        <d v="2016-02-05T11:51:23"/>
        <d v="2016-03-01T11:51:11"/>
        <d v="2016-03-01T13:17:36"/>
        <d v="2016-03-09T07:56:16"/>
        <d v="2016-03-14T18:44:14"/>
        <d v="2016-03-17T15:17:35"/>
        <d v="2016-03-17T21:29:04"/>
        <d v="2016-03-24T05:16:40"/>
        <d v="2016-03-28T22:03:08"/>
        <d v="2016-04-15T15:21:13"/>
        <d v="2016-04-19T05:22:30"/>
        <d v="2016-04-20T06:31:00"/>
        <d v="2016-05-13T07:57:34"/>
        <d v="2016-05-14T14:14:00"/>
        <d v="2016-06-04T10:46:00"/>
        <d v="2016-06-13T20:11:47"/>
        <d v="2016-06-22T15:42:24"/>
        <d v="2016-06-23T14:32:38"/>
        <d v="2016-07-04T11:07:36"/>
        <d v="2016-07-14T06:32:37"/>
        <d v="2016-08-11T15:46:11"/>
        <d v="2016-08-16T12:58:47"/>
        <d v="2016-08-21T15:53:33"/>
        <d v="2016-09-06T14:15:35"/>
        <d v="2016-09-26T08:11:15"/>
        <d v="2016-09-30T10:11:19"/>
        <d v="2016-11-17T21:37:26"/>
        <d v="2016-12-04T01:04:27"/>
        <d v="2016-12-05T18:51:20"/>
        <d v="2017-01-17T10:32:48"/>
        <d v="2017-01-17T14:51:10"/>
        <d v="2017-01-20T19:26:39"/>
        <d v="2017-01-23T03:50:02"/>
        <d v="2017-02-22T08:33:54"/>
        <d v="2017-02-23T06:05:54"/>
        <d v="2017-03-06T13:04:48"/>
        <d v="2015-04-21T15:29:36"/>
        <d v="2016-11-08T05:50:46"/>
        <d v="2012-03-13T12:02:45"/>
        <d v="2012-01-10T12:44:04"/>
        <d v="2014-08-09T16:50:26"/>
        <d v="2014-10-07T13:16:58"/>
        <d v="2015-03-06T20:08:46"/>
        <d v="2017-01-11T01:16:58"/>
        <d v="2014-11-11T11:31:10"/>
        <d v="2015-10-22T13:38:33"/>
        <d v="2010-01-14T08:00:49"/>
        <d v="2010-07-20T00:32:35"/>
        <d v="2011-06-11T22:14:42"/>
        <d v="2012-03-05T12:46:15"/>
        <d v="2012-03-28T22:28:37"/>
        <d v="2013-01-28T20:03:23"/>
        <d v="2013-10-03T14:03:16"/>
        <d v="2013-12-11T18:57:34"/>
        <d v="2014-05-06T17:11:30"/>
        <d v="2015-02-11T20:50:01"/>
        <d v="2015-03-01T13:51:17"/>
        <d v="2015-06-29T10:31:29"/>
        <d v="2015-07-02T19:18:24"/>
        <d v="2015-07-28T07:07:53"/>
        <d v="2015-08-24T15:27:39"/>
        <d v="2015-11-09T14:26:43"/>
        <d v="2016-08-25T02:35:13"/>
        <d v="2016-11-15T00:09:35"/>
        <d v="2011-02-02T07:57:07"/>
        <d v="2012-01-26T19:07:21"/>
        <d v="2012-07-30T16:11:21"/>
        <d v="2014-08-30T03:40:20"/>
        <d v="2014-12-16T16:52:20"/>
        <d v="2015-05-15T14:36:15"/>
        <d v="2015-06-12T07:50:06"/>
        <d v="2015-07-13T13:00:22"/>
        <d v="2015-08-14T10:54:20"/>
        <d v="2016-02-09T19:24:46"/>
        <d v="2016-05-08T03:11:13"/>
        <d v="2016-09-15T10:36:18"/>
        <d v="2017-02-22T01:00:23"/>
        <d v="2014-12-16T16:54:55"/>
        <d v="2015-10-31T23:35:29"/>
        <d v="2016-03-04T13:17:07"/>
        <d v="2011-01-21T19:46:49"/>
        <d v="2011-05-24T01:51:37"/>
        <d v="2011-10-28T11:35:58"/>
        <d v="2012-01-19T06:21:47"/>
        <d v="2012-03-23T11:59:36"/>
        <d v="2012-07-17T12:26:34"/>
        <d v="2012-09-17T15:17:39"/>
        <d v="2013-04-01T17:16:33"/>
        <d v="2013-12-26T14:07:42"/>
        <d v="2014-06-09T14:32:39"/>
        <d v="2014-09-03T06:29:32"/>
        <d v="2014-09-07T13:26:15"/>
        <d v="2014-10-06T16:08:24"/>
        <d v="2014-10-09T01:43:10"/>
        <d v="2014-11-05T17:58:45"/>
        <d v="2015-01-08T22:39:39"/>
        <d v="2015-01-17T14:58:29"/>
        <d v="2015-01-20T15:45:48"/>
        <d v="2015-01-23T14:59:14"/>
        <d v="2015-02-09T19:45:52"/>
        <d v="2015-03-15T14:00:33"/>
        <d v="2015-06-05T10:38:37"/>
        <d v="2015-07-09T13:02:25"/>
        <d v="2015-11-26T06:15:16"/>
        <d v="2016-01-27T18:22:17"/>
        <d v="2016-02-01T17:41:07"/>
        <d v="2016-02-25T08:50:44"/>
        <d v="2016-03-23T13:45:50"/>
        <d v="2016-04-01T11:33:14"/>
        <d v="2016-05-22T10:02:31"/>
        <d v="2016-05-26T19:04:51"/>
        <d v="2016-05-31T01:59:46"/>
        <d v="2016-06-14T18:29:16"/>
        <d v="2016-08-14T10:28:22"/>
        <d v="2014-05-17T01:50:05"/>
        <d v="2014-10-14T21:59:50"/>
        <d v="2010-12-01T21:34:58"/>
        <d v="2012-11-21T20:18:34"/>
        <d v="2014-01-08T10:10:27"/>
        <d v="2014-03-18T12:13:42"/>
        <d v="2014-11-28T16:08:45"/>
        <d v="2014-12-29T08:04:38"/>
        <d v="2015-02-10T15:13:02"/>
        <d v="2015-03-12T14:22:39"/>
        <d v="2015-03-25T16:52:21"/>
        <d v="2015-04-13T09:54:16"/>
        <d v="2015-04-30T15:11:12"/>
        <d v="2015-06-24T16:33:48"/>
        <d v="2015-09-10T09:10:48"/>
        <d v="2015-10-23T14:48:56"/>
        <d v="2016-01-09T06:28:49"/>
        <d v="2016-01-14T14:02:06"/>
        <d v="2016-03-08T04:34:06"/>
        <d v="2016-04-27T10:02:53"/>
        <d v="2016-06-07T19:31:42"/>
        <d v="2016-07-08T13:38:29"/>
        <d v="2016-07-20T10:01:43"/>
        <d v="2016-08-27T02:29:16"/>
        <d v="2016-12-28T13:54:02"/>
        <d v="2017-03-13T13:07:27"/>
        <d v="2016-10-22T05:50:30"/>
        <d v="2015-05-18T07:20:11"/>
        <d v="2015-01-15T11:24:37"/>
        <d v="2015-02-07T09:46:29"/>
        <d v="2015-04-07T14:53:30"/>
        <d v="2015-05-20T04:58:22"/>
        <d v="2015-05-23T12:31:06"/>
        <d v="2015-09-14T10:11:24"/>
        <d v="2015-11-04T15:59:25"/>
        <d v="2016-01-27T15:15:27"/>
        <d v="2016-02-01T09:39:49"/>
        <d v="2016-03-09T18:04:14"/>
        <d v="2016-03-11T14:41:12"/>
        <d v="2016-03-31T17:36:48"/>
        <d v="2016-04-06T15:36:48"/>
        <d v="2016-04-06T22:27:36"/>
        <d v="2016-11-15T15:28:27"/>
        <d v="2017-03-15T10:30:07"/>
        <d v="2016-07-05T14:22:21"/>
        <d v="2016-11-04T17:22:12"/>
        <d v="2017-02-27T11:49:11"/>
        <d v="2012-08-31T20:35:37"/>
        <d v="2014-06-30T15:53:59"/>
        <d v="2015-04-28T11:38:09"/>
        <d v="2015-10-27T14:54:21"/>
        <d v="2015-10-29T23:32:33"/>
        <d v="2015-11-20T12:27:05"/>
        <d v="2016-10-15T14:26:48"/>
        <d v="2016-10-18T19:31:01"/>
        <d v="2015-09-01T17:25:56"/>
        <d v="2011-08-17T15:22:12"/>
        <d v="2013-01-02T15:19:25"/>
        <d v="2016-06-03T11:01:26"/>
        <d v="2015-10-05T13:29:08"/>
        <d v="2014-07-11T11:45:02"/>
        <d v="2014-08-26T16:16:44"/>
        <d v="2015-03-03T12:36:22"/>
        <d v="2015-03-03T19:16:46"/>
        <d v="2015-07-24T08:37:40"/>
        <d v="2015-10-18T13:04:53"/>
        <d v="2016-02-10T18:34:05"/>
        <d v="2016-04-17T12:30:53"/>
        <d v="2016-05-13T12:46:51"/>
        <d v="2016-10-06T08:10:54"/>
        <d v="2016-12-06T14:47:27"/>
        <d v="2017-01-12T07:09:38"/>
        <d v="2016-03-30T11:39:10"/>
        <d v="2016-02-25T12:32:10"/>
        <d v="2016-11-09T05:05:15"/>
        <d v="2015-01-30T19:42:05"/>
        <d v="2014-07-10T20:26:32"/>
        <d v="2016-02-16T11:35:59"/>
        <d v="2016-05-03T09:19:42"/>
        <d v="2016-08-22T12:32:01"/>
        <d v="2013-07-31T05:11:01"/>
        <d v="2013-07-08T21:32:46"/>
        <d v="2015-02-10T20:44:45"/>
        <d v="2015-05-17T13:18:26"/>
        <d v="2015-09-05T13:56:01"/>
        <d v="2017-02-16T05:14:42"/>
        <d v="2016-01-07T14:00:34"/>
        <d v="2014-08-04T13:48:27"/>
        <d v="2015-06-10T14:09:36"/>
        <d v="2016-09-15T15:22:44"/>
        <d v="2015-04-15T14:49:39"/>
        <d v="2014-07-09T16:31:03"/>
        <d v="2016-03-03T11:50:29"/>
        <d v="2016-09-13T11:03:12"/>
        <d v="2017-03-06T13:01:30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x v="40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x v="410"/>
    <x v="41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x v="411"/>
    <x v="4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8"/>
    <s v="musical"/>
    <x v="412"/>
    <x v="4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x v="413"/>
    <x v="4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8"/>
    <s v="plays"/>
    <x v="414"/>
    <x v="41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x v="415"/>
    <x v="4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2"/>
    <s v="translations"/>
    <x v="416"/>
    <x v="41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6"/>
    <s v="food trucks"/>
    <x v="417"/>
    <x v="41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x v="418"/>
    <x v="4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6"/>
    <s v="food trucks"/>
    <x v="419"/>
    <x v="41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x v="420"/>
    <x v="42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421"/>
    <x v="4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422"/>
    <x v="4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423"/>
    <x v="42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424"/>
    <x v="42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6"/>
    <s v="food trucks"/>
    <x v="425"/>
    <x v="42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6"/>
    <s v="food trucks"/>
    <x v="426"/>
    <x v="42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8"/>
    <s v="musical"/>
    <x v="427"/>
    <x v="4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8"/>
    <s v="musical"/>
    <x v="428"/>
    <x v="4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29"/>
    <x v="42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6"/>
    <s v="food trucks"/>
    <x v="430"/>
    <x v="4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6"/>
    <s v="food trucks"/>
    <x v="431"/>
    <x v="43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8"/>
    <s v="spaces"/>
    <x v="432"/>
    <x v="4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33"/>
    <x v="4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6"/>
    <s v="food trucks"/>
    <x v="434"/>
    <x v="43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8"/>
    <s v="plays"/>
    <x v="435"/>
    <x v="4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5"/>
    <s v="mobile games"/>
    <x v="436"/>
    <x v="4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x v="437"/>
    <x v="43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5"/>
    <s v="mobile games"/>
    <x v="438"/>
    <x v="43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8"/>
    <s v="plays"/>
    <x v="439"/>
    <x v="43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8"/>
    <s v="spaces"/>
    <x v="440"/>
    <x v="4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8"/>
    <s v="musical"/>
    <x v="441"/>
    <x v="44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8"/>
    <s v="musical"/>
    <x v="442"/>
    <x v="4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8"/>
    <s v="spaces"/>
    <x v="443"/>
    <x v="4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8"/>
    <s v="spaces"/>
    <x v="444"/>
    <x v="4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x v="445"/>
    <x v="4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6"/>
    <s v="food trucks"/>
    <x v="446"/>
    <x v="44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x v="447"/>
    <x v="44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448"/>
    <x v="44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8"/>
    <s v="plays"/>
    <x v="449"/>
    <x v="44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x v="450"/>
    <x v="45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x v="451"/>
    <x v="4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6"/>
    <s v="food trucks"/>
    <x v="452"/>
    <x v="45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2"/>
    <s v="fiction"/>
    <x v="453"/>
    <x v="45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8"/>
    <s v="plays"/>
    <x v="454"/>
    <x v="4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8"/>
    <s v="plays"/>
    <x v="455"/>
    <x v="45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2"/>
    <s v="translations"/>
    <x v="456"/>
    <x v="45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457"/>
    <x v="4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458"/>
    <x v="45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x v="459"/>
    <x v="45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6"/>
    <s v="food trucks"/>
    <x v="460"/>
    <x v="4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8"/>
    <s v="plays"/>
    <x v="461"/>
    <x v="46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x v="46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63"/>
    <x v="46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5"/>
    <s v="video games"/>
    <x v="464"/>
    <x v="4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8"/>
    <s v="spaces"/>
    <x v="465"/>
    <x v="46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466"/>
    <x v="46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467"/>
    <x v="46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6"/>
    <s v="food trucks"/>
    <x v="468"/>
    <x v="46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2"/>
    <s v="translations"/>
    <x v="469"/>
    <x v="46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x v="470"/>
    <x v="47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8"/>
    <s v="plays"/>
    <x v="471"/>
    <x v="47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x v="472"/>
    <x v="4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5"/>
    <s v="video games"/>
    <x v="473"/>
    <x v="47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74"/>
    <x v="47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x v="47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x v="476"/>
    <x v="4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x v="477"/>
    <x v="4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7"/>
    <s v="places"/>
    <x v="478"/>
    <x v="47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6"/>
    <s v="food trucks"/>
    <x v="479"/>
    <x v="47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8"/>
    <s v="plays"/>
    <x v="480"/>
    <x v="48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7"/>
    <s v="places"/>
    <x v="481"/>
    <x v="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x v="482"/>
    <x v="48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483"/>
    <x v="48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6"/>
    <s v="food trucks"/>
    <x v="484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8"/>
    <s v="plays"/>
    <x v="485"/>
    <x v="48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2"/>
    <s v="translations"/>
    <x v="486"/>
    <x v="48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487"/>
    <x v="48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5"/>
    <s v="mobile games"/>
    <x v="488"/>
    <x v="4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89"/>
    <x v="48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2"/>
    <s v="translations"/>
    <x v="490"/>
    <x v="49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6"/>
    <s v="food trucks"/>
    <x v="491"/>
    <x v="49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8"/>
    <s v="plays"/>
    <x v="492"/>
    <x v="4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8"/>
    <s v="spaces"/>
    <x v="493"/>
    <x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8"/>
    <s v="spaces"/>
    <x v="494"/>
    <x v="49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x v="495"/>
    <x v="4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5"/>
    <s v="video games"/>
    <x v="496"/>
    <x v="49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8"/>
    <s v="plays"/>
    <x v="497"/>
    <x v="49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8"/>
    <s v="spaces"/>
    <x v="498"/>
    <x v="49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499"/>
    <x v="4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500"/>
    <x v="5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501"/>
    <x v="50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5"/>
    <s v="video games"/>
    <x v="502"/>
    <x v="50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6"/>
    <s v="food trucks"/>
    <x v="503"/>
    <x v="50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6"/>
    <s v="food trucks"/>
    <x v="504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8"/>
    <s v="plays"/>
    <x v="505"/>
    <x v="5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8"/>
    <s v="plays"/>
    <x v="506"/>
    <x v="50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8"/>
    <s v="plays"/>
    <x v="507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x v="508"/>
    <x v="50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x v="509"/>
    <x v="50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8"/>
    <s v="spaces"/>
    <x v="510"/>
    <x v="5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x v="511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6"/>
    <s v="food trucks"/>
    <x v="512"/>
    <x v="5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6"/>
    <s v="food trucks"/>
    <x v="513"/>
    <x v="5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8"/>
    <s v="spaces"/>
    <x v="514"/>
    <x v="5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8"/>
    <s v="plays"/>
    <x v="515"/>
    <x v="5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8"/>
    <s v="plays"/>
    <x v="516"/>
    <x v="51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2"/>
    <s v="fiction"/>
    <x v="517"/>
    <x v="51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518"/>
    <x v="5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6"/>
    <s v="food trucks"/>
    <x v="519"/>
    <x v="51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520"/>
    <x v="5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521"/>
    <x v="52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8"/>
    <s v="plays"/>
    <x v="522"/>
    <x v="52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523"/>
    <x v="5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524"/>
    <x v="52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x v="525"/>
    <x v="52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7"/>
    <s v="nature"/>
    <x v="526"/>
    <x v="52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7"/>
    <s v="nature"/>
    <x v="527"/>
    <x v="5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x v="528"/>
    <x v="52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8"/>
    <s v="plays"/>
    <x v="529"/>
    <x v="52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8"/>
    <s v="musical"/>
    <x v="530"/>
    <x v="5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x v="531"/>
    <x v="53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8"/>
    <s v="plays"/>
    <x v="532"/>
    <x v="53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5"/>
    <s v="video games"/>
    <x v="533"/>
    <x v="5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6"/>
    <s v="food trucks"/>
    <x v="534"/>
    <x v="53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5"/>
    <s v="video games"/>
    <x v="535"/>
    <x v="53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536"/>
    <x v="5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537"/>
    <x v="53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5"/>
    <s v="video games"/>
    <x v="538"/>
    <x v="53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539"/>
    <x v="53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8"/>
    <s v="plays"/>
    <x v="540"/>
    <x v="54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8"/>
    <s v="spaces"/>
    <x v="541"/>
    <x v="54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8"/>
    <s v="spaces"/>
    <x v="542"/>
    <x v="54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8"/>
    <s v="plays"/>
    <x v="543"/>
    <x v="5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8"/>
    <s v="plays"/>
    <x v="544"/>
    <x v="54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5"/>
    <s v="video games"/>
    <x v="545"/>
    <x v="5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6"/>
    <s v="restaurants"/>
    <x v="546"/>
    <x v="54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x v="547"/>
    <x v="54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5"/>
    <s v="video games"/>
    <x v="548"/>
    <x v="54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4"/>
    <s v="audio"/>
    <x v="549"/>
    <x v="54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550"/>
    <x v="55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5"/>
    <s v="mobile games"/>
    <x v="551"/>
    <x v="5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7"/>
    <s v="people"/>
    <x v="552"/>
    <x v="5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5"/>
    <s v="video games"/>
    <x v="553"/>
    <x v="55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554"/>
    <x v="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8"/>
    <s v="spaces"/>
    <x v="555"/>
    <x v="5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556"/>
    <x v="55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8"/>
    <s v="spaces"/>
    <x v="557"/>
    <x v="55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6"/>
    <s v="food trucks"/>
    <x v="558"/>
    <x v="55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8"/>
    <s v="musical"/>
    <x v="559"/>
    <x v="5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560"/>
    <x v="5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6"/>
    <s v="food trucks"/>
    <x v="561"/>
    <x v="56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5"/>
    <s v="video games"/>
    <x v="562"/>
    <x v="56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563"/>
    <x v="56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8"/>
    <s v="musical"/>
    <x v="564"/>
    <x v="56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x v="565"/>
    <x v="56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x v="566"/>
    <x v="5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5"/>
    <s v="mobile games"/>
    <x v="567"/>
    <x v="5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568"/>
    <x v="56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x v="569"/>
    <x v="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8"/>
    <s v="musical"/>
    <x v="570"/>
    <x v="57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8"/>
    <s v="plays"/>
    <x v="571"/>
    <x v="5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5"/>
    <s v="video games"/>
    <x v="572"/>
    <x v="57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573"/>
    <x v="57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574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8"/>
    <s v="spaces"/>
    <x v="575"/>
    <x v="57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x v="576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8"/>
    <s v="plays"/>
    <x v="577"/>
    <x v="57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7"/>
    <s v="photobooks"/>
    <x v="578"/>
    <x v="5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7"/>
    <s v="places"/>
    <x v="579"/>
    <x v="57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6"/>
    <s v="restaurants"/>
    <x v="580"/>
    <x v="58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581"/>
    <x v="58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8"/>
    <s v="plays"/>
    <x v="582"/>
    <x v="5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8"/>
    <s v="plays"/>
    <x v="583"/>
    <x v="58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5"/>
    <s v="video games"/>
    <x v="584"/>
    <x v="58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x v="585"/>
    <x v="58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4"/>
    <s v="audio"/>
    <x v="586"/>
    <x v="58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x v="587"/>
    <x v="58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8"/>
    <s v="spaces"/>
    <x v="588"/>
    <x v="58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589"/>
    <x v="58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x v="590"/>
    <x v="5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591"/>
    <x v="5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592"/>
    <x v="59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8"/>
    <s v="plays"/>
    <x v="593"/>
    <x v="59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594"/>
    <x v="59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595"/>
    <x v="59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596"/>
    <x v="59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597"/>
    <x v="59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598"/>
    <x v="598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5"/>
    <s v="mobile games"/>
    <x v="599"/>
    <x v="59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6"/>
    <s v="food trucks"/>
    <x v="600"/>
    <x v="6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x v="601"/>
    <x v="6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s v="translations"/>
    <x v="602"/>
    <x v="60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s v="fiction"/>
    <x v="603"/>
    <x v="6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2"/>
    <s v="art books"/>
    <x v="604"/>
    <x v="6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605"/>
    <x v="60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606"/>
    <x v="6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607"/>
    <x v="60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8"/>
    <s v="spaces"/>
    <x v="608"/>
    <x v="60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8"/>
    <s v="spaces"/>
    <x v="609"/>
    <x v="60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8"/>
    <s v="musical"/>
    <x v="610"/>
    <x v="6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8"/>
    <s v="plays"/>
    <x v="611"/>
    <x v="6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x v="612"/>
    <x v="6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x v="613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2"/>
    <s v="translations"/>
    <x v="614"/>
    <x v="6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5"/>
    <s v="mobile games"/>
    <x v="615"/>
    <x v="61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x v="616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x v="617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5"/>
    <s v="video games"/>
    <x v="618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2"/>
    <s v="fiction"/>
    <x v="619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8"/>
    <s v="spaces"/>
    <x v="620"/>
    <x v="62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621"/>
    <x v="62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5"/>
    <s v="mobile games"/>
    <x v="622"/>
    <x v="62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623"/>
    <x v="62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6"/>
    <s v="food trucks"/>
    <x v="624"/>
    <x v="6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2"/>
    <s v="translations"/>
    <x v="625"/>
    <x v="6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7"/>
    <s v="places"/>
    <x v="626"/>
    <x v="62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x v="627"/>
    <x v="6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8"/>
    <s v="plays"/>
    <x v="628"/>
    <x v="6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6"/>
    <s v="food trucks"/>
    <x v="629"/>
    <x v="6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5"/>
    <s v="video games"/>
    <x v="630"/>
    <x v="63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7"/>
    <s v="people"/>
    <x v="631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632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6"/>
    <s v="food trucks"/>
    <x v="633"/>
    <x v="63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6"/>
    <s v="food trucks"/>
    <x v="634"/>
    <x v="6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5"/>
    <s v="video games"/>
    <x v="635"/>
    <x v="63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6"/>
    <s v="food trucks"/>
    <x v="636"/>
    <x v="6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6"/>
    <s v="restaurants"/>
    <x v="637"/>
    <x v="6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8"/>
    <s v="spaces"/>
    <x v="638"/>
    <x v="6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8"/>
    <s v="spaces"/>
    <x v="639"/>
    <x v="63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8"/>
    <s v="spaces"/>
    <x v="640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641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5"/>
    <s v="video games"/>
    <x v="642"/>
    <x v="6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5"/>
    <s v="video games"/>
    <x v="643"/>
    <x v="6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5"/>
    <s v="video games"/>
    <x v="644"/>
    <x v="64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5"/>
    <s v="video games"/>
    <x v="645"/>
    <x v="64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6"/>
    <s v="food trucks"/>
    <x v="646"/>
    <x v="64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6"/>
    <s v="food trucks"/>
    <x v="647"/>
    <x v="64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6"/>
    <s v="food trucks"/>
    <x v="648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8"/>
    <s v="plays"/>
    <x v="649"/>
    <x v="6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8"/>
    <s v="plays"/>
    <x v="650"/>
    <x v="6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8"/>
    <s v="plays"/>
    <x v="651"/>
    <x v="65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x v="652"/>
    <x v="6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x v="653"/>
    <x v="6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6"/>
    <s v="food trucks"/>
    <x v="654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x v="655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656"/>
    <x v="65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x v="657"/>
    <x v="65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2"/>
    <s v="children's books"/>
    <x v="658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x v="659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8"/>
    <s v="spaces"/>
    <x v="66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x v="661"/>
    <x v="66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662"/>
    <x v="66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663"/>
    <x v="66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664"/>
    <x v="66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665"/>
    <x v="6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666"/>
    <x v="66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s v="translations"/>
    <x v="667"/>
    <x v="66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s v="translations"/>
    <x v="668"/>
    <x v="66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669"/>
    <x v="66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6"/>
    <s v="food trucks"/>
    <x v="670"/>
    <x v="67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6"/>
    <s v="food trucks"/>
    <x v="671"/>
    <x v="67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6"/>
    <s v="food trucks"/>
    <x v="672"/>
    <x v="67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8"/>
    <s v="plays"/>
    <x v="673"/>
    <x v="67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8"/>
    <s v="plays"/>
    <x v="674"/>
    <x v="67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8"/>
    <s v="musical"/>
    <x v="675"/>
    <x v="67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8"/>
    <s v="plays"/>
    <x v="676"/>
    <x v="67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8"/>
    <s v="plays"/>
    <x v="677"/>
    <x v="6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8"/>
    <s v="plays"/>
    <x v="678"/>
    <x v="67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5"/>
    <s v="video games"/>
    <x v="679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x v="680"/>
    <x v="68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8"/>
    <s v="plays"/>
    <x v="681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8"/>
    <s v="spaces"/>
    <x v="682"/>
    <x v="68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x v="683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x v="684"/>
    <x v="6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5"/>
    <s v="video games"/>
    <x v="685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5"/>
    <s v="mobile games"/>
    <x v="686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687"/>
    <x v="68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8"/>
    <s v="plays"/>
    <x v="688"/>
    <x v="68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8"/>
    <s v="plays"/>
    <x v="689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x v="690"/>
    <x v="69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691"/>
    <x v="69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2"/>
    <s v="children's books"/>
    <x v="692"/>
    <x v="69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693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5"/>
    <s v="video games"/>
    <x v="694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s v="fiction"/>
    <x v="695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6"/>
    <s v="food trucks"/>
    <x v="696"/>
    <x v="69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s v="fiction"/>
    <x v="697"/>
    <x v="69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698"/>
    <x v="69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6"/>
    <s v="food trucks"/>
    <x v="699"/>
    <x v="69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s v="children's books"/>
    <x v="70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8"/>
    <s v="spaces"/>
    <x v="701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8"/>
    <s v="plays"/>
    <x v="702"/>
    <x v="70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8"/>
    <s v="plays"/>
    <x v="703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8"/>
    <s v="plays"/>
    <x v="704"/>
    <x v="70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8"/>
    <s v="plays"/>
    <x v="705"/>
    <x v="70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5"/>
    <s v="video games"/>
    <x v="706"/>
    <x v="7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x v="707"/>
    <x v="70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6"/>
    <s v="food trucks"/>
    <x v="708"/>
    <x v="70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709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x v="710"/>
    <x v="71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8"/>
    <s v="spaces"/>
    <x v="711"/>
    <x v="7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712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7"/>
    <s v="places"/>
    <x v="713"/>
    <x v="7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8"/>
    <s v="spaces"/>
    <x v="714"/>
    <x v="7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8"/>
    <s v="musical"/>
    <x v="715"/>
    <x v="7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x v="716"/>
    <x v="7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8"/>
    <s v="plays"/>
    <x v="717"/>
    <x v="7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8"/>
    <s v="plays"/>
    <x v="718"/>
    <x v="71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719"/>
    <x v="71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720"/>
    <x v="7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4"/>
    <s v="audio"/>
    <x v="721"/>
    <x v="72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722"/>
    <x v="7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8"/>
    <s v="plays"/>
    <x v="723"/>
    <x v="7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x v="724"/>
    <x v="7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x v="725"/>
    <x v="7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x v="726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727"/>
    <x v="72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8"/>
    <s v="spaces"/>
    <x v="728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x v="729"/>
    <x v="7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6"/>
    <s v="food trucks"/>
    <x v="730"/>
    <x v="7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x v="731"/>
    <x v="73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732"/>
    <x v="7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733"/>
    <x v="73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734"/>
    <x v="7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2"/>
    <s v="translations"/>
    <x v="735"/>
    <x v="73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7"/>
    <s v="nature"/>
    <x v="736"/>
    <x v="73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6"/>
    <s v="food trucks"/>
    <x v="737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2"/>
    <s v="children's books"/>
    <x v="738"/>
    <x v="7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8"/>
    <s v="plays"/>
    <x v="739"/>
    <x v="7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8"/>
    <s v="plays"/>
    <x v="740"/>
    <x v="74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8"/>
    <s v="spaces"/>
    <x v="741"/>
    <x v="74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x v="742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x v="743"/>
    <x v="74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x v="744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5"/>
    <s v="mobile games"/>
    <x v="745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746"/>
    <x v="7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x v="747"/>
    <x v="74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x v="748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8"/>
    <s v="musical"/>
    <x v="749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x v="750"/>
    <x v="7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x v="751"/>
    <x v="7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5"/>
    <s v="video games"/>
    <x v="752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x v="753"/>
    <x v="7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x v="754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755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756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s v="fiction"/>
    <x v="757"/>
    <x v="75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6"/>
    <s v="food trucks"/>
    <x v="758"/>
    <x v="75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759"/>
    <x v="75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5"/>
    <s v="mobile games"/>
    <x v="760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8"/>
    <s v="spaces"/>
    <x v="761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8"/>
    <s v="plays"/>
    <x v="762"/>
    <x v="76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x v="763"/>
    <x v="76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8"/>
    <s v="plays"/>
    <x v="764"/>
    <x v="76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5"/>
    <s v="mobile games"/>
    <x v="765"/>
    <x v="76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766"/>
    <x v="76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7"/>
    <s v="people"/>
    <x v="767"/>
    <x v="76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768"/>
    <x v="768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2"/>
    <s v="translations"/>
    <x v="769"/>
    <x v="76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8"/>
    <s v="plays"/>
    <x v="770"/>
    <x v="77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8"/>
    <s v="plays"/>
    <x v="771"/>
    <x v="77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x v="772"/>
    <x v="77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x v="773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x v="774"/>
    <x v="77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8"/>
    <s v="plays"/>
    <x v="775"/>
    <x v="77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776"/>
    <x v="77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6"/>
    <s v="food trucks"/>
    <x v="777"/>
    <x v="77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2"/>
    <s v="children's books"/>
    <x v="778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779"/>
    <x v="77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7"/>
    <s v="nature"/>
    <x v="780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5"/>
    <s v="video games"/>
    <x v="781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5"/>
    <s v="mobile games"/>
    <x v="782"/>
    <x v="7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6"/>
    <s v="food trucks"/>
    <x v="783"/>
    <x v="78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x v="784"/>
    <x v="78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5"/>
    <s v="mobile games"/>
    <x v="785"/>
    <x v="78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6"/>
    <s v="food trucks"/>
    <x v="786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8"/>
    <s v="spaces"/>
    <x v="787"/>
    <x v="78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6"/>
    <s v="food trucks"/>
    <x v="788"/>
    <x v="7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6"/>
    <s v="food trucks"/>
    <x v="789"/>
    <x v="78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x v="790"/>
    <x v="79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791"/>
    <x v="79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5"/>
    <s v="video games"/>
    <x v="792"/>
    <x v="79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5"/>
    <s v="video games"/>
    <x v="793"/>
    <x v="79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5"/>
    <s v="mobile games"/>
    <x v="794"/>
    <x v="79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s v="translations"/>
    <x v="795"/>
    <x v="7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7"/>
    <s v="places"/>
    <x v="796"/>
    <x v="79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7"/>
    <s v="photobooks"/>
    <x v="797"/>
    <x v="79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5"/>
    <s v="mobile games"/>
    <x v="798"/>
    <x v="79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6"/>
    <s v="food trucks"/>
    <x v="799"/>
    <x v="79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6"/>
    <s v="food trucks"/>
    <x v="800"/>
    <x v="8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8"/>
    <s v="plays"/>
    <x v="801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x v="802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5"/>
    <s v="video games"/>
    <x v="803"/>
    <x v="80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5"/>
    <s v="mobile games"/>
    <x v="804"/>
    <x v="80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805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806"/>
    <x v="80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807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x v="808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2"/>
    <s v="art books"/>
    <x v="809"/>
    <x v="80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8"/>
    <s v="plays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x v="811"/>
    <x v="8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6"/>
    <s v="food trucks"/>
    <x v="812"/>
    <x v="81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x v="813"/>
    <x v="81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x v="814"/>
    <x v="8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5"/>
    <s v="video games"/>
    <x v="815"/>
    <x v="81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5"/>
    <s v="video games"/>
    <x v="816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x v="817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818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x v="819"/>
    <x v="8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820"/>
    <x v="8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821"/>
    <x v="82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6"/>
    <s v="restaurants"/>
    <x v="822"/>
    <x v="8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6"/>
    <s v="food trucks"/>
    <x v="823"/>
    <x v="8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8"/>
    <s v="plays"/>
    <x v="824"/>
    <x v="82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6"/>
    <s v="food trucks"/>
    <x v="825"/>
    <x v="82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x v="826"/>
    <x v="8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6"/>
    <s v="food trucks"/>
    <x v="827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8"/>
    <s v="spaces"/>
    <x v="828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8"/>
    <s v="plays"/>
    <x v="829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x v="830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2"/>
    <s v="art books"/>
    <x v="831"/>
    <x v="83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5"/>
    <s v="mobile games"/>
    <x v="832"/>
    <x v="83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2"/>
    <s v="children's books"/>
    <x v="833"/>
    <x v="83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8"/>
    <s v="spaces"/>
    <x v="834"/>
    <x v="83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8"/>
    <s v="plays"/>
    <x v="835"/>
    <x v="8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8"/>
    <s v="musical"/>
    <x v="836"/>
    <x v="83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837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2"/>
    <s v="art books"/>
    <x v="838"/>
    <x v="83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8"/>
    <s v="plays"/>
    <x v="839"/>
    <x v="83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x v="840"/>
    <x v="8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x v="841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842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x v="843"/>
    <x v="84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6"/>
    <s v="food trucks"/>
    <x v="844"/>
    <x v="84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5"/>
    <s v="video games"/>
    <x v="845"/>
    <x v="84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x v="846"/>
    <x v="8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2"/>
    <s v="fiction"/>
    <x v="847"/>
    <x v="8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5"/>
    <s v="video games"/>
    <x v="848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6"/>
    <s v="food trucks"/>
    <x v="849"/>
    <x v="84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6"/>
    <s v="food trucks"/>
    <x v="850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2"/>
    <s v="fiction"/>
    <x v="851"/>
    <x v="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6"/>
    <s v="food trucks"/>
    <x v="852"/>
    <x v="85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x v="853"/>
    <x v="8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6"/>
    <s v="food trucks"/>
    <x v="854"/>
    <x v="85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855"/>
    <x v="85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856"/>
    <x v="8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6"/>
    <s v="small batch"/>
    <x v="857"/>
    <x v="85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s v="children's books"/>
    <x v="858"/>
    <x v="8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5"/>
    <s v="video games"/>
    <x v="859"/>
    <x v="8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x v="860"/>
    <x v="86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861"/>
    <x v="86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s v="fiction"/>
    <x v="862"/>
    <x v="86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6"/>
    <s v="food trucks"/>
    <x v="863"/>
    <x v="86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6"/>
    <s v="food trucks"/>
    <x v="864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865"/>
    <x v="86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7"/>
    <s v="people"/>
    <x v="866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867"/>
    <x v="86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2"/>
    <s v="children's books"/>
    <x v="868"/>
    <x v="8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s v="translations"/>
    <x v="869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8"/>
    <s v="plays"/>
    <x v="870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871"/>
    <x v="8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x v="872"/>
    <x v="8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x v="873"/>
    <x v="87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874"/>
    <x v="87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875"/>
    <x v="87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876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877"/>
    <x v="87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5"/>
    <s v="video games"/>
    <x v="878"/>
    <x v="8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879"/>
    <x v="87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6"/>
    <s v="food trucks"/>
    <x v="880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8"/>
    <s v="plays"/>
    <x v="881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8"/>
    <s v="plays"/>
    <x v="882"/>
    <x v="88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5"/>
    <s v="video games"/>
    <x v="883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x v="884"/>
    <x v="88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x v="885"/>
    <x v="88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886"/>
    <x v="8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5"/>
    <s v="video games"/>
    <x v="887"/>
    <x v="88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8"/>
    <s v="plays"/>
    <x v="888"/>
    <x v="88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6"/>
    <s v="food trucks"/>
    <x v="889"/>
    <x v="88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8"/>
    <s v="plays"/>
    <x v="890"/>
    <x v="89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8"/>
    <s v="plays"/>
    <x v="891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892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2"/>
    <s v="art books"/>
    <x v="893"/>
    <x v="8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8"/>
    <s v="spaces"/>
    <x v="894"/>
    <x v="89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6"/>
    <s v="food trucks"/>
    <x v="895"/>
    <x v="89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5"/>
    <s v="video games"/>
    <x v="896"/>
    <x v="89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897"/>
    <x v="89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2"/>
    <s v="fiction"/>
    <x v="898"/>
    <x v="89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x v="899"/>
    <x v="89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x v="900"/>
    <x v="9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2"/>
    <s v="translations"/>
    <x v="901"/>
    <x v="90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902"/>
    <x v="90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x v="903"/>
    <x v="9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x v="904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x v="905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906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907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8"/>
    <s v="plays"/>
    <x v="908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8"/>
    <s v="plays"/>
    <x v="909"/>
    <x v="9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x v="910"/>
    <x v="9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8"/>
    <s v="plays"/>
    <x v="911"/>
    <x v="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x v="912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913"/>
    <x v="9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x v="914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8"/>
    <s v="plays"/>
    <x v="915"/>
    <x v="9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8"/>
    <s v="plays"/>
    <x v="916"/>
    <x v="9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x v="917"/>
    <x v="91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x v="918"/>
    <x v="9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6"/>
    <s v="food trucks"/>
    <x v="919"/>
    <x v="9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920"/>
    <x v="92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921"/>
    <x v="92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922"/>
    <x v="92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923"/>
    <x v="9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924"/>
    <x v="92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925"/>
    <x v="9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26"/>
    <x v="92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27"/>
    <x v="92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28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29"/>
    <x v="92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30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31"/>
    <x v="93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32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33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34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935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936"/>
    <x v="93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93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8"/>
    <s v="musical"/>
    <x v="938"/>
    <x v="9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x v="939"/>
    <x v="9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x v="940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5"/>
    <s v="video games"/>
    <x v="941"/>
    <x v="9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8"/>
    <s v="plays"/>
    <x v="942"/>
    <x v="9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8"/>
    <s v="plays"/>
    <x v="943"/>
    <x v="9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6"/>
    <s v="restaurants"/>
    <x v="944"/>
    <x v="9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8"/>
    <s v="plays"/>
    <x v="945"/>
    <x v="9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x v="946"/>
    <x v="9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x v="947"/>
    <x v="94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5"/>
    <s v="mobile games"/>
    <x v="948"/>
    <x v="948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s v="children's books"/>
    <x v="949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950"/>
    <x v="9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x v="951"/>
    <x v="95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2"/>
    <s v="children's books"/>
    <x v="952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8"/>
    <s v="plays"/>
    <x v="953"/>
    <x v="95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954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955"/>
    <x v="95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2"/>
    <s v="children's books"/>
    <x v="956"/>
    <x v="9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x v="957"/>
    <x v="9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x v="958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x v="959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6"/>
    <s v="food trucks"/>
    <x v="960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961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8"/>
    <s v="spaces"/>
    <x v="962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x v="963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964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965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8"/>
    <s v="plays"/>
    <x v="966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x v="967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2"/>
    <s v="translations"/>
    <x v="968"/>
    <x v="96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6"/>
    <s v="food trucks"/>
    <x v="969"/>
    <x v="96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8"/>
    <s v="musical"/>
    <x v="970"/>
    <x v="97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8"/>
    <s v="plays"/>
    <x v="971"/>
    <x v="9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8"/>
    <s v="plays"/>
    <x v="972"/>
    <x v="97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x v="973"/>
    <x v="97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x v="974"/>
    <x v="97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x v="975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976"/>
    <x v="97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977"/>
    <x v="9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8"/>
    <s v="plays"/>
    <x v="978"/>
    <x v="9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x v="979"/>
    <x v="97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x v="980"/>
    <x v="98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x v="981"/>
    <x v="98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982"/>
    <x v="98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5"/>
    <s v="video games"/>
    <x v="983"/>
    <x v="9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7"/>
    <s v="photobooks"/>
    <x v="984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8"/>
    <s v="plays"/>
    <x v="985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x v="986"/>
    <x v="98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x v="987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988"/>
    <x v="9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x v="989"/>
    <x v="9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990"/>
    <x v="99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x v="991"/>
    <x v="99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7"/>
    <s v="photobooks"/>
    <x v="99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x v="993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4"/>
    <s v="audio"/>
    <x v="994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2"/>
    <s v="art books"/>
    <x v="995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5"/>
    <s v="video games"/>
    <x v="996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8"/>
    <s v="plays"/>
    <x v="997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x v="998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6"/>
    <s v="food trucks"/>
    <x v="999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1000"/>
    <x v="10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8"/>
    <s v="plays"/>
    <x v="1001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x v="1002"/>
    <x v="100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x v="10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8"/>
    <s v="musical"/>
    <x v="1004"/>
    <x v="1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x v="1005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8"/>
    <s v="plays"/>
    <x v="1006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8"/>
    <s v="plays"/>
    <x v="1007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1008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8"/>
    <s v="plays"/>
    <x v="1009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6"/>
    <s v="food trucks"/>
    <x v="1010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4"/>
    <s v="audio"/>
    <x v="1011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012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5"/>
    <s v="video games"/>
    <x v="1013"/>
    <x v="101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8"/>
    <s v="plays"/>
    <x v="1014"/>
    <x v="101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5"/>
    <s v="video games"/>
    <x v="1015"/>
    <x v="10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x v="1016"/>
    <x v="101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6"/>
    <s v="food trucks"/>
    <x v="1017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8"/>
    <s v="plays"/>
    <x v="1018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2"/>
    <s v="translations"/>
    <x v="1019"/>
    <x v="101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x v="1020"/>
    <x v="102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8"/>
    <s v="musical"/>
    <x v="1021"/>
    <x v="102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5"/>
    <s v="mobile games"/>
    <x v="1022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2"/>
    <s v="fiction"/>
    <x v="1023"/>
    <x v="102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7"/>
    <s v="places"/>
    <x v="1024"/>
    <x v="10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5"/>
    <s v="video games"/>
    <x v="1025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x v="1026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x v="1027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5"/>
    <s v="video games"/>
    <x v="1028"/>
    <x v="102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6"/>
    <s v="food trucks"/>
    <x v="1029"/>
    <x v="102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7"/>
    <s v="photobooks"/>
    <x v="1030"/>
    <x v="103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6"/>
    <s v="restaurants"/>
    <x v="1031"/>
    <x v="103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8"/>
    <s v="plays"/>
    <x v="1032"/>
    <x v="10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8"/>
    <s v="musical"/>
    <x v="1033"/>
    <x v="10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034"/>
    <x v="103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8"/>
    <s v="plays"/>
    <x v="1035"/>
    <x v="10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x v="1036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8"/>
    <s v="plays"/>
    <x v="1037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6"/>
    <s v="food trucks"/>
    <x v="1038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8"/>
    <s v="plays"/>
    <x v="1039"/>
    <x v="103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8"/>
    <s v="spaces"/>
    <x v="1040"/>
    <x v="104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041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1042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s v="fiction"/>
    <x v="1043"/>
    <x v="104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8"/>
    <s v="plays"/>
    <x v="1044"/>
    <x v="104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x v="1045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x v="1046"/>
    <x v="104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x v="1047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8"/>
    <s v="plays"/>
    <x v="1048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7"/>
    <s v="photobooks"/>
    <x v="1049"/>
    <x v="104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50"/>
    <x v="105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51"/>
    <x v="105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52"/>
    <x v="105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3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54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55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56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057"/>
    <x v="10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7"/>
    <s v="photobooks"/>
    <x v="1058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x v="1059"/>
    <x v="105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8"/>
    <s v="plays"/>
    <x v="1060"/>
    <x v="10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1061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x v="1062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7"/>
    <s v="photobooks"/>
    <x v="1063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s v="fiction"/>
    <x v="1064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8"/>
    <s v="plays"/>
    <x v="1065"/>
    <x v="106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8"/>
    <s v="plays"/>
    <x v="1066"/>
    <x v="106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5"/>
    <s v="video games"/>
    <x v="1067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s v="children's books"/>
    <x v="1068"/>
    <x v="10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8"/>
    <s v="plays"/>
    <x v="1069"/>
    <x v="106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8"/>
    <s v="musical"/>
    <x v="1070"/>
    <x v="10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8"/>
    <s v="spaces"/>
    <x v="1071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x v="1072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8"/>
    <s v="plays"/>
    <x v="1073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x v="1074"/>
    <x v="107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1075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6"/>
    <s v="food trucks"/>
    <x v="1076"/>
    <x v="107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2"/>
    <s v="fiction"/>
    <x v="1077"/>
    <x v="107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x v="1078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1079"/>
    <x v="10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8"/>
    <s v="plays"/>
    <x v="1080"/>
    <x v="108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1081"/>
    <x v="108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5"/>
    <s v="video games"/>
    <x v="1082"/>
    <x v="108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7"/>
    <s v="places"/>
    <x v="1083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x v="1084"/>
    <x v="108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x v="1085"/>
    <x v="10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x v="1086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087"/>
    <x v="108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8"/>
    <s v="plays"/>
    <x v="1088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1089"/>
    <x v="108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s v="fiction"/>
    <x v="1090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8"/>
    <s v="plays"/>
    <x v="1091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5"/>
    <s v="video games"/>
    <x v="1092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x v="1093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6"/>
    <s v="food trucks"/>
    <x v="1094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x v="1095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8"/>
    <s v="spaces"/>
    <x v="1096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8"/>
    <s v="plays"/>
    <x v="1097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2"/>
    <s v="art books"/>
    <x v="1098"/>
    <x v="109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x v="1099"/>
    <x v="109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1100"/>
    <x v="11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5"/>
    <s v="video games"/>
    <x v="1101"/>
    <x v="11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2"/>
    <s v="art books"/>
    <x v="1102"/>
    <x v="110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1103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8"/>
    <s v="spaces"/>
    <x v="1104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8"/>
    <s v="spaces"/>
    <x v="1105"/>
    <x v="11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8"/>
    <s v="plays"/>
    <x v="1106"/>
    <x v="110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8"/>
    <s v="plays"/>
    <x v="1107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8"/>
    <s v="plays"/>
    <x v="1108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6"/>
    <s v="restaurants"/>
    <x v="1109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x v="1110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5"/>
    <s v="video games"/>
    <x v="1111"/>
    <x v="111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1112"/>
    <x v="111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4"/>
    <s v="audio"/>
    <x v="1113"/>
    <x v="111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5"/>
    <s v="video games"/>
    <x v="1114"/>
    <x v="111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115"/>
    <x v="11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2"/>
    <s v="fiction"/>
    <x v="1116"/>
    <x v="11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x v="1117"/>
    <x v="111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x v="1118"/>
    <x v="111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8"/>
    <s v="musical"/>
    <x v="1119"/>
    <x v="11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8"/>
    <s v="plays"/>
    <x v="112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x v="1121"/>
    <x v="11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x v="1122"/>
    <x v="11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5"/>
    <s v="video games"/>
    <x v="1123"/>
    <x v="11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8"/>
    <s v="plays"/>
    <x v="1124"/>
    <x v="11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7"/>
    <s v="photobooks"/>
    <x v="1125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x v="1126"/>
    <x v="112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1127"/>
    <x v="11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2"/>
    <s v="translations"/>
    <x v="1128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8"/>
    <s v="plays"/>
    <x v="1129"/>
    <x v="11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1130"/>
    <x v="11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8"/>
    <s v="plays"/>
    <x v="1131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x v="1132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x v="1133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x v="1134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8"/>
    <s v="plays"/>
    <x v="1135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1136"/>
    <x v="113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1137"/>
    <x v="113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6"/>
    <s v="food trucks"/>
    <x v="1138"/>
    <x v="11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5"/>
    <s v="video games"/>
    <x v="1139"/>
    <x v="113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7"/>
    <s v="photobooks"/>
    <x v="1140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x v="1141"/>
    <x v="114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2"/>
    <x v="1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45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46"/>
    <x v="114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47"/>
    <x v="11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8"/>
    <s v="spaces"/>
    <x v="1148"/>
    <x v="114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x v="1149"/>
    <x v="114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x v="1150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x v="1151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6"/>
    <s v="food trucks"/>
    <x v="1152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8"/>
    <s v="plays"/>
    <x v="1153"/>
    <x v="115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x v="1154"/>
    <x v="115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8"/>
    <s v="plays"/>
    <x v="1155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156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6"/>
    <s v="small batch"/>
    <x v="1157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7"/>
    <s v="people"/>
    <x v="1158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1159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1160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8"/>
    <s v="plays"/>
    <x v="1161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8"/>
    <s v="plays"/>
    <x v="1162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1163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x v="1164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1165"/>
    <x v="116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8"/>
    <s v="plays"/>
    <x v="1166"/>
    <x v="116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8"/>
    <s v="musical"/>
    <x v="1167"/>
    <x v="11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x v="1168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1169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x v="1170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1171"/>
    <x v="117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1172"/>
    <x v="117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x v="1173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2"/>
    <s v="fiction"/>
    <x v="1174"/>
    <x v="117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7"/>
    <s v="photobooks"/>
    <x v="1175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8"/>
    <s v="plays"/>
    <x v="1176"/>
    <x v="11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8"/>
    <s v="spaces"/>
    <x v="1177"/>
    <x v="117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x v="1178"/>
    <x v="117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8"/>
    <s v="plays"/>
    <x v="1179"/>
    <x v="117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5"/>
    <s v="video games"/>
    <x v="1180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1181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8"/>
    <s v="musical"/>
    <x v="1182"/>
    <x v="118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5"/>
    <s v="video games"/>
    <x v="1183"/>
    <x v="118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8"/>
    <s v="musical"/>
    <x v="1184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8"/>
    <s v="plays"/>
    <x v="1185"/>
    <x v="118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s v="fiction"/>
    <x v="1186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x v="1187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x v="1188"/>
    <x v="118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7"/>
    <s v="photobooks"/>
    <x v="1189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8"/>
    <s v="spaces"/>
    <x v="1190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7"/>
    <s v="photobooks"/>
    <x v="1191"/>
    <x v="119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8"/>
    <s v="plays"/>
    <x v="1192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7"/>
    <s v="nature"/>
    <x v="1193"/>
    <x v="119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8"/>
    <s v="plays"/>
    <x v="1194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x v="1195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6"/>
    <s v="food trucks"/>
    <x v="1196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x v="1197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6"/>
    <s v="food trucks"/>
    <x v="1198"/>
    <x v="119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8"/>
    <s v="plays"/>
    <x v="1199"/>
    <x v="11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8"/>
    <s v="plays"/>
    <x v="1200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x v="1201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8"/>
    <s v="spaces"/>
    <x v="1202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6"/>
    <s v="food trucks"/>
    <x v="1203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4"/>
    <x v="120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5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8"/>
    <s v="musical"/>
    <x v="1206"/>
    <x v="120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8"/>
    <s v="musical"/>
    <x v="1207"/>
    <x v="12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8"/>
    <s v="musical"/>
    <x v="1208"/>
    <x v="120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1209"/>
    <x v="12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8"/>
    <s v="plays"/>
    <x v="1210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8"/>
    <s v="spaces"/>
    <x v="1211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2"/>
    <s v="art books"/>
    <x v="1212"/>
    <x v="12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8"/>
    <s v="spaces"/>
    <x v="1213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x v="1214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8"/>
    <s v="plays"/>
    <x v="1215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6"/>
    <s v="food trucks"/>
    <x v="1216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8"/>
    <s v="plays"/>
    <x v="1217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x v="1218"/>
    <x v="12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x v="1219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8"/>
    <s v="spaces"/>
    <x v="1220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8"/>
    <s v="musical"/>
    <x v="1221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8"/>
    <s v="spaces"/>
    <x v="1222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7"/>
    <s v="people"/>
    <x v="1223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x v="1225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x v="1226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1227"/>
    <x v="12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5"/>
    <s v="video games"/>
    <x v="1228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s v="translations"/>
    <x v="1229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x v="1230"/>
    <x v="123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1231"/>
    <x v="123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8"/>
    <s v="plays"/>
    <x v="1232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1233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8"/>
    <s v="plays"/>
    <x v="1234"/>
    <x v="123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7"/>
    <s v="nature"/>
    <x v="1235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8"/>
    <s v="plays"/>
    <x v="1236"/>
    <x v="123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2"/>
    <s v="fiction"/>
    <x v="1237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8"/>
    <s v="plays"/>
    <x v="1238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8"/>
    <s v="spaces"/>
    <x v="1239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8"/>
    <s v="plays"/>
    <x v="1240"/>
    <x v="124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8"/>
    <s v="musical"/>
    <x v="1241"/>
    <x v="124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x v="1242"/>
    <x v="124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8"/>
    <s v="plays"/>
    <x v="1243"/>
    <x v="124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5"/>
    <s v="mobile games"/>
    <x v="1244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5"/>
    <s v="video games"/>
    <x v="1245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7"/>
    <s v="photobooks"/>
    <x v="1246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8"/>
    <s v="musical"/>
    <x v="1247"/>
    <x v="12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1248"/>
    <x v="12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49"/>
    <x v="124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50"/>
    <x v="125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51"/>
    <x v="12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52"/>
    <x v="12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2"/>
    <s v="art books"/>
    <x v="1253"/>
    <x v="125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5"/>
    <s v="video games"/>
    <x v="1254"/>
    <x v="12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55"/>
    <x v="125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56"/>
    <x v="125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57"/>
    <x v="125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58"/>
    <x v="125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59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60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x v="1261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5"/>
    <s v="video games"/>
    <x v="1262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x v="1263"/>
    <x v="126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x v="1264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2"/>
    <s v="art books"/>
    <x v="1265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7"/>
    <s v="people"/>
    <x v="1266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8"/>
    <s v="spaces"/>
    <x v="1267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268"/>
    <x v="126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8"/>
    <s v="plays"/>
    <x v="1269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1270"/>
    <x v="127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5"/>
    <s v="video games"/>
    <x v="1271"/>
    <x v="127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6"/>
    <s v="food trucks"/>
    <x v="1272"/>
    <x v="127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8"/>
    <s v="plays"/>
    <x v="1273"/>
    <x v="127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8"/>
    <s v="plays"/>
    <x v="1274"/>
    <x v="127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8"/>
    <s v="plays"/>
    <x v="1275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8"/>
    <s v="plays"/>
    <x v="1276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x v="1277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5"/>
    <s v="video games"/>
    <x v="1278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8"/>
    <s v="plays"/>
    <x v="1279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8"/>
    <s v="plays"/>
    <x v="1280"/>
    <x v="128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1281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8"/>
    <s v="musical"/>
    <x v="1282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83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x v="1284"/>
    <x v="128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x v="1285"/>
    <x v="128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1286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6"/>
    <s v="food trucks"/>
    <x v="1287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x v="1288"/>
    <x v="128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6"/>
    <s v="food trucks"/>
    <x v="1289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6"/>
    <s v="food trucks"/>
    <x v="1290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x v="1291"/>
    <x v="129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6"/>
    <s v="food trucks"/>
    <x v="129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5"/>
    <s v="video games"/>
    <x v="1293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x v="1294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x v="1295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6"/>
    <s v="food trucks"/>
    <x v="129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98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299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00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8"/>
    <s v="spaces"/>
    <x v="1301"/>
    <x v="13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1302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7"/>
    <s v="photobooks"/>
    <x v="1303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x v="1304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8"/>
    <s v="plays"/>
    <x v="1305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5"/>
    <s v="video games"/>
    <x v="1306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8"/>
    <s v="plays"/>
    <x v="1307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x v="1308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5"/>
    <s v="mobile games"/>
    <x v="1309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1310"/>
    <x v="13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6"/>
    <s v="food trucks"/>
    <x v="1311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x v="1312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x v="1313"/>
    <x v="131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8"/>
    <s v="musical"/>
    <x v="1314"/>
    <x v="13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x v="1315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7"/>
    <s v="photobooks"/>
    <x v="1316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5"/>
    <s v="video games"/>
    <x v="1317"/>
    <x v="13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2"/>
    <s v="translations"/>
    <x v="1318"/>
    <x v="13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x v="1319"/>
    <x v="13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x v="1320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8"/>
    <s v="plays"/>
    <x v="1321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7"/>
    <s v="photobooks"/>
    <x v="1322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2"/>
    <s v="translations"/>
    <x v="1323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1324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8"/>
    <s v="plays"/>
    <x v="1325"/>
    <x v="13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6"/>
    <s v="food trucks"/>
    <x v="1326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8"/>
    <s v="plays"/>
    <x v="1327"/>
    <x v="132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7"/>
    <s v="people"/>
    <x v="1328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8"/>
    <s v="plays"/>
    <x v="1329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2"/>
    <s v="translations"/>
    <x v="1330"/>
    <x v="13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x v="1331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8"/>
    <s v="plays"/>
    <x v="1332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x v="1333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2"/>
    <s v="translations"/>
    <x v="1334"/>
    <x v="133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5"/>
    <s v="video games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8"/>
    <s v="plays"/>
    <x v="1336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x v="1337"/>
    <x v="133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1338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7"/>
    <s v="places"/>
    <x v="1339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8"/>
    <s v="plays"/>
    <x v="1340"/>
    <x v="134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x v="1341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5"/>
    <s v="video games"/>
    <x v="1342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343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344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x v="1345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1346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8"/>
    <s v="plays"/>
    <x v="1347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x v="1348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7"/>
    <s v="people"/>
    <x v="1349"/>
    <x v="134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5"/>
    <s v="video games"/>
    <x v="1350"/>
    <x v="135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8"/>
    <s v="plays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x v="1352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1353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6"/>
    <s v="small batch"/>
    <x v="1354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8"/>
    <s v="spaces"/>
    <x v="1355"/>
    <x v="135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s v="translations"/>
    <x v="1356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5"/>
    <s v="mobile games"/>
    <x v="1357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8"/>
    <s v="plays"/>
    <x v="1358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1359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8"/>
    <s v="plays"/>
    <x v="1360"/>
    <x v="136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5"/>
    <s v="video games"/>
    <x v="1361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2"/>
    <s v="fiction"/>
    <x v="1362"/>
    <x v="136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s v="translations"/>
    <x v="1363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1364"/>
    <x v="136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8"/>
    <s v="plays"/>
    <x v="1365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8"/>
    <s v="musical"/>
    <x v="1366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4"/>
    <s v="audio"/>
    <x v="1367"/>
    <x v="136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7"/>
    <s v="nature"/>
    <x v="1368"/>
    <x v="136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8"/>
    <s v="spaces"/>
    <x v="1369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8"/>
    <s v="plays"/>
    <x v="1370"/>
    <x v="137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8"/>
    <s v="plays"/>
    <x v="1371"/>
    <x v="13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8"/>
    <s v="plays"/>
    <x v="1372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6"/>
    <s v="food trucks"/>
    <x v="1373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x v="1374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2"/>
    <s v="fiction"/>
    <x v="1375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8"/>
    <s v="plays"/>
    <x v="1376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x v="1377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5"/>
    <s v="video games"/>
    <x v="1378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x v="1379"/>
    <x v="1379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x v="1380"/>
    <x v="138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8"/>
    <s v="plays"/>
    <x v="1381"/>
    <x v="138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5"/>
    <s v="video games"/>
    <x v="1382"/>
    <x v="138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7"/>
    <s v="places"/>
    <x v="1383"/>
    <x v="138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8"/>
    <s v="plays"/>
    <x v="1384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x v="1385"/>
    <x v="138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386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8"/>
    <s v="plays"/>
    <x v="1387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x v="1388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1389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1390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5"/>
    <s v="video games"/>
    <x v="1391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92"/>
    <x v="139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x v="1393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x v="1394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8"/>
    <s v="plays"/>
    <x v="1395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6"/>
    <s v="restaurants"/>
    <x v="1396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x v="1397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1398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9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0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1"/>
    <x v="140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02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8"/>
    <s v="plays"/>
    <x v="1403"/>
    <x v="140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04"/>
    <x v="140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8"/>
    <s v="plays"/>
    <x v="1405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x v="1406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8"/>
    <s v="plays"/>
    <x v="1407"/>
    <x v="14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6"/>
    <s v="food trucks"/>
    <x v="1408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x v="1409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x v="1410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5"/>
    <s v="mobile games"/>
    <x v="1411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1412"/>
    <x v="141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5"/>
    <s v="video games"/>
    <x v="1413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1414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2"/>
    <s v="children's books"/>
    <x v="1415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2"/>
    <s v="translations"/>
    <x v="1416"/>
    <x v="14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417"/>
    <x v="1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x v="1418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s v="children's books"/>
    <x v="1419"/>
    <x v="141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8"/>
    <s v="plays"/>
    <x v="1420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x v="1421"/>
    <x v="142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8"/>
    <s v="spaces"/>
    <x v="1422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8"/>
    <s v="plays"/>
    <x v="142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6"/>
    <s v="food trucks"/>
    <x v="1424"/>
    <x v="142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8"/>
    <s v="plays"/>
    <x v="1425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8"/>
    <s v="plays"/>
    <x v="1426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6"/>
    <s v="food trucks"/>
    <x v="1427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x v="1428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29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8"/>
    <s v="plays"/>
    <x v="143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2"/>
    <s v="art books"/>
    <x v="1431"/>
    <x v="143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8"/>
    <s v="plays"/>
    <x v="1432"/>
    <x v="143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7"/>
    <s v="photobooks"/>
    <x v="1433"/>
    <x v="143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x v="1434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x v="1435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1436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37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8"/>
    <s v="plays"/>
    <x v="1438"/>
    <x v="143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7"/>
    <s v="photobooks"/>
    <x v="1439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7"/>
    <s v="photobooks"/>
    <x v="1440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5"/>
    <s v="video games"/>
    <x v="1441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8"/>
    <s v="plays"/>
    <x v="1442"/>
    <x v="144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8"/>
    <s v="spaces"/>
    <x v="1443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x v="1444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1445"/>
    <x v="144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x v="1446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8"/>
    <s v="plays"/>
    <x v="1447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8"/>
    <s v="plays"/>
    <x v="1448"/>
    <x v="144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1449"/>
    <x v="144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8"/>
    <s v="musical"/>
    <x v="1450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1451"/>
    <x v="145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x v="1452"/>
    <x v="145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1453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8"/>
    <s v="plays"/>
    <x v="1454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8"/>
    <s v="spaces"/>
    <x v="1455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x v="1456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2"/>
    <s v="children's books"/>
    <x v="1457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x v="1458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8"/>
    <s v="musical"/>
    <x v="1459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6"/>
    <s v="food trucks"/>
    <x v="1460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5"/>
    <s v="video games"/>
    <x v="1461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x v="1462"/>
    <x v="146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1463"/>
    <x v="146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1464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8"/>
    <s v="spaces"/>
    <x v="1465"/>
    <x v="146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66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7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8"/>
    <s v="plays"/>
    <x v="1468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8"/>
    <s v="plays"/>
    <x v="1469"/>
    <x v="1469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6"/>
    <s v="food trucks"/>
    <x v="1470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8"/>
    <s v="plays"/>
    <x v="1471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8"/>
    <s v="musical"/>
    <x v="1472"/>
    <x v="147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x v="1473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1474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5"/>
    <s v="video games"/>
    <x v="1475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7"/>
    <s v="people"/>
    <x v="1476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8"/>
    <s v="plays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x v="1478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8"/>
    <s v="plays"/>
    <x v="1479"/>
    <x v="147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5"/>
    <s v="video games"/>
    <x v="1480"/>
    <x v="148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81"/>
    <x v="148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2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8"/>
    <s v="plays"/>
    <x v="1483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8"/>
    <s v="musical"/>
    <x v="1484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1485"/>
    <x v="148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x v="1486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7"/>
    <s v="photobooks"/>
    <x v="1487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x v="1488"/>
    <x v="148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8"/>
    <s v="plays"/>
    <x v="148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49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7"/>
    <s v="nature"/>
    <x v="1491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7"/>
    <s v="photobooks"/>
    <x v="1492"/>
    <x v="14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7"/>
    <s v="photobooks"/>
    <x v="1493"/>
    <x v="149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2"/>
    <s v="art books"/>
    <x v="1494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1495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7"/>
    <s v="photobooks"/>
    <x v="1496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8"/>
    <s v="spaces"/>
    <x v="1497"/>
    <x v="149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1498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499"/>
    <x v="149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8"/>
    <s v="plays"/>
    <x v="1500"/>
    <x v="15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8"/>
    <s v="plays"/>
    <x v="1501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5"/>
    <s v="video games"/>
    <x v="1502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x v="1503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8"/>
    <s v="spaces"/>
    <x v="150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x v="1505"/>
    <x v="150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5"/>
    <s v="video games"/>
    <x v="1506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1507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8"/>
    <s v="plays"/>
    <x v="1508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1509"/>
    <x v="15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5"/>
    <s v="mobile games"/>
    <x v="1510"/>
    <x v="151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x v="1511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x v="1512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x v="1513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6"/>
    <s v="food trucks"/>
    <x v="1514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x v="1515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x v="1516"/>
    <x v="15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x v="1517"/>
    <x v="15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8"/>
    <s v="plays"/>
    <x v="1518"/>
    <x v="15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19"/>
    <x v="151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8"/>
    <s v="spaces"/>
    <x v="1520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x v="1521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1522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8"/>
    <s v="spaces"/>
    <x v="1523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8"/>
    <s v="plays"/>
    <x v="1524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8"/>
    <s v="plays"/>
    <x v="1525"/>
    <x v="15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x v="1526"/>
    <x v="152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7"/>
    <s v="photobooks"/>
    <x v="1527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x v="1528"/>
    <x v="152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8"/>
    <s v="plays"/>
    <x v="1529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x v="1530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7"/>
    <s v="photobooks"/>
    <x v="1531"/>
    <x v="153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x v="1532"/>
    <x v="153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1533"/>
    <x v="153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7"/>
    <s v="photobooks"/>
    <x v="1534"/>
    <x v="153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8"/>
    <s v="plays"/>
    <x v="1535"/>
    <x v="1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8"/>
    <s v="plays"/>
    <x v="1536"/>
    <x v="15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8"/>
    <s v="plays"/>
    <x v="1537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8"/>
    <s v="plays"/>
    <x v="1538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8"/>
    <s v="spaces"/>
    <x v="1539"/>
    <x v="153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40"/>
    <x v="154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8"/>
    <s v="plays"/>
    <x v="1541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x v="1542"/>
    <x v="154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8"/>
    <s v="plays"/>
    <x v="1543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1544"/>
    <x v="154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8"/>
    <s v="plays"/>
    <x v="1545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8"/>
    <s v="plays"/>
    <x v="1546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8"/>
    <s v="musical"/>
    <x v="1547"/>
    <x v="15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8"/>
    <s v="plays"/>
    <x v="1548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8"/>
    <s v="plays"/>
    <x v="1549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8"/>
    <s v="plays"/>
    <x v="1550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8"/>
    <s v="plays"/>
    <x v="1551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8"/>
    <s v="spaces"/>
    <x v="1552"/>
    <x v="155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x v="1553"/>
    <x v="155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8"/>
    <s v="plays"/>
    <x v="1554"/>
    <x v="15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6"/>
    <s v="food trucks"/>
    <x v="1555"/>
    <x v="15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7"/>
    <s v="people"/>
    <x v="1556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8"/>
    <s v="spaces"/>
    <x v="1557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x v="1558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x v="1559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1560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8"/>
    <s v="plays"/>
    <x v="1561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8"/>
    <s v="plays"/>
    <x v="1562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1563"/>
    <x v="156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1564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8"/>
    <s v="plays"/>
    <x v="1565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8"/>
    <s v="plays"/>
    <x v="1566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8"/>
    <s v="plays"/>
    <x v="1567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x v="1568"/>
    <x v="156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x v="1569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8"/>
    <s v="plays"/>
    <x v="1570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5"/>
    <s v="video games"/>
    <x v="1571"/>
    <x v="157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2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8"/>
    <s v="plays"/>
    <x v="1573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x v="1574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1575"/>
    <x v="157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x v="1576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5"/>
    <s v="video games"/>
    <x v="1577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6"/>
    <s v="restaurants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x v="1579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1580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1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8"/>
    <s v="plays"/>
    <x v="1582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6"/>
    <s v="food trucks"/>
    <x v="1583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8"/>
    <s v="plays"/>
    <x v="1584"/>
    <x v="158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1585"/>
    <x v="158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8"/>
    <s v="spaces"/>
    <x v="1586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7"/>
    <s v="photobooks"/>
    <x v="1587"/>
    <x v="158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8"/>
    <s v="musical"/>
    <x v="1588"/>
    <x v="158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8"/>
    <s v="plays"/>
    <x v="1589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x v="1590"/>
    <x v="159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8"/>
    <s v="spaces"/>
    <x v="1591"/>
    <x v="159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92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593"/>
    <x v="15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594"/>
    <x v="159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595"/>
    <x v="159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5"/>
    <s v="mobile games"/>
    <x v="1596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8"/>
    <s v="plays"/>
    <x v="1597"/>
    <x v="159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x v="1598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8"/>
    <s v="plays"/>
    <x v="1599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x v="1600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7"/>
    <s v="photobooks"/>
    <x v="1601"/>
    <x v="16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2"/>
    <s v="translations"/>
    <x v="1602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8"/>
    <s v="spaces"/>
    <x v="1603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7"/>
    <s v="photobooks"/>
    <x v="1604"/>
    <x v="160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7"/>
    <s v="places"/>
    <x v="1605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6"/>
    <s v="food trucks"/>
    <x v="1606"/>
    <x v="160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6"/>
    <s v="small batch"/>
    <x v="1607"/>
    <x v="16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8"/>
    <s v="plays"/>
    <x v="1608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8"/>
    <s v="plays"/>
    <x v="1609"/>
    <x v="1609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1610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x v="1611"/>
    <x v="161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1612"/>
    <x v="16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8"/>
    <s v="plays"/>
    <x v="1613"/>
    <x v="16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7"/>
    <s v="people"/>
    <x v="1614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2"/>
    <s v="art books"/>
    <x v="1615"/>
    <x v="16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x v="1616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8"/>
    <s v="plays"/>
    <x v="1617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7"/>
    <s v="photobooks"/>
    <x v="1618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x v="1619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8"/>
    <s v="plays"/>
    <x v="1620"/>
    <x v="162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8"/>
    <s v="plays"/>
    <x v="1621"/>
    <x v="162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x v="1622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8"/>
    <s v="plays"/>
    <x v="1623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624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x v="1625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8"/>
    <s v="plays"/>
    <x v="1626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x v="1627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8"/>
    <s v="plays"/>
    <x v="1628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1629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1630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8"/>
    <s v="plays"/>
    <x v="1631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2"/>
    <x v="16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7"/>
    <s v="photobooks"/>
    <x v="1633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x v="1634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8"/>
    <s v="plays"/>
    <x v="1635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x v="1636"/>
    <x v="163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1637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x v="1638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8"/>
    <s v="plays"/>
    <x v="1639"/>
    <x v="16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6"/>
    <s v="food trucks"/>
    <x v="1640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8"/>
    <s v="spaces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x v="1642"/>
    <x v="16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1643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2"/>
    <s v="art books"/>
    <x v="1644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1645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646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8"/>
    <s v="plays"/>
    <x v="1647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8"/>
    <s v="spaces"/>
    <x v="1648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6"/>
    <s v="food trucks"/>
    <x v="1649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8"/>
    <s v="spaces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7"/>
    <s v="photobooks"/>
    <x v="1651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x v="1652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8"/>
    <s v="plays"/>
    <x v="1653"/>
    <x v="165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8"/>
    <s v="plays"/>
    <x v="1654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8"/>
    <s v="plays"/>
    <x v="1655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x v="1656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8"/>
    <s v="plays"/>
    <x v="1657"/>
    <x v="165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8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8"/>
    <s v="musical"/>
    <x v="1659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8"/>
    <s v="spaces"/>
    <x v="166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2"/>
    <s v="fiction"/>
    <x v="1661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x v="1662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6"/>
    <s v="food trucks"/>
    <x v="1664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x v="1665"/>
    <x v="166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1666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x v="1668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8"/>
    <s v="plays"/>
    <x v="1669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7"/>
    <s v="photobooks"/>
    <x v="1670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x v="1671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x v="1672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3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x v="1674"/>
    <x v="167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1675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7"/>
    <s v="people"/>
    <x v="1676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6"/>
    <s v="food trucks"/>
    <x v="1677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x v="1678"/>
    <x v="167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8"/>
    <s v="spaces"/>
    <x v="1679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680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8"/>
    <s v="plays"/>
    <x v="1681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8"/>
    <s v="plays"/>
    <x v="1682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1683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8"/>
    <s v="plays"/>
    <x v="1684"/>
    <x v="168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1685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8"/>
    <s v="plays"/>
    <x v="1686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8"/>
    <s v="plays"/>
    <x v="1687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8"/>
    <s v="plays"/>
    <x v="1689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x v="1690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691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x v="1692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2"/>
    <s v="children's books"/>
    <x v="1693"/>
    <x v="169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x v="1694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8"/>
    <s v="plays"/>
    <x v="1695"/>
    <x v="16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5"/>
    <s v="video games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6"/>
    <s v="food trucks"/>
    <x v="1697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5"/>
    <s v="video games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8"/>
    <s v="plays"/>
    <x v="1699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x v="1700"/>
    <x v="17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x v="1701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8"/>
    <s v="plays"/>
    <x v="1702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8"/>
    <s v="plays"/>
    <x v="1703"/>
    <x v="170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5"/>
    <s v="video games"/>
    <x v="1704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7"/>
    <s v="nature"/>
    <x v="1705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7"/>
    <s v="places"/>
    <x v="1706"/>
    <x v="170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2"/>
    <s v="children's books"/>
    <x v="170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x v="1708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x v="1709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5"/>
    <s v="video games"/>
    <x v="1710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x v="1711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x v="1712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8"/>
    <s v="spaces"/>
    <x v="1713"/>
    <x v="17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1714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8"/>
    <s v="musical"/>
    <x v="1715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x v="1716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5"/>
    <s v="video games"/>
    <x v="1717"/>
    <x v="171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x v="1719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7"/>
    <s v="photobooks"/>
    <x v="1720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x v="1721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2"/>
    <s v="fiction"/>
    <x v="1722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8"/>
    <s v="musical"/>
    <x v="1723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1724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x v="1725"/>
    <x v="17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8"/>
    <s v="plays"/>
    <x v="1727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8"/>
    <s v="plays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1729"/>
    <x v="17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8"/>
    <s v="plays"/>
    <x v="1730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8"/>
    <s v="plays"/>
    <x v="1731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x v="1732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8"/>
    <s v="plays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8"/>
    <s v="plays"/>
    <x v="1734"/>
    <x v="173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8"/>
    <s v="plays"/>
    <x v="1735"/>
    <x v="173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8"/>
    <s v="plays"/>
    <x v="1736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1737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8"/>
    <s v="plays"/>
    <x v="1738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x v="1739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174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x v="1741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x v="1742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8"/>
    <s v="plays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x v="1744"/>
    <x v="174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x v="1745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x v="1746"/>
    <x v="17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1747"/>
    <x v="174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7"/>
    <s v="nature"/>
    <x v="1748"/>
    <x v="17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8"/>
    <s v="plays"/>
    <x v="1749"/>
    <x v="17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8"/>
    <s v="plays"/>
    <x v="1750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8"/>
    <s v="spaces"/>
    <x v="1751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x v="1753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8"/>
    <s v="plays"/>
    <x v="1754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5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7"/>
    <s v="photobooks"/>
    <x v="1756"/>
    <x v="175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8"/>
    <s v="musical"/>
    <x v="1757"/>
    <x v="175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x v="1758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5"/>
    <s v="video games"/>
    <x v="1759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8"/>
    <s v="plays"/>
    <x v="1760"/>
    <x v="176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1761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2"/>
    <s v="fiction"/>
    <x v="1762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7"/>
    <s v="photobooks"/>
    <x v="1763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8"/>
    <s v="plays"/>
    <x v="1764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7"/>
    <s v="photobooks"/>
    <x v="1765"/>
    <x v="176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8"/>
    <s v="musical"/>
    <x v="176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8"/>
    <s v="plays"/>
    <x v="1767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8"/>
    <s v="plays"/>
    <x v="1768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x v="1769"/>
    <x v="176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8"/>
    <s v="plays"/>
    <x v="1770"/>
    <x v="177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x v="1771"/>
    <x v="177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8"/>
    <s v="plays"/>
    <x v="1772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8"/>
    <s v="plays"/>
    <x v="1773"/>
    <x v="17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8"/>
    <s v="plays"/>
    <x v="1774"/>
    <x v="177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8"/>
    <s v="plays"/>
    <x v="1775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8"/>
    <s v="plays"/>
    <x v="1776"/>
    <x v="177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8"/>
    <s v="plays"/>
    <x v="1777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8"/>
    <s v="plays"/>
    <x v="1778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x v="1779"/>
    <x v="177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x v="1780"/>
    <x v="178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5"/>
    <s v="video games"/>
    <x v="1781"/>
    <x v="178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7"/>
    <s v="photobooks"/>
    <x v="1782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x v="1783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6"/>
    <s v="food trucks"/>
    <x v="1784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8"/>
    <s v="spaces"/>
    <x v="1785"/>
    <x v="17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6"/>
    <s v="small batch"/>
    <x v="1786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x v="1787"/>
    <x v="178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788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x v="1789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x v="1790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5"/>
    <s v="mobile games"/>
    <x v="1791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x v="1792"/>
    <x v="179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7"/>
    <s v="photobooks"/>
    <x v="1793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7"/>
    <s v="photobooks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x v="1795"/>
    <x v="179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1796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1797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1798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1799"/>
    <x v="179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x v="18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1803"/>
    <x v="180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5"/>
    <s v="video games"/>
    <x v="1804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6"/>
    <s v="food trucks"/>
    <x v="1805"/>
    <x v="180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2"/>
    <s v="fiction"/>
    <x v="1806"/>
    <x v="180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2"/>
    <s v="art books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7"/>
    <s v="photobooks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8"/>
    <s v="plays"/>
    <x v="1809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x v="1810"/>
    <x v="18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8"/>
    <s v="plays"/>
    <x v="1811"/>
    <x v="181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1812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8"/>
    <s v="plays"/>
    <x v="1813"/>
    <x v="18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x v="1814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8"/>
    <s v="spaces"/>
    <x v="1815"/>
    <x v="18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7"/>
    <s v="people"/>
    <x v="1816"/>
    <x v="18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x v="1817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5"/>
    <s v="mobile games"/>
    <x v="1819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x v="1820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x v="1821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8"/>
    <s v="plays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x v="1823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7"/>
    <s v="nature"/>
    <x v="1826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7"/>
    <s v="photobooks"/>
    <x v="1827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1828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7"/>
    <s v="photobooks"/>
    <x v="1829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x v="1830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8"/>
    <s v="spaces"/>
    <x v="1831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8"/>
    <s v="musical"/>
    <x v="1832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x v="1833"/>
    <x v="183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x v="1834"/>
    <x v="18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x v="1835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8"/>
    <s v="plays"/>
    <x v="1836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x v="1837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838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7"/>
    <s v="photobooks"/>
    <x v="1839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8"/>
    <s v="plays"/>
    <x v="1840"/>
    <x v="184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x v="18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7"/>
    <s v="photobooks"/>
    <x v="1843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8"/>
    <s v="plays"/>
    <x v="1844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7"/>
    <s v="photobooks"/>
    <x v="1845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7"/>
    <s v="nature"/>
    <x v="1846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x v="1847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48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1849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1851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x v="1852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8"/>
    <s v="musical"/>
    <x v="1853"/>
    <x v="185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2"/>
    <s v="fiction"/>
    <x v="1854"/>
    <x v="185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8"/>
    <s v="plays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x v="1856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8"/>
    <s v="musical"/>
    <x v="1857"/>
    <x v="185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7"/>
    <s v="photobooks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8"/>
    <s v="musical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8"/>
    <s v="plays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8"/>
    <s v="musical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7"/>
    <s v="photobooks"/>
    <x v="1865"/>
    <x v="186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8"/>
    <s v="plays"/>
    <x v="1866"/>
    <x v="186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8"/>
    <s v="spaces"/>
    <x v="1867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x v="1868"/>
    <x v="186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8"/>
    <s v="spaces"/>
    <x v="1869"/>
    <x v="186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x v="1871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8"/>
    <s v="musical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x v="1873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7"/>
    <s v="photobooks"/>
    <x v="1874"/>
    <x v="187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8"/>
    <s v="spaces"/>
    <x v="1875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8"/>
    <s v="musical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8"/>
    <s v="spaces"/>
    <x v="1877"/>
    <x v="187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8"/>
    <s v="plays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8"/>
    <s v="plays"/>
    <x v="1881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7"/>
    <s v="photobooks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8"/>
    <s v="plays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5"/>
    <s v="video games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8"/>
    <s v="musical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7"/>
    <s v="photobooks"/>
    <x v="1889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8"/>
    <s v="spaces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8"/>
    <s v="plays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x v="1893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7"/>
    <s v="photobooks"/>
    <x v="1894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8"/>
    <s v="spaces"/>
    <x v="1895"/>
    <x v="189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x v="1896"/>
    <x v="189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8"/>
    <s v="plays"/>
    <x v="1897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2"/>
    <s v="fiction"/>
    <x v="189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8"/>
    <s v="plays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5"/>
    <s v="mobile games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8"/>
    <s v="plays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8"/>
    <s v="plays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7"/>
    <s v="places"/>
    <x v="1908"/>
    <x v="190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x v="1909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8"/>
    <s v="plays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8"/>
    <s v="musical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4"/>
    <s v="audio"/>
    <x v="1915"/>
    <x v="191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16"/>
    <x v="19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1917"/>
    <x v="191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1918"/>
    <x v="1918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1919"/>
    <x v="1919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920"/>
    <x v="19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1"/>
    <x v="192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1922"/>
    <x v="192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1923"/>
    <x v="19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24"/>
    <x v="192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25"/>
    <x v="19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26"/>
    <x v="19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1927"/>
    <x v="19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28"/>
    <x v="1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8"/>
    <s v="plays"/>
    <x v="1929"/>
    <x v="1929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30"/>
    <x v="19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1931"/>
    <x v="19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1932"/>
    <x v="19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1933"/>
    <x v="1933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34"/>
    <x v="193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35"/>
    <x v="193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36"/>
    <x v="19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37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38"/>
    <x v="1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39"/>
    <x v="193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1940"/>
    <x v="19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1941"/>
    <x v="194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1942"/>
    <x v="194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1943"/>
    <x v="194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1944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1945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1946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1947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1948"/>
    <x v="194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1949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1950"/>
    <x v="19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1951"/>
    <x v="195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1952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1953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1954"/>
    <x v="195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55"/>
    <x v="19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956"/>
    <x v="195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1957"/>
    <x v="19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1958"/>
    <x v="19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1959"/>
    <x v="1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8"/>
    <s v="plays"/>
    <x v="1960"/>
    <x v="196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8"/>
    <s v="plays"/>
    <x v="1961"/>
    <x v="19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8"/>
    <s v="plays"/>
    <x v="1962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8"/>
    <s v="plays"/>
    <x v="1963"/>
    <x v="196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8"/>
    <s v="musical"/>
    <x v="1964"/>
    <x v="196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965"/>
    <x v="196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8"/>
    <s v="musical"/>
    <x v="1966"/>
    <x v="196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8"/>
    <s v="spaces"/>
    <x v="1967"/>
    <x v="1967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8"/>
    <s v="spaces"/>
    <x v="1968"/>
    <x v="196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969"/>
    <x v="19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8"/>
    <s v="spaces"/>
    <x v="1970"/>
    <x v="197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8"/>
    <s v="plays"/>
    <x v="1971"/>
    <x v="197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8"/>
    <s v="plays"/>
    <x v="1972"/>
    <x v="197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8"/>
    <s v="plays"/>
    <x v="1973"/>
    <x v="197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8"/>
    <s v="plays"/>
    <x v="1974"/>
    <x v="197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8"/>
    <s v="plays"/>
    <x v="1975"/>
    <x v="197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8"/>
    <s v="plays"/>
    <x v="1976"/>
    <x v="19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8"/>
    <s v="plays"/>
    <x v="1977"/>
    <x v="1977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8"/>
    <s v="plays"/>
    <x v="1978"/>
    <x v="197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8"/>
    <s v="plays"/>
    <x v="1979"/>
    <x v="197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8"/>
    <s v="plays"/>
    <x v="1980"/>
    <x v="198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8"/>
    <s v="plays"/>
    <x v="1981"/>
    <x v="198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8"/>
    <s v="plays"/>
    <x v="1982"/>
    <x v="19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8"/>
    <s v="plays"/>
    <x v="1983"/>
    <x v="198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984"/>
    <x v="19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8"/>
    <s v="plays"/>
    <x v="1985"/>
    <x v="198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8"/>
    <s v="plays"/>
    <x v="1986"/>
    <x v="198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8"/>
    <s v="plays"/>
    <x v="1987"/>
    <x v="198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8"/>
    <s v="plays"/>
    <x v="1988"/>
    <x v="198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989"/>
    <x v="198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8"/>
    <s v="plays"/>
    <x v="1990"/>
    <x v="199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8"/>
    <s v="plays"/>
    <x v="1991"/>
    <x v="199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8"/>
    <s v="plays"/>
    <x v="1992"/>
    <x v="19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8"/>
    <s v="plays"/>
    <x v="1993"/>
    <x v="199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94"/>
    <x v="199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8"/>
    <s v="plays"/>
    <x v="1995"/>
    <x v="199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996"/>
    <x v="199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8"/>
    <s v="plays"/>
    <x v="1997"/>
    <x v="199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8"/>
    <s v="plays"/>
    <x v="1998"/>
    <x v="199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999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8"/>
    <s v="plays"/>
    <x v="2000"/>
    <x v="20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8"/>
    <s v="plays"/>
    <x v="2001"/>
    <x v="20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8"/>
    <s v="plays"/>
    <x v="2002"/>
    <x v="200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03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8"/>
    <s v="plays"/>
    <x v="2004"/>
    <x v="20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8"/>
    <s v="plays"/>
    <x v="2005"/>
    <x v="20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8"/>
    <s v="plays"/>
    <x v="2006"/>
    <x v="200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8"/>
    <s v="plays"/>
    <x v="2007"/>
    <x v="200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8"/>
    <s v="plays"/>
    <x v="2008"/>
    <x v="200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8"/>
    <s v="musical"/>
    <x v="2009"/>
    <x v="200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8"/>
    <s v="musical"/>
    <x v="2010"/>
    <x v="20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8"/>
    <s v="musical"/>
    <x v="2011"/>
    <x v="20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8"/>
    <s v="musical"/>
    <x v="2012"/>
    <x v="201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013"/>
    <x v="20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14"/>
    <x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8"/>
    <s v="plays"/>
    <x v="2015"/>
    <x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8"/>
    <s v="plays"/>
    <x v="2016"/>
    <x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8"/>
    <s v="plays"/>
    <x v="2017"/>
    <x v="201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8"/>
    <s v="plays"/>
    <x v="2018"/>
    <x v="20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x v="2019"/>
    <x v="20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020"/>
    <x v="202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8"/>
    <s v="plays"/>
    <x v="2021"/>
    <x v="20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x v="2022"/>
    <x v="202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8"/>
    <s v="plays"/>
    <x v="2023"/>
    <x v="202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8"/>
    <s v="plays"/>
    <x v="2024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x v="2025"/>
    <x v="202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x v="2026"/>
    <x v="202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8"/>
    <s v="plays"/>
    <x v="2027"/>
    <x v="202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8"/>
    <s v="plays"/>
    <x v="2028"/>
    <x v="2028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2"/>
    <s v="nonfiction"/>
    <x v="2029"/>
    <x v="202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8"/>
    <s v="plays"/>
    <x v="2031"/>
    <x v="20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8"/>
    <s v="plays"/>
    <x v="2032"/>
    <x v="203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x v="2033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8"/>
    <s v="plays"/>
    <x v="2034"/>
    <x v="20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x v="2035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x v="2036"/>
    <x v="203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8"/>
    <s v="plays"/>
    <x v="2037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8"/>
    <s v="plays"/>
    <x v="2039"/>
    <x v="20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8"/>
    <s v="plays"/>
    <x v="2040"/>
    <x v="204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8"/>
    <s v="plays"/>
    <x v="2041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2042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2043"/>
    <x v="204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2044"/>
    <x v="204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8"/>
    <s v="plays"/>
    <x v="2045"/>
    <x v="20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8"/>
    <s v="plays"/>
    <x v="2046"/>
    <x v="204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x v="2047"/>
    <x v="20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5"/>
    <s v="tabletop games"/>
    <x v="2048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8"/>
    <s v="plays"/>
    <x v="2049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8"/>
    <s v="plays"/>
    <x v="205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2051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x v="2052"/>
    <x v="2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8"/>
    <s v="plays"/>
    <x v="2053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x v="2054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055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x v="2056"/>
    <x v="205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2057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8"/>
    <s v="plays"/>
    <x v="2058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8"/>
    <s v="plays"/>
    <x v="2059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2060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8"/>
    <s v="plays"/>
    <x v="2061"/>
    <x v="20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8"/>
    <s v="plays"/>
    <x v="2062"/>
    <x v="206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2063"/>
    <x v="206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064"/>
    <x v="206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2"/>
    <s v="nonfiction"/>
    <x v="2065"/>
    <x v="206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x v="2066"/>
    <x v="20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8"/>
    <s v="plays"/>
    <x v="2067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8"/>
    <s v="musical"/>
    <x v="2068"/>
    <x v="206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8"/>
    <s v="plays"/>
    <x v="2069"/>
    <x v="206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8"/>
    <s v="plays"/>
    <x v="207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x v="2071"/>
    <x v="207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8"/>
    <s v="plays"/>
    <x v="2072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8"/>
    <s v="plays"/>
    <x v="2073"/>
    <x v="207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8"/>
    <s v="musical"/>
    <x v="2074"/>
    <x v="207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8"/>
    <s v="plays"/>
    <x v="2075"/>
    <x v="207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8"/>
    <s v="spaces"/>
    <x v="2076"/>
    <x v="207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8"/>
    <s v="plays"/>
    <x v="2077"/>
    <x v="207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x v="2078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8"/>
    <s v="plays"/>
    <x v="2079"/>
    <x v="207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x v="2080"/>
    <x v="208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x v="2081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x v="2082"/>
    <x v="208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8"/>
    <s v="plays"/>
    <x v="2083"/>
    <x v="20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x v="2084"/>
    <x v="208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085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2086"/>
    <x v="208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x v="2087"/>
    <x v="208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8"/>
    <s v="plays"/>
    <x v="2088"/>
    <x v="20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8"/>
    <s v="spaces"/>
    <x v="2089"/>
    <x v="208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090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8"/>
    <s v="plays"/>
    <x v="2091"/>
    <x v="209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8"/>
    <s v="plays"/>
    <x v="2092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8"/>
    <s v="plays"/>
    <x v="2093"/>
    <x v="209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94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x v="2095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8"/>
    <s v="plays"/>
    <x v="2096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8"/>
    <s v="plays"/>
    <x v="2097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8"/>
    <s v="plays"/>
    <x v="2098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7"/>
    <s v="photobooks"/>
    <x v="2099"/>
    <x v="209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x v="2100"/>
    <x v="21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x v="2101"/>
    <x v="21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x v="2102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8"/>
    <s v="plays"/>
    <x v="2103"/>
    <x v="21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8"/>
    <s v="musical"/>
    <x v="2104"/>
    <x v="210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8"/>
    <s v="plays"/>
    <x v="2105"/>
    <x v="2105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8"/>
    <s v="plays"/>
    <x v="2106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x v="2107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x v="2108"/>
    <x v="210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x v="2109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8"/>
    <s v="plays"/>
    <x v="2110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x v="2111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2112"/>
    <x v="211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x v="2113"/>
    <x v="211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x v="2114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8"/>
    <s v="spaces"/>
    <x v="2115"/>
    <x v="211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8"/>
    <s v="plays"/>
    <x v="2116"/>
    <x v="21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8"/>
    <s v="plays"/>
    <x v="2117"/>
    <x v="211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8"/>
    <s v="plays"/>
    <x v="2118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x v="2119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8"/>
    <s v="plays"/>
    <x v="2120"/>
    <x v="212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x v="2121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8"/>
    <s v="plays"/>
    <x v="2122"/>
    <x v="212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8"/>
    <s v="spaces"/>
    <x v="212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x v="2124"/>
    <x v="21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x v="2125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8"/>
    <s v="plays"/>
    <x v="2126"/>
    <x v="21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8"/>
    <s v="plays"/>
    <x v="2127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x v="2128"/>
    <x v="212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x v="2129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x v="2130"/>
    <x v="213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x v="2131"/>
    <x v="213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x v="2132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8"/>
    <s v="plays"/>
    <x v="2133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8"/>
    <s v="plays"/>
    <x v="2134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x v="2135"/>
    <x v="213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2136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x v="2137"/>
    <x v="2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8"/>
    <s v="plays"/>
    <x v="2138"/>
    <x v="2138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8"/>
    <s v="plays"/>
    <x v="2139"/>
    <x v="2139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x v="2140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7"/>
    <s v="photobooks"/>
    <x v="2141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x v="2142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x v="2143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x v="2144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8"/>
    <s v="plays"/>
    <x v="2145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8"/>
    <s v="spaces"/>
    <x v="2146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8"/>
    <s v="plays"/>
    <x v="2147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8"/>
    <s v="spaces"/>
    <x v="2148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149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8"/>
    <s v="plays"/>
    <x v="215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151"/>
    <x v="215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x v="2152"/>
    <x v="215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8"/>
    <s v="plays"/>
    <x v="2153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8"/>
    <s v="plays"/>
    <x v="2154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8"/>
    <s v="plays"/>
    <x v="2155"/>
    <x v="215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8"/>
    <s v="plays"/>
    <x v="2156"/>
    <x v="215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6"/>
    <s v="small batch"/>
    <x v="2157"/>
    <x v="215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8"/>
    <s v="plays"/>
    <x v="2158"/>
    <x v="215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8"/>
    <s v="plays"/>
    <x v="2159"/>
    <x v="21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8"/>
    <s v="plays"/>
    <x v="2160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8"/>
    <s v="plays"/>
    <x v="2161"/>
    <x v="216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162"/>
    <x v="216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x v="2163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8"/>
    <s v="plays"/>
    <x v="2164"/>
    <x v="216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8"/>
    <s v="plays"/>
    <x v="2165"/>
    <x v="216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6"/>
    <s v="small batch"/>
    <x v="2166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x v="2167"/>
    <x v="216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8"/>
    <s v="plays"/>
    <x v="2168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x v="2169"/>
    <x v="216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8"/>
    <s v="plays"/>
    <x v="2170"/>
    <x v="21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7"/>
    <s v="photobooks"/>
    <x v="2171"/>
    <x v="21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8"/>
    <s v="plays"/>
    <x v="2172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8"/>
    <s v="spaces"/>
    <x v="2173"/>
    <x v="217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x v="2174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8"/>
    <s v="musical"/>
    <x v="2175"/>
    <x v="217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8"/>
    <s v="plays"/>
    <x v="2176"/>
    <x v="21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x v="2177"/>
    <x v="2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178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x v="2179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8"/>
    <s v="musical"/>
    <x v="2180"/>
    <x v="218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x v="2181"/>
    <x v="218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x v="2182"/>
    <x v="218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2183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8"/>
    <s v="plays"/>
    <x v="2184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2185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8"/>
    <s v="plays"/>
    <x v="2186"/>
    <x v="218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18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8"/>
    <s v="plays"/>
    <x v="2188"/>
    <x v="218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8"/>
    <s v="plays"/>
    <x v="2189"/>
    <x v="218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8"/>
    <s v="plays"/>
    <x v="2190"/>
    <x v="219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8"/>
    <s v="plays"/>
    <x v="2191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8"/>
    <s v="plays"/>
    <x v="2192"/>
    <x v="219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8"/>
    <s v="plays"/>
    <x v="2193"/>
    <x v="219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8"/>
    <s v="plays"/>
    <x v="2194"/>
    <x v="219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8"/>
    <s v="plays"/>
    <x v="2195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x v="2196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2198"/>
    <x v="219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8"/>
    <s v="musical"/>
    <x v="2199"/>
    <x v="21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x v="2200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7"/>
    <s v="photobooks"/>
    <x v="2201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x v="2202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8"/>
    <s v="plays"/>
    <x v="2203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x v="2204"/>
    <x v="220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7"/>
    <s v="photobooks"/>
    <x v="2205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8"/>
    <s v="plays"/>
    <x v="2206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8"/>
    <s v="musical"/>
    <x v="2207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8"/>
    <s v="plays"/>
    <x v="2208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2209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6"/>
    <s v="small batch"/>
    <x v="2210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8"/>
    <s v="plays"/>
    <x v="2211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8"/>
    <s v="plays"/>
    <x v="2212"/>
    <x v="221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8"/>
    <s v="plays"/>
    <x v="2213"/>
    <x v="22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8"/>
    <s v="spaces"/>
    <x v="2214"/>
    <x v="221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8"/>
    <s v="spaces"/>
    <x v="2215"/>
    <x v="22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216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x v="2217"/>
    <x v="221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218"/>
    <x v="22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x v="2219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2220"/>
    <x v="222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8"/>
    <s v="plays"/>
    <x v="2221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2222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x v="2223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8"/>
    <s v="plays"/>
    <x v="2224"/>
    <x v="22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2225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x v="2226"/>
    <x v="222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x v="2227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x v="2228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x v="2229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x v="2230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8"/>
    <s v="plays"/>
    <x v="2231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8"/>
    <s v="plays"/>
    <x v="2232"/>
    <x v="148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8"/>
    <s v="plays"/>
    <x v="2233"/>
    <x v="22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8"/>
    <s v="plays"/>
    <x v="2234"/>
    <x v="22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2"/>
    <s v="nonfiction"/>
    <x v="2235"/>
    <x v="22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x v="2236"/>
    <x v="223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x v="2237"/>
    <x v="22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x v="2238"/>
    <x v="223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239"/>
    <x v="22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7"/>
    <s v="photobooks"/>
    <x v="2240"/>
    <x v="22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x v="2241"/>
    <x v="22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8"/>
    <s v="plays"/>
    <x v="2242"/>
    <x v="2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8"/>
    <s v="plays"/>
    <x v="2243"/>
    <x v="22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244"/>
    <x v="22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245"/>
    <x v="22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x v="2246"/>
    <x v="224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x v="2247"/>
    <x v="2246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x v="2248"/>
    <x v="2247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8"/>
    <s v="plays"/>
    <x v="2249"/>
    <x v="224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x v="2250"/>
    <x v="224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8"/>
    <s v="musical"/>
    <x v="2251"/>
    <x v="225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8"/>
    <s v="plays"/>
    <x v="2252"/>
    <x v="225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8"/>
    <s v="plays"/>
    <x v="2253"/>
    <x v="22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254"/>
    <x v="225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2"/>
    <s v="nonfiction"/>
    <x v="2255"/>
    <x v="225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2256"/>
    <x v="225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257"/>
    <x v="22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8"/>
    <s v="plays"/>
    <x v="2258"/>
    <x v="225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8"/>
    <s v="plays"/>
    <x v="2259"/>
    <x v="22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8"/>
    <s v="plays"/>
    <x v="2260"/>
    <x v="22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8"/>
    <s v="plays"/>
    <x v="2261"/>
    <x v="22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x v="2262"/>
    <x v="22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8"/>
    <s v="plays"/>
    <x v="2263"/>
    <x v="226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8"/>
    <s v="plays"/>
    <x v="2264"/>
    <x v="226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265"/>
    <x v="226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8"/>
    <s v="plays"/>
    <x v="2266"/>
    <x v="226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7"/>
    <s v="photobooks"/>
    <x v="2267"/>
    <x v="226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x v="2268"/>
    <x v="226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2269"/>
    <x v="226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x v="2270"/>
    <x v="2269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2271"/>
    <x v="227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8"/>
    <s v="plays"/>
    <x v="2272"/>
    <x v="227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8"/>
    <s v="plays"/>
    <x v="2273"/>
    <x v="227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8"/>
    <s v="plays"/>
    <x v="2274"/>
    <x v="2273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275"/>
    <x v="227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8"/>
    <s v="plays"/>
    <x v="2276"/>
    <x v="2275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x v="2277"/>
    <x v="227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x v="2278"/>
    <x v="227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8"/>
    <s v="plays"/>
    <x v="2279"/>
    <x v="22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8"/>
    <s v="plays"/>
    <x v="2280"/>
    <x v="227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6"/>
    <s v="small batch"/>
    <x v="2281"/>
    <x v="228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282"/>
    <x v="228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8"/>
    <s v="plays"/>
    <x v="2283"/>
    <x v="228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8"/>
    <s v="plays"/>
    <x v="2284"/>
    <x v="228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x v="2285"/>
    <x v="228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x v="2286"/>
    <x v="228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x v="2287"/>
    <x v="2286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8"/>
    <s v="plays"/>
    <x v="2288"/>
    <x v="228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8"/>
    <s v="spaces"/>
    <x v="2289"/>
    <x v="2288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x v="2290"/>
    <x v="228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8"/>
    <s v="plays"/>
    <x v="2291"/>
    <x v="229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x v="2292"/>
    <x v="229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x v="2293"/>
    <x v="229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8"/>
    <s v="plays"/>
    <x v="2294"/>
    <x v="229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8"/>
    <s v="plays"/>
    <x v="2295"/>
    <x v="229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8"/>
    <s v="plays"/>
    <x v="2296"/>
    <x v="229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x v="2297"/>
    <x v="2296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298"/>
    <x v="229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x v="2299"/>
    <x v="229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2300"/>
    <x v="22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8"/>
    <s v="plays"/>
    <x v="2301"/>
    <x v="23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302"/>
    <x v="230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8"/>
    <s v="musical"/>
    <x v="2303"/>
    <x v="23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8"/>
    <s v="plays"/>
    <x v="2304"/>
    <x v="230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x v="2305"/>
    <x v="23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x v="2306"/>
    <x v="230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x v="2307"/>
    <x v="23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8"/>
    <s v="plays"/>
    <x v="2308"/>
    <x v="2307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8"/>
    <s v="plays"/>
    <x v="2309"/>
    <x v="2308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8"/>
    <s v="plays"/>
    <x v="2310"/>
    <x v="2309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311"/>
    <x v="23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8"/>
    <s v="plays"/>
    <x v="2312"/>
    <x v="231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8"/>
    <s v="plays"/>
    <x v="2313"/>
    <x v="23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x v="2314"/>
    <x v="23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8"/>
    <s v="plays"/>
    <x v="2315"/>
    <x v="23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2"/>
    <s v="nonfiction"/>
    <x v="2316"/>
    <x v="231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x v="2317"/>
    <x v="23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2318"/>
    <x v="2317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8"/>
    <s v="plays"/>
    <x v="2319"/>
    <x v="23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2"/>
    <s v="nonfiction"/>
    <x v="2320"/>
    <x v="23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7"/>
    <s v="photobooks"/>
    <x v="2321"/>
    <x v="232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2"/>
    <s v="nonfiction"/>
    <x v="2322"/>
    <x v="232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8"/>
    <s v="plays"/>
    <x v="2323"/>
    <x v="232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6"/>
    <s v="small batch"/>
    <x v="2324"/>
    <x v="23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8"/>
    <s v="plays"/>
    <x v="2325"/>
    <x v="2324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2"/>
    <s v="nonfiction"/>
    <x v="2326"/>
    <x v="232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7"/>
    <x v="23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8"/>
    <s v="plays"/>
    <x v="2328"/>
    <x v="23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29"/>
    <x v="2328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8"/>
    <s v="plays"/>
    <x v="2330"/>
    <x v="23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8"/>
    <s v="plays"/>
    <x v="2331"/>
    <x v="23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332"/>
    <x v="23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8"/>
    <s v="plays"/>
    <x v="2333"/>
    <x v="233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8"/>
    <s v="plays"/>
    <x v="2334"/>
    <x v="2333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8"/>
    <s v="plays"/>
    <x v="2335"/>
    <x v="233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8"/>
    <s v="plays"/>
    <x v="2336"/>
    <x v="2335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8"/>
    <s v="spaces"/>
    <x v="2337"/>
    <x v="233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8"/>
    <s v="musical"/>
    <x v="2338"/>
    <x v="23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x v="2339"/>
    <x v="23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340"/>
    <x v="2339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x v="2341"/>
    <x v="234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8"/>
    <s v="plays"/>
    <x v="2342"/>
    <x v="234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x v="2343"/>
    <x v="23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8"/>
    <s v="plays"/>
    <x v="2344"/>
    <x v="234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8"/>
    <s v="plays"/>
    <x v="2345"/>
    <x v="2344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8"/>
    <s v="plays"/>
    <x v="2346"/>
    <x v="234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x v="2347"/>
    <x v="234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x v="2348"/>
    <x v="23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8"/>
    <s v="plays"/>
    <x v="2349"/>
    <x v="23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350"/>
    <x v="2349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8"/>
    <s v="plays"/>
    <x v="2351"/>
    <x v="235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8"/>
    <s v="plays"/>
    <x v="2352"/>
    <x v="23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2"/>
    <s v="nonfiction"/>
    <x v="2353"/>
    <x v="235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7"/>
    <s v="photobooks"/>
    <x v="2354"/>
    <x v="2353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8"/>
    <s v="plays"/>
    <x v="2355"/>
    <x v="235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8"/>
    <s v="plays"/>
    <x v="2356"/>
    <x v="235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8"/>
    <s v="spaces"/>
    <x v="2357"/>
    <x v="235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x v="2358"/>
    <x v="235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6"/>
    <s v="small batch"/>
    <x v="2359"/>
    <x v="23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8"/>
    <s v="plays"/>
    <x v="2360"/>
    <x v="2359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2"/>
    <s v="nonfiction"/>
    <x v="2361"/>
    <x v="236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6"/>
    <s v="small batch"/>
    <x v="2362"/>
    <x v="236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8"/>
    <s v="plays"/>
    <x v="2363"/>
    <x v="236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x v="2364"/>
    <x v="236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6"/>
    <s v="small batch"/>
    <x v="2365"/>
    <x v="236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2"/>
    <s v="nonfiction"/>
    <x v="2366"/>
    <x v="236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8"/>
    <s v="plays"/>
    <x v="2367"/>
    <x v="2366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8"/>
    <s v="musical"/>
    <x v="2368"/>
    <x v="2367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8"/>
    <s v="plays"/>
    <x v="2369"/>
    <x v="2368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x v="2370"/>
    <x v="236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8"/>
    <s v="plays"/>
    <x v="2371"/>
    <x v="237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8"/>
    <s v="plays"/>
    <x v="2372"/>
    <x v="237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2373"/>
    <x v="237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8"/>
    <s v="plays"/>
    <x v="2374"/>
    <x v="237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8"/>
    <s v="plays"/>
    <x v="2375"/>
    <x v="237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8"/>
    <s v="plays"/>
    <x v="2376"/>
    <x v="237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6"/>
    <s v="small batch"/>
    <x v="2377"/>
    <x v="237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8"/>
    <s v="plays"/>
    <x v="2378"/>
    <x v="237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7"/>
    <s v="photobooks"/>
    <x v="2379"/>
    <x v="237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8"/>
    <s v="musical"/>
    <x v="2380"/>
    <x v="237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7"/>
    <s v="photobooks"/>
    <x v="2381"/>
    <x v="238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x v="2382"/>
    <x v="238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x v="2383"/>
    <x v="238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x v="2384"/>
    <x v="238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x v="2385"/>
    <x v="238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8"/>
    <s v="plays"/>
    <x v="2386"/>
    <x v="23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x v="2387"/>
    <x v="2386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x v="2388"/>
    <x v="2387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8"/>
    <s v="plays"/>
    <x v="2389"/>
    <x v="23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8"/>
    <s v="plays"/>
    <x v="2390"/>
    <x v="238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8"/>
    <s v="plays"/>
    <x v="2391"/>
    <x v="239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x v="2392"/>
    <x v="239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8"/>
    <s v="plays"/>
    <x v="2393"/>
    <x v="239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8"/>
    <s v="plays"/>
    <x v="2394"/>
    <x v="239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x v="2395"/>
    <x v="239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2"/>
    <s v="nonfiction"/>
    <x v="2396"/>
    <x v="239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x v="2397"/>
    <x v="239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7"/>
    <s v="photobooks"/>
    <x v="2398"/>
    <x v="239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x v="2399"/>
    <x v="239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5"/>
    <s v="tabletop games"/>
    <x v="2400"/>
    <x v="239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x v="2401"/>
    <x v="24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8"/>
    <s v="plays"/>
    <x v="2402"/>
    <x v="240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8"/>
    <s v="plays"/>
    <x v="2403"/>
    <x v="240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8"/>
    <s v="spaces"/>
    <x v="2404"/>
    <x v="240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7"/>
    <s v="photobooks"/>
    <x v="2405"/>
    <x v="240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x v="2406"/>
    <x v="240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x v="2407"/>
    <x v="24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x v="2408"/>
    <x v="240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8"/>
    <s v="plays"/>
    <x v="2409"/>
    <x v="24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8"/>
    <s v="plays"/>
    <x v="2410"/>
    <x v="2409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8"/>
    <s v="musical"/>
    <x v="2411"/>
    <x v="241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412"/>
    <x v="241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8"/>
    <s v="plays"/>
    <x v="2413"/>
    <x v="24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8"/>
    <s v="plays"/>
    <x v="2414"/>
    <x v="241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415"/>
    <x v="24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x v="2416"/>
    <x v="241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2417"/>
    <x v="24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2418"/>
    <x v="241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8"/>
    <s v="plays"/>
    <x v="2419"/>
    <x v="24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8"/>
    <s v="plays"/>
    <x v="2420"/>
    <x v="24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8"/>
    <s v="musical"/>
    <x v="2421"/>
    <x v="24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x v="2422"/>
    <x v="24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x v="2423"/>
    <x v="242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8"/>
    <s v="plays"/>
    <x v="2424"/>
    <x v="2423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2425"/>
    <x v="242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7"/>
    <s v="photobooks"/>
    <x v="2426"/>
    <x v="242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8"/>
    <s v="plays"/>
    <x v="2427"/>
    <x v="242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428"/>
    <x v="242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x v="2429"/>
    <x v="242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x v="2430"/>
    <x v="2429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8"/>
    <s v="plays"/>
    <x v="2431"/>
    <x v="24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432"/>
    <x v="243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8"/>
    <s v="musical"/>
    <x v="2433"/>
    <x v="243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7"/>
    <s v="photobooks"/>
    <x v="2434"/>
    <x v="24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x v="2435"/>
    <x v="243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8"/>
    <s v="plays"/>
    <x v="2436"/>
    <x v="2435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x v="2437"/>
    <x v="2436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8"/>
    <s v="plays"/>
    <x v="2438"/>
    <x v="243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7"/>
    <s v="photobooks"/>
    <x v="2439"/>
    <x v="2438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8"/>
    <s v="plays"/>
    <x v="2440"/>
    <x v="2439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x v="2441"/>
    <x v="244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8"/>
    <s v="plays"/>
    <x v="2442"/>
    <x v="24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x v="2443"/>
    <x v="244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2444"/>
    <x v="2443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445"/>
    <x v="2444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8"/>
    <s v="spaces"/>
    <x v="2446"/>
    <x v="24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8"/>
    <s v="plays"/>
    <x v="2447"/>
    <x v="2446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8"/>
    <s v="plays"/>
    <x v="2448"/>
    <x v="24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8"/>
    <s v="plays"/>
    <x v="2449"/>
    <x v="24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8"/>
    <s v="plays"/>
    <x v="2450"/>
    <x v="2449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8"/>
    <s v="plays"/>
    <x v="2451"/>
    <x v="245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8"/>
    <s v="spaces"/>
    <x v="2452"/>
    <x v="245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8"/>
    <s v="plays"/>
    <x v="2453"/>
    <x v="245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454"/>
    <x v="2453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455"/>
    <x v="245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456"/>
    <x v="245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x v="2457"/>
    <x v="245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8"/>
    <s v="plays"/>
    <x v="2458"/>
    <x v="176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x v="2459"/>
    <x v="245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8"/>
    <s v="plays"/>
    <x v="2460"/>
    <x v="245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8"/>
    <s v="spaces"/>
    <x v="2461"/>
    <x v="24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2462"/>
    <x v="246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8"/>
    <s v="musical"/>
    <x v="2463"/>
    <x v="24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8"/>
    <s v="plays"/>
    <x v="2464"/>
    <x v="246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465"/>
    <x v="246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x v="2466"/>
    <x v="246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8"/>
    <s v="spaces"/>
    <x v="2467"/>
    <x v="2465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x v="2468"/>
    <x v="2466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x v="2469"/>
    <x v="246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x v="2470"/>
    <x v="246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x v="2471"/>
    <x v="246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x v="2472"/>
    <x v="247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8"/>
    <s v="plays"/>
    <x v="2473"/>
    <x v="247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8"/>
    <s v="musical"/>
    <x v="2474"/>
    <x v="247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x v="2475"/>
    <x v="247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7"/>
    <s v="photobooks"/>
    <x v="2476"/>
    <x v="24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8"/>
    <s v="plays"/>
    <x v="2477"/>
    <x v="247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8"/>
    <s v="plays"/>
    <x v="2478"/>
    <x v="24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x v="2479"/>
    <x v="24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8"/>
    <s v="plays"/>
    <x v="2480"/>
    <x v="247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8"/>
    <s v="plays"/>
    <x v="2481"/>
    <x v="247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2482"/>
    <x v="248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x v="2483"/>
    <x v="248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8"/>
    <s v="plays"/>
    <x v="2484"/>
    <x v="248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7"/>
    <s v="photobooks"/>
    <x v="2485"/>
    <x v="248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x v="2486"/>
    <x v="248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8"/>
    <s v="plays"/>
    <x v="2487"/>
    <x v="248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8"/>
    <s v="plays"/>
    <x v="2488"/>
    <x v="248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8"/>
    <s v="plays"/>
    <x v="2489"/>
    <x v="248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8"/>
    <s v="plays"/>
    <x v="2490"/>
    <x v="248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8"/>
    <s v="plays"/>
    <x v="2491"/>
    <x v="2489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8"/>
    <s v="musical"/>
    <x v="2492"/>
    <x v="249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x v="2493"/>
    <x v="249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x v="2494"/>
    <x v="249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8"/>
    <s v="plays"/>
    <x v="2495"/>
    <x v="2493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2496"/>
    <x v="249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7"/>
    <s v="photobooks"/>
    <x v="2497"/>
    <x v="249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8"/>
    <s v="spaces"/>
    <x v="2498"/>
    <x v="249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8"/>
    <s v="plays"/>
    <x v="2499"/>
    <x v="249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500"/>
    <x v="2498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8"/>
    <s v="plays"/>
    <x v="2501"/>
    <x v="2499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x v="2502"/>
    <x v="25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x v="2503"/>
    <x v="25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504"/>
    <x v="250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8"/>
    <s v="spaces"/>
    <x v="2505"/>
    <x v="250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2"/>
    <s v="nonfiction"/>
    <x v="2506"/>
    <x v="250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8"/>
    <s v="spaces"/>
    <x v="2507"/>
    <x v="250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8"/>
    <s v="plays"/>
    <x v="2508"/>
    <x v="25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8"/>
    <s v="plays"/>
    <x v="2509"/>
    <x v="250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7"/>
    <s v="photobooks"/>
    <x v="2510"/>
    <x v="2508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x v="2511"/>
    <x v="250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2512"/>
    <x v="25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x v="2513"/>
    <x v="25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514"/>
    <x v="251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x v="2515"/>
    <x v="205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8"/>
    <s v="plays"/>
    <x v="2516"/>
    <x v="25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x v="2517"/>
    <x v="2514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2518"/>
    <x v="25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x v="2519"/>
    <x v="2516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2520"/>
    <x v="251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8"/>
    <s v="plays"/>
    <x v="2521"/>
    <x v="25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522"/>
    <x v="25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523"/>
    <x v="25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7"/>
    <s v="photobooks"/>
    <x v="2524"/>
    <x v="252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525"/>
    <x v="252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8"/>
    <s v="musical"/>
    <x v="2526"/>
    <x v="25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2527"/>
    <x v="252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528"/>
    <x v="2525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x v="2529"/>
    <x v="252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2530"/>
    <x v="252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31"/>
    <x v="252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32"/>
    <x v="2529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2533"/>
    <x v="253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534"/>
    <x v="2531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2535"/>
    <x v="25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8"/>
    <s v="plays"/>
    <x v="2536"/>
    <x v="253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37"/>
    <x v="253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8"/>
    <s v="plays"/>
    <x v="2538"/>
    <x v="25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39"/>
    <x v="25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40"/>
    <x v="25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8"/>
    <s v="plays"/>
    <x v="2541"/>
    <x v="253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42"/>
    <x v="253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x v="2543"/>
    <x v="254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2"/>
    <s v="nonfiction"/>
    <x v="2544"/>
    <x v="25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x v="2545"/>
    <x v="254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x v="2546"/>
    <x v="254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x v="2547"/>
    <x v="254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548"/>
    <x v="254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7"/>
    <s v="photobooks"/>
    <x v="2549"/>
    <x v="254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x v="2550"/>
    <x v="25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2551"/>
    <x v="25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8"/>
    <s v="plays"/>
    <x v="2552"/>
    <x v="254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7"/>
    <s v="photobooks"/>
    <x v="2553"/>
    <x v="255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x v="2554"/>
    <x v="255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8"/>
    <s v="plays"/>
    <x v="2555"/>
    <x v="2552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2556"/>
    <x v="255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x v="2557"/>
    <x v="2554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2558"/>
    <x v="255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8"/>
    <s v="plays"/>
    <x v="2559"/>
    <x v="255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x v="2560"/>
    <x v="2557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8"/>
    <s v="plays"/>
    <x v="2561"/>
    <x v="25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x v="2562"/>
    <x v="2559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8"/>
    <s v="plays"/>
    <x v="2563"/>
    <x v="164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8"/>
    <s v="plays"/>
    <x v="2564"/>
    <x v="256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8"/>
    <s v="plays"/>
    <x v="2565"/>
    <x v="256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x v="2566"/>
    <x v="256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x v="2567"/>
    <x v="256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8"/>
    <s v="plays"/>
    <x v="2568"/>
    <x v="2564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x v="2569"/>
    <x v="2565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8"/>
    <s v="plays"/>
    <x v="2570"/>
    <x v="2566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8"/>
    <s v="plays"/>
    <x v="2571"/>
    <x v="256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x v="2572"/>
    <x v="256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x v="2573"/>
    <x v="256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x v="2574"/>
    <x v="257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5"/>
    <s v="tabletop games"/>
    <x v="2575"/>
    <x v="257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x v="2576"/>
    <x v="257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8"/>
    <s v="spaces"/>
    <x v="2577"/>
    <x v="257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8"/>
    <s v="plays"/>
    <x v="2578"/>
    <x v="2574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8"/>
    <s v="plays"/>
    <x v="2579"/>
    <x v="257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8"/>
    <s v="plays"/>
    <x v="2580"/>
    <x v="257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8"/>
    <s v="plays"/>
    <x v="2581"/>
    <x v="257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x v="2582"/>
    <x v="257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8"/>
    <s v="plays"/>
    <x v="2583"/>
    <x v="2579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x v="2584"/>
    <x v="258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x v="2585"/>
    <x v="258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8"/>
    <s v="plays"/>
    <x v="2586"/>
    <x v="258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587"/>
    <x v="258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8"/>
    <s v="plays"/>
    <x v="2588"/>
    <x v="2584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8"/>
    <s v="plays"/>
    <x v="2589"/>
    <x v="258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8"/>
    <s v="plays"/>
    <x v="2590"/>
    <x v="258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8"/>
    <s v="plays"/>
    <x v="2591"/>
    <x v="258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8"/>
    <s v="plays"/>
    <x v="2592"/>
    <x v="2588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x v="2593"/>
    <x v="2589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594"/>
    <x v="259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8"/>
    <s v="plays"/>
    <x v="2595"/>
    <x v="259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x v="2596"/>
    <x v="25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x v="2597"/>
    <x v="259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x v="2598"/>
    <x v="259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599"/>
    <x v="259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600"/>
    <x v="259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8"/>
    <s v="plays"/>
    <x v="2601"/>
    <x v="259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8"/>
    <s v="plays"/>
    <x v="2602"/>
    <x v="259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8"/>
    <s v="plays"/>
    <x v="2603"/>
    <x v="259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8"/>
    <s v="plays"/>
    <x v="2604"/>
    <x v="26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x v="2605"/>
    <x v="26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606"/>
    <x v="260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607"/>
    <x v="260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x v="2608"/>
    <x v="260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8"/>
    <s v="plays"/>
    <x v="2609"/>
    <x v="26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8"/>
    <s v="plays"/>
    <x v="2610"/>
    <x v="260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x v="2611"/>
    <x v="260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7"/>
    <s v="photobooks"/>
    <x v="2612"/>
    <x v="26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7"/>
    <s v="photobooks"/>
    <x v="2613"/>
    <x v="26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8"/>
    <s v="spaces"/>
    <x v="2614"/>
    <x v="261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x v="2615"/>
    <x v="261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616"/>
    <x v="26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617"/>
    <x v="26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618"/>
    <x v="261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2619"/>
    <x v="26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20"/>
    <x v="2616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8"/>
    <s v="plays"/>
    <x v="2621"/>
    <x v="261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x v="2622"/>
    <x v="2618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23"/>
    <x v="2619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x v="2624"/>
    <x v="262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x v="2625"/>
    <x v="2621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8"/>
    <s v="musical"/>
    <x v="2626"/>
    <x v="262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627"/>
    <x v="262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x v="2628"/>
    <x v="262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x v="2629"/>
    <x v="262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630"/>
    <x v="262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8"/>
    <s v="musical"/>
    <x v="2631"/>
    <x v="262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8"/>
    <s v="plays"/>
    <x v="2632"/>
    <x v="2628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x v="2633"/>
    <x v="262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x v="2634"/>
    <x v="26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8"/>
    <s v="plays"/>
    <x v="2635"/>
    <x v="263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x v="2636"/>
    <x v="263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8"/>
    <s v="plays"/>
    <x v="2637"/>
    <x v="263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8"/>
    <s v="plays"/>
    <x v="2638"/>
    <x v="26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x v="2639"/>
    <x v="263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640"/>
    <x v="263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8"/>
    <s v="plays"/>
    <x v="2641"/>
    <x v="263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8"/>
    <s v="plays"/>
    <x v="2642"/>
    <x v="2638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x v="2643"/>
    <x v="26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8"/>
    <s v="plays"/>
    <x v="2644"/>
    <x v="264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x v="2645"/>
    <x v="264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8"/>
    <s v="plays"/>
    <x v="2646"/>
    <x v="264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2647"/>
    <x v="2643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8"/>
    <s v="plays"/>
    <x v="2648"/>
    <x v="264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8"/>
    <s v="plays"/>
    <x v="2649"/>
    <x v="264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7"/>
    <s v="photobooks"/>
    <x v="2650"/>
    <x v="2646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8"/>
    <s v="plays"/>
    <x v="2651"/>
    <x v="264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2"/>
    <s v="nonfiction"/>
    <x v="2652"/>
    <x v="26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8"/>
    <s v="plays"/>
    <x v="2653"/>
    <x v="2649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x v="2654"/>
    <x v="265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8"/>
    <s v="spaces"/>
    <x v="2655"/>
    <x v="265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8"/>
    <s v="plays"/>
    <x v="2656"/>
    <x v="26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2657"/>
    <x v="26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x v="2658"/>
    <x v="2654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8"/>
    <s v="plays"/>
    <x v="2659"/>
    <x v="2655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2"/>
    <s v="nonfiction"/>
    <x v="2660"/>
    <x v="265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2"/>
    <s v="nonfiction"/>
    <x v="2661"/>
    <x v="26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662"/>
    <x v="2658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663"/>
    <x v="265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x v="2664"/>
    <x v="266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2665"/>
    <x v="266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2666"/>
    <x v="266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8"/>
    <s v="plays"/>
    <x v="2667"/>
    <x v="2663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x v="2668"/>
    <x v="2664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6"/>
    <s v="small batch"/>
    <x v="2669"/>
    <x v="266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5"/>
    <s v="tabletop games"/>
    <x v="2670"/>
    <x v="266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8"/>
    <s v="plays"/>
    <x v="2671"/>
    <x v="2667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x v="2672"/>
    <x v="266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5"/>
    <s v="tabletop games"/>
    <x v="2673"/>
    <x v="266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8"/>
    <s v="plays"/>
    <x v="2674"/>
    <x v="267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8"/>
    <s v="spaces"/>
    <x v="2675"/>
    <x v="267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8"/>
    <s v="plays"/>
    <x v="2676"/>
    <x v="267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8"/>
    <s v="plays"/>
    <x v="2677"/>
    <x v="267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8"/>
    <s v="plays"/>
    <x v="2678"/>
    <x v="2674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6"/>
    <s v="small batch"/>
    <x v="2679"/>
    <x v="267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8"/>
    <s v="plays"/>
    <x v="2680"/>
    <x v="224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8"/>
    <s v="plays"/>
    <x v="2681"/>
    <x v="267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682"/>
    <x v="267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x v="2683"/>
    <x v="267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7"/>
    <s v="photobooks"/>
    <x v="2684"/>
    <x v="267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2685"/>
    <x v="268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8"/>
    <s v="musical"/>
    <x v="2686"/>
    <x v="268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8"/>
    <s v="plays"/>
    <x v="2687"/>
    <x v="268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8"/>
    <s v="plays"/>
    <x v="2688"/>
    <x v="268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8"/>
    <s v="spaces"/>
    <x v="2689"/>
    <x v="268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8"/>
    <s v="plays"/>
    <x v="2690"/>
    <x v="2449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8"/>
    <s v="plays"/>
    <x v="2691"/>
    <x v="2685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x v="2692"/>
    <x v="268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x v="2693"/>
    <x v="268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2694"/>
    <x v="268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8"/>
    <s v="plays"/>
    <x v="2695"/>
    <x v="2689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8"/>
    <s v="plays"/>
    <x v="2696"/>
    <x v="269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x v="2697"/>
    <x v="269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8"/>
    <s v="plays"/>
    <x v="2698"/>
    <x v="269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x v="2699"/>
    <x v="269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8"/>
    <s v="plays"/>
    <x v="2700"/>
    <x v="2694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8"/>
    <s v="plays"/>
    <x v="2701"/>
    <x v="269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x v="2702"/>
    <x v="269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8"/>
    <s v="musical"/>
    <x v="2703"/>
    <x v="26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704"/>
    <x v="2698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x v="2705"/>
    <x v="269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8"/>
    <s v="plays"/>
    <x v="2706"/>
    <x v="27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8"/>
    <s v="plays"/>
    <x v="2707"/>
    <x v="270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8"/>
    <s v="plays"/>
    <x v="2708"/>
    <x v="27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8"/>
    <s v="plays"/>
    <x v="2709"/>
    <x v="270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8"/>
    <s v="plays"/>
    <x v="2710"/>
    <x v="270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6"/>
    <s v="small batch"/>
    <x v="2711"/>
    <x v="2705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2712"/>
    <x v="27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8"/>
    <s v="plays"/>
    <x v="2713"/>
    <x v="270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x v="2714"/>
    <x v="270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8"/>
    <s v="plays"/>
    <x v="2715"/>
    <x v="270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x v="2716"/>
    <x v="271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7"/>
    <s v="photobooks"/>
    <x v="2717"/>
    <x v="271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x v="2718"/>
    <x v="27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x v="2719"/>
    <x v="271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2720"/>
    <x v="2714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8"/>
    <s v="plays"/>
    <x v="2721"/>
    <x v="2715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x v="2722"/>
    <x v="27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8"/>
    <s v="plays"/>
    <x v="2723"/>
    <x v="271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8"/>
    <s v="plays"/>
    <x v="2724"/>
    <x v="27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725"/>
    <x v="271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2726"/>
    <x v="272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7"/>
    <s v="photobooks"/>
    <x v="2727"/>
    <x v="272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x v="2728"/>
    <x v="2722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729"/>
    <x v="2723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730"/>
    <x v="27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x v="2731"/>
    <x v="2725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732"/>
    <x v="272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733"/>
    <x v="27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8"/>
    <s v="spaces"/>
    <x v="2734"/>
    <x v="27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x v="2735"/>
    <x v="272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8"/>
    <s v="plays"/>
    <x v="2736"/>
    <x v="273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737"/>
    <x v="27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8"/>
    <s v="spaces"/>
    <x v="2738"/>
    <x v="27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x v="2739"/>
    <x v="273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8"/>
    <s v="musical"/>
    <x v="2740"/>
    <x v="273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741"/>
    <x v="184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742"/>
    <x v="2735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743"/>
    <x v="273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2"/>
    <s v="nonfiction"/>
    <x v="2744"/>
    <x v="273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7"/>
    <s v="photobooks"/>
    <x v="2745"/>
    <x v="2738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x v="2746"/>
    <x v="27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8"/>
    <s v="plays"/>
    <x v="2747"/>
    <x v="274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x v="2748"/>
    <x v="274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8"/>
    <s v="plays"/>
    <x v="2749"/>
    <x v="274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750"/>
    <x v="27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7"/>
    <s v="photobooks"/>
    <x v="2751"/>
    <x v="27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8"/>
    <s v="plays"/>
    <x v="2752"/>
    <x v="274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8"/>
    <s v="plays"/>
    <x v="2753"/>
    <x v="274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x v="2754"/>
    <x v="2747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2755"/>
    <x v="274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2756"/>
    <x v="274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2757"/>
    <x v="27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x v="2758"/>
    <x v="275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x v="2759"/>
    <x v="27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x v="2760"/>
    <x v="275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x v="2761"/>
    <x v="275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8"/>
    <s v="plays"/>
    <x v="2762"/>
    <x v="2755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x v="2763"/>
    <x v="275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8"/>
    <s v="plays"/>
    <x v="2764"/>
    <x v="27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5"/>
    <s v="tabletop games"/>
    <x v="2765"/>
    <x v="275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x v="2766"/>
    <x v="275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8"/>
    <s v="musical"/>
    <x v="2767"/>
    <x v="276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2768"/>
    <x v="276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x v="2769"/>
    <x v="276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8"/>
    <s v="plays"/>
    <x v="2770"/>
    <x v="276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x v="2771"/>
    <x v="2764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2772"/>
    <x v="27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x v="2773"/>
    <x v="276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x v="2774"/>
    <x v="276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x v="2775"/>
    <x v="276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x v="2776"/>
    <x v="2769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x v="2777"/>
    <x v="277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2"/>
    <s v="nonfiction"/>
    <x v="2778"/>
    <x v="277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x v="2779"/>
    <x v="277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2780"/>
    <x v="277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8"/>
    <s v="plays"/>
    <x v="2781"/>
    <x v="277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8"/>
    <s v="plays"/>
    <x v="2782"/>
    <x v="277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x v="2783"/>
    <x v="277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2784"/>
    <x v="277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8"/>
    <s v="plays"/>
    <x v="2785"/>
    <x v="277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6"/>
    <s v="small batch"/>
    <x v="2786"/>
    <x v="2779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8"/>
    <s v="spaces"/>
    <x v="2787"/>
    <x v="278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8"/>
    <s v="plays"/>
    <x v="2788"/>
    <x v="278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x v="2789"/>
    <x v="278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x v="2790"/>
    <x v="278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x v="2791"/>
    <x v="278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8"/>
    <s v="plays"/>
    <x v="2792"/>
    <x v="278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8"/>
    <s v="plays"/>
    <x v="2793"/>
    <x v="278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2794"/>
    <x v="278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795"/>
    <x v="278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8"/>
    <s v="plays"/>
    <x v="2796"/>
    <x v="27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797"/>
    <x v="279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8"/>
    <s v="musical"/>
    <x v="2798"/>
    <x v="2791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x v="2799"/>
    <x v="279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x v="2800"/>
    <x v="2793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801"/>
    <x v="279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8"/>
    <s v="plays"/>
    <x v="2802"/>
    <x v="279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x v="2803"/>
    <x v="2796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8"/>
    <s v="plays"/>
    <x v="2804"/>
    <x v="279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8"/>
    <s v="plays"/>
    <x v="2805"/>
    <x v="2798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8"/>
    <s v="spaces"/>
    <x v="2806"/>
    <x v="27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x v="2807"/>
    <x v="28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7"/>
    <s v="photobooks"/>
    <x v="2808"/>
    <x v="280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8"/>
    <s v="plays"/>
    <x v="2809"/>
    <x v="280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8"/>
    <s v="plays"/>
    <x v="2810"/>
    <x v="2803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8"/>
    <s v="plays"/>
    <x v="2811"/>
    <x v="280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x v="2812"/>
    <x v="28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8"/>
    <s v="plays"/>
    <x v="2813"/>
    <x v="280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x v="2814"/>
    <x v="28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815"/>
    <x v="280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6"/>
    <s v="small batch"/>
    <x v="2816"/>
    <x v="28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7"/>
    <s v="photobooks"/>
    <x v="2817"/>
    <x v="281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818"/>
    <x v="28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x v="2819"/>
    <x v="281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2820"/>
    <x v="281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21"/>
    <x v="28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7"/>
    <s v="photobooks"/>
    <x v="2822"/>
    <x v="28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x v="281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8"/>
    <s v="musical"/>
    <x v="2824"/>
    <x v="281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25"/>
    <x v="281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26"/>
    <x v="2819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27"/>
    <x v="282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8"/>
    <s v="plays"/>
    <x v="2828"/>
    <x v="28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829"/>
    <x v="28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830"/>
    <x v="28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5"/>
    <s v="tabletop games"/>
    <x v="2831"/>
    <x v="282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8"/>
    <s v="plays"/>
    <x v="2832"/>
    <x v="28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8"/>
    <s v="plays"/>
    <x v="2833"/>
    <x v="164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8"/>
    <s v="plays"/>
    <x v="2834"/>
    <x v="2826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8"/>
    <s v="musical"/>
    <x v="2835"/>
    <x v="2827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x v="2836"/>
    <x v="2828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x v="2837"/>
    <x v="2829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x v="2838"/>
    <x v="283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8"/>
    <s v="plays"/>
    <x v="2839"/>
    <x v="283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8"/>
    <s v="plays"/>
    <x v="2840"/>
    <x v="283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8"/>
    <s v="plays"/>
    <x v="2841"/>
    <x v="2833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x v="2842"/>
    <x v="283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x v="2843"/>
    <x v="283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44"/>
    <x v="283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x v="2845"/>
    <x v="283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2846"/>
    <x v="283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8"/>
    <s v="plays"/>
    <x v="2847"/>
    <x v="28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5"/>
    <s v="tabletop games"/>
    <x v="2848"/>
    <x v="284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849"/>
    <x v="284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8"/>
    <s v="plays"/>
    <x v="2850"/>
    <x v="284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8"/>
    <s v="plays"/>
    <x v="2851"/>
    <x v="2843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8"/>
    <s v="spaces"/>
    <x v="2852"/>
    <x v="28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8"/>
    <s v="musical"/>
    <x v="2853"/>
    <x v="284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2854"/>
    <x v="2846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8"/>
    <s v="plays"/>
    <x v="2855"/>
    <x v="2847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8"/>
    <s v="plays"/>
    <x v="2856"/>
    <x v="284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6"/>
    <s v="small batch"/>
    <x v="2857"/>
    <x v="28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8"/>
    <s v="plays"/>
    <x v="2858"/>
    <x v="285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8"/>
    <s v="plays"/>
    <x v="2859"/>
    <x v="28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860"/>
    <x v="28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x v="2861"/>
    <x v="285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7"/>
    <s v="photobooks"/>
    <x v="2862"/>
    <x v="285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x v="2863"/>
    <x v="285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8"/>
    <s v="plays"/>
    <x v="2864"/>
    <x v="285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8"/>
    <s v="plays"/>
    <x v="2865"/>
    <x v="2857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8"/>
    <s v="spaces"/>
    <x v="2866"/>
    <x v="28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x v="2867"/>
    <x v="285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x v="2868"/>
    <x v="286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7"/>
    <s v="photobooks"/>
    <x v="2869"/>
    <x v="286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8"/>
    <s v="spaces"/>
    <x v="2870"/>
    <x v="286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8"/>
    <s v="plays"/>
    <x v="2871"/>
    <x v="286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872"/>
    <x v="28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8"/>
    <s v="plays"/>
    <x v="2873"/>
    <x v="286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8"/>
    <s v="spaces"/>
    <x v="2874"/>
    <x v="286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x v="2875"/>
    <x v="2867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x v="2876"/>
    <x v="2868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877"/>
    <x v="28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8"/>
    <s v="plays"/>
    <x v="2878"/>
    <x v="287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8"/>
    <s v="plays"/>
    <x v="2879"/>
    <x v="287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8"/>
    <s v="plays"/>
    <x v="2880"/>
    <x v="287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8"/>
    <s v="plays"/>
    <x v="2881"/>
    <x v="287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7"/>
    <s v="photobooks"/>
    <x v="2882"/>
    <x v="287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2"/>
    <s v="nonfiction"/>
    <x v="2883"/>
    <x v="287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8"/>
    <s v="plays"/>
    <x v="2884"/>
    <x v="287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x v="2885"/>
    <x v="287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x v="2886"/>
    <x v="28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887"/>
    <x v="287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88"/>
    <x v="288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x v="2889"/>
    <x v="288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8"/>
    <s v="plays"/>
    <x v="2890"/>
    <x v="288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8"/>
    <s v="plays"/>
    <x v="2891"/>
    <x v="288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8"/>
    <s v="plays"/>
    <x v="2892"/>
    <x v="2884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8"/>
    <s v="plays"/>
    <x v="2893"/>
    <x v="288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8"/>
    <s v="spaces"/>
    <x v="2894"/>
    <x v="288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x v="2895"/>
    <x v="288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x v="2896"/>
    <x v="2888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8"/>
    <s v="plays"/>
    <x v="2897"/>
    <x v="288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2"/>
    <s v="nonfiction"/>
    <x v="2898"/>
    <x v="289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x v="2899"/>
    <x v="289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8"/>
    <s v="plays"/>
    <x v="2900"/>
    <x v="289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x v="2901"/>
    <x v="289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x v="2902"/>
    <x v="289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8"/>
    <s v="plays"/>
    <x v="2903"/>
    <x v="289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8"/>
    <s v="plays"/>
    <x v="2904"/>
    <x v="289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8"/>
    <s v="plays"/>
    <x v="2905"/>
    <x v="289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2906"/>
    <x v="289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8"/>
    <s v="plays"/>
    <x v="2907"/>
    <x v="2899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8"/>
    <s v="plays"/>
    <x v="2908"/>
    <x v="29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8"/>
    <s v="plays"/>
    <x v="2909"/>
    <x v="290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2910"/>
    <x v="290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8"/>
    <s v="plays"/>
    <x v="2911"/>
    <x v="290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8"/>
    <s v="musical"/>
    <x v="2912"/>
    <x v="290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5"/>
    <s v="tabletop games"/>
    <x v="2913"/>
    <x v="290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8"/>
    <s v="spaces"/>
    <x v="2914"/>
    <x v="29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x v="2915"/>
    <x v="290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8"/>
    <s v="plays"/>
    <x v="2916"/>
    <x v="290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8"/>
    <s v="plays"/>
    <x v="2917"/>
    <x v="290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8"/>
    <s v="plays"/>
    <x v="2918"/>
    <x v="29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2919"/>
    <x v="29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8"/>
    <s v="plays"/>
    <x v="2920"/>
    <x v="29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8"/>
    <s v="plays"/>
    <x v="2921"/>
    <x v="184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922"/>
    <x v="2913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8"/>
    <s v="plays"/>
    <x v="2923"/>
    <x v="2914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x v="2924"/>
    <x v="29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x v="2925"/>
    <x v="29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8"/>
    <s v="plays"/>
    <x v="2926"/>
    <x v="291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8"/>
    <s v="plays"/>
    <x v="2927"/>
    <x v="291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8"/>
    <s v="plays"/>
    <x v="2928"/>
    <x v="29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8"/>
    <s v="plays"/>
    <x v="2929"/>
    <x v="292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8"/>
    <s v="spaces"/>
    <x v="2930"/>
    <x v="292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8"/>
    <s v="plays"/>
    <x v="2931"/>
    <x v="292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x v="2932"/>
    <x v="292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8"/>
    <s v="plays"/>
    <x v="2933"/>
    <x v="2924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2934"/>
    <x v="292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8"/>
    <s v="plays"/>
    <x v="2935"/>
    <x v="292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8"/>
    <s v="plays"/>
    <x v="2936"/>
    <x v="2927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937"/>
    <x v="2928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938"/>
    <x v="29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939"/>
    <x v="293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6"/>
    <s v="small batch"/>
    <x v="2940"/>
    <x v="293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x v="2941"/>
    <x v="293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x v="2942"/>
    <x v="29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8"/>
    <s v="plays"/>
    <x v="2943"/>
    <x v="2934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8"/>
    <s v="musical"/>
    <x v="2944"/>
    <x v="2935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8"/>
    <s v="musical"/>
    <x v="2945"/>
    <x v="2936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x v="2946"/>
    <x v="293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2947"/>
    <x v="293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948"/>
    <x v="29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8"/>
    <s v="spaces"/>
    <x v="2949"/>
    <x v="294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x v="2950"/>
    <x v="294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7"/>
    <s v="photobooks"/>
    <x v="2951"/>
    <x v="294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x v="2952"/>
    <x v="2943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8"/>
    <s v="spaces"/>
    <x v="2953"/>
    <x v="294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8"/>
    <s v="plays"/>
    <x v="2954"/>
    <x v="294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7"/>
    <s v="photobooks"/>
    <x v="2955"/>
    <x v="294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8"/>
    <s v="plays"/>
    <x v="2956"/>
    <x v="294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x v="2957"/>
    <x v="29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8"/>
    <s v="plays"/>
    <x v="2958"/>
    <x v="2949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6"/>
    <s v="small batch"/>
    <x v="2959"/>
    <x v="295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2960"/>
    <x v="29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2961"/>
    <x v="29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8"/>
    <s v="plays"/>
    <x v="2962"/>
    <x v="295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x v="2963"/>
    <x v="29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964"/>
    <x v="295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x v="2965"/>
    <x v="29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2"/>
    <s v="nonfiction"/>
    <x v="2966"/>
    <x v="295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x v="2967"/>
    <x v="29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x v="2968"/>
    <x v="295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x v="2969"/>
    <x v="296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8"/>
    <s v="plays"/>
    <x v="2970"/>
    <x v="296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8"/>
    <s v="plays"/>
    <x v="2971"/>
    <x v="296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7"/>
    <s v="photobooks"/>
    <x v="2972"/>
    <x v="296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x v="2973"/>
    <x v="29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x v="2974"/>
    <x v="296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7"/>
    <s v="photobooks"/>
    <x v="2975"/>
    <x v="2966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8"/>
    <s v="plays"/>
    <x v="2976"/>
    <x v="2967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x v="2977"/>
    <x v="296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x v="2978"/>
    <x v="2969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8"/>
    <s v="musical"/>
    <x v="2979"/>
    <x v="297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8"/>
    <s v="plays"/>
    <x v="2980"/>
    <x v="297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8"/>
    <s v="plays"/>
    <x v="2981"/>
    <x v="29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8"/>
    <s v="plays"/>
    <x v="2982"/>
    <x v="297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983"/>
    <x v="2974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2"/>
    <s v="nonfiction"/>
    <x v="2984"/>
    <x v="297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x v="2985"/>
    <x v="297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x v="2986"/>
    <x v="29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8"/>
    <s v="plays"/>
    <x v="2987"/>
    <x v="297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x v="2988"/>
    <x v="297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8"/>
    <s v="plays"/>
    <x v="2989"/>
    <x v="298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8"/>
    <s v="plays"/>
    <x v="2990"/>
    <x v="298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2991"/>
    <x v="298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2992"/>
    <x v="298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993"/>
    <x v="2984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x v="2994"/>
    <x v="2985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7"/>
    <s v="photobooks"/>
    <x v="2995"/>
    <x v="29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7"/>
    <s v="photobooks"/>
    <x v="2996"/>
    <x v="298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x v="2997"/>
    <x v="298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8"/>
    <s v="plays"/>
    <x v="2998"/>
    <x v="248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x v="2999"/>
    <x v="298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000"/>
    <x v="299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x v="3001"/>
    <x v="299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2"/>
    <s v="nonfiction"/>
    <x v="3002"/>
    <x v="299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x v="3003"/>
    <x v="29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2"/>
    <s v="nonfiction"/>
    <x v="3004"/>
    <x v="299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3005"/>
    <x v="299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8"/>
    <s v="plays"/>
    <x v="3006"/>
    <x v="299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3007"/>
    <x v="299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3008"/>
    <x v="299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009"/>
    <x v="2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x v="3010"/>
    <x v="30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7"/>
    <s v="photobooks"/>
    <x v="3011"/>
    <x v="3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012"/>
    <x v="300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x v="3013"/>
    <x v="300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x v="3014"/>
    <x v="300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8"/>
    <s v="plays"/>
    <x v="3015"/>
    <x v="300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x v="3016"/>
    <x v="300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x v="3017"/>
    <x v="300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8"/>
    <s v="plays"/>
    <x v="3018"/>
    <x v="300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8"/>
    <s v="plays"/>
    <x v="3019"/>
    <x v="300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8"/>
    <s v="plays"/>
    <x v="3020"/>
    <x v="301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8"/>
    <s v="plays"/>
    <x v="3021"/>
    <x v="301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x v="3022"/>
    <x v="301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7"/>
    <s v="photobooks"/>
    <x v="3023"/>
    <x v="301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8"/>
    <s v="plays"/>
    <x v="3024"/>
    <x v="301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8"/>
    <s v="plays"/>
    <x v="3025"/>
    <x v="301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3026"/>
    <x v="301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x v="3027"/>
    <x v="301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8"/>
    <s v="spaces"/>
    <x v="3028"/>
    <x v="30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3029"/>
    <x v="30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8"/>
    <s v="plays"/>
    <x v="3030"/>
    <x v="302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3031"/>
    <x v="302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3032"/>
    <x v="302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8"/>
    <s v="plays"/>
    <x v="3033"/>
    <x v="302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8"/>
    <s v="plays"/>
    <x v="3034"/>
    <x v="30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8"/>
    <s v="spaces"/>
    <x v="3035"/>
    <x v="302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3036"/>
    <x v="302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x v="3037"/>
    <x v="302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5"/>
    <s v="tabletop games"/>
    <x v="3038"/>
    <x v="30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8"/>
    <s v="plays"/>
    <x v="3039"/>
    <x v="30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8"/>
    <s v="plays"/>
    <x v="3040"/>
    <x v="30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x v="3041"/>
    <x v="303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x v="3042"/>
    <x v="303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8"/>
    <s v="spaces"/>
    <x v="3043"/>
    <x v="30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8"/>
    <s v="plays"/>
    <x v="3044"/>
    <x v="303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8"/>
    <s v="plays"/>
    <x v="3045"/>
    <x v="303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x v="3046"/>
    <x v="30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x v="3047"/>
    <x v="30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8"/>
    <s v="plays"/>
    <x v="3048"/>
    <x v="303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049"/>
    <x v="30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x v="3050"/>
    <x v="304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x v="3051"/>
    <x v="304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052"/>
    <x v="304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x v="3053"/>
    <x v="3043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8"/>
    <s v="plays"/>
    <x v="3054"/>
    <x v="30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8"/>
    <s v="musical"/>
    <x v="3055"/>
    <x v="304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x v="3056"/>
    <x v="304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x v="3057"/>
    <x v="304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058"/>
    <x v="304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x v="3059"/>
    <x v="3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8"/>
    <s v="spaces"/>
    <x v="3060"/>
    <x v="3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x v="3061"/>
    <x v="305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8"/>
    <s v="plays"/>
    <x v="3062"/>
    <x v="305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x v="3063"/>
    <x v="305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x v="3064"/>
    <x v="305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8"/>
    <s v="plays"/>
    <x v="3065"/>
    <x v="305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8"/>
    <s v="plays"/>
    <x v="3066"/>
    <x v="305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8"/>
    <s v="plays"/>
    <x v="3067"/>
    <x v="305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8"/>
    <s v="musical"/>
    <x v="3068"/>
    <x v="30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8"/>
    <s v="plays"/>
    <x v="3069"/>
    <x v="3059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3070"/>
    <x v="306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x v="3071"/>
    <x v="306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8"/>
    <s v="plays"/>
    <x v="3072"/>
    <x v="306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x v="3073"/>
    <x v="306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8"/>
    <s v="plays"/>
    <x v="3074"/>
    <x v="306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8"/>
    <s v="plays"/>
    <x v="3075"/>
    <x v="306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x v="3076"/>
    <x v="306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8"/>
    <s v="plays"/>
    <x v="3077"/>
    <x v="306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x v="3078"/>
    <x v="306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x v="3079"/>
    <x v="306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x v="3080"/>
    <x v="307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x v="3081"/>
    <x v="307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3082"/>
    <x v="307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083"/>
    <x v="3073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5"/>
    <s v="tabletop games"/>
    <x v="3084"/>
    <x v="307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x v="3085"/>
    <x v="307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8"/>
    <s v="plays"/>
    <x v="3086"/>
    <x v="3076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8"/>
    <s v="plays"/>
    <x v="3087"/>
    <x v="307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8"/>
    <s v="plays"/>
    <x v="3088"/>
    <x v="3078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3089"/>
    <x v="307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8"/>
    <s v="plays"/>
    <x v="3090"/>
    <x v="308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8"/>
    <s v="plays"/>
    <x v="3091"/>
    <x v="308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8"/>
    <s v="plays"/>
    <x v="3092"/>
    <x v="287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7"/>
    <s v="photobooks"/>
    <x v="3093"/>
    <x v="308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x v="3094"/>
    <x v="3083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8"/>
    <s v="plays"/>
    <x v="3095"/>
    <x v="3084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x v="3096"/>
    <x v="308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097"/>
    <x v="3086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8"/>
    <s v="plays"/>
    <x v="3098"/>
    <x v="308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x v="3099"/>
    <x v="308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3100"/>
    <x v="308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8"/>
    <s v="plays"/>
    <x v="3101"/>
    <x v="309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8"/>
    <s v="plays"/>
    <x v="3102"/>
    <x v="309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3103"/>
    <x v="3092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104"/>
    <x v="309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x v="3105"/>
    <x v="30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3106"/>
    <x v="309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8"/>
    <s v="plays"/>
    <x v="3107"/>
    <x v="3096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3108"/>
    <x v="309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8"/>
    <s v="plays"/>
    <x v="3109"/>
    <x v="3098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8"/>
    <s v="plays"/>
    <x v="3110"/>
    <x v="3099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111"/>
    <x v="31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x v="3112"/>
    <x v="310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3113"/>
    <x v="310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x v="3114"/>
    <x v="3103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8"/>
    <s v="plays"/>
    <x v="3115"/>
    <x v="310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7"/>
    <s v="photobooks"/>
    <x v="3116"/>
    <x v="3105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8"/>
    <s v="plays"/>
    <x v="3117"/>
    <x v="3106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x v="3118"/>
    <x v="3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119"/>
    <x v="31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8"/>
    <s v="plays"/>
    <x v="3120"/>
    <x v="3109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x v="3121"/>
    <x v="311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x v="3122"/>
    <x v="311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x v="3123"/>
    <x v="311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x v="3124"/>
    <x v="31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7"/>
    <s v="photobooks"/>
    <x v="3125"/>
    <x v="3114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8"/>
    <s v="plays"/>
    <x v="3126"/>
    <x v="31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8"/>
    <s v="plays"/>
    <x v="3127"/>
    <x v="31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8"/>
    <s v="musical"/>
    <x v="3128"/>
    <x v="311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x v="3129"/>
    <x v="3118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x v="3130"/>
    <x v="3119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2"/>
    <s v="radio &amp; podcasts"/>
    <x v="3131"/>
    <x v="312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x v="3132"/>
    <x v="31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8"/>
    <s v="plays"/>
    <x v="3133"/>
    <x v="31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8"/>
    <s v="plays"/>
    <x v="3134"/>
    <x v="3123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x v="3135"/>
    <x v="312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8"/>
    <s v="plays"/>
    <x v="3136"/>
    <x v="312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x v="3137"/>
    <x v="3126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6"/>
    <s v="small batch"/>
    <x v="3138"/>
    <x v="312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8"/>
    <s v="plays"/>
    <x v="3139"/>
    <x v="31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8"/>
    <s v="plays"/>
    <x v="3140"/>
    <x v="312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x v="3141"/>
    <x v="313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x v="3142"/>
    <x v="313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5"/>
    <s v="tabletop games"/>
    <x v="3143"/>
    <x v="313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x v="3144"/>
    <x v="313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8"/>
    <s v="plays"/>
    <x v="3145"/>
    <x v="31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x v="3146"/>
    <x v="3135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x v="3147"/>
    <x v="313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2"/>
    <s v="nonfiction"/>
    <x v="3148"/>
    <x v="3137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x v="3149"/>
    <x v="3138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8"/>
    <s v="plays"/>
    <x v="3150"/>
    <x v="31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x v="3151"/>
    <x v="314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7"/>
    <s v="photobooks"/>
    <x v="3152"/>
    <x v="314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x v="3153"/>
    <x v="31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8"/>
    <s v="spaces"/>
    <x v="3154"/>
    <x v="31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8"/>
    <s v="plays"/>
    <x v="3155"/>
    <x v="314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8"/>
    <s v="plays"/>
    <x v="3156"/>
    <x v="314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157"/>
    <x v="31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x v="3158"/>
    <x v="314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8"/>
    <s v="plays"/>
    <x v="3159"/>
    <x v="314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8"/>
    <s v="plays"/>
    <x v="3160"/>
    <x v="314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x v="3161"/>
    <x v="315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x v="3162"/>
    <x v="315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x v="3163"/>
    <x v="315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164"/>
    <x v="315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8"/>
    <s v="plays"/>
    <x v="3165"/>
    <x v="315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8"/>
    <s v="plays"/>
    <x v="3166"/>
    <x v="315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x v="3167"/>
    <x v="315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8"/>
    <s v="spaces"/>
    <x v="3168"/>
    <x v="315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x v="3169"/>
    <x v="315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x v="3170"/>
    <x v="3159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x v="3171"/>
    <x v="316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8"/>
    <s v="plays"/>
    <x v="3172"/>
    <x v="316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x v="3173"/>
    <x v="316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8"/>
    <s v="plays"/>
    <x v="3174"/>
    <x v="3163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8"/>
    <s v="musical"/>
    <x v="3175"/>
    <x v="3076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8"/>
    <s v="plays"/>
    <x v="3176"/>
    <x v="316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177"/>
    <x v="316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8"/>
    <s v="plays"/>
    <x v="3178"/>
    <x v="11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8"/>
    <s v="plays"/>
    <x v="3179"/>
    <x v="31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8"/>
    <s v="plays"/>
    <x v="3180"/>
    <x v="2074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8"/>
    <s v="plays"/>
    <x v="3181"/>
    <x v="316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x v="3182"/>
    <x v="316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x v="3183"/>
    <x v="316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3184"/>
    <x v="317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3185"/>
    <x v="317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3186"/>
    <x v="317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x v="3187"/>
    <x v="317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8"/>
    <s v="spaces"/>
    <x v="3188"/>
    <x v="317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x v="3189"/>
    <x v="317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x v="3190"/>
    <x v="317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3191"/>
    <x v="317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8"/>
    <s v="plays"/>
    <x v="3192"/>
    <x v="317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3193"/>
    <x v="317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8"/>
    <s v="plays"/>
    <x v="3194"/>
    <x v="318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2"/>
    <s v="nonfiction"/>
    <x v="3195"/>
    <x v="318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8"/>
    <s v="plays"/>
    <x v="3196"/>
    <x v="318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8"/>
    <s v="plays"/>
    <x v="3197"/>
    <x v="318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7"/>
    <s v="photobooks"/>
    <x v="3198"/>
    <x v="3184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x v="3199"/>
    <x v="318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x v="3200"/>
    <x v="318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x v="318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x v="3202"/>
    <x v="31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x v="3203"/>
    <x v="3189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8"/>
    <s v="spaces"/>
    <x v="3204"/>
    <x v="319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3205"/>
    <x v="319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x v="3206"/>
    <x v="319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x v="3207"/>
    <x v="319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8"/>
    <s v="plays"/>
    <x v="3208"/>
    <x v="319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x v="3209"/>
    <x v="319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8"/>
    <s v="plays"/>
    <x v="3210"/>
    <x v="3196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8"/>
    <s v="plays"/>
    <x v="3211"/>
    <x v="319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8"/>
    <s v="plays"/>
    <x v="3212"/>
    <x v="3198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x v="3213"/>
    <x v="3199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3214"/>
    <x v="32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7"/>
    <s v="photobooks"/>
    <x v="3215"/>
    <x v="320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x v="3216"/>
    <x v="320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2"/>
    <s v="nonfiction"/>
    <x v="3217"/>
    <x v="320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x v="3218"/>
    <x v="3204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8"/>
    <s v="plays"/>
    <x v="3219"/>
    <x v="3205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x v="3220"/>
    <x v="320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3221"/>
    <x v="320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x v="3222"/>
    <x v="320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8"/>
    <s v="plays"/>
    <x v="3223"/>
    <x v="3209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3224"/>
    <x v="321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225"/>
    <x v="321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8"/>
    <s v="plays"/>
    <x v="3226"/>
    <x v="3212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8"/>
    <s v="plays"/>
    <x v="3227"/>
    <x v="321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8"/>
    <s v="spaces"/>
    <x v="3228"/>
    <x v="262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8"/>
    <s v="plays"/>
    <x v="3229"/>
    <x v="321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230"/>
    <x v="32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8"/>
    <s v="plays"/>
    <x v="3231"/>
    <x v="321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3232"/>
    <x v="32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8"/>
    <s v="plays"/>
    <x v="3233"/>
    <x v="321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8"/>
    <s v="plays"/>
    <x v="3234"/>
    <x v="32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x v="3235"/>
    <x v="32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x v="3236"/>
    <x v="322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x v="3237"/>
    <x v="322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8"/>
    <s v="plays"/>
    <x v="3238"/>
    <x v="32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8"/>
    <s v="plays"/>
    <x v="3239"/>
    <x v="32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x v="3240"/>
    <x v="32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8"/>
    <s v="plays"/>
    <x v="3241"/>
    <x v="322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8"/>
    <s v="plays"/>
    <x v="3242"/>
    <x v="322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x v="3243"/>
    <x v="322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5"/>
    <s v="tabletop games"/>
    <x v="3244"/>
    <x v="32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8"/>
    <s v="plays"/>
    <x v="3245"/>
    <x v="323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8"/>
    <s v="plays"/>
    <x v="3246"/>
    <x v="323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8"/>
    <s v="plays"/>
    <x v="3247"/>
    <x v="323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5"/>
    <s v="tabletop games"/>
    <x v="3248"/>
    <x v="32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8"/>
    <s v="plays"/>
    <x v="3249"/>
    <x v="3234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8"/>
    <s v="plays"/>
    <x v="3250"/>
    <x v="323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8"/>
    <s v="spaces"/>
    <x v="3251"/>
    <x v="323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3252"/>
    <x v="32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x v="3253"/>
    <x v="32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x v="3254"/>
    <x v="323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x v="3255"/>
    <x v="32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8"/>
    <s v="spaces"/>
    <x v="3256"/>
    <x v="324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3257"/>
    <x v="324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3258"/>
    <x v="3243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59"/>
    <x v="324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3260"/>
    <x v="32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61"/>
    <x v="32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2"/>
    <x v="324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8"/>
    <s v="plays"/>
    <x v="3263"/>
    <x v="3248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8"/>
    <s v="plays"/>
    <x v="3264"/>
    <x v="3249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8"/>
    <s v="plays"/>
    <x v="3265"/>
    <x v="325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8"/>
    <s v="musical"/>
    <x v="3266"/>
    <x v="325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67"/>
    <x v="325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x v="3268"/>
    <x v="32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8"/>
    <s v="spaces"/>
    <x v="3269"/>
    <x v="325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x v="3270"/>
    <x v="325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3271"/>
    <x v="32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x v="3272"/>
    <x v="32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x v="3273"/>
    <x v="325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8"/>
    <s v="plays"/>
    <x v="3274"/>
    <x v="32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8"/>
    <s v="plays"/>
    <x v="3275"/>
    <x v="326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7"/>
    <s v="photobooks"/>
    <x v="3276"/>
    <x v="326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5"/>
    <s v="tabletop games"/>
    <x v="3277"/>
    <x v="326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x v="3278"/>
    <x v="326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x v="3279"/>
    <x v="3264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x v="3280"/>
    <x v="326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x v="3281"/>
    <x v="326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x v="3282"/>
    <x v="326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2"/>
    <s v="nonfiction"/>
    <x v="3283"/>
    <x v="3268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8"/>
    <s v="spaces"/>
    <x v="3284"/>
    <x v="32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x v="3285"/>
    <x v="327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8"/>
    <s v="plays"/>
    <x v="3286"/>
    <x v="327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3287"/>
    <x v="327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x v="3288"/>
    <x v="327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3289"/>
    <x v="327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8"/>
    <s v="plays"/>
    <x v="3290"/>
    <x v="327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x v="3291"/>
    <x v="327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x v="3292"/>
    <x v="327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x v="3293"/>
    <x v="327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x v="3294"/>
    <x v="327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x v="3295"/>
    <x v="328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8"/>
    <s v="plays"/>
    <x v="3296"/>
    <x v="328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8"/>
    <s v="plays"/>
    <x v="3297"/>
    <x v="328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8"/>
    <s v="plays"/>
    <x v="3298"/>
    <x v="328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8"/>
    <s v="spaces"/>
    <x v="3299"/>
    <x v="3284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8"/>
    <s v="plays"/>
    <x v="3300"/>
    <x v="328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x v="3301"/>
    <x v="328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x v="3302"/>
    <x v="328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x v="3303"/>
    <x v="328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8"/>
    <s v="plays"/>
    <x v="3304"/>
    <x v="328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8"/>
    <s v="spaces"/>
    <x v="3305"/>
    <x v="329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8"/>
    <s v="plays"/>
    <x v="3306"/>
    <x v="329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8"/>
    <s v="plays"/>
    <x v="3307"/>
    <x v="329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x v="3308"/>
    <x v="329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8"/>
    <s v="plays"/>
    <x v="3309"/>
    <x v="329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8"/>
    <s v="plays"/>
    <x v="3310"/>
    <x v="329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8"/>
    <s v="plays"/>
    <x v="3311"/>
    <x v="329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x v="3312"/>
    <x v="329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x v="3313"/>
    <x v="329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8"/>
    <s v="plays"/>
    <x v="3314"/>
    <x v="32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x v="3315"/>
    <x v="33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3316"/>
    <x v="33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x v="3317"/>
    <x v="330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x v="3318"/>
    <x v="3303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8"/>
    <s v="plays"/>
    <x v="3319"/>
    <x v="330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3320"/>
    <x v="330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x v="3321"/>
    <x v="330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3322"/>
    <x v="33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x v="3323"/>
    <x v="289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x v="3324"/>
    <x v="33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x v="3325"/>
    <x v="3309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3326"/>
    <x v="331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x v="3327"/>
    <x v="33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328"/>
    <x v="174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329"/>
    <x v="3312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8"/>
    <s v="plays"/>
    <x v="3330"/>
    <x v="33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x v="3331"/>
    <x v="331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332"/>
    <x v="3315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3333"/>
    <x v="33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8"/>
    <s v="plays"/>
    <x v="3334"/>
    <x v="3317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7"/>
    <s v="photobooks"/>
    <x v="3335"/>
    <x v="1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x v="3336"/>
    <x v="33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x v="3337"/>
    <x v="331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8"/>
    <s v="plays"/>
    <x v="3338"/>
    <x v="33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x v="3339"/>
    <x v="33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x v="3340"/>
    <x v="332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7"/>
    <s v="photobooks"/>
    <x v="3341"/>
    <x v="332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8"/>
    <s v="spaces"/>
    <x v="3342"/>
    <x v="332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x v="3343"/>
    <x v="33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x v="3344"/>
    <x v="332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x v="3345"/>
    <x v="3327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x v="3346"/>
    <x v="3328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7"/>
    <x v="33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8"/>
    <s v="plays"/>
    <x v="3348"/>
    <x v="33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x v="3349"/>
    <x v="333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x v="3350"/>
    <x v="333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351"/>
    <x v="3333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8"/>
    <s v="plays"/>
    <x v="3352"/>
    <x v="333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8"/>
    <s v="plays"/>
    <x v="3353"/>
    <x v="33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8"/>
    <s v="plays"/>
    <x v="3354"/>
    <x v="333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x v="3355"/>
    <x v="333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8"/>
    <s v="plays"/>
    <x v="3356"/>
    <x v="333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8"/>
    <s v="plays"/>
    <x v="3357"/>
    <x v="33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7"/>
    <s v="photobooks"/>
    <x v="3358"/>
    <x v="33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2"/>
    <s v="nonfiction"/>
    <x v="3359"/>
    <x v="334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3360"/>
    <x v="334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61"/>
    <x v="334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62"/>
    <x v="3344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363"/>
    <x v="334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8"/>
    <s v="plays"/>
    <x v="3364"/>
    <x v="334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x v="3365"/>
    <x v="334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x v="3366"/>
    <x v="334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x v="3367"/>
    <x v="334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3368"/>
    <x v="33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x v="3369"/>
    <x v="335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370"/>
    <x v="335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71"/>
    <x v="33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x v="3372"/>
    <x v="335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x v="3373"/>
    <x v="335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x v="3374"/>
    <x v="335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2"/>
    <s v="nonfiction"/>
    <x v="3375"/>
    <x v="335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x v="3376"/>
    <x v="335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377"/>
    <x v="335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x v="3378"/>
    <x v="336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x v="3379"/>
    <x v="336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2"/>
    <s v="nonfiction"/>
    <x v="3380"/>
    <x v="336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3381"/>
    <x v="336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8"/>
    <s v="plays"/>
    <x v="3382"/>
    <x v="336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7"/>
    <s v="photobooks"/>
    <x v="3383"/>
    <x v="336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x v="3384"/>
    <x v="336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8"/>
    <s v="plays"/>
    <x v="3385"/>
    <x v="336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8"/>
    <s v="plays"/>
    <x v="3386"/>
    <x v="336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8"/>
    <s v="plays"/>
    <x v="3387"/>
    <x v="3369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6"/>
    <s v="small batch"/>
    <x v="3388"/>
    <x v="337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5"/>
    <s v="tabletop games"/>
    <x v="3389"/>
    <x v="337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3390"/>
    <x v="337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x v="3391"/>
    <x v="337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2"/>
    <s v="nonfiction"/>
    <x v="3392"/>
    <x v="337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8"/>
    <s v="plays"/>
    <x v="3393"/>
    <x v="337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8"/>
    <s v="plays"/>
    <x v="3394"/>
    <x v="337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x v="3395"/>
    <x v="337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x v="3396"/>
    <x v="337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x v="3397"/>
    <x v="337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x v="3398"/>
    <x v="338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399"/>
    <x v="338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x v="3400"/>
    <x v="33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8"/>
    <s v="plays"/>
    <x v="3401"/>
    <x v="338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8"/>
    <s v="plays"/>
    <x v="3402"/>
    <x v="338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8"/>
    <s v="plays"/>
    <x v="3403"/>
    <x v="3385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8"/>
    <s v="plays"/>
    <x v="3404"/>
    <x v="338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x v="3405"/>
    <x v="338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8"/>
    <s v="plays"/>
    <x v="3406"/>
    <x v="338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8"/>
    <s v="spaces"/>
    <x v="3407"/>
    <x v="3389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x v="3408"/>
    <x v="339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x v="3409"/>
    <x v="339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x v="3410"/>
    <x v="339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x v="3411"/>
    <x v="33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x v="3412"/>
    <x v="33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x v="3413"/>
    <x v="339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3414"/>
    <x v="3396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3415"/>
    <x v="33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16"/>
    <x v="3398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8"/>
    <s v="plays"/>
    <x v="3417"/>
    <x v="339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8"/>
    <s v="plays"/>
    <x v="3418"/>
    <x v="34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x v="3419"/>
    <x v="340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x v="3420"/>
    <x v="340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8"/>
    <s v="spaces"/>
    <x v="3421"/>
    <x v="340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8"/>
    <s v="plays"/>
    <x v="3422"/>
    <x v="340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x v="3423"/>
    <x v="3405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8"/>
    <s v="plays"/>
    <x v="3424"/>
    <x v="340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425"/>
    <x v="340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x v="3426"/>
    <x v="340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8"/>
    <s v="plays"/>
    <x v="3427"/>
    <x v="340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8"/>
    <s v="plays"/>
    <x v="3428"/>
    <x v="34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x v="3429"/>
    <x v="341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8"/>
    <s v="plays"/>
    <x v="3430"/>
    <x v="341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3431"/>
    <x v="341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x v="3432"/>
    <x v="341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8"/>
    <s v="plays"/>
    <x v="3433"/>
    <x v="341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8"/>
    <s v="plays"/>
    <x v="3434"/>
    <x v="341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8"/>
    <s v="plays"/>
    <x v="3435"/>
    <x v="3417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8"/>
    <s v="plays"/>
    <x v="3436"/>
    <x v="34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8"/>
    <s v="plays"/>
    <x v="3437"/>
    <x v="341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8"/>
    <s v="plays"/>
    <x v="3438"/>
    <x v="34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2"/>
    <s v="nonfiction"/>
    <x v="3439"/>
    <x v="34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3440"/>
    <x v="342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8"/>
    <s v="musical"/>
    <x v="3441"/>
    <x v="342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8"/>
    <s v="spaces"/>
    <x v="3442"/>
    <x v="34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8"/>
    <s v="plays"/>
    <x v="3443"/>
    <x v="3425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8"/>
    <s v="plays"/>
    <x v="3444"/>
    <x v="3426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3445"/>
    <x v="342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5"/>
    <s v="tabletop games"/>
    <x v="3446"/>
    <x v="34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8"/>
    <s v="plays"/>
    <x v="3447"/>
    <x v="34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x v="3448"/>
    <x v="34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3449"/>
    <x v="34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3450"/>
    <x v="343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8"/>
    <s v="plays"/>
    <x v="3451"/>
    <x v="34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x v="3452"/>
    <x v="34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8"/>
    <s v="plays"/>
    <x v="3453"/>
    <x v="343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x v="3454"/>
    <x v="343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8"/>
    <s v="plays"/>
    <x v="3455"/>
    <x v="34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8"/>
    <s v="musical"/>
    <x v="3456"/>
    <x v="34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8"/>
    <s v="spaces"/>
    <x v="3457"/>
    <x v="3439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3458"/>
    <x v="344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9"/>
    <x v="34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7"/>
    <s v="photobooks"/>
    <x v="3460"/>
    <x v="344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8"/>
    <s v="plays"/>
    <x v="3461"/>
    <x v="34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8"/>
    <s v="plays"/>
    <x v="3462"/>
    <x v="344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3463"/>
    <x v="34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8"/>
    <s v="musical"/>
    <x v="3464"/>
    <x v="3446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7"/>
    <s v="photobooks"/>
    <x v="3465"/>
    <x v="3447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8"/>
    <s v="plays"/>
    <x v="3466"/>
    <x v="3448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8"/>
    <s v="plays"/>
    <x v="3467"/>
    <x v="344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68"/>
    <x v="34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8"/>
    <s v="plays"/>
    <x v="3469"/>
    <x v="34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0"/>
    <x v="345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8"/>
    <s v="plays"/>
    <x v="3471"/>
    <x v="3453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2"/>
    <x v="345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x v="3473"/>
    <x v="34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2"/>
    <s v="nonfiction"/>
    <x v="3474"/>
    <x v="345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8"/>
    <s v="plays"/>
    <x v="3475"/>
    <x v="345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8"/>
    <s v="plays"/>
    <x v="3476"/>
    <x v="3458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477"/>
    <x v="345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x v="3478"/>
    <x v="346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8"/>
    <s v="plays"/>
    <x v="3479"/>
    <x v="346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x v="3480"/>
    <x v="346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81"/>
    <x v="346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8"/>
    <s v="plays"/>
    <x v="3482"/>
    <x v="346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x v="3483"/>
    <x v="346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2"/>
    <s v="nonfiction"/>
    <x v="3484"/>
    <x v="346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x v="3485"/>
    <x v="346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8"/>
    <s v="musical"/>
    <x v="3486"/>
    <x v="3468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487"/>
    <x v="3469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x v="3488"/>
    <x v="347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8"/>
    <s v="plays"/>
    <x v="3489"/>
    <x v="347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3490"/>
    <x v="347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8"/>
    <s v="plays"/>
    <x v="3491"/>
    <x v="347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x v="3492"/>
    <x v="3474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8"/>
    <s v="plays"/>
    <x v="3493"/>
    <x v="34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8"/>
    <s v="spaces"/>
    <x v="3494"/>
    <x v="347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x v="3495"/>
    <x v="347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8"/>
    <s v="spaces"/>
    <x v="3496"/>
    <x v="3478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3497"/>
    <x v="347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x v="3498"/>
    <x v="348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7"/>
    <s v="photobooks"/>
    <x v="3499"/>
    <x v="348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x v="3500"/>
    <x v="348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x v="3501"/>
    <x v="348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3502"/>
    <x v="348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8"/>
    <s v="plays"/>
    <x v="3503"/>
    <x v="348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2"/>
    <s v="nonfiction"/>
    <x v="3504"/>
    <x v="348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2"/>
    <s v="nonfiction"/>
    <x v="3505"/>
    <x v="3487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x v="3506"/>
    <x v="348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x v="3507"/>
    <x v="348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x v="3508"/>
    <x v="349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7"/>
    <s v="photobooks"/>
    <x v="3509"/>
    <x v="349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8"/>
    <s v="musical"/>
    <x v="3510"/>
    <x v="349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8"/>
    <s v="spaces"/>
    <x v="3511"/>
    <x v="34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3512"/>
    <x v="3494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5"/>
    <s v="tabletop games"/>
    <x v="3513"/>
    <x v="349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8"/>
    <s v="plays"/>
    <x v="3514"/>
    <x v="349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8"/>
    <s v="plays"/>
    <x v="3515"/>
    <x v="349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3516"/>
    <x v="3498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x v="3517"/>
    <x v="3499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8"/>
    <s v="plays"/>
    <x v="3518"/>
    <x v="35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3519"/>
    <x v="35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x v="3520"/>
    <x v="350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x v="3521"/>
    <x v="350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8"/>
    <s v="musical"/>
    <x v="3522"/>
    <x v="3504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x v="3523"/>
    <x v="350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x v="3524"/>
    <x v="350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8"/>
    <s v="plays"/>
    <x v="3525"/>
    <x v="350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8"/>
    <s v="plays"/>
    <x v="3526"/>
    <x v="350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x v="3527"/>
    <x v="350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6"/>
    <s v="small batch"/>
    <x v="3528"/>
    <x v="351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2"/>
    <s v="nonfiction"/>
    <x v="3529"/>
    <x v="351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x v="3530"/>
    <x v="35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x v="3531"/>
    <x v="3513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x v="3532"/>
    <x v="3514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x v="3533"/>
    <x v="35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x v="3534"/>
    <x v="351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5"/>
    <s v="tabletop games"/>
    <x v="3535"/>
    <x v="351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x v="3536"/>
    <x v="35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8"/>
    <s v="plays"/>
    <x v="3537"/>
    <x v="35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x v="3538"/>
    <x v="3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7"/>
    <s v="photobooks"/>
    <x v="3539"/>
    <x v="352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x v="3540"/>
    <x v="3522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7"/>
    <s v="photobooks"/>
    <x v="3541"/>
    <x v="35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7"/>
    <s v="photobooks"/>
    <x v="3542"/>
    <x v="352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43"/>
    <x v="35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x v="3544"/>
    <x v="352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x v="3545"/>
    <x v="35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7"/>
    <s v="photobooks"/>
    <x v="3546"/>
    <x v="352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3547"/>
    <x v="352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48"/>
    <x v="353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8"/>
    <s v="plays"/>
    <x v="3549"/>
    <x v="35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3550"/>
    <x v="353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8"/>
    <s v="plays"/>
    <x v="3551"/>
    <x v="353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x v="3552"/>
    <x v="353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8"/>
    <s v="plays"/>
    <x v="3553"/>
    <x v="3535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x v="3554"/>
    <x v="3536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x v="3555"/>
    <x v="3537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x v="3556"/>
    <x v="35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x v="3557"/>
    <x v="3539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3558"/>
    <x v="354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3559"/>
    <x v="354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3560"/>
    <x v="354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3561"/>
    <x v="35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x v="3562"/>
    <x v="354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3563"/>
    <x v="3545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5"/>
    <s v="tabletop games"/>
    <x v="3564"/>
    <x v="354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x v="3565"/>
    <x v="354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566"/>
    <x v="35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8"/>
    <s v="plays"/>
    <x v="3567"/>
    <x v="35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x v="3568"/>
    <x v="35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x v="3569"/>
    <x v="3551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8"/>
    <s v="plays"/>
    <x v="3570"/>
    <x v="355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8"/>
    <s v="plays"/>
    <x v="3571"/>
    <x v="3553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8"/>
    <s v="plays"/>
    <x v="3572"/>
    <x v="355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8"/>
    <s v="plays"/>
    <x v="3573"/>
    <x v="355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x v="3574"/>
    <x v="355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8"/>
    <s v="plays"/>
    <x v="3575"/>
    <x v="355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8"/>
    <s v="plays"/>
    <x v="3576"/>
    <x v="355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x v="3577"/>
    <x v="355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x v="3578"/>
    <x v="356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3579"/>
    <x v="356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7"/>
    <s v="photobooks"/>
    <x v="3580"/>
    <x v="35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8"/>
    <s v="plays"/>
    <x v="3581"/>
    <x v="356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8"/>
    <s v="plays"/>
    <x v="3582"/>
    <x v="356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x v="3583"/>
    <x v="356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8"/>
    <s v="plays"/>
    <x v="3584"/>
    <x v="3566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3585"/>
    <x v="356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x v="3586"/>
    <x v="356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7"/>
    <x v="356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8"/>
    <s v="plays"/>
    <x v="3588"/>
    <x v="357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x v="3589"/>
    <x v="35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8"/>
    <s v="plays"/>
    <x v="3590"/>
    <x v="236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8"/>
    <s v="plays"/>
    <x v="3591"/>
    <x v="3572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x v="3592"/>
    <x v="357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3593"/>
    <x v="357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5"/>
    <s v="tabletop games"/>
    <x v="3594"/>
    <x v="357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8"/>
    <s v="plays"/>
    <x v="3595"/>
    <x v="357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8"/>
    <s v="plays"/>
    <x v="3596"/>
    <x v="357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3597"/>
    <x v="357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x v="3598"/>
    <x v="357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x v="3599"/>
    <x v="358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x v="3600"/>
    <x v="358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8"/>
    <s v="plays"/>
    <x v="3601"/>
    <x v="358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x v="3602"/>
    <x v="3583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3603"/>
    <x v="3584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x v="3604"/>
    <x v="358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8"/>
    <s v="plays"/>
    <x v="3605"/>
    <x v="358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3606"/>
    <x v="358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8"/>
    <s v="plays"/>
    <x v="3607"/>
    <x v="3588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x v="3608"/>
    <x v="358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x v="3609"/>
    <x v="359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x v="3610"/>
    <x v="359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8"/>
    <s v="musical"/>
    <x v="3611"/>
    <x v="359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8"/>
    <s v="spaces"/>
    <x v="3612"/>
    <x v="359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8"/>
    <s v="plays"/>
    <x v="3613"/>
    <x v="359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x v="3614"/>
    <x v="359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3615"/>
    <x v="35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2"/>
    <s v="nonfiction"/>
    <x v="3616"/>
    <x v="359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8"/>
    <s v="plays"/>
    <x v="3617"/>
    <x v="35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x v="3618"/>
    <x v="359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8"/>
    <s v="plays"/>
    <x v="3619"/>
    <x v="36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x v="3620"/>
    <x v="360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6"/>
    <s v="small batch"/>
    <x v="3621"/>
    <x v="360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x v="3622"/>
    <x v="360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8"/>
    <s v="plays"/>
    <x v="3623"/>
    <x v="360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x v="3624"/>
    <x v="3605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x v="3625"/>
    <x v="36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x v="3626"/>
    <x v="36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x v="3627"/>
    <x v="3608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7"/>
    <s v="photobooks"/>
    <x v="3628"/>
    <x v="360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3629"/>
    <x v="36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3630"/>
    <x v="36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x v="3631"/>
    <x v="361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x v="3633"/>
    <x v="36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7"/>
    <s v="photobooks"/>
    <x v="3634"/>
    <x v="36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8"/>
    <s v="plays"/>
    <x v="3635"/>
    <x v="361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x v="3636"/>
    <x v="3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3637"/>
    <x v="36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8"/>
    <s v="musical"/>
    <x v="3638"/>
    <x v="36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x v="3639"/>
    <x v="36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x v="3640"/>
    <x v="362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8"/>
    <s v="plays"/>
    <x v="3641"/>
    <x v="362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5"/>
    <s v="tabletop games"/>
    <x v="3642"/>
    <x v="3623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8"/>
    <s v="spaces"/>
    <x v="3643"/>
    <x v="3624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8"/>
    <s v="spaces"/>
    <x v="3644"/>
    <x v="3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3645"/>
    <x v="362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x v="3646"/>
    <x v="3627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5"/>
    <s v="tabletop games"/>
    <x v="3647"/>
    <x v="36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3648"/>
    <x v="362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3649"/>
    <x v="363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x v="3650"/>
    <x v="36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3651"/>
    <x v="36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x v="3652"/>
    <x v="36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x v="3653"/>
    <x v="363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2"/>
    <s v="nonfiction"/>
    <x v="3654"/>
    <x v="363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x v="3655"/>
    <x v="36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7"/>
    <s v="photobooks"/>
    <x v="3656"/>
    <x v="36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x v="3657"/>
    <x v="363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x v="3658"/>
    <x v="36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x v="3659"/>
    <x v="364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8"/>
    <s v="plays"/>
    <x v="3660"/>
    <x v="36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x v="364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x v="3662"/>
    <x v="3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x v="3663"/>
    <x v="36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4"/>
    <x v="364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8"/>
    <s v="plays"/>
    <x v="3665"/>
    <x v="364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7"/>
    <s v="photobooks"/>
    <x v="3666"/>
    <x v="3647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3667"/>
    <x v="36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8"/>
    <s v="musical"/>
    <x v="3668"/>
    <x v="3649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3669"/>
    <x v="365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x v="3670"/>
    <x v="36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x v="3671"/>
    <x v="36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3672"/>
    <x v="365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8"/>
    <s v="plays"/>
    <x v="3673"/>
    <x v="3654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x v="3674"/>
    <x v="365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x v="3675"/>
    <x v="365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3676"/>
    <x v="3657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8"/>
    <s v="plays"/>
    <x v="3677"/>
    <x v="36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5"/>
    <s v="tabletop games"/>
    <x v="3678"/>
    <x v="36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8"/>
    <s v="plays"/>
    <x v="3679"/>
    <x v="366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5"/>
    <s v="tabletop games"/>
    <x v="3680"/>
    <x v="366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8"/>
    <s v="plays"/>
    <x v="3681"/>
    <x v="366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x v="3682"/>
    <x v="36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8"/>
    <s v="plays"/>
    <x v="3683"/>
    <x v="36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8"/>
    <s v="plays"/>
    <x v="3684"/>
    <x v="366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x v="3685"/>
    <x v="366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8"/>
    <s v="plays"/>
    <x v="3686"/>
    <x v="366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5"/>
    <s v="tabletop games"/>
    <x v="3687"/>
    <x v="366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8"/>
    <s v="spaces"/>
    <x v="3688"/>
    <x v="3669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x v="3689"/>
    <x v="367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5"/>
    <s v="tabletop games"/>
    <x v="3690"/>
    <x v="367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8"/>
    <s v="plays"/>
    <x v="3691"/>
    <x v="367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x v="3692"/>
    <x v="367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6"/>
    <s v="small batch"/>
    <x v="3693"/>
    <x v="367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x v="3694"/>
    <x v="367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x v="3695"/>
    <x v="367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x v="3696"/>
    <x v="3677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7"/>
    <s v="photobooks"/>
    <x v="3697"/>
    <x v="36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8"/>
    <s v="plays"/>
    <x v="3698"/>
    <x v="3679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x v="3699"/>
    <x v="368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700"/>
    <x v="368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8"/>
    <s v="plays"/>
    <x v="3701"/>
    <x v="368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7"/>
    <s v="photobooks"/>
    <x v="3702"/>
    <x v="3683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x v="3703"/>
    <x v="368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3704"/>
    <x v="36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3705"/>
    <x v="368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x v="3706"/>
    <x v="368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8"/>
    <s v="plays"/>
    <x v="3707"/>
    <x v="368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x v="3708"/>
    <x v="368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3709"/>
    <x v="369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3710"/>
    <x v="369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8"/>
    <s v="plays"/>
    <x v="3711"/>
    <x v="369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3712"/>
    <x v="369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x v="3713"/>
    <x v="3694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3714"/>
    <x v="369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x v="3715"/>
    <x v="36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8"/>
    <s v="spaces"/>
    <x v="3716"/>
    <x v="36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717"/>
    <x v="369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7"/>
    <s v="photobooks"/>
    <x v="3718"/>
    <x v="369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3719"/>
    <x v="37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5"/>
    <s v="tabletop games"/>
    <x v="3720"/>
    <x v="370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3721"/>
    <x v="370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2"/>
    <x v="370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8"/>
    <s v="plays"/>
    <x v="3723"/>
    <x v="370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3724"/>
    <x v="370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7"/>
    <s v="photobooks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3726"/>
    <x v="370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8"/>
    <s v="plays"/>
    <x v="3727"/>
    <x v="370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8"/>
    <s v="plays"/>
    <x v="3728"/>
    <x v="3709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3729"/>
    <x v="371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x v="3730"/>
    <x v="37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2"/>
    <s v="nonfiction"/>
    <x v="3731"/>
    <x v="37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2"/>
    <x v="37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8"/>
    <s v="plays"/>
    <x v="3733"/>
    <x v="371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7"/>
    <s v="photobooks"/>
    <x v="3734"/>
    <x v="371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x v="3735"/>
    <x v="37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6"/>
    <x v="37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x v="3737"/>
    <x v="37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x v="3738"/>
    <x v="37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7"/>
    <s v="photobooks"/>
    <x v="3739"/>
    <x v="37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x v="3740"/>
    <x v="372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8"/>
    <s v="plays"/>
    <x v="3741"/>
    <x v="37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8"/>
    <s v="plays"/>
    <x v="3742"/>
    <x v="37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5"/>
    <s v="tabletop games"/>
    <x v="3743"/>
    <x v="372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8"/>
    <s v="plays"/>
    <x v="3744"/>
    <x v="192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3745"/>
    <x v="372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3746"/>
    <x v="37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8"/>
    <s v="plays"/>
    <x v="3747"/>
    <x v="372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3748"/>
    <x v="372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7"/>
    <s v="photobooks"/>
    <x v="3749"/>
    <x v="37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x v="3750"/>
    <x v="373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x v="3751"/>
    <x v="373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7"/>
    <s v="photobooks"/>
    <x v="3752"/>
    <x v="373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8"/>
    <s v="spaces"/>
    <x v="3753"/>
    <x v="37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x v="3754"/>
    <x v="373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x v="3755"/>
    <x v="373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x v="3756"/>
    <x v="373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x v="3757"/>
    <x v="37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x v="3758"/>
    <x v="373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x v="3759"/>
    <x v="37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6"/>
    <s v="small batch"/>
    <x v="3760"/>
    <x v="374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8"/>
    <s v="spaces"/>
    <x v="3761"/>
    <x v="374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x v="3762"/>
    <x v="374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5"/>
    <s v="tabletop games"/>
    <x v="3763"/>
    <x v="37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8"/>
    <s v="plays"/>
    <x v="3764"/>
    <x v="37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3765"/>
    <x v="374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x v="3766"/>
    <x v="3746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8"/>
    <s v="plays"/>
    <x v="3767"/>
    <x v="374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768"/>
    <x v="374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x v="3769"/>
    <x v="37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8"/>
    <s v="plays"/>
    <x v="3770"/>
    <x v="375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8"/>
    <s v="plays"/>
    <x v="3771"/>
    <x v="37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x v="3772"/>
    <x v="375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8"/>
    <s v="plays"/>
    <x v="3773"/>
    <x v="375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3774"/>
    <x v="375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x v="3775"/>
    <x v="375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5"/>
    <s v="tabletop games"/>
    <x v="3776"/>
    <x v="375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x v="3777"/>
    <x v="375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x v="3778"/>
    <x v="375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8"/>
    <s v="plays"/>
    <x v="3779"/>
    <x v="375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8"/>
    <s v="plays"/>
    <x v="3780"/>
    <x v="376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8"/>
    <s v="plays"/>
    <x v="3781"/>
    <x v="376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3782"/>
    <x v="376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8"/>
    <s v="spaces"/>
    <x v="3783"/>
    <x v="376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7"/>
    <s v="photobooks"/>
    <x v="3784"/>
    <x v="376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x v="3785"/>
    <x v="376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x v="3786"/>
    <x v="376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x v="3787"/>
    <x v="376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6"/>
    <s v="small batch"/>
    <x v="3788"/>
    <x v="376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2"/>
    <s v="nonfiction"/>
    <x v="3789"/>
    <x v="376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x v="3790"/>
    <x v="37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3791"/>
    <x v="377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7"/>
    <s v="photobooks"/>
    <x v="3792"/>
    <x v="377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x v="3793"/>
    <x v="377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8"/>
    <s v="plays"/>
    <x v="3794"/>
    <x v="3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8"/>
    <s v="plays"/>
    <x v="3795"/>
    <x v="37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6"/>
    <x v="377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8"/>
    <s v="plays"/>
    <x v="3797"/>
    <x v="377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8"/>
    <s v="plays"/>
    <x v="3798"/>
    <x v="377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8"/>
    <s v="plays"/>
    <x v="3799"/>
    <x v="377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x v="3800"/>
    <x v="378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7"/>
    <s v="photobooks"/>
    <x v="3801"/>
    <x v="378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3802"/>
    <x v="378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8"/>
    <s v="spaces"/>
    <x v="3803"/>
    <x v="378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3804"/>
    <x v="378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x v="3805"/>
    <x v="378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3806"/>
    <x v="378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2"/>
    <s v="nonfiction"/>
    <x v="3807"/>
    <x v="378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x v="3808"/>
    <x v="378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7"/>
    <s v="photobooks"/>
    <x v="3809"/>
    <x v="378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0"/>
    <x v="379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1"/>
    <x v="379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5"/>
    <s v="tabletop games"/>
    <x v="3812"/>
    <x v="379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x v="3813"/>
    <x v="379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8"/>
    <s v="plays"/>
    <x v="3814"/>
    <x v="379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x v="3815"/>
    <x v="379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x v="3816"/>
    <x v="379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6"/>
    <s v="small batch"/>
    <x v="3817"/>
    <x v="379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x v="3819"/>
    <x v="379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x v="3820"/>
    <x v="38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2"/>
    <s v="nonfiction"/>
    <x v="3821"/>
    <x v="380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822"/>
    <x v="380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8"/>
    <s v="plays"/>
    <x v="3823"/>
    <x v="38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8"/>
    <s v="plays"/>
    <x v="3824"/>
    <x v="38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x v="3825"/>
    <x v="38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5"/>
    <s v="tabletop games"/>
    <x v="3826"/>
    <x v="380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x v="3827"/>
    <x v="380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x v="3828"/>
    <x v="380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8"/>
    <s v="plays"/>
    <x v="3829"/>
    <x v="380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8"/>
    <s v="plays"/>
    <x v="3830"/>
    <x v="381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8"/>
    <s v="plays"/>
    <x v="3831"/>
    <x v="381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x v="3832"/>
    <x v="38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833"/>
    <x v="38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3834"/>
    <x v="381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8"/>
    <s v="plays"/>
    <x v="3835"/>
    <x v="381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3836"/>
    <x v="38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x v="3837"/>
    <x v="381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x v="38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8"/>
    <s v="spaces"/>
    <x v="3839"/>
    <x v="38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x v="3840"/>
    <x v="382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x v="3841"/>
    <x v="382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8"/>
    <s v="plays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x v="3844"/>
    <x v="38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x v="3845"/>
    <x v="38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x v="3846"/>
    <x v="382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x v="3847"/>
    <x v="382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848"/>
    <x v="382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x v="3849"/>
    <x v="38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3850"/>
    <x v="383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x v="3851"/>
    <x v="383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x v="3852"/>
    <x v="214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x v="3853"/>
    <x v="383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7"/>
    <s v="photobooks"/>
    <x v="3854"/>
    <x v="38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5"/>
    <x v="38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x v="3856"/>
    <x v="3835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x v="3857"/>
    <x v="38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x v="3859"/>
    <x v="38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7"/>
    <s v="photobooks"/>
    <x v="3860"/>
    <x v="383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x v="3861"/>
    <x v="384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x v="3862"/>
    <x v="384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8"/>
    <s v="plays"/>
    <x v="3863"/>
    <x v="384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8"/>
    <s v="plays"/>
    <x v="3864"/>
    <x v="38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x v="3865"/>
    <x v="384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x v="3866"/>
    <x v="38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6"/>
    <s v="small batch"/>
    <x v="3867"/>
    <x v="384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x v="3868"/>
    <x v="384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x v="3869"/>
    <x v="3848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2"/>
    <s v="nonfiction"/>
    <x v="3871"/>
    <x v="385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x v="3872"/>
    <x v="385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7"/>
    <s v="photobooks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x v="3874"/>
    <x v="385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75"/>
    <x v="385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x v="3876"/>
    <x v="3855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7"/>
    <s v="photobooks"/>
    <x v="3877"/>
    <x v="38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x v="3878"/>
    <x v="385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x v="385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8"/>
    <s v="plays"/>
    <x v="3880"/>
    <x v="385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8"/>
    <s v="plays"/>
    <x v="3881"/>
    <x v="386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x v="3882"/>
    <x v="386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x v="3883"/>
    <x v="386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6"/>
    <s v="small batch"/>
    <x v="3884"/>
    <x v="386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x v="3885"/>
    <x v="386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x v="3886"/>
    <x v="386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x v="3887"/>
    <x v="386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8"/>
    <s v="spaces"/>
    <x v="3888"/>
    <x v="386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x v="3889"/>
    <x v="386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90"/>
    <x v="3869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8"/>
    <s v="plays"/>
    <x v="3891"/>
    <x v="387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7"/>
    <s v="photobooks"/>
    <x v="3892"/>
    <x v="38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8"/>
    <s v="plays"/>
    <x v="3895"/>
    <x v="387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x v="3896"/>
    <x v="387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3897"/>
    <x v="387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x v="3898"/>
    <x v="387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5"/>
    <s v="tabletop games"/>
    <x v="3899"/>
    <x v="387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8"/>
    <s v="plays"/>
    <x v="3900"/>
    <x v="387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5"/>
    <s v="tabletop games"/>
    <x v="3901"/>
    <x v="38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8"/>
    <s v="plays"/>
    <x v="3902"/>
    <x v="388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3903"/>
    <x v="388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x v="388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x v="3905"/>
    <x v="388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x v="3906"/>
    <x v="388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x v="3907"/>
    <x v="388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8"/>
    <s v="plays"/>
    <x v="3908"/>
    <x v="388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3909"/>
    <x v="388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910"/>
    <x v="3889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8"/>
    <s v="spaces"/>
    <x v="3911"/>
    <x v="389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x v="3912"/>
    <x v="389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x v="3914"/>
    <x v="3893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2"/>
    <s v="nonfiction"/>
    <x v="3916"/>
    <x v="389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8"/>
    <s v="plays"/>
    <x v="3917"/>
    <x v="389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3918"/>
    <x v="389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x v="389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8"/>
    <s v="plays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5"/>
    <s v="tabletop games"/>
    <x v="3922"/>
    <x v="39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x v="3923"/>
    <x v="39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8"/>
    <s v="spaces"/>
    <x v="3924"/>
    <x v="390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x v="3925"/>
    <x v="39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x v="3926"/>
    <x v="390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x v="3927"/>
    <x v="390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3928"/>
    <x v="390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7"/>
    <s v="photobooks"/>
    <x v="3929"/>
    <x v="390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8"/>
    <s v="plays"/>
    <x v="3930"/>
    <x v="390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x v="3931"/>
    <x v="39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x v="3932"/>
    <x v="39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7"/>
    <s v="photobooks"/>
    <x v="3933"/>
    <x v="391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3934"/>
    <x v="39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7"/>
    <s v="photobooks"/>
    <x v="3935"/>
    <x v="39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6"/>
    <s v="small batch"/>
    <x v="3936"/>
    <x v="391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x v="3938"/>
    <x v="391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x v="3939"/>
    <x v="3918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7"/>
    <s v="photobooks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7"/>
    <s v="photobooks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x v="3942"/>
    <x v="392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x v="3944"/>
    <x v="39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8"/>
    <s v="spaces"/>
    <x v="3945"/>
    <x v="39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x v="3947"/>
    <x v="392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x v="3948"/>
    <x v="39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x v="3949"/>
    <x v="3928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7"/>
    <s v="photobooks"/>
    <x v="3950"/>
    <x v="39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5"/>
    <s v="tabletop games"/>
    <x v="3951"/>
    <x v="393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5"/>
    <s v="tabletop games"/>
    <x v="3952"/>
    <x v="39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x v="3953"/>
    <x v="39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5"/>
    <s v="tabletop games"/>
    <x v="3954"/>
    <x v="393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7"/>
    <s v="photobooks"/>
    <x v="3955"/>
    <x v="393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x v="3956"/>
    <x v="393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7"/>
    <s v="photobooks"/>
    <x v="3957"/>
    <x v="393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x v="3958"/>
    <x v="39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x v="3959"/>
    <x v="393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7"/>
    <s v="photobooks"/>
    <x v="3960"/>
    <x v="39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5"/>
    <s v="tabletop games"/>
    <x v="3961"/>
    <x v="394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x v="3962"/>
    <x v="394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5"/>
    <s v="tabletop games"/>
    <x v="3963"/>
    <x v="394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x v="3964"/>
    <x v="394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8"/>
    <s v="plays"/>
    <x v="3965"/>
    <x v="394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5"/>
    <s v="tabletop games"/>
    <x v="3966"/>
    <x v="394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8"/>
    <s v="plays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x v="39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7"/>
    <s v="photobooks"/>
    <x v="3970"/>
    <x v="394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3971"/>
    <x v="395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972"/>
    <x v="395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x v="3973"/>
    <x v="395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6"/>
    <s v="small batch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5"/>
    <s v="tabletop games"/>
    <x v="3977"/>
    <x v="395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8"/>
    <s v="plays"/>
    <x v="3978"/>
    <x v="39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x v="3979"/>
    <x v="395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x v="3980"/>
    <x v="395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8"/>
    <s v="spaces"/>
    <x v="3981"/>
    <x v="396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8"/>
    <s v="plays"/>
    <x v="3982"/>
    <x v="396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983"/>
    <x v="396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x v="3984"/>
    <x v="396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x v="3985"/>
    <x v="396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3988"/>
    <x v="396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3989"/>
    <x v="396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8"/>
    <s v="plays"/>
    <x v="3990"/>
    <x v="396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x v="3992"/>
    <x v="39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8"/>
    <s v="spaces"/>
    <x v="3993"/>
    <x v="397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x v="3994"/>
    <x v="397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5"/>
    <s v="tabletop games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7"/>
    <s v="photobooks"/>
    <x v="3996"/>
    <x v="397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3997"/>
    <x v="397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5"/>
    <s v="tabletop games"/>
    <x v="3998"/>
    <x v="397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8"/>
    <s v="plays"/>
    <x v="3999"/>
    <x v="397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5"/>
    <s v="tabletop games"/>
    <x v="4000"/>
    <x v="287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8"/>
    <s v="plays"/>
    <x v="4001"/>
    <x v="397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8"/>
    <s v="plays"/>
    <x v="4002"/>
    <x v="398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4003"/>
    <x v="398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x v="4004"/>
    <x v="398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x v="4005"/>
    <x v="398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x v="4006"/>
    <x v="39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8"/>
    <s v="spaces"/>
    <x v="4007"/>
    <x v="398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4008"/>
    <x v="3986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5"/>
    <s v="tabletop games"/>
    <x v="4009"/>
    <x v="398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x v="4010"/>
    <x v="398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4011"/>
    <x v="3989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x v="4012"/>
    <x v="399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x v="4015"/>
    <x v="399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5"/>
    <s v="tabletop games"/>
    <x v="4016"/>
    <x v="39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4017"/>
    <x v="39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5"/>
    <s v="tabletop games"/>
    <x v="4018"/>
    <x v="399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x v="4019"/>
    <x v="399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x v="4021"/>
    <x v="399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x v="4023"/>
    <x v="400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x v="4025"/>
    <x v="400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x v="4026"/>
    <x v="400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5"/>
    <s v="tabletop games"/>
    <x v="4027"/>
    <x v="400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4028"/>
    <x v="4006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5"/>
    <s v="tabletop games"/>
    <x v="4029"/>
    <x v="40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5"/>
    <s v="tabletop games"/>
    <x v="4030"/>
    <x v="40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7"/>
    <s v="photobooks"/>
    <x v="4031"/>
    <x v="4009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x v="4032"/>
    <x v="401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x v="40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6"/>
    <s v="small batch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5"/>
    <s v="tabletop games"/>
    <x v="4036"/>
    <x v="4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4037"/>
    <x v="401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8"/>
    <s v="spaces"/>
    <x v="4038"/>
    <x v="401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5"/>
    <s v="tabletop games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x v="4040"/>
    <x v="401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7"/>
    <s v="photobooks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x v="4042"/>
    <x v="40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5"/>
    <s v="tabletop games"/>
    <x v="4043"/>
    <x v="40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x v="4044"/>
    <x v="402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x v="4045"/>
    <x v="402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5"/>
    <s v="tabletop games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x v="4047"/>
    <x v="402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5"/>
    <s v="tabletop games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x v="4049"/>
    <x v="40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4050"/>
    <x v="40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6"/>
    <s v="small batch"/>
    <x v="4051"/>
    <x v="402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5"/>
    <s v="tabletop games"/>
    <x v="4052"/>
    <x v="403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6"/>
    <s v="small batch"/>
    <x v="4053"/>
    <x v="403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5"/>
    <s v="tabletop games"/>
    <x v="4054"/>
    <x v="403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5"/>
    <s v="tabletop games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5"/>
    <s v="tabletop games"/>
    <x v="4056"/>
    <x v="40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7"/>
    <s v="photobooks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x v="4059"/>
    <x v="403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5"/>
    <s v="tabletop games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4062"/>
    <x v="404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x v="4063"/>
    <x v="404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x v="4065"/>
    <x v="404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x v="4066"/>
    <x v="404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4067"/>
    <x v="404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5"/>
    <s v="tabletop games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5"/>
    <s v="tabletop games"/>
    <x v="4069"/>
    <x v="404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7"/>
    <s v="photobooks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x v="4071"/>
    <x v="404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x v="4072"/>
    <x v="405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5"/>
    <s v="tabletop games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x v="4074"/>
    <x v="405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x v="4075"/>
    <x v="40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4076"/>
    <x v="405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x v="405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x v="4078"/>
    <x v="40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5"/>
    <s v="tabletop games"/>
    <x v="4079"/>
    <x v="40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5"/>
    <s v="tabletop games"/>
    <x v="4080"/>
    <x v="405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4081"/>
    <x v="405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5"/>
    <s v="tabletop games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x v="4083"/>
    <x v="406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5"/>
    <s v="tabletop games"/>
    <x v="4084"/>
    <x v="406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5"/>
    <s v="tabletop games"/>
    <x v="4086"/>
    <x v="406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x v="4087"/>
    <x v="406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5"/>
    <s v="tabletop games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5"/>
    <s v="tabletop games"/>
    <x v="4090"/>
    <x v="406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4091"/>
    <x v="406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5"/>
    <s v="tabletop games"/>
    <x v="4092"/>
    <x v="407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x v="4093"/>
    <x v="407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5"/>
    <s v="tabletop games"/>
    <x v="4094"/>
    <x v="407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5"/>
    <s v="tabletop games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4096"/>
    <x v="40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x v="4099"/>
    <x v="407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x v="4100"/>
    <x v="407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x v="4101"/>
    <x v="4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5"/>
    <s v="tabletop games"/>
    <x v="4102"/>
    <x v="408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5"/>
    <s v="tabletop games"/>
    <x v="4103"/>
    <x v="408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5"/>
    <s v="tabletop games"/>
    <x v="4104"/>
    <x v="408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5"/>
    <s v="tabletop games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4107"/>
    <x v="408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8"/>
    <s v="plays"/>
    <x v="4108"/>
    <x v="408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x v="4110"/>
    <x v="408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5"/>
    <s v="tabletop games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8">
  <r>
    <n v="122"/>
    <s v="id"/>
    <s v="My ambition for this knows no bounds.  Seeing Sephoria in a live-action is a dream of mine."/>
    <x v="0"/>
    <x v="0"/>
    <x v="0"/>
    <x v="0"/>
    <s v="USD"/>
    <n v="1476094907"/>
    <n v="1470910907"/>
    <b v="0"/>
    <n v="0"/>
    <b v="0"/>
    <s v="film &amp; video/science fiction"/>
    <x v="0"/>
    <x v="0"/>
    <s v="film &amp; video"/>
    <s v="science fiction"/>
    <x v="0"/>
    <d v="2016-10-10T05:21:47"/>
  </r>
  <r>
    <n v="2960"/>
    <s v="Lynnewood Hall Restoration (Canceled)"/>
    <s v="Built in the late 1800's, this 70K sq. feet estate has fallen into disrepair.  Seeking to buy and convert to useful space"/>
    <x v="1"/>
    <x v="0"/>
    <x v="0"/>
    <x v="0"/>
    <s v="USD"/>
    <n v="1410459023"/>
    <n v="1407867023"/>
    <b v="0"/>
    <n v="0"/>
    <b v="0"/>
    <s v="theater/spaces"/>
    <x v="0"/>
    <x v="0"/>
    <s v="theater"/>
    <s v="spaces"/>
    <x v="1"/>
    <d v="2014-09-11T13:10:23"/>
  </r>
  <r>
    <n v="1460"/>
    <s v="KJV2015 (Canceled)"/>
    <s v="KJV2015 Easier to understand for our kids and family not leaving out one verse or changing a meaning one bit."/>
    <x v="2"/>
    <x v="0"/>
    <x v="0"/>
    <x v="0"/>
    <s v="USD"/>
    <n v="1417391100"/>
    <n v="1412371898"/>
    <b v="0"/>
    <n v="0"/>
    <b v="0"/>
    <s v="publishing/translations"/>
    <x v="0"/>
    <x v="0"/>
    <s v="publishing"/>
    <s v="translations"/>
    <x v="2"/>
    <d v="2014-11-30T18:45:00"/>
  </r>
  <r>
    <n v="492"/>
    <s v="Project: eXelcius - Next Generation Movie"/>
    <s v="This project aims to create a 3D animated movie that is created by it's fans, it's content and plot will be driven by it's followers."/>
    <x v="3"/>
    <x v="0"/>
    <x v="1"/>
    <x v="1"/>
    <s v="SEK"/>
    <n v="1476319830"/>
    <n v="1471135830"/>
    <b v="0"/>
    <n v="0"/>
    <b v="0"/>
    <s v="film &amp; video/animation"/>
    <x v="0"/>
    <x v="0"/>
    <s v="film &amp; video"/>
    <s v="animation"/>
    <x v="3"/>
    <d v="2016-10-12T19:50:30"/>
  </r>
  <r>
    <n v="2678"/>
    <s v="Wavegarden in Marbella (MÃ¡laga)"/>
    <s v="Wavegarden is the worldâ€™s longest man-made wave that creates ideal conditions for surfing. Help us and let's open one in Malaga!!"/>
    <x v="4"/>
    <x v="1"/>
    <x v="1"/>
    <x v="2"/>
    <s v="EUR"/>
    <n v="1443121765"/>
    <n v="1440529765"/>
    <b v="0"/>
    <n v="2"/>
    <b v="0"/>
    <s v="technology/makerspaces"/>
    <x v="1"/>
    <x v="1"/>
    <s v="technology"/>
    <s v="makerspaces"/>
    <x v="4"/>
    <d v="2015-09-24T14:09:25"/>
  </r>
  <r>
    <n v="224"/>
    <s v="Legend of the Stolen Guitar -- (Zimbabwe film)"/>
    <s v="African Hollywood production, from the people who brought you Spiderman 1&amp;2, Star Trek 1&amp;2, Mission Impossible 3&amp;4 and Star Wars Ep7"/>
    <x v="5"/>
    <x v="0"/>
    <x v="1"/>
    <x v="3"/>
    <s v="AUD"/>
    <n v="1436506726"/>
    <n v="1431322726"/>
    <b v="0"/>
    <n v="0"/>
    <b v="0"/>
    <s v="film &amp; video/drama"/>
    <x v="0"/>
    <x v="0"/>
    <s v="film &amp; video"/>
    <s v="drama"/>
    <x v="5"/>
    <d v="2015-07-10T00:38:46"/>
  </r>
  <r>
    <n v="2950"/>
    <s v="Tahoe Children's Museum with Exploratorium Inside"/>
    <s v="Help www.KidZoneMuseum.org grow to serve children 1-18 with science, engineering, arts and PLAY especially low-income families."/>
    <x v="6"/>
    <x v="0"/>
    <x v="1"/>
    <x v="0"/>
    <s v="USD"/>
    <n v="1453538752"/>
    <n v="1450946752"/>
    <b v="0"/>
    <n v="0"/>
    <b v="0"/>
    <s v="theater/spaces"/>
    <x v="0"/>
    <x v="0"/>
    <s v="theater"/>
    <s v="spaces"/>
    <x v="6"/>
    <d v="2016-01-23T03:45:52"/>
  </r>
  <r>
    <n v="3196"/>
    <s v="Our Modern Lives"/>
    <s v="Help five college students as they journey to bring their groundbreaking new musical &quot;Our Modern Lives&quot; to Broadway!"/>
    <x v="7"/>
    <x v="2"/>
    <x v="1"/>
    <x v="0"/>
    <s v="USD"/>
    <n v="1438437600"/>
    <n v="1433254875"/>
    <b v="0"/>
    <n v="6"/>
    <b v="0"/>
    <s v="theater/musical"/>
    <x v="2"/>
    <x v="2"/>
    <s v="theater"/>
    <s v="musical"/>
    <x v="7"/>
    <d v="2015-08-01T09:00:00"/>
  </r>
  <r>
    <n v="3073"/>
    <s v="Performing and Visual Arts Center, Rochester, NY"/>
    <s v="Conversion of a long dormant synagogue into a Performing and Visual Arts Center, revitalizing Rochester's inner city."/>
    <x v="8"/>
    <x v="3"/>
    <x v="1"/>
    <x v="0"/>
    <s v="USD"/>
    <n v="1434309540"/>
    <n v="1429287900"/>
    <b v="0"/>
    <n v="7"/>
    <b v="0"/>
    <s v="theater/spaces"/>
    <x v="3"/>
    <x v="3"/>
    <s v="theater"/>
    <s v="spaces"/>
    <x v="8"/>
    <d v="2015-06-14T14:19:00"/>
  </r>
  <r>
    <n v="619"/>
    <s v="Big Data (Canceled)"/>
    <s v="Big Data Sets for researchers interested in improving the quality of life."/>
    <x v="9"/>
    <x v="4"/>
    <x v="0"/>
    <x v="0"/>
    <s v="USD"/>
    <n v="1416933390"/>
    <n v="1411745790"/>
    <b v="0"/>
    <n v="1"/>
    <b v="0"/>
    <s v="technology/web"/>
    <x v="4"/>
    <x v="4"/>
    <s v="technology"/>
    <s v="web"/>
    <x v="9"/>
    <d v="2014-11-25T11:36:30"/>
  </r>
  <r>
    <n v="3080"/>
    <s v="Global Community Theater One."/>
    <s v="Sustainable, fire-proof, carbon-negative, and all-season recreation of the Globe Theater made famous by Shakespeare, with gardens."/>
    <x v="10"/>
    <x v="5"/>
    <x v="1"/>
    <x v="0"/>
    <s v="USD"/>
    <n v="1419644444"/>
    <n v="1414456844"/>
    <b v="0"/>
    <n v="7"/>
    <b v="0"/>
    <s v="theater/spaces"/>
    <x v="5"/>
    <x v="5"/>
    <s v="theater"/>
    <s v="spaces"/>
    <x v="10"/>
    <d v="2014-12-26T20:40:44"/>
  </r>
  <r>
    <n v="195"/>
    <s v="37 U.S. Navy Sailors Murdered, an American story"/>
    <s v="A film project based on my auto-biography, a military conflict with no media attention, this story depicts war and its aftermath."/>
    <x v="10"/>
    <x v="0"/>
    <x v="1"/>
    <x v="0"/>
    <s v="USD"/>
    <n v="1436544332"/>
    <n v="1431360332"/>
    <b v="0"/>
    <n v="0"/>
    <b v="0"/>
    <s v="film &amp; video/drama"/>
    <x v="0"/>
    <x v="0"/>
    <s v="film &amp; video"/>
    <s v="drama"/>
    <x v="11"/>
    <d v="2015-07-10T11:05:32"/>
  </r>
  <r>
    <n v="163"/>
    <s v="UNDIVIDED (Working Title)"/>
    <s v="Over 2.5 million Black men registered for the draft in World War II. _x000a_This will be the most comprehensive portrayal EVER of US. THEN."/>
    <x v="10"/>
    <x v="0"/>
    <x v="1"/>
    <x v="0"/>
    <s v="USD"/>
    <n v="1443657600"/>
    <n v="1440716654"/>
    <b v="0"/>
    <n v="0"/>
    <b v="0"/>
    <s v="film &amp; video/drama"/>
    <x v="0"/>
    <x v="0"/>
    <s v="film &amp; video"/>
    <s v="drama"/>
    <x v="12"/>
    <d v="2015-09-30T19:00:00"/>
  </r>
  <r>
    <n v="231"/>
    <s v="FAREWELL TO FREEDOM a modern day western by Anita Waggoner"/>
    <s v="Farewell to Freedom the screenplay portrays  a vulnerable divorce'  who falls for a hard-luck cowboy she meets in Las Vegas."/>
    <x v="11"/>
    <x v="0"/>
    <x v="1"/>
    <x v="0"/>
    <s v="USD"/>
    <n v="1451775651"/>
    <n v="1449183651"/>
    <b v="0"/>
    <n v="0"/>
    <b v="0"/>
    <s v="film &amp; video/drama"/>
    <x v="0"/>
    <x v="0"/>
    <s v="film &amp; video"/>
    <s v="drama"/>
    <x v="13"/>
    <d v="2016-01-02T18:00:51"/>
  </r>
  <r>
    <n v="3125"/>
    <s v="N/A (Canceled)"/>
    <s v="N/A"/>
    <x v="11"/>
    <x v="0"/>
    <x v="0"/>
    <x v="0"/>
    <s v="USD"/>
    <n v="1452142672"/>
    <n v="1449550672"/>
    <b v="0"/>
    <n v="0"/>
    <b v="0"/>
    <s v="theater/spaces"/>
    <x v="0"/>
    <x v="0"/>
    <s v="theater"/>
    <s v="spaces"/>
    <x v="14"/>
    <d v="2016-01-06T23:57:52"/>
  </r>
  <r>
    <n v="223"/>
    <s v="The Pass"/>
    <s v="An old man, a U.S Marine Corps veteran remembers his combat experience in the battle of Toktong Pass 1950, during the Korean War."/>
    <x v="11"/>
    <x v="0"/>
    <x v="1"/>
    <x v="0"/>
    <s v="USD"/>
    <n v="1463879100"/>
    <n v="1461287350"/>
    <b v="0"/>
    <n v="0"/>
    <b v="0"/>
    <s v="film &amp; video/drama"/>
    <x v="0"/>
    <x v="0"/>
    <s v="film &amp; video"/>
    <s v="drama"/>
    <x v="15"/>
    <d v="2016-05-21T20:05:00"/>
  </r>
  <r>
    <n v="155"/>
    <s v="The Last Armada (Canceled)"/>
    <s v="While a shadow of peace was on the horizon,humankind was being threatened by its past.Whispers of threat was being heard from the North"/>
    <x v="12"/>
    <x v="6"/>
    <x v="0"/>
    <x v="0"/>
    <s v="USD"/>
    <n v="1437657935"/>
    <n v="1434201935"/>
    <b v="0"/>
    <n v="4"/>
    <b v="0"/>
    <s v="film &amp; video/science fiction"/>
    <x v="6"/>
    <x v="6"/>
    <s v="film &amp; video"/>
    <s v="science fiction"/>
    <x v="16"/>
    <d v="2015-07-23T08:25:35"/>
  </r>
  <r>
    <n v="3079"/>
    <s v="Join us in creating a new Hell on Earth!"/>
    <s v="We desire to purchase a portion of Hell, in Michigan just outside of Detroit, to create a world-class performance art space.  Join us."/>
    <x v="13"/>
    <x v="7"/>
    <x v="1"/>
    <x v="0"/>
    <s v="USD"/>
    <n v="1427040435"/>
    <n v="1424452035"/>
    <b v="0"/>
    <n v="27"/>
    <b v="0"/>
    <s v="theater/spaces"/>
    <x v="7"/>
    <x v="7"/>
    <s v="theater"/>
    <s v="spaces"/>
    <x v="17"/>
    <d v="2015-03-22T11:07:15"/>
  </r>
  <r>
    <n v="3120"/>
    <s v="Subtropisch zwemparadijs Tropicana"/>
    <s v="Wij willen Tropicana het subtropisch zwemparadijs van Rotterdam op een nieuwe locatie gaan bouwen."/>
    <x v="14"/>
    <x v="8"/>
    <x v="1"/>
    <x v="4"/>
    <s v="EUR"/>
    <n v="1462484196"/>
    <n v="1457303796"/>
    <b v="0"/>
    <n v="10"/>
    <b v="0"/>
    <s v="theater/spaces"/>
    <x v="8"/>
    <x v="8"/>
    <s v="theater"/>
    <s v="spaces"/>
    <x v="18"/>
    <d v="2016-05-05T16:36:36"/>
  </r>
  <r>
    <n v="3061"/>
    <s v="Help Save Parkway Cinemas!"/>
    <s v="Save a historic Local theater."/>
    <x v="15"/>
    <x v="0"/>
    <x v="1"/>
    <x v="0"/>
    <s v="USD"/>
    <n v="1407955748"/>
    <n v="1405363748"/>
    <b v="0"/>
    <n v="0"/>
    <b v="0"/>
    <s v="theater/spaces"/>
    <x v="0"/>
    <x v="0"/>
    <s v="theater"/>
    <s v="spaces"/>
    <x v="19"/>
    <d v="2014-08-13T13:49:08"/>
  </r>
  <r>
    <n v="639"/>
    <s v="Kids Educational Social Media Site (Canceled)"/>
    <s v="Development of a Safe and Educational Social Media site for kids."/>
    <x v="15"/>
    <x v="4"/>
    <x v="0"/>
    <x v="0"/>
    <s v="USD"/>
    <n v="1413208795"/>
    <n v="1408024795"/>
    <b v="0"/>
    <n v="1"/>
    <b v="0"/>
    <s v="technology/web"/>
    <x v="9"/>
    <x v="4"/>
    <s v="technology"/>
    <s v="web"/>
    <x v="20"/>
    <d v="2014-10-13T08:59:55"/>
  </r>
  <r>
    <n v="192"/>
    <s v="&quot;SHADY BIZZNESS' The Eminem Movie Beyond 8 Mile&quot;"/>
    <s v="This Eminem Tell All details the good times, hardships, drug abuse, domestic violence, scandals, sex, near-death experiences and murder"/>
    <x v="15"/>
    <x v="9"/>
    <x v="1"/>
    <x v="0"/>
    <s v="USD"/>
    <n v="1413572432"/>
    <n v="1410980432"/>
    <b v="0"/>
    <n v="3"/>
    <b v="0"/>
    <s v="film &amp; video/drama"/>
    <x v="10"/>
    <x v="9"/>
    <s v="film &amp; video"/>
    <s v="drama"/>
    <x v="21"/>
    <d v="2014-10-17T14:00:32"/>
  </r>
  <r>
    <n v="3081"/>
    <s v="Help! World Tour ~ A Theatrical Revival of Hope"/>
    <s v="Help! is a full scale mobile theatrical musical bringing a Gospel revival through a story of love and hope to communities world wide."/>
    <x v="15"/>
    <x v="10"/>
    <x v="1"/>
    <x v="0"/>
    <s v="USD"/>
    <n v="1442722891"/>
    <n v="1440130891"/>
    <b v="0"/>
    <n v="5"/>
    <b v="0"/>
    <s v="theater/spaces"/>
    <x v="11"/>
    <x v="10"/>
    <s v="theater"/>
    <s v="spaces"/>
    <x v="22"/>
    <d v="2015-09-19T23:21:31"/>
  </r>
  <r>
    <n v="3629"/>
    <s v="Capricorn Horn- Entertainment for the World's Finest Gents"/>
    <s v="Introducing a high class environmentally friendly, vegan, adult cabaret theater in Chicago with unique on, and off stage entertainment."/>
    <x v="15"/>
    <x v="11"/>
    <x v="1"/>
    <x v="0"/>
    <s v="USD"/>
    <n v="1462467600"/>
    <n v="1457403364"/>
    <b v="0"/>
    <n v="2"/>
    <b v="0"/>
    <s v="theater/musical"/>
    <x v="12"/>
    <x v="4"/>
    <s v="theater"/>
    <s v="musical"/>
    <x v="23"/>
    <d v="2016-05-05T12:00:00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x v="12"/>
    <x v="0"/>
    <x v="0"/>
    <s v="USD"/>
    <n v="1482307140"/>
    <n v="1479218315"/>
    <b v="1"/>
    <n v="1501"/>
    <b v="0"/>
    <s v="technology/space exploration"/>
    <x v="13"/>
    <x v="11"/>
    <s v="technology"/>
    <s v="space exploration"/>
    <x v="24"/>
    <d v="2016-12-21T02:59:00"/>
  </r>
  <r>
    <n v="1105"/>
    <s v="Nightmare Zombies"/>
    <s v="Nightmare Zombies is the first Oculus Rift Only immersive zombie simulator in the Post-Apocalypse urban environment of New York City."/>
    <x v="16"/>
    <x v="13"/>
    <x v="1"/>
    <x v="0"/>
    <s v="USD"/>
    <n v="1395627327"/>
    <n v="1393038927"/>
    <b v="0"/>
    <n v="20"/>
    <b v="0"/>
    <s v="games/video games"/>
    <x v="14"/>
    <x v="12"/>
    <s v="games"/>
    <s v="video games"/>
    <x v="25"/>
    <d v="2014-03-23T21:15:27"/>
  </r>
  <r>
    <n v="1000"/>
    <s v="Ristola Plongeur/UTC 300 Meter COSC/ISO Diver (Canceled)"/>
    <s v="Ristola watches made in La Chaux de-Fonds, Switzerland. A new brand of COSC and ISO Certified Professional watches."/>
    <x v="17"/>
    <x v="14"/>
    <x v="0"/>
    <x v="0"/>
    <s v="USD"/>
    <n v="1489537560"/>
    <n v="1484357160"/>
    <b v="0"/>
    <n v="6"/>
    <b v="0"/>
    <s v="technology/wearables"/>
    <x v="15"/>
    <x v="13"/>
    <s v="technology"/>
    <s v="wearables"/>
    <x v="26"/>
    <d v="2017-03-14T19:26:00"/>
  </r>
  <r>
    <n v="2373"/>
    <s v="Cykelauktion.com (Canceled)"/>
    <s v="We want to create a safe marketplace for buying and selling bicycles."/>
    <x v="18"/>
    <x v="15"/>
    <x v="0"/>
    <x v="1"/>
    <s v="SEK"/>
    <n v="1440863624"/>
    <n v="1438271624"/>
    <b v="0"/>
    <n v="1"/>
    <b v="0"/>
    <s v="technology/web"/>
    <x v="16"/>
    <x v="14"/>
    <s v="technology"/>
    <s v="web"/>
    <x v="27"/>
    <d v="2015-08-29T10:53:44"/>
  </r>
  <r>
    <n v="3124"/>
    <s v="Theater &amp; Arts &amp; Day Care (Canceled)"/>
    <s v="A place where kids/ teens' dreams come true, and one finds there home without sparkly red shoes!"/>
    <x v="19"/>
    <x v="16"/>
    <x v="0"/>
    <x v="0"/>
    <s v="USD"/>
    <n v="1422902601"/>
    <n v="1417718601"/>
    <b v="0"/>
    <n v="4"/>
    <b v="0"/>
    <s v="theater/spaces"/>
    <x v="17"/>
    <x v="15"/>
    <s v="theater"/>
    <s v="spaces"/>
    <x v="28"/>
    <d v="2015-02-02T13:43:21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x v="15"/>
    <x v="1"/>
    <x v="3"/>
    <s v="AUD"/>
    <n v="1401662239"/>
    <n v="1399070239"/>
    <b v="0"/>
    <n v="1"/>
    <b v="0"/>
    <s v="film &amp; video/animation"/>
    <x v="18"/>
    <x v="14"/>
    <s v="film &amp; video"/>
    <s v="animation"/>
    <x v="29"/>
    <d v="2014-06-01T17:37:19"/>
  </r>
  <r>
    <n v="2390"/>
    <s v="iHorizon Pty Ltd (Enterprise Planning &amp; Forecasting)"/>
    <s v="A SaaS solution for Businesses to align their strategies with customer value, using realtime strategic roadmaps &amp; visualisations."/>
    <x v="21"/>
    <x v="0"/>
    <x v="0"/>
    <x v="3"/>
    <s v="AUD"/>
    <n v="1420352264"/>
    <n v="1416896264"/>
    <b v="0"/>
    <n v="0"/>
    <b v="0"/>
    <s v="technology/web"/>
    <x v="0"/>
    <x v="0"/>
    <s v="technology"/>
    <s v="web"/>
    <x v="30"/>
    <d v="2015-01-04T01:17:44"/>
  </r>
  <r>
    <n v="1230"/>
    <s v="A Tribute to DC Talk:  Live Concert &amp; DVD (Canceled)"/>
    <s v="It has been close to a decade since DC Talk began their &quot;Intermission&quot;.  It is time for A Live Concert Tribute &amp; DVD Movie!"/>
    <x v="22"/>
    <x v="0"/>
    <x v="0"/>
    <x v="0"/>
    <s v="USD"/>
    <n v="1298589630"/>
    <n v="1295997630"/>
    <b v="0"/>
    <n v="0"/>
    <b v="0"/>
    <s v="music/world music"/>
    <x v="0"/>
    <x v="0"/>
    <s v="music"/>
    <s v="world music"/>
    <x v="31"/>
    <d v="2011-02-24T18:20:30"/>
  </r>
  <r>
    <n v="1116"/>
    <s v="Quest Remnants of Chaos"/>
    <s v="A medieval, post apocolyptic, Online, MMORPG. Class morphing, character customization game."/>
    <x v="22"/>
    <x v="17"/>
    <x v="1"/>
    <x v="0"/>
    <s v="USD"/>
    <n v="1339273208"/>
    <n v="1334089208"/>
    <b v="0"/>
    <n v="10"/>
    <b v="0"/>
    <s v="games/video games"/>
    <x v="19"/>
    <x v="16"/>
    <s v="games"/>
    <s v="video games"/>
    <x v="32"/>
    <d v="2012-06-09T15:20:08"/>
  </r>
  <r>
    <n v="2140"/>
    <s v="Huevos Rancheros Video Game &quot;The Sabroso Showdown &quot;"/>
    <s v="COOKIN UP ONE HOT ENTREE! BobToons USA is gathering the ingredients to create a hot new video game &quot;The Sabroso Showdown&quot;"/>
    <x v="22"/>
    <x v="18"/>
    <x v="1"/>
    <x v="0"/>
    <s v="USD"/>
    <n v="1357934424"/>
    <n v="1355342424"/>
    <b v="0"/>
    <n v="11"/>
    <b v="0"/>
    <s v="games/video games"/>
    <x v="20"/>
    <x v="17"/>
    <s v="games"/>
    <s v="video games"/>
    <x v="33"/>
    <d v="2013-01-11T15:00:24"/>
  </r>
  <r>
    <n v="1095"/>
    <s v="Project Snowstorm"/>
    <s v="MMORPG with Real-Time Pet Battles, Expansive 3D World and Ranked Individual &amp; Guild PvP arenas all on your mobile device!"/>
    <x v="22"/>
    <x v="19"/>
    <x v="1"/>
    <x v="0"/>
    <s v="USD"/>
    <n v="1377867220"/>
    <n v="1375275220"/>
    <b v="0"/>
    <n v="94"/>
    <b v="0"/>
    <s v="games/video games"/>
    <x v="21"/>
    <x v="18"/>
    <s v="games"/>
    <s v="video games"/>
    <x v="34"/>
    <d v="2013-08-30T07:53:40"/>
  </r>
  <r>
    <n v="2948"/>
    <s v="Xenu's Space Opera"/>
    <s v="The Space Opera is an action packed reenactment of Xenu's story, a sacred teaching thats considered a secret of the Scientology church"/>
    <x v="22"/>
    <x v="20"/>
    <x v="1"/>
    <x v="0"/>
    <s v="USD"/>
    <n v="1433259293"/>
    <n v="1428075293"/>
    <b v="0"/>
    <n v="9"/>
    <b v="0"/>
    <s v="theater/spaces"/>
    <x v="22"/>
    <x v="19"/>
    <s v="theater"/>
    <s v="spaces"/>
    <x v="35"/>
    <d v="2015-06-02T10:34:53"/>
  </r>
  <r>
    <n v="686"/>
    <s v="Vivi di Cuore - Heart Rate Watch"/>
    <s v="La tua giornata sportiva monitorata nel tuo polso??!!!_x000a_Rendiamolo possibile... VIVI DI CUORE --- All MADE in ITALY"/>
    <x v="22"/>
    <x v="0"/>
    <x v="1"/>
    <x v="5"/>
    <s v="EUR"/>
    <n v="1438618170"/>
    <n v="1436026170"/>
    <b v="0"/>
    <n v="0"/>
    <b v="0"/>
    <s v="technology/wearables"/>
    <x v="0"/>
    <x v="0"/>
    <s v="technology"/>
    <s v="wearables"/>
    <x v="36"/>
    <d v="2015-08-03T11:09:30"/>
  </r>
  <r>
    <n v="2646"/>
    <s v="SpaceVR: Your Ticket to Space (Canceled)"/>
    <s v="We're a small group with a big mission: making it possible for everyone to explore space using the power of virtual reality."/>
    <x v="22"/>
    <x v="21"/>
    <x v="0"/>
    <x v="0"/>
    <s v="USD"/>
    <n v="1441783869"/>
    <n v="1439191869"/>
    <b v="1"/>
    <n v="535"/>
    <b v="0"/>
    <s v="technology/space exploration"/>
    <x v="23"/>
    <x v="20"/>
    <s v="technology"/>
    <s v="space exploration"/>
    <x v="37"/>
    <d v="2015-09-09T02:31:09"/>
  </r>
  <r>
    <n v="178"/>
    <s v="El viaje de LucÃ­a"/>
    <s v="El viaje de LucÃ­a es un largometraje de ficciÃ³n con temÃ¡tica sobre el cÃ¡ncer infantil."/>
    <x v="22"/>
    <x v="0"/>
    <x v="1"/>
    <x v="2"/>
    <s v="EUR"/>
    <n v="1448582145"/>
    <n v="1445986545"/>
    <b v="0"/>
    <n v="0"/>
    <b v="0"/>
    <s v="film &amp; video/drama"/>
    <x v="0"/>
    <x v="0"/>
    <s v="film &amp; video"/>
    <s v="drama"/>
    <x v="38"/>
    <d v="2015-11-26T18:55:45"/>
  </r>
  <r>
    <n v="159"/>
    <s v="Rosette: Sci-Fi/Action Feature Film to Cast Hollywood Talent"/>
    <s v="Love, Robots... and Time Travel._x000a_Rosette: A Sci-Fi/Action/Adventure Feature Film, set to cast three A-list Hollywood actors."/>
    <x v="22"/>
    <x v="22"/>
    <x v="0"/>
    <x v="0"/>
    <s v="USD"/>
    <n v="1467541545"/>
    <n v="1464085545"/>
    <b v="0"/>
    <n v="1"/>
    <b v="0"/>
    <s v="film &amp; video/science fiction"/>
    <x v="24"/>
    <x v="21"/>
    <s v="film &amp; video"/>
    <s v="science fiction"/>
    <x v="39"/>
    <d v="2016-07-03T05:25:45"/>
  </r>
  <r>
    <n v="1447"/>
    <s v="Indian Language Dictionary"/>
    <s v="I'm creating a dictionary of multiple Indian languages."/>
    <x v="22"/>
    <x v="23"/>
    <x v="1"/>
    <x v="0"/>
    <s v="USD"/>
    <n v="1467999134"/>
    <n v="1465407134"/>
    <b v="0"/>
    <n v="3"/>
    <b v="0"/>
    <s v="publishing/translations"/>
    <x v="25"/>
    <x v="22"/>
    <s v="publishing"/>
    <s v="translations"/>
    <x v="40"/>
    <d v="2016-07-08T12:32:14"/>
  </r>
  <r>
    <n v="3118"/>
    <s v="Garden Eden, theatre, meeting, culture, music, art"/>
    <s v="a magical place for all kind of people, like a fairytaile in all colours"/>
    <x v="22"/>
    <x v="24"/>
    <x v="1"/>
    <x v="1"/>
    <s v="SEK"/>
    <n v="1467473723"/>
    <n v="1465832123"/>
    <b v="0"/>
    <n v="2"/>
    <b v="0"/>
    <s v="theater/spaces"/>
    <x v="26"/>
    <x v="23"/>
    <s v="theater"/>
    <s v="spaces"/>
    <x v="41"/>
    <d v="2016-07-02T10:35:23"/>
  </r>
  <r>
    <n v="2642"/>
    <s v="Maschinenbau in ein neues Zeitalter"/>
    <s v="Innovatives MAschinenbau projekt mit verarbeitende Metalle vom Mars_x000a_Stehe mit Mars one einer hollÃ¤ndischen space company in cooperatio"/>
    <x v="22"/>
    <x v="0"/>
    <x v="1"/>
    <x v="6"/>
    <s v="EUR"/>
    <n v="1468565820"/>
    <n v="1465970108"/>
    <b v="0"/>
    <n v="0"/>
    <b v="0"/>
    <s v="technology/space exploration"/>
    <x v="0"/>
    <x v="0"/>
    <s v="technology"/>
    <s v="space exploration"/>
    <x v="42"/>
    <d v="2016-07-15T01:57:00"/>
  </r>
  <r>
    <n v="189"/>
    <s v="A GOOD MAN'S DECISION"/>
    <s v="Jack Barlow's wife and daughter shot in cold blood at a gun confiscation station in Texas, he sets out to save his family &amp; neighbors."/>
    <x v="22"/>
    <x v="25"/>
    <x v="1"/>
    <x v="0"/>
    <s v="USD"/>
    <n v="1472920477"/>
    <n v="1467736477"/>
    <b v="0"/>
    <n v="5"/>
    <b v="0"/>
    <s v="film &amp; video/drama"/>
    <x v="27"/>
    <x v="24"/>
    <s v="film &amp; video"/>
    <s v="drama"/>
    <x v="43"/>
    <d v="2016-09-03T11:34:37"/>
  </r>
  <r>
    <n v="2349"/>
    <s v="POLIWORD - an internet project that could change the world"/>
    <s v="Poliword tries to provide the people of the world an opportunity to make real changes in their government through the internet."/>
    <x v="23"/>
    <x v="0"/>
    <x v="0"/>
    <x v="1"/>
    <s v="SEK"/>
    <n v="1439318228"/>
    <n v="1436812628"/>
    <b v="0"/>
    <n v="0"/>
    <b v="0"/>
    <s v="technology/web"/>
    <x v="0"/>
    <x v="0"/>
    <s v="technology"/>
    <s v="web"/>
    <x v="44"/>
    <d v="2015-08-11T13:37:08"/>
  </r>
  <r>
    <n v="1321"/>
    <s v="Fashion Forward Headphones &amp; Membership Platform (Canceled)"/>
    <s v="Experience true sound quality and a membership platform that puts you in control of future headphones, features, design and prices."/>
    <x v="24"/>
    <x v="26"/>
    <x v="0"/>
    <x v="1"/>
    <s v="SEK"/>
    <n v="1482515937"/>
    <n v="1479923937"/>
    <b v="0"/>
    <n v="7"/>
    <b v="0"/>
    <s v="technology/wearables"/>
    <x v="28"/>
    <x v="25"/>
    <s v="technology"/>
    <s v="wearables"/>
    <x v="45"/>
    <d v="2016-12-23T12:58:57"/>
  </r>
  <r>
    <n v="627"/>
    <s v="Privileged Zone - Premium Social Network (Canceled)"/>
    <s v="Social Network - your new digital social life without ads, monitoring and analyses. Freed from the feeling that every step is followed"/>
    <x v="25"/>
    <x v="27"/>
    <x v="0"/>
    <x v="1"/>
    <s v="SEK"/>
    <n v="1457996400"/>
    <n v="1452842511"/>
    <b v="0"/>
    <n v="1"/>
    <b v="0"/>
    <s v="technology/web"/>
    <x v="29"/>
    <x v="26"/>
    <s v="technology"/>
    <s v="web"/>
    <x v="46"/>
    <d v="2016-03-14T18:00:00"/>
  </r>
  <r>
    <n v="1971"/>
    <s v="castAR: the most versatile AR &amp; VR system"/>
    <s v="castAR: bridging the physical world with the virtual worlds; 3D holographic like projections in AR, fully immersive environments in VR"/>
    <x v="26"/>
    <x v="28"/>
    <x v="2"/>
    <x v="0"/>
    <s v="USD"/>
    <n v="1384488000"/>
    <n v="1381752061"/>
    <b v="1"/>
    <n v="3863"/>
    <b v="1"/>
    <s v="technology/hardware"/>
    <x v="30"/>
    <x v="27"/>
    <s v="technology"/>
    <s v="hardware"/>
    <x v="47"/>
    <d v="2013-11-14T23:00:00"/>
  </r>
  <r>
    <n v="2953"/>
    <s v="Pueblo Underground Theater (Canceled)"/>
    <s v="I want to purchase the former Bread Of Life Church and convert it into a multipurpose theater space for local talent."/>
    <x v="26"/>
    <x v="29"/>
    <x v="0"/>
    <x v="0"/>
    <s v="USD"/>
    <n v="1444330821"/>
    <n v="1441738821"/>
    <b v="0"/>
    <n v="3"/>
    <b v="0"/>
    <s v="theater/spaces"/>
    <x v="31"/>
    <x v="28"/>
    <s v="theater"/>
    <s v="spaces"/>
    <x v="48"/>
    <d v="2015-10-08T14:00:21"/>
  </r>
  <r>
    <n v="2147"/>
    <s v="Johnny Rocketfingers 3"/>
    <s v="A Point and Click Adventure on Steroids."/>
    <x v="27"/>
    <x v="30"/>
    <x v="1"/>
    <x v="0"/>
    <s v="USD"/>
    <n v="1416125148"/>
    <n v="1413356748"/>
    <b v="0"/>
    <n v="55"/>
    <b v="0"/>
    <s v="games/video games"/>
    <x v="32"/>
    <x v="29"/>
    <s v="games"/>
    <s v="video games"/>
    <x v="49"/>
    <d v="2014-11-16T03:05:48"/>
  </r>
  <r>
    <n v="1917"/>
    <s v="Chronovisor:The MOST innovative watch for night time reading"/>
    <s v="Let's build a legendary brand altogether"/>
    <x v="27"/>
    <x v="31"/>
    <x v="1"/>
    <x v="7"/>
    <s v="HKD"/>
    <n v="1486708133"/>
    <n v="1484116133"/>
    <b v="0"/>
    <n v="70"/>
    <b v="0"/>
    <s v="technology/gadgets"/>
    <x v="33"/>
    <x v="30"/>
    <s v="technology"/>
    <s v="gadgets"/>
    <x v="50"/>
    <d v="2017-02-10T01:28:53"/>
  </r>
  <r>
    <n v="152"/>
    <s v="The Great Dark (Canceled)"/>
    <s v="The Great Dark is a journey through the unimaginable...and un foreseeable..."/>
    <x v="28"/>
    <x v="32"/>
    <x v="0"/>
    <x v="0"/>
    <s v="USD"/>
    <n v="1411437100"/>
    <n v="1408845100"/>
    <b v="0"/>
    <n v="2"/>
    <b v="0"/>
    <s v="film &amp; video/science fiction"/>
    <x v="34"/>
    <x v="31"/>
    <s v="film &amp; video"/>
    <s v="science fiction"/>
    <x v="51"/>
    <d v="2014-09-22T20:51:40"/>
  </r>
  <r>
    <n v="3885"/>
    <s v="THE SESSIONS - The Beatles at Abbey Road Studios (Canceled)"/>
    <s v="A LIVE musical spectacular theatrical experience of The Beatles recording sessions at Abbey Road Studios."/>
    <x v="29"/>
    <x v="0"/>
    <x v="0"/>
    <x v="0"/>
    <s v="USD"/>
    <n v="1462834191"/>
    <n v="1460242191"/>
    <b v="0"/>
    <n v="0"/>
    <b v="0"/>
    <s v="theater/musical"/>
    <x v="0"/>
    <x v="0"/>
    <s v="theater"/>
    <s v="musical"/>
    <x v="52"/>
    <d v="2016-05-09T17:49:51"/>
  </r>
  <r>
    <n v="2153"/>
    <s v="It's The GOD Complex"/>
    <s v="Crowdfunding the Gamers Way. An online game with real world consequences.Do you dare to play? Can you turn the world around?"/>
    <x v="30"/>
    <x v="33"/>
    <x v="1"/>
    <x v="0"/>
    <s v="USD"/>
    <n v="1420876740"/>
    <n v="1417470718"/>
    <b v="0"/>
    <n v="4"/>
    <b v="0"/>
    <s v="games/video games"/>
    <x v="35"/>
    <x v="32"/>
    <s v="games"/>
    <s v="video games"/>
    <x v="53"/>
    <d v="2015-01-10T02:59:00"/>
  </r>
  <r>
    <n v="3066"/>
    <s v="Gold Coast Wake Park"/>
    <s v="Our mission is to offer an innovative family watersports attraction that is fun, safe, economical and a leader in its field."/>
    <x v="31"/>
    <x v="34"/>
    <x v="1"/>
    <x v="3"/>
    <s v="AUD"/>
    <n v="1468128537"/>
    <n v="1465536537"/>
    <b v="0"/>
    <n v="15"/>
    <b v="0"/>
    <s v="theater/spaces"/>
    <x v="36"/>
    <x v="33"/>
    <s v="theater"/>
    <s v="spaces"/>
    <x v="54"/>
    <d v="2016-07-10T00:28:57"/>
  </r>
  <r>
    <n v="233"/>
    <s v="Area 4 - The Film"/>
    <s v="â€œArea 4â€ revolves around Frank Hammond, a counselor at a high school, who discovers the scandals that took place."/>
    <x v="31"/>
    <x v="0"/>
    <x v="1"/>
    <x v="0"/>
    <s v="USD"/>
    <n v="1475185972"/>
    <n v="1472593972"/>
    <b v="0"/>
    <n v="0"/>
    <b v="0"/>
    <s v="film &amp; video/drama"/>
    <x v="0"/>
    <x v="0"/>
    <s v="film &amp; video"/>
    <s v="drama"/>
    <x v="55"/>
    <d v="2016-09-29T16:52:52"/>
  </r>
  <r>
    <n v="684"/>
    <s v="Arcus Motion Analyzer | The Versatile Smart Ring"/>
    <s v="Arcus gives your fingers super powers."/>
    <x v="32"/>
    <x v="35"/>
    <x v="1"/>
    <x v="0"/>
    <s v="USD"/>
    <n v="1406257200"/>
    <n v="1403176891"/>
    <b v="0"/>
    <n v="135"/>
    <b v="0"/>
    <s v="technology/wearables"/>
    <x v="37"/>
    <x v="34"/>
    <s v="technology"/>
    <s v="wearables"/>
    <x v="56"/>
    <d v="2014-07-24T22:00:00"/>
  </r>
  <r>
    <n v="2158"/>
    <s v="PerfectGolf"/>
    <s v="A next generation golf game with a course designer and a massively multiplayer online tour. Join the fun and help us create it"/>
    <x v="33"/>
    <x v="36"/>
    <x v="1"/>
    <x v="0"/>
    <s v="USD"/>
    <n v="1360009774"/>
    <n v="1356121774"/>
    <b v="0"/>
    <n v="311"/>
    <b v="0"/>
    <s v="games/video games"/>
    <x v="38"/>
    <x v="35"/>
    <s v="games"/>
    <s v="video games"/>
    <x v="57"/>
    <d v="2013-02-04T15:29:34"/>
  </r>
  <r>
    <n v="1515"/>
    <s v="Eyes as Big as Plates"/>
    <s v="Eyes as Big as Plates - The book! Featuring over 50 portraits, field notes and behind the scenes stories from seniors around the world."/>
    <x v="33"/>
    <x v="37"/>
    <x v="2"/>
    <x v="8"/>
    <s v="NOK"/>
    <n v="1458104697"/>
    <n v="1455516297"/>
    <b v="1"/>
    <n v="555"/>
    <b v="1"/>
    <s v="photography/photobooks"/>
    <x v="39"/>
    <x v="36"/>
    <s v="photography"/>
    <s v="photobooks"/>
    <x v="58"/>
    <d v="2016-03-16T00:04:57"/>
  </r>
  <r>
    <n v="204"/>
    <s v="WHERE IS DANIEL? The feature film"/>
    <s v="A feature film based on the true story of Bruce and Denise Morcombe and their battle for justice for their missing son Daniel."/>
    <x v="33"/>
    <x v="38"/>
    <x v="1"/>
    <x v="3"/>
    <s v="AUD"/>
    <n v="1470319203"/>
    <n v="1467727203"/>
    <b v="0"/>
    <n v="1293"/>
    <b v="0"/>
    <s v="film &amp; video/drama"/>
    <x v="40"/>
    <x v="37"/>
    <s v="film &amp; video"/>
    <s v="drama"/>
    <x v="59"/>
    <d v="2016-08-04T09:00:03"/>
  </r>
  <r>
    <n v="955"/>
    <s v="PAXIEâ„¢: The most advanced GPS enabled child safety wearable"/>
    <s v="PAXIEâ„¢ is a GPS enabled safety wearable for kids that promotes discovery and play while offering parents peace of mind."/>
    <x v="33"/>
    <x v="39"/>
    <x v="1"/>
    <x v="0"/>
    <s v="USD"/>
    <n v="1473750300"/>
    <n v="1470294300"/>
    <b v="0"/>
    <n v="93"/>
    <b v="0"/>
    <s v="technology/wearables"/>
    <x v="41"/>
    <x v="38"/>
    <s v="technology"/>
    <s v="wearables"/>
    <x v="60"/>
    <d v="2016-09-13T02:05:00"/>
  </r>
  <r>
    <n v="1696"/>
    <s v="Angel Talking truth to share with the world."/>
    <s v="I was dying. No will to live. Angel spoke to me. Changed my life. Help me to Share the message with the world. My life changing story."/>
    <x v="33"/>
    <x v="0"/>
    <x v="3"/>
    <x v="0"/>
    <s v="USD"/>
    <n v="1491007211"/>
    <n v="1488418811"/>
    <b v="0"/>
    <n v="0"/>
    <b v="0"/>
    <s v="music/faith"/>
    <x v="0"/>
    <x v="0"/>
    <s v="music"/>
    <s v="faith"/>
    <x v="61"/>
    <d v="2017-03-31T19:40:11"/>
  </r>
  <r>
    <n v="2651"/>
    <s v="FireSat: Near Real-Time Global Wildfire/Oil Spill Detection"/>
    <s v="Conceived at NASA JPL, FireSat is a satellite-installed sensor constellation for the near real-time detection of global thermal events."/>
    <x v="34"/>
    <x v="40"/>
    <x v="0"/>
    <x v="0"/>
    <s v="USD"/>
    <n v="1450380009"/>
    <n v="1447960809"/>
    <b v="0"/>
    <n v="17"/>
    <b v="0"/>
    <s v="technology/space exploration"/>
    <x v="42"/>
    <x v="39"/>
    <s v="technology"/>
    <s v="space exploration"/>
    <x v="62"/>
    <d v="2015-12-17T14:20:09"/>
  </r>
  <r>
    <n v="2064"/>
    <s v="Lightpack â€” ambient backlight for your displays"/>
    <s v="Open-source content-driven lighting system you can use with TV or PC, Mac, HTPC displays in movies, games and daily work"/>
    <x v="35"/>
    <x v="41"/>
    <x v="2"/>
    <x v="0"/>
    <s v="USD"/>
    <n v="1370001600"/>
    <n v="1366879523"/>
    <b v="0"/>
    <n v="5812"/>
    <b v="1"/>
    <s v="technology/hardware"/>
    <x v="43"/>
    <x v="40"/>
    <s v="technology"/>
    <s v="hardware"/>
    <x v="63"/>
    <d v="2013-05-31T07:00:00"/>
  </r>
  <r>
    <n v="1941"/>
    <s v="Gramofon: Modern Cloud Jukebox"/>
    <s v="Gramofon streams cloud music to your sound system. A modern jukebox: smartphones are the remotes + WiFi brings everyone together."/>
    <x v="36"/>
    <x v="42"/>
    <x v="2"/>
    <x v="0"/>
    <s v="USD"/>
    <n v="1400137131"/>
    <n v="1397545131"/>
    <b v="1"/>
    <n v="4883"/>
    <b v="1"/>
    <s v="technology/hardware"/>
    <x v="44"/>
    <x v="41"/>
    <s v="technology"/>
    <s v="hardware"/>
    <x v="64"/>
    <d v="2014-05-15T01:58:51"/>
  </r>
  <r>
    <n v="1861"/>
    <s v="Galaxix - Take on the Universe!"/>
    <s v="A game for Apple &amp; Android devices that sees you get your own spacecraft, take on the competition, mine asteroids &amp; fight to survive."/>
    <x v="36"/>
    <x v="0"/>
    <x v="1"/>
    <x v="9"/>
    <s v="GBP"/>
    <n v="1422256341"/>
    <n v="1419664341"/>
    <b v="0"/>
    <n v="0"/>
    <b v="0"/>
    <s v="games/mobile games"/>
    <x v="0"/>
    <x v="0"/>
    <s v="games"/>
    <s v="mobile games"/>
    <x v="65"/>
    <d v="2015-01-26T02:12:21"/>
  </r>
  <r>
    <n v="151"/>
    <s v="THE ASCENDENCE SHIFT Feature Film (Canceled)"/>
    <s v="The age of a race to the finish between the higher &amp; lower dimensional realms, A fight for consciousness &amp; freedom,THE NEW HUMAN"/>
    <x v="36"/>
    <x v="43"/>
    <x v="0"/>
    <x v="3"/>
    <s v="AUD"/>
    <n v="1434633191"/>
    <n v="1429449191"/>
    <b v="0"/>
    <n v="5"/>
    <b v="0"/>
    <s v="film &amp; video/science fiction"/>
    <x v="45"/>
    <x v="42"/>
    <s v="film &amp; video"/>
    <s v="science fiction"/>
    <x v="66"/>
    <d v="2015-06-18T08:13:11"/>
  </r>
  <r>
    <n v="2435"/>
    <s v="Paleo food as a Take Away-food, order and pay in the app"/>
    <s v="Healthy, paleo food nearby gym and office areas. You pic your order and pay in the app and pic your time for just pic up the food."/>
    <x v="36"/>
    <x v="44"/>
    <x v="1"/>
    <x v="1"/>
    <s v="SEK"/>
    <n v="1444027186"/>
    <n v="1441435186"/>
    <b v="0"/>
    <n v="4"/>
    <b v="0"/>
    <s v="food/food trucks"/>
    <x v="46"/>
    <x v="43"/>
    <s v="food"/>
    <s v="food trucks"/>
    <x v="67"/>
    <d v="2015-10-05T01:39:46"/>
  </r>
  <r>
    <n v="3068"/>
    <s v="Theaters in the Loop - Hearing Loop Installation Project"/>
    <s v="Hearing loops will be installed in theaters to give hearing loss sufferers with cochlear implants and hearing aids much needed access."/>
    <x v="36"/>
    <x v="45"/>
    <x v="1"/>
    <x v="0"/>
    <s v="USD"/>
    <n v="1445013352"/>
    <n v="1442421352"/>
    <b v="0"/>
    <n v="2"/>
    <b v="0"/>
    <s v="theater/spaces"/>
    <x v="47"/>
    <x v="44"/>
    <s v="theater"/>
    <s v="spaces"/>
    <x v="68"/>
    <d v="2015-10-16T11:35:52"/>
  </r>
  <r>
    <n v="1017"/>
    <s v="Elbee: Wireless in-ear headphones with smart features"/>
    <s v="Enjoy high-quality sound and the possibility to control your smartphone and apps using custom voice commands and head movements."/>
    <x v="36"/>
    <x v="46"/>
    <x v="0"/>
    <x v="0"/>
    <s v="USD"/>
    <n v="1448125935"/>
    <n v="1444666335"/>
    <b v="0"/>
    <n v="355"/>
    <b v="0"/>
    <s v="technology/wearables"/>
    <x v="48"/>
    <x v="45"/>
    <s v="technology"/>
    <s v="wearables"/>
    <x v="69"/>
    <d v="2015-11-21T12:12:15"/>
  </r>
  <r>
    <n v="1121"/>
    <s v="Pwincess"/>
    <s v="An action packed, side scrolling, platform jumping, laser shooting ADVENTURE that will be fun for everyone."/>
    <x v="36"/>
    <x v="47"/>
    <x v="1"/>
    <x v="0"/>
    <s v="USD"/>
    <n v="1457904316"/>
    <n v="1455315916"/>
    <b v="0"/>
    <n v="5"/>
    <b v="0"/>
    <s v="games/video games"/>
    <x v="49"/>
    <x v="46"/>
    <s v="games"/>
    <s v="video games"/>
    <x v="70"/>
    <d v="2016-03-13T16:25:16"/>
  </r>
  <r>
    <n v="542"/>
    <s v="Chronicles - History by us, as we tell it, as we share it"/>
    <s v="The platform to record visual, audio and text memory of the common man - as we experienced history when it brushed us by"/>
    <x v="36"/>
    <x v="4"/>
    <x v="1"/>
    <x v="0"/>
    <s v="USD"/>
    <n v="1462293716"/>
    <n v="1457113316"/>
    <b v="0"/>
    <n v="1"/>
    <b v="0"/>
    <s v="technology/web"/>
    <x v="50"/>
    <x v="4"/>
    <s v="technology"/>
    <s v="web"/>
    <x v="71"/>
    <d v="2016-05-03T11:41:56"/>
  </r>
  <r>
    <n v="1331"/>
    <s v="WORLD'S BEST BATTERY BACKUP: EXO WEARABLE POWER! (Canceled)"/>
    <s v="The World's First Wearable Battery Backup - wireless, modular, flexible, and ultra-lightweight! Click, charge, go!!!"/>
    <x v="36"/>
    <x v="48"/>
    <x v="0"/>
    <x v="0"/>
    <s v="USD"/>
    <n v="1471435554"/>
    <n v="1468843554"/>
    <b v="0"/>
    <n v="34"/>
    <b v="0"/>
    <s v="technology/wearables"/>
    <x v="51"/>
    <x v="47"/>
    <s v="technology"/>
    <s v="wearables"/>
    <x v="72"/>
    <d v="2016-08-17T07:05:54"/>
  </r>
  <r>
    <n v="1311"/>
    <s v="Aladdin Lucid Dreaming Stimulator (Canceled)"/>
    <s v="Control Dreams: Design Adventures, Improve Waking Performance, Explore Spirituality, Recall Dreams and Awaken Refreshed with Aladdin."/>
    <x v="36"/>
    <x v="49"/>
    <x v="0"/>
    <x v="0"/>
    <s v="USD"/>
    <n v="1480536919"/>
    <n v="1477509319"/>
    <b v="0"/>
    <n v="100"/>
    <b v="0"/>
    <s v="technology/wearables"/>
    <x v="52"/>
    <x v="48"/>
    <s v="technology"/>
    <s v="wearables"/>
    <x v="73"/>
    <d v="2016-11-30T15:15:19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x v="15"/>
    <x v="1"/>
    <x v="0"/>
    <s v="USD"/>
    <n v="1449989260"/>
    <n v="1447397260"/>
    <b v="0"/>
    <n v="1"/>
    <b v="0"/>
    <s v="technology/web"/>
    <x v="53"/>
    <x v="14"/>
    <s v="technology"/>
    <s v="web"/>
    <x v="74"/>
    <d v="2015-12-13T01:47:40"/>
  </r>
  <r>
    <n v="3090"/>
    <s v="Save the Stage"/>
    <s v="To create a space by restoring a historic church in Burlington, Ky where community theater, dance and music and art can be performed."/>
    <x v="38"/>
    <x v="50"/>
    <x v="1"/>
    <x v="0"/>
    <s v="USD"/>
    <n v="1430505545"/>
    <n v="1425325145"/>
    <b v="0"/>
    <n v="9"/>
    <b v="0"/>
    <s v="theater/spaces"/>
    <x v="54"/>
    <x v="49"/>
    <s v="theater"/>
    <s v="spaces"/>
    <x v="75"/>
    <d v="2015-05-01T13:39:05"/>
  </r>
  <r>
    <n v="476"/>
    <s v="Sight Word Music Videos"/>
    <s v="Animated Music Videos that teach kids how to read."/>
    <x v="39"/>
    <x v="51"/>
    <x v="1"/>
    <x v="0"/>
    <s v="USD"/>
    <n v="1401767940"/>
    <n v="1398727441"/>
    <b v="0"/>
    <n v="124"/>
    <b v="0"/>
    <s v="film &amp; video/animation"/>
    <x v="55"/>
    <x v="50"/>
    <s v="film &amp; video"/>
    <s v="animation"/>
    <x v="76"/>
    <d v="2014-06-02T22:59:00"/>
  </r>
  <r>
    <n v="3060"/>
    <s v="Save the Roxy Theatre in Bremerton WA"/>
    <s v="Save the historic Roxy theatre in Bremerton WA from being repurposed as office space."/>
    <x v="39"/>
    <x v="52"/>
    <x v="1"/>
    <x v="0"/>
    <s v="USD"/>
    <n v="1443422134"/>
    <n v="1440830134"/>
    <b v="0"/>
    <n v="6"/>
    <b v="0"/>
    <s v="theater/spaces"/>
    <x v="56"/>
    <x v="51"/>
    <s v="theater"/>
    <s v="spaces"/>
    <x v="77"/>
    <d v="2015-09-28T01:35:34"/>
  </r>
  <r>
    <n v="506"/>
    <s v="Age of Spirit: The Battle in Heaven"/>
    <s v="A feature-length 3D animation that depicts what happened when the Son of the Morning rebelled against God."/>
    <x v="40"/>
    <x v="53"/>
    <x v="1"/>
    <x v="0"/>
    <s v="USD"/>
    <n v="1376140520"/>
    <n v="1373548520"/>
    <b v="0"/>
    <n v="1"/>
    <b v="0"/>
    <s v="film &amp; video/animation"/>
    <x v="57"/>
    <x v="52"/>
    <s v="film &amp; video"/>
    <s v="animation"/>
    <x v="78"/>
    <d v="2013-08-10T08:15:20"/>
  </r>
  <r>
    <n v="2579"/>
    <s v="Liz's Bakery &amp; Barista on the Go.. (Canceled)"/>
    <s v="For those who know me, I love to bake &amp; I'm pretty good at it. My dream is to own a food truck that is a bakery &amp; Coffee shop."/>
    <x v="40"/>
    <x v="54"/>
    <x v="0"/>
    <x v="0"/>
    <s v="USD"/>
    <n v="1410810903"/>
    <n v="1405626903"/>
    <b v="0"/>
    <n v="12"/>
    <b v="0"/>
    <s v="food/food trucks"/>
    <x v="58"/>
    <x v="53"/>
    <s v="food"/>
    <s v="food trucks"/>
    <x v="79"/>
    <d v="2014-09-15T14:55:03"/>
  </r>
  <r>
    <n v="666"/>
    <s v="Ducky Diapers"/>
    <s v="Have you ever dreamed of having a pet duckling, but concerned about all the pooping, here is a a solution to help solve that issue."/>
    <x v="40"/>
    <x v="55"/>
    <x v="1"/>
    <x v="0"/>
    <s v="USD"/>
    <n v="1408305498"/>
    <n v="1405713498"/>
    <b v="0"/>
    <n v="4"/>
    <b v="0"/>
    <s v="technology/wearables"/>
    <x v="59"/>
    <x v="54"/>
    <s v="technology"/>
    <s v="wearables"/>
    <x v="80"/>
    <d v="2014-08-17T14:58:1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x v="56"/>
    <x v="1"/>
    <x v="0"/>
    <s v="USD"/>
    <n v="1417388340"/>
    <n v="1412835530"/>
    <b v="0"/>
    <n v="11"/>
    <b v="0"/>
    <s v="technology/wearables"/>
    <x v="60"/>
    <x v="55"/>
    <s v="technology"/>
    <s v="wearables"/>
    <x v="81"/>
    <d v="2014-11-30T17:59:00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x v="57"/>
    <x v="1"/>
    <x v="1"/>
    <s v="SEK"/>
    <n v="1423432709"/>
    <n v="1420840709"/>
    <b v="0"/>
    <n v="2"/>
    <b v="0"/>
    <s v="publishing/translations"/>
    <x v="61"/>
    <x v="56"/>
    <s v="publishing"/>
    <s v="translations"/>
    <x v="82"/>
    <d v="2015-02-08T16:58:29"/>
  </r>
  <r>
    <n v="140"/>
    <s v="Rome of the Dead (Canceled)"/>
    <s v="A Gladiator fights for his freedom to be reunited with his Family, he's one fight away, when Rome is infected with a Zombie Virus"/>
    <x v="40"/>
    <x v="0"/>
    <x v="0"/>
    <x v="0"/>
    <s v="USD"/>
    <n v="1426823132"/>
    <n v="1424234732"/>
    <b v="0"/>
    <n v="0"/>
    <b v="0"/>
    <s v="film &amp; video/science fiction"/>
    <x v="0"/>
    <x v="0"/>
    <s v="film &amp; video"/>
    <s v="science fiction"/>
    <x v="83"/>
    <d v="2015-03-19T22:45:32"/>
  </r>
  <r>
    <n v="1448"/>
    <s v="Focus on changing your situation"/>
    <s v="For people in schools to the retired._x000a_Aim is to get in to schools,gyms,work places and to travel all over the world doing talks on it."/>
    <x v="40"/>
    <x v="0"/>
    <x v="1"/>
    <x v="3"/>
    <s v="AUD"/>
    <n v="1432272300"/>
    <n v="1429655318"/>
    <b v="0"/>
    <n v="0"/>
    <b v="0"/>
    <s v="publishing/translations"/>
    <x v="0"/>
    <x v="0"/>
    <s v="publishing"/>
    <s v="translations"/>
    <x v="84"/>
    <d v="2015-05-22T00:25:00"/>
  </r>
  <r>
    <n v="663"/>
    <s v="MouseFighter invisible AIR mouse"/>
    <s v="Imagine a mouse that automatically moves your pointer to where your head is facing. Its an air mouse hidden inside a standard headset."/>
    <x v="40"/>
    <x v="58"/>
    <x v="1"/>
    <x v="10"/>
    <s v="DKK"/>
    <n v="1437250456"/>
    <n v="1434658456"/>
    <b v="0"/>
    <n v="7"/>
    <b v="0"/>
    <s v="technology/wearables"/>
    <x v="62"/>
    <x v="56"/>
    <s v="technology"/>
    <s v="wearables"/>
    <x v="85"/>
    <d v="2015-07-18T15:14:16"/>
  </r>
  <r>
    <n v="1005"/>
    <s v="Forcite Alpine - World's First smart helmet for snow sports"/>
    <s v="The Forcite Alpine helmet records 4K footage and keeps you connected all in one sleek design."/>
    <x v="40"/>
    <x v="59"/>
    <x v="0"/>
    <x v="0"/>
    <s v="USD"/>
    <n v="1446217183"/>
    <n v="1443538783"/>
    <b v="0"/>
    <n v="161"/>
    <b v="0"/>
    <s v="technology/wearables"/>
    <x v="63"/>
    <x v="57"/>
    <s v="technology"/>
    <s v="wearables"/>
    <x v="86"/>
    <d v="2015-10-30T09:59:43"/>
  </r>
  <r>
    <n v="1979"/>
    <s v="Skybuds - truly wireless earbuds and smartphone case"/>
    <s v="Truly wireless premium earbuds with a battery-boosting smartphone case for charging and storage"/>
    <x v="40"/>
    <x v="60"/>
    <x v="2"/>
    <x v="0"/>
    <s v="USD"/>
    <n v="1447909140"/>
    <n v="1444734146"/>
    <b v="1"/>
    <n v="813"/>
    <b v="1"/>
    <s v="technology/hardware"/>
    <x v="64"/>
    <x v="58"/>
    <s v="technology"/>
    <s v="hardware"/>
    <x v="87"/>
    <d v="2015-11-18T23:59:00"/>
  </r>
  <r>
    <n v="2942"/>
    <s v="Penmar Community Arts Society"/>
    <s v="YOUR community theatre:  provide a facility that is usable for presentation of movies, live music, live theatre and community events"/>
    <x v="40"/>
    <x v="61"/>
    <x v="1"/>
    <x v="11"/>
    <s v="CAD"/>
    <n v="1450297080"/>
    <n v="1448565459"/>
    <b v="0"/>
    <n v="202"/>
    <b v="0"/>
    <s v="theater/spaces"/>
    <x v="65"/>
    <x v="59"/>
    <s v="theater"/>
    <s v="spaces"/>
    <x v="88"/>
    <d v="2015-12-16T15:18:00"/>
  </r>
  <r>
    <n v="3951"/>
    <s v="&quot;The Divide&quot; A Great New Play To Tour the USA"/>
    <s v="Set in Southern America â€œThe Divideâ€ is a stage play that touches on the issues that are forefront in America and the world."/>
    <x v="40"/>
    <x v="4"/>
    <x v="1"/>
    <x v="12"/>
    <s v="EUR"/>
    <n v="1462301342"/>
    <n v="1457120942"/>
    <b v="0"/>
    <n v="1"/>
    <b v="0"/>
    <s v="theater/plays"/>
    <x v="66"/>
    <x v="4"/>
    <s v="theater"/>
    <s v="plays"/>
    <x v="89"/>
    <d v="2016-05-03T13:49:02"/>
  </r>
  <r>
    <n v="629"/>
    <s v="Smidlink Fun Ids.....search an Id, then message for free!"/>
    <s v="Global Ids you create for yourself, then the world can connect to you via free online msgs (for Reuniting Lost Property, Dating &amp; more)"/>
    <x v="40"/>
    <x v="62"/>
    <x v="0"/>
    <x v="3"/>
    <s v="AUD"/>
    <n v="1463239108"/>
    <n v="1460647108"/>
    <b v="0"/>
    <n v="3"/>
    <b v="0"/>
    <s v="technology/web"/>
    <x v="67"/>
    <x v="60"/>
    <s v="technology"/>
    <s v="web"/>
    <x v="90"/>
    <d v="2016-05-14T10:18:28"/>
  </r>
  <r>
    <n v="1317"/>
    <s v="Lorem ipsum dolor sit amet, consectetuer adipiscing elit. Ae"/>
    <s v="Lorem ipsum dolor sit amet, consectetuer adipiscing elit. Aenean commodo ligula eget dolor. Aenean massa. Cum sociis natoque penatibus."/>
    <x v="40"/>
    <x v="63"/>
    <x v="0"/>
    <x v="10"/>
    <s v="DKK"/>
    <n v="1469109600"/>
    <n v="1464586746"/>
    <b v="0"/>
    <n v="19"/>
    <b v="0"/>
    <s v="technology/wearables"/>
    <x v="68"/>
    <x v="61"/>
    <s v="technology"/>
    <s v="wearables"/>
    <x v="91"/>
    <d v="2016-07-21T09:00:00"/>
  </r>
  <r>
    <n v="669"/>
    <s v="Christian DiLusso Watches"/>
    <s v="Beautiful automatic watches, made for every moment._x000a_Sports, business, casual.....it fits every moment of your life."/>
    <x v="40"/>
    <x v="64"/>
    <x v="1"/>
    <x v="1"/>
    <s v="SEK"/>
    <n v="1467817258"/>
    <n v="1465225258"/>
    <b v="0"/>
    <n v="28"/>
    <b v="0"/>
    <s v="technology/wearables"/>
    <x v="69"/>
    <x v="62"/>
    <s v="technology"/>
    <s v="wearables"/>
    <x v="92"/>
    <d v="2016-07-06T10:00:58"/>
  </r>
  <r>
    <n v="689"/>
    <s v="Lifeclock One: The Escape from New York Inspired Smartwatch"/>
    <s v="The Lifeclock One is an officially licensed, supercharged version of Snake Plisskenâ€™s countdown watch from Escape from New York."/>
    <x v="40"/>
    <x v="65"/>
    <x v="1"/>
    <x v="0"/>
    <s v="USD"/>
    <n v="1481173140"/>
    <n v="1478016097"/>
    <b v="0"/>
    <n v="336"/>
    <b v="0"/>
    <s v="technology/wearables"/>
    <x v="70"/>
    <x v="63"/>
    <s v="technology"/>
    <s v="wearables"/>
    <x v="93"/>
    <d v="2016-12-07T23:59:00"/>
  </r>
  <r>
    <n v="638"/>
    <s v="W (Canceled)"/>
    <s v="O0"/>
    <x v="40"/>
    <x v="66"/>
    <x v="0"/>
    <x v="6"/>
    <s v="EUR"/>
    <n v="1490447662"/>
    <n v="1485267262"/>
    <b v="0"/>
    <n v="6"/>
    <b v="0"/>
    <s v="technology/web"/>
    <x v="71"/>
    <x v="64"/>
    <s v="technology"/>
    <s v="web"/>
    <x v="94"/>
    <d v="2017-03-25T08:14:22"/>
  </r>
  <r>
    <n v="1973"/>
    <s v="Lightpack 2 - Ultimate Light Orchestra For Your Living Room"/>
    <s v="Smart lighting for your living room that improves movie and gaming experience drastically â€“ all while being easy on the eyes."/>
    <x v="41"/>
    <x v="67"/>
    <x v="2"/>
    <x v="0"/>
    <s v="USD"/>
    <n v="1470466800"/>
    <n v="1467134464"/>
    <b v="1"/>
    <n v="2051"/>
    <b v="1"/>
    <s v="technology/hardware"/>
    <x v="72"/>
    <x v="65"/>
    <s v="technology"/>
    <s v="hardware"/>
    <x v="95"/>
    <d v="2016-08-06T02:00:00"/>
  </r>
  <r>
    <n v="2909"/>
    <s v="CONVERSATIONS WITH AN AVERAGE JOE"/>
    <s v="CONVERSATIONS WITH AN AVERAGE JOE tells our stories exposing those in charge of our lives and tells how to take control of country back"/>
    <x v="42"/>
    <x v="68"/>
    <x v="1"/>
    <x v="0"/>
    <s v="USD"/>
    <n v="1416944760"/>
    <n v="1413527001"/>
    <b v="0"/>
    <n v="1"/>
    <b v="0"/>
    <s v="theater/plays"/>
    <x v="73"/>
    <x v="66"/>
    <s v="theater"/>
    <s v="plays"/>
    <x v="96"/>
    <d v="2014-11-25T14:46:00"/>
  </r>
  <r>
    <n v="1441"/>
    <s v="Sikh Police: Guru Granth Sahib Project"/>
    <s v="Guru Granth Sahib; User Friendly. A book which captures the essence of the Guru Granth Sahib in modern English and also made digital."/>
    <x v="42"/>
    <x v="69"/>
    <x v="1"/>
    <x v="9"/>
    <s v="GBP"/>
    <n v="1441995769"/>
    <n v="1436811769"/>
    <b v="0"/>
    <n v="3"/>
    <b v="0"/>
    <s v="publishing/translations"/>
    <x v="74"/>
    <x v="67"/>
    <s v="publishing"/>
    <s v="translations"/>
    <x v="97"/>
    <d v="2015-09-11T13:22:49"/>
  </r>
  <r>
    <n v="1314"/>
    <s v="CulBox - Open Source Smart Watch for Arduino (Canceled)"/>
    <s v="CulBox is an Open Source wrist watch for Arduino with built in Bluetooth and bunch of Hi-Tech sensors and tons of features for Makers"/>
    <x v="42"/>
    <x v="70"/>
    <x v="0"/>
    <x v="0"/>
    <s v="USD"/>
    <n v="1477065860"/>
    <n v="1471881860"/>
    <b v="0"/>
    <n v="11"/>
    <b v="0"/>
    <s v="technology/wearables"/>
    <x v="75"/>
    <x v="68"/>
    <s v="technology"/>
    <s v="wearables"/>
    <x v="98"/>
    <d v="2016-10-21T11:04:20"/>
  </r>
  <r>
    <n v="1982"/>
    <s v="Lonely Boy: 55 male models 200s sensual expression"/>
    <s v="Express a very dark place in my childhood. Release my emotions through photography in a form of Art."/>
    <x v="42"/>
    <x v="0"/>
    <x v="1"/>
    <x v="7"/>
    <s v="HKD"/>
    <n v="1480863887"/>
    <n v="1478268287"/>
    <b v="0"/>
    <n v="0"/>
    <b v="0"/>
    <s v="photography/people"/>
    <x v="0"/>
    <x v="0"/>
    <s v="photography"/>
    <s v="people"/>
    <x v="99"/>
    <d v="2016-12-04T10:04:47"/>
  </r>
  <r>
    <n v="2513"/>
    <s v="Yahu Restaurants"/>
    <s v="Wir wollen einen Ort erschaffen an dem man sich wohlfÃ¼hlen kann, ein Ort an dem die Gedanken frei sind und man das Essen genieÃŸen kann."/>
    <x v="42"/>
    <x v="0"/>
    <x v="1"/>
    <x v="6"/>
    <s v="EUR"/>
    <n v="1488067789"/>
    <n v="1482883789"/>
    <b v="0"/>
    <n v="0"/>
    <b v="0"/>
    <s v="food/restaurants"/>
    <x v="0"/>
    <x v="0"/>
    <s v="food"/>
    <s v="restaurants"/>
    <x v="100"/>
    <d v="2017-02-25T19:09:49"/>
  </r>
  <r>
    <n v="2076"/>
    <s v="Earin - The Worlds Smallest Wireless Earbuds"/>
    <s v="Wireless earbuds filled with sound, yet so small they are almost invisible!"/>
    <x v="43"/>
    <x v="71"/>
    <x v="2"/>
    <x v="9"/>
    <s v="GBP"/>
    <n v="1406149689"/>
    <n v="1402693689"/>
    <b v="0"/>
    <n v="8359"/>
    <b v="1"/>
    <s v="technology/hardware"/>
    <x v="76"/>
    <x v="69"/>
    <s v="technology"/>
    <s v="hardware"/>
    <x v="101"/>
    <d v="2014-07-23T16:08:09"/>
  </r>
  <r>
    <n v="696"/>
    <s v="trustee"/>
    <s v="Show your fidelity by wearing the Trustee rings! Show where you are (at)!"/>
    <x v="44"/>
    <x v="4"/>
    <x v="1"/>
    <x v="4"/>
    <s v="EUR"/>
    <n v="1406326502"/>
    <n v="1403734502"/>
    <b v="0"/>
    <n v="1"/>
    <b v="0"/>
    <s v="technology/wearables"/>
    <x v="77"/>
    <x v="4"/>
    <s v="technology"/>
    <s v="wearables"/>
    <x v="102"/>
    <d v="2014-07-25T17:15:02"/>
  </r>
  <r>
    <n v="2363"/>
    <s v="Top~Notch - Helping Every Day People Change Their Future"/>
    <s v="This is an affordable social lead based web-site to help anyone who wants extra work or start their own business. We find your customer"/>
    <x v="44"/>
    <x v="0"/>
    <x v="0"/>
    <x v="0"/>
    <s v="USD"/>
    <n v="1451348200"/>
    <n v="1447460200"/>
    <b v="0"/>
    <n v="0"/>
    <b v="0"/>
    <s v="technology/web"/>
    <x v="0"/>
    <x v="0"/>
    <s v="technology"/>
    <s v="web"/>
    <x v="103"/>
    <d v="2015-12-28T19:16:40"/>
  </r>
  <r>
    <n v="1176"/>
    <s v="Mirlin's Sushi"/>
    <s v="Mirlins Sushi!_x000a_Find us on Facebook!_x000a_(Gives backers a voice, and a direct link to us! No kickstarter disappearing act here!)"/>
    <x v="44"/>
    <x v="22"/>
    <x v="1"/>
    <x v="3"/>
    <s v="AUD"/>
    <n v="1488805200"/>
    <n v="1484094498"/>
    <b v="0"/>
    <n v="1"/>
    <b v="0"/>
    <s v="food/food trucks"/>
    <x v="78"/>
    <x v="21"/>
    <s v="food"/>
    <s v="food trucks"/>
    <x v="104"/>
    <d v="2017-03-06T08:00:00"/>
  </r>
  <r>
    <n v="978"/>
    <s v="hidn tempo - a wearable stress coach"/>
    <s v="hidn tempo is an intelligent watch band that allows you to monitor your stress and manage it anywhere, anytime."/>
    <x v="45"/>
    <x v="72"/>
    <x v="1"/>
    <x v="1"/>
    <s v="SEK"/>
    <n v="1456385101"/>
    <n v="1453793101"/>
    <b v="0"/>
    <n v="123"/>
    <b v="0"/>
    <s v="technology/wearables"/>
    <x v="79"/>
    <x v="70"/>
    <s v="technology"/>
    <s v="wearables"/>
    <x v="105"/>
    <d v="2016-02-25T02:25:01"/>
  </r>
  <r>
    <n v="2013"/>
    <s v="Portal: Turbocharged WiFi"/>
    <s v="Crowds can slow WiFi to a crawl, but not Portal. Stream ultraHD videos without buffering and play Internet games without lagging."/>
    <x v="46"/>
    <x v="73"/>
    <x v="2"/>
    <x v="0"/>
    <s v="USD"/>
    <n v="1468019014"/>
    <n v="1462835014"/>
    <b v="1"/>
    <n v="4562"/>
    <b v="1"/>
    <s v="technology/hardware"/>
    <x v="80"/>
    <x v="71"/>
    <s v="technology"/>
    <s v="hardware"/>
    <x v="106"/>
    <d v="2016-07-08T18:03:34"/>
  </r>
  <r>
    <n v="1874"/>
    <s v="PATH to Reading Brain Training"/>
    <s v="PATH to Reading (PATH) is a patented break-through technology  that dramatically and permanently improves attention, reading, memory"/>
    <x v="46"/>
    <x v="16"/>
    <x v="1"/>
    <x v="0"/>
    <s v="USD"/>
    <n v="1467155733"/>
    <n v="1465427733"/>
    <b v="0"/>
    <n v="2"/>
    <b v="0"/>
    <s v="games/mobile games"/>
    <x v="81"/>
    <x v="72"/>
    <s v="games"/>
    <s v="mobile games"/>
    <x v="107"/>
    <d v="2016-06-28T18:15:33"/>
  </r>
  <r>
    <n v="371"/>
    <s v="Unbranded"/>
    <s v="3,000 Miles. 18 Wild Horses. 6 Months. 5 States. 4 men. A documentary about Conservation, Exploration, and Wild Mustangs."/>
    <x v="47"/>
    <x v="74"/>
    <x v="2"/>
    <x v="0"/>
    <s v="USD"/>
    <n v="1359743139"/>
    <n v="1355855139"/>
    <b v="0"/>
    <n v="1062"/>
    <b v="1"/>
    <s v="film &amp; video/documentary"/>
    <x v="82"/>
    <x v="73"/>
    <s v="film &amp; video"/>
    <s v="documentary"/>
    <x v="108"/>
    <d v="2013-02-01T13:25:39"/>
  </r>
  <r>
    <n v="1066"/>
    <s v="So I'm A Dark Lord"/>
    <s v="A parody of old school RPGs where you are a new Dark Lord on a quest to amass monsters and allies on your side."/>
    <x v="47"/>
    <x v="75"/>
    <x v="1"/>
    <x v="0"/>
    <s v="USD"/>
    <n v="1375657582"/>
    <n v="1371769582"/>
    <b v="0"/>
    <n v="148"/>
    <b v="0"/>
    <s v="games/video games"/>
    <x v="83"/>
    <x v="74"/>
    <s v="games"/>
    <s v="video games"/>
    <x v="109"/>
    <d v="2013-08-04T18:06:22"/>
  </r>
  <r>
    <n v="2519"/>
    <s v="Kelli's Kitchen"/>
    <s v="Better than your mom's, better than Cracker Barrel, only at Kelli's Kitchen (all from scratch)."/>
    <x v="47"/>
    <x v="76"/>
    <x v="1"/>
    <x v="0"/>
    <s v="USD"/>
    <n v="1405741404"/>
    <n v="1403149404"/>
    <b v="0"/>
    <n v="4"/>
    <b v="0"/>
    <s v="food/restaurants"/>
    <x v="84"/>
    <x v="75"/>
    <s v="food"/>
    <s v="restaurants"/>
    <x v="110"/>
    <d v="2014-07-18T22:43:24"/>
  </r>
  <r>
    <n v="3805"/>
    <s v="&quot;Sounds By The River&quot; ( Original Musical)"/>
    <s v="&quot;Sounds By The River&quot; tells the story of a Detroit composer through_x000a_his music, poetry, and dance."/>
    <x v="47"/>
    <x v="77"/>
    <x v="1"/>
    <x v="0"/>
    <s v="USD"/>
    <n v="1411852640"/>
    <n v="1406668640"/>
    <b v="0"/>
    <n v="2"/>
    <b v="0"/>
    <s v="theater/musical"/>
    <x v="24"/>
    <x v="76"/>
    <s v="theater"/>
    <s v="musical"/>
    <x v="111"/>
    <d v="2014-09-27T16:17:20"/>
  </r>
  <r>
    <n v="999"/>
    <s v="Avid Watch: Multi-Sport Smart Watch with Activity Tracking"/>
    <s v="Built in running, cycling, pedometer, and golf features for the edge you need to perform at your very best!"/>
    <x v="47"/>
    <x v="78"/>
    <x v="1"/>
    <x v="11"/>
    <s v="CAD"/>
    <n v="1415865720"/>
    <n v="1413270690"/>
    <b v="0"/>
    <n v="40"/>
    <b v="0"/>
    <s v="technology/wearables"/>
    <x v="85"/>
    <x v="77"/>
    <s v="technology"/>
    <s v="wearables"/>
    <x v="112"/>
    <d v="2014-11-13T03:02:00"/>
  </r>
  <r>
    <n v="608"/>
    <s v="Mise En Abyme Cloud Computers - PC inside a Website"/>
    <s v="A website that hosts virtual desktops. Simply log in and the cloud will enhance the power of your local computer or smart device"/>
    <x v="47"/>
    <x v="79"/>
    <x v="0"/>
    <x v="0"/>
    <s v="USD"/>
    <n v="1434405980"/>
    <n v="1431813980"/>
    <b v="0"/>
    <n v="5"/>
    <b v="0"/>
    <s v="technology/web"/>
    <x v="86"/>
    <x v="78"/>
    <s v="technology"/>
    <s v="web"/>
    <x v="113"/>
    <d v="2015-06-15T17:06:20"/>
  </r>
  <r>
    <n v="2876"/>
    <s v="The Sins of Bad People  Urban Stage Play"/>
    <s v="Charlotte NC playwright looking to showcase a series of three stage plays.  Plays are funny, completed and ready to run!"/>
    <x v="47"/>
    <x v="0"/>
    <x v="1"/>
    <x v="0"/>
    <s v="USD"/>
    <n v="1437069079"/>
    <n v="1434477079"/>
    <b v="0"/>
    <n v="0"/>
    <b v="0"/>
    <s v="theater/plays"/>
    <x v="0"/>
    <x v="0"/>
    <s v="theater"/>
    <s v="plays"/>
    <x v="114"/>
    <d v="2015-07-16T12:51:19"/>
  </r>
  <r>
    <n v="976"/>
    <s v="Cinnamon II The Ultimate Retro Smartwatch"/>
    <s v="The Cinnamon II is an AppleÂ® ][ compatible wrist watch. Featuring 32k of memory and a 1 Mhz cpu. It's the ultimate in geek fashion."/>
    <x v="47"/>
    <x v="80"/>
    <x v="1"/>
    <x v="3"/>
    <s v="AUD"/>
    <n v="1439515497"/>
    <n v="1435627497"/>
    <b v="0"/>
    <n v="18"/>
    <b v="0"/>
    <s v="technology/wearables"/>
    <x v="87"/>
    <x v="79"/>
    <s v="technology"/>
    <s v="wearables"/>
    <x v="115"/>
    <d v="2015-08-13T20:24:57"/>
  </r>
  <r>
    <n v="138"/>
    <s v="Thr33 Days Dead: The Sequ3l (Canceled)"/>
    <s v="This movie will be the S3qu3l to Thr33 Days Dead, which premiered on SyFy and was the focus of SyFy's &quot;Town of the Living Dead&quot;."/>
    <x v="47"/>
    <x v="81"/>
    <x v="0"/>
    <x v="0"/>
    <s v="USD"/>
    <n v="1438405140"/>
    <n v="1435731041"/>
    <b v="0"/>
    <n v="58"/>
    <b v="0"/>
    <s v="film &amp; video/science fiction"/>
    <x v="88"/>
    <x v="80"/>
    <s v="film &amp; video"/>
    <s v="science fiction"/>
    <x v="116"/>
    <d v="2015-07-31T23:59:00"/>
  </r>
  <r>
    <n v="2902"/>
    <s v="Bring the iconic story of Leontyne Price to the stage."/>
    <s v="Help me honor and bring &quot;The American Soprano&quot; Leontyne Price back to the stage one more time."/>
    <x v="47"/>
    <x v="82"/>
    <x v="1"/>
    <x v="0"/>
    <s v="USD"/>
    <n v="1440412396"/>
    <n v="1437820396"/>
    <b v="0"/>
    <n v="1"/>
    <b v="0"/>
    <s v="theater/plays"/>
    <x v="89"/>
    <x v="22"/>
    <s v="theater"/>
    <s v="plays"/>
    <x v="117"/>
    <d v="2015-08-24T05:33:16"/>
  </r>
  <r>
    <n v="3636"/>
    <s v="The Brother's of B-Block"/>
    <s v="The Brotherâ€™s of B-block is a musical play. A new take on &quot;OZ&quot; _x000a_The Wizard of OZ meets HBO's OZ."/>
    <x v="47"/>
    <x v="0"/>
    <x v="1"/>
    <x v="0"/>
    <s v="USD"/>
    <n v="1442248829"/>
    <n v="1439224829"/>
    <b v="0"/>
    <n v="0"/>
    <b v="0"/>
    <s v="theater/musical"/>
    <x v="0"/>
    <x v="0"/>
    <s v="theater"/>
    <s v="musical"/>
    <x v="118"/>
    <d v="2015-09-14T11:40:29"/>
  </r>
  <r>
    <n v="236"/>
    <s v="NYPD Internal Affairs bureau (IAB)(pilot) tv drama"/>
    <s v="Real cases from IAB investigations. Good cops taking down the bad cops. Police misconduct, obsessive force, drug trafficking etc."/>
    <x v="47"/>
    <x v="0"/>
    <x v="1"/>
    <x v="0"/>
    <s v="USD"/>
    <n v="1451952000"/>
    <n v="1447380099"/>
    <b v="0"/>
    <n v="0"/>
    <b v="0"/>
    <s v="film &amp; video/drama"/>
    <x v="0"/>
    <x v="0"/>
    <s v="film &amp; video"/>
    <s v="drama"/>
    <x v="119"/>
    <d v="2016-01-04T19:00:00"/>
  </r>
  <r>
    <n v="2713"/>
    <s v="The Acro Cats Mobile Foster and Kitty Tour Bus"/>
    <s v="Help support the Acro-Cats kitten and cat rescue and adoption effort! They need a bus to continue finding felines homes across the US."/>
    <x v="47"/>
    <x v="83"/>
    <x v="2"/>
    <x v="0"/>
    <s v="USD"/>
    <n v="1450971684"/>
    <n v="1447515684"/>
    <b v="1"/>
    <n v="1420"/>
    <b v="1"/>
    <s v="theater/spaces"/>
    <x v="90"/>
    <x v="81"/>
    <s v="theater"/>
    <s v="spaces"/>
    <x v="120"/>
    <d v="2015-12-24T10:41:24"/>
  </r>
  <r>
    <n v="2387"/>
    <s v="Building an interactive web-based health community."/>
    <s v="Learning should be fun! Effective health education includes the person's learning strengths, preferences and cultural perspective."/>
    <x v="47"/>
    <x v="84"/>
    <x v="0"/>
    <x v="0"/>
    <s v="USD"/>
    <n v="1469199740"/>
    <n v="1465311740"/>
    <b v="0"/>
    <n v="3"/>
    <b v="0"/>
    <s v="technology/web"/>
    <x v="91"/>
    <x v="82"/>
    <s v="technology"/>
    <s v="web"/>
    <x v="121"/>
    <d v="2016-07-22T10:02:20"/>
  </r>
  <r>
    <n v="557"/>
    <s v="Interactive Global Domestic Violence Platform"/>
    <s v="The world's first interactive global domestic violence platform which connects victims, NGO's, policy-makers and researchers."/>
    <x v="47"/>
    <x v="85"/>
    <x v="1"/>
    <x v="6"/>
    <s v="EUR"/>
    <n v="1480721803"/>
    <n v="1478126203"/>
    <b v="0"/>
    <n v="20"/>
    <b v="0"/>
    <s v="technology/web"/>
    <x v="92"/>
    <x v="83"/>
    <s v="technology"/>
    <s v="web"/>
    <x v="122"/>
    <d v="2016-12-02T18:36:43"/>
  </r>
  <r>
    <n v="694"/>
    <s v="Airlock bike helmet"/>
    <s v="You can control how much air enters the helmet by opening or closing the vents. This is very useful in bad weather, or for competition."/>
    <x v="47"/>
    <x v="86"/>
    <x v="1"/>
    <x v="0"/>
    <s v="USD"/>
    <n v="1485964559"/>
    <n v="1483372559"/>
    <b v="0"/>
    <n v="7"/>
    <b v="0"/>
    <s v="technology/wearables"/>
    <x v="93"/>
    <x v="84"/>
    <s v="technology"/>
    <s v="wearables"/>
    <x v="123"/>
    <d v="2017-02-01T10:55:59"/>
  </r>
  <r>
    <n v="2656"/>
    <s v="MoonWatcher: A 24/7 Live Video of the Moon for Everyone (Canceled)"/>
    <s v="MoonWatcher will be bringing the Moon closer to all of us."/>
    <x v="47"/>
    <x v="87"/>
    <x v="0"/>
    <x v="0"/>
    <s v="USD"/>
    <n v="1489345200"/>
    <n v="1485966688"/>
    <b v="0"/>
    <n v="152"/>
    <b v="0"/>
    <s v="technology/space exploration"/>
    <x v="94"/>
    <x v="85"/>
    <s v="technology"/>
    <s v="space exploration"/>
    <x v="124"/>
    <d v="2017-03-12T14:00:00"/>
  </r>
  <r>
    <n v="326"/>
    <s v="Love Letters for My Children - The Maggie Doyne Documentary."/>
    <s v="An inspiring story of love and resilience after tragedy strikes humanitarian Maggie Doyne, mother to 49 Nepali children."/>
    <x v="47"/>
    <x v="88"/>
    <x v="2"/>
    <x v="0"/>
    <s v="USD"/>
    <n v="1489532220"/>
    <n v="1486625606"/>
    <b v="1"/>
    <n v="1151"/>
    <b v="1"/>
    <s v="film &amp; video/documentary"/>
    <x v="95"/>
    <x v="86"/>
    <s v="film &amp; video"/>
    <s v="documentary"/>
    <x v="125"/>
    <d v="2017-03-14T17:57:00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x v="89"/>
    <x v="1"/>
    <x v="8"/>
    <s v="NOK"/>
    <n v="1486313040"/>
    <n v="1483131966"/>
    <b v="0"/>
    <n v="4"/>
    <b v="0"/>
    <s v="food/food trucks"/>
    <x v="96"/>
    <x v="87"/>
    <s v="food"/>
    <s v="food trucks"/>
    <x v="126"/>
    <d v="2017-02-05T11:44:00"/>
  </r>
  <r>
    <n v="1996"/>
    <s v="Life through the eye of war worldwide"/>
    <s v="I want to create a series of pictures of Life through the eyes - and capture some of the defining moments of our history now / to come."/>
    <x v="49"/>
    <x v="0"/>
    <x v="1"/>
    <x v="0"/>
    <s v="USD"/>
    <n v="1405021211"/>
    <n v="1402429211"/>
    <b v="0"/>
    <n v="0"/>
    <b v="0"/>
    <s v="photography/people"/>
    <x v="0"/>
    <x v="0"/>
    <s v="photography"/>
    <s v="people"/>
    <x v="127"/>
    <d v="2014-07-10T14:40:11"/>
  </r>
  <r>
    <n v="1334"/>
    <s v="My TUSK â„¢ (Telephone Utility Support Kit!) (Canceled)"/>
    <s v="A wearable device that allows you to dock and operate your phone hands-free anywhere and everywhere!"/>
    <x v="50"/>
    <x v="90"/>
    <x v="0"/>
    <x v="0"/>
    <s v="USD"/>
    <n v="1457721287"/>
    <n v="1455129287"/>
    <b v="0"/>
    <n v="276"/>
    <b v="0"/>
    <s v="technology/wearables"/>
    <x v="97"/>
    <x v="88"/>
    <s v="technology"/>
    <s v="wearables"/>
    <x v="128"/>
    <d v="2016-03-11T13:34:47"/>
  </r>
  <r>
    <n v="699"/>
    <s v="TapTap, a touch communication wristband"/>
    <s v="TapTap is a technology to transfer touch between two people. It can also be an activity tracker, a game controller or smart alarm."/>
    <x v="51"/>
    <x v="91"/>
    <x v="1"/>
    <x v="0"/>
    <s v="USD"/>
    <n v="1385136000"/>
    <n v="1381923548"/>
    <b v="0"/>
    <n v="890"/>
    <b v="0"/>
    <s v="technology/wearables"/>
    <x v="98"/>
    <x v="89"/>
    <s v="technology"/>
    <s v="wearables"/>
    <x v="129"/>
    <d v="2013-11-22T11:00:00"/>
  </r>
  <r>
    <n v="150"/>
    <s v="Star Trek First Frontier (Canceled)"/>
    <s v="The untold story of Captain Robert April and the first launching of the starship U.S.S. Enterprise,  NCC-1701"/>
    <x v="51"/>
    <x v="92"/>
    <x v="0"/>
    <x v="0"/>
    <s v="USD"/>
    <n v="1432612382"/>
    <n v="1427428382"/>
    <b v="0"/>
    <n v="67"/>
    <b v="0"/>
    <s v="film &amp; video/science fiction"/>
    <x v="99"/>
    <x v="90"/>
    <s v="film &amp; video"/>
    <s v="science fiction"/>
    <x v="130"/>
    <d v="2015-05-25T22:53:02"/>
  </r>
  <r>
    <n v="1445"/>
    <s v="Finnegans Wake von James Joyce - deutsche Ãœbersetzung"/>
    <s v="Erstellung einer deutschen Ãœbersetzung ( Lesbarmachung ) des Buches Finnegans Wake von James Joyce. Die Umsetzung erfolgt 1 zu 1."/>
    <x v="51"/>
    <x v="0"/>
    <x v="1"/>
    <x v="6"/>
    <s v="EUR"/>
    <n v="1434286855"/>
    <n v="1431694855"/>
    <b v="0"/>
    <n v="0"/>
    <b v="0"/>
    <s v="publishing/translations"/>
    <x v="0"/>
    <x v="0"/>
    <s v="publishing"/>
    <s v="translations"/>
    <x v="131"/>
    <d v="2015-06-14T08:00:55"/>
  </r>
  <r>
    <n v="298"/>
    <s v="DisHonesty - A Documentary Feature Film"/>
    <s v="The truth is, we all lie - and by &quot;we,&quot; we mean everyone!"/>
    <x v="52"/>
    <x v="93"/>
    <x v="2"/>
    <x v="0"/>
    <s v="USD"/>
    <n v="1399669200"/>
    <n v="1394536048"/>
    <b v="1"/>
    <n v="2436"/>
    <b v="1"/>
    <s v="film &amp; video/documentary"/>
    <x v="100"/>
    <x v="91"/>
    <s v="film &amp; video"/>
    <s v="documentary"/>
    <x v="132"/>
    <d v="2014-05-09T16:00:00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x v="32"/>
    <x v="1"/>
    <x v="0"/>
    <s v="USD"/>
    <n v="1438576057"/>
    <n v="1435552057"/>
    <b v="0"/>
    <n v="1"/>
    <b v="0"/>
    <s v="food/food trucks"/>
    <x v="101"/>
    <x v="92"/>
    <s v="food"/>
    <s v="food trucks"/>
    <x v="133"/>
    <d v="2015-08-02T23:27:37"/>
  </r>
  <r>
    <n v="578"/>
    <s v="weBuy Crowdsourced Shopping"/>
    <s v="weBuy trade built on technology and Crowd Sourced Power"/>
    <x v="53"/>
    <x v="94"/>
    <x v="1"/>
    <x v="9"/>
    <s v="GBP"/>
    <n v="1441633993"/>
    <n v="1439560393"/>
    <b v="0"/>
    <n v="7"/>
    <b v="0"/>
    <s v="technology/web"/>
    <x v="102"/>
    <x v="54"/>
    <s v="technology"/>
    <s v="web"/>
    <x v="134"/>
    <d v="2015-09-07T08:53:13"/>
  </r>
  <r>
    <n v="2649"/>
    <s v="The Mission - Please Check Back Soon (Canceled)"/>
    <s v="They have launched a Kickstarter."/>
    <x v="53"/>
    <x v="95"/>
    <x v="0"/>
    <x v="0"/>
    <s v="USD"/>
    <n v="1454370941"/>
    <n v="1449186941"/>
    <b v="0"/>
    <n v="3"/>
    <b v="0"/>
    <s v="technology/space exploration"/>
    <x v="103"/>
    <x v="93"/>
    <s v="technology"/>
    <s v="space exploration"/>
    <x v="135"/>
    <d v="2016-02-01T18:55:41"/>
  </r>
  <r>
    <n v="2070"/>
    <s v="DAN Cases A4-SFX - The World's Smallest Gaming Tower Case"/>
    <s v="The A4-SFX is a project with the goal of creating the smallest case possible while still using high-end standardized components."/>
    <x v="53"/>
    <x v="96"/>
    <x v="2"/>
    <x v="6"/>
    <s v="EUR"/>
    <n v="1467128723"/>
    <n v="1464536723"/>
    <b v="0"/>
    <n v="1530"/>
    <b v="1"/>
    <s v="technology/hardware"/>
    <x v="104"/>
    <x v="94"/>
    <s v="technology"/>
    <s v="hardware"/>
    <x v="136"/>
    <d v="2016-06-28T10:45:23"/>
  </r>
  <r>
    <n v="3123"/>
    <s v="Save the Larchmont Playhouse! (Canceled)"/>
    <s v="The Larchmont Playhouse is threatened! Help save the theater by becoming a Preservation Member of The Larchmont Playhouse."/>
    <x v="53"/>
    <x v="97"/>
    <x v="0"/>
    <x v="0"/>
    <s v="USD"/>
    <n v="1468108198"/>
    <n v="1465516198"/>
    <b v="0"/>
    <n v="348"/>
    <b v="0"/>
    <s v="theater/spaces"/>
    <x v="105"/>
    <x v="95"/>
    <s v="theater"/>
    <s v="spaces"/>
    <x v="137"/>
    <d v="2016-07-09T18:49:58"/>
  </r>
  <r>
    <n v="2039"/>
    <s v="ODIN2: Smart Projector for movies, video calls, and apps"/>
    <s v="Open up your digital worlds with the most sophisticated, intuitive android smart projector."/>
    <x v="53"/>
    <x v="98"/>
    <x v="2"/>
    <x v="0"/>
    <s v="USD"/>
    <n v="1480568340"/>
    <n v="1477996325"/>
    <b v="1"/>
    <n v="379"/>
    <b v="1"/>
    <s v="technology/hardware"/>
    <x v="106"/>
    <x v="96"/>
    <s v="technology"/>
    <s v="hardware"/>
    <x v="138"/>
    <d v="2016-11-30T23:59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x v="0"/>
    <x v="3"/>
    <x v="0"/>
    <s v="USD"/>
    <n v="1490499180"/>
    <n v="1488430760"/>
    <b v="0"/>
    <n v="0"/>
    <b v="0"/>
    <s v="music/faith"/>
    <x v="0"/>
    <x v="0"/>
    <s v="music"/>
    <s v="faith"/>
    <x v="139"/>
    <d v="2017-03-25T22:33:00"/>
  </r>
  <r>
    <n v="2397"/>
    <s v="#ADOPTROHINGYA PROJECT (Canceled)"/>
    <s v="Matching refugees with sponsors in the US for 5 years. Our goal is to assist 300 Rohingya refugee families with supportive communities."/>
    <x v="54"/>
    <x v="0"/>
    <x v="0"/>
    <x v="0"/>
    <s v="USD"/>
    <n v="1420233256"/>
    <n v="1417641256"/>
    <b v="0"/>
    <n v="0"/>
    <b v="0"/>
    <s v="technology/web"/>
    <x v="0"/>
    <x v="0"/>
    <s v="technology"/>
    <s v="web"/>
    <x v="140"/>
    <d v="2015-01-02T16:14:16"/>
  </r>
  <r>
    <n v="164"/>
    <s v="Angelix"/>
    <s v="Two cousins are caught up in the private war between warrior class angels and demons. You may be caught up too and not realize it yet."/>
    <x v="55"/>
    <x v="99"/>
    <x v="1"/>
    <x v="0"/>
    <s v="USD"/>
    <n v="1411150701"/>
    <n v="1405966701"/>
    <b v="0"/>
    <n v="7"/>
    <b v="0"/>
    <s v="film &amp; video/drama"/>
    <x v="107"/>
    <x v="97"/>
    <s v="film &amp; video"/>
    <s v="drama"/>
    <x v="141"/>
    <d v="2014-09-19T13:18:21"/>
  </r>
  <r>
    <n v="2436"/>
    <s v="Waistband: Solar Powered Vegan Quality of Life Truck"/>
    <s v="A sustainable vegan food truck. Locally and solar powered. Mission: hydroponic farms &amp; non profit eateries in impoverished lands by'30."/>
    <x v="56"/>
    <x v="100"/>
    <x v="1"/>
    <x v="11"/>
    <s v="CAD"/>
    <n v="1454078770"/>
    <n v="1448894770"/>
    <b v="0"/>
    <n v="2"/>
    <b v="0"/>
    <s v="food/food trucks"/>
    <x v="108"/>
    <x v="98"/>
    <s v="food"/>
    <s v="food trucks"/>
    <x v="142"/>
    <d v="2016-01-29T09:46:10"/>
  </r>
  <r>
    <n v="2983"/>
    <s v="Build the House of Dad's!"/>
    <s v="Dad's Garage Theatre Company needs your help buying our new, forever home by hitting our $150,000 STRETCH GOAL!"/>
    <x v="57"/>
    <x v="101"/>
    <x v="2"/>
    <x v="0"/>
    <s v="USD"/>
    <n v="1415722236"/>
    <n v="1410534636"/>
    <b v="1"/>
    <n v="1095"/>
    <b v="1"/>
    <s v="theater/spaces"/>
    <x v="109"/>
    <x v="99"/>
    <s v="theater"/>
    <s v="spaces"/>
    <x v="143"/>
    <d v="2014-11-11T11:10:36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x v="102"/>
    <x v="0"/>
    <x v="0"/>
    <s v="USD"/>
    <n v="1473044340"/>
    <n v="1468180462"/>
    <b v="0"/>
    <n v="4"/>
    <b v="0"/>
    <s v="technology/wearables"/>
    <x v="110"/>
    <x v="100"/>
    <s v="technology"/>
    <s v="wearables"/>
    <x v="144"/>
    <d v="2016-09-04T21:59:00"/>
  </r>
  <r>
    <n v="435"/>
    <s v="Planet Earth Superheroes"/>
    <s v="Be a part of the Planet Earth Superheroes legacy by supporting the project. Mike and friends gain powers to save endangered animals."/>
    <x v="59"/>
    <x v="77"/>
    <x v="1"/>
    <x v="0"/>
    <s v="USD"/>
    <n v="1379094980"/>
    <n v="1376502980"/>
    <b v="0"/>
    <n v="3"/>
    <b v="0"/>
    <s v="film &amp; video/animation"/>
    <x v="111"/>
    <x v="4"/>
    <s v="film &amp; video"/>
    <s v="animation"/>
    <x v="145"/>
    <d v="2013-09-13T12:56:20"/>
  </r>
  <r>
    <n v="2502"/>
    <s v="Cupcake Chaos"/>
    <s v="A small sweet shop featuring the cupcake variety offered by Cupcake Chaos, candy, cotton candy, shakes and malts, located in Dalhart,TX"/>
    <x v="59"/>
    <x v="103"/>
    <x v="1"/>
    <x v="0"/>
    <s v="USD"/>
    <n v="1411328918"/>
    <n v="1407440918"/>
    <b v="0"/>
    <n v="5"/>
    <b v="0"/>
    <s v="food/restaurants"/>
    <x v="112"/>
    <x v="101"/>
    <s v="food"/>
    <s v="restaurants"/>
    <x v="146"/>
    <d v="2014-09-21T14:48:3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x v="104"/>
    <x v="0"/>
    <x v="0"/>
    <s v="USD"/>
    <n v="1417690734"/>
    <n v="1415098734"/>
    <b v="0"/>
    <n v="356"/>
    <b v="0"/>
    <s v="technology/wearables"/>
    <x v="113"/>
    <x v="102"/>
    <s v="technology"/>
    <s v="wearables"/>
    <x v="147"/>
    <d v="2014-12-04T05:58:54"/>
  </r>
  <r>
    <n v="4092"/>
    <s v="A CRY FOR HELP"/>
    <s v="&quot;A Cry for Help is Riveting, Inspiring, and Mesmerizing. You will laugh, cry, and be thinking about your own Cry for Help&quot;"/>
    <x v="59"/>
    <x v="68"/>
    <x v="1"/>
    <x v="0"/>
    <s v="USD"/>
    <n v="1428205247"/>
    <n v="1423024847"/>
    <b v="0"/>
    <n v="1"/>
    <b v="0"/>
    <s v="theater/plays"/>
    <x v="114"/>
    <x v="66"/>
    <s v="theater"/>
    <s v="plays"/>
    <x v="148"/>
    <d v="2015-04-04T22:40:47"/>
  </r>
  <r>
    <n v="167"/>
    <s v="Past"/>
    <s v="A young man experiences a tragedy and has the opportunity to go back and learn from his mistakes and find out his true self."/>
    <x v="59"/>
    <x v="105"/>
    <x v="1"/>
    <x v="0"/>
    <s v="USD"/>
    <n v="1438726535"/>
    <n v="1433542535"/>
    <b v="0"/>
    <n v="2"/>
    <b v="0"/>
    <s v="film &amp; video/drama"/>
    <x v="115"/>
    <x v="103"/>
    <s v="film &amp; video"/>
    <s v="drama"/>
    <x v="149"/>
    <d v="2015-08-04T17:15:35"/>
  </r>
  <r>
    <n v="964"/>
    <s v="GoMote: a remote control for your smartphone"/>
    <s v="Tired of fumbling around for the audio controls on your phone?  Easily control your music with the GoMote and a click of your thumb."/>
    <x v="59"/>
    <x v="106"/>
    <x v="1"/>
    <x v="11"/>
    <s v="CAD"/>
    <n v="1441119919"/>
    <n v="1437663919"/>
    <b v="0"/>
    <n v="29"/>
    <b v="0"/>
    <s v="technology/wearables"/>
    <x v="116"/>
    <x v="104"/>
    <s v="technology"/>
    <s v="wearables"/>
    <x v="150"/>
    <d v="2015-09-01T10:05:19"/>
  </r>
  <r>
    <n v="2378"/>
    <s v="KEEPUP INC (Canceled)"/>
    <s v="KEEPUP allows you to extend your social circle by introducing you to new people via your friends."/>
    <x v="59"/>
    <x v="0"/>
    <x v="0"/>
    <x v="0"/>
    <s v="USD"/>
    <n v="1440548330"/>
    <n v="1438042730"/>
    <b v="0"/>
    <n v="0"/>
    <b v="0"/>
    <s v="technology/web"/>
    <x v="0"/>
    <x v="0"/>
    <s v="technology"/>
    <s v="web"/>
    <x v="151"/>
    <d v="2015-08-25T19:18:50"/>
  </r>
  <r>
    <n v="1865"/>
    <s v="THE RUNNING GAME"/>
    <s v="This game is an alternative to the boring morning jogs This game will make you excited to workout Following elite footballer movements!"/>
    <x v="59"/>
    <x v="107"/>
    <x v="1"/>
    <x v="9"/>
    <s v="GBP"/>
    <n v="1478425747"/>
    <n v="1475398147"/>
    <b v="0"/>
    <n v="2"/>
    <b v="0"/>
    <s v="games/mobile games"/>
    <x v="117"/>
    <x v="54"/>
    <s v="games"/>
    <s v="mobile games"/>
    <x v="152"/>
    <d v="2016-11-06T04:49:07"/>
  </r>
  <r>
    <n v="3113"/>
    <s v="The Shamrock Drafthouse Theater"/>
    <s v="An arts and craft beer theater showcasing local talent, locally crafted beer and providing performance and rehearsal space."/>
    <x v="60"/>
    <x v="108"/>
    <x v="1"/>
    <x v="0"/>
    <s v="USD"/>
    <n v="1429291982"/>
    <n v="1426699982"/>
    <b v="0"/>
    <n v="37"/>
    <b v="0"/>
    <s v="theater/spaces"/>
    <x v="118"/>
    <x v="105"/>
    <s v="theater"/>
    <s v="spaces"/>
    <x v="153"/>
    <d v="2015-04-17T12:33:02"/>
  </r>
  <r>
    <n v="983"/>
    <s v="Wendu: Control your Climate, Wear the Future"/>
    <s v="Our t-shirt maintains steady temperatures through hot and cold focal points capable of reaching a 36ÂºF/20ÂºC range in under 2 minutes!"/>
    <x v="61"/>
    <x v="109"/>
    <x v="1"/>
    <x v="2"/>
    <s v="EUR"/>
    <n v="1471985640"/>
    <n v="1469289685"/>
    <b v="0"/>
    <n v="179"/>
    <b v="0"/>
    <s v="technology/wearables"/>
    <x v="119"/>
    <x v="106"/>
    <s v="technology"/>
    <s v="wearables"/>
    <x v="154"/>
    <d v="2016-08-23T15:54:00"/>
  </r>
  <r>
    <n v="462"/>
    <s v="THE FORGOTTEN LAND"/>
    <s v="A prince who becomes a slave, suffers of amnesia far away from his land. Slowly he recovers memory and returns where all started."/>
    <x v="62"/>
    <x v="0"/>
    <x v="1"/>
    <x v="0"/>
    <s v="USD"/>
    <n v="1312945341"/>
    <n v="1307761341"/>
    <b v="0"/>
    <n v="0"/>
    <b v="0"/>
    <s v="film &amp; video/animation"/>
    <x v="0"/>
    <x v="0"/>
    <s v="film &amp; video"/>
    <s v="animation"/>
    <x v="155"/>
    <d v="2011-08-09T22:02:21"/>
  </r>
  <r>
    <n v="911"/>
    <s v="Hot Jazz and Latin Luxury in Lima"/>
    <s v="Promoting an &quot;over the top&quot; all inclusive jazz experience featuring top notch performers in a luxurious Latin setting in Lima, Peru."/>
    <x v="62"/>
    <x v="0"/>
    <x v="1"/>
    <x v="0"/>
    <s v="USD"/>
    <n v="1390522045"/>
    <n v="1388707645"/>
    <b v="0"/>
    <n v="0"/>
    <b v="0"/>
    <s v="music/jazz"/>
    <x v="0"/>
    <x v="0"/>
    <s v="music"/>
    <s v="jazz"/>
    <x v="156"/>
    <d v="2014-01-23T19:07:25"/>
  </r>
  <r>
    <n v="2132"/>
    <s v="Universe Rush"/>
    <s v="Fight your way to dominate the universe. Be the first to try our engaging cross-platform mmo-strategy and bring it closer to reality."/>
    <x v="62"/>
    <x v="110"/>
    <x v="1"/>
    <x v="0"/>
    <s v="USD"/>
    <n v="1391427692"/>
    <n v="1388835692"/>
    <b v="0"/>
    <n v="99"/>
    <b v="0"/>
    <s v="games/video games"/>
    <x v="120"/>
    <x v="107"/>
    <s v="games"/>
    <s v="video games"/>
    <x v="157"/>
    <d v="2014-02-03T06:41:32"/>
  </r>
  <r>
    <n v="1097"/>
    <s v="Rabbly"/>
    <s v="Rabbly is action-adventure game. Is about a scientist going on an adventure, to find rare materials in another galaxy."/>
    <x v="62"/>
    <x v="111"/>
    <x v="1"/>
    <x v="0"/>
    <s v="USD"/>
    <n v="1393786877"/>
    <n v="1390330877"/>
    <b v="0"/>
    <n v="7"/>
    <b v="0"/>
    <s v="games/video games"/>
    <x v="121"/>
    <x v="108"/>
    <s v="games"/>
    <s v="video games"/>
    <x v="158"/>
    <d v="2014-03-02T14:01:17"/>
  </r>
  <r>
    <n v="3557"/>
    <s v="Good Bread Alley"/>
    <s v="A play by April Yvette Thompson. A Gullah Healer Woman and an Afro-Cuban Priest forge a new world of magic &amp; dreams in Jim Crow Miami."/>
    <x v="62"/>
    <x v="112"/>
    <x v="2"/>
    <x v="0"/>
    <s v="USD"/>
    <n v="1399271911"/>
    <n v="1396334311"/>
    <b v="0"/>
    <n v="558"/>
    <b v="1"/>
    <s v="theater/plays"/>
    <x v="122"/>
    <x v="109"/>
    <s v="theater"/>
    <s v="plays"/>
    <x v="159"/>
    <d v="2014-05-05T01:38:31"/>
  </r>
  <r>
    <n v="1595"/>
    <s v="Civil war battlefields and forts"/>
    <s v="To make a coffee table book,  displaying civil war battlefields and forts,  taken at the same time of year the battles were fought."/>
    <x v="62"/>
    <x v="113"/>
    <x v="1"/>
    <x v="0"/>
    <s v="USD"/>
    <n v="1403122380"/>
    <n v="1400634728"/>
    <b v="0"/>
    <n v="7"/>
    <b v="0"/>
    <s v="photography/places"/>
    <x v="123"/>
    <x v="110"/>
    <s v="photography"/>
    <s v="places"/>
    <x v="160"/>
    <d v="2014-06-18T15:13:00"/>
  </r>
  <r>
    <n v="1966"/>
    <s v="InkCase Plus: E Ink screen for Android phone"/>
    <s v="InkCase Plus is an always on E Ink second screen; uses sports/fitness apps, an eBook reader, display Photo and receive notifications."/>
    <x v="62"/>
    <x v="114"/>
    <x v="2"/>
    <x v="0"/>
    <s v="USD"/>
    <n v="1408021098"/>
    <n v="1405429098"/>
    <b v="1"/>
    <n v="1513"/>
    <b v="1"/>
    <s v="technology/hardware"/>
    <x v="124"/>
    <x v="111"/>
    <s v="technology"/>
    <s v="hardware"/>
    <x v="161"/>
    <d v="2014-08-14T07:58:18"/>
  </r>
  <r>
    <n v="673"/>
    <s v="HORIZON: LIFE ENHANCED GLASSWARE"/>
    <s v="Will assist the deaf to have better communication and safety through the use of LCD glassware with audio &amp; sensory components."/>
    <x v="62"/>
    <x v="115"/>
    <x v="1"/>
    <x v="0"/>
    <s v="USD"/>
    <n v="1409602217"/>
    <n v="1405714217"/>
    <b v="0"/>
    <n v="3"/>
    <b v="0"/>
    <s v="technology/wearables"/>
    <x v="125"/>
    <x v="112"/>
    <s v="technology"/>
    <s v="wearables"/>
    <x v="162"/>
    <d v="2014-09-01T15:10:17"/>
  </r>
  <r>
    <n v="3853"/>
    <s v="The Original Laughter Therapist"/>
    <s v="A dose of One-woman &quot;Dramedy&quot; to cure those daily blues is just what the doctor ordered!"/>
    <x v="62"/>
    <x v="16"/>
    <x v="1"/>
    <x v="0"/>
    <s v="USD"/>
    <n v="1409602178"/>
    <n v="1406578178"/>
    <b v="0"/>
    <n v="2"/>
    <b v="0"/>
    <s v="theater/plays"/>
    <x v="126"/>
    <x v="72"/>
    <s v="theater"/>
    <s v="plays"/>
    <x v="163"/>
    <d v="2014-09-01T15:09:38"/>
  </r>
  <r>
    <n v="717"/>
    <s v="cool air belt"/>
    <s v="Cool air flowing under clothing keeps you cool."/>
    <x v="62"/>
    <x v="116"/>
    <x v="1"/>
    <x v="0"/>
    <s v="USD"/>
    <n v="1409949002"/>
    <n v="1407357002"/>
    <b v="0"/>
    <n v="4"/>
    <b v="0"/>
    <s v="technology/wearables"/>
    <x v="127"/>
    <x v="113"/>
    <s v="technology"/>
    <s v="wearables"/>
    <x v="164"/>
    <d v="2014-09-05T15:30:02"/>
  </r>
  <r>
    <n v="698"/>
    <s v="3D Xray Vision. State of the Art. Free for Everyone*."/>
    <s v="The first 3D Xray Vision Instrument FREE* for researchers, scientists, entrepreneurs, developers, educators, artists, and explorers."/>
    <x v="62"/>
    <x v="117"/>
    <x v="1"/>
    <x v="0"/>
    <s v="USD"/>
    <n v="1411005600"/>
    <n v="1408141245"/>
    <b v="0"/>
    <n v="29"/>
    <b v="0"/>
    <s v="technology/wearables"/>
    <x v="128"/>
    <x v="114"/>
    <s v="technology"/>
    <s v="wearables"/>
    <x v="165"/>
    <d v="2014-09-17T21:00:00"/>
  </r>
  <r>
    <n v="2652"/>
    <s v="Million Dollar Rocket - New Project (Canceled)"/>
    <s v="We're looking to set an Australian Amateur Rocketry record of 100 000 ft. You are invited on this 4500km per hour ride into history"/>
    <x v="62"/>
    <x v="118"/>
    <x v="0"/>
    <x v="3"/>
    <s v="AUD"/>
    <n v="1418183325"/>
    <n v="1415591325"/>
    <b v="0"/>
    <n v="11"/>
    <b v="0"/>
    <s v="technology/space exploration"/>
    <x v="129"/>
    <x v="115"/>
    <s v="technology"/>
    <s v="space exploration"/>
    <x v="166"/>
    <d v="2014-12-09T22:48:45"/>
  </r>
  <r>
    <n v="1336"/>
    <s v="Jumpy, The World First Edutainment Smartwatch For Kids"/>
    <s v="JUMPY, a cool smart watch with open platform SDK brings limitless edutainment to kids' wrist and encourages parent-child interaction."/>
    <x v="62"/>
    <x v="119"/>
    <x v="0"/>
    <x v="0"/>
    <s v="USD"/>
    <n v="1418849028"/>
    <n v="1415825028"/>
    <b v="0"/>
    <n v="224"/>
    <b v="0"/>
    <s v="technology/wearables"/>
    <x v="130"/>
    <x v="116"/>
    <s v="technology"/>
    <s v="wearables"/>
    <x v="167"/>
    <d v="2014-12-17T15:43:48"/>
  </r>
  <r>
    <n v="560"/>
    <s v="DOWNLOAD THE INTERNET,...."/>
    <s v="In the future the possibility exists that the internet it's self could be felled, we have world seed banks, it's time for a net bank,.."/>
    <x v="62"/>
    <x v="120"/>
    <x v="1"/>
    <x v="11"/>
    <s v="CAD"/>
    <n v="1418841045"/>
    <n v="1416249045"/>
    <b v="0"/>
    <n v="3"/>
    <b v="0"/>
    <s v="technology/web"/>
    <x v="131"/>
    <x v="117"/>
    <s v="technology"/>
    <s v="web"/>
    <x v="168"/>
    <d v="2014-12-17T13:30:45"/>
  </r>
  <r>
    <n v="217"/>
    <s v="Bitch"/>
    <s v="A roadmovie by paw"/>
    <x v="62"/>
    <x v="121"/>
    <x v="1"/>
    <x v="1"/>
    <s v="SEK"/>
    <n v="1419780149"/>
    <n v="1417101749"/>
    <b v="0"/>
    <n v="38"/>
    <b v="0"/>
    <s v="film &amp; video/drama"/>
    <x v="132"/>
    <x v="118"/>
    <s v="film &amp; video"/>
    <s v="drama"/>
    <x v="169"/>
    <d v="2014-12-28T10:22:29"/>
  </r>
  <r>
    <n v="1326"/>
    <s v="Fitness, Boxing and Sports Wearable Sensor Technology"/>
    <s v="StrikeTec will revolutionize both the boxing scene and fitness industry by allowing you to track the progress of hand speed and force."/>
    <x v="62"/>
    <x v="122"/>
    <x v="0"/>
    <x v="0"/>
    <s v="USD"/>
    <n v="1421348428"/>
    <n v="1417460428"/>
    <b v="0"/>
    <n v="11"/>
    <b v="0"/>
    <s v="technology/wearables"/>
    <x v="133"/>
    <x v="119"/>
    <s v="technology"/>
    <s v="wearables"/>
    <x v="170"/>
    <d v="2015-01-15T14:00:28"/>
  </r>
  <r>
    <n v="676"/>
    <s v="NapTime: the first baby monitor that takes care of parents"/>
    <s v="Having a baby or looking for the perfect gift for a baby shower?_x000a_Discover NapTime, a silent baby monitor that improves your sleep."/>
    <x v="62"/>
    <x v="123"/>
    <x v="1"/>
    <x v="11"/>
    <s v="CAD"/>
    <n v="1423333581"/>
    <n v="1420741581"/>
    <b v="0"/>
    <n v="24"/>
    <b v="0"/>
    <s v="technology/wearables"/>
    <x v="134"/>
    <x v="120"/>
    <s v="technology"/>
    <s v="wearables"/>
    <x v="171"/>
    <d v="2015-02-07T13:26:21"/>
  </r>
  <r>
    <n v="3127"/>
    <s v="Help Us Help Artists (Canceled)"/>
    <s v="Our goal - create a venue &amp; stage where comedic &amp; music artists hone their talents &amp; fan base. First minority owned like it in Cincy."/>
    <x v="62"/>
    <x v="0"/>
    <x v="0"/>
    <x v="0"/>
    <s v="USD"/>
    <n v="1425242029"/>
    <n v="1422650029"/>
    <b v="0"/>
    <n v="0"/>
    <b v="0"/>
    <s v="theater/spaces"/>
    <x v="0"/>
    <x v="0"/>
    <s v="theater"/>
    <s v="spaces"/>
    <x v="172"/>
    <d v="2015-03-01T15:33:49"/>
  </r>
  <r>
    <n v="2027"/>
    <s v="Cmoar Virtual Reality Headset with integrated electronics"/>
    <s v="Modular smartphone-based headset with external sensors for 4&quot; - 5.7&quot; Android &amp; iOS phones, iPhone 6 Plus included!"/>
    <x v="62"/>
    <x v="124"/>
    <x v="2"/>
    <x v="0"/>
    <s v="USD"/>
    <n v="1427740319"/>
    <n v="1423855919"/>
    <b v="1"/>
    <n v="539"/>
    <b v="1"/>
    <s v="technology/hardware"/>
    <x v="135"/>
    <x v="121"/>
    <s v="technology"/>
    <s v="hardware"/>
    <x v="173"/>
    <d v="2015-03-30T13:31:59"/>
  </r>
  <r>
    <n v="2654"/>
    <s v="Moon Rocket Projo - Finally know the TRUTH about E.T."/>
    <s v="I want to launch a rocket to the moon, I plan on having this lunar rocket carry a small payload of solar internet connected cameras"/>
    <x v="62"/>
    <x v="125"/>
    <x v="0"/>
    <x v="0"/>
    <s v="USD"/>
    <n v="1429622726"/>
    <n v="1424442326"/>
    <b v="0"/>
    <n v="6"/>
    <b v="0"/>
    <s v="technology/space exploration"/>
    <x v="136"/>
    <x v="32"/>
    <s v="technology"/>
    <s v="space exploration"/>
    <x v="174"/>
    <d v="2015-04-21T08:25:26"/>
  </r>
  <r>
    <n v="582"/>
    <s v="&quot;We the People...&quot;"/>
    <s v="A community-driven online system which promotes self-governance.  Level up by adding content; civic agendas and private associations."/>
    <x v="62"/>
    <x v="0"/>
    <x v="1"/>
    <x v="0"/>
    <s v="USD"/>
    <n v="1426442400"/>
    <n v="1424454319"/>
    <b v="0"/>
    <n v="0"/>
    <b v="0"/>
    <s v="technology/web"/>
    <x v="0"/>
    <x v="0"/>
    <s v="technology"/>
    <s v="web"/>
    <x v="175"/>
    <d v="2015-03-15T13:00:00"/>
  </r>
  <r>
    <n v="595"/>
    <s v="MyBestInterest.org"/>
    <s v="MyBestInterest.org elminates election research by quickly identifying the candidates that will best represent your interests."/>
    <x v="62"/>
    <x v="126"/>
    <x v="1"/>
    <x v="0"/>
    <s v="USD"/>
    <n v="1430703638"/>
    <n v="1426815638"/>
    <b v="0"/>
    <n v="8"/>
    <b v="0"/>
    <s v="technology/web"/>
    <x v="137"/>
    <x v="122"/>
    <s v="technology"/>
    <s v="web"/>
    <x v="176"/>
    <d v="2015-05-03T20:40:38"/>
  </r>
  <r>
    <n v="2073"/>
    <s v="abode - The Future of Home Security."/>
    <s v="abode is a home security and automation company that offers a self-installed, professional-grade solution with no contracts."/>
    <x v="62"/>
    <x v="127"/>
    <x v="2"/>
    <x v="0"/>
    <s v="USD"/>
    <n v="1431100918"/>
    <n v="1427212918"/>
    <b v="0"/>
    <n v="470"/>
    <b v="1"/>
    <s v="technology/hardware"/>
    <x v="138"/>
    <x v="123"/>
    <s v="technology"/>
    <s v="hardware"/>
    <x v="177"/>
    <d v="2015-05-08T11:01:58"/>
  </r>
  <r>
    <n v="693"/>
    <s v="Prana: Wearable for Breathing and Posture"/>
    <s v="Prana is the first wearable combining breath and posture tracking to make your sitting time count."/>
    <x v="62"/>
    <x v="128"/>
    <x v="1"/>
    <x v="0"/>
    <s v="USD"/>
    <n v="1430421827"/>
    <n v="1427829827"/>
    <b v="0"/>
    <n v="296"/>
    <b v="0"/>
    <s v="technology/wearables"/>
    <x v="139"/>
    <x v="124"/>
    <s v="technology"/>
    <s v="wearables"/>
    <x v="178"/>
    <d v="2015-04-30T14:23:47"/>
  </r>
  <r>
    <n v="971"/>
    <s v="The Worlds First Smart Laser Collar for Cats. Lazer Kitty"/>
    <s v="Our amazing product is simple and sleek. Our laser system is USB rechargeable for hours of fun. Android / Apple App Controlled."/>
    <x v="62"/>
    <x v="129"/>
    <x v="1"/>
    <x v="0"/>
    <s v="USD"/>
    <n v="1433178060"/>
    <n v="1429290060"/>
    <b v="0"/>
    <n v="5"/>
    <b v="0"/>
    <s v="technology/wearables"/>
    <x v="140"/>
    <x v="125"/>
    <s v="technology"/>
    <s v="wearables"/>
    <x v="179"/>
    <d v="2015-06-01T12:01:00"/>
  </r>
  <r>
    <n v="1043"/>
    <s v="Printing TONE Audio 10th Anniversary Edition! (Canceled)"/>
    <s v="We're seeking funding for a special 10th Anniversary PRINT EDITION! Receive your own copy for only $8"/>
    <x v="62"/>
    <x v="130"/>
    <x v="0"/>
    <x v="0"/>
    <s v="USD"/>
    <n v="1432101855"/>
    <n v="1429509855"/>
    <b v="0"/>
    <n v="292"/>
    <b v="0"/>
    <s v="journalism/audio"/>
    <x v="141"/>
    <x v="126"/>
    <s v="journalism"/>
    <s v="audio"/>
    <x v="180"/>
    <d v="2015-05-20T01:04: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x v="131"/>
    <x v="2"/>
    <x v="1"/>
    <s v="SEK"/>
    <n v="1432314209"/>
    <n v="1429722209"/>
    <b v="0"/>
    <n v="100"/>
    <b v="1"/>
    <s v="theater/plays"/>
    <x v="142"/>
    <x v="127"/>
    <s v="theater"/>
    <s v="plays"/>
    <x v="181"/>
    <d v="2015-05-22T12:03:29"/>
  </r>
  <r>
    <n v="2023"/>
    <s v="Atmoph Window - Your Room Can Be Anywhere"/>
    <s v="A digital window that opens to beautiful scenery from around the world with 4K-shot videos and sound. Place it anywhere, be anywhere."/>
    <x v="62"/>
    <x v="132"/>
    <x v="2"/>
    <x v="0"/>
    <s v="USD"/>
    <n v="1434017153"/>
    <n v="1431425153"/>
    <b v="1"/>
    <n v="353"/>
    <b v="1"/>
    <s v="technology/hardware"/>
    <x v="143"/>
    <x v="128"/>
    <s v="technology"/>
    <s v="hardware"/>
    <x v="182"/>
    <d v="2015-06-11T05:05:53"/>
  </r>
  <r>
    <n v="1945"/>
    <s v="Oval - The First Digital HandPan"/>
    <s v="A new electronic musical instrument which allows you to play, learn and perform music using any sound you can imagine."/>
    <x v="62"/>
    <x v="133"/>
    <x v="2"/>
    <x v="2"/>
    <s v="EUR"/>
    <n v="1436680958"/>
    <n v="1433224958"/>
    <b v="1"/>
    <n v="680"/>
    <b v="1"/>
    <s v="technology/hardware"/>
    <x v="144"/>
    <x v="129"/>
    <s v="technology"/>
    <s v="hardware"/>
    <x v="183"/>
    <d v="2015-07-12T01:02:38"/>
  </r>
  <r>
    <n v="591"/>
    <s v="Kid's Connect (Connecting kids with sickness' together)"/>
    <s v="Kid's Connect is a brand new social media website that is built specifically for kids to connect with other kids sick just like them."/>
    <x v="62"/>
    <x v="134"/>
    <x v="1"/>
    <x v="0"/>
    <s v="USD"/>
    <n v="1437570130"/>
    <n v="1434978130"/>
    <b v="0"/>
    <n v="2"/>
    <b v="0"/>
    <s v="technology/web"/>
    <x v="145"/>
    <x v="130"/>
    <s v="technology"/>
    <s v="web"/>
    <x v="184"/>
    <d v="2015-07-22T08:02:10"/>
  </r>
  <r>
    <n v="2393"/>
    <s v="Game Swapper (Canceled)"/>
    <s v="Imagine a world where you can swap a video game you're tired of playing for a video game you actually want to play for just $1.50!"/>
    <x v="62"/>
    <x v="15"/>
    <x v="0"/>
    <x v="0"/>
    <s v="USD"/>
    <n v="1439048017"/>
    <n v="1436456017"/>
    <b v="0"/>
    <n v="1"/>
    <b v="0"/>
    <s v="technology/web"/>
    <x v="146"/>
    <x v="14"/>
    <s v="technology"/>
    <s v="web"/>
    <x v="185"/>
    <d v="2015-08-08T10:33:37"/>
  </r>
  <r>
    <n v="3094"/>
    <s v="Nothing Up My Sleeves Tour: Summer 2016"/>
    <s v="This is a Kickstarter to help with the start up costs for Illusionist, Chris Lengyel's Summer 2016 Tour!"/>
    <x v="62"/>
    <x v="82"/>
    <x v="1"/>
    <x v="0"/>
    <s v="USD"/>
    <n v="1442775956"/>
    <n v="1437591956"/>
    <b v="0"/>
    <n v="1"/>
    <b v="0"/>
    <s v="theater/spaces"/>
    <x v="147"/>
    <x v="22"/>
    <s v="theater"/>
    <s v="spaces"/>
    <x v="186"/>
    <d v="2015-09-20T14:05:56"/>
  </r>
  <r>
    <n v="3092"/>
    <s v="A home for the arts on the Upper East Side/Yorkville"/>
    <s v="Our goal is to purchase a theater on the Upper East Side of Manhattan that will act as a home for four theater companies."/>
    <x v="62"/>
    <x v="135"/>
    <x v="1"/>
    <x v="0"/>
    <s v="USD"/>
    <n v="1444946400"/>
    <n v="1441723912"/>
    <b v="0"/>
    <n v="21"/>
    <b v="0"/>
    <s v="theater/spaces"/>
    <x v="148"/>
    <x v="131"/>
    <s v="theater"/>
    <s v="spaces"/>
    <x v="187"/>
    <d v="2015-10-15T17:00:00"/>
  </r>
  <r>
    <n v="2561"/>
    <s v="Project Bearnaise Trucks (Canceled)"/>
    <s v="Ever had chicken fingers smothered in bearnaise sauce, resting on a bed of your favorite rice? We need these meals on wheels."/>
    <x v="62"/>
    <x v="0"/>
    <x v="0"/>
    <x v="11"/>
    <s v="CAD"/>
    <n v="1444740089"/>
    <n v="1442148089"/>
    <b v="0"/>
    <n v="0"/>
    <b v="0"/>
    <s v="food/food trucks"/>
    <x v="0"/>
    <x v="0"/>
    <s v="food"/>
    <s v="food trucks"/>
    <x v="188"/>
    <d v="2015-10-13T07:41:29"/>
  </r>
  <r>
    <n v="332"/>
    <s v="Changing of the Gods"/>
    <s v="A groundbreaking new film by Kenny Ausubel &amp; Louie Schwartzberg, featuring John Cleese, based on the work of Richard Tarnas."/>
    <x v="62"/>
    <x v="136"/>
    <x v="2"/>
    <x v="0"/>
    <s v="USD"/>
    <n v="1446019200"/>
    <n v="1442420377"/>
    <b v="1"/>
    <n v="555"/>
    <b v="1"/>
    <s v="film &amp; video/documentary"/>
    <x v="149"/>
    <x v="132"/>
    <s v="film &amp; video"/>
    <s v="documentary"/>
    <x v="189"/>
    <d v="2015-10-28T03:00:00"/>
  </r>
  <r>
    <n v="1315"/>
    <s v="World's First Amphibious Heart Rate &amp; Fitness Wearable"/>
    <s v="Zoom will happen - THANK YOU! Received outside funding due amazing early success!"/>
    <x v="62"/>
    <x v="137"/>
    <x v="0"/>
    <x v="0"/>
    <s v="USD"/>
    <n v="1446771600"/>
    <n v="1443700648"/>
    <b v="0"/>
    <n v="248"/>
    <b v="0"/>
    <s v="technology/wearables"/>
    <x v="150"/>
    <x v="133"/>
    <s v="technology"/>
    <s v="wearables"/>
    <x v="190"/>
    <d v="2015-11-05T20:00:00"/>
  </r>
  <r>
    <n v="3628"/>
    <s v="Blast From the Past"/>
    <s v="I am asking for public funding to help put together a musical tribute titled &quot;Blast From The Past&quot; reenacting famous HipHop, RnB acts."/>
    <x v="62"/>
    <x v="0"/>
    <x v="1"/>
    <x v="0"/>
    <s v="USD"/>
    <n v="1450040396"/>
    <n v="1444852796"/>
    <b v="0"/>
    <n v="0"/>
    <b v="0"/>
    <s v="theater/musical"/>
    <x v="0"/>
    <x v="0"/>
    <s v="theater"/>
    <s v="musical"/>
    <x v="191"/>
    <d v="2015-12-13T15:59:56"/>
  </r>
  <r>
    <n v="2511"/>
    <s v="loluli's"/>
    <s v="Fresh Fast Food. A bbq ramen bar thats healthy, tasty and made to order right in front of your eyes....... From flame to bowl"/>
    <x v="62"/>
    <x v="0"/>
    <x v="1"/>
    <x v="9"/>
    <s v="GBP"/>
    <n v="1454323413"/>
    <n v="1451731413"/>
    <b v="0"/>
    <n v="0"/>
    <b v="0"/>
    <s v="food/restaurants"/>
    <x v="0"/>
    <x v="0"/>
    <s v="food"/>
    <s v="restaurants"/>
    <x v="192"/>
    <d v="2016-02-01T05:43:33"/>
  </r>
  <r>
    <n v="1450"/>
    <s v="The Art of the Dill"/>
    <s v="A book of pickle recipes narrated by a mama grizzly speaking in incomplete and run-on sentences and her orangutan friend. #Artofthedill"/>
    <x v="62"/>
    <x v="4"/>
    <x v="1"/>
    <x v="0"/>
    <s v="USD"/>
    <n v="1455941197"/>
    <n v="1453349197"/>
    <b v="0"/>
    <n v="1"/>
    <b v="0"/>
    <s v="publishing/translations"/>
    <x v="151"/>
    <x v="4"/>
    <s v="publishing"/>
    <s v="translations"/>
    <x v="193"/>
    <d v="2016-02-19T23:06:37"/>
  </r>
  <r>
    <n v="1016"/>
    <s v="YEPZONâ„¢ FREEDOM: A Personal Safety Alarm w/Global Locator"/>
    <s v="Send an alert for help and find missing people, pets, and valuables with the touch of a button. Get yours today!"/>
    <x v="62"/>
    <x v="138"/>
    <x v="0"/>
    <x v="0"/>
    <s v="USD"/>
    <n v="1459992856"/>
    <n v="1456108456"/>
    <b v="0"/>
    <n v="38"/>
    <b v="0"/>
    <s v="technology/wearables"/>
    <x v="152"/>
    <x v="134"/>
    <s v="technology"/>
    <s v="wearables"/>
    <x v="194"/>
    <d v="2016-04-06T20:34:16"/>
  </r>
  <r>
    <n v="2062"/>
    <s v="Rho Board"/>
    <s v="4K HEVC Android TV Media Player with optional DIY electronics, ideal for app development, home control, software developement, learning"/>
    <x v="62"/>
    <x v="139"/>
    <x v="2"/>
    <x v="10"/>
    <s v="DKK"/>
    <n v="1458807098"/>
    <n v="1456218698"/>
    <b v="0"/>
    <n v="203"/>
    <b v="1"/>
    <s v="technology/hardware"/>
    <x v="153"/>
    <x v="135"/>
    <s v="technology"/>
    <s v="hardware"/>
    <x v="195"/>
    <d v="2016-03-24T03:11:38"/>
  </r>
  <r>
    <n v="992"/>
    <s v="WairConditioning"/>
    <s v="The HOTTEST and COOLEST thing yet! WairConditioning... an entirely new level of comfortability!"/>
    <x v="62"/>
    <x v="140"/>
    <x v="1"/>
    <x v="0"/>
    <s v="USD"/>
    <n v="1462655519"/>
    <n v="1457475119"/>
    <b v="0"/>
    <n v="4"/>
    <b v="0"/>
    <s v="technology/wearables"/>
    <x v="154"/>
    <x v="136"/>
    <s v="technology"/>
    <s v="wearables"/>
    <x v="196"/>
    <d v="2016-05-07T16:11:59"/>
  </r>
  <r>
    <n v="2571"/>
    <s v="Coco Bowls (Canceled)"/>
    <s v="Perth locals who dream of opening a health food van, and serving treats that not only taste amazing but also benefit your body."/>
    <x v="62"/>
    <x v="53"/>
    <x v="0"/>
    <x v="3"/>
    <s v="AUD"/>
    <n v="1463645521"/>
    <n v="1458461521"/>
    <b v="0"/>
    <n v="4"/>
    <b v="0"/>
    <s v="food/food trucks"/>
    <x v="155"/>
    <x v="137"/>
    <s v="food"/>
    <s v="food trucks"/>
    <x v="197"/>
    <d v="2016-05-19T03:12:01"/>
  </r>
  <r>
    <n v="2726"/>
    <s v="Krimston TWO - Dual SIM case for iPhone"/>
    <s v="Krimston TWO: iPhone Dual SIM Case"/>
    <x v="62"/>
    <x v="141"/>
    <x v="2"/>
    <x v="0"/>
    <s v="USD"/>
    <n v="1461333311"/>
    <n v="1458741311"/>
    <b v="0"/>
    <n v="404"/>
    <b v="1"/>
    <s v="technology/hardware"/>
    <x v="156"/>
    <x v="138"/>
    <s v="technology"/>
    <s v="hardware"/>
    <x v="198"/>
    <d v="2016-04-22T08:55:11"/>
  </r>
  <r>
    <n v="1948"/>
    <s v="UDOO X86: The Most Powerful Maker Board Ever"/>
    <s v="10 times more powerful than Raspberry Pi 3, x86 64-bit architecture"/>
    <x v="62"/>
    <x v="142"/>
    <x v="2"/>
    <x v="0"/>
    <s v="USD"/>
    <n v="1465232520"/>
    <n v="1460557809"/>
    <b v="1"/>
    <n v="4245"/>
    <b v="1"/>
    <s v="technology/hardware"/>
    <x v="157"/>
    <x v="139"/>
    <s v="technology"/>
    <s v="hardware"/>
    <x v="199"/>
    <d v="2016-06-06T12:02:00"/>
  </r>
  <r>
    <n v="2431"/>
    <s v="Murphy's good eatin'"/>
    <s v="Go to Colorado and run a food truck with homemade food of all kinds."/>
    <x v="62"/>
    <x v="11"/>
    <x v="1"/>
    <x v="0"/>
    <s v="USD"/>
    <n v="1467080613"/>
    <n v="1461896613"/>
    <b v="0"/>
    <n v="2"/>
    <b v="0"/>
    <s v="food/food trucks"/>
    <x v="24"/>
    <x v="4"/>
    <s v="food"/>
    <s v="food trucks"/>
    <x v="200"/>
    <d v="2016-06-27T21:23:33"/>
  </r>
  <r>
    <n v="975"/>
    <s v="Garstin Luxury Stainless Steel Case for the Apple Watch"/>
    <s v="Horologic5 creates a case for the Apple Watch that reflects true luxury &amp; style. Check out the Garstin Luxury Case in 38mm/42mm"/>
    <x v="62"/>
    <x v="143"/>
    <x v="1"/>
    <x v="0"/>
    <s v="USD"/>
    <n v="1467132185"/>
    <n v="1461948185"/>
    <b v="0"/>
    <n v="24"/>
    <b v="0"/>
    <s v="technology/wearables"/>
    <x v="158"/>
    <x v="140"/>
    <s v="technology"/>
    <s v="wearables"/>
    <x v="201"/>
    <d v="2016-06-28T11:43:05"/>
  </r>
  <r>
    <n v="2022"/>
    <s v="Acanvas: The cord-free art display and streaming platform"/>
    <s v="Acanvas is a Wi-Fi connected and customizable art display that hangs on any wall, charges itself and streams art into your home"/>
    <x v="62"/>
    <x v="144"/>
    <x v="2"/>
    <x v="0"/>
    <s v="USD"/>
    <n v="1465652372"/>
    <n v="1463060372"/>
    <b v="1"/>
    <n v="325"/>
    <b v="1"/>
    <s v="technology/hardware"/>
    <x v="159"/>
    <x v="141"/>
    <s v="technology"/>
    <s v="hardware"/>
    <x v="202"/>
    <d v="2016-06-11T08:39:32"/>
  </r>
  <r>
    <n v="2605"/>
    <s v="The most mysterious star in the Galaxy"/>
    <s v="Help astronomers get the data they need to unravel one of the biggest mysteries of all time, KIC 8462852 --- Whereâ€™s the Flux?"/>
    <x v="62"/>
    <x v="145"/>
    <x v="2"/>
    <x v="0"/>
    <s v="USD"/>
    <n v="1466168390"/>
    <n v="1463576390"/>
    <b v="1"/>
    <n v="1762"/>
    <b v="1"/>
    <s v="technology/space exploration"/>
    <x v="160"/>
    <x v="142"/>
    <s v="technology"/>
    <s v="space exploration"/>
    <x v="203"/>
    <d v="2016-06-17T07:59:50"/>
  </r>
  <r>
    <n v="1101"/>
    <s v="Strain Wars"/>
    <s v="Different strains of marijuana leafs battling to the death to see which one is the top strain."/>
    <x v="62"/>
    <x v="146"/>
    <x v="1"/>
    <x v="0"/>
    <s v="USD"/>
    <n v="1468519920"/>
    <n v="1466188338"/>
    <b v="0"/>
    <n v="6"/>
    <b v="0"/>
    <s v="games/video games"/>
    <x v="161"/>
    <x v="143"/>
    <s v="games"/>
    <s v="video games"/>
    <x v="204"/>
    <d v="2016-07-14T13:12:00"/>
  </r>
  <r>
    <n v="2520"/>
    <s v="The Aurora Outpost Restaurant/NightClub"/>
    <s v="Aurora restaurant/night club, a Star Wars/Star Trek Science fiction community gathering place and club in the Tulsa/Oklahoma city area."/>
    <x v="62"/>
    <x v="0"/>
    <x v="1"/>
    <x v="0"/>
    <s v="USD"/>
    <n v="1476559260"/>
    <n v="1472567085"/>
    <b v="0"/>
    <n v="0"/>
    <b v="0"/>
    <s v="food/restaurants"/>
    <x v="0"/>
    <x v="0"/>
    <s v="food"/>
    <s v="restaurants"/>
    <x v="205"/>
    <d v="2016-10-15T14:21:00"/>
  </r>
  <r>
    <n v="128"/>
    <s v="Ralphi3 (Canceled)"/>
    <s v="A Science Fiction film filled with entertainment and Excitement"/>
    <x v="62"/>
    <x v="147"/>
    <x v="0"/>
    <x v="0"/>
    <s v="USD"/>
    <n v="1476941293"/>
    <n v="1473917293"/>
    <b v="0"/>
    <n v="6"/>
    <b v="0"/>
    <s v="film &amp; video/science fiction"/>
    <x v="162"/>
    <x v="144"/>
    <s v="film &amp; video"/>
    <s v="science fiction"/>
    <x v="206"/>
    <d v="2016-10-20T00:28:13"/>
  </r>
  <r>
    <n v="3034"/>
    <s v="Save Our Butts The Seat-quel"/>
    <s v="Pretty please with popcorn on top!Help!!_x000a__x000a_Our family owned &amp; operated Theatre in Fairfax VA is looking to get help upgrading our seats."/>
    <x v="62"/>
    <x v="148"/>
    <x v="2"/>
    <x v="0"/>
    <s v="USD"/>
    <n v="1477972740"/>
    <n v="1475326255"/>
    <b v="0"/>
    <n v="1260"/>
    <b v="1"/>
    <s v="theater/spaces"/>
    <x v="163"/>
    <x v="145"/>
    <s v="theater"/>
    <s v="spaces"/>
    <x v="207"/>
    <d v="2016-10-31T22:59:00"/>
  </r>
  <r>
    <n v="706"/>
    <s v="Driver Alert System"/>
    <s v="Driver Alert System es un sistema de seguridad para el conductor, que le avisa en caso de perder la posicion vertical mientras conduce."/>
    <x v="62"/>
    <x v="0"/>
    <x v="1"/>
    <x v="2"/>
    <s v="EUR"/>
    <n v="1481740740"/>
    <n v="1478130783"/>
    <b v="0"/>
    <n v="0"/>
    <b v="0"/>
    <s v="technology/wearables"/>
    <x v="0"/>
    <x v="0"/>
    <s v="technology"/>
    <s v="wearables"/>
    <x v="208"/>
    <d v="2016-12-14T13:39:00"/>
  </r>
  <r>
    <n v="711"/>
    <s v="Anti Snore Wearable"/>
    <s v="Our wearable and app automates the poke you normally get from your bedpartner to make you stop snoring and making you turn to the side."/>
    <x v="62"/>
    <x v="149"/>
    <x v="1"/>
    <x v="4"/>
    <s v="EUR"/>
    <n v="1481716868"/>
    <n v="1478257268"/>
    <b v="0"/>
    <n v="338"/>
    <b v="0"/>
    <s v="technology/wearables"/>
    <x v="164"/>
    <x v="146"/>
    <s v="technology"/>
    <s v="wearables"/>
    <x v="209"/>
    <d v="2016-12-14T07:01:08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x v="150"/>
    <x v="0"/>
    <x v="4"/>
    <s v="EUR"/>
    <n v="1483138800"/>
    <n v="1480610046"/>
    <b v="0"/>
    <n v="3"/>
    <b v="0"/>
    <s v="technology/wearables"/>
    <x v="165"/>
    <x v="147"/>
    <s v="technology"/>
    <s v="wearables"/>
    <x v="210"/>
    <d v="2016-12-30T18:00:00"/>
  </r>
  <r>
    <n v="687"/>
    <s v="Power Go: Cargador Solar para Dispositivos MÃ³viles"/>
    <s v="Power Go es una linea de cargadores solares para dispositivos mÃ³viles, amigables con el medio ambiente y de bajo costo."/>
    <x v="62"/>
    <x v="151"/>
    <x v="1"/>
    <x v="13"/>
    <s v="MXN"/>
    <n v="1486317653"/>
    <n v="1481133653"/>
    <b v="0"/>
    <n v="6"/>
    <b v="0"/>
    <s v="technology/wearables"/>
    <x v="166"/>
    <x v="148"/>
    <s v="technology"/>
    <s v="wearables"/>
    <x v="211"/>
    <d v="2017-02-05T13:00:53"/>
  </r>
  <r>
    <n v="705"/>
    <s v="SomnoScope"/>
    <s v="The closest thing ever to the Holy Grail of wearables technology"/>
    <x v="62"/>
    <x v="152"/>
    <x v="1"/>
    <x v="4"/>
    <s v="EUR"/>
    <n v="1484999278"/>
    <n v="1482407278"/>
    <b v="0"/>
    <n v="5"/>
    <b v="0"/>
    <s v="technology/wearables"/>
    <x v="167"/>
    <x v="149"/>
    <s v="technology"/>
    <s v="wearables"/>
    <x v="212"/>
    <d v="2017-01-21T06:47:58"/>
  </r>
  <r>
    <n v="945"/>
    <s v="CT BAND"/>
    <s v="Make your watch Smart ! CT Band is an ultra-thin, high-tech smart watch-strap awarded twice at CES 2017 las vegas"/>
    <x v="62"/>
    <x v="153"/>
    <x v="1"/>
    <x v="14"/>
    <s v="EUR"/>
    <n v="1487462340"/>
    <n v="1482958626"/>
    <b v="0"/>
    <n v="16"/>
    <b v="0"/>
    <s v="technology/wearables"/>
    <x v="168"/>
    <x v="150"/>
    <s v="technology"/>
    <s v="wearables"/>
    <x v="213"/>
    <d v="2017-02-18T18:59:00"/>
  </r>
  <r>
    <n v="269"/>
    <s v="Islam and the Future of Tolerance: The Movie"/>
    <s v="This documentary tells the story of an unlikely conversation on a topic of grave importance, and how it changed two foes into friends."/>
    <x v="62"/>
    <x v="154"/>
    <x v="2"/>
    <x v="3"/>
    <s v="AUD"/>
    <n v="1487738622"/>
    <n v="1485146622"/>
    <b v="1"/>
    <n v="1596"/>
    <b v="1"/>
    <s v="film &amp; video/documentary"/>
    <x v="169"/>
    <x v="151"/>
    <s v="film &amp; video"/>
    <s v="documentary"/>
    <x v="214"/>
    <d v="2017-02-21T23:43:42"/>
  </r>
  <r>
    <n v="637"/>
    <s v="Unique online start up, Art and Technology together (Canceled)"/>
    <s v="It will enable deprived children to make artistic work for selling online/illustrating their work in our exhibitions around the world."/>
    <x v="62"/>
    <x v="0"/>
    <x v="0"/>
    <x v="9"/>
    <s v="GBP"/>
    <n v="1488063840"/>
    <n v="1485558318"/>
    <b v="0"/>
    <n v="0"/>
    <b v="0"/>
    <s v="technology/web"/>
    <x v="0"/>
    <x v="0"/>
    <s v="technology"/>
    <s v="web"/>
    <x v="215"/>
    <d v="2017-02-25T18:04:00"/>
  </r>
  <r>
    <n v="2780"/>
    <s v="Travel with baby"/>
    <s v="Turn the World with my kids, and then write a book with the advice for traveling with baby"/>
    <x v="62"/>
    <x v="0"/>
    <x v="1"/>
    <x v="5"/>
    <s v="EUR"/>
    <n v="1489142688"/>
    <n v="1486550688"/>
    <b v="0"/>
    <n v="0"/>
    <b v="0"/>
    <s v="publishing/children's books"/>
    <x v="0"/>
    <x v="0"/>
    <s v="publishing"/>
    <s v="children's books"/>
    <x v="216"/>
    <d v="2017-03-10T05:44:48"/>
  </r>
  <r>
    <n v="2644"/>
    <s v="Helios - Near Space Launch To Capture The 2017 Solar Eclipse (Canceled)"/>
    <s v="A historic manned launch into near space by 3 brave pilots to capture the 2017 total solar eclipse in virtual reality."/>
    <x v="62"/>
    <x v="155"/>
    <x v="0"/>
    <x v="0"/>
    <s v="USD"/>
    <n v="1489172435"/>
    <n v="1486580435"/>
    <b v="1"/>
    <n v="52"/>
    <b v="0"/>
    <s v="technology/space exploration"/>
    <x v="170"/>
    <x v="152"/>
    <s v="technology"/>
    <s v="space exploration"/>
    <x v="217"/>
    <d v="2017-03-10T14:00:35"/>
  </r>
  <r>
    <n v="1901"/>
    <s v="KiddieRail - making the stairs easier and safer for kids"/>
    <s v="KiddieRail is a height adjustable hand rail of the right size for little children to help them manage the stairs more safely at home."/>
    <x v="63"/>
    <x v="156"/>
    <x v="1"/>
    <x v="9"/>
    <s v="GBP"/>
    <n v="1432299600"/>
    <n v="1429707729"/>
    <b v="0"/>
    <n v="25"/>
    <b v="0"/>
    <s v="technology/gadgets"/>
    <x v="171"/>
    <x v="153"/>
    <s v="technology"/>
    <s v="gadgets"/>
    <x v="218"/>
    <d v="2015-05-22T08:00:00"/>
  </r>
  <r>
    <n v="2047"/>
    <s v="KoalaSafe -  Healthier Internet. Happier Families."/>
    <s v="Simple internet time-limits, usage analytics, app &amp; site blocking - across all devices in the home, controlled from your smartphone."/>
    <x v="64"/>
    <x v="157"/>
    <x v="2"/>
    <x v="3"/>
    <s v="AUD"/>
    <n v="1429228800"/>
    <n v="1426714870"/>
    <b v="0"/>
    <n v="443"/>
    <b v="1"/>
    <s v="technology/hardware"/>
    <x v="172"/>
    <x v="154"/>
    <s v="technology"/>
    <s v="hardware"/>
    <x v="219"/>
    <d v="2015-04-16T19:00:00"/>
  </r>
  <r>
    <n v="2658"/>
    <s v="STEM MARS Lander experience: https://youtu.be/n6avxUAKee0"/>
    <s v="Funding will allow free participation for 20 schools, grades 4-12, (thousands of students) anywhere in the nation."/>
    <x v="64"/>
    <x v="158"/>
    <x v="0"/>
    <x v="0"/>
    <s v="USD"/>
    <n v="1469913194"/>
    <n v="1467321194"/>
    <b v="0"/>
    <n v="4"/>
    <b v="0"/>
    <s v="technology/space exploration"/>
    <x v="173"/>
    <x v="155"/>
    <s v="technology"/>
    <s v="space exploration"/>
    <x v="220"/>
    <d v="2016-07-30T16:13:14"/>
  </r>
  <r>
    <n v="515"/>
    <s v="A Tale of Faith - An Animated Short Film"/>
    <s v="A Tale of Faith is an animated short film based on the heartwarming tale by Rebbe Nachman of Breslov."/>
    <x v="65"/>
    <x v="159"/>
    <x v="1"/>
    <x v="0"/>
    <s v="USD"/>
    <n v="1451389601"/>
    <n v="1447933601"/>
    <b v="0"/>
    <n v="34"/>
    <b v="0"/>
    <s v="film &amp; video/animation"/>
    <x v="174"/>
    <x v="156"/>
    <s v="film &amp; video"/>
    <s v="animation"/>
    <x v="221"/>
    <d v="2015-12-29T06:46:41"/>
  </r>
  <r>
    <n v="172"/>
    <s v="The Blind Dolphin Story"/>
    <s v="A short film on the rarest mammal and the second most endangered freshwater river dolphin, in Pakistan."/>
    <x v="66"/>
    <x v="0"/>
    <x v="1"/>
    <x v="0"/>
    <s v="USD"/>
    <n v="1426753723"/>
    <n v="1423733323"/>
    <b v="0"/>
    <n v="0"/>
    <b v="0"/>
    <s v="film &amp; video/drama"/>
    <x v="0"/>
    <x v="0"/>
    <s v="film &amp; video"/>
    <s v="drama"/>
    <x v="222"/>
    <d v="2015-03-19T03:28:43"/>
  </r>
  <r>
    <n v="2509"/>
    <s v="&quot;Chuck J. Brubecker&quot;"/>
    <s v="Relax in a new Cheesecake Lounge in London, serving freshly made cheesecakes, all day and all night, along with great coffees and teas."/>
    <x v="66"/>
    <x v="160"/>
    <x v="1"/>
    <x v="9"/>
    <s v="GBP"/>
    <n v="1429554349"/>
    <n v="1424719549"/>
    <b v="0"/>
    <n v="28"/>
    <b v="0"/>
    <s v="food/restaurants"/>
    <x v="175"/>
    <x v="157"/>
    <s v="food"/>
    <s v="restaurants"/>
    <x v="223"/>
    <d v="2015-04-20T13:25:49"/>
  </r>
  <r>
    <n v="961"/>
    <s v="The first personal trainer and diet coach for your dog!"/>
    <s v="Active, happy &amp; healthy together! _x000a_Thatâ€™s our mission for all dogs and their parents."/>
    <x v="66"/>
    <x v="161"/>
    <x v="1"/>
    <x v="0"/>
    <s v="USD"/>
    <n v="1487617200"/>
    <n v="1483634335"/>
    <b v="0"/>
    <n v="110"/>
    <b v="0"/>
    <s v="technology/wearables"/>
    <x v="176"/>
    <x v="158"/>
    <s v="technology"/>
    <s v="wearables"/>
    <x v="224"/>
    <d v="2017-02-20T14:00:00"/>
  </r>
  <r>
    <n v="453"/>
    <s v="Jamboni Brothers Pizza Pilot"/>
    <s v="A 7 minute broadcast-quality web pilot (in 3D animation) of Jamboni Brothers Pizza {the ultimate goal being a cartoon TV series}."/>
    <x v="67"/>
    <x v="16"/>
    <x v="1"/>
    <x v="0"/>
    <s v="USD"/>
    <n v="1424375279"/>
    <n v="1422992879"/>
    <b v="0"/>
    <n v="2"/>
    <b v="0"/>
    <s v="film &amp; video/animation"/>
    <x v="177"/>
    <x v="72"/>
    <s v="film &amp; video"/>
    <s v="animation"/>
    <x v="225"/>
    <d v="2015-02-19T14:47:59"/>
  </r>
  <r>
    <n v="1008"/>
    <s v="Miclop - Tu cabina profesional portÃ¡til (Canceled)"/>
    <s v="MICLOP es una cabina portable impresa en 3D protegida en el interior con espuma acÃºstica, reduce el ruido ambiental o rebote de sonido."/>
    <x v="68"/>
    <x v="53"/>
    <x v="0"/>
    <x v="13"/>
    <s v="MXN"/>
    <n v="1482953115"/>
    <n v="1480361115"/>
    <b v="0"/>
    <n v="1"/>
    <b v="0"/>
    <s v="technology/wearables"/>
    <x v="178"/>
    <x v="52"/>
    <s v="technology"/>
    <s v="wearables"/>
    <x v="226"/>
    <d v="2016-12-28T14:25:15"/>
  </r>
  <r>
    <n v="1064"/>
    <s v="Vineyard Valley - A Social Winemaking Game!"/>
    <s v="Make wine from seed to bottle; build, socialize, sell, and relax in Vineyard Valley - a social, sandbox, free to play business sim!"/>
    <x v="69"/>
    <x v="162"/>
    <x v="1"/>
    <x v="0"/>
    <s v="USD"/>
    <n v="1373174903"/>
    <n v="1369286903"/>
    <b v="0"/>
    <n v="123"/>
    <b v="0"/>
    <s v="games/video games"/>
    <x v="179"/>
    <x v="159"/>
    <s v="games"/>
    <s v="video games"/>
    <x v="227"/>
    <d v="2013-07-07T00:28:23"/>
  </r>
  <r>
    <n v="1124"/>
    <s v="Disaster Defender:Save lives in a game and in the Real World"/>
    <s v="Disaster Defender is a Mobile RPG that puts you right into the action of a Disaster, saving lives and property like a real life hero!"/>
    <x v="69"/>
    <x v="163"/>
    <x v="1"/>
    <x v="0"/>
    <s v="USD"/>
    <n v="1430409651"/>
    <n v="1427817651"/>
    <b v="0"/>
    <n v="7"/>
    <b v="0"/>
    <s v="games/mobile games"/>
    <x v="180"/>
    <x v="160"/>
    <s v="games"/>
    <s v="mobile games"/>
    <x v="228"/>
    <d v="2015-04-30T11:00:51"/>
  </r>
  <r>
    <n v="670"/>
    <s v="FINCLIP, the easiest way to don/doff your scuba diving fins"/>
    <s v="FINCLIP, the revolutionary scuba diving accessory that when attached to your fins makes getting them on the simplest thing in the world"/>
    <x v="69"/>
    <x v="164"/>
    <x v="1"/>
    <x v="5"/>
    <s v="EUR"/>
    <n v="1466323800"/>
    <n v="1463418120"/>
    <b v="0"/>
    <n v="310"/>
    <b v="0"/>
    <s v="technology/wearables"/>
    <x v="181"/>
    <x v="161"/>
    <s v="technology"/>
    <s v="wearables"/>
    <x v="229"/>
    <d v="2016-06-19T03:10:00"/>
  </r>
  <r>
    <n v="3977"/>
    <s v="Tales of a Dragon KNIGHT"/>
    <s v="Created for the greatest stages of the world, will captivate the hearts of its audience with a Powerful Story Line &amp; Magical creatures!"/>
    <x v="69"/>
    <x v="165"/>
    <x v="1"/>
    <x v="0"/>
    <s v="USD"/>
    <n v="1469213732"/>
    <n v="1466621732"/>
    <b v="0"/>
    <n v="6"/>
    <b v="0"/>
    <s v="theater/plays"/>
    <x v="182"/>
    <x v="162"/>
    <s v="theater"/>
    <s v="plays"/>
    <x v="230"/>
    <d v="2016-07-22T13:55:32"/>
  </r>
  <r>
    <n v="2582"/>
    <s v="Drunken Wings"/>
    <s v="The place where chicken meets liquor for the first time!"/>
    <x v="69"/>
    <x v="4"/>
    <x v="1"/>
    <x v="0"/>
    <s v="USD"/>
    <n v="1477784634"/>
    <n v="1475192634"/>
    <b v="0"/>
    <n v="1"/>
    <b v="0"/>
    <s v="food/food trucks"/>
    <x v="183"/>
    <x v="4"/>
    <s v="food"/>
    <s v="food trucks"/>
    <x v="231"/>
    <d v="2016-10-29T18:43:54"/>
  </r>
  <r>
    <n v="1964"/>
    <s v="Clairy: The Most Amazing Natural Air Purifier"/>
    <s v="Clairy combines the power of nature and technology with the beauty of design to eliminate indoor pollution and analyze it."/>
    <x v="70"/>
    <x v="166"/>
    <x v="2"/>
    <x v="5"/>
    <s v="EUR"/>
    <n v="1461306772"/>
    <n v="1458714772"/>
    <b v="1"/>
    <n v="1281"/>
    <b v="1"/>
    <s v="technology/hardware"/>
    <x v="184"/>
    <x v="163"/>
    <s v="technology"/>
    <s v="hardware"/>
    <x v="232"/>
    <d v="2016-04-22T01:32:52"/>
  </r>
  <r>
    <n v="981"/>
    <s v="Tabla AEIOU One Handed Two Handed Keyboard Development Kit"/>
    <s v="Tabla Alpha-Num AEIOU Universal Remote &amp; Keyboard + Control. Multi platform wireless use anywhere wearable invisibles development kit."/>
    <x v="71"/>
    <x v="105"/>
    <x v="1"/>
    <x v="0"/>
    <s v="USD"/>
    <n v="1407624222"/>
    <n v="1405032222"/>
    <b v="0"/>
    <n v="4"/>
    <b v="0"/>
    <s v="technology/wearables"/>
    <x v="185"/>
    <x v="164"/>
    <s v="technology"/>
    <s v="wearables"/>
    <x v="233"/>
    <d v="2014-08-09T17:43:42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x v="167"/>
    <x v="1"/>
    <x v="0"/>
    <s v="USD"/>
    <n v="1421543520"/>
    <n v="1416445931"/>
    <b v="0"/>
    <n v="9"/>
    <b v="0"/>
    <s v="technology/web"/>
    <x v="186"/>
    <x v="165"/>
    <s v="technology"/>
    <s v="web"/>
    <x v="234"/>
    <d v="2015-01-17T20:12:00"/>
  </r>
  <r>
    <n v="1112"/>
    <s v="Johnny Rocketfingers: Violent Point &amp; Click Adventure!"/>
    <s v="Tarantino-esque Adventure Game on Steroids Inspired by LucasArts, Gritty Action Movies and 1940's Animation"/>
    <x v="72"/>
    <x v="168"/>
    <x v="1"/>
    <x v="0"/>
    <s v="USD"/>
    <n v="1421656200"/>
    <n v="1416507211"/>
    <b v="0"/>
    <n v="312"/>
    <b v="0"/>
    <s v="games/video games"/>
    <x v="187"/>
    <x v="166"/>
    <s v="games"/>
    <s v="video games"/>
    <x v="235"/>
    <d v="2015-01-19T03:30:00"/>
  </r>
  <r>
    <n v="2381"/>
    <s v="Cannabis Connection (Canceled)"/>
    <s v="Social Media Platform for the Marijuana Industry to create professionalism and a stable lasting market."/>
    <x v="73"/>
    <x v="169"/>
    <x v="0"/>
    <x v="0"/>
    <s v="USD"/>
    <n v="1428704848"/>
    <n v="1426112848"/>
    <b v="0"/>
    <n v="7"/>
    <b v="0"/>
    <s v="technology/web"/>
    <x v="188"/>
    <x v="167"/>
    <s v="technology"/>
    <s v="web"/>
    <x v="236"/>
    <d v="2015-04-10T17:27:28"/>
  </r>
  <r>
    <n v="248"/>
    <s v="Far Out Isn't Far Enough: The Tomi Ungerer Story"/>
    <s v="FAR OUT ISN'T FAR ENOUGH depicts one man's wild, lifelong adventure of testing societal boundaries through his use of subversive art."/>
    <x v="74"/>
    <x v="170"/>
    <x v="2"/>
    <x v="0"/>
    <s v="USD"/>
    <n v="1325961309"/>
    <n v="1322073309"/>
    <b v="1"/>
    <n v="146"/>
    <b v="1"/>
    <s v="film &amp; video/documentary"/>
    <x v="189"/>
    <x v="168"/>
    <s v="film &amp; video"/>
    <s v="documentary"/>
    <x v="237"/>
    <d v="2012-01-07T13:35:09"/>
  </r>
  <r>
    <n v="2048"/>
    <s v="The Siva Cycle Atom - Powering your life one pedal at a time"/>
    <s v="A lightweight generator to charge your phone, lights, and removable battery pack as you bicycle. Pedal power by you, for now or later."/>
    <x v="74"/>
    <x v="171"/>
    <x v="2"/>
    <x v="0"/>
    <s v="USD"/>
    <n v="1369323491"/>
    <n v="1366731491"/>
    <b v="0"/>
    <n v="1373"/>
    <b v="1"/>
    <s v="technology/hardware"/>
    <x v="190"/>
    <x v="169"/>
    <s v="technology"/>
    <s v="hardware"/>
    <x v="238"/>
    <d v="2013-05-23T10:38:11"/>
  </r>
  <r>
    <n v="2575"/>
    <s v="Vdub dogs (Canceled)"/>
    <s v="Hello everyone, Iv'e decided to put my love for old Volkswagen buses and my love for cooking together! Support vdub dogs hot dog bus!"/>
    <x v="74"/>
    <x v="0"/>
    <x v="0"/>
    <x v="0"/>
    <s v="USD"/>
    <n v="1421030194"/>
    <n v="1418438194"/>
    <b v="0"/>
    <n v="0"/>
    <b v="0"/>
    <s v="food/food trucks"/>
    <x v="0"/>
    <x v="0"/>
    <s v="food"/>
    <s v="food trucks"/>
    <x v="239"/>
    <d v="2015-01-11T21:36:34"/>
  </r>
  <r>
    <n v="1910"/>
    <s v="Thinking Cleaner, Wifi for iRobotÂ® RoombaÂ® 700 &amp; 800 series"/>
    <s v="Thinking Cleaner is an add-on for your iRobotÂ® RoombaÂ® 700/800 that makes it smarter and aware of its owner."/>
    <x v="74"/>
    <x v="172"/>
    <x v="1"/>
    <x v="4"/>
    <s v="EUR"/>
    <n v="1446331500"/>
    <n v="1442531217"/>
    <b v="0"/>
    <n v="285"/>
    <b v="0"/>
    <s v="technology/gadgets"/>
    <x v="191"/>
    <x v="170"/>
    <s v="technology"/>
    <s v="gadgets"/>
    <x v="240"/>
    <d v="2015-10-31T17:45:00"/>
  </r>
  <r>
    <n v="570"/>
    <s v="Relaunching in May"/>
    <s v="Humans have AM/FM/Satellite radio, kids have radio Disney, pets have DogCatRadio."/>
    <x v="74"/>
    <x v="173"/>
    <x v="1"/>
    <x v="0"/>
    <s v="USD"/>
    <n v="1455822569"/>
    <n v="1453230569"/>
    <b v="0"/>
    <n v="1"/>
    <b v="0"/>
    <s v="technology/web"/>
    <x v="192"/>
    <x v="171"/>
    <s v="technology"/>
    <s v="web"/>
    <x v="241"/>
    <d v="2016-02-18T14:09:29"/>
  </r>
  <r>
    <n v="1040"/>
    <s v="Broadcasts to Promote Human Freedom in South Florida"/>
    <s v="We produce radio broadcasts and live streams that promote the value of human freedom, reason, individual rights &amp; free markets."/>
    <x v="74"/>
    <x v="53"/>
    <x v="0"/>
    <x v="0"/>
    <s v="USD"/>
    <n v="1472317209"/>
    <n v="1469725209"/>
    <b v="0"/>
    <n v="1"/>
    <b v="0"/>
    <s v="journalism/audio"/>
    <x v="193"/>
    <x v="52"/>
    <s v="journalism"/>
    <s v="audio"/>
    <x v="242"/>
    <d v="2016-08-27T12:00:09"/>
  </r>
  <r>
    <n v="1434"/>
    <s v="Translation of 'SOCIALCAPITALISM' (2014)"/>
    <s v="Interest from abroad to publish my book SOCIALCAPITALISM. Need translation to English master. Help appreciated."/>
    <x v="75"/>
    <x v="174"/>
    <x v="1"/>
    <x v="10"/>
    <s v="DKK"/>
    <n v="1433775600"/>
    <n v="1431973478"/>
    <b v="0"/>
    <n v="11"/>
    <b v="0"/>
    <s v="publishing/translations"/>
    <x v="194"/>
    <x v="172"/>
    <s v="publishing"/>
    <s v="translations"/>
    <x v="243"/>
    <d v="2015-06-08T10:00:00"/>
  </r>
  <r>
    <n v="2136"/>
    <s v="Dark Paradise"/>
    <s v="A dark and twisted game with physiological madness and corruption as a man becomes the ultimate bio weapon."/>
    <x v="76"/>
    <x v="175"/>
    <x v="1"/>
    <x v="0"/>
    <s v="USD"/>
    <n v="1382184786"/>
    <n v="1379592786"/>
    <b v="0"/>
    <n v="4"/>
    <b v="0"/>
    <s v="games/video games"/>
    <x v="195"/>
    <x v="173"/>
    <s v="games"/>
    <s v="video games"/>
    <x v="244"/>
    <d v="2013-10-19T07:13:06"/>
  </r>
  <r>
    <n v="2594"/>
    <s v="The Shirley Delicious Treats Food Truck Project"/>
    <s v="New, small home business, looking to take some Granny's old recipes along with some of my own creations to the streets!"/>
    <x v="76"/>
    <x v="4"/>
    <x v="1"/>
    <x v="0"/>
    <s v="USD"/>
    <n v="1407453228"/>
    <n v="1404861228"/>
    <b v="0"/>
    <n v="1"/>
    <b v="0"/>
    <s v="food/food trucks"/>
    <x v="196"/>
    <x v="4"/>
    <s v="food"/>
    <s v="food trucks"/>
    <x v="245"/>
    <d v="2014-08-07T18:13:48"/>
  </r>
  <r>
    <n v="1145"/>
    <s v="A FORK IN THE ROAD food truck"/>
    <s v="Emphasizing locally and responsibly raised ingredients, serving delicious food! I need your help."/>
    <x v="76"/>
    <x v="176"/>
    <x v="1"/>
    <x v="0"/>
    <s v="USD"/>
    <n v="1412272592"/>
    <n v="1407088592"/>
    <b v="0"/>
    <n v="1"/>
    <b v="0"/>
    <s v="food/food trucks"/>
    <x v="57"/>
    <x v="56"/>
    <s v="food"/>
    <s v="food trucks"/>
    <x v="246"/>
    <d v="2014-10-02T12:56:32"/>
  </r>
  <r>
    <n v="132"/>
    <s v="The Message (Canceled)"/>
    <s v="An anime inspired sci-fi action short set in Tokyo, Japan by VFX veterans, Gerald Abraham, Kim Tran and sound engineer, Jeremy Corby."/>
    <x v="76"/>
    <x v="177"/>
    <x v="0"/>
    <x v="0"/>
    <s v="USD"/>
    <n v="1415392207"/>
    <n v="1411500607"/>
    <b v="0"/>
    <n v="81"/>
    <b v="0"/>
    <s v="film &amp; video/science fiction"/>
    <x v="197"/>
    <x v="174"/>
    <s v="film &amp; video"/>
    <s v="science fiction"/>
    <x v="247"/>
    <d v="2014-11-07T15:30:07"/>
  </r>
  <r>
    <n v="576"/>
    <s v="Uthtopia"/>
    <s v="UthTopia Is a social media organization that believes in positive online usage, youth mentorship, and youth empowerment."/>
    <x v="76"/>
    <x v="4"/>
    <x v="1"/>
    <x v="0"/>
    <s v="USD"/>
    <n v="1427537952"/>
    <n v="1422357552"/>
    <b v="0"/>
    <n v="1"/>
    <b v="0"/>
    <s v="technology/web"/>
    <x v="196"/>
    <x v="4"/>
    <s v="technology"/>
    <s v="web"/>
    <x v="248"/>
    <d v="2015-03-28T05:19:12"/>
  </r>
  <r>
    <n v="2690"/>
    <s v="Help 2 Fat 2 Fly, with our Restaurant!"/>
    <s v="The stuffed chicken wing originators need YOUR help starting a restaurant so our AMAZING wings will be available to you 7 days a week!"/>
    <x v="76"/>
    <x v="178"/>
    <x v="1"/>
    <x v="0"/>
    <s v="USD"/>
    <n v="1433298676"/>
    <n v="1429410676"/>
    <b v="0"/>
    <n v="118"/>
    <b v="0"/>
    <s v="food/food trucks"/>
    <x v="198"/>
    <x v="175"/>
    <s v="food"/>
    <s v="food trucks"/>
    <x v="249"/>
    <d v="2015-06-02T21:31:16"/>
  </r>
  <r>
    <n v="2025"/>
    <s v="BuddyGuard: Smart Home Security In One Device"/>
    <s v="A complete Home Security System in a single device: Flare protects you and your home all by itself. Secure, beautiful and affordable."/>
    <x v="76"/>
    <x v="179"/>
    <x v="2"/>
    <x v="6"/>
    <s v="EUR"/>
    <n v="1433996746"/>
    <n v="1431404746"/>
    <b v="1"/>
    <n v="729"/>
    <b v="1"/>
    <s v="technology/hardware"/>
    <x v="199"/>
    <x v="176"/>
    <s v="technology"/>
    <s v="hardware"/>
    <x v="250"/>
    <d v="2015-06-10T23:25:46"/>
  </r>
  <r>
    <n v="484"/>
    <s v="The Diddlys &quot;Steam powered Superheroes&quot;"/>
    <s v="The Diddlys are steam powered superheroes,transforming into spaceships,submarines or whatever it takes to complete their secret mission"/>
    <x v="76"/>
    <x v="180"/>
    <x v="1"/>
    <x v="9"/>
    <s v="GBP"/>
    <n v="1446766372"/>
    <n v="1443220372"/>
    <b v="0"/>
    <n v="11"/>
    <b v="0"/>
    <s v="film &amp; video/animation"/>
    <x v="200"/>
    <x v="177"/>
    <s v="film &amp; video"/>
    <s v="animation"/>
    <x v="251"/>
    <d v="2015-11-05T18:32:52"/>
  </r>
  <r>
    <n v="2035"/>
    <s v="OpenBCI: Biosensing for Everybody"/>
    <s v="Announcing the GANGLION and the ULTRACORTEXâ€”a $99 biodata acquisition device and a 3D-printed, brain-sensing headset."/>
    <x v="76"/>
    <x v="181"/>
    <x v="2"/>
    <x v="0"/>
    <s v="USD"/>
    <n v="1450486800"/>
    <n v="1446562807"/>
    <b v="1"/>
    <n v="644"/>
    <b v="1"/>
    <s v="technology/hardware"/>
    <x v="201"/>
    <x v="178"/>
    <s v="technology"/>
    <s v="hardware"/>
    <x v="252"/>
    <d v="2015-12-18T20:00:00"/>
  </r>
  <r>
    <n v="611"/>
    <s v="Securivente (Canceled)"/>
    <s v="Finie la peur de vendre ou acheter d'occasion Ã  un inconnu ! Colis ouverts, photographiÃ©s et testÃ©s. Paiements en ligne sÃ©curisÃ©s."/>
    <x v="76"/>
    <x v="0"/>
    <x v="0"/>
    <x v="14"/>
    <s v="EUR"/>
    <n v="1453210037"/>
    <n v="1448026037"/>
    <b v="0"/>
    <n v="0"/>
    <b v="0"/>
    <s v="technology/web"/>
    <x v="0"/>
    <x v="0"/>
    <s v="technology"/>
    <s v="web"/>
    <x v="253"/>
    <d v="2016-01-19T08:27:17"/>
  </r>
  <r>
    <n v="2958"/>
    <s v="Uprising Theater (Canceled)"/>
    <s v="Chicago Based Theater Company and Venue Dedicated to Social Justice and Mainstreaming the Palestinian Narrative"/>
    <x v="76"/>
    <x v="0"/>
    <x v="0"/>
    <x v="0"/>
    <s v="USD"/>
    <n v="1462729317"/>
    <n v="1457548917"/>
    <b v="0"/>
    <n v="0"/>
    <b v="0"/>
    <s v="theater/spaces"/>
    <x v="0"/>
    <x v="0"/>
    <s v="theater"/>
    <s v="spaces"/>
    <x v="254"/>
    <d v="2016-05-08T12:41:57"/>
  </r>
  <r>
    <n v="2122"/>
    <s v="CapitÃ¡n Kalani y el sindicato robÃ³tico"/>
    <s v="Captain Kalani it's a retro game full of nostalgia for the old gamers but interesting for the new ones"/>
    <x v="76"/>
    <x v="182"/>
    <x v="1"/>
    <x v="13"/>
    <s v="MXN"/>
    <n v="1483773169"/>
    <n v="1481181169"/>
    <b v="0"/>
    <n v="3"/>
    <b v="0"/>
    <s v="games/video games"/>
    <x v="202"/>
    <x v="179"/>
    <s v="games"/>
    <s v="video games"/>
    <x v="255"/>
    <d v="2017-01-07T02:12:49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x v="183"/>
    <x v="2"/>
    <x v="0"/>
    <s v="USD"/>
    <n v="1430981880"/>
    <n v="1426216033"/>
    <b v="1"/>
    <n v="508"/>
    <b v="1"/>
    <s v="technology/hardware"/>
    <x v="203"/>
    <x v="180"/>
    <s v="technology"/>
    <s v="hardware"/>
    <x v="256"/>
    <d v="2015-05-07T01:58:00"/>
  </r>
  <r>
    <n v="292"/>
    <s v="The Undocumented"/>
    <s v="THE UNDOCUMENTED is a 90 cinema verite documentary that exposes a little known consequence of current U. S. immigration policy."/>
    <x v="78"/>
    <x v="184"/>
    <x v="2"/>
    <x v="0"/>
    <s v="USD"/>
    <n v="1319860740"/>
    <n v="1317064599"/>
    <b v="1"/>
    <n v="493"/>
    <b v="1"/>
    <s v="film &amp; video/documentary"/>
    <x v="204"/>
    <x v="181"/>
    <s v="film &amp; video"/>
    <s v="documentary"/>
    <x v="257"/>
    <d v="2011-10-28T22:59:00"/>
  </r>
  <r>
    <n v="1072"/>
    <s v="World Defense : Tower Defense"/>
    <s v="A tower defense game that is played anywhere on the earth's surface!  This project is to expand it to be multiplayer and mod support."/>
    <x v="78"/>
    <x v="125"/>
    <x v="1"/>
    <x v="0"/>
    <s v="USD"/>
    <n v="1391630297"/>
    <n v="1389038297"/>
    <b v="0"/>
    <n v="4"/>
    <b v="0"/>
    <s v="games/video games"/>
    <x v="205"/>
    <x v="182"/>
    <s v="games"/>
    <s v="video games"/>
    <x v="258"/>
    <d v="2014-02-05T14:58:17"/>
  </r>
  <r>
    <n v="280"/>
    <s v="Korengal Theatrical Release"/>
    <s v="My latest film Korengal, takes us back to the same valley with the same troops as in my Academy AwardÂ® nominated film Restrepo."/>
    <x v="78"/>
    <x v="185"/>
    <x v="2"/>
    <x v="0"/>
    <s v="USD"/>
    <n v="1401459035"/>
    <n v="1397571035"/>
    <b v="1"/>
    <n v="2139"/>
    <b v="1"/>
    <s v="film &amp; video/documentary"/>
    <x v="206"/>
    <x v="183"/>
    <s v="film &amp; video"/>
    <s v="documentary"/>
    <x v="259"/>
    <d v="2014-05-30T09:10:35"/>
  </r>
  <r>
    <n v="1178"/>
    <s v="Thella's, food, tacos, burritos, health"/>
    <s v="Hi, Thella's is an idea of a local inexpensive burrito truck, where we want take the delicious burritos and tacos to whole new level"/>
    <x v="78"/>
    <x v="186"/>
    <x v="1"/>
    <x v="0"/>
    <s v="USD"/>
    <n v="1408225452"/>
    <n v="1405633452"/>
    <b v="0"/>
    <n v="1"/>
    <b v="0"/>
    <s v="food/food trucks"/>
    <x v="207"/>
    <x v="184"/>
    <s v="food"/>
    <s v="food trucks"/>
    <x v="260"/>
    <d v="2014-08-16T16:44:12"/>
  </r>
  <r>
    <n v="1076"/>
    <s v="Kaptain Brawe 2: A Space Travesty"/>
    <s v="A comical point and click adventure by veteran team of Broken Sword and Monkey Island fame - Steve Ince and Bill Tiller"/>
    <x v="78"/>
    <x v="187"/>
    <x v="1"/>
    <x v="0"/>
    <s v="USD"/>
    <n v="1410426250"/>
    <n v="1405674250"/>
    <b v="0"/>
    <n v="975"/>
    <b v="0"/>
    <s v="games/video games"/>
    <x v="208"/>
    <x v="185"/>
    <s v="games"/>
    <s v="video games"/>
    <x v="261"/>
    <d v="2014-09-11T04:04:10"/>
  </r>
  <r>
    <n v="3114"/>
    <s v="Urban Nightmares - A Scary Adventure in Southwest Oklahoma"/>
    <s v="A scary place to bring your friends. Interactive so that the people that were scared before get to scare others later. A diner on site."/>
    <x v="78"/>
    <x v="0"/>
    <x v="1"/>
    <x v="0"/>
    <s v="USD"/>
    <n v="1411312250"/>
    <n v="1406128250"/>
    <b v="0"/>
    <n v="0"/>
    <b v="0"/>
    <s v="theater/spaces"/>
    <x v="0"/>
    <x v="0"/>
    <s v="theater"/>
    <s v="spaces"/>
    <x v="262"/>
    <d v="2014-09-21T10:10:50"/>
  </r>
  <r>
    <n v="680"/>
    <s v="PosturePulse: The posture sensor worn on your waist or chair"/>
    <s v="A simple, vibrating belt that trains your muscles to maintain the correct posture, providing more confidence and higher energy levels."/>
    <x v="78"/>
    <x v="188"/>
    <x v="1"/>
    <x v="0"/>
    <s v="USD"/>
    <n v="1410955331"/>
    <n v="1407931331"/>
    <b v="0"/>
    <n v="129"/>
    <b v="0"/>
    <s v="technology/wearables"/>
    <x v="209"/>
    <x v="186"/>
    <s v="technology"/>
    <s v="wearables"/>
    <x v="263"/>
    <d v="2014-09-17T07:02:11"/>
  </r>
  <r>
    <n v="563"/>
    <s v="time-care.com - Helping People Remember The Simple Things"/>
    <s v="I want to help people who have trouble remembering the simple things in life, like what day it is and what they need to do today."/>
    <x v="78"/>
    <x v="189"/>
    <x v="1"/>
    <x v="3"/>
    <s v="AUD"/>
    <n v="1424137247"/>
    <n v="1421545247"/>
    <b v="0"/>
    <n v="2"/>
    <b v="0"/>
    <s v="technology/web"/>
    <x v="210"/>
    <x v="187"/>
    <s v="technology"/>
    <s v="web"/>
    <x v="264"/>
    <d v="2015-02-16T20:40:47"/>
  </r>
  <r>
    <n v="259"/>
    <s v="The Colossus Of Destiny - A Melvins Tale"/>
    <s v="A tale about a band who have journeyed through time, dodging hype and mediocrity, and still managed to survive even stronger than ever."/>
    <x v="78"/>
    <x v="190"/>
    <x v="2"/>
    <x v="0"/>
    <s v="USD"/>
    <n v="1428514969"/>
    <n v="1425922969"/>
    <b v="1"/>
    <n v="942"/>
    <b v="1"/>
    <s v="film &amp; video/documentary"/>
    <x v="211"/>
    <x v="188"/>
    <s v="film &amp; video"/>
    <s v="documentary"/>
    <x v="265"/>
    <d v="2015-04-08T12:42:49"/>
  </r>
  <r>
    <n v="623"/>
    <s v="WheelWolf - Swap and borrow cars with fellow car lovers."/>
    <s v="WheelWolf is a subscription based service connecting car lovers to provide a safe and secure platform for swapping and borrowing cars."/>
    <x v="78"/>
    <x v="0"/>
    <x v="0"/>
    <x v="3"/>
    <s v="AUD"/>
    <n v="1432771997"/>
    <n v="1430179997"/>
    <b v="0"/>
    <n v="0"/>
    <b v="0"/>
    <s v="technology/web"/>
    <x v="0"/>
    <x v="0"/>
    <s v="technology"/>
    <s v="web"/>
    <x v="266"/>
    <d v="2015-05-27T19:13:17"/>
  </r>
  <r>
    <n v="551"/>
    <s v="ALIBI X Nation - The Digital Black Wall Street"/>
    <s v="AX Nation's goal is to develop, highlight, and connect black business leaders across the diaspora with skilled software developers."/>
    <x v="78"/>
    <x v="191"/>
    <x v="1"/>
    <x v="0"/>
    <s v="USD"/>
    <n v="1438451580"/>
    <n v="1434609424"/>
    <b v="0"/>
    <n v="28"/>
    <b v="0"/>
    <s v="technology/web"/>
    <x v="212"/>
    <x v="189"/>
    <s v="technology"/>
    <s v="web"/>
    <x v="267"/>
    <d v="2015-08-01T12:53:00"/>
  </r>
  <r>
    <n v="653"/>
    <s v="Wearsafe: Wearable technology on a mission to save lives"/>
    <s v="Wearsafe: connect with the press of a wearable button, keeping you safer wherever you are and more secure in whatever youâ€™re doing."/>
    <x v="78"/>
    <x v="192"/>
    <x v="2"/>
    <x v="0"/>
    <s v="USD"/>
    <n v="1440082240"/>
    <n v="1436885440"/>
    <b v="0"/>
    <n v="1107"/>
    <b v="1"/>
    <s v="technology/wearables"/>
    <x v="213"/>
    <x v="190"/>
    <s v="technology"/>
    <s v="wearables"/>
    <x v="268"/>
    <d v="2015-08-20T09:50:40"/>
  </r>
  <r>
    <n v="328"/>
    <s v="Edgar Allan Poe: Buried Alive"/>
    <s v="A documentary that tells the real story of the misunderstood author, and explores the iconic status he still commands today."/>
    <x v="78"/>
    <x v="193"/>
    <x v="2"/>
    <x v="0"/>
    <s v="USD"/>
    <n v="1446350400"/>
    <n v="1443739388"/>
    <b v="1"/>
    <n v="498"/>
    <b v="1"/>
    <s v="film &amp; video/documentary"/>
    <x v="214"/>
    <x v="191"/>
    <s v="film &amp; video"/>
    <s v="documentary"/>
    <x v="269"/>
    <d v="2015-10-31T23:00:00"/>
  </r>
  <r>
    <n v="3064"/>
    <s v="Kickstart the Crossroads Community"/>
    <s v="An epicenter for connection, creation and expression of the community."/>
    <x v="78"/>
    <x v="194"/>
    <x v="1"/>
    <x v="0"/>
    <s v="USD"/>
    <n v="1448175540"/>
    <n v="1445483246"/>
    <b v="0"/>
    <n v="72"/>
    <b v="0"/>
    <s v="theater/spaces"/>
    <x v="215"/>
    <x v="192"/>
    <s v="theater"/>
    <s v="spaces"/>
    <x v="270"/>
    <d v="2015-11-22T01:59:00"/>
  </r>
  <r>
    <n v="3788"/>
    <s v="WHAT'S A NICE JEWISH GIRL DOING IN A PLACE LIKE THIS?"/>
    <s v="A STORY OF BAGELS AND LOCKS!_x000a__x000a_A JEWISH GIRL FINDS HERSELF ON A UNEXPECTED TRIP TO_x000a_&quot;A SPIRITUAL EXPERIENCE&quot; !"/>
    <x v="78"/>
    <x v="195"/>
    <x v="1"/>
    <x v="0"/>
    <s v="USD"/>
    <n v="1450887480"/>
    <n v="1448469719"/>
    <b v="0"/>
    <n v="1"/>
    <b v="0"/>
    <s v="theater/musical"/>
    <x v="216"/>
    <x v="193"/>
    <s v="theater"/>
    <s v="musical"/>
    <x v="271"/>
    <d v="2015-12-23T11:18:00"/>
  </r>
  <r>
    <n v="1316"/>
    <s v="Future Belt (Canceled)"/>
    <s v="Future Belt comes in just 3 sizes, but yet, is designed to fit waists ranging from 25-55 inches. No batteries, no gimmicks."/>
    <x v="78"/>
    <x v="4"/>
    <x v="0"/>
    <x v="0"/>
    <s v="USD"/>
    <n v="1456700709"/>
    <n v="1453676709"/>
    <b v="0"/>
    <n v="1"/>
    <b v="0"/>
    <s v="technology/wearables"/>
    <x v="217"/>
    <x v="4"/>
    <s v="technology"/>
    <s v="wearables"/>
    <x v="272"/>
    <d v="2016-02-28T18:05:09"/>
  </r>
  <r>
    <n v="4098"/>
    <s v="Life is simple"/>
    <s v="Community Youth play, written by and performed by the youth about finding joy in the simple things in life"/>
    <x v="78"/>
    <x v="0"/>
    <x v="1"/>
    <x v="0"/>
    <s v="USD"/>
    <n v="1465060797"/>
    <n v="1462468797"/>
    <b v="0"/>
    <n v="0"/>
    <b v="0"/>
    <s v="theater/plays"/>
    <x v="0"/>
    <x v="0"/>
    <s v="theater"/>
    <s v="plays"/>
    <x v="273"/>
    <d v="2016-06-04T12:19:57"/>
  </r>
  <r>
    <n v="1328"/>
    <s v="Hydrate Edge | Hydration Monitoring Wearable (Canceled)"/>
    <s v="Hydrate Edge is the first wearable that provides real-time, continuous hydration feedback. This is the new hydration gold standard."/>
    <x v="78"/>
    <x v="196"/>
    <x v="0"/>
    <x v="0"/>
    <s v="USD"/>
    <n v="1476458734"/>
    <n v="1472570734"/>
    <b v="0"/>
    <n v="15"/>
    <b v="0"/>
    <s v="technology/wearables"/>
    <x v="218"/>
    <x v="194"/>
    <s v="technology"/>
    <s v="wearables"/>
    <x v="274"/>
    <d v="2016-10-14T10:25:34"/>
  </r>
  <r>
    <n v="2157"/>
    <s v="Nin"/>
    <s v="Gamers and 90's fans unite in this small tale of epic proportions!"/>
    <x v="78"/>
    <x v="197"/>
    <x v="1"/>
    <x v="0"/>
    <s v="USD"/>
    <n v="1482479940"/>
    <n v="1479684783"/>
    <b v="0"/>
    <n v="57"/>
    <b v="0"/>
    <s v="games/video games"/>
    <x v="219"/>
    <x v="195"/>
    <s v="games"/>
    <s v="video games"/>
    <x v="275"/>
    <d v="2016-12-23T02:59:00"/>
  </r>
  <r>
    <n v="3634"/>
    <s v="Alice - A New Musical"/>
    <s v="Alice is an original musical for all ages with a unique new story based on Alice's Adventures in Wonderland, premiering in summer 2017."/>
    <x v="78"/>
    <x v="198"/>
    <x v="1"/>
    <x v="11"/>
    <s v="CAD"/>
    <n v="1484366340"/>
    <n v="1480219174"/>
    <b v="0"/>
    <n v="18"/>
    <b v="0"/>
    <s v="theater/musical"/>
    <x v="220"/>
    <x v="196"/>
    <s v="theater"/>
    <s v="musical"/>
    <x v="276"/>
    <d v="2017-01-13T22:59:00"/>
  </r>
  <r>
    <n v="489"/>
    <s v="THE GUINEAS SHOW"/>
    <s v="Help America's favorite dysfunctional immigrant family THE GUINEAS launch the first season of their animated web series."/>
    <x v="79"/>
    <x v="199"/>
    <x v="1"/>
    <x v="0"/>
    <s v="USD"/>
    <n v="1325763180"/>
    <n v="1323084816"/>
    <b v="0"/>
    <n v="3"/>
    <b v="0"/>
    <s v="film &amp; video/animation"/>
    <x v="221"/>
    <x v="197"/>
    <s v="film &amp; video"/>
    <s v="animation"/>
    <x v="277"/>
    <d v="2012-01-05T06:33:00"/>
  </r>
  <r>
    <n v="133"/>
    <s v="Demon Women from outer space (Canceled)"/>
    <s v="Invasion from outer space sights, to weird to imagine destruction too monstrous to escape"/>
    <x v="80"/>
    <x v="0"/>
    <x v="0"/>
    <x v="0"/>
    <s v="USD"/>
    <n v="1464715860"/>
    <n v="1462130584"/>
    <b v="0"/>
    <n v="0"/>
    <b v="0"/>
    <s v="film &amp; video/science fiction"/>
    <x v="0"/>
    <x v="0"/>
    <s v="film &amp; video"/>
    <s v="science fiction"/>
    <x v="278"/>
    <d v="2016-05-31T12:31:00"/>
  </r>
  <r>
    <n v="2072"/>
    <s v="Hercules PalmTop-Palm Size Mobile PC of Invincible Resources"/>
    <s v="The Most Portable Windows 10 PC Less than 0.3 lb with Updated Resources-Cherry Trail CPU, 4G RAM, ~128G Storage, wifi ac, USB 3.0, HDMI"/>
    <x v="81"/>
    <x v="200"/>
    <x v="2"/>
    <x v="0"/>
    <s v="USD"/>
    <n v="1462629432"/>
    <n v="1460037432"/>
    <b v="0"/>
    <n v="350"/>
    <b v="1"/>
    <s v="technology/hardware"/>
    <x v="222"/>
    <x v="198"/>
    <s v="technology"/>
    <s v="hardware"/>
    <x v="279"/>
    <d v="2016-05-07T08:57:12"/>
  </r>
  <r>
    <n v="2684"/>
    <s v="Ain't No Thang..."/>
    <s v="Not all wings are created equal. We believe ours take flight above the rest. Come judge for yourself. To us it Ain't No Thang..."/>
    <x v="82"/>
    <x v="201"/>
    <x v="1"/>
    <x v="0"/>
    <s v="USD"/>
    <n v="1407621425"/>
    <n v="1404165425"/>
    <b v="0"/>
    <n v="4"/>
    <b v="0"/>
    <s v="food/food trucks"/>
    <x v="223"/>
    <x v="199"/>
    <s v="food"/>
    <s v="food trucks"/>
    <x v="280"/>
    <d v="2014-08-09T16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x v="202"/>
    <x v="1"/>
    <x v="0"/>
    <s v="USD"/>
    <n v="1407691248"/>
    <n v="1405099248"/>
    <b v="0"/>
    <n v="5"/>
    <b v="0"/>
    <s v="theater/musical"/>
    <x v="224"/>
    <x v="200"/>
    <s v="theater"/>
    <s v="musical"/>
    <x v="281"/>
    <d v="2014-08-10T12:20:48"/>
  </r>
  <r>
    <n v="1960"/>
    <s v="TREKKAYAK"/>
    <s v="Trekkayak is an ultralight, durable and inflatable boat to be carried in your backpack to cross a lake or paddle down a river."/>
    <x v="82"/>
    <x v="203"/>
    <x v="2"/>
    <x v="1"/>
    <s v="SEK"/>
    <n v="1419151341"/>
    <n v="1416559341"/>
    <b v="1"/>
    <n v="33"/>
    <b v="1"/>
    <s v="technology/hardware"/>
    <x v="225"/>
    <x v="201"/>
    <s v="technology"/>
    <s v="hardware"/>
    <x v="282"/>
    <d v="2014-12-21T03:42:21"/>
  </r>
  <r>
    <n v="1025"/>
    <s v="[NUREN] The New Renaissance"/>
    <s v="Jake Kaufman and Jessie Seely present THE WORLD'S FIRST VIRTUAL REALITY ROCK OPERA."/>
    <x v="82"/>
    <x v="204"/>
    <x v="2"/>
    <x v="0"/>
    <s v="USD"/>
    <n v="1426532437"/>
    <n v="1423944037"/>
    <b v="1"/>
    <n v="1071"/>
    <b v="1"/>
    <s v="music/electronic music"/>
    <x v="226"/>
    <x v="202"/>
    <s v="music"/>
    <s v="electronic music"/>
    <x v="283"/>
    <d v="2015-03-16T14:00:37"/>
  </r>
  <r>
    <n v="602"/>
    <s v="EZDoctor Reports a &quot;CarFax&quot; type report on Doctors."/>
    <s v="A &quot;CarFax&quot; type of report for Doctors. We have the right to make informed decisions about who we choose to be our doctor!"/>
    <x v="82"/>
    <x v="0"/>
    <x v="0"/>
    <x v="0"/>
    <s v="USD"/>
    <n v="1434654215"/>
    <n v="1432062215"/>
    <b v="0"/>
    <n v="0"/>
    <b v="0"/>
    <s v="technology/web"/>
    <x v="0"/>
    <x v="0"/>
    <s v="technology"/>
    <s v="web"/>
    <x v="284"/>
    <d v="2015-06-18T14:03:35"/>
  </r>
  <r>
    <n v="2348"/>
    <s v="Business &amp; Entertainment In 3D World! (Canceled)"/>
    <s v="Own, Buy, Sell 3D property! 3D games, 3D traveling and earn in one virtual 3D NEASPACE, Best for Oculus Rift environment."/>
    <x v="82"/>
    <x v="205"/>
    <x v="0"/>
    <x v="0"/>
    <s v="USD"/>
    <n v="1456006938"/>
    <n v="1450822938"/>
    <b v="0"/>
    <n v="5"/>
    <b v="0"/>
    <s v="technology/web"/>
    <x v="227"/>
    <x v="203"/>
    <s v="technology"/>
    <s v="web"/>
    <x v="285"/>
    <d v="2016-02-20T17:22:18"/>
  </r>
  <r>
    <n v="120"/>
    <s v="Time Live: A short film (Canceled)"/>
    <s v="Now, you can chat with people from the history, by our sport cam with the time machine. However, the girl had some trouble to use it."/>
    <x v="82"/>
    <x v="22"/>
    <x v="0"/>
    <x v="7"/>
    <s v="HKD"/>
    <n v="1475457107"/>
    <n v="1472865107"/>
    <b v="0"/>
    <n v="1"/>
    <b v="0"/>
    <s v="film &amp; video/science fiction"/>
    <x v="228"/>
    <x v="21"/>
    <s v="film &amp; video"/>
    <s v="science fiction"/>
    <x v="286"/>
    <d v="2016-10-02T20:11:47"/>
  </r>
  <r>
    <n v="993"/>
    <s v="iLumaware Shield TL - Radar technology for bicycle"/>
    <s v="Shield TL is a tail light for a bicycle w/ radar technology. It makes you more visible to cars and drivers at a greater distance."/>
    <x v="82"/>
    <x v="206"/>
    <x v="1"/>
    <x v="0"/>
    <s v="USD"/>
    <n v="1478926800"/>
    <n v="1476054568"/>
    <b v="0"/>
    <n v="196"/>
    <b v="0"/>
    <s v="technology/wearables"/>
    <x v="229"/>
    <x v="204"/>
    <s v="technology"/>
    <s v="wearables"/>
    <x v="287"/>
    <d v="2016-11-12T00:00:00"/>
  </r>
  <r>
    <n v="389"/>
    <s v="The Food Cure"/>
    <s v="What difference can food really make? A documentary film about six people who make the radical choice to face cancer with their plates."/>
    <x v="83"/>
    <x v="207"/>
    <x v="2"/>
    <x v="0"/>
    <s v="USD"/>
    <n v="1394233140"/>
    <n v="1391477450"/>
    <b v="0"/>
    <n v="1510"/>
    <b v="1"/>
    <s v="film &amp; video/documentary"/>
    <x v="230"/>
    <x v="205"/>
    <s v="film &amp; video"/>
    <s v="documentary"/>
    <x v="288"/>
    <d v="2014-03-07T17:59:00"/>
  </r>
  <r>
    <n v="1081"/>
    <s v="The Creature"/>
    <s v="Finishing your last job before you retire until a disaster strikes the cargo ship can you survive The Creature?"/>
    <x v="83"/>
    <x v="120"/>
    <x v="1"/>
    <x v="0"/>
    <s v="USD"/>
    <n v="1422483292"/>
    <n v="1419891292"/>
    <b v="0"/>
    <n v="4"/>
    <b v="0"/>
    <s v="games/video games"/>
    <x v="231"/>
    <x v="64"/>
    <s v="games"/>
    <s v="video games"/>
    <x v="289"/>
    <d v="2015-01-28T17:14:52"/>
  </r>
  <r>
    <n v="707"/>
    <s v="Hy - hidden wireless earbuds you never have to take off"/>
    <s v="Forget your headphones. Wear Hy all day for voice-controlled music, calls, biometrics and more, with a huge battery and hidden fit."/>
    <x v="83"/>
    <x v="208"/>
    <x v="1"/>
    <x v="9"/>
    <s v="GBP"/>
    <n v="1483286127"/>
    <n v="1479830127"/>
    <b v="0"/>
    <n v="456"/>
    <b v="0"/>
    <s v="technology/wearables"/>
    <x v="232"/>
    <x v="206"/>
    <s v="technology"/>
    <s v="wearables"/>
    <x v="290"/>
    <d v="2017-01-01T10:55:27"/>
  </r>
  <r>
    <n v="498"/>
    <s v="ANGAL TENTARA and The Root of All Evil"/>
    <s v="AT is an Interactive Animation made for the iPad where the user becomes part of the story. It's a fantastic journey of discovery!"/>
    <x v="84"/>
    <x v="209"/>
    <x v="1"/>
    <x v="0"/>
    <s v="USD"/>
    <n v="1324664249"/>
    <n v="1321035449"/>
    <b v="0"/>
    <n v="22"/>
    <b v="0"/>
    <s v="film &amp; video/animation"/>
    <x v="233"/>
    <x v="207"/>
    <s v="film &amp; video"/>
    <s v="animation"/>
    <x v="291"/>
    <d v="2011-12-23T13:17:29"/>
  </r>
  <r>
    <n v="455"/>
    <s v="The FunBunch Cartoon!!!"/>
    <s v="Goal The FunBunch characters animated on TV: Fun entertainment for kids just like other authors before us (ex.Arthur,Clifford,Dr Seuss)"/>
    <x v="85"/>
    <x v="100"/>
    <x v="1"/>
    <x v="0"/>
    <s v="USD"/>
    <n v="1334622660"/>
    <n v="1330733022"/>
    <b v="0"/>
    <n v="2"/>
    <b v="0"/>
    <s v="film &amp; video/animation"/>
    <x v="234"/>
    <x v="98"/>
    <s v="film &amp; video"/>
    <s v="animation"/>
    <x v="292"/>
    <d v="2012-04-16T19:31:00"/>
  </r>
  <r>
    <n v="3088"/>
    <s v="Destination Small Town &quot;Visitor Center&quot; To The Midwest"/>
    <s v="We believe it's time to open a visitor's center that highlights the small towns of the upper Midwest."/>
    <x v="85"/>
    <x v="210"/>
    <x v="1"/>
    <x v="0"/>
    <s v="USD"/>
    <n v="1420724460"/>
    <n v="1418046247"/>
    <b v="0"/>
    <n v="3"/>
    <b v="0"/>
    <s v="theater/spaces"/>
    <x v="235"/>
    <x v="208"/>
    <s v="theater"/>
    <s v="spaces"/>
    <x v="293"/>
    <d v="2015-01-08T08:41:00"/>
  </r>
  <r>
    <n v="2691"/>
    <s v="Cook"/>
    <s v="A Great New local Food Truck serving up ethnic fusion inspired eats in Ottawa."/>
    <x v="85"/>
    <x v="211"/>
    <x v="1"/>
    <x v="11"/>
    <s v="CAD"/>
    <n v="1431278557"/>
    <n v="1427390557"/>
    <b v="0"/>
    <n v="2"/>
    <b v="0"/>
    <s v="food/food trucks"/>
    <x v="236"/>
    <x v="209"/>
    <s v="food"/>
    <s v="food trucks"/>
    <x v="294"/>
    <d v="2015-05-10T12:22:37"/>
  </r>
  <r>
    <n v="277"/>
    <s v="Pressing On: The Letterpress Film"/>
    <s v="A documentary about the survival of letterpress and the remarkable printers who preserve the history and knowledge of the craft."/>
    <x v="85"/>
    <x v="212"/>
    <x v="2"/>
    <x v="0"/>
    <s v="USD"/>
    <n v="1432416219"/>
    <n v="1429824219"/>
    <b v="1"/>
    <n v="951"/>
    <b v="1"/>
    <s v="film &amp; video/documentary"/>
    <x v="237"/>
    <x v="210"/>
    <s v="film &amp; video"/>
    <s v="documentary"/>
    <x v="295"/>
    <d v="2015-05-23T16:23:39"/>
  </r>
  <r>
    <n v="2385"/>
    <s v="Search every sneaker site and local store at once (Canceled)"/>
    <s v="Lyka will allow you to search for shoes in every sneaker store and website and then buy for in-store pickup or same-day delivery."/>
    <x v="85"/>
    <x v="213"/>
    <x v="0"/>
    <x v="0"/>
    <s v="USD"/>
    <n v="1438793432"/>
    <n v="1436201432"/>
    <b v="0"/>
    <n v="7"/>
    <b v="0"/>
    <s v="technology/web"/>
    <x v="238"/>
    <x v="211"/>
    <s v="technology"/>
    <s v="web"/>
    <x v="296"/>
    <d v="2015-08-05T11:50:32"/>
  </r>
  <r>
    <n v="2018"/>
    <s v="Scriba - the stylus reinvented"/>
    <s v="Scriba puts creative control back in your hands. Its flexible body and dynamic squeeze motion responding beautifully to your touch."/>
    <x v="85"/>
    <x v="214"/>
    <x v="2"/>
    <x v="12"/>
    <s v="EUR"/>
    <n v="1439455609"/>
    <n v="1436863609"/>
    <b v="1"/>
    <n v="450"/>
    <b v="1"/>
    <s v="technology/hardware"/>
    <x v="239"/>
    <x v="212"/>
    <s v="technology"/>
    <s v="hardware"/>
    <x v="297"/>
    <d v="2015-08-13T03:46:49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x v="215"/>
    <x v="2"/>
    <x v="3"/>
    <s v="AUD"/>
    <n v="1444525200"/>
    <n v="1441339242"/>
    <b v="1"/>
    <n v="1251"/>
    <b v="1"/>
    <s v="technology/space exploration"/>
    <x v="240"/>
    <x v="213"/>
    <s v="technology"/>
    <s v="space exploration"/>
    <x v="298"/>
    <d v="2015-10-10T20:00:00"/>
  </r>
  <r>
    <n v="1681"/>
    <s v="Slugs and Bugs - TWO &quot;Sing the Bible&quot; CDs!"/>
    <s v="Slugs &amp; Bugs is making TWO NEW Sing the Bible CDs in 2017, with Scripture songs all about Jesus - His words, His life, and His mission."/>
    <x v="85"/>
    <x v="216"/>
    <x v="3"/>
    <x v="0"/>
    <s v="USD"/>
    <n v="1490752800"/>
    <n v="1486522484"/>
    <b v="0"/>
    <n v="884"/>
    <b v="0"/>
    <s v="music/faith"/>
    <x v="241"/>
    <x v="214"/>
    <s v="music"/>
    <s v="faith"/>
    <x v="299"/>
    <d v="2017-03-28T21:00:00"/>
  </r>
  <r>
    <n v="496"/>
    <s v="Airships and Anatasia: The Movie"/>
    <s v="The movie is about the adventures of Ethan, Danna, The mysterious inventor and more."/>
    <x v="86"/>
    <x v="4"/>
    <x v="1"/>
    <x v="0"/>
    <s v="USD"/>
    <n v="1392070874"/>
    <n v="1386886874"/>
    <b v="0"/>
    <n v="1"/>
    <b v="0"/>
    <s v="film &amp; video/animation"/>
    <x v="242"/>
    <x v="4"/>
    <s v="film &amp; video"/>
    <s v="animation"/>
    <x v="300"/>
    <d v="2014-02-10T17:21:14"/>
  </r>
  <r>
    <n v="1104"/>
    <s v="Street Heroes - A Facebook Beat 'em Up"/>
    <s v="Street Heroes is a retro 2D side-scrolling multiplayer beat 'em up for Facebook that brings classic arcade fun to a social platform"/>
    <x v="86"/>
    <x v="217"/>
    <x v="1"/>
    <x v="9"/>
    <s v="GBP"/>
    <n v="1402480221"/>
    <n v="1399888221"/>
    <b v="0"/>
    <n v="37"/>
    <b v="0"/>
    <s v="games/video games"/>
    <x v="243"/>
    <x v="215"/>
    <s v="games"/>
    <s v="video games"/>
    <x v="301"/>
    <d v="2014-06-11T04:50:21"/>
  </r>
  <r>
    <n v="2710"/>
    <s v="House of Yes"/>
    <s v="Building Brooklyn's own creative venue for circus, theater and events of all types."/>
    <x v="86"/>
    <x v="218"/>
    <x v="2"/>
    <x v="0"/>
    <s v="USD"/>
    <n v="1407549600"/>
    <n v="1404797428"/>
    <b v="1"/>
    <n v="1088"/>
    <b v="1"/>
    <s v="theater/spaces"/>
    <x v="244"/>
    <x v="216"/>
    <s v="theater"/>
    <s v="spaces"/>
    <x v="302"/>
    <d v="2014-08-08T21:00:00"/>
  </r>
  <r>
    <n v="3918"/>
    <s v="The Singing Teacher"/>
    <s v="A fantastic new comedy coming to the West End 2014.  An Alan Ayckbourn meets Richard Curtis style comedy. Who knew singing was therapy!"/>
    <x v="86"/>
    <x v="219"/>
    <x v="1"/>
    <x v="9"/>
    <s v="GBP"/>
    <n v="1407168000"/>
    <n v="1406131023"/>
    <b v="0"/>
    <n v="3"/>
    <b v="0"/>
    <s v="theater/plays"/>
    <x v="245"/>
    <x v="110"/>
    <s v="theater"/>
    <s v="plays"/>
    <x v="303"/>
    <d v="2014-08-04T11:00:00"/>
  </r>
  <r>
    <n v="3909"/>
    <s v="Woman2Woman"/>
    <s v="I am trying to put on a gospel comedy stage play that is full of laughter and life lessons as well that will change your life forever,"/>
    <x v="86"/>
    <x v="220"/>
    <x v="1"/>
    <x v="0"/>
    <s v="USD"/>
    <n v="1410424642"/>
    <n v="1407832642"/>
    <b v="0"/>
    <n v="4"/>
    <b v="0"/>
    <s v="theater/plays"/>
    <x v="246"/>
    <x v="217"/>
    <s v="theater"/>
    <s v="plays"/>
    <x v="304"/>
    <d v="2014-09-11T03:37:22"/>
  </r>
  <r>
    <n v="1167"/>
    <s v="Empanada Express Food Truck"/>
    <s v="A mobile food truck serving up a Latino-inspired fusion cuisine using fresh, local, &amp; organic ingredients!"/>
    <x v="86"/>
    <x v="221"/>
    <x v="1"/>
    <x v="0"/>
    <s v="USD"/>
    <n v="1410543495"/>
    <n v="1407865095"/>
    <b v="0"/>
    <n v="16"/>
    <b v="0"/>
    <s v="food/food trucks"/>
    <x v="247"/>
    <x v="218"/>
    <s v="food"/>
    <s v="food trucks"/>
    <x v="305"/>
    <d v="2014-09-12T12:38:15"/>
  </r>
  <r>
    <n v="1162"/>
    <s v="Super Natural Kooking"/>
    <s v="Solar Powered, Recycled Fryer Oil for Truck Fuel, Locally Grown Organic &amp; Hormone Free Foods, Pop-up Bands, Private Party and Functions"/>
    <x v="86"/>
    <x v="211"/>
    <x v="1"/>
    <x v="0"/>
    <s v="USD"/>
    <n v="1411662264"/>
    <n v="1408983864"/>
    <b v="0"/>
    <n v="2"/>
    <b v="0"/>
    <s v="food/food trucks"/>
    <x v="248"/>
    <x v="209"/>
    <s v="food"/>
    <s v="food trucks"/>
    <x v="306"/>
    <d v="2014-09-25T11:24:24"/>
  </r>
  <r>
    <n v="695"/>
    <s v="mini air- personal air conditioner"/>
    <s v="Unique small wearable personal air conditioning device that provides the user a 10-15 degree environmental difference on his person."/>
    <x v="86"/>
    <x v="222"/>
    <x v="1"/>
    <x v="0"/>
    <s v="USD"/>
    <n v="1414758620"/>
    <n v="1412166620"/>
    <b v="0"/>
    <n v="7"/>
    <b v="0"/>
    <s v="technology/wearables"/>
    <x v="249"/>
    <x v="219"/>
    <s v="technology"/>
    <s v="wearables"/>
    <x v="307"/>
    <d v="2014-10-31T07:30:20"/>
  </r>
  <r>
    <n v="2696"/>
    <s v="The Military Moms Food Truck"/>
    <s v="The dream to own a food truck, rolling wherever the army sends me, hiring other military spouses and veterans alike! Giving back!"/>
    <x v="86"/>
    <x v="223"/>
    <x v="1"/>
    <x v="0"/>
    <s v="USD"/>
    <n v="1419538560"/>
    <n v="1416600960"/>
    <b v="0"/>
    <n v="38"/>
    <b v="0"/>
    <s v="food/food trucks"/>
    <x v="250"/>
    <x v="220"/>
    <s v="food"/>
    <s v="food trucks"/>
    <x v="308"/>
    <d v="2014-12-25T15:16:00"/>
  </r>
  <r>
    <n v="2423"/>
    <s v="FBTR BBQ"/>
    <s v="FBTR is a Texas-style, North Carolina based, homemade BBQ company looking to bring good meat to the masses."/>
    <x v="86"/>
    <x v="55"/>
    <x v="1"/>
    <x v="0"/>
    <s v="USD"/>
    <n v="1420044890"/>
    <n v="1417452890"/>
    <b v="0"/>
    <n v="1"/>
    <b v="0"/>
    <s v="food/food trucks"/>
    <x v="251"/>
    <x v="221"/>
    <s v="food"/>
    <s v="food trucks"/>
    <x v="309"/>
    <d v="2014-12-31T11:54:50"/>
  </r>
  <r>
    <n v="3078"/>
    <s v="Make The Historic Dungeness Schoolhouse Stage ADA Accessible"/>
    <s v="Help replace a broken chairlift with a vertical lift making all forms of arts and education accessible on our historical antique stage."/>
    <x v="86"/>
    <x v="224"/>
    <x v="1"/>
    <x v="0"/>
    <s v="USD"/>
    <n v="1424920795"/>
    <n v="1422328795"/>
    <b v="0"/>
    <n v="3"/>
    <b v="0"/>
    <s v="theater/spaces"/>
    <x v="252"/>
    <x v="222"/>
    <s v="theater"/>
    <s v="spaces"/>
    <x v="310"/>
    <d v="2015-02-25T22:19:55"/>
  </r>
  <r>
    <n v="1956"/>
    <s v="Sparx Skate Sharpener - Pro Skate Sharpening. At Home."/>
    <s v="Designed to be used at home, the Sparx Skate Sharpener gives hockey players an automated way to sharpen at the professional level"/>
    <x v="86"/>
    <x v="225"/>
    <x v="2"/>
    <x v="0"/>
    <s v="USD"/>
    <n v="1429391405"/>
    <n v="1425507005"/>
    <b v="1"/>
    <n v="365"/>
    <b v="1"/>
    <s v="technology/hardware"/>
    <x v="253"/>
    <x v="223"/>
    <s v="technology"/>
    <s v="hardware"/>
    <x v="311"/>
    <d v="2015-04-18T16:10:05"/>
  </r>
  <r>
    <n v="445"/>
    <s v="Shutupsystems.com Innapropriate Cartoon and Comics Dvd set"/>
    <s v="We're ready to officially launch our website with a collectable dvd and comic package. Three shows and a double comic."/>
    <x v="86"/>
    <x v="11"/>
    <x v="1"/>
    <x v="0"/>
    <s v="USD"/>
    <n v="1432195375"/>
    <n v="1430899375"/>
    <b v="0"/>
    <n v="2"/>
    <b v="0"/>
    <s v="film &amp; video/animation"/>
    <x v="254"/>
    <x v="4"/>
    <s v="film &amp; video"/>
    <s v="animation"/>
    <x v="312"/>
    <d v="2015-05-21T03:02:55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x v="226"/>
    <x v="1"/>
    <x v="6"/>
    <s v="EUR"/>
    <n v="1434213443"/>
    <n v="1431621443"/>
    <b v="0"/>
    <n v="4"/>
    <b v="0"/>
    <s v="technology/web"/>
    <x v="255"/>
    <x v="224"/>
    <s v="technology"/>
    <s v="web"/>
    <x v="313"/>
    <d v="2015-06-13T11:37:23"/>
  </r>
  <r>
    <n v="2125"/>
    <s v="Becoming - A Metaphysical Game About Mental Illness"/>
    <s v="Becoming is a video game that aims to portray mental illness through a metaphysical and emotional story."/>
    <x v="86"/>
    <x v="227"/>
    <x v="1"/>
    <x v="0"/>
    <s v="USD"/>
    <n v="1438734833"/>
    <n v="1436142833"/>
    <b v="0"/>
    <n v="27"/>
    <b v="0"/>
    <s v="games/video games"/>
    <x v="256"/>
    <x v="225"/>
    <s v="games"/>
    <s v="video games"/>
    <x v="314"/>
    <d v="2015-08-04T19:33:53"/>
  </r>
  <r>
    <n v="1590"/>
    <s v="An Italian Adventure"/>
    <s v="Discover Italy through photography."/>
    <x v="86"/>
    <x v="228"/>
    <x v="1"/>
    <x v="5"/>
    <s v="EUR"/>
    <n v="1443040464"/>
    <n v="1440448464"/>
    <b v="0"/>
    <n v="2"/>
    <b v="0"/>
    <s v="photography/places"/>
    <x v="257"/>
    <x v="226"/>
    <s v="photography"/>
    <s v="places"/>
    <x v="315"/>
    <d v="2015-09-23T15:34:24"/>
  </r>
  <r>
    <n v="613"/>
    <s v="storieChild: technology + art = your child's storybook"/>
    <s v="A storybook for your child in 15 minutes, exclusively through Kickstarter (pre-sales, not a donation) starting at $15 for a softcover."/>
    <x v="86"/>
    <x v="229"/>
    <x v="0"/>
    <x v="0"/>
    <s v="USD"/>
    <n v="1443675540"/>
    <n v="1441022120"/>
    <b v="0"/>
    <n v="121"/>
    <b v="0"/>
    <s v="technology/web"/>
    <x v="258"/>
    <x v="227"/>
    <s v="technology"/>
    <s v="web"/>
    <x v="316"/>
    <d v="2015-09-30T23:59:00"/>
  </r>
  <r>
    <n v="546"/>
    <s v="Lift Up Missions a Global Christian Online Platform"/>
    <s v="Build a Christian Network Platform to connect and collaborate projects, events, missions and support online to fulfill the call."/>
    <x v="86"/>
    <x v="230"/>
    <x v="1"/>
    <x v="0"/>
    <s v="USD"/>
    <n v="1445097715"/>
    <n v="1441209715"/>
    <b v="0"/>
    <n v="2"/>
    <b v="0"/>
    <s v="technology/web"/>
    <x v="259"/>
    <x v="228"/>
    <s v="technology"/>
    <s v="web"/>
    <x v="317"/>
    <d v="2015-10-17T11:01:55"/>
  </r>
  <r>
    <n v="1179"/>
    <s v="El Camion Roja"/>
    <s v="Mexican Style Food Truck, run by a Red Seal Chef, in a town with NO MEXICAN FOOD! That is a culinary emergency situation!"/>
    <x v="86"/>
    <x v="231"/>
    <x v="1"/>
    <x v="11"/>
    <s v="CAD"/>
    <n v="1446052627"/>
    <n v="1443460627"/>
    <b v="0"/>
    <n v="5"/>
    <b v="0"/>
    <s v="food/food trucks"/>
    <x v="260"/>
    <x v="229"/>
    <s v="food"/>
    <s v="food trucks"/>
    <x v="318"/>
    <d v="2015-10-28T12:17:07"/>
  </r>
  <r>
    <n v="998"/>
    <s v="Ollinfit: The Wearable Personal Trainer"/>
    <s v="Ollinfit is the first wearable fitness trainer with 3 sensors for superior accuracy, feedback and results."/>
    <x v="86"/>
    <x v="232"/>
    <x v="1"/>
    <x v="11"/>
    <s v="CAD"/>
    <n v="1447909401"/>
    <n v="1444017801"/>
    <b v="0"/>
    <n v="229"/>
    <b v="0"/>
    <s v="technology/wearables"/>
    <x v="261"/>
    <x v="230"/>
    <s v="technology"/>
    <s v="wearables"/>
    <x v="319"/>
    <d v="2015-11-19T00:03:21"/>
  </r>
  <r>
    <n v="2415"/>
    <s v="Local Food Truck is Off the Hoof!"/>
    <s v="It will be ridiculously easy to become addicted to the full, rich flavor of locally raised beef, pork, and more..."/>
    <x v="86"/>
    <x v="52"/>
    <x v="1"/>
    <x v="0"/>
    <s v="USD"/>
    <n v="1468615346"/>
    <n v="1466023346"/>
    <b v="0"/>
    <n v="6"/>
    <b v="0"/>
    <s v="food/food trucks"/>
    <x v="262"/>
    <x v="51"/>
    <s v="food"/>
    <s v="food trucks"/>
    <x v="320"/>
    <d v="2016-07-15T15:42:26"/>
  </r>
  <r>
    <n v="2346"/>
    <s v="Ez 2c 3D Viewers (Canceled)"/>
    <s v="Watch and Make FREE 3D Videos &amp; Pics - No Viewer needed. To Help Learn we have Training and Instant 3D viewers."/>
    <x v="86"/>
    <x v="233"/>
    <x v="0"/>
    <x v="0"/>
    <s v="USD"/>
    <n v="1476731431"/>
    <n v="1472843431"/>
    <b v="0"/>
    <n v="3"/>
    <b v="0"/>
    <s v="technology/web"/>
    <x v="263"/>
    <x v="72"/>
    <s v="technology"/>
    <s v="web"/>
    <x v="321"/>
    <d v="2016-10-17T14:10:31"/>
  </r>
  <r>
    <n v="2650"/>
    <s v="The Observer Project 2016 (Canceled)"/>
    <s v="A fully stabilized, mobile, research grade telescope/media platform, used to bring outreach astronomy to those who don't have access."/>
    <x v="86"/>
    <x v="234"/>
    <x v="0"/>
    <x v="0"/>
    <s v="USD"/>
    <n v="1482332343"/>
    <n v="1479740343"/>
    <b v="0"/>
    <n v="5"/>
    <b v="0"/>
    <s v="technology/space exploration"/>
    <x v="264"/>
    <x v="231"/>
    <s v="technology"/>
    <s v="space exploration"/>
    <x v="322"/>
    <d v="2016-12-21T09:59:03"/>
  </r>
  <r>
    <n v="353"/>
    <s v="The S Word - a film that changes how we talk about suicide"/>
    <s v="A suicide attempt survivor is on a mission to find fellow survivors and document their stories of unguarded courage, insight and humor."/>
    <x v="87"/>
    <x v="235"/>
    <x v="2"/>
    <x v="0"/>
    <s v="USD"/>
    <n v="1447963219"/>
    <n v="1445367619"/>
    <b v="1"/>
    <n v="613"/>
    <b v="1"/>
    <s v="film &amp; video/documentary"/>
    <x v="265"/>
    <x v="232"/>
    <s v="film &amp; video"/>
    <s v="documentary"/>
    <x v="323"/>
    <d v="2015-11-19T15:00:19"/>
  </r>
  <r>
    <n v="679"/>
    <s v="Monolith Posture Coach"/>
    <s v="World's first bio-feedback posture device for your entire back. Trains back, neck, thoracic &amp; ab segments by using only 30 min/day."/>
    <x v="88"/>
    <x v="236"/>
    <x v="1"/>
    <x v="0"/>
    <s v="USD"/>
    <n v="1472920909"/>
    <n v="1467736909"/>
    <b v="0"/>
    <n v="94"/>
    <b v="0"/>
    <s v="technology/wearables"/>
    <x v="266"/>
    <x v="233"/>
    <s v="technology"/>
    <s v="wearables"/>
    <x v="324"/>
    <d v="2016-09-03T11:41:49"/>
  </r>
  <r>
    <n v="2156"/>
    <s v="Beyond Black Space"/>
    <s v="Captain and manage your ship along with your crew in this deep space adventure! (PC/Linux/Mac)"/>
    <x v="89"/>
    <x v="237"/>
    <x v="1"/>
    <x v="0"/>
    <s v="USD"/>
    <n v="1379363406"/>
    <n v="1375475406"/>
    <b v="0"/>
    <n v="83"/>
    <b v="0"/>
    <s v="games/video games"/>
    <x v="267"/>
    <x v="234"/>
    <s v="games"/>
    <s v="video games"/>
    <x v="325"/>
    <d v="2013-09-16T15:30:06"/>
  </r>
  <r>
    <n v="960"/>
    <s v="Kai - Turn any pair of Glasses into Smart Glasses!"/>
    <s v="Kai sits right behind your ear and lets you access a smart voice interface 24/7. Call, text, search, and even call an Uber."/>
    <x v="90"/>
    <x v="238"/>
    <x v="1"/>
    <x v="0"/>
    <s v="USD"/>
    <n v="1489500155"/>
    <n v="1485874955"/>
    <b v="0"/>
    <n v="188"/>
    <b v="0"/>
    <s v="technology/wearables"/>
    <x v="268"/>
    <x v="235"/>
    <s v="technology"/>
    <s v="wearables"/>
    <x v="326"/>
    <d v="2017-03-14T09:02:35"/>
  </r>
  <r>
    <n v="463"/>
    <s v="Tuskegee Redtails"/>
    <s v="Depicts the contribution the Tuskegee airmen made in certain historical events that helped turn the tide in World War II."/>
    <x v="91"/>
    <x v="239"/>
    <x v="1"/>
    <x v="0"/>
    <s v="USD"/>
    <n v="1316883753"/>
    <n v="1311699753"/>
    <b v="0"/>
    <n v="11"/>
    <b v="0"/>
    <s v="film &amp; video/animation"/>
    <x v="269"/>
    <x v="236"/>
    <s v="film &amp; video"/>
    <s v="animation"/>
    <x v="327"/>
    <d v="2011-09-24T12:02:33"/>
  </r>
  <r>
    <n v="471"/>
    <s v="Red Origins"/>
    <s v="Three kids try to stop Mazi Mbe's plan to restore Africa to its original state where Tricksters &amp; Spirits ruled_x000a_and Juju was law."/>
    <x v="91"/>
    <x v="240"/>
    <x v="1"/>
    <x v="0"/>
    <s v="USD"/>
    <n v="1397924379"/>
    <n v="1394039979"/>
    <b v="0"/>
    <n v="170"/>
    <b v="0"/>
    <s v="film &amp; video/animation"/>
    <x v="270"/>
    <x v="237"/>
    <s v="film &amp; video"/>
    <s v="animation"/>
    <x v="328"/>
    <d v="2014-04-19T11:19:39"/>
  </r>
  <r>
    <n v="123"/>
    <s v="Sentient - The Web Series (Canceled)"/>
    <s v="A group of scientists stumble upon an extraterrestrial virus that is self aware. They must stop it's spread in order to save humanity."/>
    <x v="91"/>
    <x v="241"/>
    <x v="0"/>
    <x v="0"/>
    <s v="USD"/>
    <n v="1414533600"/>
    <n v="1411411564"/>
    <b v="0"/>
    <n v="6"/>
    <b v="0"/>
    <s v="film &amp; video/science fiction"/>
    <x v="271"/>
    <x v="238"/>
    <s v="film &amp; video"/>
    <s v="science fiction"/>
    <x v="329"/>
    <d v="2014-10-28T17:00:00"/>
  </r>
  <r>
    <n v="3189"/>
    <s v="Hednadotter Jubileumskonsert"/>
    <s v="Det Ã¤r tio Ã¥r sedan sist! Musikalen Hednadotter med sÃ¥ngarna frÃ¥n orginaluppsÃ¤ttningen sjunger musikalen i Konsertform."/>
    <x v="91"/>
    <x v="242"/>
    <x v="1"/>
    <x v="1"/>
    <s v="SEK"/>
    <n v="1432455532"/>
    <n v="1429863532"/>
    <b v="0"/>
    <n v="19"/>
    <b v="0"/>
    <s v="theater/musical"/>
    <x v="272"/>
    <x v="239"/>
    <s v="theater"/>
    <s v="musical"/>
    <x v="330"/>
    <d v="2015-05-24T03:18:52"/>
  </r>
  <r>
    <n v="2001"/>
    <s v="Nuimo: Seamless Smart Home Interface"/>
    <s v="Nuimo is a universal controller for the internet of things. Control your music, lights, locks and more."/>
    <x v="91"/>
    <x v="243"/>
    <x v="2"/>
    <x v="6"/>
    <s v="EUR"/>
    <n v="1434139200"/>
    <n v="1431406916"/>
    <b v="1"/>
    <n v="1637"/>
    <b v="1"/>
    <s v="technology/hardware"/>
    <x v="273"/>
    <x v="240"/>
    <s v="technology"/>
    <s v="hardware"/>
    <x v="331"/>
    <d v="2015-06-12T15:00:00"/>
  </r>
  <r>
    <n v="137"/>
    <s v="Predator : Repentance (Canceled)"/>
    <s v="An unofficial sequel to the independent 2015 fan film Predator: Dark ages. Set in 2141 we follow the crew of the cargoship Centurion"/>
    <x v="91"/>
    <x v="0"/>
    <x v="0"/>
    <x v="10"/>
    <s v="DKK"/>
    <n v="1444657593"/>
    <n v="1440337593"/>
    <b v="0"/>
    <n v="0"/>
    <b v="0"/>
    <s v="film &amp; video/science fiction"/>
    <x v="0"/>
    <x v="0"/>
    <s v="film &amp; video"/>
    <s v="science fiction"/>
    <x v="332"/>
    <d v="2015-10-12T08:46:33"/>
  </r>
  <r>
    <n v="342"/>
    <s v="BREAKING A MONSTER a film about the band Unlocking The Truth"/>
    <s v="BREAKING A MONSTER needs your help to play in THEATERS!"/>
    <x v="91"/>
    <x v="244"/>
    <x v="2"/>
    <x v="0"/>
    <s v="USD"/>
    <n v="1461955465"/>
    <n v="1459363465"/>
    <b v="1"/>
    <n v="325"/>
    <b v="1"/>
    <s v="film &amp; video/documentary"/>
    <x v="274"/>
    <x v="241"/>
    <s v="film &amp; video"/>
    <s v="documentary"/>
    <x v="333"/>
    <d v="2016-04-29T13:44:25"/>
  </r>
  <r>
    <n v="704"/>
    <s v="ZNITCH- The Evolution in Helmet Safety"/>
    <s v="Turn you helmet into the safest helmet and don't worry about a thing,you will always have the right fit!!"/>
    <x v="91"/>
    <x v="245"/>
    <x v="1"/>
    <x v="11"/>
    <s v="CAD"/>
    <n v="1487565468"/>
    <n v="1482381468"/>
    <b v="0"/>
    <n v="4"/>
    <b v="0"/>
    <s v="technology/wearables"/>
    <x v="275"/>
    <x v="242"/>
    <s v="technology"/>
    <s v="wearables"/>
    <x v="334"/>
    <d v="2017-02-19T23:37:48"/>
  </r>
  <r>
    <n v="1074"/>
    <s v="Kingdom Espionage"/>
    <s v="An ambitious multiplayer game set in fantastical medieval world where you must defend your castle while attacking others to gain ranks!"/>
    <x v="92"/>
    <x v="246"/>
    <x v="1"/>
    <x v="0"/>
    <s v="USD"/>
    <n v="1388808545"/>
    <n v="1386216545"/>
    <b v="0"/>
    <n v="30"/>
    <b v="0"/>
    <s v="games/video games"/>
    <x v="276"/>
    <x v="243"/>
    <s v="games"/>
    <s v="video games"/>
    <x v="335"/>
    <d v="2014-01-03T23:09:05"/>
  </r>
  <r>
    <n v="1811"/>
    <s v="The Year of Sunsets"/>
    <s v="A collection of 365 color photographs of sunsets in 2014, beautifully presented in a hardcover book."/>
    <x v="92"/>
    <x v="247"/>
    <x v="1"/>
    <x v="0"/>
    <s v="USD"/>
    <n v="1414123200"/>
    <n v="1408962270"/>
    <b v="0"/>
    <n v="26"/>
    <b v="0"/>
    <s v="photography/photobooks"/>
    <x v="277"/>
    <x v="244"/>
    <s v="photography"/>
    <s v="photobooks"/>
    <x v="336"/>
    <d v="2014-10-23T23:00:00"/>
  </r>
  <r>
    <n v="1501"/>
    <s v="This is Nowhere"/>
    <s v="A hardcover book of surf, outdoor and nature photos from the British Columbia coast."/>
    <x v="93"/>
    <x v="248"/>
    <x v="2"/>
    <x v="11"/>
    <s v="CAD"/>
    <n v="1436364023"/>
    <n v="1433772023"/>
    <b v="1"/>
    <n v="885"/>
    <b v="1"/>
    <s v="photography/photobooks"/>
    <x v="278"/>
    <x v="245"/>
    <s v="photography"/>
    <s v="photobooks"/>
    <x v="337"/>
    <d v="2015-07-08T09:00:23"/>
  </r>
  <r>
    <n v="2653"/>
    <s v="Dream Rocket Project (Canceled)"/>
    <s v="DREAM BIG. Explore the universe through STEAM education. (Science, Technology, Engineering, Art, Mathematics)"/>
    <x v="94"/>
    <x v="249"/>
    <x v="0"/>
    <x v="0"/>
    <s v="USD"/>
    <n v="1402632000"/>
    <n v="1399909127"/>
    <b v="0"/>
    <n v="70"/>
    <b v="0"/>
    <s v="technology/space exploration"/>
    <x v="279"/>
    <x v="246"/>
    <s v="technology"/>
    <s v="space exploration"/>
    <x v="338"/>
    <d v="2014-06-12T23:00:00"/>
  </r>
  <r>
    <n v="401"/>
    <s v="Present and Unaccounted For: Black Women in Medicine"/>
    <s v="Join us as we explore their humanity, intellect and legacy, demonstrating to young women around the world that all things are possible."/>
    <x v="95"/>
    <x v="250"/>
    <x v="2"/>
    <x v="0"/>
    <s v="USD"/>
    <n v="1312747970"/>
    <n v="1310155970"/>
    <b v="0"/>
    <n v="73"/>
    <b v="1"/>
    <s v="film &amp; video/documentary"/>
    <x v="280"/>
    <x v="247"/>
    <s v="film &amp; video"/>
    <s v="documentary"/>
    <x v="339"/>
    <d v="2011-08-07T15:12:50"/>
  </r>
  <r>
    <n v="508"/>
    <s v="Heroes Faith II (Superior Soldier)"/>
    <s v="A stop-motion animated action packed adventure. Telling a great story with an even greater message. Join me and lets change the world."/>
    <x v="95"/>
    <x v="251"/>
    <x v="1"/>
    <x v="0"/>
    <s v="USD"/>
    <n v="1337955240"/>
    <n v="1332808501"/>
    <b v="0"/>
    <n v="3"/>
    <b v="0"/>
    <s v="film &amp; video/animation"/>
    <x v="281"/>
    <x v="248"/>
    <s v="film &amp; video"/>
    <s v="animation"/>
    <x v="340"/>
    <d v="2012-05-25T09:14:00"/>
  </r>
  <r>
    <n v="1978"/>
    <s v="B9Creator - A High Resolution 3D Printer"/>
    <s v="Please help us take DIY 3D Printing to the next level, support this open source photo-initiated polymer resin based 3D printing system!"/>
    <x v="95"/>
    <x v="252"/>
    <x v="2"/>
    <x v="0"/>
    <s v="USD"/>
    <n v="1339484400"/>
    <n v="1336627492"/>
    <b v="1"/>
    <n v="388"/>
    <b v="1"/>
    <s v="technology/hardware"/>
    <x v="282"/>
    <x v="249"/>
    <s v="technology"/>
    <s v="hardware"/>
    <x v="341"/>
    <d v="2012-06-12T02:00:00"/>
  </r>
  <r>
    <n v="288"/>
    <s v="Oxyana - A Feature Documentary Directed by Sean Dunne"/>
    <s v="A portrait of Oceana, WV, an old coal mining town that has become the epicenter of the Oxycontin epidemic, earning the nickname Oxyana."/>
    <x v="95"/>
    <x v="253"/>
    <x v="2"/>
    <x v="0"/>
    <s v="USD"/>
    <n v="1340683393"/>
    <n v="1337659393"/>
    <b v="1"/>
    <n v="447"/>
    <b v="1"/>
    <s v="film &amp; video/documentary"/>
    <x v="283"/>
    <x v="250"/>
    <s v="film &amp; video"/>
    <s v="documentary"/>
    <x v="342"/>
    <d v="2012-06-25T23:03:13"/>
  </r>
  <r>
    <n v="1110"/>
    <s v="PSI - Role Playing Game"/>
    <s v="PSI is a game about a group of people dealing with the effects of Nightmares becoming reality, life will never be the same."/>
    <x v="95"/>
    <x v="254"/>
    <x v="1"/>
    <x v="0"/>
    <s v="USD"/>
    <n v="1354919022"/>
    <n v="1352327022"/>
    <b v="0"/>
    <n v="11"/>
    <b v="0"/>
    <s v="games/video games"/>
    <x v="284"/>
    <x v="251"/>
    <s v="games"/>
    <s v="video games"/>
    <x v="343"/>
    <d v="2012-12-07T17:23:42"/>
  </r>
  <r>
    <n v="2056"/>
    <s v="TYLT Energi Backpack - charge your mobile devices on the go."/>
    <s v="A lightweight backpack that can charge your smartphone 4 times or an iPad one full charge, and recharge via a USB port"/>
    <x v="95"/>
    <x v="255"/>
    <x v="2"/>
    <x v="0"/>
    <s v="USD"/>
    <n v="1366222542"/>
    <n v="1363630542"/>
    <b v="0"/>
    <n v="554"/>
    <b v="1"/>
    <s v="technology/hardware"/>
    <x v="285"/>
    <x v="252"/>
    <s v="technology"/>
    <s v="hardware"/>
    <x v="344"/>
    <d v="2013-04-17T13:15:42"/>
  </r>
  <r>
    <n v="1478"/>
    <s v="Planet Money T-shirt"/>
    <s v="We are a team of multimedia reporters covering the global economy. We are going to make a t-shirt and tell the story of its creation."/>
    <x v="95"/>
    <x v="256"/>
    <x v="2"/>
    <x v="0"/>
    <s v="USD"/>
    <n v="1368564913"/>
    <n v="1367355313"/>
    <b v="1"/>
    <n v="20242"/>
    <b v="1"/>
    <s v="publishing/radio &amp; podcasts"/>
    <x v="286"/>
    <x v="253"/>
    <s v="publishing"/>
    <s v="radio &amp; podcasts"/>
    <x v="345"/>
    <d v="2013-05-14T15:55:13"/>
  </r>
  <r>
    <n v="1480"/>
    <s v="The Stage at KDHX"/>
    <s v="The Stage at KDHX will be a beacon for artistic independence in the heart of the country, showcasing new artists and old favorites."/>
    <x v="95"/>
    <x v="257"/>
    <x v="2"/>
    <x v="0"/>
    <s v="USD"/>
    <n v="1374858000"/>
    <n v="1373408699"/>
    <b v="1"/>
    <n v="635"/>
    <b v="1"/>
    <s v="publishing/radio &amp; podcasts"/>
    <x v="287"/>
    <x v="254"/>
    <s v="publishing"/>
    <s v="radio &amp; podcasts"/>
    <x v="346"/>
    <d v="2013-07-26T12:00:00"/>
  </r>
  <r>
    <n v="295"/>
    <s v="Rocky Horror Saved My Life - A Fan Documentary"/>
    <s v="A documentary on the fans, collectors, and live performers of &quot;The Rocky Horror Picture Show&quot;, as the film nears its 40th Anniversary."/>
    <x v="95"/>
    <x v="258"/>
    <x v="2"/>
    <x v="0"/>
    <s v="USD"/>
    <n v="1383264000"/>
    <n v="1378080409"/>
    <b v="1"/>
    <n v="665"/>
    <b v="1"/>
    <s v="film &amp; video/documentary"/>
    <x v="288"/>
    <x v="255"/>
    <s v="film &amp; video"/>
    <s v="documentary"/>
    <x v="347"/>
    <d v="2013-10-31T19:00:00"/>
  </r>
  <r>
    <n v="393"/>
    <s v="THE PENGUIN COUNTERS Documentary Film"/>
    <s v="This is a story thatâ€™s never been told, about tackling climate change one penguin at a timeâ€¦"/>
    <x v="95"/>
    <x v="259"/>
    <x v="2"/>
    <x v="0"/>
    <s v="USD"/>
    <n v="1381424452"/>
    <n v="1378746052"/>
    <b v="0"/>
    <n v="351"/>
    <b v="1"/>
    <s v="film &amp; video/documentary"/>
    <x v="289"/>
    <x v="256"/>
    <s v="film &amp; video"/>
    <s v="documentary"/>
    <x v="348"/>
    <d v="2013-10-10T12:00:52"/>
  </r>
  <r>
    <n v="862"/>
    <s v="The London Jazz Machine  - Jazz greats musical project"/>
    <s v="I want to work with the great John Goodsall and Percy Jones from Brand X to create the ultimate new jazz album."/>
    <x v="95"/>
    <x v="260"/>
    <x v="1"/>
    <x v="9"/>
    <s v="GBP"/>
    <n v="1384179548"/>
    <n v="1381583948"/>
    <b v="0"/>
    <n v="4"/>
    <b v="0"/>
    <s v="music/jazz"/>
    <x v="290"/>
    <x v="257"/>
    <s v="music"/>
    <s v="jazz"/>
    <x v="349"/>
    <d v="2013-11-11T09:19:08"/>
  </r>
  <r>
    <n v="2049"/>
    <s v="LOCK8 - the World's First Smart Bike Lock"/>
    <s v="Keyless. Alarm secured. GPS tracking."/>
    <x v="95"/>
    <x v="261"/>
    <x v="2"/>
    <x v="9"/>
    <s v="GBP"/>
    <n v="1386025140"/>
    <n v="1382963963"/>
    <b v="0"/>
    <n v="742"/>
    <b v="1"/>
    <s v="technology/hardware"/>
    <x v="291"/>
    <x v="258"/>
    <s v="technology"/>
    <s v="hardware"/>
    <x v="350"/>
    <d v="2013-12-02T17:59:00"/>
  </r>
  <r>
    <n v="450"/>
    <s v="DreamAfrica"/>
    <s v="Why do the moon and stars receive their light from the sun? Africa has a story to tell. Ananse and Kweku appear in this great folktale."/>
    <x v="95"/>
    <x v="262"/>
    <x v="1"/>
    <x v="0"/>
    <s v="USD"/>
    <n v="1392417800"/>
    <n v="1389825800"/>
    <b v="0"/>
    <n v="7"/>
    <b v="0"/>
    <s v="film &amp; video/animation"/>
    <x v="292"/>
    <x v="259"/>
    <s v="film &amp; video"/>
    <s v="animation"/>
    <x v="351"/>
    <d v="2014-02-14T17:43:20"/>
  </r>
  <r>
    <n v="1226"/>
    <s v="Pavlo is Filming  a PBS Concert Special (Canceled)"/>
    <s v="Pavlo will be independently filming his second full length PBS Special and DVD in May with director George Veras"/>
    <x v="95"/>
    <x v="263"/>
    <x v="0"/>
    <x v="0"/>
    <s v="USD"/>
    <n v="1398042000"/>
    <n v="1395089981"/>
    <b v="0"/>
    <n v="40"/>
    <b v="0"/>
    <s v="music/world music"/>
    <x v="293"/>
    <x v="260"/>
    <s v="music"/>
    <s v="world music"/>
    <x v="352"/>
    <d v="2014-04-20T20:00:00"/>
  </r>
  <r>
    <n v="987"/>
    <s v="Kidswatcher"/>
    <s v="Always know where your precious children are. Let them explore the world freely and in a secure way by using the Kidswatcher."/>
    <x v="95"/>
    <x v="264"/>
    <x v="1"/>
    <x v="4"/>
    <s v="EUR"/>
    <n v="1403507050"/>
    <n v="1400051050"/>
    <b v="0"/>
    <n v="41"/>
    <b v="0"/>
    <s v="technology/wearables"/>
    <x v="294"/>
    <x v="261"/>
    <s v="technology"/>
    <s v="wearables"/>
    <x v="353"/>
    <d v="2014-06-23T02:04:10"/>
  </r>
  <r>
    <n v="2998"/>
    <s v="A bigger, better home for the New Orleans comedy scene"/>
    <s v="The New Movement works tirelessly to put Nola on the comedy map. This project will upgrade our theater and production facilities."/>
    <x v="95"/>
    <x v="265"/>
    <x v="2"/>
    <x v="0"/>
    <s v="USD"/>
    <n v="1402892700"/>
    <n v="1400474329"/>
    <b v="0"/>
    <n v="433"/>
    <b v="1"/>
    <s v="theater/spaces"/>
    <x v="295"/>
    <x v="262"/>
    <s v="theater"/>
    <s v="spaces"/>
    <x v="354"/>
    <d v="2014-06-15T23:25:00"/>
  </r>
  <r>
    <n v="3893"/>
    <s v="MY PRIVATE REVOLUTION"/>
    <s v="An inspiring story of a young girl's journey from childhood to adulthood told through monologue, dialogue, poetry and music and dance."/>
    <x v="95"/>
    <x v="266"/>
    <x v="1"/>
    <x v="0"/>
    <s v="USD"/>
    <n v="1404194400"/>
    <n v="1400600840"/>
    <b v="0"/>
    <n v="84"/>
    <b v="0"/>
    <s v="theater/plays"/>
    <x v="296"/>
    <x v="263"/>
    <s v="theater"/>
    <s v="plays"/>
    <x v="355"/>
    <d v="2014-07-01T01:00:00"/>
  </r>
  <r>
    <n v="1180"/>
    <s v="Hogzilla S.O.W. (Squeals On Wheels) A Veteran Owned Company"/>
    <s v="We would like to start a military-themed food truck to serve the Battle Creek/Kalamazoo area."/>
    <x v="95"/>
    <x v="267"/>
    <x v="1"/>
    <x v="0"/>
    <s v="USD"/>
    <n v="1403983314"/>
    <n v="1400786514"/>
    <b v="0"/>
    <n v="85"/>
    <b v="0"/>
    <s v="food/food trucks"/>
    <x v="297"/>
    <x v="264"/>
    <s v="food"/>
    <s v="food trucks"/>
    <x v="356"/>
    <d v="2014-06-28T14:21:54"/>
  </r>
  <r>
    <n v="161"/>
    <s v="Midway: The Turning Point"/>
    <s v="Step 1 (script editing) to produce a dramatic film about the air/sea battle of WWII that turned the tide of victory for the US."/>
    <x v="95"/>
    <x v="186"/>
    <x v="1"/>
    <x v="0"/>
    <s v="USD"/>
    <n v="1404318595"/>
    <n v="1401726595"/>
    <b v="0"/>
    <n v="1"/>
    <b v="0"/>
    <s v="film &amp; video/drama"/>
    <x v="115"/>
    <x v="184"/>
    <s v="film &amp; video"/>
    <s v="drama"/>
    <x v="357"/>
    <d v="2014-07-02T11:29:55"/>
  </r>
  <r>
    <n v="1083"/>
    <s v="Video Game Store That Can Beat Out Any Other"/>
    <s v="We want to take everything video game related people have seen since 1978 to now and turn it into the top gamer lounge in canada !"/>
    <x v="95"/>
    <x v="268"/>
    <x v="1"/>
    <x v="11"/>
    <s v="CAD"/>
    <n v="1406994583"/>
    <n v="1401810583"/>
    <b v="0"/>
    <n v="1"/>
    <b v="0"/>
    <s v="games/video games"/>
    <x v="298"/>
    <x v="265"/>
    <s v="games"/>
    <s v="video games"/>
    <x v="358"/>
    <d v="2014-08-02T10:49:43"/>
  </r>
  <r>
    <n v="1949"/>
    <s v="Shake Your Power"/>
    <s v="#ShakeYourPower brings clean energy to places in the world without electricity through the power of music."/>
    <x v="95"/>
    <x v="269"/>
    <x v="2"/>
    <x v="9"/>
    <s v="GBP"/>
    <n v="1404986951"/>
    <n v="1402394951"/>
    <b v="1"/>
    <n v="943"/>
    <b v="1"/>
    <s v="technology/hardware"/>
    <x v="299"/>
    <x v="266"/>
    <s v="technology"/>
    <s v="hardware"/>
    <x v="359"/>
    <d v="2014-07-10T05:09:11"/>
  </r>
  <r>
    <n v="2004"/>
    <s v="Printeer - a 3D printer for kids &amp; schools"/>
    <s v="Design and 3D print your own creations using an iPad. A delightful 3D printing experience for children and K-12 education."/>
    <x v="95"/>
    <x v="270"/>
    <x v="2"/>
    <x v="0"/>
    <s v="USD"/>
    <n v="1405002663"/>
    <n v="1402410663"/>
    <b v="1"/>
    <n v="354"/>
    <b v="1"/>
    <s v="technology/hardware"/>
    <x v="300"/>
    <x v="267"/>
    <s v="technology"/>
    <s v="hardware"/>
    <x v="360"/>
    <d v="2014-07-10T09:31:03"/>
  </r>
  <r>
    <n v="674"/>
    <s v="Something To Wear For Hearing Sounds By Feeling Vibrations"/>
    <s v="Listen to sounds by feeling an array of vibrational patterns against your body."/>
    <x v="95"/>
    <x v="271"/>
    <x v="1"/>
    <x v="0"/>
    <s v="USD"/>
    <n v="1407811627"/>
    <n v="1402627627"/>
    <b v="0"/>
    <n v="2"/>
    <b v="0"/>
    <s v="technology/wearables"/>
    <x v="301"/>
    <x v="268"/>
    <s v="technology"/>
    <s v="wearables"/>
    <x v="361"/>
    <d v="2014-08-11T21:47:07"/>
  </r>
  <r>
    <n v="2863"/>
    <s v="Equality Theatre"/>
    <s v="I would like to start a Acting Company that supports and includes LGBTQ youth and young adults in very conservative North Texas"/>
    <x v="95"/>
    <x v="68"/>
    <x v="1"/>
    <x v="0"/>
    <s v="USD"/>
    <n v="1410279123"/>
    <n v="1405095123"/>
    <b v="0"/>
    <n v="1"/>
    <b v="0"/>
    <s v="theater/plays"/>
    <x v="302"/>
    <x v="66"/>
    <s v="theater"/>
    <s v="plays"/>
    <x v="362"/>
    <d v="2014-09-09T11:12:03"/>
  </r>
  <r>
    <n v="2308"/>
    <s v="The Ember Days Audio/Visual Experience"/>
    <s v="For our next record we're combining amazing visuals with new and creative music to create an truly beautiful worship experience."/>
    <x v="95"/>
    <x v="272"/>
    <x v="2"/>
    <x v="0"/>
    <s v="USD"/>
    <n v="1409274000"/>
    <n v="1406847996"/>
    <b v="1"/>
    <n v="614"/>
    <b v="1"/>
    <s v="music/indie rock"/>
    <x v="303"/>
    <x v="269"/>
    <s v="music"/>
    <s v="indie rock"/>
    <x v="363"/>
    <d v="2014-08-28T20:00:00"/>
  </r>
  <r>
    <n v="2951"/>
    <s v="Brentwood Theater Company needs a Rehearsal Space."/>
    <s v="A building w/office, rehearsal space and classrooms centered on performing arts._x000a_Brentwood Theater Company is a non-profit 501(c)(3)"/>
    <x v="95"/>
    <x v="273"/>
    <x v="0"/>
    <x v="0"/>
    <s v="USD"/>
    <n v="1412536573"/>
    <n v="1408648573"/>
    <b v="0"/>
    <n v="58"/>
    <b v="0"/>
    <s v="theater/spaces"/>
    <x v="304"/>
    <x v="270"/>
    <s v="theater"/>
    <s v="spaces"/>
    <x v="364"/>
    <d v="2014-10-05T14:16:13"/>
  </r>
  <r>
    <n v="660"/>
    <s v="ProfileMyRun:  Run the Right Way, Run the Natural Way"/>
    <s v="A revolutionary way to bring running science to everyday people and help runners of all levels achieve a more natural and enjoyable run"/>
    <x v="95"/>
    <x v="274"/>
    <x v="1"/>
    <x v="0"/>
    <s v="USD"/>
    <n v="1415558879"/>
    <n v="1412963279"/>
    <b v="0"/>
    <n v="18"/>
    <b v="0"/>
    <s v="technology/wearables"/>
    <x v="305"/>
    <x v="271"/>
    <s v="technology"/>
    <s v="wearables"/>
    <x v="365"/>
    <d v="2014-11-09T13:47:59"/>
  </r>
  <r>
    <n v="153"/>
    <s v="Awakening (Canceled)"/>
    <s v="What would you do if you face something beyond your understanding? If someone you loved disappeared without a trace?"/>
    <x v="95"/>
    <x v="275"/>
    <x v="0"/>
    <x v="0"/>
    <s v="USD"/>
    <n v="1417532644"/>
    <n v="1413900244"/>
    <b v="0"/>
    <n v="10"/>
    <b v="0"/>
    <s v="film &amp; video/science fiction"/>
    <x v="306"/>
    <x v="272"/>
    <s v="film &amp; video"/>
    <s v="science fiction"/>
    <x v="366"/>
    <d v="2014-12-02T10:04:04"/>
  </r>
  <r>
    <n v="1329"/>
    <s v="Xtnd: Use your cell phone, tablet, or camera hands free"/>
    <s v="Xtnd is a hands free multifunctional device for your tablet, cell phone, &amp; camera. It's also a convenient backpack for storage."/>
    <x v="95"/>
    <x v="276"/>
    <x v="0"/>
    <x v="0"/>
    <s v="USD"/>
    <n v="1417501145"/>
    <n v="1414041545"/>
    <b v="0"/>
    <n v="9"/>
    <b v="0"/>
    <s v="technology/wearables"/>
    <x v="307"/>
    <x v="273"/>
    <s v="technology"/>
    <s v="wearables"/>
    <x v="367"/>
    <d v="2014-12-02T01:19:05"/>
  </r>
  <r>
    <n v="1339"/>
    <s v="Linkoo (Canceled)"/>
    <s v="World's Smallest customizable Phone &amp; GPS Watch for kids !"/>
    <x v="95"/>
    <x v="277"/>
    <x v="0"/>
    <x v="0"/>
    <s v="USD"/>
    <n v="1418056315"/>
    <n v="1414164715"/>
    <b v="0"/>
    <n v="37"/>
    <b v="0"/>
    <s v="technology/wearables"/>
    <x v="308"/>
    <x v="274"/>
    <s v="technology"/>
    <s v="wearables"/>
    <x v="368"/>
    <d v="2014-12-08T11:31:55"/>
  </r>
  <r>
    <n v="2006"/>
    <s v="MAID Oven - Make All Incredible Dishes"/>
    <s v="MAID is a smart kitchen assistant &amp; a multifunctional oven. MAID knows what to cook and how to cook. Cooking is now easy,fun &amp; social."/>
    <x v="95"/>
    <x v="278"/>
    <x v="2"/>
    <x v="0"/>
    <s v="USD"/>
    <n v="1417611645"/>
    <n v="1414584045"/>
    <b v="1"/>
    <n v="303"/>
    <b v="1"/>
    <s v="technology/hardware"/>
    <x v="309"/>
    <x v="275"/>
    <s v="technology"/>
    <s v="hardware"/>
    <x v="369"/>
    <d v="2014-12-03T08:00:45"/>
  </r>
  <r>
    <n v="2137"/>
    <s v="Late To The Party : A Cold War Espionage RPG in the Baltics"/>
    <s v="Arrest, interrogate, and uncover the truth as a local woman recruited by the KGB. For Windows, Mac &amp; Linux."/>
    <x v="95"/>
    <x v="279"/>
    <x v="1"/>
    <x v="11"/>
    <s v="CAD"/>
    <n v="1417804229"/>
    <n v="1415212229"/>
    <b v="0"/>
    <n v="534"/>
    <b v="0"/>
    <s v="games/video games"/>
    <x v="310"/>
    <x v="276"/>
    <s v="games"/>
    <s v="video games"/>
    <x v="370"/>
    <d v="2014-12-05T13:30:29"/>
  </r>
  <r>
    <n v="208"/>
    <s v="OLIVIA"/>
    <s v="A young woman's journey from Africa to Australia where she finds heaven on earth, love and tragedy. Within her tragedy she saves lives."/>
    <x v="95"/>
    <x v="0"/>
    <x v="1"/>
    <x v="3"/>
    <s v="AUD"/>
    <n v="1418719967"/>
    <n v="1416127967"/>
    <b v="0"/>
    <n v="0"/>
    <b v="0"/>
    <s v="film &amp; video/drama"/>
    <x v="0"/>
    <x v="0"/>
    <s v="film &amp; video"/>
    <s v="drama"/>
    <x v="371"/>
    <d v="2014-12-16T03:52:47"/>
  </r>
  <r>
    <n v="672"/>
    <s v="youWare  |  A digital ID for the real world"/>
    <s v="Fashion accessories used to instantly link with people you meet and exchange contact info, money, documents, media and so much more."/>
    <x v="95"/>
    <x v="280"/>
    <x v="1"/>
    <x v="0"/>
    <s v="USD"/>
    <n v="1420088340"/>
    <n v="1417410964"/>
    <b v="0"/>
    <n v="215"/>
    <b v="0"/>
    <s v="technology/wearables"/>
    <x v="311"/>
    <x v="277"/>
    <s v="technology"/>
    <s v="wearables"/>
    <x v="372"/>
    <d v="2014-12-31T23:59:00"/>
  </r>
  <r>
    <n v="2031"/>
    <s v="Linkio: the $100 Smart Home Devices Solution"/>
    <s v="With Linkio you can use your smartphone to control every electronic you own- for only $100!"/>
    <x v="95"/>
    <x v="281"/>
    <x v="2"/>
    <x v="4"/>
    <s v="EUR"/>
    <n v="1420765200"/>
    <n v="1417506853"/>
    <b v="1"/>
    <n v="508"/>
    <b v="1"/>
    <s v="technology/hardware"/>
    <x v="312"/>
    <x v="278"/>
    <s v="technology"/>
    <s v="hardware"/>
    <x v="373"/>
    <d v="2015-01-08T20:00:00"/>
  </r>
  <r>
    <n v="959"/>
    <s v="The Pi Watch - A Programmable, Open Source Smartwatch!"/>
    <s v="The Pi (Arduino-Compatible) is a new kind of wearable. It's a diy smartwatch with a round display, touch ring, and a powerful CPU!"/>
    <x v="95"/>
    <x v="282"/>
    <x v="1"/>
    <x v="0"/>
    <s v="USD"/>
    <n v="1421640665"/>
    <n v="1419048665"/>
    <b v="0"/>
    <n v="171"/>
    <b v="0"/>
    <s v="technology/wearables"/>
    <x v="313"/>
    <x v="279"/>
    <s v="technology"/>
    <s v="wearables"/>
    <x v="374"/>
    <d v="2015-01-18T23:11:05"/>
  </r>
  <r>
    <n v="1234"/>
    <s v="Lionstar International Tour 2015 (Canceled)"/>
    <s v="We have been offered shows all over the world, to reach places and people with our music, for the experience of just doing it!"/>
    <x v="95"/>
    <x v="0"/>
    <x v="0"/>
    <x v="9"/>
    <s v="GBP"/>
    <n v="1422903342"/>
    <n v="1420311342"/>
    <b v="0"/>
    <n v="0"/>
    <b v="0"/>
    <s v="music/world music"/>
    <x v="0"/>
    <x v="0"/>
    <s v="music"/>
    <s v="world music"/>
    <x v="375"/>
    <d v="2015-02-02T13:55:42"/>
  </r>
  <r>
    <n v="2688"/>
    <s v="Mac N Cheez Food Truck"/>
    <s v="The amazing gourmet Mac N Cheez Food Truck Campaigne!"/>
    <x v="95"/>
    <x v="283"/>
    <x v="1"/>
    <x v="0"/>
    <s v="USD"/>
    <n v="1424746800"/>
    <n v="1422067870"/>
    <b v="0"/>
    <n v="14"/>
    <b v="0"/>
    <s v="food/food trucks"/>
    <x v="314"/>
    <x v="280"/>
    <s v="food"/>
    <s v="food trucks"/>
    <x v="376"/>
    <d v="2015-02-23T22:00:00"/>
  </r>
  <r>
    <n v="221"/>
    <s v="Archetypes"/>
    <s v="Film about Schizophrenia with Surreal Twists!"/>
    <x v="95"/>
    <x v="0"/>
    <x v="1"/>
    <x v="0"/>
    <s v="USD"/>
    <n v="1427569564"/>
    <n v="1422389164"/>
    <b v="0"/>
    <n v="0"/>
    <b v="0"/>
    <s v="film &amp; video/drama"/>
    <x v="0"/>
    <x v="0"/>
    <s v="film &amp; video"/>
    <s v="drama"/>
    <x v="377"/>
    <d v="2015-03-28T14:06:04"/>
  </r>
  <r>
    <n v="1181"/>
    <s v="Gringo Loco Tacos Food Truck"/>
    <s v="Bringing the best tacos to the streets of Chicago!"/>
    <x v="95"/>
    <x v="107"/>
    <x v="1"/>
    <x v="0"/>
    <s v="USD"/>
    <n v="1425197321"/>
    <n v="1422605321"/>
    <b v="0"/>
    <n v="3"/>
    <b v="0"/>
    <s v="food/food trucks"/>
    <x v="315"/>
    <x v="281"/>
    <s v="food"/>
    <s v="food trucks"/>
    <x v="378"/>
    <d v="2015-03-01T03:08:41"/>
  </r>
  <r>
    <n v="2894"/>
    <s v="How Could You Do This To Me (The Stage Play)"/>
    <s v="This Is A Story About A Woman A Man And A Woman"/>
    <x v="95"/>
    <x v="0"/>
    <x v="1"/>
    <x v="0"/>
    <s v="USD"/>
    <n v="1428100815"/>
    <n v="1422920415"/>
    <b v="0"/>
    <n v="0"/>
    <b v="0"/>
    <s v="theater/plays"/>
    <x v="0"/>
    <x v="0"/>
    <s v="theater"/>
    <s v="plays"/>
    <x v="379"/>
    <d v="2015-04-03T17:40:15"/>
  </r>
  <r>
    <n v="2733"/>
    <s v="ONetSwitch: Open Source Hardware for Networking"/>
    <s v="Students, makers, and engineers can write Linux software applications to achieve any network functions, such as NAS, VPN and Firewall."/>
    <x v="95"/>
    <x v="284"/>
    <x v="2"/>
    <x v="0"/>
    <s v="USD"/>
    <n v="1428643974"/>
    <n v="1423463574"/>
    <b v="0"/>
    <n v="119"/>
    <b v="1"/>
    <s v="technology/hardware"/>
    <x v="316"/>
    <x v="282"/>
    <s v="technology"/>
    <s v="hardware"/>
    <x v="380"/>
    <d v="2015-04-10T00:32:54"/>
  </r>
  <r>
    <n v="1778"/>
    <s v="Portrait of Cuban Resilience: Faces and Voices of a Blockade"/>
    <s v="This book combines portraits of Cuban life and and society with quotes from a diverse group of Cubans that live in Cuba now."/>
    <x v="95"/>
    <x v="285"/>
    <x v="1"/>
    <x v="0"/>
    <s v="USD"/>
    <n v="1427485395"/>
    <n v="1423600995"/>
    <b v="1"/>
    <n v="15"/>
    <b v="0"/>
    <s v="photography/photobooks"/>
    <x v="317"/>
    <x v="283"/>
    <s v="photography"/>
    <s v="photobooks"/>
    <x v="381"/>
    <d v="2015-03-27T14:43:15"/>
  </r>
  <r>
    <n v="599"/>
    <s v="Mail 4 Jail"/>
    <s v="We send care packages to incarcerated individuals throughout the country that include specific items hand picked by the sender."/>
    <x v="95"/>
    <x v="286"/>
    <x v="1"/>
    <x v="0"/>
    <s v="USD"/>
    <n v="1425827760"/>
    <n v="1423769402"/>
    <b v="0"/>
    <n v="2"/>
    <b v="0"/>
    <s v="technology/web"/>
    <x v="318"/>
    <x v="284"/>
    <s v="technology"/>
    <s v="web"/>
    <x v="382"/>
    <d v="2015-03-08T10:16:00"/>
  </r>
  <r>
    <n v="956"/>
    <s v="SemiYours"/>
    <s v="You can rent out your Car with Uber. _x000a_You can rent out your Home with Airbnb. _x000a_Now you can rent out your CLOSET with SemiYOURS!"/>
    <x v="95"/>
    <x v="287"/>
    <x v="1"/>
    <x v="0"/>
    <s v="USD"/>
    <n v="1430081759"/>
    <n v="1424901359"/>
    <b v="0"/>
    <n v="17"/>
    <b v="0"/>
    <s v="technology/wearables"/>
    <x v="319"/>
    <x v="285"/>
    <s v="technology"/>
    <s v="wearables"/>
    <x v="383"/>
    <d v="2015-04-26T15:55:59"/>
  </r>
  <r>
    <n v="2685"/>
    <s v="Nana's Home Cooking on Wheels"/>
    <s v="Home cooked meals made by Nana. Indiana's famous tenderloin sandwiches, Nana's homemade cole slaw and so much more."/>
    <x v="95"/>
    <x v="22"/>
    <x v="1"/>
    <x v="0"/>
    <s v="USD"/>
    <n v="1430149330"/>
    <n v="1424968930"/>
    <b v="0"/>
    <n v="1"/>
    <b v="0"/>
    <s v="food/food trucks"/>
    <x v="29"/>
    <x v="21"/>
    <s v="food"/>
    <s v="food trucks"/>
    <x v="384"/>
    <d v="2015-04-27T10:42:10"/>
  </r>
  <r>
    <n v="3108"/>
    <s v="Funding a home for our Children's Theater"/>
    <s v="We need a permanent home for the theater!"/>
    <x v="95"/>
    <x v="16"/>
    <x v="1"/>
    <x v="0"/>
    <s v="USD"/>
    <n v="1430234394"/>
    <n v="1425053994"/>
    <b v="0"/>
    <n v="2"/>
    <b v="0"/>
    <s v="theater/spaces"/>
    <x v="320"/>
    <x v="72"/>
    <s v="theater"/>
    <s v="spaces"/>
    <x v="385"/>
    <d v="2015-04-28T10:19:54"/>
  </r>
  <r>
    <n v="216"/>
    <s v="Another Brick In The Wall - Feature Film"/>
    <s v="A nostalgic film about the unorthodox teacher we all wish we had, the girl we all fell for, and the friend we didn't expect to make."/>
    <x v="95"/>
    <x v="288"/>
    <x v="1"/>
    <x v="0"/>
    <s v="USD"/>
    <n v="1429740037"/>
    <n v="1425423637"/>
    <b v="0"/>
    <n v="84"/>
    <b v="0"/>
    <s v="film &amp; video/drama"/>
    <x v="321"/>
    <x v="286"/>
    <s v="film &amp; video"/>
    <s v="drama"/>
    <x v="386"/>
    <d v="2015-04-22T17:00:37"/>
  </r>
  <r>
    <n v="2510"/>
    <s v="Dugout Dogs, Americas love of hot dogs and baseball!"/>
    <s v="Dugout Dogs will be specializing in the many hot dog and sausage styles sold at baseball parks around Major League Baseball (MLB)."/>
    <x v="95"/>
    <x v="23"/>
    <x v="1"/>
    <x v="0"/>
    <s v="USD"/>
    <n v="1431647772"/>
    <n v="1426463772"/>
    <b v="0"/>
    <n v="2"/>
    <b v="0"/>
    <s v="food/restaurants"/>
    <x v="322"/>
    <x v="287"/>
    <s v="food"/>
    <s v="restaurants"/>
    <x v="387"/>
    <d v="2015-05-14T18:56:12"/>
  </r>
  <r>
    <n v="2077"/>
    <s v="4SeTVâ„¢ - Watch 4 TV Channels on Any Screen At Once"/>
    <s v="A Whole New Way to Get TV: Watch four live TV channels at once on your tablet, smartphone, or big screen TV!"/>
    <x v="95"/>
    <x v="289"/>
    <x v="2"/>
    <x v="0"/>
    <s v="USD"/>
    <n v="1433538000"/>
    <n v="1428541276"/>
    <b v="0"/>
    <n v="188"/>
    <b v="1"/>
    <s v="technology/hardware"/>
    <x v="323"/>
    <x v="288"/>
    <s v="technology"/>
    <s v="hardware"/>
    <x v="388"/>
    <d v="2015-06-05T16:00:00"/>
  </r>
  <r>
    <n v="3993"/>
    <s v="Invincible Diamonds: A Survivor's Guide"/>
    <s v="I am seeking to turn my collection of urban poetry into a stage play. My desire is to inspire victims to heal."/>
    <x v="95"/>
    <x v="77"/>
    <x v="1"/>
    <x v="0"/>
    <s v="USD"/>
    <n v="1431549912"/>
    <n v="1428957912"/>
    <b v="0"/>
    <n v="1"/>
    <b v="0"/>
    <s v="theater/plays"/>
    <x v="6"/>
    <x v="64"/>
    <s v="theater"/>
    <s v="plays"/>
    <x v="389"/>
    <d v="2015-05-13T15:45:12"/>
  </r>
  <r>
    <n v="2945"/>
    <s v="A Midsummer Night's Pub"/>
    <s v="Where people that enjoy theater, or just something new can go to have fun and experience varying types of theater in Albuquerque."/>
    <x v="95"/>
    <x v="0"/>
    <x v="1"/>
    <x v="0"/>
    <s v="USD"/>
    <n v="1432437660"/>
    <n v="1429845660"/>
    <b v="0"/>
    <n v="0"/>
    <b v="0"/>
    <s v="theater/spaces"/>
    <x v="0"/>
    <x v="0"/>
    <s v="theater"/>
    <s v="spaces"/>
    <x v="390"/>
    <d v="2015-05-23T22:21:00"/>
  </r>
  <r>
    <n v="3052"/>
    <s v="Funding for a new theater facility in Walker Minnesota"/>
    <s v="To let the arts continue in Walker Minnesota We need a performing arts space and art gallery"/>
    <x v="95"/>
    <x v="23"/>
    <x v="1"/>
    <x v="0"/>
    <s v="USD"/>
    <n v="1432828740"/>
    <n v="1430237094"/>
    <b v="0"/>
    <n v="2"/>
    <b v="0"/>
    <s v="theater/spaces"/>
    <x v="322"/>
    <x v="287"/>
    <s v="theater"/>
    <s v="spaces"/>
    <x v="391"/>
    <d v="2015-05-28T10:59:00"/>
  </r>
  <r>
    <n v="691"/>
    <s v="ShapeCase - Colorful Apple Watch Bumpers"/>
    <s v="Personalizing your Apple Watch has never been easier. Ten different colors to match any lifestyle. Time is precious, protect it."/>
    <x v="95"/>
    <x v="290"/>
    <x v="1"/>
    <x v="0"/>
    <s v="USD"/>
    <n v="1435711246"/>
    <n v="1433292046"/>
    <b v="0"/>
    <n v="10"/>
    <b v="0"/>
    <s v="technology/wearables"/>
    <x v="324"/>
    <x v="228"/>
    <s v="technology"/>
    <s v="wearables"/>
    <x v="392"/>
    <d v="2015-06-30T19:40:46"/>
  </r>
  <r>
    <n v="1342"/>
    <s v="Vuzion: An Actual Overlaid Heads Up Display Wearable"/>
    <s v="Method50 aims to prototype a revolutionary true heads up display to create a new way of living in, playing in, and viewing the world."/>
    <x v="95"/>
    <x v="176"/>
    <x v="0"/>
    <x v="0"/>
    <s v="USD"/>
    <n v="1437161739"/>
    <n v="1434569739"/>
    <b v="0"/>
    <n v="1"/>
    <b v="0"/>
    <s v="technology/wearables"/>
    <x v="245"/>
    <x v="56"/>
    <s v="technology"/>
    <s v="wearables"/>
    <x v="393"/>
    <d v="2015-07-17T14:35:39"/>
  </r>
  <r>
    <n v="220"/>
    <s v="LA VIE"/>
    <s v="A Freelancer abandons everything to chase after his dream of being &quot;great&quot; escape to Bangkok and return to his home-world."/>
    <x v="95"/>
    <x v="291"/>
    <x v="1"/>
    <x v="0"/>
    <s v="USD"/>
    <n v="1440101160"/>
    <n v="1436542030"/>
    <b v="0"/>
    <n v="3"/>
    <b v="0"/>
    <s v="film &amp; video/drama"/>
    <x v="325"/>
    <x v="289"/>
    <s v="film &amp; video"/>
    <s v="drama"/>
    <x v="394"/>
    <d v="2015-08-20T15:06:00"/>
  </r>
  <r>
    <n v="213"/>
    <s v="Hart Blvd. A feature film by Andrew Greve"/>
    <s v="A family dramedy about a grandfather  and grandson who are both on their path to redemption."/>
    <x v="95"/>
    <x v="68"/>
    <x v="1"/>
    <x v="0"/>
    <s v="USD"/>
    <n v="1439734001"/>
    <n v="1437142547"/>
    <b v="0"/>
    <n v="1"/>
    <b v="0"/>
    <s v="film &amp; video/drama"/>
    <x v="302"/>
    <x v="66"/>
    <s v="film &amp; video"/>
    <s v="drama"/>
    <x v="395"/>
    <d v="2015-08-16T09:06:41"/>
  </r>
  <r>
    <n v="1748"/>
    <s v="So It Is: Vancouver"/>
    <s v="Telling the story of the city through remarkable people who live in Vancouver today."/>
    <x v="95"/>
    <x v="292"/>
    <x v="2"/>
    <x v="11"/>
    <s v="CAD"/>
    <n v="1441234143"/>
    <n v="1438642143"/>
    <b v="0"/>
    <n v="181"/>
    <b v="1"/>
    <s v="photography/photobooks"/>
    <x v="326"/>
    <x v="290"/>
    <s v="photography"/>
    <s v="photobooks"/>
    <x v="396"/>
    <d v="2015-09-02T17:49:03"/>
  </r>
  <r>
    <n v="425"/>
    <s v="Patch Bo - Organic toons"/>
    <s v="Support new organic, gluten free cartoon! You'll enjoy this funny story about fruits &amp; vegies and will be able to see new episodes!"/>
    <x v="95"/>
    <x v="293"/>
    <x v="1"/>
    <x v="0"/>
    <s v="USD"/>
    <n v="1448660404"/>
    <n v="1443472804"/>
    <b v="0"/>
    <n v="2"/>
    <b v="0"/>
    <s v="film &amp; video/animation"/>
    <x v="131"/>
    <x v="64"/>
    <s v="film &amp; video"/>
    <s v="animation"/>
    <x v="397"/>
    <d v="2015-11-27T16:40:04"/>
  </r>
  <r>
    <n v="545"/>
    <s v="Speedwapp - The best webdesign tool for Wordpress, Bootstrap"/>
    <s v="1st collaborative webdesign tool to create professional websites with WordPress, Bootstrap and other open source technologies."/>
    <x v="95"/>
    <x v="294"/>
    <x v="1"/>
    <x v="14"/>
    <s v="EUR"/>
    <n v="1447600389"/>
    <n v="1444140789"/>
    <b v="0"/>
    <n v="34"/>
    <b v="0"/>
    <s v="technology/web"/>
    <x v="327"/>
    <x v="291"/>
    <s v="technology"/>
    <s v="web"/>
    <x v="398"/>
    <d v="2015-11-15T10:13:09"/>
  </r>
  <r>
    <n v="1416"/>
    <s v="Glenn's  little book of  quotes"/>
    <s v="glenn's  book of quotes is designed to give the readers a thought for the day , lighten the mood  and put a smile  on their faces."/>
    <x v="95"/>
    <x v="0"/>
    <x v="1"/>
    <x v="0"/>
    <s v="USD"/>
    <n v="1448147619"/>
    <n v="1445552019"/>
    <b v="0"/>
    <n v="0"/>
    <b v="0"/>
    <s v="publishing/translations"/>
    <x v="0"/>
    <x v="0"/>
    <s v="publishing"/>
    <s v="translations"/>
    <x v="399"/>
    <d v="2015-11-21T18:13:39"/>
  </r>
  <r>
    <n v="1977"/>
    <s v="Ario: Smart Lighting. Better Health."/>
    <s v="Ario learns about you, syncs your body clock, and keeps you healthy through natural lighting patterns."/>
    <x v="95"/>
    <x v="295"/>
    <x v="2"/>
    <x v="0"/>
    <s v="USD"/>
    <n v="1450511940"/>
    <n v="1446527540"/>
    <b v="1"/>
    <n v="821"/>
    <b v="1"/>
    <s v="technology/hardware"/>
    <x v="328"/>
    <x v="292"/>
    <s v="technology"/>
    <s v="hardware"/>
    <x v="400"/>
    <d v="2015-12-19T02:59:00"/>
  </r>
  <r>
    <n v="1904"/>
    <s v="Small Animal Deterrent Latch (S.A.D.L.)"/>
    <s v="Animals knocking over your waste wheeler making a mess on trash day? The S.A.D.L. will help prevent that from happening!"/>
    <x v="95"/>
    <x v="15"/>
    <x v="1"/>
    <x v="0"/>
    <s v="USD"/>
    <n v="1451752021"/>
    <n v="1447864021"/>
    <b v="0"/>
    <n v="2"/>
    <b v="0"/>
    <s v="technology/gadgets"/>
    <x v="61"/>
    <x v="22"/>
    <s v="technology"/>
    <s v="gadgets"/>
    <x v="401"/>
    <d v="2016-01-02T11:27:01"/>
  </r>
  <r>
    <n v="2587"/>
    <s v="Yummy Hugs-The Original Co-op, Pop-up Food Truck"/>
    <s v="Providing creative, healthy signature dishes for active, conscientious lifestylers through a community of culinary artists."/>
    <x v="95"/>
    <x v="296"/>
    <x v="1"/>
    <x v="0"/>
    <s v="USD"/>
    <n v="1451491953"/>
    <n v="1448899953"/>
    <b v="0"/>
    <n v="6"/>
    <b v="0"/>
    <s v="food/food trucks"/>
    <x v="329"/>
    <x v="293"/>
    <s v="food"/>
    <s v="food trucks"/>
    <x v="402"/>
    <d v="2015-12-30T11:12:33"/>
  </r>
  <r>
    <n v="2069"/>
    <s v="RaceCapture and Podium: Race it. Share it. Prove it."/>
    <s v="RaceCapture brings motorsports to the connected car: Share track days, autocross, drift and drag racing with your friends in real time!"/>
    <x v="95"/>
    <x v="297"/>
    <x v="2"/>
    <x v="0"/>
    <s v="USD"/>
    <n v="1451776791"/>
    <n v="1449098391"/>
    <b v="0"/>
    <n v="263"/>
    <b v="1"/>
    <s v="technology/hardware"/>
    <x v="330"/>
    <x v="294"/>
    <s v="technology"/>
    <s v="hardware"/>
    <x v="403"/>
    <d v="2016-01-02T18:19:51"/>
  </r>
  <r>
    <n v="904"/>
    <s v="The Woodlands Jazz Fest"/>
    <s v="Support the preservation of Jazz and help us become a national Jazz Festival with the best music, food, and fun for all ages!"/>
    <x v="95"/>
    <x v="241"/>
    <x v="1"/>
    <x v="0"/>
    <s v="USD"/>
    <n v="1451786137"/>
    <n v="1449194137"/>
    <b v="0"/>
    <n v="3"/>
    <b v="0"/>
    <s v="music/jazz"/>
    <x v="331"/>
    <x v="295"/>
    <s v="music"/>
    <s v="jazz"/>
    <x v="404"/>
    <d v="2016-01-02T20:55:37"/>
  </r>
  <r>
    <n v="2011"/>
    <s v="FLUXO â€“ The Worldâ€™s First Truly Smart Lamp"/>
    <s v="FLUXO â€“ The first smart design lamp where you can move the light in any direction with app and sensor control."/>
    <x v="95"/>
    <x v="298"/>
    <x v="2"/>
    <x v="15"/>
    <s v="EUR"/>
    <n v="1452553200"/>
    <n v="1449650173"/>
    <b v="1"/>
    <n v="971"/>
    <b v="1"/>
    <s v="technology/hardware"/>
    <x v="332"/>
    <x v="296"/>
    <s v="technology"/>
    <s v="hardware"/>
    <x v="405"/>
    <d v="2016-01-11T18:00:00"/>
  </r>
  <r>
    <n v="2052"/>
    <s v="The World's Lightest &amp; Smartest E-Scooter  - ZAR"/>
    <s v="The World's Lightest &amp; Smartest E-Scooter: cool, small, portable, and can be easily folded into a backpack and bring it anywhere"/>
    <x v="95"/>
    <x v="299"/>
    <x v="2"/>
    <x v="0"/>
    <s v="USD"/>
    <n v="1455933653"/>
    <n v="1452045653"/>
    <b v="0"/>
    <n v="541"/>
    <b v="1"/>
    <s v="technology/hardware"/>
    <x v="333"/>
    <x v="297"/>
    <s v="technology"/>
    <s v="hardware"/>
    <x v="406"/>
    <d v="2016-02-19T21:00:53"/>
  </r>
  <r>
    <n v="1307"/>
    <s v="VR Card - Customized Virtual Reality Viewer (Canceled)"/>
    <s v="Get VR to Everyone with Mailable, Ready to Use Viewers"/>
    <x v="95"/>
    <x v="300"/>
    <x v="0"/>
    <x v="0"/>
    <s v="USD"/>
    <n v="1455710679"/>
    <n v="1453118679"/>
    <b v="0"/>
    <n v="45"/>
    <b v="0"/>
    <s v="technology/wearables"/>
    <x v="334"/>
    <x v="298"/>
    <s v="technology"/>
    <s v="wearables"/>
    <x v="407"/>
    <d v="2016-02-17T07:04:39"/>
  </r>
  <r>
    <n v="1954"/>
    <s v="Orison â€“ Rethink the Power of Energy"/>
    <s v="The First Home Battery System You Simply Plug in to Install"/>
    <x v="95"/>
    <x v="301"/>
    <x v="2"/>
    <x v="0"/>
    <s v="USD"/>
    <n v="1457758800"/>
    <n v="1453730176"/>
    <b v="1"/>
    <n v="415"/>
    <b v="1"/>
    <s v="technology/hardware"/>
    <x v="335"/>
    <x v="299"/>
    <s v="technology"/>
    <s v="hardware"/>
    <x v="408"/>
    <d v="2016-03-12T00:00:00"/>
  </r>
  <r>
    <n v="2600"/>
    <s v="Help Buttz Return From the Ashes"/>
    <s v="On Sunday November 8, 2015 our food truck burned to the ground. Please help us get rebuilt."/>
    <x v="95"/>
    <x v="302"/>
    <x v="1"/>
    <x v="0"/>
    <s v="USD"/>
    <n v="1458938200"/>
    <n v="1453757800"/>
    <b v="0"/>
    <n v="30"/>
    <b v="0"/>
    <s v="food/food trucks"/>
    <x v="336"/>
    <x v="300"/>
    <s v="food"/>
    <s v="food trucks"/>
    <x v="409"/>
    <d v="2016-03-25T15:36:40"/>
  </r>
  <r>
    <n v="148"/>
    <s v="Space Gangstars (Canceled)"/>
    <s v="An aspiring pilot decides to take his Dad's ship for a joyride, and learns it was the biggest mistake of his life in this Sci-Fi comedy"/>
    <x v="95"/>
    <x v="247"/>
    <x v="0"/>
    <x v="0"/>
    <s v="USD"/>
    <n v="1456555536"/>
    <n v="1453963536"/>
    <b v="0"/>
    <n v="2"/>
    <b v="0"/>
    <s v="film &amp; video/science fiction"/>
    <x v="337"/>
    <x v="66"/>
    <s v="film &amp; video"/>
    <s v="science fiction"/>
    <x v="410"/>
    <d v="2016-02-27T01:45:36"/>
  </r>
  <r>
    <n v="2427"/>
    <s v="Wraps in a snap. Fast lunch with a gourmet punch!"/>
    <s v="Fast and simple lunches for those on the go.  All (lunch) deals $10 or less."/>
    <x v="95"/>
    <x v="4"/>
    <x v="1"/>
    <x v="0"/>
    <s v="USD"/>
    <n v="1458715133"/>
    <n v="1455262733"/>
    <b v="0"/>
    <n v="1"/>
    <b v="0"/>
    <s v="food/food trucks"/>
    <x v="24"/>
    <x v="4"/>
    <s v="food"/>
    <s v="food trucks"/>
    <x v="411"/>
    <d v="2016-03-23T01:38:53"/>
  </r>
  <r>
    <n v="2589"/>
    <s v="TapiÃ³ca - Brazilian Street Food Truck"/>
    <s v="A Brazilian-inspired food truck in one of the busiest spots in Copenhagen, delicious pancakes made by the healthy tapiÃ³ca flour"/>
    <x v="95"/>
    <x v="186"/>
    <x v="1"/>
    <x v="10"/>
    <s v="DKK"/>
    <n v="1458733927"/>
    <n v="1456145527"/>
    <b v="0"/>
    <n v="1"/>
    <b v="0"/>
    <s v="food/food trucks"/>
    <x v="115"/>
    <x v="184"/>
    <s v="food"/>
    <s v="food trucks"/>
    <x v="412"/>
    <d v="2016-03-23T06:52:07"/>
  </r>
  <r>
    <n v="1980"/>
    <s v="YOUMO - Your Smart Modular Power Strip"/>
    <s v="Multi-power charging that is smarter, stylish and designed for you."/>
    <x v="95"/>
    <x v="303"/>
    <x v="2"/>
    <x v="6"/>
    <s v="EUR"/>
    <n v="1459684862"/>
    <n v="1456232462"/>
    <b v="1"/>
    <n v="1945"/>
    <b v="1"/>
    <s v="technology/hardware"/>
    <x v="338"/>
    <x v="301"/>
    <s v="technology"/>
    <s v="hardware"/>
    <x v="413"/>
    <d v="2016-04-03T07:01:02"/>
  </r>
  <r>
    <n v="974"/>
    <s v="KneeJack"/>
    <s v="The device that allows those with artificial knees or arthritic knees to kneel down without putting pressure on their knees."/>
    <x v="95"/>
    <x v="113"/>
    <x v="1"/>
    <x v="0"/>
    <s v="USD"/>
    <n v="1458925156"/>
    <n v="1456336756"/>
    <b v="0"/>
    <n v="3"/>
    <b v="0"/>
    <s v="technology/wearables"/>
    <x v="339"/>
    <x v="302"/>
    <s v="technology"/>
    <s v="wearables"/>
    <x v="414"/>
    <d v="2016-03-25T11:59:16"/>
  </r>
  <r>
    <n v="2367"/>
    <s v="Help us Make a Website Like Chegg but Free and wayyy Better!"/>
    <s v="Our goal is to create a completely free website similar to Chegg.com for students to benefit from without raping their wallet!"/>
    <x v="95"/>
    <x v="304"/>
    <x v="0"/>
    <x v="0"/>
    <s v="USD"/>
    <n v="1461622616"/>
    <n v="1456442216"/>
    <b v="0"/>
    <n v="14"/>
    <b v="0"/>
    <s v="technology/web"/>
    <x v="340"/>
    <x v="303"/>
    <s v="technology"/>
    <s v="web"/>
    <x v="415"/>
    <d v="2016-04-25T17:16:56"/>
  </r>
  <r>
    <n v="219"/>
    <s v="True Colors"/>
    <s v="An hour-long pilot about a group of suburban LGBT teens coming of age in the early 90's."/>
    <x v="95"/>
    <x v="305"/>
    <x v="1"/>
    <x v="0"/>
    <s v="USD"/>
    <n v="1459493940"/>
    <n v="1456732225"/>
    <b v="0"/>
    <n v="76"/>
    <b v="0"/>
    <s v="film &amp; video/drama"/>
    <x v="341"/>
    <x v="304"/>
    <s v="film &amp; video"/>
    <s v="drama"/>
    <x v="416"/>
    <d v="2016-04-01T01:59:00"/>
  </r>
  <r>
    <n v="3057"/>
    <s v="1 World Educational Theme Parks"/>
    <s v="A series of 6 educational theme parks. This project is to fund the plans and 3D designs required to build the first park."/>
    <x v="95"/>
    <x v="0"/>
    <x v="1"/>
    <x v="9"/>
    <s v="GBP"/>
    <n v="1459694211"/>
    <n v="1457105811"/>
    <b v="0"/>
    <n v="0"/>
    <b v="0"/>
    <s v="theater/spaces"/>
    <x v="0"/>
    <x v="0"/>
    <s v="theater"/>
    <s v="spaces"/>
    <x v="417"/>
    <d v="2016-04-03T09:36:51"/>
  </r>
  <r>
    <n v="2400"/>
    <s v="NEW 2016 Social Media Litesbook (Canceled)"/>
    <s v="New Innovation of Social Media with New Technology created to bring users even closer togethor - Tabs &amp; Features never seen before!"/>
    <x v="95"/>
    <x v="0"/>
    <x v="0"/>
    <x v="3"/>
    <s v="AUD"/>
    <n v="1460615164"/>
    <n v="1458023164"/>
    <b v="0"/>
    <n v="0"/>
    <b v="0"/>
    <s v="technology/web"/>
    <x v="0"/>
    <x v="0"/>
    <s v="technology"/>
    <s v="web"/>
    <x v="418"/>
    <d v="2016-04-14T01:26:04"/>
  </r>
  <r>
    <n v="944"/>
    <s v="RoamingTails, The Connected Pet Tag"/>
    <s v="Find your pet when it's missing, digitally store pet-related information, and locate pet friend establishments and services."/>
    <x v="95"/>
    <x v="306"/>
    <x v="1"/>
    <x v="0"/>
    <s v="USD"/>
    <n v="1460988000"/>
    <n v="1458050450"/>
    <b v="0"/>
    <n v="96"/>
    <b v="0"/>
    <s v="technology/wearables"/>
    <x v="342"/>
    <x v="305"/>
    <s v="technology"/>
    <s v="wearables"/>
    <x v="419"/>
    <d v="2016-04-18T09:00:00"/>
  </r>
  <r>
    <n v="3200"/>
    <s v="ROAD TO THE KINGDOM"/>
    <s v="An extremely unique musical play with an exciting, fun filled, dramatic twist. You will discover what lies ahead on the Road to Kingdom"/>
    <x v="95"/>
    <x v="4"/>
    <x v="1"/>
    <x v="0"/>
    <s v="USD"/>
    <n v="1461994440"/>
    <n v="1459410101"/>
    <b v="0"/>
    <n v="1"/>
    <b v="0"/>
    <s v="theater/musical"/>
    <x v="24"/>
    <x v="4"/>
    <s v="theater"/>
    <s v="musical"/>
    <x v="420"/>
    <d v="2016-04-30T00:34:00"/>
  </r>
  <r>
    <n v="951"/>
    <s v="Smart Harness"/>
    <s v="Revolutionizing the way we walk our dogs!"/>
    <x v="95"/>
    <x v="307"/>
    <x v="1"/>
    <x v="0"/>
    <s v="USD"/>
    <n v="1465054872"/>
    <n v="1461166872"/>
    <b v="0"/>
    <n v="121"/>
    <b v="0"/>
    <s v="technology/wearables"/>
    <x v="343"/>
    <x v="306"/>
    <s v="technology"/>
    <s v="wearables"/>
    <x v="421"/>
    <d v="2016-06-04T10:41:12"/>
  </r>
  <r>
    <n v="631"/>
    <s v="Brevity: A Powerful Online Publishing Software! (Canceled)"/>
    <s v="A Powerful Multimedia-Rich Software that aims at making online publishing very simple."/>
    <x v="95"/>
    <x v="308"/>
    <x v="0"/>
    <x v="11"/>
    <s v="CAD"/>
    <n v="1464460329"/>
    <n v="1461954729"/>
    <b v="0"/>
    <n v="9"/>
    <b v="0"/>
    <s v="technology/web"/>
    <x v="344"/>
    <x v="307"/>
    <s v="technology"/>
    <s v="web"/>
    <x v="422"/>
    <d v="2016-05-28T13:32:09"/>
  </r>
  <r>
    <n v="677"/>
    <s v="World's first Heated Jacket managed by Smartphone"/>
    <s v="Sinapsi is the first heated jacket designed in Italy._x000a_Now you can manage your jacket by smartphone. Power bank 5/x Charger included."/>
    <x v="95"/>
    <x v="309"/>
    <x v="1"/>
    <x v="5"/>
    <s v="EUR"/>
    <n v="1467106895"/>
    <n v="1463218895"/>
    <b v="0"/>
    <n v="96"/>
    <b v="0"/>
    <s v="technology/wearables"/>
    <x v="345"/>
    <x v="308"/>
    <s v="technology"/>
    <s v="wearables"/>
    <x v="423"/>
    <d v="2016-06-28T04:41:35"/>
  </r>
  <r>
    <n v="1149"/>
    <s v="The Floridian Food Truck"/>
    <s v="Bringing culturally diverse Floridian cuisine to the people!"/>
    <x v="95"/>
    <x v="23"/>
    <x v="1"/>
    <x v="0"/>
    <s v="USD"/>
    <n v="1466096566"/>
    <n v="1463504566"/>
    <b v="0"/>
    <n v="2"/>
    <b v="0"/>
    <s v="food/food trucks"/>
    <x v="322"/>
    <x v="287"/>
    <s v="food"/>
    <s v="food trucks"/>
    <x v="424"/>
    <d v="2016-06-16T12:02:46"/>
  </r>
  <r>
    <n v="358"/>
    <s v="Nobody Knows Anything (except William Goldman)"/>
    <s v="Screenwriter. Novelist. Playwright. The inside story of famed writer William Goldman. As only he can tell it."/>
    <x v="95"/>
    <x v="310"/>
    <x v="2"/>
    <x v="0"/>
    <s v="USD"/>
    <n v="1466002800"/>
    <n v="1463517521"/>
    <b v="1"/>
    <n v="267"/>
    <b v="1"/>
    <s v="film &amp; video/documentary"/>
    <x v="346"/>
    <x v="309"/>
    <s v="film &amp; video"/>
    <s v="documentary"/>
    <x v="425"/>
    <d v="2016-06-15T10:00:00"/>
  </r>
  <r>
    <n v="1009"/>
    <s v="R-CON: Run Faster, Run Longer (Canceled)"/>
    <s v="R-CON is a wearable that measures running form. Instantly know when your form is breaking down and when you are running your strongest."/>
    <x v="95"/>
    <x v="311"/>
    <x v="0"/>
    <x v="0"/>
    <s v="USD"/>
    <n v="1466346646"/>
    <n v="1463754646"/>
    <b v="0"/>
    <n v="101"/>
    <b v="0"/>
    <s v="technology/wearables"/>
    <x v="347"/>
    <x v="310"/>
    <s v="technology"/>
    <s v="wearables"/>
    <x v="426"/>
    <d v="2016-06-19T09:30:46"/>
  </r>
  <r>
    <n v="1906"/>
    <s v="Macbook all-in-one Portable storage docking station PLUSDOCK"/>
    <s v="Max 5Tb storage, Wired lan, Additional USB ports and Hi-res DAC, 10000mAh battery, Real portable docking station"/>
    <x v="95"/>
    <x v="312"/>
    <x v="1"/>
    <x v="0"/>
    <s v="USD"/>
    <n v="1466697983"/>
    <n v="1464105983"/>
    <b v="0"/>
    <n v="99"/>
    <b v="0"/>
    <s v="technology/gadgets"/>
    <x v="348"/>
    <x v="311"/>
    <s v="technology"/>
    <s v="gadgets"/>
    <x v="427"/>
    <d v="2016-06-23T11:06:23"/>
  </r>
  <r>
    <n v="171"/>
    <s v="IRL: Gamers Unite"/>
    <s v="Team Mayhem, a local small town gang of gamers who are enlisted   to save the world from the new great evil known as Prowler."/>
    <x v="95"/>
    <x v="4"/>
    <x v="1"/>
    <x v="0"/>
    <s v="USD"/>
    <n v="1470975614"/>
    <n v="1465791614"/>
    <b v="0"/>
    <n v="1"/>
    <b v="0"/>
    <s v="film &amp; video/drama"/>
    <x v="24"/>
    <x v="4"/>
    <s v="film &amp; video"/>
    <s v="drama"/>
    <x v="428"/>
    <d v="2016-08-11T23:20:14"/>
  </r>
  <r>
    <n v="2150"/>
    <s v="The Unknown Door"/>
    <s v="A pixel styled open world detective game."/>
    <x v="95"/>
    <x v="313"/>
    <x v="1"/>
    <x v="8"/>
    <s v="NOK"/>
    <n v="1468392599"/>
    <n v="1465800599"/>
    <b v="0"/>
    <n v="4"/>
    <b v="0"/>
    <s v="games/video games"/>
    <x v="349"/>
    <x v="312"/>
    <s v="games"/>
    <s v="video games"/>
    <x v="429"/>
    <d v="2016-07-13T01:49:59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x v="314"/>
    <x v="0"/>
    <x v="0"/>
    <s v="USD"/>
    <n v="1471579140"/>
    <n v="1466512683"/>
    <b v="0"/>
    <n v="323"/>
    <b v="0"/>
    <s v="technology/wearables"/>
    <x v="350"/>
    <x v="313"/>
    <s v="technology"/>
    <s v="wearables"/>
    <x v="430"/>
    <d v="2016-08-18T22:59:00"/>
  </r>
  <r>
    <n v="513"/>
    <s v="Paradigm Spiral - The Animated Series"/>
    <s v="A sci-fi fantasy 2.5D anime styled series about some guys trying to save the world, probably..."/>
    <x v="95"/>
    <x v="315"/>
    <x v="1"/>
    <x v="0"/>
    <s v="USD"/>
    <n v="1471244400"/>
    <n v="1467387705"/>
    <b v="0"/>
    <n v="68"/>
    <b v="0"/>
    <s v="film &amp; video/animation"/>
    <x v="351"/>
    <x v="314"/>
    <s v="film &amp; video"/>
    <s v="animation"/>
    <x v="431"/>
    <d v="2016-08-15T02:00:00"/>
  </r>
  <r>
    <n v="2709"/>
    <s v="Circadium: School of Contemporary Circus - Start Up"/>
    <s v="Give contemporary circus an artistic home in America.  Help us launch the nationâ€™s first higher education program for circus."/>
    <x v="95"/>
    <x v="316"/>
    <x v="2"/>
    <x v="0"/>
    <s v="USD"/>
    <n v="1475553540"/>
    <n v="1472528141"/>
    <b v="1"/>
    <n v="308"/>
    <b v="1"/>
    <s v="theater/spaces"/>
    <x v="352"/>
    <x v="315"/>
    <s v="theater"/>
    <s v="spaces"/>
    <x v="432"/>
    <d v="2016-10-03T22:59:00"/>
  </r>
  <r>
    <n v="1324"/>
    <s v="Sunclipse Shadow â€¢ It's your skin, protect it (Canceled)"/>
    <s v="Monitor your actual UV exposure in real time and get notified when it's time to get out of the sun or when to reapply your sunscreen"/>
    <x v="95"/>
    <x v="317"/>
    <x v="0"/>
    <x v="0"/>
    <s v="USD"/>
    <n v="1476371552"/>
    <n v="1473779552"/>
    <b v="0"/>
    <n v="90"/>
    <b v="0"/>
    <s v="technology/wearables"/>
    <x v="353"/>
    <x v="316"/>
    <s v="technology"/>
    <s v="wearables"/>
    <x v="433"/>
    <d v="2016-10-13T10:12:32"/>
  </r>
  <r>
    <n v="667"/>
    <s v="Ubivade - Vibrating navigation belt"/>
    <s v="The first navigation system, usable by each means of transport, that will take you wherever you want without thinking about the route."/>
    <x v="95"/>
    <x v="318"/>
    <x v="1"/>
    <x v="5"/>
    <s v="EUR"/>
    <n v="1477731463"/>
    <n v="1474275463"/>
    <b v="0"/>
    <n v="28"/>
    <b v="0"/>
    <s v="technology/wearables"/>
    <x v="354"/>
    <x v="317"/>
    <s v="technology"/>
    <s v="wearables"/>
    <x v="434"/>
    <d v="2016-10-29T03:57:43"/>
  </r>
  <r>
    <n v="1951"/>
    <s v="Connect. Code. Create. With SBrick Plus"/>
    <s v="Take learning and playing with LEGOÂ® to the next level with sensors! Build creations with SBrick Plus and make them interactive!"/>
    <x v="95"/>
    <x v="319"/>
    <x v="2"/>
    <x v="0"/>
    <s v="USD"/>
    <n v="1478516737"/>
    <n v="1475921137"/>
    <b v="1"/>
    <n v="834"/>
    <b v="1"/>
    <s v="technology/hardware"/>
    <x v="355"/>
    <x v="318"/>
    <s v="technology"/>
    <s v="hardware"/>
    <x v="435"/>
    <d v="2016-11-07T06:05:37"/>
  </r>
  <r>
    <n v="2009"/>
    <s v="KiÃ«n Light: Intelligent daylight at your fingertips"/>
    <s v="Licht 1: The smart pendant lamp that increases your well-being and productivity while saving 80% in running energy expenses."/>
    <x v="95"/>
    <x v="320"/>
    <x v="2"/>
    <x v="6"/>
    <s v="EUR"/>
    <n v="1479890743"/>
    <n v="1476776743"/>
    <b v="1"/>
    <n v="398"/>
    <b v="1"/>
    <s v="technology/hardware"/>
    <x v="356"/>
    <x v="319"/>
    <s v="technology"/>
    <s v="hardware"/>
    <x v="436"/>
    <d v="2016-11-23T03:45:43"/>
  </r>
  <r>
    <n v="487"/>
    <s v="The Adventures of Daryl and Straight Man"/>
    <s v="Hey everyone we are producing a new show called The Adventures of Daryl and Straight Man. It is an animated comedy web series."/>
    <x v="95"/>
    <x v="0"/>
    <x v="1"/>
    <x v="11"/>
    <s v="CAD"/>
    <n v="1482678994"/>
    <n v="1477491394"/>
    <b v="0"/>
    <n v="0"/>
    <b v="0"/>
    <s v="film &amp; video/animation"/>
    <x v="0"/>
    <x v="0"/>
    <s v="film &amp; video"/>
    <s v="animation"/>
    <x v="437"/>
    <d v="2016-12-25T10:16:34"/>
  </r>
  <r>
    <n v="1968"/>
    <s v="XSHIFTER: World's First Affordable Wireless Shifting System"/>
    <s v="Bringing the advantages of wireless smart shifting to every cyclist. FITS ANY BIKE"/>
    <x v="95"/>
    <x v="321"/>
    <x v="2"/>
    <x v="0"/>
    <s v="USD"/>
    <n v="1480777515"/>
    <n v="1478095515"/>
    <b v="1"/>
    <n v="510"/>
    <b v="1"/>
    <s v="technology/hardware"/>
    <x v="357"/>
    <x v="320"/>
    <s v="technology"/>
    <s v="hardware"/>
    <x v="438"/>
    <d v="2016-12-03T10:05:15"/>
  </r>
  <r>
    <n v="325"/>
    <s v="NETIZENS - a documentary about women and online harassment"/>
    <s v="NETIZENS follows targets of online harassment as they confront digital abuse and strive for equality and justice online."/>
    <x v="95"/>
    <x v="322"/>
    <x v="2"/>
    <x v="0"/>
    <s v="USD"/>
    <n v="1482208233"/>
    <n v="1479184233"/>
    <b v="1"/>
    <n v="736"/>
    <b v="1"/>
    <s v="film &amp; video/documentary"/>
    <x v="358"/>
    <x v="321"/>
    <s v="film &amp; video"/>
    <s v="documentary"/>
    <x v="439"/>
    <d v="2016-12-19T23:30:33"/>
  </r>
  <r>
    <n v="562"/>
    <s v="International/Domestic Student room platform"/>
    <s v="i would like to develop an international free platform for domestic and international students to find accomodation in all countries"/>
    <x v="95"/>
    <x v="0"/>
    <x v="1"/>
    <x v="4"/>
    <s v="EUR"/>
    <n v="1482052815"/>
    <n v="1479460815"/>
    <b v="0"/>
    <n v="0"/>
    <b v="0"/>
    <s v="technology/web"/>
    <x v="0"/>
    <x v="0"/>
    <s v="technology"/>
    <s v="web"/>
    <x v="440"/>
    <d v="2016-12-18T04:20:15"/>
  </r>
  <r>
    <n v="2350"/>
    <s v="HoxWi - Simple and reliable online customer services (Canceled)"/>
    <s v="HoxWi are the future for real time interaction with on-line customers via chat or video conference."/>
    <x v="95"/>
    <x v="0"/>
    <x v="0"/>
    <x v="12"/>
    <s v="EUR"/>
    <n v="1483474370"/>
    <n v="1480882370"/>
    <b v="0"/>
    <n v="0"/>
    <b v="0"/>
    <s v="technology/web"/>
    <x v="0"/>
    <x v="0"/>
    <s v="technology"/>
    <s v="web"/>
    <x v="441"/>
    <d v="2017-01-03T15:12:50"/>
  </r>
  <r>
    <n v="2121"/>
    <s v="Legend of Decay"/>
    <s v="Join us on an epic journey to discover a millennia old secret which will change the world forever."/>
    <x v="95"/>
    <x v="323"/>
    <x v="1"/>
    <x v="16"/>
    <s v="CHF"/>
    <n v="1484156948"/>
    <n v="1481564948"/>
    <b v="0"/>
    <n v="10"/>
    <b v="0"/>
    <s v="games/video games"/>
    <x v="359"/>
    <x v="322"/>
    <s v="games"/>
    <s v="video games"/>
    <x v="442"/>
    <d v="2017-01-11T12:49:08"/>
  </r>
  <r>
    <n v="2002"/>
    <s v="JeVois: Open-Source Quad-Core Smart Machine Vision Camera"/>
    <s v="Open-source quad-core camera effortlessly adds powerful machine vision to all your PC/Arduino/Raspberry Pi projects"/>
    <x v="95"/>
    <x v="324"/>
    <x v="2"/>
    <x v="0"/>
    <s v="USD"/>
    <n v="1485191143"/>
    <n v="1482599143"/>
    <b v="1"/>
    <n v="1375"/>
    <b v="1"/>
    <s v="technology/hardware"/>
    <x v="360"/>
    <x v="323"/>
    <s v="technology"/>
    <s v="hardware"/>
    <x v="443"/>
    <d v="2017-01-23T12:05:43"/>
  </r>
  <r>
    <n v="941"/>
    <s v="Snoremedy - The answer to a more restful night's sleep"/>
    <s v="Snoring shouldn't ruin your or your partner's sleep and you don't need expensive, uncomfortable or ugly devices to help the problem"/>
    <x v="95"/>
    <x v="325"/>
    <x v="1"/>
    <x v="0"/>
    <s v="USD"/>
    <n v="1486693145"/>
    <n v="1484101145"/>
    <b v="0"/>
    <n v="31"/>
    <b v="0"/>
    <s v="technology/wearables"/>
    <x v="361"/>
    <x v="324"/>
    <s v="technology"/>
    <s v="wearables"/>
    <x v="444"/>
    <d v="2017-02-09T21:19:05"/>
  </r>
  <r>
    <n v="1337"/>
    <s v="Ripple: World's Most Dependable Safety Device (Canceled)"/>
    <s v="Discreet safety device connects you to a dedicated 24/7 monitoring team, keeping you safe anywhere in the United States"/>
    <x v="95"/>
    <x v="326"/>
    <x v="0"/>
    <x v="0"/>
    <s v="USD"/>
    <n v="1488549079"/>
    <n v="1485957079"/>
    <b v="0"/>
    <n v="140"/>
    <b v="0"/>
    <s v="technology/wearables"/>
    <x v="362"/>
    <x v="325"/>
    <s v="technology"/>
    <s v="wearables"/>
    <x v="445"/>
    <d v="2017-03-03T08:51:19"/>
  </r>
  <r>
    <n v="682"/>
    <s v="Deception Belt"/>
    <s v="The Deception Belt is an innovative belt with app capability, designed to assist any user gain control over their appetite."/>
    <x v="95"/>
    <x v="327"/>
    <x v="1"/>
    <x v="0"/>
    <s v="USD"/>
    <n v="1489512122"/>
    <n v="1486923722"/>
    <b v="0"/>
    <n v="4"/>
    <b v="0"/>
    <s v="technology/wearables"/>
    <x v="363"/>
    <x v="326"/>
    <s v="technology"/>
    <s v="wearables"/>
    <x v="446"/>
    <d v="2017-03-14T12:22:02"/>
  </r>
  <r>
    <n v="3139"/>
    <s v="Casa Calabaza, Premio Nacional de Teatro Penitenciario."/>
    <s v="Conoce y apoya el teatro de calidad que se escribe desde los centros penitenciarios, como es el caso de Casa Calabaza, de Maye Moreno."/>
    <x v="95"/>
    <x v="328"/>
    <x v="3"/>
    <x v="13"/>
    <s v="MXN"/>
    <n v="1490416380"/>
    <n v="1487485760"/>
    <b v="0"/>
    <n v="6"/>
    <b v="0"/>
    <s v="theater/plays"/>
    <x v="364"/>
    <x v="327"/>
    <s v="theater"/>
    <s v="plays"/>
    <x v="447"/>
    <d v="2017-03-24T23:33:00"/>
  </r>
  <r>
    <n v="3146"/>
    <s v="SoÃ±Ã© una ciudad amurallada"/>
    <s v="Somos... Podemos... Amamos... Nuestra muralla, nuestra utopÃ­a. Que el amor sea el lÃ­mite"/>
    <x v="95"/>
    <x v="329"/>
    <x v="3"/>
    <x v="13"/>
    <s v="MXN"/>
    <n v="1492356166"/>
    <n v="1488471766"/>
    <b v="0"/>
    <n v="12"/>
    <b v="0"/>
    <s v="theater/plays"/>
    <x v="365"/>
    <x v="328"/>
    <s v="theater"/>
    <s v="plays"/>
    <x v="448"/>
    <d v="2017-04-16T10:22:46"/>
  </r>
  <r>
    <n v="2659"/>
    <s v="test (Canceled)"/>
    <s v="test"/>
    <x v="96"/>
    <x v="330"/>
    <x v="0"/>
    <x v="0"/>
    <s v="USD"/>
    <n v="1429321210"/>
    <n v="1426729210"/>
    <b v="0"/>
    <n v="10"/>
    <b v="0"/>
    <s v="technology/space exploration"/>
    <x v="366"/>
    <x v="329"/>
    <s v="technology"/>
    <s v="space exploration"/>
    <x v="449"/>
    <d v="2015-04-17T20:40:10"/>
  </r>
  <r>
    <n v="952"/>
    <s v="Audionoggin - Join the Earvolution"/>
    <s v="Audionoggin: Wireless personal surround sound for the athlete in everyone."/>
    <x v="96"/>
    <x v="331"/>
    <x v="1"/>
    <x v="0"/>
    <s v="USD"/>
    <n v="1479483812"/>
    <n v="1476888212"/>
    <b v="0"/>
    <n v="196"/>
    <b v="0"/>
    <s v="technology/wearables"/>
    <x v="367"/>
    <x v="330"/>
    <s v="technology"/>
    <s v="wearables"/>
    <x v="450"/>
    <d v="2016-11-18T10:43:32"/>
  </r>
  <r>
    <n v="3098"/>
    <s v="The Enchanted Cottage"/>
    <s v="A magical space, full of fairytale favorites, designed to make each individual have a unique experience; children's dreams made real."/>
    <x v="97"/>
    <x v="332"/>
    <x v="1"/>
    <x v="0"/>
    <s v="USD"/>
    <n v="1454890620"/>
    <n v="1450724449"/>
    <b v="0"/>
    <n v="27"/>
    <b v="0"/>
    <s v="theater/spaces"/>
    <x v="368"/>
    <x v="331"/>
    <s v="theater"/>
    <s v="spaces"/>
    <x v="451"/>
    <d v="2016-02-07T19:17:00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x v="333"/>
    <x v="1"/>
    <x v="0"/>
    <s v="USD"/>
    <n v="1455466832"/>
    <n v="1452874832"/>
    <b v="0"/>
    <n v="4"/>
    <b v="0"/>
    <s v="technology/wearables"/>
    <x v="369"/>
    <x v="332"/>
    <s v="technology"/>
    <s v="wearables"/>
    <x v="452"/>
    <d v="2016-02-14T11:20:32"/>
  </r>
  <r>
    <n v="1950"/>
    <s v="Trebuchette - the snap-together, desktop trebuchet"/>
    <s v="We're building snap-together model trebuchets that are perfect for office warfare or annoying your roommate!"/>
    <x v="99"/>
    <x v="334"/>
    <x v="2"/>
    <x v="0"/>
    <s v="USD"/>
    <n v="1303446073"/>
    <n v="1300767673"/>
    <b v="1"/>
    <n v="1876"/>
    <b v="1"/>
    <s v="technology/hardware"/>
    <x v="370"/>
    <x v="333"/>
    <s v="technology"/>
    <s v="hardware"/>
    <x v="453"/>
    <d v="2011-04-21T23:21:13"/>
  </r>
  <r>
    <n v="2116"/>
    <s v="Launch Bitch's new project BEACH: violin indie-electro rock"/>
    <s v="Launch Bitch's new project, BEACH.  Get a limited edition cassette EP, be on a song, or drive away in Bitch's tour bus/RV."/>
    <x v="99"/>
    <x v="335"/>
    <x v="2"/>
    <x v="0"/>
    <s v="USD"/>
    <n v="1349203203"/>
    <n v="1345056003"/>
    <b v="0"/>
    <n v="92"/>
    <b v="1"/>
    <s v="music/indie rock"/>
    <x v="371"/>
    <x v="334"/>
    <s v="music"/>
    <s v="indie rock"/>
    <x v="454"/>
    <d v="2012-10-02T13:40:03"/>
  </r>
  <r>
    <n v="1913"/>
    <s v="Tibio - Spreading warmth in everyones home"/>
    <s v="Tibio is a revolutionary new product designed to solve an age old problem."/>
    <x v="99"/>
    <x v="336"/>
    <x v="1"/>
    <x v="9"/>
    <s v="GBP"/>
    <n v="1412770578"/>
    <n v="1410178578"/>
    <b v="0"/>
    <n v="26"/>
    <b v="0"/>
    <s v="technology/gadgets"/>
    <x v="372"/>
    <x v="335"/>
    <s v="technology"/>
    <s v="gadgets"/>
    <x v="455"/>
    <d v="2014-10-08T07:16:18"/>
  </r>
  <r>
    <n v="1327"/>
    <s v="CyClip - The Handlebar Adapter for Apple Watch (Canceled)"/>
    <s v="CyClip is a way to mount the Apple Watch to your handlebars; ideal for navigation, notifications, and music control on the fly."/>
    <x v="99"/>
    <x v="337"/>
    <x v="0"/>
    <x v="0"/>
    <s v="USD"/>
    <n v="1432916235"/>
    <n v="1430324235"/>
    <b v="0"/>
    <n v="41"/>
    <b v="0"/>
    <s v="technology/wearables"/>
    <x v="373"/>
    <x v="336"/>
    <s v="technology"/>
    <s v="wearables"/>
    <x v="456"/>
    <d v="2015-05-29T11:17:15"/>
  </r>
  <r>
    <n v="735"/>
    <s v="TOP FUEL FOR LIFE - Life Lessons from a Crew Chief"/>
    <s v="TOP FUEL FOR LIFE â€¦ a true story of victory, unimaginable loss_x000a_and the epiphany that changed everything."/>
    <x v="100"/>
    <x v="338"/>
    <x v="2"/>
    <x v="0"/>
    <s v="USD"/>
    <n v="1417653540"/>
    <n v="1414975346"/>
    <b v="0"/>
    <n v="229"/>
    <b v="1"/>
    <s v="publishing/nonfiction"/>
    <x v="374"/>
    <x v="337"/>
    <s v="publishing"/>
    <s v="nonfiction"/>
    <x v="457"/>
    <d v="2014-12-03T19:39:00"/>
  </r>
  <r>
    <n v="1800"/>
    <s v="The Sikh Project Book"/>
    <s v="Shot over 3 years in the U.K &amp; U.S, and featured in press worldwide, we need your help to back the highly anticipated Sikh Project book"/>
    <x v="101"/>
    <x v="339"/>
    <x v="1"/>
    <x v="9"/>
    <s v="GBP"/>
    <n v="1476109970"/>
    <n v="1473517970"/>
    <b v="1"/>
    <n v="113"/>
    <b v="0"/>
    <s v="photography/photobooks"/>
    <x v="375"/>
    <x v="338"/>
    <s v="photography"/>
    <s v="photobooks"/>
    <x v="458"/>
    <d v="2016-10-10T09:32:50"/>
  </r>
  <r>
    <n v="282"/>
    <s v="Greenlight the PATROL BASE JAKER Movie"/>
    <s v="See US Marines make counter-insurgency work in Helmand Province--the Taliban's stronghold in Afghanistan."/>
    <x v="102"/>
    <x v="340"/>
    <x v="2"/>
    <x v="0"/>
    <s v="USD"/>
    <n v="1266876000"/>
    <n v="1263679492"/>
    <b v="1"/>
    <n v="179"/>
    <b v="1"/>
    <s v="film &amp; video/documentary"/>
    <x v="376"/>
    <x v="339"/>
    <s v="film &amp; video"/>
    <s v="documentary"/>
    <x v="459"/>
    <d v="2010-02-22T17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x v="15"/>
    <x v="1"/>
    <x v="0"/>
    <s v="USD"/>
    <n v="1389055198"/>
    <n v="1386463198"/>
    <b v="0"/>
    <n v="1"/>
    <b v="0"/>
    <s v="music/jazz"/>
    <x v="377"/>
    <x v="14"/>
    <s v="music"/>
    <s v="jazz"/>
    <x v="460"/>
    <d v="2014-01-06T19:39:58"/>
  </r>
  <r>
    <n v="1088"/>
    <s v="Still Alive"/>
    <s v="A fresh twist on survival games. Intense, high-stakes 30 minute rounds for up to 10 players."/>
    <x v="102"/>
    <x v="341"/>
    <x v="1"/>
    <x v="0"/>
    <s v="USD"/>
    <n v="1398366667"/>
    <n v="1395774667"/>
    <b v="0"/>
    <n v="147"/>
    <b v="0"/>
    <s v="games/video games"/>
    <x v="378"/>
    <x v="340"/>
    <s v="games"/>
    <s v="video games"/>
    <x v="461"/>
    <d v="2014-04-24T14:11:07"/>
  </r>
  <r>
    <n v="2925"/>
    <s v="Bring &quot;Snow White and the Seven Bottoms&quot; to NYC!"/>
    <s v="Help the Gold Dust Orphans bring their new musical 'SNOW WHITE AND THE SEVEN BOTTOMS' to New York City this fall!"/>
    <x v="102"/>
    <x v="342"/>
    <x v="2"/>
    <x v="0"/>
    <s v="USD"/>
    <n v="1410444068"/>
    <n v="1407852068"/>
    <b v="0"/>
    <n v="199"/>
    <b v="1"/>
    <s v="theater/musical"/>
    <x v="379"/>
    <x v="341"/>
    <s v="theater"/>
    <s v="musical"/>
    <x v="462"/>
    <d v="2014-09-11T09:01:08"/>
  </r>
  <r>
    <n v="2884"/>
    <s v="The Lizard King, a play by Jay Jeff Jones"/>
    <s v="Come explore the dream world of Jim Morrison, rock singer, mystic, poet, shaman."/>
    <x v="102"/>
    <x v="343"/>
    <x v="1"/>
    <x v="0"/>
    <s v="USD"/>
    <n v="1417800435"/>
    <n v="1415208435"/>
    <b v="0"/>
    <n v="4"/>
    <b v="0"/>
    <s v="theater/plays"/>
    <x v="380"/>
    <x v="342"/>
    <s v="theater"/>
    <s v="plays"/>
    <x v="463"/>
    <d v="2014-12-05T12:27:15"/>
  </r>
  <r>
    <n v="1019"/>
    <s v="Tempi - The Smart Way to Monitor Temperature and Humidity"/>
    <s v="Tempi Is a Wearable Bluetooth Device That Gives Accurate Temperature and Humidity Readings."/>
    <x v="102"/>
    <x v="344"/>
    <x v="0"/>
    <x v="0"/>
    <s v="USD"/>
    <n v="1423092149"/>
    <n v="1420500149"/>
    <b v="0"/>
    <n v="400"/>
    <b v="0"/>
    <s v="technology/wearables"/>
    <x v="381"/>
    <x v="122"/>
    <s v="technology"/>
    <s v="wearables"/>
    <x v="464"/>
    <d v="2015-02-04T18:22:29"/>
  </r>
  <r>
    <n v="2567"/>
    <s v="Burgers and Babes Food Truck (Canceled)"/>
    <s v="You're leaving a Bar/Nightclub what else would you want more than to have a Juicy Burger and to see Beautiful Girls making it."/>
    <x v="102"/>
    <x v="219"/>
    <x v="0"/>
    <x v="0"/>
    <s v="USD"/>
    <n v="1429823138"/>
    <n v="1427231138"/>
    <b v="0"/>
    <n v="2"/>
    <b v="0"/>
    <s v="food/food trucks"/>
    <x v="382"/>
    <x v="343"/>
    <s v="food"/>
    <s v="food trucks"/>
    <x v="465"/>
    <d v="2015-04-23T16:05:38"/>
  </r>
  <r>
    <n v="552"/>
    <s v="Spinnable Social Media"/>
    <s v="Axoral is a 3d interactive social media interface, with the potential to be so much more, but we need your help!"/>
    <x v="102"/>
    <x v="0"/>
    <x v="1"/>
    <x v="11"/>
    <s v="CAD"/>
    <n v="1452350896"/>
    <n v="1447166896"/>
    <b v="0"/>
    <n v="0"/>
    <b v="0"/>
    <s v="technology/web"/>
    <x v="0"/>
    <x v="0"/>
    <s v="technology"/>
    <s v="web"/>
    <x v="466"/>
    <d v="2016-01-09T09:48:16"/>
  </r>
  <r>
    <n v="1143"/>
    <s v="Convergence: Rift Wars"/>
    <s v="Convergence: RiftWars is a easy to approach competitive turn-based strategy game, featuring quick game play and military tactics."/>
    <x v="102"/>
    <x v="345"/>
    <x v="1"/>
    <x v="0"/>
    <s v="USD"/>
    <n v="1450327126"/>
    <n v="1447735126"/>
    <b v="0"/>
    <n v="8"/>
    <b v="0"/>
    <s v="games/mobile games"/>
    <x v="383"/>
    <x v="344"/>
    <s v="games"/>
    <s v="mobile games"/>
    <x v="467"/>
    <d v="2015-12-16T23:38:46"/>
  </r>
  <r>
    <n v="1533"/>
    <s v="The Cancer Family Book Project"/>
    <s v="This is an intimate story about a family, focusing on their love and strength in the face of mortality."/>
    <x v="102"/>
    <x v="346"/>
    <x v="2"/>
    <x v="0"/>
    <s v="USD"/>
    <n v="1462161540"/>
    <n v="1457913777"/>
    <b v="1"/>
    <n v="740"/>
    <b v="1"/>
    <s v="photography/photobooks"/>
    <x v="384"/>
    <x v="345"/>
    <s v="photography"/>
    <s v="photobooks"/>
    <x v="468"/>
    <d v="2016-05-01T22:59:00"/>
  </r>
  <r>
    <n v="2151"/>
    <s v="Handee Job for PS4 Gets on Shark Tank"/>
    <s v="Crazy Artist makes gaming more comfortable and fun for Playstation 4 users. I really want to give you a Handee Job!"/>
    <x v="102"/>
    <x v="347"/>
    <x v="1"/>
    <x v="0"/>
    <s v="USD"/>
    <n v="1467231614"/>
    <n v="1464639614"/>
    <b v="0"/>
    <n v="6"/>
    <b v="0"/>
    <s v="games/video games"/>
    <x v="385"/>
    <x v="346"/>
    <s v="games"/>
    <s v="video games"/>
    <x v="469"/>
    <d v="2016-06-29T15:20:14"/>
  </r>
  <r>
    <n v="1469"/>
    <s v="The Local Global Mashup Show"/>
    <s v="Get the inside edge on the stories that connect Americans to the world -- in your ear every week."/>
    <x v="103"/>
    <x v="348"/>
    <x v="2"/>
    <x v="0"/>
    <s v="USD"/>
    <n v="1360938109"/>
    <n v="1358346109"/>
    <b v="1"/>
    <n v="321"/>
    <b v="1"/>
    <s v="publishing/radio &amp; podcasts"/>
    <x v="386"/>
    <x v="347"/>
    <s v="publishing"/>
    <s v="radio &amp; podcasts"/>
    <x v="470"/>
    <d v="2013-02-15T09:21:49"/>
  </r>
  <r>
    <n v="4"/>
    <s v="Party Monsters"/>
    <s v="19th centuryâ€™s most notorious literary characters, out of step with the times, find comradery as roommates in modern day Los Angeles."/>
    <x v="104"/>
    <x v="349"/>
    <x v="2"/>
    <x v="0"/>
    <s v="USD"/>
    <n v="1450555279"/>
    <n v="1447963279"/>
    <b v="0"/>
    <n v="284"/>
    <b v="1"/>
    <s v="film &amp; video/television"/>
    <x v="387"/>
    <x v="348"/>
    <s v="film &amp; video"/>
    <s v="television"/>
    <x v="471"/>
    <d v="2015-12-19T15:01:19"/>
  </r>
  <r>
    <n v="1522"/>
    <s v="INSIDE TRACKS: Alone Across the Outback"/>
    <s v="A stunning Smartphone enabled coffee table book based on Robyn Davidsonâ€™s legendary 1,700 mile camel trek across the Australian Outback"/>
    <x v="105"/>
    <x v="350"/>
    <x v="2"/>
    <x v="0"/>
    <s v="USD"/>
    <n v="1413575739"/>
    <n v="1410983739"/>
    <b v="1"/>
    <n v="452"/>
    <b v="1"/>
    <s v="photography/photobooks"/>
    <x v="388"/>
    <x v="349"/>
    <s v="photography"/>
    <s v="photobooks"/>
    <x v="472"/>
    <d v="2014-10-17T14:55:39"/>
  </r>
  <r>
    <n v="2507"/>
    <s v="Help Cafe Talavera get a New Kitchen!"/>
    <s v="Unique dishes for a unique city!."/>
    <x v="106"/>
    <x v="0"/>
    <x v="1"/>
    <x v="0"/>
    <s v="USD"/>
    <n v="1431308704"/>
    <n v="1428716704"/>
    <b v="0"/>
    <n v="0"/>
    <b v="0"/>
    <s v="food/restaurants"/>
    <x v="0"/>
    <x v="0"/>
    <s v="food"/>
    <s v="restaurants"/>
    <x v="473"/>
    <d v="2015-05-10T20:45:04"/>
  </r>
  <r>
    <n v="1911"/>
    <s v="Charge Furniture"/>
    <s v="Charge furniture, making it simple and comfortable to charge your USB devices without leaving the comfort of your couch or armchair"/>
    <x v="107"/>
    <x v="22"/>
    <x v="1"/>
    <x v="17"/>
    <s v="NZD"/>
    <n v="1407545334"/>
    <n v="1404953334"/>
    <b v="0"/>
    <n v="1"/>
    <b v="0"/>
    <s v="technology/gadgets"/>
    <x v="389"/>
    <x v="21"/>
    <s v="technology"/>
    <s v="gadgets"/>
    <x v="474"/>
    <d v="2014-08-08T19:48:54"/>
  </r>
  <r>
    <n v="1955"/>
    <s v="Bukobot 3D Printer - Affordable 3D with No Compromises!"/>
    <s v="An easy to build open source 3D object printer. For the newbie or experienced maker, there's a model for everyone! NEW $599 Model!"/>
    <x v="108"/>
    <x v="351"/>
    <x v="2"/>
    <x v="0"/>
    <s v="USD"/>
    <n v="1337799600"/>
    <n v="1334989881"/>
    <b v="1"/>
    <n v="290"/>
    <b v="1"/>
    <s v="technology/hardware"/>
    <x v="390"/>
    <x v="350"/>
    <s v="technology"/>
    <s v="hardware"/>
    <x v="475"/>
    <d v="2012-05-23T14:00:00"/>
  </r>
  <r>
    <n v="2130"/>
    <s v="Wondrous Adventures: A Kid's Game"/>
    <s v="You are the hero tasked to save your home from the villainous Sanword."/>
    <x v="108"/>
    <x v="352"/>
    <x v="1"/>
    <x v="0"/>
    <s v="USD"/>
    <n v="1408154663"/>
    <n v="1405130663"/>
    <b v="0"/>
    <n v="4"/>
    <b v="0"/>
    <s v="games/video games"/>
    <x v="391"/>
    <x v="351"/>
    <s v="games"/>
    <s v="video games"/>
    <x v="476"/>
    <d v="2014-08-15T21:04:2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x v="353"/>
    <x v="2"/>
    <x v="10"/>
    <s v="DKK"/>
    <n v="1420648906"/>
    <n v="1415464906"/>
    <b v="0"/>
    <n v="144"/>
    <b v="1"/>
    <s v="music/rock"/>
    <x v="392"/>
    <x v="352"/>
    <s v="music"/>
    <s v="rock"/>
    <x v="477"/>
    <d v="2015-01-07T11:41:46"/>
  </r>
  <r>
    <n v="284"/>
    <s v="Wisconsin Rising"/>
    <s v="A film documenting WI Gov.Scott Walker's attack on working families and how it is reanimating the American labor movement."/>
    <x v="109"/>
    <x v="354"/>
    <x v="2"/>
    <x v="0"/>
    <s v="USD"/>
    <n v="1327167780"/>
    <n v="1325007780"/>
    <b v="1"/>
    <n v="760"/>
    <b v="1"/>
    <s v="film &amp; video/documentary"/>
    <x v="393"/>
    <x v="353"/>
    <s v="film &amp; video"/>
    <s v="documentary"/>
    <x v="478"/>
    <d v="2012-01-21T12:43:00"/>
  </r>
  <r>
    <n v="1467"/>
    <s v="Radio Ambulante"/>
    <s v="We are a new Spanish language podcast telling uniquely Latin American stories."/>
    <x v="109"/>
    <x v="355"/>
    <x v="2"/>
    <x v="0"/>
    <s v="USD"/>
    <n v="1332699285"/>
    <n v="1327518885"/>
    <b v="1"/>
    <n v="600"/>
    <b v="1"/>
    <s v="publishing/radio &amp; podcasts"/>
    <x v="394"/>
    <x v="354"/>
    <s v="publishing"/>
    <s v="radio &amp; podcasts"/>
    <x v="479"/>
    <d v="2012-03-25T13:14:45"/>
  </r>
  <r>
    <n v="480"/>
    <s v="The CafÃ©"/>
    <s v="To court his muse, an artist must first outsmart her dog.  A short animated film collaboration by Dana and Terrence Masson."/>
    <x v="109"/>
    <x v="356"/>
    <x v="1"/>
    <x v="0"/>
    <s v="USD"/>
    <n v="1376049615"/>
    <n v="1373457615"/>
    <b v="0"/>
    <n v="140"/>
    <b v="0"/>
    <s v="film &amp; video/animation"/>
    <x v="395"/>
    <x v="355"/>
    <s v="film &amp; video"/>
    <s v="animation"/>
    <x v="480"/>
    <d v="2013-08-09T07:00:15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x v="357"/>
    <x v="2"/>
    <x v="9"/>
    <s v="GBP"/>
    <n v="1387958429"/>
    <n v="1385366429"/>
    <b v="0"/>
    <n v="1556"/>
    <b v="1"/>
    <s v="technology/hardware"/>
    <x v="396"/>
    <x v="356"/>
    <s v="technology"/>
    <s v="hardware"/>
    <x v="481"/>
    <d v="2013-12-25T03:00:29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x v="358"/>
    <x v="2"/>
    <x v="0"/>
    <s v="USD"/>
    <n v="1398952890"/>
    <n v="1396360890"/>
    <b v="1"/>
    <n v="1789"/>
    <b v="1"/>
    <s v="technology/hardware"/>
    <x v="397"/>
    <x v="357"/>
    <s v="technology"/>
    <s v="hardware"/>
    <x v="482"/>
    <d v="2014-05-01T09:01:30"/>
  </r>
  <r>
    <n v="2564"/>
    <s v="Seaside Eddy's - Wheels on the Ground! (Canceled)"/>
    <s v="We want to bring the wonderful flavors of the Jersey Shore, my home, to my new home in Winnipeg, the center of Canada."/>
    <x v="109"/>
    <x v="0"/>
    <x v="0"/>
    <x v="11"/>
    <s v="CAD"/>
    <n v="1406854699"/>
    <n v="1404262699"/>
    <b v="0"/>
    <n v="0"/>
    <b v="0"/>
    <s v="food/food trucks"/>
    <x v="0"/>
    <x v="0"/>
    <s v="food"/>
    <s v="food trucks"/>
    <x v="483"/>
    <d v="2014-07-31T19:58:19"/>
  </r>
  <r>
    <n v="708"/>
    <s v="Glowbelt, The World's First Retractable LED Safety Belt"/>
    <s v="Glowbelt is the world's first rectractable LED safety belt for fans of the great outdoors, fitness enthusiasts, children and more."/>
    <x v="109"/>
    <x v="359"/>
    <x v="1"/>
    <x v="9"/>
    <s v="GBP"/>
    <n v="1410616600"/>
    <n v="1405432600"/>
    <b v="0"/>
    <n v="369"/>
    <b v="0"/>
    <s v="technology/wearables"/>
    <x v="398"/>
    <x v="358"/>
    <s v="technology"/>
    <s v="wearables"/>
    <x v="484"/>
    <d v="2014-09-13T08:56:40"/>
  </r>
  <r>
    <n v="422"/>
    <s v="Catsville High the Movie (Anti-Bullying) Teaser Trailer"/>
    <s v="Screen writers look to create animated trailer about Anti-Bullying and seek to produce an on-going series that addresses teen issues."/>
    <x v="109"/>
    <x v="360"/>
    <x v="1"/>
    <x v="0"/>
    <s v="USD"/>
    <n v="1410416097"/>
    <n v="1407824097"/>
    <b v="0"/>
    <n v="12"/>
    <b v="0"/>
    <s v="film &amp; video/animation"/>
    <x v="399"/>
    <x v="359"/>
    <s v="film &amp; video"/>
    <s v="animation"/>
    <x v="485"/>
    <d v="2014-09-11T01:14:57"/>
  </r>
  <r>
    <n v="3648"/>
    <s v="Moth Theater Lives"/>
    <s v="Help Moth Live! Support Moth and its artist collective to achieve its 2014/15 season."/>
    <x v="109"/>
    <x v="361"/>
    <x v="2"/>
    <x v="0"/>
    <s v="USD"/>
    <n v="1412492445"/>
    <n v="1409900445"/>
    <b v="0"/>
    <n v="73"/>
    <b v="1"/>
    <s v="theater/plays"/>
    <x v="400"/>
    <x v="360"/>
    <s v="theater"/>
    <s v="plays"/>
    <x v="486"/>
    <d v="2014-10-05T02:00:45"/>
  </r>
  <r>
    <n v="2673"/>
    <s v="Help us open a Makerspace for Kids"/>
    <s v="We're opening up a Pixel Academy in Manhattan and we need your help to fill it with technology and tools for New York City's kids!"/>
    <x v="109"/>
    <x v="362"/>
    <x v="1"/>
    <x v="0"/>
    <s v="USD"/>
    <n v="1414622700"/>
    <n v="1412081999"/>
    <b v="1"/>
    <n v="66"/>
    <b v="0"/>
    <s v="technology/makerspaces"/>
    <x v="401"/>
    <x v="361"/>
    <s v="technology"/>
    <s v="makerspaces"/>
    <x v="487"/>
    <d v="2014-10-29T17:45:00"/>
  </r>
  <r>
    <n v="3004"/>
    <s v="Save the Agawam Cinemas"/>
    <s v="The Agawam Cinemas is to be successfully reopened by new ownership and the twin theaters must be converted to digital projection."/>
    <x v="109"/>
    <x v="363"/>
    <x v="2"/>
    <x v="0"/>
    <s v="USD"/>
    <n v="1416089324"/>
    <n v="1413493724"/>
    <b v="0"/>
    <n v="277"/>
    <b v="1"/>
    <s v="theater/spaces"/>
    <x v="402"/>
    <x v="362"/>
    <s v="theater"/>
    <s v="spaces"/>
    <x v="488"/>
    <d v="2014-11-15T17:08:44"/>
  </r>
  <r>
    <n v="1318"/>
    <s v="Lucky Tag: A Smart Dog Wearable That Cares (Canceled)"/>
    <s v="Your Dog's Best Friend._x000a_Revolutionize the way you care about your pups and brings you peace of mind."/>
    <x v="109"/>
    <x v="364"/>
    <x v="0"/>
    <x v="0"/>
    <s v="USD"/>
    <n v="1420938172"/>
    <n v="1418346172"/>
    <b v="0"/>
    <n v="135"/>
    <b v="0"/>
    <s v="technology/wearables"/>
    <x v="403"/>
    <x v="363"/>
    <s v="technology"/>
    <s v="wearables"/>
    <x v="489"/>
    <d v="2015-01-10T20:02:52"/>
  </r>
  <r>
    <n v="1769"/>
    <s v="Navajo Textile Project"/>
    <s v="To create a publication, and exhibition documenting the collection of Jamie Ross, longtime collector of Navajo Textiles"/>
    <x v="109"/>
    <x v="365"/>
    <x v="1"/>
    <x v="0"/>
    <s v="USD"/>
    <n v="1421177959"/>
    <n v="1418585959"/>
    <b v="1"/>
    <n v="22"/>
    <b v="0"/>
    <s v="photography/photobooks"/>
    <x v="404"/>
    <x v="364"/>
    <s v="photography"/>
    <s v="photobooks"/>
    <x v="490"/>
    <d v="2015-01-13T14:39:19"/>
  </r>
  <r>
    <n v="3691"/>
    <s v="Most Dangerous Man in America (WEB DuBois) by Amiri  Baraka"/>
    <s v="World Premiere of last play written by Amiri Baraka"/>
    <x v="109"/>
    <x v="366"/>
    <x v="2"/>
    <x v="0"/>
    <s v="USD"/>
    <n v="1425272340"/>
    <n v="1421426929"/>
    <b v="0"/>
    <n v="274"/>
    <b v="1"/>
    <s v="theater/plays"/>
    <x v="405"/>
    <x v="365"/>
    <s v="theater"/>
    <s v="plays"/>
    <x v="491"/>
    <d v="2015-03-01T23:59:00"/>
  </r>
  <r>
    <n v="2679"/>
    <s v="DIY Garage"/>
    <s v="A do-it-yourself auto garage in Des Moines, Iowa where people can learn how to work on cars &amp; those who know can share their knowledge."/>
    <x v="109"/>
    <x v="367"/>
    <x v="1"/>
    <x v="0"/>
    <s v="USD"/>
    <n v="1425081694"/>
    <n v="1422489694"/>
    <b v="0"/>
    <n v="3"/>
    <b v="0"/>
    <s v="technology/makerspaces"/>
    <x v="406"/>
    <x v="366"/>
    <s v="technology"/>
    <s v="makerspaces"/>
    <x v="492"/>
    <d v="2015-02-27T19:01:34"/>
  </r>
  <r>
    <n v="1058"/>
    <s v="The Body Politic Radio (Canceled)"/>
    <s v="An investigative series on 790 KABC Radio on the ravages of addiction and what options millions of people have for hopeful recovery."/>
    <x v="109"/>
    <x v="0"/>
    <x v="0"/>
    <x v="0"/>
    <s v="USD"/>
    <n v="1427328000"/>
    <n v="1423777043"/>
    <b v="0"/>
    <n v="0"/>
    <b v="0"/>
    <s v="journalism/audio"/>
    <x v="0"/>
    <x v="0"/>
    <s v="journalism"/>
    <s v="audio"/>
    <x v="493"/>
    <d v="2015-03-25T19:00:00"/>
  </r>
  <r>
    <n v="3027"/>
    <s v="Help ReNew the Rainbow Stage (&amp; office) for Future Stars"/>
    <s v="Wavy says let's LIGHT UP THE RAINBOW STAGE and as our stretch reward we'll throw all of us a PARTY!"/>
    <x v="109"/>
    <x v="368"/>
    <x v="2"/>
    <x v="0"/>
    <s v="USD"/>
    <n v="1426866851"/>
    <n v="1424278451"/>
    <b v="0"/>
    <n v="320"/>
    <b v="1"/>
    <s v="theater/spaces"/>
    <x v="407"/>
    <x v="367"/>
    <s v="theater"/>
    <s v="spaces"/>
    <x v="494"/>
    <d v="2015-03-20T10:54:11"/>
  </r>
  <r>
    <n v="2368"/>
    <s v="Lavvoro - A new LinkedIn and Facebook for the job market"/>
    <s v="A professional and social media environment created to effectively match job seekers to jobs based on an algorithms-matching system"/>
    <x v="109"/>
    <x v="176"/>
    <x v="0"/>
    <x v="0"/>
    <s v="USD"/>
    <n v="1429028365"/>
    <n v="1425143965"/>
    <b v="0"/>
    <n v="2"/>
    <b v="0"/>
    <s v="technology/web"/>
    <x v="155"/>
    <x v="14"/>
    <s v="technology"/>
    <s v="web"/>
    <x v="495"/>
    <d v="2015-04-14T11:19:25"/>
  </r>
  <r>
    <n v="1783"/>
    <s v="Hues of my Vision"/>
    <s v="My Buddy Spirit and I, Ara, camping full time camera on hand for a bit over nine years. &quot;Hue of my Vision&quot; is our Photo Book."/>
    <x v="109"/>
    <x v="369"/>
    <x v="1"/>
    <x v="0"/>
    <s v="USD"/>
    <n v="1432248478"/>
    <n v="1429656478"/>
    <b v="1"/>
    <n v="185"/>
    <b v="0"/>
    <s v="photography/photobooks"/>
    <x v="408"/>
    <x v="368"/>
    <s v="photography"/>
    <s v="photobooks"/>
    <x v="496"/>
    <d v="2015-05-21T17:47:58"/>
  </r>
  <r>
    <n v="3107"/>
    <s v="Creating Cabaret"/>
    <s v="When opportunity knocks, we answer!  Help expand the ravishingly talented troupe into a new and exciting market and venue!"/>
    <x v="109"/>
    <x v="370"/>
    <x v="1"/>
    <x v="0"/>
    <s v="USD"/>
    <n v="1431372751"/>
    <n v="1430767951"/>
    <b v="0"/>
    <n v="29"/>
    <b v="0"/>
    <s v="theater/spaces"/>
    <x v="409"/>
    <x v="369"/>
    <s v="theater"/>
    <s v="spaces"/>
    <x v="497"/>
    <d v="2015-05-11T14:32:31"/>
  </r>
  <r>
    <n v="1432"/>
    <s v="The Holy Bib-el"/>
    <s v="THE HOLY BIB-EL Translated By Leon Cook. The Creation: CHAPTER 1.  1* In the beginning Gods created The Heavens and The Planet Earth."/>
    <x v="109"/>
    <x v="0"/>
    <x v="1"/>
    <x v="0"/>
    <s v="USD"/>
    <n v="1437417828"/>
    <n v="1434825828"/>
    <b v="0"/>
    <n v="0"/>
    <b v="0"/>
    <s v="publishing/translations"/>
    <x v="0"/>
    <x v="0"/>
    <s v="publishing"/>
    <s v="translations"/>
    <x v="498"/>
    <d v="2015-07-20T13:43:48"/>
  </r>
  <r>
    <n v="641"/>
    <s v="Help fund research of dual action compression breast pump"/>
    <s v="Innovative new compression-based breast pump gives mothers unprecedented freedom, enabling efficient and discreet pumping"/>
    <x v="109"/>
    <x v="371"/>
    <x v="2"/>
    <x v="0"/>
    <s v="USD"/>
    <n v="1439473248"/>
    <n v="1436881248"/>
    <b v="0"/>
    <n v="315"/>
    <b v="1"/>
    <s v="technology/wearables"/>
    <x v="410"/>
    <x v="370"/>
    <s v="technology"/>
    <s v="wearables"/>
    <x v="499"/>
    <d v="2015-08-13T08:40:48"/>
  </r>
  <r>
    <n v="3845"/>
    <s v="Marilyn Madness &amp; Me"/>
    <s v="He met Marilyn. He became obsessed with Norma Jean. That changed everything._x000a__x000a_                                A play by Frank Furino"/>
    <x v="109"/>
    <x v="372"/>
    <x v="1"/>
    <x v="0"/>
    <s v="USD"/>
    <n v="1443711774"/>
    <n v="1441119774"/>
    <b v="1"/>
    <n v="12"/>
    <b v="0"/>
    <s v="theater/plays"/>
    <x v="411"/>
    <x v="371"/>
    <s v="theater"/>
    <s v="plays"/>
    <x v="500"/>
    <d v="2015-10-01T10:02:54"/>
  </r>
  <r>
    <n v="347"/>
    <s v="&quot;Getting Naked: A Burlesque Story&quot;"/>
    <s v="&quot;Getting Naked&quot; tells the story of current-day burlesque in New York City through the on and off-stage lives of several performers."/>
    <x v="109"/>
    <x v="373"/>
    <x v="2"/>
    <x v="0"/>
    <s v="USD"/>
    <n v="1447505609"/>
    <n v="1444910009"/>
    <b v="1"/>
    <n v="379"/>
    <b v="1"/>
    <s v="film &amp; video/documentary"/>
    <x v="412"/>
    <x v="372"/>
    <s v="film &amp; video"/>
    <s v="documentary"/>
    <x v="501"/>
    <d v="2015-11-14T07:53:29"/>
  </r>
  <r>
    <n v="2198"/>
    <s v="Rivals: Masters of the Deep"/>
    <s v="A tactical Miniatures board game for 2-4 players set in a mysterious underwater realm where 4 factions battle for supremacy."/>
    <x v="109"/>
    <x v="374"/>
    <x v="2"/>
    <x v="0"/>
    <s v="USD"/>
    <n v="1447507200"/>
    <n v="1444911600"/>
    <b v="0"/>
    <n v="651"/>
    <b v="1"/>
    <s v="games/tabletop games"/>
    <x v="413"/>
    <x v="373"/>
    <s v="games"/>
    <s v="tabletop games"/>
    <x v="502"/>
    <d v="2015-11-14T08:20:00"/>
  </r>
  <r>
    <n v="1131"/>
    <s v="Hot Potato - The App"/>
    <s v="Don't drop it like it's hot..Hot Potato is a battle between friends. Compete to keep Mr Potato off the ground. Who will drop him first?"/>
    <x v="109"/>
    <x v="0"/>
    <x v="1"/>
    <x v="3"/>
    <s v="AUD"/>
    <n v="1450993668"/>
    <n v="1448401668"/>
    <b v="0"/>
    <n v="0"/>
    <b v="0"/>
    <s v="games/mobile games"/>
    <x v="0"/>
    <x v="0"/>
    <s v="games"/>
    <s v="mobile games"/>
    <x v="503"/>
    <d v="2015-12-24T16:47:48"/>
  </r>
  <r>
    <n v="1313"/>
    <s v="Serenity: The World's First Intelligent Bag Guardian."/>
    <s v="Clip on owner recognition for any bag with 100db+ deterrence of others from opening or moving it. Plus forget-me-not notifications."/>
    <x v="109"/>
    <x v="375"/>
    <x v="0"/>
    <x v="0"/>
    <s v="USD"/>
    <n v="1457024514"/>
    <n v="1454432514"/>
    <b v="0"/>
    <n v="122"/>
    <b v="0"/>
    <s v="technology/wearables"/>
    <x v="414"/>
    <x v="374"/>
    <s v="technology"/>
    <s v="wearables"/>
    <x v="504"/>
    <d v="2016-03-03T12:01:54"/>
  </r>
  <r>
    <n v="1115"/>
    <s v="Before You Sleep - A Survival Social Video Game"/>
    <s v="Explore the protagonist's mind. Remember. Understand. Plan ahead. Stay ahead of threats. Nurture relations. Earn the fate you choose."/>
    <x v="109"/>
    <x v="327"/>
    <x v="1"/>
    <x v="0"/>
    <s v="USD"/>
    <n v="1459352495"/>
    <n v="1456764095"/>
    <b v="0"/>
    <n v="4"/>
    <b v="0"/>
    <s v="games/video games"/>
    <x v="415"/>
    <x v="326"/>
    <s v="games"/>
    <s v="video games"/>
    <x v="505"/>
    <d v="2016-03-30T10:41:35"/>
  </r>
  <r>
    <n v="333"/>
    <s v="CUBAN FOOD STORIES - A Feature Documentary"/>
    <s v="Enter a unique world of flavors, passion, resourcefulness and breathtaking locations. Join us on this unprecedented journey!"/>
    <x v="109"/>
    <x v="376"/>
    <x v="2"/>
    <x v="0"/>
    <s v="USD"/>
    <n v="1460038591"/>
    <n v="1457450191"/>
    <b v="1"/>
    <n v="266"/>
    <b v="1"/>
    <s v="film &amp; video/documentary"/>
    <x v="416"/>
    <x v="375"/>
    <s v="film &amp; video"/>
    <s v="documentary"/>
    <x v="506"/>
    <d v="2016-04-07T09:16:31"/>
  </r>
  <r>
    <n v="331"/>
    <s v="Living On Soul: The Family Daptone"/>
    <s v="A hybrid music documentary/concert film featuring Sharon Jones, Charles Bradley and the rest of the Daptone Records family."/>
    <x v="109"/>
    <x v="377"/>
    <x v="2"/>
    <x v="0"/>
    <s v="USD"/>
    <n v="1466171834"/>
    <n v="1463493434"/>
    <b v="1"/>
    <n v="438"/>
    <b v="1"/>
    <s v="film &amp; video/documentary"/>
    <x v="417"/>
    <x v="376"/>
    <s v="film &amp; video"/>
    <s v="documentary"/>
    <x v="507"/>
    <d v="2016-06-17T08:57:14"/>
  </r>
  <r>
    <n v="185"/>
    <s v="BLANK Short Movie"/>
    <s v="Love has no boundaries!"/>
    <x v="109"/>
    <x v="378"/>
    <x v="1"/>
    <x v="8"/>
    <s v="NOK"/>
    <n v="1471557139"/>
    <n v="1468965139"/>
    <b v="0"/>
    <n v="10"/>
    <b v="0"/>
    <s v="film &amp; video/drama"/>
    <x v="418"/>
    <x v="377"/>
    <s v="film &amp; video"/>
    <s v="drama"/>
    <x v="508"/>
    <d v="2016-08-18T16:52:19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x v="379"/>
    <x v="2"/>
    <x v="0"/>
    <s v="USD"/>
    <n v="1474563621"/>
    <n v="1471971621"/>
    <b v="1"/>
    <n v="1780"/>
    <b v="1"/>
    <s v="technology/hardware"/>
    <x v="419"/>
    <x v="378"/>
    <s v="technology"/>
    <s v="hardware"/>
    <x v="509"/>
    <d v="2016-09-22T12:00:21"/>
  </r>
  <r>
    <n v="2340"/>
    <s v="Doughnuts with love by Strange Matter Coffee"/>
    <s v="Strange Matter Coffee is opening a scratch bakery featuring craft doughnuts with vegan and gluten free options!"/>
    <x v="109"/>
    <x v="380"/>
    <x v="2"/>
    <x v="0"/>
    <s v="USD"/>
    <n v="1477841138"/>
    <n v="1475249138"/>
    <b v="1"/>
    <n v="403"/>
    <b v="1"/>
    <s v="food/small batch"/>
    <x v="420"/>
    <x v="379"/>
    <s v="food"/>
    <s v="small batch"/>
    <x v="510"/>
    <d v="2016-10-30T10:25:38"/>
  </r>
  <r>
    <n v="2725"/>
    <s v="Digital MPPT and Solar BMS for a Net Zero energy House"/>
    <s v="Best Net Zero energy solution for new or existing house (no more heating or electricity bills)."/>
    <x v="109"/>
    <x v="381"/>
    <x v="2"/>
    <x v="11"/>
    <s v="CAD"/>
    <n v="1488390735"/>
    <n v="1484070735"/>
    <b v="0"/>
    <n v="113"/>
    <b v="1"/>
    <s v="technology/hardware"/>
    <x v="421"/>
    <x v="380"/>
    <s v="technology"/>
    <s v="hardware"/>
    <x v="511"/>
    <d v="2017-03-01T12:52:15"/>
  </r>
  <r>
    <n v="1304"/>
    <s v="HEAT-O â€“ Wearable Modular Heating System (Canceled)"/>
    <s v="Deal with the cold like a boss with battery-powered heating device that will heat you up in the most extreme environment."/>
    <x v="109"/>
    <x v="382"/>
    <x v="0"/>
    <x v="9"/>
    <s v="GBP"/>
    <n v="1489376405"/>
    <n v="1484196005"/>
    <b v="0"/>
    <n v="104"/>
    <b v="0"/>
    <s v="technology/wearables"/>
    <x v="422"/>
    <x v="381"/>
    <s v="technology"/>
    <s v="wearables"/>
    <x v="512"/>
    <d v="2017-03-12T22:40:05"/>
  </r>
  <r>
    <n v="2703"/>
    <s v="Bisagra Teatro: Foro Multidisciplinario"/>
    <s v="Â¡Tu nuevo espacio cultural multidisciplinario en el centro de Pachuca, Hidalgo"/>
    <x v="109"/>
    <x v="383"/>
    <x v="3"/>
    <x v="13"/>
    <s v="MXN"/>
    <n v="1490196830"/>
    <n v="1485016430"/>
    <b v="0"/>
    <n v="45"/>
    <b v="0"/>
    <s v="theater/spaces"/>
    <x v="423"/>
    <x v="382"/>
    <s v="theater"/>
    <s v="spaces"/>
    <x v="513"/>
    <d v="2017-03-22T10:33:50"/>
  </r>
  <r>
    <n v="2763"/>
    <s v="My Christmas Star"/>
    <s v="How Santa finds childrens homes without getting lost by following certain stars."/>
    <x v="110"/>
    <x v="27"/>
    <x v="1"/>
    <x v="0"/>
    <s v="USD"/>
    <n v="1369403684"/>
    <n v="1365515684"/>
    <b v="0"/>
    <n v="3"/>
    <b v="0"/>
    <s v="publishing/children's books"/>
    <x v="424"/>
    <x v="92"/>
    <s v="publishing"/>
    <s v="children's books"/>
    <x v="514"/>
    <d v="2013-05-24T08:54:44"/>
  </r>
  <r>
    <n v="459"/>
    <s v="Little Lamb Kidz - multi-faith characters in their 1st DVD"/>
    <s v="Little Lamb Kidz is a first of its kind set of multi-faith children's characters that will come to life in this 21 minute animated DVD."/>
    <x v="111"/>
    <x v="82"/>
    <x v="1"/>
    <x v="0"/>
    <s v="USD"/>
    <n v="1321201327"/>
    <n v="1316013727"/>
    <b v="0"/>
    <n v="1"/>
    <b v="0"/>
    <s v="film &amp; video/animation"/>
    <x v="425"/>
    <x v="22"/>
    <s v="film &amp; video"/>
    <s v="animation"/>
    <x v="515"/>
    <d v="2011-11-13T11:22:07"/>
  </r>
  <r>
    <n v="662"/>
    <s v="LW - the cool luminescent band with a watch"/>
    <s v="A stylish, durable safety light band on your wrist or ankle holds a watch or another modular accessory."/>
    <x v="111"/>
    <x v="384"/>
    <x v="1"/>
    <x v="0"/>
    <s v="USD"/>
    <n v="1421404247"/>
    <n v="1418812247"/>
    <b v="0"/>
    <n v="4"/>
    <b v="0"/>
    <s v="technology/wearables"/>
    <x v="426"/>
    <x v="383"/>
    <s v="technology"/>
    <s v="wearables"/>
    <x v="516"/>
    <d v="2015-01-16T05:30:47"/>
  </r>
  <r>
    <n v="2670"/>
    <s v="G-Pod ... the future of sustainable housing"/>
    <s v="A revolution in the rapidly growing container housing space. Transportable, expandable, green and versatile. A global game-changer."/>
    <x v="112"/>
    <x v="385"/>
    <x v="1"/>
    <x v="3"/>
    <s v="AUD"/>
    <n v="1406593780"/>
    <n v="1404174580"/>
    <b v="1"/>
    <n v="60"/>
    <b v="0"/>
    <s v="technology/makerspaces"/>
    <x v="427"/>
    <x v="384"/>
    <s v="technology"/>
    <s v="makerspaces"/>
    <x v="517"/>
    <d v="2014-07-28T19:29:40"/>
  </r>
  <r>
    <n v="366"/>
    <s v="A BUSHMAN ODYSSEY"/>
    <s v="One Bushman familyâ€™s struggle to survive genocide, dispossession and post-apartheid freedom in South Africa."/>
    <x v="113"/>
    <x v="386"/>
    <x v="2"/>
    <x v="0"/>
    <s v="USD"/>
    <n v="1337540518"/>
    <n v="1334948518"/>
    <b v="0"/>
    <n v="134"/>
    <b v="1"/>
    <s v="film &amp; video/documentary"/>
    <x v="428"/>
    <x v="385"/>
    <s v="film &amp; video"/>
    <s v="documentary"/>
    <x v="518"/>
    <d v="2012-05-20T14:01:58"/>
  </r>
  <r>
    <n v="387"/>
    <s v="On the Back of a Tiger"/>
    <s v="The workings of life revised: Pioneering scientists &amp; health-seekers challenge our understanding of disease, aging and consciousness."/>
    <x v="113"/>
    <x v="387"/>
    <x v="2"/>
    <x v="0"/>
    <s v="USD"/>
    <n v="1439618400"/>
    <n v="1436976858"/>
    <b v="0"/>
    <n v="562"/>
    <b v="1"/>
    <s v="film &amp; video/documentary"/>
    <x v="429"/>
    <x v="386"/>
    <s v="film &amp; video"/>
    <s v="documentary"/>
    <x v="519"/>
    <d v="2015-08-15T01:00:00"/>
  </r>
  <r>
    <n v="771"/>
    <s v="Donald Trump Presidential Stress Cube"/>
    <s v="A satire gift, the stress cube has original artwork, comes on a custom mahogany stand and has a funny exercise booklet."/>
    <x v="113"/>
    <x v="22"/>
    <x v="1"/>
    <x v="0"/>
    <s v="USD"/>
    <n v="1454183202"/>
    <n v="1449863202"/>
    <b v="0"/>
    <n v="1"/>
    <b v="0"/>
    <s v="publishing/fiction"/>
    <x v="430"/>
    <x v="21"/>
    <s v="publishing"/>
    <s v="fiction"/>
    <x v="520"/>
    <d v="2016-01-30T14:46:42"/>
  </r>
  <r>
    <n v="2857"/>
    <s v="Los Tradicionales"/>
    <s v="Somos una compaÃ±Ã­a de teatro independiente. Y en el 2017 queremos arrancar con el montaje de 3 obras._x000a_3 elencos, 3 espacios."/>
    <x v="113"/>
    <x v="388"/>
    <x v="1"/>
    <x v="13"/>
    <s v="MXN"/>
    <n v="1487613600"/>
    <n v="1482444295"/>
    <b v="0"/>
    <n v="15"/>
    <b v="0"/>
    <s v="theater/plays"/>
    <x v="431"/>
    <x v="193"/>
    <s v="theater"/>
    <s v="plays"/>
    <x v="521"/>
    <d v="2017-02-20T13:00:00"/>
  </r>
  <r>
    <n v="485"/>
    <s v="The Lighthouse and the Lock cartoon - funny stuff for kids."/>
    <s v="Last few days to make this toon a reality! 5 funny toons for YOU! See the pilot episode here!"/>
    <x v="114"/>
    <x v="389"/>
    <x v="1"/>
    <x v="9"/>
    <s v="GBP"/>
    <n v="1368792499"/>
    <n v="1366200499"/>
    <b v="0"/>
    <n v="125"/>
    <b v="0"/>
    <s v="film &amp; video/animation"/>
    <x v="432"/>
    <x v="387"/>
    <s v="film &amp; video"/>
    <s v="animation"/>
    <x v="522"/>
    <d v="2013-05-17T07:08:19"/>
  </r>
  <r>
    <n v="1521"/>
    <s v="STREET, New York City, The 70's, 80's, 90's"/>
    <s v="STREET, a hard-bound book 9 1/2&quot;x 11&quot; 106 black and white photographs shot in New York City from 1975 through 1998."/>
    <x v="115"/>
    <x v="390"/>
    <x v="2"/>
    <x v="0"/>
    <s v="USD"/>
    <n v="1465272091"/>
    <n v="1462248091"/>
    <b v="1"/>
    <n v="235"/>
    <b v="1"/>
    <s v="photography/photobooks"/>
    <x v="433"/>
    <x v="388"/>
    <s v="photography"/>
    <s v="photobooks"/>
    <x v="523"/>
    <d v="2016-06-06T23:01:31"/>
  </r>
  <r>
    <n v="2388"/>
    <s v="Virtual Restart - Stock Market For You and Your Loved Ones"/>
    <s v="The first ever trend-powered stock-market where you can buy and sell shares of you and your loved ones. Let's explore life together."/>
    <x v="116"/>
    <x v="391"/>
    <x v="0"/>
    <x v="0"/>
    <s v="USD"/>
    <n v="1421350140"/>
    <n v="1418761759"/>
    <b v="0"/>
    <n v="8"/>
    <b v="0"/>
    <s v="technology/web"/>
    <x v="434"/>
    <x v="389"/>
    <s v="technology"/>
    <s v="web"/>
    <x v="524"/>
    <d v="2015-01-15T14:29:00"/>
  </r>
  <r>
    <n v="1459"/>
    <s v="Like all the others (Canceled)"/>
    <s v="What if you suddenly found out, that your life wasnÂ´t the life you thought you had? What if you were like all the others!"/>
    <x v="116"/>
    <x v="0"/>
    <x v="0"/>
    <x v="10"/>
    <s v="DKK"/>
    <n v="1449077100"/>
    <n v="1446612896"/>
    <b v="0"/>
    <n v="0"/>
    <b v="0"/>
    <s v="publishing/translations"/>
    <x v="0"/>
    <x v="0"/>
    <s v="publishing"/>
    <s v="translations"/>
    <x v="525"/>
    <d v="2015-12-02T12:25:00"/>
  </r>
  <r>
    <n v="241"/>
    <s v="&quot;LESLIE&quot;"/>
    <s v="&quot;LESLIE&quot; explores the unapologetic life of Leslie Cochran, the thong-clad homeless man turned cultural icon in the heart of Texas."/>
    <x v="117"/>
    <x v="392"/>
    <x v="2"/>
    <x v="0"/>
    <s v="USD"/>
    <n v="1419180304"/>
    <n v="1415292304"/>
    <b v="1"/>
    <n v="376"/>
    <b v="1"/>
    <s v="film &amp; video/documentary"/>
    <x v="435"/>
    <x v="390"/>
    <s v="film &amp; video"/>
    <s v="documentary"/>
    <x v="526"/>
    <d v="2014-12-21T11:45:04"/>
  </r>
  <r>
    <n v="2144"/>
    <s v="Project Starborn"/>
    <s v="A thousand community-built sandbox games (and more!) with a fully-customizable game engine."/>
    <x v="118"/>
    <x v="393"/>
    <x v="1"/>
    <x v="0"/>
    <s v="USD"/>
    <n v="1379164040"/>
    <n v="1376399240"/>
    <b v="0"/>
    <n v="24"/>
    <b v="0"/>
    <s v="games/video games"/>
    <x v="436"/>
    <x v="391"/>
    <s v="games"/>
    <s v="video games"/>
    <x v="527"/>
    <d v="2013-09-14T08:07:20"/>
  </r>
  <r>
    <n v="2609"/>
    <s v="ArduSat - Your Arduino Experiment in Space"/>
    <s v="We love Arduino and we love space exploration. So we decided to combine them and let people run their own space experiments!"/>
    <x v="119"/>
    <x v="394"/>
    <x v="2"/>
    <x v="0"/>
    <s v="USD"/>
    <n v="1342330951"/>
    <n v="1339738951"/>
    <b v="1"/>
    <n v="676"/>
    <b v="1"/>
    <s v="technology/space exploration"/>
    <x v="437"/>
    <x v="392"/>
    <s v="technology"/>
    <s v="space exploration"/>
    <x v="528"/>
    <d v="2012-07-15T00:42:31"/>
  </r>
  <r>
    <n v="330"/>
    <s v="The Power of Place"/>
    <s v="A film project that will compel decision makers to conserve iconic NH landscapes at risk due to an electricity transmission project."/>
    <x v="119"/>
    <x v="395"/>
    <x v="2"/>
    <x v="0"/>
    <s v="USD"/>
    <n v="1368763140"/>
    <n v="1366028563"/>
    <b v="1"/>
    <n v="340"/>
    <b v="1"/>
    <s v="film &amp; video/documentary"/>
    <x v="438"/>
    <x v="393"/>
    <s v="film &amp; video"/>
    <s v="documentary"/>
    <x v="529"/>
    <d v="2013-05-16T22:59:00"/>
  </r>
  <r>
    <n v="1952"/>
    <s v="Nix Color Sensor"/>
    <s v="Nix is a breakthrough smartphone accessory. Just scan an object and instantly view the color on your iPhone, Android, PC, or Mac."/>
    <x v="119"/>
    <x v="396"/>
    <x v="2"/>
    <x v="11"/>
    <s v="CAD"/>
    <n v="1381934015"/>
    <n v="1378737215"/>
    <b v="1"/>
    <n v="682"/>
    <b v="1"/>
    <s v="technology/hardware"/>
    <x v="439"/>
    <x v="394"/>
    <s v="technology"/>
    <s v="hardware"/>
    <x v="530"/>
    <d v="2013-10-16T09:33:35"/>
  </r>
  <r>
    <n v="404"/>
    <s v="The Last One: Unfolding the AIDS MEMORIAL QUILT"/>
    <s v="A feature length documentary, exploring the many lives memorialized by the iconic AIDS Memorial Quilt."/>
    <x v="119"/>
    <x v="397"/>
    <x v="2"/>
    <x v="0"/>
    <s v="USD"/>
    <n v="1391641440"/>
    <n v="1389107062"/>
    <b v="0"/>
    <n v="271"/>
    <b v="1"/>
    <s v="film &amp; video/documentary"/>
    <x v="440"/>
    <x v="395"/>
    <s v="film &amp; video"/>
    <s v="documentary"/>
    <x v="531"/>
    <d v="2014-02-05T18:04:00"/>
  </r>
  <r>
    <n v="2054"/>
    <s v="SITU Smart Food Nutrition Scale for iPad and Android tablets"/>
    <s v="SITU is the smart food nutrition scale anyone can use. It weighs your food in calories and nutrients in addition to grams and ounces."/>
    <x v="119"/>
    <x v="398"/>
    <x v="2"/>
    <x v="9"/>
    <s v="GBP"/>
    <n v="1399033810"/>
    <n v="1396441810"/>
    <b v="0"/>
    <n v="621"/>
    <b v="1"/>
    <s v="technology/hardware"/>
    <x v="441"/>
    <x v="396"/>
    <s v="technology"/>
    <s v="hardware"/>
    <x v="532"/>
    <d v="2014-05-02T07:30:10"/>
  </r>
  <r>
    <n v="156"/>
    <s v="Mosaics (Canceled)"/>
    <s v="A short science-fiction film about an underground network of human-animal hybrids &amp; their struggle with oppression &amp; marginalization."/>
    <x v="119"/>
    <x v="399"/>
    <x v="0"/>
    <x v="11"/>
    <s v="CAD"/>
    <n v="1407034796"/>
    <n v="1401850796"/>
    <b v="0"/>
    <n v="15"/>
    <b v="0"/>
    <s v="film &amp; video/science fiction"/>
    <x v="442"/>
    <x v="397"/>
    <s v="film &amp; video"/>
    <s v="science fiction"/>
    <x v="533"/>
    <d v="2014-08-02T21:59:56"/>
  </r>
  <r>
    <n v="2596"/>
    <s v="The Chef Express Food Truck"/>
    <s v="I'm bringing passion, talent, and most importantly some amazing gourmet food to the streets of Lethbridge and southern Alberta."/>
    <x v="119"/>
    <x v="400"/>
    <x v="1"/>
    <x v="11"/>
    <s v="CAD"/>
    <n v="1407427009"/>
    <n v="1404835009"/>
    <b v="0"/>
    <n v="27"/>
    <b v="0"/>
    <s v="food/food trucks"/>
    <x v="443"/>
    <x v="398"/>
    <s v="food"/>
    <s v="food trucks"/>
    <x v="534"/>
    <d v="2014-08-07T10:56:49"/>
  </r>
  <r>
    <n v="2327"/>
    <s v="Kraut Source - Fermentation Made Simple"/>
    <s v="Gourmet Fermentation in a Mason Jar. Create delicious, nutritious fermented foods at home."/>
    <x v="119"/>
    <x v="401"/>
    <x v="2"/>
    <x v="0"/>
    <s v="USD"/>
    <n v="1409090440"/>
    <n v="1406066440"/>
    <b v="1"/>
    <n v="3355"/>
    <b v="1"/>
    <s v="food/small batch"/>
    <x v="444"/>
    <x v="399"/>
    <s v="food"/>
    <s v="small batch"/>
    <x v="535"/>
    <d v="2014-08-26T17:00:40"/>
  </r>
  <r>
    <n v="2566"/>
    <s v="Mamma B's Pizza Get's Rolling (Canceled)"/>
    <s v="You can skip the hotdog cart and enjoy fresh, hot, delicious, handmade pizza when Mamma B's takes her show on the road!"/>
    <x v="119"/>
    <x v="0"/>
    <x v="0"/>
    <x v="0"/>
    <s v="USD"/>
    <n v="1408663948"/>
    <n v="1406071948"/>
    <b v="0"/>
    <n v="0"/>
    <b v="0"/>
    <s v="food/food trucks"/>
    <x v="0"/>
    <x v="0"/>
    <s v="food"/>
    <s v="food trucks"/>
    <x v="536"/>
    <d v="2014-08-21T18:32:28"/>
  </r>
  <r>
    <n v="648"/>
    <s v="Audio Jacket"/>
    <s v="Get ready for the next product that you canâ€™t live without"/>
    <x v="119"/>
    <x v="402"/>
    <x v="2"/>
    <x v="0"/>
    <s v="USD"/>
    <n v="1413304708"/>
    <n v="1410280708"/>
    <b v="0"/>
    <n v="27"/>
    <b v="1"/>
    <s v="technology/wearables"/>
    <x v="445"/>
    <x v="400"/>
    <s v="technology"/>
    <s v="wearables"/>
    <x v="537"/>
    <d v="2014-10-14T11:38:28"/>
  </r>
  <r>
    <n v="2706"/>
    <s v="Nordo's Culinarium: Where Food Meets Art"/>
    <s v="A place where innovation, food, creativity and performance live year round in a historic building in Pioneer Square."/>
    <x v="119"/>
    <x v="403"/>
    <x v="2"/>
    <x v="0"/>
    <s v="USD"/>
    <n v="1413442740"/>
    <n v="1410937483"/>
    <b v="1"/>
    <n v="263"/>
    <b v="1"/>
    <s v="theater/spaces"/>
    <x v="446"/>
    <x v="401"/>
    <s v="theater"/>
    <s v="spaces"/>
    <x v="538"/>
    <d v="2014-10-16T01:59:00"/>
  </r>
  <r>
    <n v="1909"/>
    <s v="Little Occhio, Wireless micro-cam for iPhone/Android"/>
    <s v="Use Little Occhio to see and share the hidden secrets of nature. Capture, share awesome photos, works with iPhone/Android/tablets."/>
    <x v="119"/>
    <x v="404"/>
    <x v="1"/>
    <x v="0"/>
    <s v="USD"/>
    <n v="1414059479"/>
    <n v="1411467479"/>
    <b v="0"/>
    <n v="38"/>
    <b v="0"/>
    <s v="technology/gadgets"/>
    <x v="447"/>
    <x v="402"/>
    <s v="technology"/>
    <s v="gadgets"/>
    <x v="539"/>
    <d v="2014-10-23T05:17:59"/>
  </r>
  <r>
    <n v="1127"/>
    <s v="ABRAcaPOCUS!!"/>
    <s v="A fast-paced, creepy/cute mobile puzzle game where you draw series of magic symbols to summon &amp; collect demons, monsters, gods, &amp; myths"/>
    <x v="119"/>
    <x v="405"/>
    <x v="1"/>
    <x v="0"/>
    <s v="USD"/>
    <n v="1416000600"/>
    <n v="1413318600"/>
    <b v="0"/>
    <n v="23"/>
    <b v="0"/>
    <s v="games/mobile games"/>
    <x v="448"/>
    <x v="403"/>
    <s v="games"/>
    <s v="mobile games"/>
    <x v="540"/>
    <d v="2014-11-14T16:30:00"/>
  </r>
  <r>
    <n v="2504"/>
    <s v="Halal Restaurant and Internet Cafe"/>
    <s v="Halal Restaurant and Internet Cafe 20 percent of profits will go to building masjids."/>
    <x v="119"/>
    <x v="0"/>
    <x v="1"/>
    <x v="0"/>
    <s v="USD"/>
    <n v="1416014534"/>
    <n v="1413418934"/>
    <b v="0"/>
    <n v="0"/>
    <b v="0"/>
    <s v="food/restaurants"/>
    <x v="0"/>
    <x v="0"/>
    <s v="food"/>
    <s v="restaurants"/>
    <x v="541"/>
    <d v="2014-11-14T20:22:14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x v="406"/>
    <x v="2"/>
    <x v="0"/>
    <s v="USD"/>
    <n v="1416704506"/>
    <n v="1414108906"/>
    <b v="0"/>
    <n v="354"/>
    <b v="1"/>
    <s v="film &amp; video/documentary"/>
    <x v="449"/>
    <x v="404"/>
    <s v="film &amp; video"/>
    <s v="documentary"/>
    <x v="542"/>
    <d v="2014-11-22T20:01:46"/>
  </r>
  <r>
    <n v="3166"/>
    <s v="Verdigris - A Play by Jim Beaver"/>
    <s v="VERDIGRIS: A play written by Jim Beaver, star of Supernatural and Deadwood, opening March 2015 at Theatre West in Los Angeles."/>
    <x v="119"/>
    <x v="407"/>
    <x v="2"/>
    <x v="0"/>
    <s v="USD"/>
    <n v="1416988740"/>
    <n v="1414514153"/>
    <b v="1"/>
    <n v="930"/>
    <b v="1"/>
    <s v="theater/plays"/>
    <x v="450"/>
    <x v="405"/>
    <s v="theater"/>
    <s v="plays"/>
    <x v="543"/>
    <d v="2014-11-26T02:59:00"/>
  </r>
  <r>
    <n v="355"/>
    <s v="REZA ABDOH -Theatre Visionary"/>
    <s v="A documentary film about the late REZA ABDOH and his performance company DAR A LUZ."/>
    <x v="119"/>
    <x v="408"/>
    <x v="2"/>
    <x v="0"/>
    <s v="USD"/>
    <n v="1417420994"/>
    <n v="1414738994"/>
    <b v="1"/>
    <n v="165"/>
    <b v="1"/>
    <s v="film &amp; video/documentary"/>
    <x v="451"/>
    <x v="406"/>
    <s v="film &amp; video"/>
    <s v="documentary"/>
    <x v="544"/>
    <d v="2014-12-01T03:03:14"/>
  </r>
  <r>
    <n v="2354"/>
    <s v="Dissertation (Canceled)"/>
    <s v="Almost done with doctorate degree but need funding of $35,000 to complete research of project."/>
    <x v="119"/>
    <x v="82"/>
    <x v="0"/>
    <x v="0"/>
    <s v="USD"/>
    <n v="1420910460"/>
    <n v="1415726460"/>
    <b v="0"/>
    <n v="1"/>
    <b v="0"/>
    <s v="technology/web"/>
    <x v="452"/>
    <x v="22"/>
    <s v="technology"/>
    <s v="web"/>
    <x v="545"/>
    <d v="2015-01-10T12:21:00"/>
  </r>
  <r>
    <n v="2428"/>
    <s v="Premium Burgers"/>
    <s v="From Moo 2 You! We want to offer premium burgers to a taco flooded environment."/>
    <x v="119"/>
    <x v="4"/>
    <x v="1"/>
    <x v="0"/>
    <s v="USD"/>
    <n v="1426182551"/>
    <n v="1423594151"/>
    <b v="0"/>
    <n v="1"/>
    <b v="0"/>
    <s v="food/food trucks"/>
    <x v="453"/>
    <x v="4"/>
    <s v="food"/>
    <s v="food trucks"/>
    <x v="546"/>
    <d v="2015-03-12T12:49:11"/>
  </r>
  <r>
    <n v="2996"/>
    <s v="Sea Tea Improv's Comedy Theater in Hartford, CT"/>
    <s v="A permanent home for comedy in Connecticut in the heart of downtown Hartford."/>
    <x v="119"/>
    <x v="409"/>
    <x v="2"/>
    <x v="0"/>
    <s v="USD"/>
    <n v="1432677240"/>
    <n v="1427493240"/>
    <b v="0"/>
    <n v="392"/>
    <b v="1"/>
    <s v="theater/spaces"/>
    <x v="454"/>
    <x v="407"/>
    <s v="theater"/>
    <s v="spaces"/>
    <x v="547"/>
    <d v="2015-05-26T16:54:00"/>
  </r>
  <r>
    <n v="1322"/>
    <s v="Invisible Reins - Let your children roam free (Canceled)"/>
    <s v="Invisible Reins - A Bluetooth innovation that links your child to your smart phone via an app. A safe zone can be set from 1-30 metres."/>
    <x v="119"/>
    <x v="410"/>
    <x v="0"/>
    <x v="9"/>
    <s v="GBP"/>
    <n v="1432223125"/>
    <n v="1429631125"/>
    <b v="0"/>
    <n v="4"/>
    <b v="0"/>
    <s v="technology/wearables"/>
    <x v="455"/>
    <x v="408"/>
    <s v="technology"/>
    <s v="wearables"/>
    <x v="548"/>
    <d v="2015-05-21T10:45:25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x v="411"/>
    <x v="1"/>
    <x v="0"/>
    <s v="USD"/>
    <n v="1432913659"/>
    <n v="1430321659"/>
    <b v="0"/>
    <n v="3"/>
    <b v="0"/>
    <s v="theater/plays"/>
    <x v="245"/>
    <x v="409"/>
    <s v="theater"/>
    <s v="plays"/>
    <x v="549"/>
    <d v="2015-05-29T10:34:19"/>
  </r>
  <r>
    <n v="3215"/>
    <s v="Colt Coeur's 6th Season"/>
    <s v="2 world premieres:_x000a_HOW TO LIVE ON EARTH by MJ Kaufman_x000a_ / CAL IN CAMO by William Francis Hoffman_x000a_+ workshops of 7 more plays!"/>
    <x v="119"/>
    <x v="412"/>
    <x v="2"/>
    <x v="0"/>
    <s v="USD"/>
    <n v="1441857540"/>
    <n v="1438617471"/>
    <b v="1"/>
    <n v="134"/>
    <b v="1"/>
    <s v="theater/plays"/>
    <x v="456"/>
    <x v="410"/>
    <s v="theater"/>
    <s v="plays"/>
    <x v="550"/>
    <d v="2015-09-09T22:59:00"/>
  </r>
  <r>
    <n v="24"/>
    <s v="Bring STL Up Late to TV"/>
    <s v="STL Up Late is a weekly late night comedy talk show for St. Louis television."/>
    <x v="119"/>
    <x v="413"/>
    <x v="2"/>
    <x v="0"/>
    <s v="USD"/>
    <n v="1442345940"/>
    <n v="1439494863"/>
    <b v="0"/>
    <n v="574"/>
    <b v="1"/>
    <s v="film &amp; video/television"/>
    <x v="457"/>
    <x v="411"/>
    <s v="film &amp; video"/>
    <s v="television"/>
    <x v="551"/>
    <d v="2015-09-15T14:39:00"/>
  </r>
  <r>
    <n v="3237"/>
    <s v="Celebrating 20 years of The 24 Hour Plays around the world!"/>
    <s v="An annual campaign supporting our intensive for artists 25 and under."/>
    <x v="119"/>
    <x v="414"/>
    <x v="2"/>
    <x v="0"/>
    <s v="USD"/>
    <n v="1443499140"/>
    <n v="1441452184"/>
    <b v="1"/>
    <n v="269"/>
    <b v="1"/>
    <s v="theater/plays"/>
    <x v="458"/>
    <x v="412"/>
    <s v="theater"/>
    <s v="plays"/>
    <x v="552"/>
    <d v="2015-09-28T22:59:00"/>
  </r>
  <r>
    <n v="1530"/>
    <s v="A 4-year-old's Portrait of the American West"/>
    <s v="A photobook made by 4-year-old Hawkeye Huey: National Geographic's youngest photographer and Rolling Stone's top 100 on Instagram"/>
    <x v="119"/>
    <x v="415"/>
    <x v="2"/>
    <x v="0"/>
    <s v="USD"/>
    <n v="1445624695"/>
    <n v="1443464695"/>
    <b v="1"/>
    <n v="874"/>
    <b v="1"/>
    <s v="photography/photobooks"/>
    <x v="459"/>
    <x v="413"/>
    <s v="photography"/>
    <s v="photobooks"/>
    <x v="553"/>
    <d v="2015-10-23T13:24:55"/>
  </r>
  <r>
    <n v="2330"/>
    <s v="Let's Launch Griffo Distillery's Whiskey Barrel Program!"/>
    <s v="Help us launch our whiskey program! With your support we'll barrel and age our first whiskeys: Bourbon, Rye and an American Whiskey."/>
    <x v="119"/>
    <x v="416"/>
    <x v="2"/>
    <x v="0"/>
    <s v="USD"/>
    <n v="1451001600"/>
    <n v="1448400943"/>
    <b v="1"/>
    <n v="163"/>
    <b v="1"/>
    <s v="food/small batch"/>
    <x v="460"/>
    <x v="414"/>
    <s v="food"/>
    <s v="small batch"/>
    <x v="554"/>
    <d v="2015-12-24T19:00:00"/>
  </r>
  <r>
    <n v="1782"/>
    <s v="Keepers Of The Craft: Cocktails Across America. A Photobook"/>
    <s v="I am traveling across the entire USA documenting cocktail culture to publish a stunning hard cover photo book of the resulting work."/>
    <x v="119"/>
    <x v="417"/>
    <x v="1"/>
    <x v="0"/>
    <s v="USD"/>
    <n v="1456062489"/>
    <n v="1453211289"/>
    <b v="1"/>
    <n v="76"/>
    <b v="0"/>
    <s v="photography/photobooks"/>
    <x v="461"/>
    <x v="415"/>
    <s v="photography"/>
    <s v="photobooks"/>
    <x v="555"/>
    <d v="2016-02-21T08:48:09"/>
  </r>
  <r>
    <n v="1718"/>
    <s v="The Prodigal Son"/>
    <s v="A melody for the galaxy."/>
    <x v="119"/>
    <x v="23"/>
    <x v="1"/>
    <x v="0"/>
    <s v="USD"/>
    <n v="1463201940"/>
    <n v="1459435149"/>
    <b v="0"/>
    <n v="2"/>
    <b v="0"/>
    <s v="music/faith"/>
    <x v="462"/>
    <x v="287"/>
    <s v="music"/>
    <s v="faith"/>
    <x v="556"/>
    <d v="2016-05-13T23:59:00"/>
  </r>
  <r>
    <n v="257"/>
    <s v="Mother to Earth - A Documentary about Earthbound Beginnings"/>
    <s v="A documentary about a formerly Japan-only Nintendo game, its international release, and the secret black market of unreleased games."/>
    <x v="119"/>
    <x v="418"/>
    <x v="2"/>
    <x v="0"/>
    <s v="USD"/>
    <n v="1463670162"/>
    <n v="1461078162"/>
    <b v="1"/>
    <n v="560"/>
    <b v="1"/>
    <s v="film &amp; video/documentary"/>
    <x v="463"/>
    <x v="416"/>
    <s v="film &amp; video"/>
    <s v="documentary"/>
    <x v="557"/>
    <d v="2016-05-19T10:02:42"/>
  </r>
  <r>
    <n v="3547"/>
    <s v="Tommy and Me by Ray Didinger - Theatre Exile"/>
    <s v="Help to bring this heart warming story of Ray Didinger's relationship with his boyhood hero Tommy McDonald to life."/>
    <x v="119"/>
    <x v="419"/>
    <x v="2"/>
    <x v="0"/>
    <s v="USD"/>
    <n v="1463198340"/>
    <n v="1461117201"/>
    <b v="0"/>
    <n v="336"/>
    <b v="1"/>
    <s v="theater/plays"/>
    <x v="464"/>
    <x v="417"/>
    <s v="theater"/>
    <s v="plays"/>
    <x v="558"/>
    <d v="2016-05-13T22:59:00"/>
  </r>
  <r>
    <n v="979"/>
    <s v="Trequant - First Wearable for Tremors"/>
    <s v="Trequant is specifically designed for people with tremors. It helps them to track and analyse their tremors for better understanding."/>
    <x v="119"/>
    <x v="420"/>
    <x v="1"/>
    <x v="0"/>
    <s v="USD"/>
    <n v="1466449140"/>
    <n v="1463392828"/>
    <b v="0"/>
    <n v="96"/>
    <b v="0"/>
    <s v="technology/wearables"/>
    <x v="465"/>
    <x v="418"/>
    <s v="technology"/>
    <s v="wearables"/>
    <x v="559"/>
    <d v="2016-06-20T13:59:00"/>
  </r>
  <r>
    <n v="1330"/>
    <s v="The 3G Smartwatch for Kids that Encourages Outdoor Play"/>
    <s v="Outdoor play is essential. Wanderwatch helps to make it fun and safe! Fun for kids, great for parents. Time to Play!"/>
    <x v="119"/>
    <x v="421"/>
    <x v="0"/>
    <x v="0"/>
    <s v="USD"/>
    <n v="1467432000"/>
    <n v="1464763109"/>
    <b v="0"/>
    <n v="50"/>
    <b v="0"/>
    <s v="technology/wearables"/>
    <x v="466"/>
    <x v="419"/>
    <s v="technology"/>
    <s v="wearables"/>
    <x v="560"/>
    <d v="2016-07-01T23:00:00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x v="422"/>
    <x v="1"/>
    <x v="0"/>
    <s v="USD"/>
    <n v="1467694740"/>
    <n v="1465398670"/>
    <b v="1"/>
    <n v="171"/>
    <b v="0"/>
    <s v="technology/makerspaces"/>
    <x v="467"/>
    <x v="420"/>
    <s v="technology"/>
    <s v="makerspaces"/>
    <x v="561"/>
    <d v="2016-07-04T23:59:00"/>
  </r>
  <r>
    <n v="2689"/>
    <s v="Mouth Watering Mobile Restaurant"/>
    <s v="I am creating a high quality, local product only, concession trailer for local and remote events. Dearborn Brand, Winter's Brand, more."/>
    <x v="119"/>
    <x v="4"/>
    <x v="1"/>
    <x v="0"/>
    <s v="USD"/>
    <n v="1469919890"/>
    <n v="1467327890"/>
    <b v="0"/>
    <n v="1"/>
    <b v="0"/>
    <s v="food/food trucks"/>
    <x v="453"/>
    <x v="4"/>
    <s v="food"/>
    <s v="food trucks"/>
    <x v="562"/>
    <d v="2016-07-30T18:04:50"/>
  </r>
  <r>
    <n v="963"/>
    <s v="The Ultimate Learning Center"/>
    <s v="WE are molding an educated, motivated, non violent GENERATION!"/>
    <x v="119"/>
    <x v="423"/>
    <x v="1"/>
    <x v="0"/>
    <s v="USD"/>
    <n v="1476717319"/>
    <n v="1473693319"/>
    <b v="0"/>
    <n v="9"/>
    <b v="0"/>
    <s v="technology/wearables"/>
    <x v="468"/>
    <x v="421"/>
    <s v="technology"/>
    <s v="wearables"/>
    <x v="563"/>
    <d v="2016-10-17T10:15:19"/>
  </r>
  <r>
    <n v="683"/>
    <s v="Mist Buddy Hydration/Misting Backpack"/>
    <s v="Mist Buddy is a remote controlled misting system, powered by a rechargeable battery with misting/sipping tip for complete coolness."/>
    <x v="119"/>
    <x v="424"/>
    <x v="1"/>
    <x v="0"/>
    <s v="USD"/>
    <n v="1477949764"/>
    <n v="1474493764"/>
    <b v="0"/>
    <n v="3"/>
    <b v="0"/>
    <s v="technology/wearables"/>
    <x v="469"/>
    <x v="422"/>
    <s v="technology"/>
    <s v="wearables"/>
    <x v="564"/>
    <d v="2016-10-31T16:36:04"/>
  </r>
  <r>
    <n v="321"/>
    <s v="An Impossible Project"/>
    <s v="The more digital the world, the more analog our dreams._x000a_A feature documentary shot on 35mm film."/>
    <x v="119"/>
    <x v="425"/>
    <x v="2"/>
    <x v="6"/>
    <s v="EUR"/>
    <n v="1478605386"/>
    <n v="1475577786"/>
    <b v="1"/>
    <n v="337"/>
    <b v="1"/>
    <s v="film &amp; video/documentary"/>
    <x v="470"/>
    <x v="423"/>
    <s v="film &amp; video"/>
    <s v="documentary"/>
    <x v="565"/>
    <d v="2016-11-08T06:43:06"/>
  </r>
  <r>
    <n v="1138"/>
    <s v="Slayers of The Dead AR- build your ultimate Zombie Fort"/>
    <s v="Have you ever wanted to build your own, ultimate zombie fort in real life? Enjoy a Zombie Apocalypse without the Apocalypse."/>
    <x v="119"/>
    <x v="426"/>
    <x v="1"/>
    <x v="0"/>
    <s v="USD"/>
    <n v="1485035131"/>
    <n v="1483307131"/>
    <b v="0"/>
    <n v="4"/>
    <b v="0"/>
    <s v="games/mobile games"/>
    <x v="471"/>
    <x v="424"/>
    <s v="games"/>
    <s v="mobile games"/>
    <x v="566"/>
    <d v="2017-01-21T16:45:31"/>
  </r>
  <r>
    <n v="2454"/>
    <s v="Bine Brewing - Brewed Within Reach"/>
    <s v="Beer. Delicious, Salem made beer. Only the freshest, small batch beer straight from the source. Our beer is brewed within reach."/>
    <x v="119"/>
    <x v="427"/>
    <x v="2"/>
    <x v="0"/>
    <s v="USD"/>
    <n v="1489207808"/>
    <n v="1486183808"/>
    <b v="0"/>
    <n v="130"/>
    <b v="1"/>
    <s v="food/small batch"/>
    <x v="472"/>
    <x v="425"/>
    <s v="food"/>
    <s v="small batch"/>
    <x v="567"/>
    <d v="2017-03-10T23:50:08"/>
  </r>
  <r>
    <n v="340"/>
    <s v="Somaliland: The Abaarso Story"/>
    <s v="Feature-length documentary about five Somali Muslim students pursuing dreams of education in America"/>
    <x v="119"/>
    <x v="428"/>
    <x v="2"/>
    <x v="0"/>
    <s v="USD"/>
    <n v="1489006800"/>
    <n v="1486397007"/>
    <b v="1"/>
    <n v="299"/>
    <b v="1"/>
    <s v="film &amp; video/documentary"/>
    <x v="473"/>
    <x v="426"/>
    <s v="film &amp; video"/>
    <s v="documentary"/>
    <x v="568"/>
    <d v="2017-03-08T16:00:00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x v="429"/>
    <x v="2"/>
    <x v="2"/>
    <s v="EUR"/>
    <n v="1460066954"/>
    <n v="1456614554"/>
    <b v="1"/>
    <n v="964"/>
    <b v="1"/>
    <s v="film &amp; video/documentary"/>
    <x v="474"/>
    <x v="427"/>
    <s v="film &amp; video"/>
    <s v="documentary"/>
    <x v="569"/>
    <d v="2016-04-07T17:09:14"/>
  </r>
  <r>
    <n v="344"/>
    <s v="AMONG WOLVES â€¢ Doc film about wild horses &amp; bikers"/>
    <s v="In the mountains where they once fought, Bosnian veterans defend a herd of wild horses and find a new kind of freedom for themselves."/>
    <x v="121"/>
    <x v="430"/>
    <x v="2"/>
    <x v="0"/>
    <s v="USD"/>
    <n v="1433125200"/>
    <n v="1429312694"/>
    <b v="1"/>
    <n v="285"/>
    <b v="1"/>
    <s v="film &amp; video/documentary"/>
    <x v="475"/>
    <x v="428"/>
    <s v="film &amp; video"/>
    <s v="documentary"/>
    <x v="570"/>
    <d v="2015-05-31T21:20:00"/>
  </r>
  <r>
    <n v="1790"/>
    <s v="Return to Relevance: The Scott Hyde Archive"/>
    <s v="70 years of incredible photography sits patiently in old film sheet boxes, waiting for a return to relevance."/>
    <x v="122"/>
    <x v="431"/>
    <x v="1"/>
    <x v="0"/>
    <s v="USD"/>
    <n v="1423152678"/>
    <n v="1420560678"/>
    <b v="1"/>
    <n v="15"/>
    <b v="0"/>
    <s v="photography/photobooks"/>
    <x v="476"/>
    <x v="429"/>
    <s v="photography"/>
    <s v="photobooks"/>
    <x v="571"/>
    <d v="2015-02-05T11:11:18"/>
  </r>
  <r>
    <n v="1983"/>
    <s v="Vegans of Hawai'i - 140'000 Strong?"/>
    <s v="A vegan photographer bringing Hawaii to the tipping point of plant pure wisdom, featuring the most influential early adopters."/>
    <x v="122"/>
    <x v="432"/>
    <x v="1"/>
    <x v="0"/>
    <s v="USD"/>
    <n v="1472799600"/>
    <n v="1470874618"/>
    <b v="0"/>
    <n v="16"/>
    <b v="0"/>
    <s v="photography/people"/>
    <x v="477"/>
    <x v="430"/>
    <s v="photography"/>
    <s v="people"/>
    <x v="572"/>
    <d v="2016-09-02T02:00:00"/>
  </r>
  <r>
    <n v="4105"/>
    <s v="Â¡LlÃ©vame!"/>
    <s v="Buscamos finalizar el proceso de producciÃ³n de un espectÃ¡culo de payaso y con Ã©l, activar espacios pÃºblicos para la escena clown."/>
    <x v="122"/>
    <x v="433"/>
    <x v="1"/>
    <x v="13"/>
    <s v="MXN"/>
    <n v="1482711309"/>
    <n v="1479860109"/>
    <b v="0"/>
    <n v="6"/>
    <b v="0"/>
    <s v="theater/plays"/>
    <x v="478"/>
    <x v="431"/>
    <s v="theater"/>
    <s v="plays"/>
    <x v="573"/>
    <d v="2016-12-25T19:15:09"/>
  </r>
  <r>
    <n v="2395"/>
    <s v="VENT it out (Canceled)"/>
    <s v="I am making a social website where people can anonymously or openly vent, All walks of life all over the world"/>
    <x v="122"/>
    <x v="0"/>
    <x v="0"/>
    <x v="0"/>
    <s v="USD"/>
    <n v="1484038620"/>
    <n v="1481597687"/>
    <b v="0"/>
    <n v="0"/>
    <b v="0"/>
    <s v="technology/web"/>
    <x v="0"/>
    <x v="0"/>
    <s v="technology"/>
    <s v="web"/>
    <x v="574"/>
    <d v="2017-01-10T03:57:00"/>
  </r>
  <r>
    <n v="2030"/>
    <s v="Picade: The arcade cabinet kit for your mini computer"/>
    <s v="A stylish, retro, and fun arcade cabinet for your Raspberry Pi, Mini-ITX, Pandaboard, or other mini PC from the makers of Pibow"/>
    <x v="123"/>
    <x v="434"/>
    <x v="2"/>
    <x v="9"/>
    <s v="GBP"/>
    <n v="1354233296"/>
    <n v="1351641296"/>
    <b v="1"/>
    <n v="625"/>
    <b v="1"/>
    <s v="technology/hardware"/>
    <x v="479"/>
    <x v="432"/>
    <s v="technology"/>
    <s v="hardware"/>
    <x v="575"/>
    <d v="2012-11-29T18:54:56"/>
  </r>
  <r>
    <n v="1775"/>
    <s v="Muhammad Ali - The Comeback"/>
    <s v="Rarely seen images of Muhammad Ali in his prime as he trained in Miami Beach at the famous 5th Street Gym in the early 70s"/>
    <x v="124"/>
    <x v="435"/>
    <x v="1"/>
    <x v="0"/>
    <s v="USD"/>
    <n v="1414193160"/>
    <n v="1410305160"/>
    <b v="1"/>
    <n v="124"/>
    <b v="0"/>
    <s v="photography/photobooks"/>
    <x v="480"/>
    <x v="433"/>
    <s v="photography"/>
    <s v="photobooks"/>
    <x v="576"/>
    <d v="2014-10-24T18:26:00"/>
  </r>
  <r>
    <n v="1369"/>
    <s v="FEEL BETTER: Derek Fawcett's solo, full-length debut"/>
    <s v="Fawcett's FEEL BETTER is an album of love unrequited, realized, and rued, with echoes of Petty, Springsteen, Neil Young &amp; Coldplay."/>
    <x v="125"/>
    <x v="436"/>
    <x v="2"/>
    <x v="0"/>
    <s v="USD"/>
    <n v="1397225746"/>
    <n v="1394633746"/>
    <b v="0"/>
    <n v="406"/>
    <b v="1"/>
    <s v="music/rock"/>
    <x v="481"/>
    <x v="434"/>
    <s v="music"/>
    <s v="rock"/>
    <x v="577"/>
    <d v="2014-04-11T09:15:46"/>
  </r>
  <r>
    <n v="1471"/>
    <s v="93.5 KNCE: True Taos Radio"/>
    <s v="Help improve the equipment, signal, and reach of 93.5 KNCE True Taos Radio, a new experiment in grassroots community media."/>
    <x v="126"/>
    <x v="437"/>
    <x v="2"/>
    <x v="0"/>
    <s v="USD"/>
    <n v="1428620334"/>
    <n v="1426028334"/>
    <b v="1"/>
    <n v="343"/>
    <b v="1"/>
    <s v="publishing/radio &amp; podcasts"/>
    <x v="482"/>
    <x v="435"/>
    <s v="publishing"/>
    <s v="radio &amp; podcasts"/>
    <x v="578"/>
    <d v="2015-04-09T17:58:54"/>
  </r>
  <r>
    <n v="2680"/>
    <s v="iHeart Pillow"/>
    <s v="iHeartPillow, Connecting loved ones"/>
    <x v="126"/>
    <x v="438"/>
    <x v="1"/>
    <x v="2"/>
    <s v="EUR"/>
    <n v="1459915491"/>
    <n v="1457327091"/>
    <b v="0"/>
    <n v="4"/>
    <b v="0"/>
    <s v="technology/makerspaces"/>
    <x v="483"/>
    <x v="24"/>
    <s v="technology"/>
    <s v="makerspaces"/>
    <x v="579"/>
    <d v="2016-04-05T23:04:51"/>
  </r>
  <r>
    <n v="1999"/>
    <s v="Planet Venus"/>
    <s v="This is a portrait photo project aiming to inspire women to explore themselves and live their passion"/>
    <x v="127"/>
    <x v="439"/>
    <x v="1"/>
    <x v="9"/>
    <s v="GBP"/>
    <n v="1415882108"/>
    <n v="1413286508"/>
    <b v="0"/>
    <n v="7"/>
    <b v="0"/>
    <s v="photography/people"/>
    <x v="484"/>
    <x v="436"/>
    <s v="photography"/>
    <s v="people"/>
    <x v="580"/>
    <d v="2014-11-13T07:35:08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x v="440"/>
    <x v="2"/>
    <x v="0"/>
    <s v="USD"/>
    <n v="1461904788"/>
    <n v="1458103188"/>
    <b v="0"/>
    <n v="237"/>
    <b v="1"/>
    <s v="theater/plays"/>
    <x v="485"/>
    <x v="437"/>
    <s v="theater"/>
    <s v="plays"/>
    <x v="581"/>
    <d v="2016-04-28T23:39:48"/>
  </r>
  <r>
    <n v="258"/>
    <s v="HOW TO START A REVOLUTION a new documentary film"/>
    <s v="This film reveals the story of the modern revolution, the power of people to change their world and the man behind it all, Gene Sharp."/>
    <x v="128"/>
    <x v="441"/>
    <x v="2"/>
    <x v="0"/>
    <s v="USD"/>
    <n v="1308359666"/>
    <n v="1305767666"/>
    <b v="1"/>
    <n v="688"/>
    <b v="1"/>
    <s v="film &amp; video/documentary"/>
    <x v="486"/>
    <x v="438"/>
    <s v="film &amp; video"/>
    <s v="documentary"/>
    <x v="582"/>
    <d v="2011-06-17T20:14:26"/>
  </r>
  <r>
    <n v="1477"/>
    <s v="Keep Live Music on WMSE"/>
    <s v="WMSE, a community-funded radio station in Milwaukee, WI needs to replace its in-house digital studio to keep live music on the air."/>
    <x v="128"/>
    <x v="442"/>
    <x v="2"/>
    <x v="0"/>
    <s v="USD"/>
    <n v="1324609200"/>
    <n v="1319467604"/>
    <b v="1"/>
    <n v="369"/>
    <b v="1"/>
    <s v="publishing/radio &amp; podcasts"/>
    <x v="487"/>
    <x v="439"/>
    <s v="publishing"/>
    <s v="radio &amp; podcasts"/>
    <x v="583"/>
    <d v="2011-12-22T22:00:00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x v="443"/>
    <x v="2"/>
    <x v="0"/>
    <s v="USD"/>
    <n v="1329084231"/>
    <n v="1326492231"/>
    <b v="1"/>
    <n v="361"/>
    <b v="1"/>
    <s v="music/rock"/>
    <x v="488"/>
    <x v="440"/>
    <s v="music"/>
    <s v="rock"/>
    <x v="584"/>
    <d v="2012-02-12T17:03:51"/>
  </r>
  <r>
    <n v="1465"/>
    <s v="Idle Thumbs Video Game Podcast"/>
    <s v="Idle Thumbs was a podcast that ran for two years. People liked it, and we liked doing it. We want to bring it back, better than before."/>
    <x v="128"/>
    <x v="444"/>
    <x v="2"/>
    <x v="0"/>
    <s v="USD"/>
    <n v="1332385200"/>
    <n v="1329759452"/>
    <b v="1"/>
    <n v="2602"/>
    <b v="1"/>
    <s v="publishing/radio &amp; podcasts"/>
    <x v="489"/>
    <x v="441"/>
    <s v="publishing"/>
    <s v="radio &amp; podcasts"/>
    <x v="585"/>
    <d v="2012-03-21T22:00:00"/>
  </r>
  <r>
    <n v="913"/>
    <s v="100% Faith Jazz Gospel CD Recording Project 2012"/>
    <s v="Faith Monah is an unique Gospel-Jazz singer who scats and swings the Word of God. She is ready to record her FIRST jazzy Gospel album."/>
    <x v="128"/>
    <x v="445"/>
    <x v="1"/>
    <x v="0"/>
    <s v="USD"/>
    <n v="1336188019"/>
    <n v="1333596019"/>
    <b v="0"/>
    <n v="24"/>
    <b v="0"/>
    <s v="music/jazz"/>
    <x v="490"/>
    <x v="442"/>
    <s v="music"/>
    <s v="jazz"/>
    <x v="586"/>
    <d v="2012-05-04T22:20:19"/>
  </r>
  <r>
    <n v="481"/>
    <s v="ERA"/>
    <s v="The year is 2043. Test subject David Beck has been augmented with psychokinetic abilities. He uses his newfound gifts to thwart evil."/>
    <x v="128"/>
    <x v="446"/>
    <x v="1"/>
    <x v="0"/>
    <s v="USD"/>
    <n v="1349885289"/>
    <n v="1347293289"/>
    <b v="0"/>
    <n v="21"/>
    <b v="0"/>
    <s v="film &amp; video/animation"/>
    <x v="491"/>
    <x v="443"/>
    <s v="film &amp; video"/>
    <s v="animation"/>
    <x v="587"/>
    <d v="2012-10-10T11:08:09"/>
  </r>
  <r>
    <n v="1957"/>
    <s v="freeSoC and freeSoC Mini"/>
    <s v="An open hardware platform for the best microcontroller in the world."/>
    <x v="128"/>
    <x v="447"/>
    <x v="2"/>
    <x v="0"/>
    <s v="USD"/>
    <n v="1351304513"/>
    <n v="1348712513"/>
    <b v="1"/>
    <n v="660"/>
    <b v="1"/>
    <s v="technology/hardware"/>
    <x v="492"/>
    <x v="444"/>
    <s v="technology"/>
    <s v="hardware"/>
    <x v="588"/>
    <d v="2012-10-26T21:21:53"/>
  </r>
  <r>
    <n v="2014"/>
    <s v="3Doodler: The World's First 3D Printing Pen"/>
    <s v="It's a pen that can draw in the air! 3Doodler is the 3D printing pen you can hold in your hand. Lift your imagination off the page!"/>
    <x v="128"/>
    <x v="448"/>
    <x v="2"/>
    <x v="0"/>
    <s v="USD"/>
    <n v="1364184539"/>
    <n v="1361250539"/>
    <b v="1"/>
    <n v="26457"/>
    <b v="1"/>
    <s v="technology/hardware"/>
    <x v="493"/>
    <x v="445"/>
    <s v="technology"/>
    <s v="hardware"/>
    <x v="589"/>
    <d v="2013-03-24T23:08:59"/>
  </r>
  <r>
    <n v="447"/>
    <s v="Fat Rich Bastards Animated videos"/>
    <s v="10 tracks have been professionally recorded by CGI supergroup, The Fat Rich Bastards. Funding required for 10 animated music videos."/>
    <x v="128"/>
    <x v="186"/>
    <x v="1"/>
    <x v="9"/>
    <s v="GBP"/>
    <n v="1364041163"/>
    <n v="1361884763"/>
    <b v="0"/>
    <n v="1"/>
    <b v="0"/>
    <s v="film &amp; video/animation"/>
    <x v="89"/>
    <x v="184"/>
    <s v="film &amp; video"/>
    <s v="animation"/>
    <x v="590"/>
    <d v="2013-03-23T07:19:23"/>
  </r>
  <r>
    <n v="1569"/>
    <s v="to be removed (Canceled)"/>
    <s v="to be removed"/>
    <x v="128"/>
    <x v="0"/>
    <x v="0"/>
    <x v="0"/>
    <s v="USD"/>
    <n v="1369498714"/>
    <n v="1366906714"/>
    <b v="0"/>
    <n v="0"/>
    <b v="0"/>
    <s v="publishing/art books"/>
    <x v="0"/>
    <x v="0"/>
    <s v="publishing"/>
    <s v="art books"/>
    <x v="591"/>
    <d v="2013-05-25T11:18:34"/>
  </r>
  <r>
    <n v="250"/>
    <s v="BOONE- THE DOCUMENTARY"/>
    <s v="Three young farmers risk land and friendship to stand up to the USDA. An experiential film about living a life of self reliance."/>
    <x v="128"/>
    <x v="449"/>
    <x v="2"/>
    <x v="0"/>
    <s v="USD"/>
    <n v="1370525691"/>
    <n v="1367933691"/>
    <b v="1"/>
    <n v="437"/>
    <b v="1"/>
    <s v="film &amp; video/documentary"/>
    <x v="494"/>
    <x v="446"/>
    <s v="film &amp; video"/>
    <s v="documentary"/>
    <x v="592"/>
    <d v="2013-06-06T08:34:51"/>
  </r>
  <r>
    <n v="2005"/>
    <s v="bassAware Holster"/>
    <s v="The bassAware Holster is a new type of wearable audio technology that uses vibration to create a massive bass experience."/>
    <x v="128"/>
    <x v="450"/>
    <x v="2"/>
    <x v="0"/>
    <s v="USD"/>
    <n v="1381895940"/>
    <n v="1379532618"/>
    <b v="1"/>
    <n v="191"/>
    <b v="1"/>
    <s v="technology/hardware"/>
    <x v="495"/>
    <x v="447"/>
    <s v="technology"/>
    <s v="hardware"/>
    <x v="593"/>
    <d v="2013-10-15T22:59:00"/>
  </r>
  <r>
    <n v="317"/>
    <s v="Good Men, Bad Men, and a Few Rowdy Ladies"/>
    <s v="The story of a cowboy town with a prison problem, and the colorful characters who call it home."/>
    <x v="128"/>
    <x v="451"/>
    <x v="2"/>
    <x v="0"/>
    <s v="USD"/>
    <n v="1386778483"/>
    <n v="1384186483"/>
    <b v="1"/>
    <n v="316"/>
    <b v="1"/>
    <s v="film &amp; video/documentary"/>
    <x v="496"/>
    <x v="448"/>
    <s v="film &amp; video"/>
    <s v="documentary"/>
    <x v="594"/>
    <d v="2013-12-11T11:14:43"/>
  </r>
  <r>
    <n v="411"/>
    <s v="GO FAR: The Christopher Rush Story (4)"/>
    <s v="An inspirational feature-length documentary that will help those with disabilities achieve their goals despite the obstacles."/>
    <x v="128"/>
    <x v="452"/>
    <x v="2"/>
    <x v="0"/>
    <s v="USD"/>
    <n v="1387688400"/>
    <n v="1384920804"/>
    <b v="0"/>
    <n v="241"/>
    <b v="1"/>
    <s v="film &amp; video/documentary"/>
    <x v="497"/>
    <x v="449"/>
    <s v="film &amp; video"/>
    <s v="documentary"/>
    <x v="595"/>
    <d v="2013-12-22T00:00:00"/>
  </r>
  <r>
    <n v="2737"/>
    <s v="The PowerPot X: Most Reliable 10-Watt Portable Generator"/>
    <s v="An innovative portable generator that turns heat into electricity. Now with 10 Watts of power at your fingertips... all while you cook!"/>
    <x v="128"/>
    <x v="453"/>
    <x v="2"/>
    <x v="0"/>
    <s v="USD"/>
    <n v="1389812400"/>
    <n v="1386108087"/>
    <b v="0"/>
    <n v="456"/>
    <b v="1"/>
    <s v="technology/hardware"/>
    <x v="498"/>
    <x v="450"/>
    <s v="technology"/>
    <s v="hardware"/>
    <x v="596"/>
    <d v="2014-01-15T14:00:00"/>
  </r>
  <r>
    <n v="271"/>
    <s v="The Mathare Project"/>
    <s v="A documentary shot over 12 years about the hopes and dreams of five orphans struggling to reach adulthood in Kenya's Mathare slum."/>
    <x v="128"/>
    <x v="454"/>
    <x v="2"/>
    <x v="0"/>
    <s v="USD"/>
    <n v="1388649600"/>
    <n v="1386123861"/>
    <b v="1"/>
    <n v="287"/>
    <b v="1"/>
    <s v="film &amp; video/documentary"/>
    <x v="499"/>
    <x v="451"/>
    <s v="film &amp; video"/>
    <s v="documentary"/>
    <x v="597"/>
    <d v="2014-01-02T03:00:00"/>
  </r>
  <r>
    <n v="2152"/>
    <s v="Space Shooter RPG+"/>
    <s v="Our game is going to be a space shooter that has RPG elements with New Game+! It will be unlike any space shooter ever played."/>
    <x v="128"/>
    <x v="15"/>
    <x v="1"/>
    <x v="0"/>
    <s v="USD"/>
    <n v="1394909909"/>
    <n v="1392321509"/>
    <b v="0"/>
    <n v="4"/>
    <b v="0"/>
    <s v="games/video games"/>
    <x v="500"/>
    <x v="452"/>
    <s v="games"/>
    <s v="video games"/>
    <x v="598"/>
    <d v="2014-03-15T13:58:29"/>
  </r>
  <r>
    <n v="2298"/>
    <s v="Jonny Gray: First Full Length Album"/>
    <s v="My name is Jonny Gray, and my friends and I are working together to raise funds for my debut album"/>
    <x v="128"/>
    <x v="455"/>
    <x v="2"/>
    <x v="0"/>
    <s v="USD"/>
    <n v="1395861033"/>
    <n v="1393272633"/>
    <b v="0"/>
    <n v="288"/>
    <b v="1"/>
    <s v="music/rock"/>
    <x v="501"/>
    <x v="453"/>
    <s v="music"/>
    <s v="rock"/>
    <x v="599"/>
    <d v="2014-03-26T14:10:33"/>
  </r>
  <r>
    <n v="2036"/>
    <s v="L.E.D Portable Charger"/>
    <s v="A high-capacity portable charger with LED lights keeps your iPhone, iPad, smartphones, tablets and other devices juiced up on-the-go."/>
    <x v="128"/>
    <x v="456"/>
    <x v="2"/>
    <x v="0"/>
    <s v="USD"/>
    <n v="1399668319"/>
    <n v="1397076319"/>
    <b v="1"/>
    <n v="848"/>
    <b v="1"/>
    <s v="technology/hardware"/>
    <x v="502"/>
    <x v="454"/>
    <s v="technology"/>
    <s v="hardware"/>
    <x v="600"/>
    <d v="2014-05-09T15:45:19"/>
  </r>
  <r>
    <n v="1907"/>
    <s v="Litter-Buddy"/>
    <s v="Litter-Buddy is great economical alternative to leading pet waste disposal systems with cartridge bag elements."/>
    <x v="128"/>
    <x v="352"/>
    <x v="1"/>
    <x v="0"/>
    <s v="USD"/>
    <n v="1400853925"/>
    <n v="1399557925"/>
    <b v="0"/>
    <n v="4"/>
    <b v="0"/>
    <s v="technology/gadgets"/>
    <x v="503"/>
    <x v="351"/>
    <s v="technology"/>
    <s v="gadgets"/>
    <x v="601"/>
    <d v="2014-05-23T09:05:25"/>
  </r>
  <r>
    <n v="12"/>
    <s v="Spinward Traveller (T.V. Pilot)"/>
    <s v="Spinward Traveller is based on the award winning role-playing game. Launch your imagination into the Traveller universe at Jump 6."/>
    <x v="128"/>
    <x v="457"/>
    <x v="2"/>
    <x v="0"/>
    <s v="USD"/>
    <n v="1405479600"/>
    <n v="1401642425"/>
    <b v="0"/>
    <n v="827"/>
    <b v="1"/>
    <s v="film &amp; video/television"/>
    <x v="504"/>
    <x v="455"/>
    <s v="film &amp; video"/>
    <s v="television"/>
    <x v="602"/>
    <d v="2014-07-15T22:00:00"/>
  </r>
  <r>
    <n v="2585"/>
    <s v="Evie's Eats and Natural Treats Food Truck"/>
    <s v="Evie's Eats uses local ingredients to create sweet treats, healthy snacks and on the go meals, all with the family budget in mind!"/>
    <x v="128"/>
    <x v="15"/>
    <x v="1"/>
    <x v="0"/>
    <s v="USD"/>
    <n v="1404601632"/>
    <n v="1402009632"/>
    <b v="0"/>
    <n v="1"/>
    <b v="0"/>
    <s v="food/food trucks"/>
    <x v="500"/>
    <x v="14"/>
    <s v="food"/>
    <s v="food trucks"/>
    <x v="603"/>
    <d v="2014-07-05T18:07:12"/>
  </r>
  <r>
    <n v="3948"/>
    <s v="The Barbican Photography Trip 2015"/>
    <s v="A group of 12 friends, separated by time, space, state borders and oceans want to head to London for the adventure of a lifetime."/>
    <x v="128"/>
    <x v="0"/>
    <x v="1"/>
    <x v="3"/>
    <s v="AUD"/>
    <n v="1410076123"/>
    <n v="1404892123"/>
    <b v="0"/>
    <n v="0"/>
    <b v="0"/>
    <s v="theater/plays"/>
    <x v="0"/>
    <x v="0"/>
    <s v="theater"/>
    <s v="plays"/>
    <x v="604"/>
    <d v="2014-09-07T02:48:43"/>
  </r>
  <r>
    <n v="902"/>
    <s v="MISTER BROWN"/>
    <s v="I'VE STARTED A BRAND NEW ALBUM THAT WILL FEATURE ACID JAZZ, FUNK, ROCK, AND DANCE WITH THE PROMISE OF TOURING NEXT YEAR IN THE USA"/>
    <x v="128"/>
    <x v="27"/>
    <x v="1"/>
    <x v="0"/>
    <s v="USD"/>
    <n v="1409412600"/>
    <n v="1404947422"/>
    <b v="0"/>
    <n v="3"/>
    <b v="0"/>
    <s v="music/jazz"/>
    <x v="505"/>
    <x v="92"/>
    <s v="music"/>
    <s v="jazz"/>
    <x v="605"/>
    <d v="2014-08-30T10:30:00"/>
  </r>
  <r>
    <n v="620"/>
    <s v="iShopGreen.ca - the green product marketplace (Canceled)"/>
    <s v="iShopGreen.ca is an online marketplace that connects consumers and suppliers with green products &amp; services"/>
    <x v="128"/>
    <x v="458"/>
    <x v="0"/>
    <x v="11"/>
    <s v="CAD"/>
    <n v="1408986738"/>
    <n v="1405098738"/>
    <b v="0"/>
    <n v="1"/>
    <b v="0"/>
    <s v="technology/web"/>
    <x v="506"/>
    <x v="2"/>
    <s v="technology"/>
    <s v="web"/>
    <x v="606"/>
    <d v="2014-08-25T12:12:18"/>
  </r>
  <r>
    <n v="1250"/>
    <s v="Willy Porter - Human Kindness"/>
    <s v="My new disc Human Kindness is some of the strongest &amp; most ambitious music Iâ€™ve made. Join me in giving it a solid push into the world."/>
    <x v="128"/>
    <x v="459"/>
    <x v="2"/>
    <x v="0"/>
    <s v="USD"/>
    <n v="1410017131"/>
    <n v="1406129131"/>
    <b v="1"/>
    <n v="508"/>
    <b v="1"/>
    <s v="music/rock"/>
    <x v="507"/>
    <x v="456"/>
    <s v="music"/>
    <s v="rock"/>
    <x v="607"/>
    <d v="2014-09-06T10:25:31"/>
  </r>
  <r>
    <n v="18"/>
    <s v="Indian As Apple Pie TV"/>
    <s v="The Indian cooking show you crave: complete with cooking, travel to India, and loads of spicy inspiration with Anupy."/>
    <x v="128"/>
    <x v="460"/>
    <x v="2"/>
    <x v="0"/>
    <s v="USD"/>
    <n v="1410958856"/>
    <n v="1408366856"/>
    <b v="0"/>
    <n v="342"/>
    <b v="1"/>
    <s v="film &amp; video/television"/>
    <x v="508"/>
    <x v="457"/>
    <s v="film &amp; video"/>
    <s v="television"/>
    <x v="608"/>
    <d v="2014-09-17T08:00:56"/>
  </r>
  <r>
    <n v="473"/>
    <s v="QUANTUM KIDZ - 3D animated pilot - THE ULTIMATE GOAL"/>
    <s v="Quantum Kidz follows a young girlâ€™s journey becoming a superhero and dealing with alien threats against the Earth!"/>
    <x v="128"/>
    <x v="287"/>
    <x v="1"/>
    <x v="0"/>
    <s v="USD"/>
    <n v="1410972319"/>
    <n v="1408380319"/>
    <b v="0"/>
    <n v="14"/>
    <b v="0"/>
    <s v="film &amp; video/animation"/>
    <x v="509"/>
    <x v="458"/>
    <s v="film &amp; video"/>
    <s v="animation"/>
    <x v="609"/>
    <d v="2014-09-17T11:45:19"/>
  </r>
  <r>
    <n v="2731"/>
    <s v="CybatiWorks - ICS/SCADA/IoT Cybersecurity Education Platform"/>
    <s v="Providing a control system and cybersecurity hands-on educational platform for professionals, home-use, and academic institutions."/>
    <x v="128"/>
    <x v="461"/>
    <x v="2"/>
    <x v="0"/>
    <s v="USD"/>
    <n v="1413604800"/>
    <n v="1408624622"/>
    <b v="0"/>
    <n v="37"/>
    <b v="1"/>
    <s v="technology/hardware"/>
    <x v="510"/>
    <x v="459"/>
    <s v="technology"/>
    <s v="hardware"/>
    <x v="610"/>
    <d v="2014-10-17T23:00:00"/>
  </r>
  <r>
    <n v="2694"/>
    <s v="Tac o' Relli's Behold the first smoked to order taco truck"/>
    <s v="Gourmet taco truck infusing savory smoky flavors into your tacos, so when you open your container the aroma and actual smoke  flows out"/>
    <x v="128"/>
    <x v="4"/>
    <x v="1"/>
    <x v="0"/>
    <s v="USD"/>
    <n v="1411701739"/>
    <n v="1409109739"/>
    <b v="0"/>
    <n v="1"/>
    <b v="0"/>
    <s v="food/food trucks"/>
    <x v="254"/>
    <x v="4"/>
    <s v="food"/>
    <s v="food trucks"/>
    <x v="611"/>
    <d v="2014-09-25T22:22:19"/>
  </r>
  <r>
    <n v="3425"/>
    <s v="The Erlkings"/>
    <s v="The Erlkings is a play that uses the writings of the perpetrators of the Columbine Shooting to explore the inner lives of these boys."/>
    <x v="128"/>
    <x v="462"/>
    <x v="2"/>
    <x v="0"/>
    <s v="USD"/>
    <n v="1412434136"/>
    <n v="1409669336"/>
    <b v="0"/>
    <n v="104"/>
    <b v="1"/>
    <s v="theater/plays"/>
    <x v="511"/>
    <x v="460"/>
    <s v="theater"/>
    <s v="plays"/>
    <x v="612"/>
    <d v="2014-10-04T09:48:56"/>
  </r>
  <r>
    <n v="2592"/>
    <s v="El Carte 303"/>
    <s v="El Carte is revolutionizing the food truck industry. Meet the new food trike. #oneandonly  we going to spread the awesomeness all over!"/>
    <x v="128"/>
    <x v="15"/>
    <x v="1"/>
    <x v="0"/>
    <s v="USD"/>
    <n v="1412536421"/>
    <n v="1409944421"/>
    <b v="0"/>
    <n v="1"/>
    <b v="0"/>
    <s v="food/food trucks"/>
    <x v="500"/>
    <x v="14"/>
    <s v="food"/>
    <s v="food trucks"/>
    <x v="613"/>
    <d v="2014-10-05T14:13:41"/>
  </r>
  <r>
    <n v="2686"/>
    <s v="Steaming Cow Pies... Your NEW favorite dessert at the fair"/>
    <s v="2 years after a car accident, I was told that I could no longer work... I want to change that AND create something amazing Fair FOOD!"/>
    <x v="128"/>
    <x v="0"/>
    <x v="1"/>
    <x v="0"/>
    <s v="USD"/>
    <n v="1412119423"/>
    <n v="1410391423"/>
    <b v="0"/>
    <n v="0"/>
    <b v="0"/>
    <s v="food/food trucks"/>
    <x v="0"/>
    <x v="0"/>
    <s v="food"/>
    <s v="food trucks"/>
    <x v="614"/>
    <d v="2014-09-30T18:23:43"/>
  </r>
  <r>
    <n v="2888"/>
    <s v="ARTS to HEARTS - The Holidate (An Original Stage Play)"/>
    <s v="We're dedicated to writing &amp; producing plays, infusing inspirational, universal principles that aren't commonly displayed in America."/>
    <x v="128"/>
    <x v="0"/>
    <x v="1"/>
    <x v="0"/>
    <s v="USD"/>
    <n v="1413608340"/>
    <n v="1412945440"/>
    <b v="0"/>
    <n v="0"/>
    <b v="0"/>
    <s v="theater/plays"/>
    <x v="0"/>
    <x v="0"/>
    <s v="theater"/>
    <s v="plays"/>
    <x v="615"/>
    <d v="2014-10-17T23:59:00"/>
  </r>
  <r>
    <n v="343"/>
    <s v="Royalty Free: The Music of Kevin MacLeod"/>
    <s v="A documentary on a composer who releases his music for free and ended up in millions of videos, thousands of films, &amp; many odd places."/>
    <x v="128"/>
    <x v="463"/>
    <x v="2"/>
    <x v="0"/>
    <s v="USD"/>
    <n v="1415934000"/>
    <n v="1413308545"/>
    <b v="1"/>
    <n v="524"/>
    <b v="1"/>
    <s v="film &amp; video/documentary"/>
    <x v="512"/>
    <x v="461"/>
    <s v="film &amp; video"/>
    <s v="documentary"/>
    <x v="616"/>
    <d v="2014-11-13T22:00:00"/>
  </r>
  <r>
    <n v="3029"/>
    <s v="Ground Floor Theatre"/>
    <s v="We're building a new theatre venue in Austin! Austin is growing, but we are losing space for artists- help us keep local theatre alive!"/>
    <x v="128"/>
    <x v="464"/>
    <x v="2"/>
    <x v="0"/>
    <s v="USD"/>
    <n v="1416285300"/>
    <n v="1413824447"/>
    <b v="0"/>
    <n v="348"/>
    <b v="1"/>
    <s v="theater/spaces"/>
    <x v="513"/>
    <x v="462"/>
    <s v="theater"/>
    <s v="spaces"/>
    <x v="617"/>
    <d v="2014-11-17T23:35:00"/>
  </r>
  <r>
    <n v="2386"/>
    <s v="Realjobmatch.com (Canceled)"/>
    <s v="Realjobmatch is not just a job search site but a matching site , matching the right jobseekers with the best jobs."/>
    <x v="128"/>
    <x v="0"/>
    <x v="0"/>
    <x v="11"/>
    <s v="CAD"/>
    <n v="1420920424"/>
    <n v="1415736424"/>
    <b v="0"/>
    <n v="0"/>
    <b v="0"/>
    <s v="technology/web"/>
    <x v="0"/>
    <x v="0"/>
    <s v="technology"/>
    <s v="web"/>
    <x v="618"/>
    <d v="2015-01-10T15:07:04"/>
  </r>
  <r>
    <n v="1773"/>
    <s v="True Faith : A Guitar Makers Promise to God by Tim Hawley"/>
    <s v="True Faith is a book about the true story of Ed Stilley and his promise to God to make instruments and give them to children for free."/>
    <x v="128"/>
    <x v="465"/>
    <x v="1"/>
    <x v="0"/>
    <s v="USD"/>
    <n v="1421691298"/>
    <n v="1417803298"/>
    <b v="1"/>
    <n v="19"/>
    <b v="0"/>
    <s v="photography/photobooks"/>
    <x v="514"/>
    <x v="463"/>
    <s v="photography"/>
    <s v="photobooks"/>
    <x v="619"/>
    <d v="2015-01-19T13:14:58"/>
  </r>
  <r>
    <n v="671"/>
    <s v="SmoothEye - Accurately Test Your Alertness and Focus Level"/>
    <s v="SmoothEye tracks eye movements to accurately measure alertness and focus level, allowing you to easily and reliably test your brain."/>
    <x v="128"/>
    <x v="466"/>
    <x v="1"/>
    <x v="0"/>
    <s v="USD"/>
    <n v="1421208000"/>
    <n v="1418315852"/>
    <b v="0"/>
    <n v="15"/>
    <b v="0"/>
    <s v="technology/wearables"/>
    <x v="515"/>
    <x v="464"/>
    <s v="technology"/>
    <s v="wearables"/>
    <x v="620"/>
    <d v="2015-01-13T23:00:00"/>
  </r>
  <r>
    <n v="3198"/>
    <s v="Terezin's The Fireflies"/>
    <s v="Hadbjerg skole opsÃ¦tter i april musicalen The Fireflies, der blev skrevet og opfÃ¸rt i koncentrationslejren Theresienstadt i 1943 og 45."/>
    <x v="128"/>
    <x v="467"/>
    <x v="1"/>
    <x v="10"/>
    <s v="DKK"/>
    <n v="1424081477"/>
    <n v="1420798277"/>
    <b v="0"/>
    <n v="3"/>
    <b v="0"/>
    <s v="theater/musical"/>
    <x v="516"/>
    <x v="465"/>
    <s v="theater"/>
    <s v="musical"/>
    <x v="621"/>
    <d v="2015-02-16T05:11:17"/>
  </r>
  <r>
    <n v="2197"/>
    <s v="Trickerion - Legends of Illusion"/>
    <s v="A strategy game of magic and deception, where aspiring  Illusionists clash in a grand contest for fame and fortune."/>
    <x v="128"/>
    <x v="468"/>
    <x v="2"/>
    <x v="0"/>
    <s v="USD"/>
    <n v="1425132059"/>
    <n v="1422540059"/>
    <b v="0"/>
    <n v="4330"/>
    <b v="1"/>
    <s v="games/tabletop games"/>
    <x v="517"/>
    <x v="466"/>
    <s v="games"/>
    <s v="tabletop games"/>
    <x v="622"/>
    <d v="2015-02-28T09:00:59"/>
  </r>
  <r>
    <n v="1160"/>
    <s v="Harvest Grub Eatery...Mobile Eatery...Fresh Seasonal Grub!"/>
    <s v="Food is a lifestyle...the art, the challenge, and the happiness is the wealth I seek....join me on my journey to success."/>
    <x v="128"/>
    <x v="469"/>
    <x v="1"/>
    <x v="0"/>
    <s v="USD"/>
    <n v="1427510586"/>
    <n v="1424922186"/>
    <b v="0"/>
    <n v="19"/>
    <b v="0"/>
    <s v="food/food trucks"/>
    <x v="518"/>
    <x v="467"/>
    <s v="food"/>
    <s v="food trucks"/>
    <x v="623"/>
    <d v="2015-03-27T21:43:06"/>
  </r>
  <r>
    <n v="2572"/>
    <s v="A Dream of Naughty Nachos (Canceled)"/>
    <s v="Mesquite smoked brisket nachos, food truck style, with homemade salsa to make your taste buds dance."/>
    <x v="128"/>
    <x v="0"/>
    <x v="0"/>
    <x v="0"/>
    <s v="USD"/>
    <n v="1428893517"/>
    <n v="1426301517"/>
    <b v="0"/>
    <n v="0"/>
    <b v="0"/>
    <s v="food/food trucks"/>
    <x v="0"/>
    <x v="0"/>
    <s v="food"/>
    <s v="food trucks"/>
    <x v="624"/>
    <d v="2015-04-12T21:51:57"/>
  </r>
  <r>
    <n v="587"/>
    <s v="Waitresses.com"/>
    <s v="Waitresses.com is an online community devoted to servers around the world. Learn. Connect. Work. Travel. Share._x000a__x000a_Make a pledge today!"/>
    <x v="128"/>
    <x v="470"/>
    <x v="1"/>
    <x v="11"/>
    <s v="CAD"/>
    <n v="1429207833"/>
    <n v="1426615833"/>
    <b v="0"/>
    <n v="7"/>
    <b v="0"/>
    <s v="technology/web"/>
    <x v="519"/>
    <x v="468"/>
    <s v="technology"/>
    <s v="web"/>
    <x v="625"/>
    <d v="2015-04-16T13:10:33"/>
  </r>
  <r>
    <n v="2910"/>
    <s v="Strive"/>
    <s v="Free drama, dance and singing workshops for disadvantaged young people to inspire, create and help them follow their dreams."/>
    <x v="128"/>
    <x v="4"/>
    <x v="1"/>
    <x v="9"/>
    <s v="GBP"/>
    <n v="1434139887"/>
    <n v="1428955887"/>
    <b v="0"/>
    <n v="1"/>
    <b v="0"/>
    <s v="theater/plays"/>
    <x v="254"/>
    <x v="4"/>
    <s v="theater"/>
    <s v="plays"/>
    <x v="626"/>
    <d v="2015-06-12T15:11:27"/>
  </r>
  <r>
    <n v="493"/>
    <s v="Joc Barrera The Chupacabra Hunter"/>
    <s v="The Chupacabra is not a myth and one man is on a mission to prove its existence no matter what, his name is Joc Barrera."/>
    <x v="128"/>
    <x v="0"/>
    <x v="1"/>
    <x v="9"/>
    <s v="GBP"/>
    <n v="1432142738"/>
    <n v="1429550738"/>
    <b v="0"/>
    <n v="0"/>
    <b v="0"/>
    <s v="film &amp; video/animation"/>
    <x v="0"/>
    <x v="0"/>
    <s v="film &amp; video"/>
    <s v="animation"/>
    <x v="627"/>
    <d v="2015-05-20T12:25:38"/>
  </r>
  <r>
    <n v="3849"/>
    <s v="Auf geht's beim Schichtl"/>
    <s v="Bayerische KomÃ¶die im Schaustellermillieu vor historischem Hintergrund des Oktoberfestes von Winfried Frey. UrauffÃ¼hrung September 2015"/>
    <x v="128"/>
    <x v="471"/>
    <x v="1"/>
    <x v="6"/>
    <s v="EUR"/>
    <n v="1434047084"/>
    <n v="1431455084"/>
    <b v="1"/>
    <n v="28"/>
    <b v="0"/>
    <s v="theater/plays"/>
    <x v="520"/>
    <x v="469"/>
    <s v="theater"/>
    <s v="plays"/>
    <x v="628"/>
    <d v="2015-06-11T13:24:44"/>
  </r>
  <r>
    <n v="1338"/>
    <s v="A New Case In Town | HAND Liberation | HANDL (Canceled)"/>
    <s v="HandL makes your phone feel like an organic extension of your hand. Elastic and brace system supports your device with just two fingers"/>
    <x v="128"/>
    <x v="472"/>
    <x v="0"/>
    <x v="0"/>
    <s v="USD"/>
    <n v="1438543033"/>
    <n v="1435951033"/>
    <b v="0"/>
    <n v="15"/>
    <b v="0"/>
    <s v="technology/wearables"/>
    <x v="521"/>
    <x v="470"/>
    <s v="technology"/>
    <s v="wearables"/>
    <x v="629"/>
    <d v="2015-08-02T14:17:13"/>
  </r>
  <r>
    <n v="2379"/>
    <s v="SelectCooks.com (Canceled)"/>
    <s v="Selectcooks.com is a community marketplace for people to list, find and hire chefs."/>
    <x v="128"/>
    <x v="0"/>
    <x v="0"/>
    <x v="0"/>
    <s v="USD"/>
    <n v="1444004616"/>
    <n v="1440116616"/>
    <b v="0"/>
    <n v="0"/>
    <b v="0"/>
    <s v="technology/web"/>
    <x v="0"/>
    <x v="0"/>
    <s v="technology"/>
    <s v="web"/>
    <x v="630"/>
    <d v="2015-10-04T19:23:36"/>
  </r>
  <r>
    <n v="985"/>
    <s v="Cardiglow : Fitness Tracker and Biofeedback Device"/>
    <s v="Make your heart shine and watch it work! Cardiglow tracks improvements, times intervals and translates heart rate into color."/>
    <x v="128"/>
    <x v="473"/>
    <x v="1"/>
    <x v="6"/>
    <s v="EUR"/>
    <n v="1451602800"/>
    <n v="1449011610"/>
    <b v="0"/>
    <n v="23"/>
    <b v="0"/>
    <s v="technology/wearables"/>
    <x v="522"/>
    <x v="471"/>
    <s v="technology"/>
    <s v="wearables"/>
    <x v="631"/>
    <d v="2015-12-31T18:00:00"/>
  </r>
  <r>
    <n v="1423"/>
    <s v="Progressive King James Version New Testament"/>
    <s v="Help fund me to destroy the monopoly Rupert Murdoch has over the publication of modern bibles. I have a new one to rival the NKJV."/>
    <x v="128"/>
    <x v="176"/>
    <x v="1"/>
    <x v="3"/>
    <s v="AUD"/>
    <n v="1451637531"/>
    <n v="1449045531"/>
    <b v="0"/>
    <n v="1"/>
    <b v="0"/>
    <s v="publishing/translations"/>
    <x v="523"/>
    <x v="56"/>
    <s v="publishing"/>
    <s v="translations"/>
    <x v="632"/>
    <d v="2016-01-01T03:38:51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x v="474"/>
    <x v="2"/>
    <x v="0"/>
    <s v="USD"/>
    <n v="1454277540"/>
    <n v="1450880854"/>
    <b v="0"/>
    <n v="375"/>
    <b v="1"/>
    <s v="technology/hardware"/>
    <x v="524"/>
    <x v="472"/>
    <s v="technology"/>
    <s v="hardware"/>
    <x v="633"/>
    <d v="2016-01-31T16:59:00"/>
  </r>
  <r>
    <n v="3882"/>
    <s v="Mephistopheles by R. Garth &amp; The S.O.L. (Canceled)"/>
    <s v="A musical vision of the Faust tale... how he signed his soul to the devil Mephistopheles to find Lori, the love of his life."/>
    <x v="128"/>
    <x v="0"/>
    <x v="0"/>
    <x v="3"/>
    <s v="AUD"/>
    <n v="1454281380"/>
    <n v="1451950570"/>
    <b v="0"/>
    <n v="0"/>
    <b v="0"/>
    <s v="theater/musical"/>
    <x v="0"/>
    <x v="0"/>
    <s v="theater"/>
    <s v="musical"/>
    <x v="634"/>
    <d v="2016-01-31T18:03:00"/>
  </r>
  <r>
    <n v="4006"/>
    <s v="&quot;The Norwegians&quot; Midwestern Tour"/>
    <s v="Olive and Betty have cheating boyfriends. The solution: Gus and Tor, two Norwegian hit men who specialize in solving such problems."/>
    <x v="128"/>
    <x v="11"/>
    <x v="1"/>
    <x v="0"/>
    <s v="USD"/>
    <n v="1455647587"/>
    <n v="1453487587"/>
    <b v="0"/>
    <n v="1"/>
    <b v="0"/>
    <s v="theater/plays"/>
    <x v="207"/>
    <x v="54"/>
    <s v="theater"/>
    <s v="plays"/>
    <x v="635"/>
    <d v="2016-02-16T13:33:07"/>
  </r>
  <r>
    <n v="2459"/>
    <s v="Amy's Cupcake Shoppe, Bringing sweet treats to Hopkins"/>
    <s v="Bringing delicious, scratch-made, baked goods to mainstreet Hopkins, MN. Specializing in cupcakes, cakes, cookies, and French macarons."/>
    <x v="128"/>
    <x v="475"/>
    <x v="2"/>
    <x v="0"/>
    <s v="USD"/>
    <n v="1458742685"/>
    <n v="1454858285"/>
    <b v="0"/>
    <n v="282"/>
    <b v="1"/>
    <s v="food/small batch"/>
    <x v="525"/>
    <x v="473"/>
    <s v="food"/>
    <s v="small batch"/>
    <x v="636"/>
    <d v="2016-03-23T09:18:05"/>
  </r>
  <r>
    <n v="1085"/>
    <s v="Sun Dryd Studios"/>
    <s v="The new kid on the block. Re-imagining old games and creating new ones. Ship, Lazer, Rock is first."/>
    <x v="128"/>
    <x v="84"/>
    <x v="1"/>
    <x v="11"/>
    <s v="CAD"/>
    <n v="1457967975"/>
    <n v="1455379575"/>
    <b v="0"/>
    <n v="9"/>
    <b v="0"/>
    <s v="games/video games"/>
    <x v="526"/>
    <x v="474"/>
    <s v="games"/>
    <s v="video games"/>
    <x v="637"/>
    <d v="2016-03-14T10:06:15"/>
  </r>
  <r>
    <n v="1068"/>
    <s v="The Quest To Save Hip Hop"/>
    <s v="THE QUEST TO SAVE HIP HOP is an old school beat em up st game that has a focus on old school hip hop and new age hip hop coming to pc."/>
    <x v="128"/>
    <x v="100"/>
    <x v="1"/>
    <x v="0"/>
    <s v="USD"/>
    <n v="1460274864"/>
    <n v="1457686464"/>
    <b v="0"/>
    <n v="4"/>
    <b v="0"/>
    <s v="games/video games"/>
    <x v="322"/>
    <x v="475"/>
    <s v="games"/>
    <s v="video games"/>
    <x v="638"/>
    <d v="2016-04-10T02:54:24"/>
  </r>
  <r>
    <n v="1780"/>
    <s v="Native Nation"/>
    <s v="It is time to recognize and give to the indigenus groups the credit they deserve. It is time to understand where we come from."/>
    <x v="128"/>
    <x v="476"/>
    <x v="1"/>
    <x v="0"/>
    <s v="USD"/>
    <n v="1467469510"/>
    <n v="1462285510"/>
    <b v="1"/>
    <n v="152"/>
    <b v="0"/>
    <s v="photography/photobooks"/>
    <x v="527"/>
    <x v="476"/>
    <s v="photography"/>
    <s v="photobooks"/>
    <x v="639"/>
    <d v="2016-07-02T09:25:10"/>
  </r>
  <r>
    <n v="3981"/>
    <s v="BEIRUT, LADY OF LEBANON"/>
    <s v="A Theatrical Production Celebrating the Lebanese Culture and the Human Spirit in Time of War."/>
    <x v="128"/>
    <x v="477"/>
    <x v="1"/>
    <x v="0"/>
    <s v="USD"/>
    <n v="1468729149"/>
    <n v="1463545149"/>
    <b v="0"/>
    <n v="7"/>
    <b v="0"/>
    <s v="theater/plays"/>
    <x v="528"/>
    <x v="477"/>
    <s v="theater"/>
    <s v="plays"/>
    <x v="640"/>
    <d v="2016-07-16T23:19:09"/>
  </r>
  <r>
    <n v="1305"/>
    <s v="Instantly Call for Help with Wearable SOS Ring - Mangos Ring"/>
    <s v="Instantly alert and show friends and family where you are during an assault or an emergency with a ring that fits on your finger"/>
    <x v="128"/>
    <x v="478"/>
    <x v="0"/>
    <x v="0"/>
    <s v="USD"/>
    <n v="1469122200"/>
    <n v="1466611108"/>
    <b v="0"/>
    <n v="86"/>
    <b v="0"/>
    <s v="technology/wearables"/>
    <x v="529"/>
    <x v="478"/>
    <s v="technology"/>
    <s v="wearables"/>
    <x v="641"/>
    <d v="2016-07-21T12:30:00"/>
  </r>
  <r>
    <n v="1566"/>
    <s v="DeVito Art Skull Island Kongstarter (Canceled)"/>
    <s v="Joe DeVito's first Art Book and original King Kong novellas available in both Limited and Deluxe Editions."/>
    <x v="128"/>
    <x v="479"/>
    <x v="0"/>
    <x v="0"/>
    <s v="USD"/>
    <n v="1469656800"/>
    <n v="1467151204"/>
    <b v="0"/>
    <n v="59"/>
    <b v="0"/>
    <s v="publishing/art books"/>
    <x v="530"/>
    <x v="479"/>
    <s v="publishing"/>
    <s v="art books"/>
    <x v="642"/>
    <d v="2016-07-27T17:00:00"/>
  </r>
  <r>
    <n v="2657"/>
    <s v="Propel Citizen Science to the Moon (Canceled)"/>
    <s v="Miles, a team of citizen scientists is reaching for the moon. We've bootstrapped our way to the top and now we need your help."/>
    <x v="128"/>
    <x v="480"/>
    <x v="0"/>
    <x v="0"/>
    <s v="USD"/>
    <n v="1470187800"/>
    <n v="1467325053"/>
    <b v="0"/>
    <n v="59"/>
    <b v="0"/>
    <s v="technology/space exploration"/>
    <x v="531"/>
    <x v="480"/>
    <s v="technology"/>
    <s v="space exploration"/>
    <x v="643"/>
    <d v="2016-08-02T20:30:00"/>
  </r>
  <r>
    <n v="2010"/>
    <s v="Weighitz: Weigh Smarter"/>
    <s v="Weighitz are miniature smart scales designed to weigh anything in the home."/>
    <x v="128"/>
    <x v="481"/>
    <x v="2"/>
    <x v="0"/>
    <s v="USD"/>
    <n v="1471564491"/>
    <n v="1468972491"/>
    <b v="1"/>
    <n v="1737"/>
    <b v="1"/>
    <s v="technology/hardware"/>
    <x v="532"/>
    <x v="481"/>
    <s v="technology"/>
    <s v="hardware"/>
    <x v="644"/>
    <d v="2016-08-18T18:54:51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x v="0"/>
    <x v="0"/>
    <x v="10"/>
    <s v="DKK"/>
    <n v="1472896800"/>
    <n v="1472804365"/>
    <b v="0"/>
    <n v="0"/>
    <b v="0"/>
    <s v="theater/musical"/>
    <x v="0"/>
    <x v="0"/>
    <s v="theater"/>
    <s v="musical"/>
    <x v="645"/>
    <d v="2016-09-03T05:00:00"/>
  </r>
  <r>
    <n v="2139"/>
    <s v="Manorkept"/>
    <s v="An adventuring RPG with ghosts, mysteries, and flexible gameplay paths, Manorkept is a game that promises an unforgettable experience."/>
    <x v="128"/>
    <x v="482"/>
    <x v="1"/>
    <x v="0"/>
    <s v="USD"/>
    <n v="1478196008"/>
    <n v="1475604008"/>
    <b v="0"/>
    <n v="56"/>
    <b v="0"/>
    <s v="games/video games"/>
    <x v="533"/>
    <x v="482"/>
    <s v="games"/>
    <s v="video games"/>
    <x v="646"/>
    <d v="2016-11-03T13:00:08"/>
  </r>
  <r>
    <n v="1007"/>
    <s v="SMART Knee Sleeve that Recommends Rest (Canceled)"/>
    <s v="Our knee sleeve monitors your muscles and recommends rest time (on a mobile app) when it detects overexertion!"/>
    <x v="128"/>
    <x v="483"/>
    <x v="0"/>
    <x v="0"/>
    <s v="USD"/>
    <n v="1481727623"/>
    <n v="1478095223"/>
    <b v="0"/>
    <n v="76"/>
    <b v="0"/>
    <s v="technology/wearables"/>
    <x v="534"/>
    <x v="483"/>
    <s v="technology"/>
    <s v="wearables"/>
    <x v="647"/>
    <d v="2016-12-14T10:00:23"/>
  </r>
  <r>
    <n v="4095"/>
    <s v="LOPE ENAMORADO"/>
    <s v="Proyecto teatral dirigido por MartÃ­n Acosta que habla y reflexiona sobre el amor y su naturaleza."/>
    <x v="128"/>
    <x v="201"/>
    <x v="1"/>
    <x v="13"/>
    <s v="MXN"/>
    <n v="1482108350"/>
    <n v="1479516350"/>
    <b v="0"/>
    <n v="1"/>
    <b v="0"/>
    <s v="theater/plays"/>
    <x v="535"/>
    <x v="484"/>
    <s v="theater"/>
    <s v="plays"/>
    <x v="648"/>
    <d v="2016-12-18T19:45:50"/>
  </r>
  <r>
    <n v="3224"/>
    <s v="AdA (Author directing Author)"/>
    <s v="Neil LaBute and Marco Calvani reunite once again for the unique, international collaboration that is ADA: Author directing Author."/>
    <x v="128"/>
    <x v="484"/>
    <x v="2"/>
    <x v="0"/>
    <s v="USD"/>
    <n v="1484024400"/>
    <n v="1479932713"/>
    <b v="1"/>
    <n v="216"/>
    <b v="1"/>
    <s v="theater/plays"/>
    <x v="536"/>
    <x v="485"/>
    <s v="theater"/>
    <s v="plays"/>
    <x v="649"/>
    <d v="2017-01-10T00:00:00"/>
  </r>
  <r>
    <n v="969"/>
    <s v="Make 100 | Geek &amp; Chic: Smart Safety Jewelry."/>
    <s v="Geek &amp; Chic Smart Jewelry Collection, Wearables Meet Style!"/>
    <x v="128"/>
    <x v="485"/>
    <x v="1"/>
    <x v="13"/>
    <s v="MXN"/>
    <n v="1486624607"/>
    <n v="1483773407"/>
    <b v="0"/>
    <n v="11"/>
    <b v="0"/>
    <s v="technology/wearables"/>
    <x v="537"/>
    <x v="486"/>
    <s v="technology"/>
    <s v="wearables"/>
    <x v="650"/>
    <d v="2017-02-09T02:16:47"/>
  </r>
  <r>
    <n v="3132"/>
    <s v="A Bite of a Snake Play"/>
    <s v="Smells Like Money, Drips Like Honey, Taste Like Mocha, Better Run AWAY"/>
    <x v="128"/>
    <x v="22"/>
    <x v="3"/>
    <x v="0"/>
    <s v="USD"/>
    <n v="1492759460"/>
    <n v="1487579060"/>
    <b v="0"/>
    <n v="1"/>
    <b v="0"/>
    <s v="theater/plays"/>
    <x v="538"/>
    <x v="21"/>
    <s v="theater"/>
    <s v="plays"/>
    <x v="651"/>
    <d v="2017-04-21T02:24:20"/>
  </r>
  <r>
    <n v="1691"/>
    <s v="Sing Like You Were Meant To!"/>
    <s v="TUV Online is making highly effective vocal training available &amp; affordable to churches, worship leaders and singers around the world!"/>
    <x v="128"/>
    <x v="486"/>
    <x v="3"/>
    <x v="0"/>
    <s v="USD"/>
    <n v="1491181200"/>
    <n v="1488387008"/>
    <b v="0"/>
    <n v="38"/>
    <b v="0"/>
    <s v="music/faith"/>
    <x v="539"/>
    <x v="487"/>
    <s v="music"/>
    <s v="faith"/>
    <x v="652"/>
    <d v="2017-04-02T20:00:00"/>
  </r>
  <r>
    <n v="226"/>
    <s v="MAGGIE Film"/>
    <s v="A TRUE STORY OF DOMESTIC VILOLENCE THAT SEEKS TO OFFER THE VIEWER OUTLEST OF SUPPORT."/>
    <x v="129"/>
    <x v="53"/>
    <x v="1"/>
    <x v="9"/>
    <s v="GBP"/>
    <n v="1433064540"/>
    <n v="1428854344"/>
    <b v="0"/>
    <n v="2"/>
    <b v="0"/>
    <s v="film &amp; video/drama"/>
    <x v="540"/>
    <x v="488"/>
    <s v="film &amp; video"/>
    <s v="drama"/>
    <x v="653"/>
    <d v="2015-05-31T04:29:00"/>
  </r>
  <r>
    <n v="678"/>
    <s v="World's Smallest Mp3 Player Earpiece Bible - Ohura Project"/>
    <s v="For the isolated rice farmer. For the 14-hour taxi driver. This tiny MP3 player has the entire New Testament Bible... in their language"/>
    <x v="129"/>
    <x v="487"/>
    <x v="1"/>
    <x v="0"/>
    <s v="USD"/>
    <n v="1463821338"/>
    <n v="1461229338"/>
    <b v="0"/>
    <n v="17"/>
    <b v="0"/>
    <s v="technology/wearables"/>
    <x v="541"/>
    <x v="489"/>
    <s v="technology"/>
    <s v="wearables"/>
    <x v="654"/>
    <d v="2016-05-21T04:02:18"/>
  </r>
  <r>
    <n v="658"/>
    <s v="Neorings secures, mounts, stands, your smartphone and tablet"/>
    <s v="Secure your smartphone in your hand without worry of drops, perfect to mount in your car or anywhere else; makes the most useful stand."/>
    <x v="130"/>
    <x v="488"/>
    <x v="2"/>
    <x v="0"/>
    <s v="USD"/>
    <n v="1437933600"/>
    <n v="1435117889"/>
    <b v="0"/>
    <n v="276"/>
    <b v="1"/>
    <s v="technology/wearables"/>
    <x v="542"/>
    <x v="490"/>
    <s v="technology"/>
    <s v="wearables"/>
    <x v="655"/>
    <d v="2015-07-26T13:00:00"/>
  </r>
  <r>
    <n v="32"/>
    <s v="Over &amp; Out"/>
    <s v="Approaching a milestone birthday, Gail abandons her group of yuppie stay-at-home mom friends for the vibrant and rowdy gay community."/>
    <x v="131"/>
    <x v="489"/>
    <x v="2"/>
    <x v="0"/>
    <s v="USD"/>
    <n v="1463111940"/>
    <n v="1459523017"/>
    <b v="0"/>
    <n v="89"/>
    <b v="1"/>
    <s v="film &amp; video/television"/>
    <x v="543"/>
    <x v="491"/>
    <s v="film &amp; video"/>
    <s v="television"/>
    <x v="656"/>
    <d v="2016-05-12T22:59:00"/>
  </r>
  <r>
    <n v="2127"/>
    <s v="Three Monkeys - Part 1: Into the Abyss"/>
    <s v="Three Monkeys is an audio adventure game for PC."/>
    <x v="132"/>
    <x v="490"/>
    <x v="1"/>
    <x v="9"/>
    <s v="GBP"/>
    <n v="1426158463"/>
    <n v="1423570063"/>
    <b v="0"/>
    <n v="236"/>
    <b v="0"/>
    <s v="games/video games"/>
    <x v="544"/>
    <x v="492"/>
    <s v="games"/>
    <s v="video games"/>
    <x v="657"/>
    <d v="2015-03-12T06:07:43"/>
  </r>
  <r>
    <n v="227"/>
    <s v="The Chance of Freedom Short Film"/>
    <s v="Imagine your life is full is nothing but pain and darkness. One day, you had the chance to be free from it all. Would you take it?"/>
    <x v="132"/>
    <x v="0"/>
    <x v="1"/>
    <x v="0"/>
    <s v="USD"/>
    <n v="1436477241"/>
    <n v="1433885241"/>
    <b v="0"/>
    <n v="0"/>
    <b v="0"/>
    <s v="film &amp; video/drama"/>
    <x v="0"/>
    <x v="0"/>
    <s v="film &amp; video"/>
    <s v="drama"/>
    <x v="658"/>
    <d v="2015-07-09T16:27:21"/>
  </r>
  <r>
    <n v="2401"/>
    <s v="The Dancing Elephant, Traditional Dosa and Indian Cuisine"/>
    <s v="A &quot;Hypo-allergenic&quot; food cart that specializes in making traditional Indian Meals with a delicious American flavor combination."/>
    <x v="132"/>
    <x v="491"/>
    <x v="1"/>
    <x v="0"/>
    <s v="USD"/>
    <n v="1457207096"/>
    <n v="1452023096"/>
    <b v="0"/>
    <n v="9"/>
    <b v="0"/>
    <s v="food/food trucks"/>
    <x v="545"/>
    <x v="493"/>
    <s v="food"/>
    <s v="food trucks"/>
    <x v="659"/>
    <d v="2016-03-05T14:44:56"/>
  </r>
  <r>
    <n v="3957"/>
    <s v="Yada.Yada.Yada. An Unauthorized Seinfeld Event. 9 in 90"/>
    <s v="A play about something, or maybe nothing. Four actors depicting all 9 seasons of Seinfeld in 90 minutes."/>
    <x v="132"/>
    <x v="492"/>
    <x v="1"/>
    <x v="0"/>
    <s v="USD"/>
    <n v="1468020354"/>
    <n v="1464045954"/>
    <b v="0"/>
    <n v="1"/>
    <b v="0"/>
    <s v="theater/plays"/>
    <x v="147"/>
    <x v="494"/>
    <s v="theater"/>
    <s v="plays"/>
    <x v="660"/>
    <d v="2016-07-08T18:25:54"/>
  </r>
  <r>
    <n v="1795"/>
    <s v="THE AFGHANS - A Photo Book"/>
    <s v="A photography book documenting the impact of the ISAF mission on the Afghan people of Mazar-e Sharif."/>
    <x v="132"/>
    <x v="493"/>
    <x v="1"/>
    <x v="6"/>
    <s v="EUR"/>
    <n v="1476460800"/>
    <n v="1473922541"/>
    <b v="1"/>
    <n v="81"/>
    <b v="0"/>
    <s v="photography/photobooks"/>
    <x v="546"/>
    <x v="495"/>
    <s v="photography"/>
    <s v="photobooks"/>
    <x v="661"/>
    <d v="2016-10-14T11:00:00"/>
  </r>
  <r>
    <n v="1808"/>
    <s v="An Iranian Journey"/>
    <s v="An Iranian Journey exposes the duality of life in modern Iran where youth navigate a thicket of Islamic laws and customs to live freely"/>
    <x v="132"/>
    <x v="494"/>
    <x v="1"/>
    <x v="0"/>
    <s v="USD"/>
    <n v="1486830030"/>
    <n v="1483806030"/>
    <b v="1"/>
    <n v="96"/>
    <b v="0"/>
    <s v="photography/photobooks"/>
    <x v="547"/>
    <x v="496"/>
    <s v="photography"/>
    <s v="photobooks"/>
    <x v="662"/>
    <d v="2017-02-11T11:20:30"/>
  </r>
  <r>
    <n v="2268"/>
    <s v="Chardonnay Go"/>
    <s v="Chardonnay Go, the viral video with 23 million views, is now a hilarious board game for wine lovers, moms and other shameless people."/>
    <x v="132"/>
    <x v="495"/>
    <x v="2"/>
    <x v="0"/>
    <s v="USD"/>
    <n v="1489283915"/>
    <n v="1486691915"/>
    <b v="0"/>
    <n v="194"/>
    <b v="1"/>
    <s v="games/tabletop games"/>
    <x v="548"/>
    <x v="497"/>
    <s v="games"/>
    <s v="tabletop games"/>
    <x v="663"/>
    <d v="2017-03-11T20:58:35"/>
  </r>
  <r>
    <n v="854"/>
    <s v="Westfield Massacre - Sophomore Album &amp; Tour"/>
    <s v="Writing and Recording Sophomore record, and funding Tour to support Spring 2017 album release."/>
    <x v="133"/>
    <x v="496"/>
    <x v="2"/>
    <x v="0"/>
    <s v="USD"/>
    <n v="1482901546"/>
    <n v="1480309546"/>
    <b v="0"/>
    <n v="499"/>
    <b v="1"/>
    <s v="music/metal"/>
    <x v="549"/>
    <x v="498"/>
    <s v="music"/>
    <s v="metal"/>
    <x v="664"/>
    <d v="2016-12-28T00:05:46"/>
  </r>
  <r>
    <n v="715"/>
    <s v="Mouse^3"/>
    <s v="Mouse^3 is the next generation of input devices. With cursor control and customized gesture recognition, its applications are endless!"/>
    <x v="134"/>
    <x v="497"/>
    <x v="1"/>
    <x v="0"/>
    <s v="USD"/>
    <n v="1446693040"/>
    <n v="1443233440"/>
    <b v="0"/>
    <n v="12"/>
    <b v="0"/>
    <s v="technology/wearables"/>
    <x v="550"/>
    <x v="499"/>
    <s v="technology"/>
    <s v="wearables"/>
    <x v="665"/>
    <d v="2015-11-04T22:10:40"/>
  </r>
  <r>
    <n v="278"/>
    <s v="The Babushkas of Chernobyl"/>
    <s v="An unlikely story of spirit, defiance and beauty from the most contaminated place on Earth"/>
    <x v="135"/>
    <x v="498"/>
    <x v="2"/>
    <x v="0"/>
    <s v="USD"/>
    <n v="1350003539"/>
    <n v="1347411539"/>
    <b v="1"/>
    <n v="415"/>
    <b v="1"/>
    <s v="film &amp; video/documentary"/>
    <x v="551"/>
    <x v="500"/>
    <s v="film &amp; video"/>
    <s v="documentary"/>
    <x v="666"/>
    <d v="2012-10-11T19:58:59"/>
  </r>
  <r>
    <n v="2730"/>
    <s v="Yaba - Portable Speaker &amp; Guitar Amp"/>
    <s v="The world's most powerful portable speaker and guitar amplifier. Turns any surface into a speaker."/>
    <x v="135"/>
    <x v="499"/>
    <x v="2"/>
    <x v="0"/>
    <s v="USD"/>
    <n v="1366635575"/>
    <n v="1363611575"/>
    <b v="0"/>
    <n v="682"/>
    <b v="1"/>
    <s v="technology/hardware"/>
    <x v="552"/>
    <x v="501"/>
    <s v="technology"/>
    <s v="hardware"/>
    <x v="667"/>
    <d v="2013-04-22T07:59:35"/>
  </r>
  <r>
    <n v="922"/>
    <s v="THE JOEY MORANT PROJECT:   JAZZIFIED R'nB"/>
    <s v="Our goal is to help educate the world about jazz and its components; how it relates to love, romance, and success."/>
    <x v="135"/>
    <x v="500"/>
    <x v="1"/>
    <x v="0"/>
    <s v="USD"/>
    <n v="1412167393"/>
    <n v="1409143393"/>
    <b v="0"/>
    <n v="30"/>
    <b v="0"/>
    <s v="music/jazz"/>
    <x v="553"/>
    <x v="502"/>
    <s v="music"/>
    <s v="jazz"/>
    <x v="668"/>
    <d v="2014-10-01T07:43:13"/>
  </r>
  <r>
    <n v="2357"/>
    <s v="Online therapist directory - Click For Therapy (Canceled)"/>
    <s v="Click For Therapy is a website that was created to connect consumers and therapists across the UK."/>
    <x v="135"/>
    <x v="0"/>
    <x v="0"/>
    <x v="9"/>
    <s v="GBP"/>
    <n v="1445093578"/>
    <n v="1442501578"/>
    <b v="0"/>
    <n v="0"/>
    <b v="0"/>
    <s v="technology/web"/>
    <x v="0"/>
    <x v="0"/>
    <s v="technology"/>
    <s v="web"/>
    <x v="669"/>
    <d v="2015-10-17T09:52:58"/>
  </r>
  <r>
    <n v="3109"/>
    <s v="Saving Americana: The Sidney Auto Vue Drive-In needs digital"/>
    <s v="Help us exceed our goal to convert the Sidney Auto Vue Drive-In from 35mm to digital. This will cost upwards of $75,000. Thank you!"/>
    <x v="136"/>
    <x v="501"/>
    <x v="1"/>
    <x v="0"/>
    <s v="USD"/>
    <n v="1409194810"/>
    <n v="1406170810"/>
    <b v="0"/>
    <n v="114"/>
    <b v="0"/>
    <s v="theater/spaces"/>
    <x v="554"/>
    <x v="503"/>
    <s v="theater"/>
    <s v="spaces"/>
    <x v="670"/>
    <d v="2014-08-27T22:00:10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x v="502"/>
    <x v="2"/>
    <x v="0"/>
    <s v="USD"/>
    <n v="1468524340"/>
    <n v="1465932340"/>
    <b v="0"/>
    <n v="183"/>
    <b v="1"/>
    <s v="photography/photobooks"/>
    <x v="548"/>
    <x v="504"/>
    <s v="photography"/>
    <s v="photobooks"/>
    <x v="671"/>
    <d v="2016-07-14T14:25:40"/>
  </r>
  <r>
    <n v="293"/>
    <s v="NELL SHIPMAN:GIRL FROM GOD'S COUNTRY FILM"/>
    <s v="The untold story of the first action-adventure heroine who left Hollywood with 70 abused animal actors to make  her films in Idaho"/>
    <x v="137"/>
    <x v="503"/>
    <x v="2"/>
    <x v="0"/>
    <s v="USD"/>
    <n v="1398009714"/>
    <n v="1395417714"/>
    <b v="1"/>
    <n v="131"/>
    <b v="1"/>
    <s v="film &amp; video/documentary"/>
    <x v="555"/>
    <x v="505"/>
    <s v="film &amp; video"/>
    <s v="documentary"/>
    <x v="672"/>
    <d v="2014-04-20T11:01:54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x v="504"/>
    <x v="1"/>
    <x v="0"/>
    <s v="USD"/>
    <n v="1427850090"/>
    <n v="1425261690"/>
    <b v="0"/>
    <n v="8"/>
    <b v="0"/>
    <s v="photography/photobooks"/>
    <x v="556"/>
    <x v="506"/>
    <s v="photography"/>
    <s v="photobooks"/>
    <x v="673"/>
    <d v="2015-03-31T20:01:30"/>
  </r>
  <r>
    <n v="3952"/>
    <s v="ThÃ©Ã¢tre Polichinelle Show &quot;Clown-Ballet&quot;"/>
    <s v="This is the story about dreams of the kindly clown who indulge in reverie to be a ballet dancer! Every act is a funny sentimental story"/>
    <x v="137"/>
    <x v="82"/>
    <x v="1"/>
    <x v="0"/>
    <s v="USD"/>
    <n v="1445885890"/>
    <n v="1440701890"/>
    <b v="0"/>
    <n v="1"/>
    <b v="0"/>
    <s v="theater/plays"/>
    <x v="557"/>
    <x v="22"/>
    <s v="theater"/>
    <s v="plays"/>
    <x v="674"/>
    <d v="2015-10-26T13:58:10"/>
  </r>
  <r>
    <n v="1079"/>
    <s v="Sirius Online, an indie Space MMO"/>
    <s v="Sirius Online is currently the work of two brothers striving to bring the Era of Freelancer back, adding dynamic markets and more."/>
    <x v="137"/>
    <x v="505"/>
    <x v="1"/>
    <x v="6"/>
    <s v="EUR"/>
    <n v="1463232936"/>
    <n v="1461072936"/>
    <b v="0"/>
    <n v="18"/>
    <b v="0"/>
    <s v="games/video games"/>
    <x v="558"/>
    <x v="507"/>
    <s v="games"/>
    <s v="video games"/>
    <x v="675"/>
    <d v="2016-05-14T08:35:36"/>
  </r>
  <r>
    <n v="238"/>
    <s v="Within The Threshold"/>
    <s v="A film to stop society from judging others and get along. Life is not about discrimination! Donate for this Thrilling Drama Series!!!!"/>
    <x v="137"/>
    <x v="0"/>
    <x v="1"/>
    <x v="0"/>
    <s v="USD"/>
    <n v="1483088400"/>
    <n v="1481324760"/>
    <b v="0"/>
    <n v="0"/>
    <b v="0"/>
    <s v="film &amp; video/drama"/>
    <x v="0"/>
    <x v="0"/>
    <s v="film &amp; video"/>
    <s v="drama"/>
    <x v="676"/>
    <d v="2016-12-30T04:00:00"/>
  </r>
  <r>
    <n v="300"/>
    <s v="The Bus "/>
    <s v="THE BUS is a feature-length documentary film celebrating one of the most iconic and beloved vehicles ever produced, the Volkswagen Bus."/>
    <x v="138"/>
    <x v="506"/>
    <x v="2"/>
    <x v="0"/>
    <s v="USD"/>
    <n v="1303686138"/>
    <n v="1301007738"/>
    <b v="1"/>
    <n v="298"/>
    <b v="1"/>
    <s v="film &amp; video/documentary"/>
    <x v="559"/>
    <x v="508"/>
    <s v="film &amp; video"/>
    <s v="documentary"/>
    <x v="677"/>
    <d v="2011-04-24T18:02:18"/>
  </r>
  <r>
    <n v="1120"/>
    <s v="PlanEt Ninjahwah"/>
    <s v="Planet Ninjahwah is a highly anticipated futuristic action adventure game that will blow your mind!!"/>
    <x v="138"/>
    <x v="0"/>
    <x v="1"/>
    <x v="0"/>
    <s v="USD"/>
    <n v="1319835400"/>
    <n v="1315947400"/>
    <b v="0"/>
    <n v="0"/>
    <b v="0"/>
    <s v="games/video games"/>
    <x v="0"/>
    <x v="0"/>
    <s v="games"/>
    <s v="video games"/>
    <x v="678"/>
    <d v="2011-10-28T15:56:40"/>
  </r>
  <r>
    <n v="1108"/>
    <s v="Urbania: Create the future"/>
    <s v="Environmental awareness using social games where players are challenged to pursue sustainable development in the city of the future."/>
    <x v="138"/>
    <x v="507"/>
    <x v="1"/>
    <x v="0"/>
    <s v="USD"/>
    <n v="1334326635"/>
    <n v="1329146235"/>
    <b v="0"/>
    <n v="21"/>
    <b v="0"/>
    <s v="games/video games"/>
    <x v="560"/>
    <x v="509"/>
    <s v="games"/>
    <s v="video games"/>
    <x v="679"/>
    <d v="2012-04-13T09:17:15"/>
  </r>
  <r>
    <n v="2017"/>
    <s v="SparkLab: the educational build-mobile!"/>
    <s v="A big red truck filled with cutting-edge maker tools that goes from school to school, bringing the joy of building back to kids."/>
    <x v="138"/>
    <x v="508"/>
    <x v="2"/>
    <x v="0"/>
    <s v="USD"/>
    <n v="1332561600"/>
    <n v="1329873755"/>
    <b v="1"/>
    <n v="426"/>
    <b v="1"/>
    <s v="technology/hardware"/>
    <x v="561"/>
    <x v="510"/>
    <s v="technology"/>
    <s v="hardware"/>
    <x v="680"/>
    <d v="2012-03-23T23:00:00"/>
  </r>
  <r>
    <n v="722"/>
    <s v="The BANGGAI Rescue Project"/>
    <s v="BANGGAI RESCUE is a beautiful, must-read book and a project setting out to answer some critical questions about the species' future."/>
    <x v="138"/>
    <x v="509"/>
    <x v="2"/>
    <x v="0"/>
    <s v="USD"/>
    <n v="1333909178"/>
    <n v="1331320778"/>
    <b v="0"/>
    <n v="153"/>
    <b v="1"/>
    <s v="publishing/nonfiction"/>
    <x v="562"/>
    <x v="511"/>
    <s v="publishing"/>
    <s v="nonfiction"/>
    <x v="681"/>
    <d v="2012-04-08T13:19:38"/>
  </r>
  <r>
    <n v="1657"/>
    <s v="The Debut Album from Lynette!"/>
    <s v="The long anticipated debut album from singer/songwriter Lynette will be recorded this June in Nashville! You can help make it happen!"/>
    <x v="138"/>
    <x v="510"/>
    <x v="2"/>
    <x v="0"/>
    <s v="USD"/>
    <n v="1337885168"/>
    <n v="1335293168"/>
    <b v="0"/>
    <n v="221"/>
    <b v="1"/>
    <s v="music/pop"/>
    <x v="563"/>
    <x v="512"/>
    <s v="music"/>
    <s v="pop"/>
    <x v="682"/>
    <d v="2012-05-24T13:46:08"/>
  </r>
  <r>
    <n v="381"/>
    <s v="Clearwater"/>
    <s v="Set in the ancient waters of the Puget Sound, Clearwater is a universal story about the need to adapt to change."/>
    <x v="138"/>
    <x v="511"/>
    <x v="2"/>
    <x v="0"/>
    <s v="USD"/>
    <n v="1343624400"/>
    <n v="1340642717"/>
    <b v="0"/>
    <n v="251"/>
    <b v="1"/>
    <s v="film &amp; video/documentary"/>
    <x v="564"/>
    <x v="513"/>
    <s v="film &amp; video"/>
    <s v="documentary"/>
    <x v="683"/>
    <d v="2012-07-30T00:00:00"/>
  </r>
  <r>
    <n v="315"/>
    <s v="Arias With A Twist: The Docufantasy"/>
    <s v="A documentary that explores  the magical collaboration between performance artist Joey Arias and puppeteer Basil Twist."/>
    <x v="138"/>
    <x v="512"/>
    <x v="2"/>
    <x v="0"/>
    <s v="USD"/>
    <n v="1345660334"/>
    <n v="1343068334"/>
    <b v="1"/>
    <n v="126"/>
    <b v="1"/>
    <s v="film &amp; video/documentary"/>
    <x v="565"/>
    <x v="514"/>
    <s v="film &amp; video"/>
    <s v="documentary"/>
    <x v="684"/>
    <d v="2012-08-22T13:32:14"/>
  </r>
  <r>
    <n v="1274"/>
    <s v="Assembly of Dust - &quot;Sun Shot&quot;"/>
    <s v="Sun Shot is the working title of Assembly of Dust's new studio release.  It features 9 brand new songs and 4 never recorded"/>
    <x v="138"/>
    <x v="513"/>
    <x v="2"/>
    <x v="0"/>
    <s v="USD"/>
    <n v="1346344425"/>
    <n v="1343320425"/>
    <b v="1"/>
    <n v="467"/>
    <b v="1"/>
    <s v="music/rock"/>
    <x v="566"/>
    <x v="515"/>
    <s v="music"/>
    <s v="rock"/>
    <x v="685"/>
    <d v="2012-08-30T11:33:45"/>
  </r>
  <r>
    <n v="1237"/>
    <s v="John Grover touches the world (Canceled)"/>
    <s v="We have the songs, concept, need to add songs and mix/package for shows in Hawaii, book dates outside of Maui and advance his message"/>
    <x v="138"/>
    <x v="0"/>
    <x v="0"/>
    <x v="0"/>
    <s v="USD"/>
    <n v="1345790865"/>
    <n v="1344062865"/>
    <b v="0"/>
    <n v="0"/>
    <b v="0"/>
    <s v="music/world music"/>
    <x v="0"/>
    <x v="0"/>
    <s v="music"/>
    <s v="world music"/>
    <x v="686"/>
    <d v="2012-08-24T01:47:45"/>
  </r>
  <r>
    <n v="296"/>
    <s v="Bel Borba Is Here!"/>
    <s v="Bel Borba is Here is a feature film about the most inspiring Brazilian artist you've never heard of... until now."/>
    <x v="138"/>
    <x v="514"/>
    <x v="2"/>
    <x v="0"/>
    <s v="USD"/>
    <n v="1347017083"/>
    <n v="1344857083"/>
    <b v="1"/>
    <n v="129"/>
    <b v="1"/>
    <s v="film &amp; video/documentary"/>
    <x v="567"/>
    <x v="516"/>
    <s v="film &amp; video"/>
    <s v="documentary"/>
    <x v="687"/>
    <d v="2012-09-07T06:24:43"/>
  </r>
  <r>
    <n v="263"/>
    <s v="AMERICAN WINTER: A Documentary Film"/>
    <s v="We need $75,000 to finish this film on families struggling in the worst_x000a_economy in 80 years, while facing huge cuts to social services."/>
    <x v="138"/>
    <x v="515"/>
    <x v="2"/>
    <x v="0"/>
    <s v="USD"/>
    <n v="1348786494"/>
    <n v="1346194494"/>
    <b v="1"/>
    <n v="963"/>
    <b v="1"/>
    <s v="film &amp; video/documentary"/>
    <x v="568"/>
    <x v="517"/>
    <s v="film &amp; video"/>
    <s v="documentary"/>
    <x v="688"/>
    <d v="2012-09-27T17:54:54"/>
  </r>
  <r>
    <n v="3035"/>
    <s v="The Coalition Theater"/>
    <s v="Help create a permanent home for live comedy shows and classes in Downtown RVA."/>
    <x v="138"/>
    <x v="516"/>
    <x v="2"/>
    <x v="0"/>
    <s v="USD"/>
    <n v="1367674009"/>
    <n v="1365082009"/>
    <b v="0"/>
    <n v="307"/>
    <b v="1"/>
    <s v="theater/spaces"/>
    <x v="569"/>
    <x v="518"/>
    <s v="theater"/>
    <s v="spaces"/>
    <x v="689"/>
    <d v="2013-05-04T08:26:49"/>
  </r>
  <r>
    <n v="3036"/>
    <s v="Save the Studio!"/>
    <s v="Help Synetic Theater create a new Studio to produce amazing  shows in the 2013/14 season and train awesome artists of all ages!"/>
    <x v="138"/>
    <x v="517"/>
    <x v="2"/>
    <x v="0"/>
    <s v="USD"/>
    <n v="1376654340"/>
    <n v="1373568644"/>
    <b v="0"/>
    <n v="329"/>
    <b v="1"/>
    <s v="theater/spaces"/>
    <x v="570"/>
    <x v="519"/>
    <s v="theater"/>
    <s v="spaces"/>
    <x v="690"/>
    <d v="2013-08-16T06:59:00"/>
  </r>
  <r>
    <n v="1472"/>
    <s v="The Longest Shortest Time: Season 2"/>
    <s v="A podcast about surprising struggles in early parenthood, created and hosted by award-winning author and radio producer Hillary Frank."/>
    <x v="138"/>
    <x v="518"/>
    <x v="2"/>
    <x v="0"/>
    <s v="USD"/>
    <n v="1381928503"/>
    <n v="1379336503"/>
    <b v="1"/>
    <n v="336"/>
    <b v="1"/>
    <s v="publishing/radio &amp; podcasts"/>
    <x v="571"/>
    <x v="520"/>
    <s v="publishing"/>
    <s v="radio &amp; podcasts"/>
    <x v="691"/>
    <d v="2013-10-16T08:01:43"/>
  </r>
  <r>
    <n v="2239"/>
    <s v="Pro Tabletop Gaming Audio Collection"/>
    <s v="Next stretch goal unlocks at $33,000 and/or 500 backers unlocks 2 bonus stretch goals."/>
    <x v="138"/>
    <x v="519"/>
    <x v="2"/>
    <x v="0"/>
    <s v="USD"/>
    <n v="1385870520"/>
    <n v="1382742014"/>
    <b v="0"/>
    <n v="426"/>
    <b v="1"/>
    <s v="games/tabletop games"/>
    <x v="572"/>
    <x v="521"/>
    <s v="games"/>
    <s v="tabletop games"/>
    <x v="692"/>
    <d v="2013-11-30T23:02:00"/>
  </r>
  <r>
    <n v="243"/>
    <s v="Following Boruch"/>
    <s v="A Hasidic man reaches a turning point in his recovery from mental illness and addiction, and is determined to start a new life."/>
    <x v="138"/>
    <x v="520"/>
    <x v="2"/>
    <x v="0"/>
    <s v="USD"/>
    <n v="1393031304"/>
    <n v="1390439304"/>
    <b v="1"/>
    <n v="328"/>
    <b v="1"/>
    <s v="film &amp; video/documentary"/>
    <x v="573"/>
    <x v="522"/>
    <s v="film &amp; video"/>
    <s v="documentary"/>
    <x v="693"/>
    <d v="2014-02-21T20:08:24"/>
  </r>
  <r>
    <n v="2026"/>
    <s v="MIDI Sprout - Biodata Sonification Device"/>
    <s v="MIDI Sprout enables plants to play synthesizers in real time."/>
    <x v="138"/>
    <x v="521"/>
    <x v="2"/>
    <x v="0"/>
    <s v="USD"/>
    <n v="1398052740"/>
    <n v="1394127585"/>
    <b v="1"/>
    <n v="454"/>
    <b v="1"/>
    <s v="technology/hardware"/>
    <x v="574"/>
    <x v="523"/>
    <s v="technology"/>
    <s v="hardware"/>
    <x v="694"/>
    <d v="2014-04-20T22:59:00"/>
  </r>
  <r>
    <n v="1098"/>
    <s v="Kick, Punch... Fireball"/>
    <s v="Kick, Punch... Fireball is an FPS type arena game set inside the fantasy world."/>
    <x v="138"/>
    <x v="522"/>
    <x v="1"/>
    <x v="0"/>
    <s v="USD"/>
    <n v="1397413095"/>
    <n v="1394821095"/>
    <b v="0"/>
    <n v="22"/>
    <b v="0"/>
    <s v="games/video games"/>
    <x v="575"/>
    <x v="524"/>
    <s v="games"/>
    <s v="video games"/>
    <x v="695"/>
    <d v="2014-04-13T13:18:15"/>
  </r>
  <r>
    <n v="2033"/>
    <s v="BrewNanny Home Brew Monitor"/>
    <s v="BrewNannyâ„¢ accurately measures the health and progress of your home brew and alerts you to problems immediately, wherever you are."/>
    <x v="138"/>
    <x v="523"/>
    <x v="2"/>
    <x v="0"/>
    <s v="USD"/>
    <n v="1398477518"/>
    <n v="1395885518"/>
    <b v="1"/>
    <n v="158"/>
    <b v="1"/>
    <s v="technology/hardware"/>
    <x v="576"/>
    <x v="525"/>
    <s v="technology"/>
    <s v="hardware"/>
    <x v="696"/>
    <d v="2014-04-25T20:58:38"/>
  </r>
  <r>
    <n v="39"/>
    <s v="Deep Cuts - Series"/>
    <s v="Mystery-Drama Series. Following a shocking event, residents of a remote woodland community learn that some wounds never heal..."/>
    <x v="138"/>
    <x v="524"/>
    <x v="2"/>
    <x v="9"/>
    <s v="GBP"/>
    <n v="1401058740"/>
    <n v="1398388068"/>
    <b v="0"/>
    <n v="217"/>
    <b v="1"/>
    <s v="film &amp; video/television"/>
    <x v="577"/>
    <x v="526"/>
    <s v="film &amp; video"/>
    <s v="television"/>
    <x v="697"/>
    <d v="2014-05-25T17:59:00"/>
  </r>
  <r>
    <n v="2335"/>
    <s v="A Modern-Day Salt Works in Gloucester, Mass.!"/>
    <s v="We hand-harvest water to make flake finishing salt. We're opening a modern-day salt works in historic Gloucester, Massachusetts!"/>
    <x v="138"/>
    <x v="525"/>
    <x v="2"/>
    <x v="0"/>
    <s v="USD"/>
    <n v="1402494243"/>
    <n v="1399902243"/>
    <b v="1"/>
    <n v="221"/>
    <b v="1"/>
    <s v="food/small batch"/>
    <x v="578"/>
    <x v="527"/>
    <s v="food"/>
    <s v="small batch"/>
    <x v="698"/>
    <d v="2014-06-11T08:44:03"/>
  </r>
  <r>
    <n v="3954"/>
    <s v="City of Joy"/>
    <s v="Despite hunger and conditions of a Calcutta slum, the people there know that life is precious. They have named it â€˜City of Joy.â€™"/>
    <x v="138"/>
    <x v="0"/>
    <x v="1"/>
    <x v="11"/>
    <s v="CAD"/>
    <n v="1405352264"/>
    <n v="1400168264"/>
    <b v="0"/>
    <n v="0"/>
    <b v="0"/>
    <s v="theater/plays"/>
    <x v="0"/>
    <x v="0"/>
    <s v="theater"/>
    <s v="plays"/>
    <x v="699"/>
    <d v="2014-07-14T10:37:44"/>
  </r>
  <r>
    <n v="2060"/>
    <s v="SmartQuad 4-Port (9.6 Amps / 48W) Travel USB Charger"/>
    <s v="Universal 4 ports USB charger for iPhone, iPad, Android and other USB devices. Intelligent device detection for optimal charging."/>
    <x v="138"/>
    <x v="526"/>
    <x v="2"/>
    <x v="0"/>
    <s v="USD"/>
    <n v="1406129150"/>
    <n v="1400945150"/>
    <b v="0"/>
    <n v="1364"/>
    <b v="1"/>
    <s v="technology/hardware"/>
    <x v="579"/>
    <x v="528"/>
    <s v="technology"/>
    <s v="hardware"/>
    <x v="700"/>
    <d v="2014-07-23T10:25:50"/>
  </r>
  <r>
    <n v="2329"/>
    <s v="Half Moon Bay Distillery"/>
    <s v="Vodka, whiskey and fruit brandy - coming soon! We are a coastal distillery located in historic Half Moon Bay, California."/>
    <x v="138"/>
    <x v="527"/>
    <x v="2"/>
    <x v="0"/>
    <s v="USD"/>
    <n v="1405609146"/>
    <n v="1403017146"/>
    <b v="1"/>
    <n v="125"/>
    <b v="1"/>
    <s v="food/small batch"/>
    <x v="580"/>
    <x v="529"/>
    <s v="food"/>
    <s v="small batch"/>
    <x v="701"/>
    <d v="2014-07-17T09:59:06"/>
  </r>
  <r>
    <n v="3065"/>
    <s v="The Castle Project"/>
    <s v="A castle themed events center with large and small spaces to support a variety of arts i.e. performing, visual, music, theater, dance"/>
    <x v="138"/>
    <x v="22"/>
    <x v="1"/>
    <x v="0"/>
    <s v="USD"/>
    <n v="1406683172"/>
    <n v="1404523172"/>
    <b v="0"/>
    <n v="2"/>
    <b v="0"/>
    <s v="theater/spaces"/>
    <x v="302"/>
    <x v="184"/>
    <s v="theater"/>
    <s v="spaces"/>
    <x v="702"/>
    <d v="2014-07-29T20:19:32"/>
  </r>
  <r>
    <n v="1918"/>
    <s v="BugVibesâ„¢-Better Flowers, Plants, Trees with less Pesticides"/>
    <s v="Repel Japanese beetles and garden pests. Grow organic fruit and vegetables to help the environment, one plant at a time."/>
    <x v="138"/>
    <x v="290"/>
    <x v="1"/>
    <x v="0"/>
    <s v="USD"/>
    <n v="1407869851"/>
    <n v="1404845851"/>
    <b v="0"/>
    <n v="9"/>
    <b v="0"/>
    <s v="technology/gadgets"/>
    <x v="581"/>
    <x v="530"/>
    <s v="technology"/>
    <s v="gadgets"/>
    <x v="703"/>
    <d v="2014-08-12T13:57:31"/>
  </r>
  <r>
    <n v="1155"/>
    <s v="Mobile Coffee Cart with a Purpose"/>
    <s v="I am on a mission to offer as many people as I can a great healthy coffee, tea, and snacks by using healthy products and ingredients."/>
    <x v="138"/>
    <x v="528"/>
    <x v="1"/>
    <x v="0"/>
    <s v="USD"/>
    <n v="1408040408"/>
    <n v="1405448408"/>
    <b v="0"/>
    <n v="8"/>
    <b v="0"/>
    <s v="food/food trucks"/>
    <x v="582"/>
    <x v="531"/>
    <s v="food"/>
    <s v="food trucks"/>
    <x v="704"/>
    <d v="2014-08-14T13:20:08"/>
  </r>
  <r>
    <n v="3056"/>
    <s v="Palace Flophouse Theater"/>
    <s v="Looking to establish a communal space for art shows, bands, farmer's markets, environmental education, and traditional skills."/>
    <x v="138"/>
    <x v="0"/>
    <x v="1"/>
    <x v="0"/>
    <s v="USD"/>
    <n v="1412003784"/>
    <n v="1406819784"/>
    <b v="0"/>
    <n v="0"/>
    <b v="0"/>
    <s v="theater/spaces"/>
    <x v="0"/>
    <x v="0"/>
    <s v="theater"/>
    <s v="spaces"/>
    <x v="705"/>
    <d v="2014-09-29T10:16:24"/>
  </r>
  <r>
    <n v="990"/>
    <s v="The HotSeat child safety carseat with temperature alarm"/>
    <s v="The revolutionized carseat, where no child will be left alone in a hot vehicle ever again. This alarm will save multiple babie's lives."/>
    <x v="138"/>
    <x v="16"/>
    <x v="1"/>
    <x v="0"/>
    <s v="USD"/>
    <n v="1409770164"/>
    <n v="1407178164"/>
    <b v="0"/>
    <n v="2"/>
    <b v="0"/>
    <s v="technology/wearables"/>
    <x v="583"/>
    <x v="72"/>
    <s v="technology"/>
    <s v="wearables"/>
    <x v="706"/>
    <d v="2014-09-03T13:49:24"/>
  </r>
  <r>
    <n v="1905"/>
    <s v="Dad, we will get your AxleCrutch idea to the next level!"/>
    <s v="Before Dick Armstrong passed away unexpectedly in 2003, he invented an AxleCrutch device to help his customers-his idea lives on today."/>
    <x v="138"/>
    <x v="529"/>
    <x v="1"/>
    <x v="0"/>
    <s v="USD"/>
    <n v="1410127994"/>
    <n v="1407535994"/>
    <b v="0"/>
    <n v="4"/>
    <b v="0"/>
    <s v="technology/gadgets"/>
    <x v="584"/>
    <x v="532"/>
    <s v="technology"/>
    <s v="gadgets"/>
    <x v="707"/>
    <d v="2014-09-07T17:13:14"/>
  </r>
  <r>
    <n v="1147"/>
    <s v="baked pugtato"/>
    <s v="amazing gourmet baked potato truck with variable options for everyone, its always been my dream, help me make it come true :)."/>
    <x v="138"/>
    <x v="0"/>
    <x v="1"/>
    <x v="11"/>
    <s v="CAD"/>
    <n v="1413760783"/>
    <n v="1408576783"/>
    <b v="0"/>
    <n v="0"/>
    <b v="0"/>
    <s v="food/food trucks"/>
    <x v="0"/>
    <x v="0"/>
    <s v="food"/>
    <s v="food trucks"/>
    <x v="708"/>
    <d v="2014-10-19T18:19:43"/>
  </r>
  <r>
    <n v="198"/>
    <s v="Nine Lives"/>
    <s v="Nine Lives is a story of one woman's survival of EIGHT near deaths and her love for one man as an influence to fight for the NINTH."/>
    <x v="138"/>
    <x v="530"/>
    <x v="1"/>
    <x v="0"/>
    <s v="USD"/>
    <n v="1412500322"/>
    <n v="1409908322"/>
    <b v="0"/>
    <n v="6"/>
    <b v="0"/>
    <s v="film &amp; video/drama"/>
    <x v="585"/>
    <x v="533"/>
    <s v="film &amp; video"/>
    <s v="drama"/>
    <x v="709"/>
    <d v="2014-10-05T04:12:02"/>
  </r>
  <r>
    <n v="889"/>
    <s v="Ryan Harner's Full Length Album - The Wonder of the Sea"/>
    <s v="I have finally decided to follow my dream. I want to be a professional musician. This is the project that with get me there."/>
    <x v="138"/>
    <x v="531"/>
    <x v="1"/>
    <x v="0"/>
    <s v="USD"/>
    <n v="1412534943"/>
    <n v="1409942943"/>
    <b v="0"/>
    <n v="32"/>
    <b v="0"/>
    <s v="music/indie rock"/>
    <x v="586"/>
    <x v="534"/>
    <s v="music"/>
    <s v="indie rock"/>
    <x v="710"/>
    <d v="2014-10-05T13:49:03"/>
  </r>
  <r>
    <n v="644"/>
    <s v="Sofft: Blocks Stains &amp; Softens Clothes!"/>
    <s v="Sofft...it's Soft with an Off! A stain-blocking fabric softener that simplifies your laundry and helps the environment at the same time"/>
    <x v="138"/>
    <x v="532"/>
    <x v="2"/>
    <x v="0"/>
    <s v="USD"/>
    <n v="1414544400"/>
    <n v="1410883139"/>
    <b v="0"/>
    <n v="1021"/>
    <b v="1"/>
    <s v="technology/wearables"/>
    <x v="587"/>
    <x v="535"/>
    <s v="technology"/>
    <s v="wearables"/>
    <x v="711"/>
    <d v="2014-10-28T20:00:00"/>
  </r>
  <r>
    <n v="2424"/>
    <s v="Lily and Memphs"/>
    <s v="Great and creative food from the heart in the form of a sweet food truck!"/>
    <x v="138"/>
    <x v="182"/>
    <x v="1"/>
    <x v="0"/>
    <s v="USD"/>
    <n v="1414445108"/>
    <n v="1411853108"/>
    <b v="0"/>
    <n v="9"/>
    <b v="0"/>
    <s v="food/food trucks"/>
    <x v="588"/>
    <x v="536"/>
    <s v="food"/>
    <s v="food trucks"/>
    <x v="712"/>
    <d v="2014-10-27T16:25:08"/>
  </r>
  <r>
    <n v="3250"/>
    <s v="Bring Love's Labour's Lost to Minnesota"/>
    <s v="The birth-child of The Moving Company, Theatre de la Jeune Lune &amp; William Shakespeare:  A wild new production of Love's Labour's Lost."/>
    <x v="138"/>
    <x v="533"/>
    <x v="2"/>
    <x v="0"/>
    <s v="USD"/>
    <n v="1415213324"/>
    <n v="1412617724"/>
    <b v="1"/>
    <n v="213"/>
    <b v="1"/>
    <s v="theater/plays"/>
    <x v="589"/>
    <x v="537"/>
    <s v="theater"/>
    <s v="plays"/>
    <x v="713"/>
    <d v="2014-11-05T13:48:44"/>
  </r>
  <r>
    <n v="3014"/>
    <s v="The North Pole at the Fair - A Christmas Paradise for kids."/>
    <s v="Help build an immersion experience for kids to have fun with Santa and make their Christmas season shine just a little bit brighter."/>
    <x v="138"/>
    <x v="534"/>
    <x v="2"/>
    <x v="0"/>
    <s v="USD"/>
    <n v="1415163600"/>
    <n v="1412737080"/>
    <b v="0"/>
    <n v="557"/>
    <b v="1"/>
    <s v="theater/spaces"/>
    <x v="590"/>
    <x v="538"/>
    <s v="theater"/>
    <s v="spaces"/>
    <x v="714"/>
    <d v="2014-11-05T00:00:00"/>
  </r>
  <r>
    <n v="2675"/>
    <s v="Maven Makers: A Makerspace (It's Kinda Like a Gym)"/>
    <s v="We are working to establish a collaborative work-space with the goal of creating a community of knowledge, design, and creativity."/>
    <x v="138"/>
    <x v="535"/>
    <x v="1"/>
    <x v="0"/>
    <s v="USD"/>
    <n v="1415655289"/>
    <n v="1413059689"/>
    <b v="1"/>
    <n v="29"/>
    <b v="0"/>
    <s v="technology/makerspaces"/>
    <x v="591"/>
    <x v="539"/>
    <s v="technology"/>
    <s v="makerspaces"/>
    <x v="715"/>
    <d v="2014-11-10T16:34:49"/>
  </r>
  <r>
    <n v="553"/>
    <s v="sellorshopusa.com"/>
    <s v="Groundbreaking New Classifieds Website Grows Into Largest Nationwide Coverage By Turning Users Into Entrepreneurs"/>
    <x v="138"/>
    <x v="536"/>
    <x v="1"/>
    <x v="0"/>
    <s v="USD"/>
    <n v="1415988991"/>
    <n v="1413393391"/>
    <b v="0"/>
    <n v="6"/>
    <b v="0"/>
    <s v="technology/web"/>
    <x v="592"/>
    <x v="540"/>
    <s v="technology"/>
    <s v="web"/>
    <x v="716"/>
    <d v="2014-11-14T13:16:31"/>
  </r>
  <r>
    <n v="385"/>
    <s v="Luke and Jedi"/>
    <s v="A documentary following the incredible story of a brave little boy and his service dog, fighting Type 1 Diabetes one day at a time."/>
    <x v="138"/>
    <x v="537"/>
    <x v="2"/>
    <x v="0"/>
    <s v="USD"/>
    <n v="1416582101"/>
    <n v="1413986501"/>
    <b v="0"/>
    <n v="237"/>
    <b v="1"/>
    <s v="film &amp; video/documentary"/>
    <x v="593"/>
    <x v="541"/>
    <s v="film &amp; video"/>
    <s v="documentary"/>
    <x v="717"/>
    <d v="2014-11-21T10:01:41"/>
  </r>
  <r>
    <n v="2717"/>
    <s v="A Home for Comedy in Vermont!"/>
    <s v="ONLY HOURS LEFT ON THE CAMPAIGN! Our stretch goal is $35k; let's build a home for standup/improv shows &amp; classes in VT!"/>
    <x v="138"/>
    <x v="538"/>
    <x v="2"/>
    <x v="0"/>
    <s v="USD"/>
    <n v="1417906649"/>
    <n v="1414015049"/>
    <b v="1"/>
    <n v="325"/>
    <b v="1"/>
    <s v="theater/spaces"/>
    <x v="594"/>
    <x v="542"/>
    <s v="theater"/>
    <s v="spaces"/>
    <x v="718"/>
    <d v="2014-12-06T17:57:29"/>
  </r>
  <r>
    <n v="1171"/>
    <s v="The Mean Green Purple Machine"/>
    <s v="Tulsa's first true biodiesel, alternative energy powered food truck! Oh yeah, and delicious food!"/>
    <x v="138"/>
    <x v="82"/>
    <x v="1"/>
    <x v="0"/>
    <s v="USD"/>
    <n v="1415909927"/>
    <n v="1414351127"/>
    <b v="0"/>
    <n v="1"/>
    <b v="0"/>
    <s v="food/food trucks"/>
    <x v="61"/>
    <x v="22"/>
    <s v="food"/>
    <s v="food trucks"/>
    <x v="719"/>
    <d v="2014-11-13T15:18:47"/>
  </r>
  <r>
    <n v="3009"/>
    <s v="Montauk Surf Museum"/>
    <s v="The Montauk Surf Museum will present ocean science, as well as the art and history of surfing to visitors and schools in creative ways."/>
    <x v="138"/>
    <x v="539"/>
    <x v="2"/>
    <x v="0"/>
    <s v="USD"/>
    <n v="1417012840"/>
    <n v="1414417240"/>
    <b v="0"/>
    <n v="128"/>
    <b v="1"/>
    <s v="theater/spaces"/>
    <x v="595"/>
    <x v="543"/>
    <s v="theater"/>
    <s v="spaces"/>
    <x v="720"/>
    <d v="2014-11-26T09:40:40"/>
  </r>
  <r>
    <n v="1405"/>
    <s v="The Bible translated into Emoticons"/>
    <s v="Will more people read the Bible if it were translated into Emoticons?"/>
    <x v="138"/>
    <x v="333"/>
    <x v="1"/>
    <x v="0"/>
    <s v="USD"/>
    <n v="1417195201"/>
    <n v="1414599601"/>
    <b v="1"/>
    <n v="17"/>
    <b v="0"/>
    <s v="publishing/translations"/>
    <x v="596"/>
    <x v="544"/>
    <s v="publishing"/>
    <s v="translations"/>
    <x v="721"/>
    <d v="2014-11-28T12:20:01"/>
  </r>
  <r>
    <n v="651"/>
    <s v="Pacha's Pajamas: Award-Winning Healthy Kids Entertainment!"/>
    <s v="Pacha's Pajamas is an epic story told through books, music, videos and now augmented PJs that's uplifting kids everywhere!"/>
    <x v="138"/>
    <x v="540"/>
    <x v="2"/>
    <x v="0"/>
    <s v="USD"/>
    <n v="1418430311"/>
    <n v="1415838311"/>
    <b v="0"/>
    <n v="105"/>
    <b v="1"/>
    <s v="technology/wearables"/>
    <x v="597"/>
    <x v="545"/>
    <s v="technology"/>
    <s v="wearables"/>
    <x v="722"/>
    <d v="2014-12-12T19:25:11"/>
  </r>
  <r>
    <n v="1134"/>
    <s v="New Mario Bro's style game!"/>
    <s v="We are creating a new Mario Bro's style game called KFK:Original. It's challenging, fun and totally awesome!!!"/>
    <x v="138"/>
    <x v="4"/>
    <x v="1"/>
    <x v="3"/>
    <s v="AUD"/>
    <n v="1417235580"/>
    <n v="1416034228"/>
    <b v="0"/>
    <n v="1"/>
    <b v="0"/>
    <s v="games/mobile games"/>
    <x v="59"/>
    <x v="4"/>
    <s v="games"/>
    <s v="mobile games"/>
    <x v="723"/>
    <d v="2014-11-28T23:33:00"/>
  </r>
  <r>
    <n v="2370"/>
    <s v="TaxSaver USA Affordable Tax App Development and Launch"/>
    <s v="Let's go get it back! Most people can get $5,000 to $6,000 more a year in tax deductions. Stop the abuse and get back your share!"/>
    <x v="138"/>
    <x v="541"/>
    <x v="0"/>
    <x v="0"/>
    <s v="USD"/>
    <n v="1418877141"/>
    <n v="1416285141"/>
    <b v="0"/>
    <n v="4"/>
    <b v="0"/>
    <s v="technology/web"/>
    <x v="598"/>
    <x v="540"/>
    <s v="technology"/>
    <s v="web"/>
    <x v="724"/>
    <d v="2014-12-17T23:32:21"/>
  </r>
  <r>
    <n v="1568"/>
    <s v="Map &amp; Palette: Chronicling The Voyage of Three Young Artists"/>
    <s v="A world adventure to seek culture and inspiration through art. Putting a visual documentation of our journey into a book."/>
    <x v="138"/>
    <x v="542"/>
    <x v="0"/>
    <x v="0"/>
    <s v="USD"/>
    <n v="1419384585"/>
    <n v="1416360585"/>
    <b v="0"/>
    <n v="22"/>
    <b v="0"/>
    <s v="publishing/art books"/>
    <x v="599"/>
    <x v="546"/>
    <s v="publishing"/>
    <s v="art books"/>
    <x v="725"/>
    <d v="2014-12-23T20:29:45"/>
  </r>
  <r>
    <n v="2671"/>
    <s v="Tunnel Lab - Tech startup accelerator hubs in the favelas"/>
    <s v="We will build hubs so that teens can use tech to develop business solutions to their communities greatest challenges. Help us!"/>
    <x v="138"/>
    <x v="543"/>
    <x v="1"/>
    <x v="0"/>
    <s v="USD"/>
    <n v="1419017880"/>
    <n v="1416419916"/>
    <b v="1"/>
    <n v="84"/>
    <b v="0"/>
    <s v="technology/makerspaces"/>
    <x v="600"/>
    <x v="547"/>
    <s v="technology"/>
    <s v="makerspaces"/>
    <x v="726"/>
    <d v="2014-12-19T14:38:00"/>
  </r>
  <r>
    <n v="2332"/>
    <s v="Organic, Small Batch Dried Pastas Made in Los Angeles"/>
    <s v="Pre-order our delicious, organic, small batch dried pastas (and more) so we can buy a new pasta dryer and move to a commercial kitchen."/>
    <x v="138"/>
    <x v="544"/>
    <x v="2"/>
    <x v="0"/>
    <s v="USD"/>
    <n v="1423235071"/>
    <n v="1420643071"/>
    <b v="1"/>
    <n v="352"/>
    <b v="1"/>
    <s v="food/small batch"/>
    <x v="601"/>
    <x v="548"/>
    <s v="food"/>
    <s v="small batch"/>
    <x v="727"/>
    <d v="2015-02-06T10:04:31"/>
  </r>
  <r>
    <n v="2914"/>
    <s v="Hercules the Panto"/>
    <s v="Hercules must complete four challenges in order to meet the father he never knew"/>
    <x v="138"/>
    <x v="4"/>
    <x v="1"/>
    <x v="9"/>
    <s v="GBP"/>
    <n v="1426365994"/>
    <n v="1421185594"/>
    <b v="0"/>
    <n v="1"/>
    <b v="0"/>
    <s v="theater/plays"/>
    <x v="59"/>
    <x v="4"/>
    <s v="theater"/>
    <s v="plays"/>
    <x v="728"/>
    <d v="2015-03-14T15:46:34"/>
  </r>
  <r>
    <n v="2418"/>
    <s v="Mexican food truck"/>
    <s v="I want to start my food truck business."/>
    <x v="138"/>
    <x v="186"/>
    <x v="1"/>
    <x v="0"/>
    <s v="USD"/>
    <n v="1427225644"/>
    <n v="1422045244"/>
    <b v="0"/>
    <n v="5"/>
    <b v="0"/>
    <s v="food/food trucks"/>
    <x v="29"/>
    <x v="4"/>
    <s v="food"/>
    <s v="food trucks"/>
    <x v="729"/>
    <d v="2015-03-24T14:34:04"/>
  </r>
  <r>
    <n v="2941"/>
    <s v="Help Us Help Artists"/>
    <s v="Ovations wants to buy property to open a variety club to become the 1st minority owned club in Cincy, focusing on artists on the rise."/>
    <x v="138"/>
    <x v="4"/>
    <x v="1"/>
    <x v="0"/>
    <s v="USD"/>
    <n v="1425250955"/>
    <n v="1422658955"/>
    <b v="0"/>
    <n v="1"/>
    <b v="0"/>
    <s v="theater/spaces"/>
    <x v="59"/>
    <x v="4"/>
    <s v="theater"/>
    <s v="spaces"/>
    <x v="730"/>
    <d v="2015-03-01T18:02:35"/>
  </r>
  <r>
    <n v="635"/>
    <s v="Pleero, A Technology Team Building Website (Canceled)"/>
    <s v="Network used for building technology development teams."/>
    <x v="138"/>
    <x v="11"/>
    <x v="0"/>
    <x v="0"/>
    <s v="USD"/>
    <n v="1428804762"/>
    <n v="1426212762"/>
    <b v="0"/>
    <n v="1"/>
    <b v="0"/>
    <s v="technology/web"/>
    <x v="315"/>
    <x v="54"/>
    <s v="technology"/>
    <s v="web"/>
    <x v="731"/>
    <d v="2015-04-11T21:12:42"/>
  </r>
  <r>
    <n v="1714"/>
    <s v="Positive music. Zachary Freedoms NEW album, campaign."/>
    <s v="Change the world. Music should be more fun, positive, and compassionate. What goes into your ears is important- same for your kids."/>
    <x v="138"/>
    <x v="545"/>
    <x v="1"/>
    <x v="0"/>
    <s v="USD"/>
    <n v="1430517761"/>
    <n v="1427925761"/>
    <b v="0"/>
    <n v="17"/>
    <b v="0"/>
    <s v="music/faith"/>
    <x v="602"/>
    <x v="549"/>
    <s v="music"/>
    <s v="faith"/>
    <x v="732"/>
    <d v="2015-05-01T17:02:41"/>
  </r>
  <r>
    <n v="643"/>
    <s v="Phone Silks - The best way to carry your smart phone!"/>
    <s v="Stylish new phone carrier allows instant access to your smart phone while freeing up your hands."/>
    <x v="138"/>
    <x v="546"/>
    <x v="2"/>
    <x v="0"/>
    <s v="USD"/>
    <n v="1433085875"/>
    <n v="1428333875"/>
    <b v="0"/>
    <n v="152"/>
    <b v="1"/>
    <s v="technology/wearables"/>
    <x v="603"/>
    <x v="550"/>
    <s v="technology"/>
    <s v="wearables"/>
    <x v="733"/>
    <d v="2015-05-31T10:24:35"/>
  </r>
  <r>
    <n v="2924"/>
    <s v="There's No Place Like Home!"/>
    <s v="Theatre is home and there's no place like home!  So, click your heels three times, and come home to the magic we create for you!"/>
    <x v="138"/>
    <x v="547"/>
    <x v="2"/>
    <x v="0"/>
    <s v="USD"/>
    <n v="1431143940"/>
    <n v="1428585710"/>
    <b v="0"/>
    <n v="147"/>
    <b v="1"/>
    <s v="theater/musical"/>
    <x v="604"/>
    <x v="551"/>
    <s v="theater"/>
    <s v="musical"/>
    <x v="734"/>
    <d v="2015-05-08T22:59:00"/>
  </r>
  <r>
    <n v="1170"/>
    <s v="Its A Rib Thing"/>
    <s v="They are sweet, sticky and incredibly addictive. People are left with a huge smile and a full stomach but still ask for more!!!"/>
    <x v="138"/>
    <x v="176"/>
    <x v="1"/>
    <x v="9"/>
    <s v="GBP"/>
    <n v="1433021171"/>
    <n v="1430429171"/>
    <b v="0"/>
    <n v="2"/>
    <b v="0"/>
    <s v="food/food trucks"/>
    <x v="426"/>
    <x v="14"/>
    <s v="food"/>
    <s v="food trucks"/>
    <x v="735"/>
    <d v="2015-05-30T16:26:11"/>
  </r>
  <r>
    <n v="126"/>
    <s v="SPECTRUM &quot;Adventures in Light&quot; (Canceled)"/>
    <s v="A man learns the undiscovered laws of nature hidden in acts of weather &amp; light phenomena. He soon realizes these acts can be harnessed."/>
    <x v="138"/>
    <x v="548"/>
    <x v="0"/>
    <x v="0"/>
    <s v="USD"/>
    <n v="1433988000"/>
    <n v="1431353337"/>
    <b v="0"/>
    <n v="13"/>
    <b v="0"/>
    <s v="film &amp; video/science fiction"/>
    <x v="605"/>
    <x v="552"/>
    <s v="film &amp; video"/>
    <s v="science fiction"/>
    <x v="736"/>
    <d v="2015-06-10T21:00:00"/>
  </r>
  <r>
    <n v="1202"/>
    <s v="&quot;Angus O'Callaghan. Melbourne.&quot; 1968 - 1971"/>
    <s v="This coffee table book features Melbourne as never seen before through the eyes of an artist now 93 years old. Melbourne from 1968-1971"/>
    <x v="138"/>
    <x v="549"/>
    <x v="2"/>
    <x v="3"/>
    <s v="AUD"/>
    <n v="1435388154"/>
    <n v="1432796154"/>
    <b v="0"/>
    <n v="271"/>
    <b v="1"/>
    <s v="photography/photobooks"/>
    <x v="606"/>
    <x v="553"/>
    <s v="photography"/>
    <s v="photobooks"/>
    <x v="737"/>
    <d v="2015-06-27T01:55:54"/>
  </r>
  <r>
    <n v="565"/>
    <s v="EasyLearnings"/>
    <s v="Our objective is to provide a platform which helps teachers to provide courses to leaners in wide range of locations including Africa."/>
    <x v="138"/>
    <x v="0"/>
    <x v="1"/>
    <x v="9"/>
    <s v="GBP"/>
    <n v="1436554249"/>
    <n v="1433962249"/>
    <b v="0"/>
    <n v="0"/>
    <b v="0"/>
    <s v="technology/web"/>
    <x v="0"/>
    <x v="0"/>
    <s v="technology"/>
    <s v="web"/>
    <x v="738"/>
    <d v="2015-07-10T13:50:49"/>
  </r>
  <r>
    <n v="209"/>
    <s v="&quot;A Brighter Day&quot;"/>
    <s v="&quot;A Brighter Day&quot; is the first episode of a television series about an ex-hustler that becomes a school teacher to help at risk youth."/>
    <x v="138"/>
    <x v="0"/>
    <x v="1"/>
    <x v="0"/>
    <s v="USD"/>
    <n v="1436566135"/>
    <n v="1433974135"/>
    <b v="0"/>
    <n v="0"/>
    <b v="0"/>
    <s v="film &amp; video/drama"/>
    <x v="0"/>
    <x v="0"/>
    <s v="film &amp; video"/>
    <s v="drama"/>
    <x v="739"/>
    <d v="2015-07-10T17:08:55"/>
  </r>
  <r>
    <n v="1792"/>
    <s v="Bensinger's: Photographs by Helaine Garren"/>
    <s v="In 1970 Helaine Garren shot a series of images at Bensingerâ€™s Pool Hall in Chicago, Illinois."/>
    <x v="138"/>
    <x v="550"/>
    <x v="1"/>
    <x v="0"/>
    <s v="USD"/>
    <n v="1439189940"/>
    <n v="1435970682"/>
    <b v="1"/>
    <n v="139"/>
    <b v="0"/>
    <s v="photography/photobooks"/>
    <x v="607"/>
    <x v="554"/>
    <s v="photography"/>
    <s v="photobooks"/>
    <x v="740"/>
    <d v="2015-08-10T01:59:00"/>
  </r>
  <r>
    <n v="571"/>
    <s v="Snag-A-Slip"/>
    <s v="Snag-A-Slip is an online platform that connects boaters with awesome marinas and available boat slips so that they can book with ease."/>
    <x v="138"/>
    <x v="410"/>
    <x v="1"/>
    <x v="0"/>
    <s v="USD"/>
    <n v="1437969540"/>
    <n v="1436297723"/>
    <b v="0"/>
    <n v="2"/>
    <b v="0"/>
    <s v="technology/web"/>
    <x v="608"/>
    <x v="555"/>
    <s v="technology"/>
    <s v="web"/>
    <x v="741"/>
    <d v="2015-07-26T22:59:00"/>
  </r>
  <r>
    <n v="626"/>
    <s v="The Story of Life - Writing tomorrow's history today"/>
    <s v="TSOLife is a revolutionary digital platform that allows users to record a personalized legacy to leave behind for future generations."/>
    <x v="138"/>
    <x v="551"/>
    <x v="0"/>
    <x v="0"/>
    <s v="USD"/>
    <n v="1439644920"/>
    <n v="1436793939"/>
    <b v="0"/>
    <n v="39"/>
    <b v="0"/>
    <s v="technology/web"/>
    <x v="609"/>
    <x v="556"/>
    <s v="technology"/>
    <s v="web"/>
    <x v="742"/>
    <d v="2015-08-15T08:22:00"/>
  </r>
  <r>
    <n v="2409"/>
    <s v="Johnny's Food Truck a Puerto Rican and BBQ infusion"/>
    <s v="I am looking to start a food truck with an infusion of my Puerto Rican heritage and my love for BBQ."/>
    <x v="138"/>
    <x v="552"/>
    <x v="1"/>
    <x v="0"/>
    <s v="USD"/>
    <n v="1439931675"/>
    <n v="1437339675"/>
    <b v="0"/>
    <n v="6"/>
    <b v="0"/>
    <s v="food/food trucks"/>
    <x v="610"/>
    <x v="307"/>
    <s v="food"/>
    <s v="food trucks"/>
    <x v="743"/>
    <d v="2015-08-18T16:01:15"/>
  </r>
  <r>
    <n v="2411"/>
    <s v="Was ist das"/>
    <s v="I want to create an authentic German food truck to travel all over the US. Spreading amazing German Food to Summer Time Music Festivals"/>
    <x v="138"/>
    <x v="241"/>
    <x v="1"/>
    <x v="0"/>
    <s v="USD"/>
    <n v="1440524082"/>
    <n v="1437932082"/>
    <b v="0"/>
    <n v="3"/>
    <b v="0"/>
    <s v="food/food trucks"/>
    <x v="611"/>
    <x v="295"/>
    <s v="food"/>
    <s v="food trucks"/>
    <x v="744"/>
    <d v="2015-08-25T12:34:42"/>
  </r>
  <r>
    <n v="2616"/>
    <s v="James Webb Deployable Model"/>
    <s v="Production of variously-sized deployable models of NASA's James Webb Space Telescope to promote hands-on learning."/>
    <x v="138"/>
    <x v="553"/>
    <x v="2"/>
    <x v="0"/>
    <s v="USD"/>
    <n v="1440546729"/>
    <n v="1437954729"/>
    <b v="1"/>
    <n v="238"/>
    <b v="1"/>
    <s v="technology/space exploration"/>
    <x v="612"/>
    <x v="557"/>
    <s v="technology"/>
    <s v="space exploration"/>
    <x v="745"/>
    <d v="2015-08-25T18:52:09"/>
  </r>
  <r>
    <n v="1151"/>
    <s v="Blaze'n Pontiac Grill"/>
    <s v="Basically home style foods as huge sandwiches, burgers, and apps. Limitited to NOTHING. Irish,Mexican, cajÃ£n, southern bqq even veggies"/>
    <x v="138"/>
    <x v="0"/>
    <x v="1"/>
    <x v="0"/>
    <s v="USD"/>
    <n v="1441592863"/>
    <n v="1439000863"/>
    <b v="0"/>
    <n v="0"/>
    <b v="0"/>
    <s v="food/food trucks"/>
    <x v="0"/>
    <x v="0"/>
    <s v="food"/>
    <s v="food trucks"/>
    <x v="746"/>
    <d v="2015-09-06T21:27:43"/>
  </r>
  <r>
    <n v="1514"/>
    <s v="Racing Age"/>
    <s v="Racing Age is a documentary photography book about masters track &amp; field athletes of retirement age and older."/>
    <x v="138"/>
    <x v="554"/>
    <x v="2"/>
    <x v="0"/>
    <s v="USD"/>
    <n v="1443363640"/>
    <n v="1439907640"/>
    <b v="1"/>
    <n v="176"/>
    <b v="1"/>
    <s v="photography/photobooks"/>
    <x v="613"/>
    <x v="558"/>
    <s v="photography"/>
    <s v="photobooks"/>
    <x v="747"/>
    <d v="2015-09-27T09:20:40"/>
  </r>
  <r>
    <n v="3085"/>
    <s v="Paper Tank Theater Music Madness Party"/>
    <s v="Get behind a new music venue in our city by helping with equipment! We're pre-selling tickets to our party and offering other perks."/>
    <x v="138"/>
    <x v="555"/>
    <x v="1"/>
    <x v="0"/>
    <s v="USD"/>
    <n v="1443561159"/>
    <n v="1440969159"/>
    <b v="0"/>
    <n v="9"/>
    <b v="0"/>
    <s v="theater/spaces"/>
    <x v="614"/>
    <x v="559"/>
    <s v="theater"/>
    <s v="spaces"/>
    <x v="748"/>
    <d v="2015-09-29T16:12:39"/>
  </r>
  <r>
    <n v="2366"/>
    <s v="iDEA On Demand Virtual Activities. Get Active! (Canceled)"/>
    <s v="iDEA virtual activities, the perfect way to encourage children and families to get active - physically, socially and mentally."/>
    <x v="138"/>
    <x v="556"/>
    <x v="0"/>
    <x v="9"/>
    <s v="GBP"/>
    <n v="1445431533"/>
    <n v="1442839533"/>
    <b v="0"/>
    <n v="27"/>
    <b v="0"/>
    <s v="technology/web"/>
    <x v="615"/>
    <x v="560"/>
    <s v="technology"/>
    <s v="web"/>
    <x v="749"/>
    <d v="2015-10-21T07:45:33"/>
  </r>
  <r>
    <n v="3643"/>
    <s v="Puberty: The Musical"/>
    <s v="It feels like the first time. Like the very first time everyone's coming-of-age comes to the stage. Think 'Wicked', with bad acne."/>
    <x v="138"/>
    <x v="0"/>
    <x v="1"/>
    <x v="0"/>
    <s v="USD"/>
    <n v="1447734439"/>
    <n v="1444274839"/>
    <b v="0"/>
    <n v="0"/>
    <b v="0"/>
    <s v="theater/musical"/>
    <x v="0"/>
    <x v="0"/>
    <s v="theater"/>
    <s v="musical"/>
    <x v="750"/>
    <d v="2015-11-16T23:27:19"/>
  </r>
  <r>
    <n v="336"/>
    <s v="Celluloid Wizards in the Video Wasteland"/>
    <s v="An epic documentary about the dramatic rise and fall of Empire Pictures, the most ambitious B-movie studio of the 1980â€™s."/>
    <x v="138"/>
    <x v="557"/>
    <x v="2"/>
    <x v="0"/>
    <s v="USD"/>
    <n v="1447427918"/>
    <n v="1444832318"/>
    <b v="1"/>
    <n v="493"/>
    <b v="1"/>
    <s v="film &amp; video/documentary"/>
    <x v="616"/>
    <x v="561"/>
    <s v="film &amp; video"/>
    <s v="documentary"/>
    <x v="751"/>
    <d v="2015-11-13T10:18:38"/>
  </r>
  <r>
    <n v="1335"/>
    <s v="UB Fit (Canceled)"/>
    <s v="Dial up your performance with UB Fit: 1st wearable resistance technology that allows you to tone muscles while doing a cardio workout"/>
    <x v="138"/>
    <x v="558"/>
    <x v="0"/>
    <x v="0"/>
    <s v="USD"/>
    <n v="1449354502"/>
    <n v="1446762502"/>
    <b v="0"/>
    <n v="16"/>
    <b v="0"/>
    <s v="technology/wearables"/>
    <x v="617"/>
    <x v="562"/>
    <s v="technology"/>
    <s v="wearables"/>
    <x v="752"/>
    <d v="2015-12-05T17:28:22"/>
  </r>
  <r>
    <n v="1868"/>
    <s v="Help Build PaperChase Version 3 !"/>
    <s v="PaperChase is a popular endless flying game conceived by a 15 year old and loved by millions worldwide.  Help us build version 3!"/>
    <x v="138"/>
    <x v="296"/>
    <x v="1"/>
    <x v="0"/>
    <s v="USD"/>
    <n v="1450166340"/>
    <n v="1448044925"/>
    <b v="0"/>
    <n v="17"/>
    <b v="0"/>
    <s v="games/mobile games"/>
    <x v="618"/>
    <x v="563"/>
    <s v="games"/>
    <s v="mobile games"/>
    <x v="753"/>
    <d v="2015-12-15T02:59:00"/>
  </r>
  <r>
    <n v="1013"/>
    <s v="Versa Prima: The First Portable And Wearable LED Strip"/>
    <s v="Versa Prima: The first portable and wearable LED strip that's controlled via Bluetooth. Designed to be versatile for your creativity."/>
    <x v="138"/>
    <x v="559"/>
    <x v="0"/>
    <x v="0"/>
    <s v="USD"/>
    <n v="1451419200"/>
    <n v="1449000056"/>
    <b v="0"/>
    <n v="90"/>
    <b v="0"/>
    <s v="technology/wearables"/>
    <x v="619"/>
    <x v="564"/>
    <s v="technology"/>
    <s v="wearables"/>
    <x v="754"/>
    <d v="2015-12-29T15:00:00"/>
  </r>
  <r>
    <n v="1077"/>
    <s v="Legends of Callasia [Demo Available NOW!]"/>
    <s v="An epic strategy game of world conquest with simultaneous turn-based multiplayer gameplay and no hotseat waiting"/>
    <x v="138"/>
    <x v="560"/>
    <x v="1"/>
    <x v="0"/>
    <s v="USD"/>
    <n v="1452744011"/>
    <n v="1450152011"/>
    <b v="0"/>
    <n v="167"/>
    <b v="0"/>
    <s v="games/video games"/>
    <x v="620"/>
    <x v="565"/>
    <s v="games"/>
    <s v="video games"/>
    <x v="755"/>
    <d v="2016-01-13T23:00:11"/>
  </r>
  <r>
    <n v="2369"/>
    <s v="Site so businesses can offer deals to community - Let's Go!"/>
    <s v="A website that lets local businesses offer deals to customers and be found online. They pay a small yearly fee and keep %100 of profit."/>
    <x v="138"/>
    <x v="0"/>
    <x v="0"/>
    <x v="0"/>
    <s v="USD"/>
    <n v="1455132611"/>
    <n v="1452540611"/>
    <b v="0"/>
    <n v="0"/>
    <b v="0"/>
    <s v="technology/web"/>
    <x v="0"/>
    <x v="0"/>
    <s v="technology"/>
    <s v="web"/>
    <x v="756"/>
    <d v="2016-02-10T14:30:11"/>
  </r>
  <r>
    <n v="1004"/>
    <s v="AllerGuarder: Bluetooth wristband helps food-allergy kids"/>
    <s v="Harnessing wearable technology as a powerful defense for food-allergy children."/>
    <x v="138"/>
    <x v="561"/>
    <x v="0"/>
    <x v="0"/>
    <s v="USD"/>
    <n v="1455814827"/>
    <n v="1453222827"/>
    <b v="0"/>
    <n v="95"/>
    <b v="0"/>
    <s v="technology/wearables"/>
    <x v="621"/>
    <x v="566"/>
    <s v="technology"/>
    <s v="wearables"/>
    <x v="757"/>
    <d v="2016-02-18T12:00:2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x v="562"/>
    <x v="1"/>
    <x v="14"/>
    <s v="EUR"/>
    <n v="1457617359"/>
    <n v="1455025359"/>
    <b v="0"/>
    <n v="3"/>
    <b v="0"/>
    <s v="theater/spaces"/>
    <x v="622"/>
    <x v="567"/>
    <s v="theater"/>
    <s v="spaces"/>
    <x v="758"/>
    <d v="2016-03-10T08:42:39"/>
  </r>
  <r>
    <n v="3126"/>
    <s v="Urban Roots SkatePark (Canceled)"/>
    <s v="A big dream, small budget, the drive/passion of so many volunteers...indoor skatepark in Eau Claire, WI._x000a__x000a_This is UR skatepark!"/>
    <x v="138"/>
    <x v="563"/>
    <x v="0"/>
    <x v="0"/>
    <s v="USD"/>
    <n v="1459121162"/>
    <n v="1456532762"/>
    <b v="0"/>
    <n v="17"/>
    <b v="0"/>
    <s v="theater/spaces"/>
    <x v="623"/>
    <x v="568"/>
    <s v="theater"/>
    <s v="spaces"/>
    <x v="759"/>
    <d v="2016-03-27T18:26:02"/>
  </r>
  <r>
    <n v="594"/>
    <s v="Unleashed Fitness"/>
    <s v="Creating a fitness site that will change the fitness game forever!"/>
    <x v="138"/>
    <x v="16"/>
    <x v="1"/>
    <x v="0"/>
    <s v="USD"/>
    <n v="1460832206"/>
    <n v="1458240206"/>
    <b v="0"/>
    <n v="2"/>
    <b v="0"/>
    <s v="technology/web"/>
    <x v="583"/>
    <x v="72"/>
    <s v="technology"/>
    <s v="web"/>
    <x v="760"/>
    <d v="2016-04-16T13:43:26"/>
  </r>
  <r>
    <n v="1137"/>
    <s v="Nodiatis RPG: Steam, Android, &amp; iOS Clients"/>
    <s v="This classic online RPG is being overhauled to run on more devices with an interface better suited for both mobile and widescreen."/>
    <x v="138"/>
    <x v="564"/>
    <x v="1"/>
    <x v="0"/>
    <s v="USD"/>
    <n v="1461440421"/>
    <n v="1458848421"/>
    <b v="0"/>
    <n v="39"/>
    <b v="0"/>
    <s v="games/mobile games"/>
    <x v="624"/>
    <x v="569"/>
    <s v="games"/>
    <s v="mobile games"/>
    <x v="761"/>
    <d v="2016-04-23T14:40:21"/>
  </r>
  <r>
    <n v="322"/>
    <s v="Last of the Big Tuskers"/>
    <s v="A documentary film about the largest elephants on earth and what is being done to ensure their survival."/>
    <x v="138"/>
    <x v="565"/>
    <x v="2"/>
    <x v="0"/>
    <s v="USD"/>
    <n v="1463146848"/>
    <n v="1460554848"/>
    <b v="1"/>
    <n v="186"/>
    <b v="1"/>
    <s v="film &amp; video/documentary"/>
    <x v="625"/>
    <x v="570"/>
    <s v="film &amp; video"/>
    <s v="documentary"/>
    <x v="762"/>
    <d v="2016-05-13T08:40:48"/>
  </r>
  <r>
    <n v="713"/>
    <s v="Secure Pet GPS Tracker - Every Moment Matters"/>
    <s v="The first GPS tracker created entirely in Italy that allows you to know where your pet is located at any time throughout any device."/>
    <x v="138"/>
    <x v="566"/>
    <x v="1"/>
    <x v="5"/>
    <s v="EUR"/>
    <n v="1465130532"/>
    <n v="1462538532"/>
    <b v="0"/>
    <n v="1"/>
    <b v="0"/>
    <s v="technology/wearables"/>
    <x v="626"/>
    <x v="571"/>
    <s v="technology"/>
    <s v="wearables"/>
    <x v="763"/>
    <d v="2016-06-05T07:42:12"/>
  </r>
  <r>
    <n v="3089"/>
    <s v="The ClubHouse: A Community-Focused Sports &amp; Culture Space"/>
    <s v="A community space in Somerville, MA to celebrate the beautiful intersection of sports and creativity."/>
    <x v="138"/>
    <x v="567"/>
    <x v="1"/>
    <x v="0"/>
    <s v="USD"/>
    <n v="1468029540"/>
    <n v="1465304483"/>
    <b v="0"/>
    <n v="45"/>
    <b v="0"/>
    <s v="theater/spaces"/>
    <x v="627"/>
    <x v="572"/>
    <s v="theater"/>
    <s v="spaces"/>
    <x v="764"/>
    <d v="2016-07-08T20:59:00"/>
  </r>
  <r>
    <n v="621"/>
    <s v="We CAN End Police Violence Against Our Dog's (Canceled)"/>
    <s v="Creating a web portal to train law enforcement departments on how to handle dogs and a directory and profile system for our dog's."/>
    <x v="138"/>
    <x v="568"/>
    <x v="0"/>
    <x v="0"/>
    <s v="USD"/>
    <n v="1467934937"/>
    <n v="1465342937"/>
    <b v="0"/>
    <n v="3"/>
    <b v="0"/>
    <s v="technology/web"/>
    <x v="628"/>
    <x v="573"/>
    <s v="technology"/>
    <s v="web"/>
    <x v="765"/>
    <d v="2016-07-07T18:42:17"/>
  </r>
  <r>
    <n v="1816"/>
    <s v="Moments of Passion"/>
    <s v="A unique Photographic Book Project about the Passionate Moments and Strong Emotions that lie within Karate"/>
    <x v="138"/>
    <x v="569"/>
    <x v="1"/>
    <x v="16"/>
    <s v="CHF"/>
    <n v="1469473200"/>
    <n v="1467061303"/>
    <b v="0"/>
    <n v="6"/>
    <b v="0"/>
    <s v="photography/photobooks"/>
    <x v="629"/>
    <x v="574"/>
    <s v="photography"/>
    <s v="photobooks"/>
    <x v="766"/>
    <d v="2016-07-25T14:00:00"/>
  </r>
  <r>
    <n v="2984"/>
    <s v="BABA YAGA: A Traveling Performing Arts Wagon"/>
    <s v="A traveling wooden wagon that transforms into a theatrical playing space presenting FREE original performance while building community!"/>
    <x v="138"/>
    <x v="570"/>
    <x v="2"/>
    <x v="0"/>
    <s v="USD"/>
    <n v="1472020881"/>
    <n v="1469428881"/>
    <b v="1"/>
    <n v="218"/>
    <b v="1"/>
    <s v="theater/spaces"/>
    <x v="630"/>
    <x v="575"/>
    <s v="theater"/>
    <s v="spaces"/>
    <x v="767"/>
    <d v="2016-08-24T01:41:21"/>
  </r>
  <r>
    <n v="350"/>
    <s v="Mr. Chibbs (Documentary about NBA great Kenny Anderson)"/>
    <s v="NBA All-Star Kenny Anderson's mid-life crisis prompts him to examine his past, as he searches for relevancy in his future."/>
    <x v="138"/>
    <x v="571"/>
    <x v="2"/>
    <x v="0"/>
    <s v="USD"/>
    <n v="1473566340"/>
    <n v="1470274509"/>
    <b v="1"/>
    <n v="221"/>
    <b v="1"/>
    <s v="film &amp; video/documentary"/>
    <x v="631"/>
    <x v="576"/>
    <s v="film &amp; video"/>
    <s v="documentary"/>
    <x v="768"/>
    <d v="2016-09-10T22:59:00"/>
  </r>
  <r>
    <n v="3639"/>
    <s v="POE!"/>
    <s v="POE is a tragicomic musical about the life and works of Edgar Poe, with Death as his therapist helping him find peace in the beyond."/>
    <x v="138"/>
    <x v="4"/>
    <x v="1"/>
    <x v="0"/>
    <s v="USD"/>
    <n v="1475853060"/>
    <n v="1470672906"/>
    <b v="0"/>
    <n v="1"/>
    <b v="0"/>
    <s v="theater/musical"/>
    <x v="59"/>
    <x v="4"/>
    <s v="theater"/>
    <s v="musical"/>
    <x v="769"/>
    <d v="2016-10-07T10:11: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x v="16"/>
    <x v="1"/>
    <x v="17"/>
    <s v="NZD"/>
    <n v="1474436704"/>
    <n v="1471844704"/>
    <b v="0"/>
    <n v="2"/>
    <b v="0"/>
    <s v="publishing/translations"/>
    <x v="583"/>
    <x v="72"/>
    <s v="publishing"/>
    <s v="translations"/>
    <x v="770"/>
    <d v="2016-09-21T00:45:04"/>
  </r>
  <r>
    <n v="1341"/>
    <s v="BRILLAR: World's First Kids' Smart Wearable Companion."/>
    <s v="BRILLAR: Your Kids Ultimate Wearable Companion. Educates, Rewards, Entertains, Calls, Motivates, Messages + Tracks Location &amp; Steps."/>
    <x v="138"/>
    <x v="572"/>
    <x v="0"/>
    <x v="9"/>
    <s v="GBP"/>
    <n v="1475333917"/>
    <n v="1472569117"/>
    <b v="0"/>
    <n v="46"/>
    <b v="0"/>
    <s v="technology/wearables"/>
    <x v="632"/>
    <x v="577"/>
    <s v="technology"/>
    <s v="wearables"/>
    <x v="771"/>
    <d v="2016-10-01T09:58:37"/>
  </r>
  <r>
    <n v="2987"/>
    <s v="Curious Comedy's Remodel &amp; Technical Equipment Upgrade"/>
    <s v="Help Curious Comedy evolve into an independent comedy theater with a complete professional digital production studio built right in."/>
    <x v="138"/>
    <x v="573"/>
    <x v="2"/>
    <x v="0"/>
    <s v="USD"/>
    <n v="1476316800"/>
    <n v="1473837751"/>
    <b v="0"/>
    <n v="265"/>
    <b v="1"/>
    <s v="theater/spaces"/>
    <x v="633"/>
    <x v="578"/>
    <s v="theater"/>
    <s v="spaces"/>
    <x v="772"/>
    <d v="2016-10-12T19:00:00"/>
  </r>
  <r>
    <n v="2714"/>
    <s v="The Crane Theater"/>
    <s v="The Crane will be the new home for independent theater in Northeast Minneapolis"/>
    <x v="138"/>
    <x v="574"/>
    <x v="2"/>
    <x v="0"/>
    <s v="USD"/>
    <n v="1476486000"/>
    <n v="1474040596"/>
    <b v="1"/>
    <n v="305"/>
    <b v="1"/>
    <s v="theater/spaces"/>
    <x v="634"/>
    <x v="579"/>
    <s v="theater"/>
    <s v="spaces"/>
    <x v="773"/>
    <d v="2016-10-14T18:00:00"/>
  </r>
  <r>
    <n v="2068"/>
    <s v="Netro - Scientifically Water Your Garden"/>
    <s v="Introducing Sprite, the cloud-based watering controller and Whisperer, the solar-powered plant sensor for effortless home irrigation"/>
    <x v="138"/>
    <x v="575"/>
    <x v="2"/>
    <x v="0"/>
    <s v="USD"/>
    <n v="1476994315"/>
    <n v="1474402315"/>
    <b v="0"/>
    <n v="76"/>
    <b v="1"/>
    <s v="technology/hardware"/>
    <x v="635"/>
    <x v="580"/>
    <s v="technology"/>
    <s v="hardware"/>
    <x v="774"/>
    <d v="2016-10-20T15:11:55"/>
  </r>
  <r>
    <n v="965"/>
    <s v="Palms Free Cell Phone Harness Holds Iphone Galaxy S Go Pro"/>
    <s v="Palms Free RetractableCell Phone Harness fits all Cell phones Iphone 4 5 6 7 Galaxy S Go Pro Ipad Mini and Tablets Keep your hands free"/>
    <x v="138"/>
    <x v="424"/>
    <x v="1"/>
    <x v="0"/>
    <s v="USD"/>
    <n v="1477454340"/>
    <n v="1474676646"/>
    <b v="0"/>
    <n v="6"/>
    <b v="0"/>
    <s v="technology/wearables"/>
    <x v="636"/>
    <x v="581"/>
    <s v="technology"/>
    <s v="wearables"/>
    <x v="775"/>
    <d v="2016-10-25T22:59:00"/>
  </r>
  <r>
    <n v="2947"/>
    <s v="'The Float Lodge' - Duluth's First Premiere Float Center"/>
    <s v="Bringing Health, Wellness and Creative Empowerment to an active community in a whole new way... are you ready to 'FLOAT', Duluth?"/>
    <x v="138"/>
    <x v="576"/>
    <x v="1"/>
    <x v="0"/>
    <s v="USD"/>
    <n v="1480007460"/>
    <n v="1475760567"/>
    <b v="0"/>
    <n v="13"/>
    <b v="0"/>
    <s v="theater/spaces"/>
    <x v="637"/>
    <x v="582"/>
    <s v="theater"/>
    <s v="spaces"/>
    <x v="776"/>
    <d v="2016-11-24T12:11:00"/>
  </r>
  <r>
    <n v="2720"/>
    <s v="The Comedy Project"/>
    <s v="An improv, sketch and experimental comedy and cocktail venue in downtown Grand Rapids, Michigan"/>
    <x v="138"/>
    <x v="577"/>
    <x v="2"/>
    <x v="0"/>
    <s v="USD"/>
    <n v="1478866253"/>
    <n v="1476270653"/>
    <b v="0"/>
    <n v="173"/>
    <b v="1"/>
    <s v="theater/spaces"/>
    <x v="638"/>
    <x v="583"/>
    <s v="theater"/>
    <s v="spaces"/>
    <x v="777"/>
    <d v="2016-11-11T07:10:53"/>
  </r>
  <r>
    <n v="2250"/>
    <s v="The Game Anywhere Table"/>
    <s v="A customizable gaming table, for the best gaming experience, portable, storable and lightweight, that can be taken anywhere"/>
    <x v="138"/>
    <x v="578"/>
    <x v="2"/>
    <x v="0"/>
    <s v="USD"/>
    <n v="1480727273"/>
    <n v="1478131673"/>
    <b v="0"/>
    <n v="571"/>
    <b v="1"/>
    <s v="games/tabletop games"/>
    <x v="639"/>
    <x v="584"/>
    <s v="games"/>
    <s v="tabletop games"/>
    <x v="778"/>
    <d v="2016-12-02T20:07:53"/>
  </r>
  <r>
    <n v="3877"/>
    <s v="Does NY Heart Me? The Musical (Canceled)"/>
    <s v="Help us record the concept album and stage grand concerts with a fantastic cast and orchestra. Get your tickets, music and more!"/>
    <x v="138"/>
    <x v="579"/>
    <x v="0"/>
    <x v="0"/>
    <s v="USD"/>
    <n v="1481213752"/>
    <n v="1478621752"/>
    <b v="0"/>
    <n v="14"/>
    <b v="0"/>
    <s v="theater/musical"/>
    <x v="640"/>
    <x v="585"/>
    <s v="theater"/>
    <s v="musical"/>
    <x v="779"/>
    <d v="2016-12-08T11:15:52"/>
  </r>
  <r>
    <n v="2032"/>
    <s v="PocketLab Voyager | Explore Science in Your World"/>
    <s v="PocketLab Voyager and PocketLab Weather are rugged science labs that you can take anywhere to explore the world around you."/>
    <x v="138"/>
    <x v="580"/>
    <x v="2"/>
    <x v="0"/>
    <s v="USD"/>
    <n v="1481778000"/>
    <n v="1479216874"/>
    <b v="1"/>
    <n v="531"/>
    <b v="1"/>
    <s v="technology/hardware"/>
    <x v="641"/>
    <x v="586"/>
    <s v="technology"/>
    <s v="hardware"/>
    <x v="780"/>
    <d v="2016-12-15T00:00:00"/>
  </r>
  <r>
    <n v="2339"/>
    <s v="CACOCO - The Drinking Chocolate Revival"/>
    <s v="The 'food of the gods' has returned in molten glory! CACOCO revives drinking chocolate with a revolutionary sustainable model."/>
    <x v="138"/>
    <x v="581"/>
    <x v="2"/>
    <x v="0"/>
    <s v="USD"/>
    <n v="1482134340"/>
    <n v="1479496309"/>
    <b v="1"/>
    <n v="1104"/>
    <b v="1"/>
    <s v="food/small batch"/>
    <x v="642"/>
    <x v="587"/>
    <s v="food"/>
    <s v="small batch"/>
    <x v="781"/>
    <d v="2016-12-19T02:59:00"/>
  </r>
  <r>
    <n v="1908"/>
    <s v="Better WiFi for today's Internet of Everything WiFi devices"/>
    <s v="Our device eliminates WiFi range issues with your connected devices by allowing you to locate our device where you will use your WiFi."/>
    <x v="138"/>
    <x v="582"/>
    <x v="1"/>
    <x v="0"/>
    <s v="USD"/>
    <n v="1483048900"/>
    <n v="1480456900"/>
    <b v="0"/>
    <n v="4"/>
    <b v="0"/>
    <s v="technology/gadgets"/>
    <x v="643"/>
    <x v="588"/>
    <s v="technology"/>
    <s v="gadgets"/>
    <x v="782"/>
    <d v="2016-12-29T17:01:40"/>
  </r>
  <r>
    <n v="370"/>
    <s v="Hola Mohalla: Festival of Soldier Saints"/>
    <s v="An exploration of what Sikhism is, through the journey of eight pilgrims at Hola Mohalla, a religious festival in Anandpur Sahib, India"/>
    <x v="138"/>
    <x v="583"/>
    <x v="2"/>
    <x v="0"/>
    <s v="USD"/>
    <n v="1483729500"/>
    <n v="1481137500"/>
    <b v="0"/>
    <n v="43"/>
    <b v="1"/>
    <s v="film &amp; video/documentary"/>
    <x v="644"/>
    <x v="589"/>
    <s v="film &amp; video"/>
    <s v="documentary"/>
    <x v="783"/>
    <d v="2017-01-06T14:05:00"/>
  </r>
  <r>
    <n v="2178"/>
    <s v="The Letter Black - New Record"/>
    <s v="We are making our third studio album and no longer have a label telling us what we can/can't do. This record is for the fans."/>
    <x v="138"/>
    <x v="584"/>
    <x v="2"/>
    <x v="0"/>
    <s v="USD"/>
    <n v="1484752597"/>
    <n v="1482160597"/>
    <b v="0"/>
    <n v="859"/>
    <b v="1"/>
    <s v="music/rock"/>
    <x v="645"/>
    <x v="590"/>
    <s v="music"/>
    <s v="rock"/>
    <x v="784"/>
    <d v="2017-01-18T10:16:37"/>
  </r>
  <r>
    <n v="2270"/>
    <s v="MCG Premium Sleeves &amp; Accessories"/>
    <s v="MCG Premium Sleeves offer excellent protection for your cards. This line is about to be expanded with new sleeves sizes!"/>
    <x v="138"/>
    <x v="585"/>
    <x v="2"/>
    <x v="0"/>
    <s v="USD"/>
    <n v="1484085540"/>
    <n v="1482353513"/>
    <b v="0"/>
    <n v="1670"/>
    <b v="1"/>
    <s v="games/tabletop games"/>
    <x v="646"/>
    <x v="591"/>
    <s v="games"/>
    <s v="tabletop games"/>
    <x v="785"/>
    <d v="2017-01-10T16:59:00"/>
  </r>
  <r>
    <n v="1866"/>
    <s v="MathPlus Cards (FKA Random Math)"/>
    <s v="A mobile application that will allow math learners to practice math operations and improve critical thinking. Ideal for ages 7 to 12."/>
    <x v="138"/>
    <x v="426"/>
    <x v="1"/>
    <x v="0"/>
    <s v="USD"/>
    <n v="1488340800"/>
    <n v="1483768497"/>
    <b v="0"/>
    <n v="2"/>
    <b v="0"/>
    <s v="games/mobile games"/>
    <x v="647"/>
    <x v="137"/>
    <s v="games"/>
    <s v="mobile games"/>
    <x v="786"/>
    <d v="2017-02-28T23:00:00"/>
  </r>
  <r>
    <n v="3110"/>
    <s v="Hip Justice Catmunity Center"/>
    <s v="Cat People Unite! It's time we get a space of our own to relax, socialize and learn! Join the Catmunity!"/>
    <x v="138"/>
    <x v="22"/>
    <x v="1"/>
    <x v="0"/>
    <s v="USD"/>
    <n v="1487465119"/>
    <n v="1484009119"/>
    <b v="0"/>
    <n v="1"/>
    <b v="0"/>
    <s v="theater/spaces"/>
    <x v="302"/>
    <x v="21"/>
    <s v="theater"/>
    <s v="spaces"/>
    <x v="787"/>
    <d v="2017-02-18T19:45:19"/>
  </r>
  <r>
    <n v="3145"/>
    <s v="Arlington's 1st Dinner Theatre"/>
    <s v="Dominion Theatre Company is the first community dinner theatre  to be established in Arlington TX."/>
    <x v="138"/>
    <x v="0"/>
    <x v="3"/>
    <x v="0"/>
    <s v="USD"/>
    <n v="1490659134"/>
    <n v="1485478734"/>
    <b v="0"/>
    <n v="0"/>
    <b v="0"/>
    <s v="theater/plays"/>
    <x v="0"/>
    <x v="0"/>
    <s v="theater"/>
    <s v="plays"/>
    <x v="788"/>
    <d v="2017-03-27T18:58:54"/>
  </r>
  <r>
    <n v="625"/>
    <s v="SkyRooms.io Virtual Offices (Canceled)"/>
    <s v="SkyRooms.IO is a social network for business people that actually equips them to do work together. Resume, video conferencing and PM."/>
    <x v="138"/>
    <x v="0"/>
    <x v="0"/>
    <x v="11"/>
    <s v="CAD"/>
    <n v="1490560177"/>
    <n v="1487971777"/>
    <b v="0"/>
    <n v="0"/>
    <b v="0"/>
    <s v="technology/web"/>
    <x v="0"/>
    <x v="0"/>
    <s v="technology"/>
    <s v="web"/>
    <x v="789"/>
    <d v="2017-03-26T15:29:37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x v="0"/>
    <x v="0"/>
    <x v="14"/>
    <s v="EUR"/>
    <n v="1492270947"/>
    <n v="1488386547"/>
    <b v="0"/>
    <n v="0"/>
    <b v="0"/>
    <s v="publishing/translations"/>
    <x v="0"/>
    <x v="0"/>
    <s v="publishing"/>
    <s v="translations"/>
    <x v="790"/>
    <d v="2017-04-15T10:42:27"/>
  </r>
  <r>
    <n v="504"/>
    <s v="Woodsy Owl Animation: Cartoons That Give A Hoot!"/>
    <s v="An animated DVD starring Woodsy Owl that entertains children while  showing them how they can help create a cleaner, greener planet."/>
    <x v="139"/>
    <x v="52"/>
    <x v="1"/>
    <x v="0"/>
    <s v="USD"/>
    <n v="1334097387"/>
    <n v="1328916987"/>
    <b v="0"/>
    <n v="5"/>
    <b v="0"/>
    <s v="film &amp; video/animation"/>
    <x v="648"/>
    <x v="592"/>
    <s v="film &amp; video"/>
    <s v="animation"/>
    <x v="791"/>
    <d v="2012-04-10T17:36:27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x v="586"/>
    <x v="1"/>
    <x v="0"/>
    <s v="USD"/>
    <n v="1413312194"/>
    <n v="1410288194"/>
    <b v="1"/>
    <n v="92"/>
    <b v="0"/>
    <s v="photography/photobooks"/>
    <x v="649"/>
    <x v="593"/>
    <s v="photography"/>
    <s v="photobooks"/>
    <x v="792"/>
    <d v="2014-10-14T13:4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x v="587"/>
    <x v="1"/>
    <x v="17"/>
    <s v="NZD"/>
    <n v="1452942000"/>
    <n v="1449785223"/>
    <b v="0"/>
    <n v="5"/>
    <b v="0"/>
    <s v="technology/web"/>
    <x v="506"/>
    <x v="594"/>
    <s v="technology"/>
    <s v="web"/>
    <x v="793"/>
    <d v="2016-01-16T06:00:00"/>
  </r>
  <r>
    <n v="359"/>
    <s v="Us, Naked: Trixie &amp; Monkey â€” World Premiere"/>
    <s v="Circus burlesque innovators, Trixie and Monkey seek to balance love and life while pursuing new creative heights."/>
    <x v="140"/>
    <x v="588"/>
    <x v="2"/>
    <x v="0"/>
    <s v="USD"/>
    <n v="1415941920"/>
    <n v="1414028490"/>
    <b v="1"/>
    <n v="302"/>
    <b v="1"/>
    <s v="film &amp; video/documentary"/>
    <x v="650"/>
    <x v="595"/>
    <s v="film &amp; video"/>
    <s v="documentary"/>
    <x v="794"/>
    <d v="2014-11-14T00:12:00"/>
  </r>
  <r>
    <n v="1785"/>
    <s v="Hank Bought A Bus - A photobook of our bus and adventure."/>
    <s v="A book about a school bus converted into a living space, and the adventure shared by friends on its maiden voyage."/>
    <x v="141"/>
    <x v="589"/>
    <x v="1"/>
    <x v="0"/>
    <s v="USD"/>
    <n v="1413417600"/>
    <n v="1410750855"/>
    <b v="1"/>
    <n v="108"/>
    <b v="0"/>
    <s v="photography/photobooks"/>
    <x v="651"/>
    <x v="596"/>
    <s v="photography"/>
    <s v="photobooks"/>
    <x v="795"/>
    <d v="2014-10-15T19:00:00"/>
  </r>
  <r>
    <n v="2442"/>
    <s v="Young Mountain Tea: A New White Tea from India's Himalayas"/>
    <s v="The first tea from a new sustainable tea region in India's young, rising Himalayas."/>
    <x v="141"/>
    <x v="590"/>
    <x v="2"/>
    <x v="0"/>
    <s v="USD"/>
    <n v="1426777228"/>
    <n v="1424188828"/>
    <b v="0"/>
    <n v="372"/>
    <b v="1"/>
    <s v="food/small batch"/>
    <x v="652"/>
    <x v="597"/>
    <s v="food"/>
    <s v="small batch"/>
    <x v="796"/>
    <d v="2015-03-19T10:00:28"/>
  </r>
  <r>
    <n v="254"/>
    <s v="&quot;I Clown You&quot; Documentary"/>
    <s v="&quot;I Clown You&quot; is a documentary about Israeli medical clowns and clowning as an art of challenging the norm."/>
    <x v="141"/>
    <x v="591"/>
    <x v="2"/>
    <x v="0"/>
    <s v="USD"/>
    <n v="1445047200"/>
    <n v="1442443910"/>
    <b v="1"/>
    <n v="314"/>
    <b v="1"/>
    <s v="film &amp; video/documentary"/>
    <x v="653"/>
    <x v="598"/>
    <s v="film &amp; video"/>
    <s v="documentary"/>
    <x v="797"/>
    <d v="2015-10-16T21:00:00"/>
  </r>
  <r>
    <n v="4033"/>
    <s v="2020 Vision: a love story told over sixty years"/>
    <s v="Help us produce an iconic new verse play, set in the year 2020, with virtuoso acting and hauntingly beautiful words and music"/>
    <x v="142"/>
    <x v="592"/>
    <x v="1"/>
    <x v="9"/>
    <s v="GBP"/>
    <n v="1475398800"/>
    <n v="1472711224"/>
    <b v="0"/>
    <n v="94"/>
    <b v="0"/>
    <s v="theater/plays"/>
    <x v="654"/>
    <x v="599"/>
    <s v="theater"/>
    <s v="plays"/>
    <x v="798"/>
    <d v="2016-10-02T04:00:00"/>
  </r>
  <r>
    <n v="701"/>
    <s v="HotBlack: The premium smartwatch that shows your custom data"/>
    <s v="In case you missed out on this campaign but are interested in owning a Hotblack London watch, please visit www.hotblacklondon.com."/>
    <x v="143"/>
    <x v="593"/>
    <x v="1"/>
    <x v="9"/>
    <s v="GBP"/>
    <n v="1406130880"/>
    <n v="1403538880"/>
    <b v="0"/>
    <n v="21"/>
    <b v="0"/>
    <s v="technology/wearables"/>
    <x v="655"/>
    <x v="600"/>
    <s v="technology"/>
    <s v="wearables"/>
    <x v="799"/>
    <d v="2014-07-23T10:54:40"/>
  </r>
  <r>
    <n v="3211"/>
    <s v="Titus &amp; Two Conversations. Huzzah!"/>
    <s v="Our fifth season is upon us: A wild new imagining of Titus Andronicus and our signature reading series &quot;Two Plays. One Conversation.&quot;"/>
    <x v="143"/>
    <x v="594"/>
    <x v="2"/>
    <x v="0"/>
    <s v="USD"/>
    <n v="1408068000"/>
    <n v="1405346680"/>
    <b v="1"/>
    <n v="322"/>
    <b v="1"/>
    <s v="theater/plays"/>
    <x v="656"/>
    <x v="601"/>
    <s v="theater"/>
    <s v="plays"/>
    <x v="800"/>
    <d v="2014-08-14T21:00:00"/>
  </r>
  <r>
    <n v="2697"/>
    <s v="Dough Heads Food Truck: waffles stuffed with sweet + savory"/>
    <s v="Stuffed waffles made from Dough. Sweet, savory, salty and then stuffed with meats, fruits, and sauces!"/>
    <x v="143"/>
    <x v="595"/>
    <x v="1"/>
    <x v="0"/>
    <s v="USD"/>
    <n v="1438552800"/>
    <n v="1435876423"/>
    <b v="0"/>
    <n v="52"/>
    <b v="0"/>
    <s v="food/food trucks"/>
    <x v="657"/>
    <x v="602"/>
    <s v="food"/>
    <s v="food trucks"/>
    <x v="801"/>
    <d v="2015-08-02T17:00:00"/>
  </r>
  <r>
    <n v="1526"/>
    <s v="BODYSCAPES II: Theater of Life"/>
    <s v="Landscapes &amp; human bodies; striking images from Jean-Paul Bourdier. What you see is real; no digital altering; all analog photography."/>
    <x v="143"/>
    <x v="596"/>
    <x v="2"/>
    <x v="0"/>
    <s v="USD"/>
    <n v="1453185447"/>
    <n v="1448951847"/>
    <b v="1"/>
    <n v="280"/>
    <b v="1"/>
    <s v="photography/photobooks"/>
    <x v="658"/>
    <x v="603"/>
    <s v="photography"/>
    <s v="photobooks"/>
    <x v="802"/>
    <d v="2016-01-19T01:37:27"/>
  </r>
  <r>
    <n v="2457"/>
    <s v="NDWK The North Dakota Wine Kitchen"/>
    <s v="If you love wine, and have ever dreamed of crafting your own. You can in 3 easy steps.  Sample~Sprinkle~Savor."/>
    <x v="143"/>
    <x v="597"/>
    <x v="2"/>
    <x v="0"/>
    <s v="USD"/>
    <n v="1458826056"/>
    <n v="1456237656"/>
    <b v="0"/>
    <n v="124"/>
    <b v="1"/>
    <s v="food/small batch"/>
    <x v="659"/>
    <x v="604"/>
    <s v="food"/>
    <s v="small batch"/>
    <x v="803"/>
    <d v="2016-03-24T08:27:36"/>
  </r>
  <r>
    <n v="3259"/>
    <s v="Laughter is Sacred Space 2.0"/>
    <s v="The Human Faces Tour - Every Story Sacred. This tour is about laughter, grief, and identity in the human striving toward wholeness"/>
    <x v="143"/>
    <x v="598"/>
    <x v="2"/>
    <x v="0"/>
    <s v="USD"/>
    <n v="1475294340"/>
    <n v="1472753745"/>
    <b v="1"/>
    <n v="97"/>
    <b v="1"/>
    <s v="theater/plays"/>
    <x v="660"/>
    <x v="605"/>
    <s v="theater"/>
    <s v="plays"/>
    <x v="804"/>
    <d v="2016-09-30T22:59:00"/>
  </r>
  <r>
    <n v="2610"/>
    <s v="Restore the Pluto Discovery Telescope"/>
    <s v="Preserve the telescope that Clyde Tombaugh used to discover Pluto for generations to come!"/>
    <x v="144"/>
    <x v="599"/>
    <x v="2"/>
    <x v="0"/>
    <s v="USD"/>
    <n v="1471849140"/>
    <n v="1468444125"/>
    <b v="1"/>
    <n v="577"/>
    <b v="1"/>
    <s v="technology/space exploration"/>
    <x v="661"/>
    <x v="606"/>
    <s v="technology"/>
    <s v="space exploration"/>
    <x v="805"/>
    <d v="2016-08-22T01:59:00"/>
  </r>
  <r>
    <n v="1805"/>
    <s v="Book &quot;The Travellers&quot;"/>
    <s v="The production of the book about my long term project &quot;The Travellers&quot;, Ireland`s biggest minority group with a nomadic origin."/>
    <x v="145"/>
    <x v="600"/>
    <x v="1"/>
    <x v="6"/>
    <s v="EUR"/>
    <n v="1443808800"/>
    <n v="1441048658"/>
    <b v="1"/>
    <n v="122"/>
    <b v="0"/>
    <s v="photography/photobooks"/>
    <x v="662"/>
    <x v="607"/>
    <s v="photography"/>
    <s v="photobooks"/>
    <x v="806"/>
    <d v="2015-10-02T13:00:00"/>
  </r>
  <r>
    <n v="3796"/>
    <s v="A Staged Reading of &quot;CALL ME TANIA&quot;"/>
    <s v="Part Psychological Thriller - Part Heartbreaking Drama - Part Spectacular Farce - 100% New American Musical Theatre"/>
    <x v="145"/>
    <x v="4"/>
    <x v="1"/>
    <x v="0"/>
    <s v="USD"/>
    <n v="1484354556"/>
    <n v="1479170556"/>
    <b v="0"/>
    <n v="1"/>
    <b v="0"/>
    <s v="theater/musical"/>
    <x v="663"/>
    <x v="4"/>
    <s v="theater"/>
    <s v="musical"/>
    <x v="807"/>
    <d v="2017-01-13T19:42:36"/>
  </r>
  <r>
    <n v="418"/>
    <s v="Swim for the Reef"/>
    <s v="A Texas grandfather's extraordinary quest to protect the coral reefs and his challenge to humanity to take care of the things we love."/>
    <x v="146"/>
    <x v="601"/>
    <x v="2"/>
    <x v="0"/>
    <s v="USD"/>
    <n v="1437633997"/>
    <n v="1435041997"/>
    <b v="0"/>
    <n v="104"/>
    <b v="1"/>
    <s v="film &amp; video/documentary"/>
    <x v="664"/>
    <x v="608"/>
    <s v="film &amp; video"/>
    <s v="documentary"/>
    <x v="808"/>
    <d v="2015-07-23T01:46:37"/>
  </r>
  <r>
    <n v="307"/>
    <s v="Grammar Revolution"/>
    <s v="Why is grammar important?"/>
    <x v="147"/>
    <x v="602"/>
    <x v="2"/>
    <x v="0"/>
    <s v="USD"/>
    <n v="1360276801"/>
    <n v="1357684801"/>
    <b v="1"/>
    <n v="576"/>
    <b v="1"/>
    <s v="film &amp; video/documentary"/>
    <x v="665"/>
    <x v="609"/>
    <s v="film &amp; video"/>
    <s v="documentary"/>
    <x v="809"/>
    <d v="2013-02-07T17:40:01"/>
  </r>
  <r>
    <n v="1267"/>
    <s v="Fountains of Wayne guitarist Jody Porter - New solo LP"/>
    <s v="A Rock 'n Roll album with plenty of indie guitar swagger. Fresh tunes that are a continuation of my early '90s shoegaze daze."/>
    <x v="147"/>
    <x v="603"/>
    <x v="2"/>
    <x v="0"/>
    <s v="USD"/>
    <n v="1374674558"/>
    <n v="1372082558"/>
    <b v="1"/>
    <n v="159"/>
    <b v="1"/>
    <s v="music/rock"/>
    <x v="666"/>
    <x v="610"/>
    <s v="music"/>
    <s v="rock"/>
    <x v="810"/>
    <d v="2013-07-24T09:02:38"/>
  </r>
  <r>
    <n v="3017"/>
    <s v="ACT's Spotlight Initiative- Let's Build a Theater!"/>
    <s v="Help us build a 200 seat theater and classroom space in North Andover, MA. Let's get kids off the screens, and into the spotlight!"/>
    <x v="147"/>
    <x v="604"/>
    <x v="2"/>
    <x v="0"/>
    <s v="USD"/>
    <n v="1408566243"/>
    <n v="1405974243"/>
    <b v="0"/>
    <n v="159"/>
    <b v="1"/>
    <s v="theater/spaces"/>
    <x v="667"/>
    <x v="611"/>
    <s v="theater"/>
    <s v="spaces"/>
    <x v="811"/>
    <d v="2014-08-20T15:24:03"/>
  </r>
  <r>
    <n v="543"/>
    <s v="Allergy Friendly Restaurant Finder and Review Site"/>
    <s v="I want to make it easy for those with food allergies to know where they can safely, and happily eat out with friends and family."/>
    <x v="147"/>
    <x v="411"/>
    <x v="1"/>
    <x v="3"/>
    <s v="AUD"/>
    <n v="1414807962"/>
    <n v="1412215962"/>
    <b v="0"/>
    <n v="2"/>
    <b v="0"/>
    <s v="technology/web"/>
    <x v="668"/>
    <x v="612"/>
    <s v="technology"/>
    <s v="web"/>
    <x v="812"/>
    <d v="2014-10-31T21:12:42"/>
  </r>
  <r>
    <n v="2516"/>
    <s v="Morning Glory"/>
    <s v="Hi, everyone my name is Alex, and i want to create not just a cafe spot, but a place that gives everyone a nice warm homey feeling."/>
    <x v="147"/>
    <x v="0"/>
    <x v="1"/>
    <x v="0"/>
    <s v="USD"/>
    <n v="1417279252"/>
    <n v="1414683652"/>
    <b v="0"/>
    <n v="0"/>
    <b v="0"/>
    <s v="food/restaurants"/>
    <x v="0"/>
    <x v="0"/>
    <s v="food"/>
    <s v="restaurants"/>
    <x v="813"/>
    <d v="2014-11-29T11:40:52"/>
  </r>
  <r>
    <n v="3800"/>
    <s v="Be The Change ~ The Children's Campaign"/>
    <s v="Playground was established in 2007 on the back of paper napkins and has since provided opportunities for over 800 boys and girls."/>
    <x v="147"/>
    <x v="605"/>
    <x v="1"/>
    <x v="0"/>
    <s v="USD"/>
    <n v="1420952340"/>
    <n v="1418146883"/>
    <b v="0"/>
    <n v="16"/>
    <b v="0"/>
    <s v="theater/musical"/>
    <x v="669"/>
    <x v="613"/>
    <s v="theater"/>
    <s v="musical"/>
    <x v="814"/>
    <d v="2015-01-10T23:59:00"/>
  </r>
  <r>
    <n v="2374"/>
    <s v="Alcohol On Call (Canceled)"/>
    <s v="Next time you want a beer, put down your keys and pick up your phone. We prevent drunk driving by delivering alcohol to you at home."/>
    <x v="147"/>
    <x v="22"/>
    <x v="0"/>
    <x v="0"/>
    <s v="USD"/>
    <n v="1423772060"/>
    <n v="1421180060"/>
    <b v="0"/>
    <n v="1"/>
    <b v="0"/>
    <s v="technology/web"/>
    <x v="670"/>
    <x v="21"/>
    <s v="technology"/>
    <s v="web"/>
    <x v="815"/>
    <d v="2015-02-12T15:14:20"/>
  </r>
  <r>
    <n v="37"/>
    <s v="The Journey"/>
    <s v="Take an unscripted, real-time journey with Greg Aiello to the planet's wildest and most iconic places on this adventure travel TV show."/>
    <x v="147"/>
    <x v="606"/>
    <x v="2"/>
    <x v="0"/>
    <s v="USD"/>
    <n v="1425055079"/>
    <n v="1422463079"/>
    <b v="0"/>
    <n v="253"/>
    <b v="1"/>
    <s v="film &amp; video/television"/>
    <x v="671"/>
    <x v="614"/>
    <s v="film &amp; video"/>
    <s v="television"/>
    <x v="816"/>
    <d v="2015-02-27T11:37:59"/>
  </r>
  <r>
    <n v="1593"/>
    <s v="Picturing Italy"/>
    <s v="A trip to fulfill a dream of capturing the wonders and history of ancient Italy in person."/>
    <x v="147"/>
    <x v="77"/>
    <x v="1"/>
    <x v="0"/>
    <s v="USD"/>
    <n v="1425154655"/>
    <n v="1422562655"/>
    <b v="0"/>
    <n v="3"/>
    <b v="0"/>
    <s v="photography/places"/>
    <x v="672"/>
    <x v="4"/>
    <s v="photography"/>
    <s v="places"/>
    <x v="817"/>
    <d v="2015-02-28T15:17:35"/>
  </r>
  <r>
    <n v="2407"/>
    <s v="&quot;PASHUT&quot;-(Means â€˜simpleâ€™ in Hebrew)"/>
    <s v="Hummus-mediterranean diet, real food, organic, vegan, kosher._x000a_An original great health oriented street food in Santa Fe NM."/>
    <x v="147"/>
    <x v="607"/>
    <x v="1"/>
    <x v="0"/>
    <s v="USD"/>
    <n v="1428732000"/>
    <n v="1426772928"/>
    <b v="0"/>
    <n v="33"/>
    <b v="0"/>
    <s v="food/food trucks"/>
    <x v="673"/>
    <x v="615"/>
    <s v="food"/>
    <s v="food trucks"/>
    <x v="818"/>
    <d v="2015-04-11T01:00:00"/>
  </r>
  <r>
    <n v="1502"/>
    <s v="Cosmic Surgery"/>
    <s v="Cosmic Surgery is a photo book, set in the not too distant future where the world of cosmetic surgery is about to be transformed"/>
    <x v="147"/>
    <x v="608"/>
    <x v="2"/>
    <x v="9"/>
    <s v="GBP"/>
    <n v="1458943200"/>
    <n v="1456491680"/>
    <b v="1"/>
    <n v="329"/>
    <b v="1"/>
    <s v="photography/photobooks"/>
    <x v="674"/>
    <x v="616"/>
    <s v="photography"/>
    <s v="photobooks"/>
    <x v="819"/>
    <d v="2016-03-25T17:00:00"/>
  </r>
  <r>
    <n v="1184"/>
    <s v="2016/2017 Cyclocross Album"/>
    <s v="This coffee table album is the chronicle of the 2016/2017 cyclocross season, the latest edition of the renowned cyclephotos books."/>
    <x v="147"/>
    <x v="609"/>
    <x v="2"/>
    <x v="9"/>
    <s v="GBP"/>
    <n v="1486391011"/>
    <n v="1483712611"/>
    <b v="0"/>
    <n v="375"/>
    <b v="1"/>
    <s v="photography/photobooks"/>
    <x v="675"/>
    <x v="617"/>
    <s v="photography"/>
    <s v="photobooks"/>
    <x v="820"/>
    <d v="2017-02-06T09:23:31"/>
  </r>
  <r>
    <n v="3077"/>
    <s v="Brothers in Arms Building Better Lives Workshop For Men"/>
    <s v="I've created a live workshop for men who cannot afford it, giving them an opportunity to have healing, peace &amp; love in their lives."/>
    <x v="147"/>
    <x v="333"/>
    <x v="1"/>
    <x v="11"/>
    <s v="CAD"/>
    <n v="1488495478"/>
    <n v="1485903478"/>
    <b v="0"/>
    <n v="2"/>
    <b v="0"/>
    <s v="theater/spaces"/>
    <x v="676"/>
    <x v="618"/>
    <s v="theater"/>
    <s v="spaces"/>
    <x v="821"/>
    <d v="2017-03-02T17:57:58"/>
  </r>
  <r>
    <n v="2225"/>
    <s v="Battle Systemsâ„¢ Fantasy Dungeon Terrain"/>
    <s v="Fantasy Dungeon terrain for 28mm tabletop games. This is pre-punched card that is easy to assemble with no painting required."/>
    <x v="148"/>
    <x v="610"/>
    <x v="2"/>
    <x v="9"/>
    <s v="GBP"/>
    <n v="1411326015"/>
    <n v="1408734015"/>
    <b v="0"/>
    <n v="1204"/>
    <b v="1"/>
    <s v="games/tabletop games"/>
    <x v="677"/>
    <x v="619"/>
    <s v="games"/>
    <s v="tabletop games"/>
    <x v="822"/>
    <d v="2014-09-21T14:00:15"/>
  </r>
  <r>
    <n v="3245"/>
    <s v="Roughly Speaking: Voices from The Soup Kitchen"/>
    <s v="Five playwrights volunteer at New York's largest soup kitchen and develop a play around the people they meet."/>
    <x v="148"/>
    <x v="611"/>
    <x v="2"/>
    <x v="0"/>
    <s v="USD"/>
    <n v="1434074400"/>
    <n v="1431354258"/>
    <b v="0"/>
    <n v="270"/>
    <b v="1"/>
    <s v="theater/plays"/>
    <x v="678"/>
    <x v="620"/>
    <s v="theater"/>
    <s v="plays"/>
    <x v="823"/>
    <d v="2015-06-11T21:00:00"/>
  </r>
  <r>
    <n v="2776"/>
    <s v="Superheroes That Make Differences"/>
    <s v="A young girlâ€™s journey into a world of superheroesâ€”exploring love, compassion and acceptance with mystical creatures from far away."/>
    <x v="148"/>
    <x v="612"/>
    <x v="1"/>
    <x v="0"/>
    <s v="USD"/>
    <n v="1434092876"/>
    <n v="1431414476"/>
    <b v="0"/>
    <n v="36"/>
    <b v="0"/>
    <s v="publishing/children's books"/>
    <x v="679"/>
    <x v="621"/>
    <s v="publishing"/>
    <s v="children's books"/>
    <x v="824"/>
    <d v="2015-06-12T02:07:56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x v="613"/>
    <x v="2"/>
    <x v="0"/>
    <s v="USD"/>
    <n v="1460223453"/>
    <n v="1455043053"/>
    <b v="0"/>
    <n v="273"/>
    <b v="1"/>
    <s v="photography/photobooks"/>
    <x v="680"/>
    <x v="622"/>
    <s v="photography"/>
    <s v="photobooks"/>
    <x v="825"/>
    <d v="2016-04-09T12:37: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x v="614"/>
    <x v="1"/>
    <x v="0"/>
    <s v="USD"/>
    <n v="1255381140"/>
    <n v="1250630968"/>
    <b v="0"/>
    <n v="26"/>
    <b v="0"/>
    <s v="film &amp; video/animation"/>
    <x v="681"/>
    <x v="623"/>
    <s v="film &amp; video"/>
    <s v="animation"/>
    <x v="826"/>
    <d v="2009-10-12T15:59:00"/>
  </r>
  <r>
    <n v="730"/>
    <s v="Encyclopedia of Surfing"/>
    <s v="A Massive but Cheerful Online Digital Archive of Surfing"/>
    <x v="149"/>
    <x v="615"/>
    <x v="2"/>
    <x v="0"/>
    <s v="USD"/>
    <n v="1323280391"/>
    <n v="1320688391"/>
    <b v="0"/>
    <n v="265"/>
    <b v="1"/>
    <s v="publishing/nonfiction"/>
    <x v="682"/>
    <x v="624"/>
    <s v="publishing"/>
    <s v="nonfiction"/>
    <x v="827"/>
    <d v="2011-12-07T12:53:11"/>
  </r>
  <r>
    <n v="391"/>
    <s v="Science, Sex and the Ladies"/>
    <s v="Too many women feel confused about their orgasm and shame about their desire. This movie aims to change that."/>
    <x v="149"/>
    <x v="616"/>
    <x v="2"/>
    <x v="0"/>
    <s v="USD"/>
    <n v="1324169940"/>
    <n v="1321578051"/>
    <b v="0"/>
    <n v="193"/>
    <b v="1"/>
    <s v="film &amp; video/documentary"/>
    <x v="683"/>
    <x v="625"/>
    <s v="film &amp; video"/>
    <s v="documentary"/>
    <x v="828"/>
    <d v="2011-12-17T19:59:00"/>
  </r>
  <r>
    <n v="311"/>
    <s v="The Sticking Place Interactive Documentary"/>
    <s v="An imaginative interactive documentary about Leah Callahan, a freestyle wrestler and Olympic hopeful."/>
    <x v="149"/>
    <x v="617"/>
    <x v="2"/>
    <x v="0"/>
    <s v="USD"/>
    <n v="1325404740"/>
    <n v="1321852592"/>
    <b v="1"/>
    <n v="150"/>
    <b v="1"/>
    <s v="film &amp; video/documentary"/>
    <x v="684"/>
    <x v="626"/>
    <s v="film &amp; video"/>
    <s v="documentary"/>
    <x v="829"/>
    <d v="2012-01-01T02:59:00"/>
  </r>
  <r>
    <n v="502"/>
    <s v="Strawberry Bowl"/>
    <s v="This Strawberry Bowl concept is the 1st of many episodes.  These episodes will be released in accordance with the harvest of the month."/>
    <x v="149"/>
    <x v="618"/>
    <x v="1"/>
    <x v="0"/>
    <s v="USD"/>
    <n v="1332073025"/>
    <n v="1329484625"/>
    <b v="0"/>
    <n v="4"/>
    <b v="0"/>
    <s v="film &amp; video/animation"/>
    <x v="685"/>
    <x v="627"/>
    <s v="film &amp; video"/>
    <s v="animation"/>
    <x v="830"/>
    <d v="2012-03-18T07:17:05"/>
  </r>
  <r>
    <n v="2604"/>
    <s v="Hermes Spacecraft"/>
    <s v="We're building a full size rocket motor for our Hermes Spacecraft.  Help us Kickstart the next generation of space travel!"/>
    <x v="149"/>
    <x v="619"/>
    <x v="2"/>
    <x v="0"/>
    <s v="USD"/>
    <n v="1335662023"/>
    <n v="1333070023"/>
    <b v="1"/>
    <n v="321"/>
    <b v="1"/>
    <s v="technology/space exploration"/>
    <x v="686"/>
    <x v="628"/>
    <s v="technology"/>
    <s v="space exploration"/>
    <x v="831"/>
    <d v="2012-04-28T20:13:43"/>
  </r>
  <r>
    <n v="927"/>
    <s v="JETRO DA SILVA FUNK PROJECT"/>
    <s v="Studio CD/DVD Solo project of Pianist &amp; Keyboardist Jetro da Silva"/>
    <x v="149"/>
    <x v="0"/>
    <x v="1"/>
    <x v="0"/>
    <s v="USD"/>
    <n v="1337024695"/>
    <n v="1334432695"/>
    <b v="0"/>
    <n v="0"/>
    <b v="0"/>
    <s v="music/jazz"/>
    <x v="0"/>
    <x v="0"/>
    <s v="music"/>
    <s v="jazz"/>
    <x v="832"/>
    <d v="2012-05-14T14:44:55"/>
  </r>
  <r>
    <n v="261"/>
    <s v="Empires: The Film"/>
    <s v="Empires explores the impact of networks on histories and philosophies of political thought."/>
    <x v="149"/>
    <x v="620"/>
    <x v="2"/>
    <x v="0"/>
    <s v="USD"/>
    <n v="1339080900"/>
    <n v="1334783704"/>
    <b v="1"/>
    <n v="220"/>
    <b v="1"/>
    <s v="film &amp; video/documentary"/>
    <x v="687"/>
    <x v="629"/>
    <s v="film &amp; video"/>
    <s v="documentary"/>
    <x v="833"/>
    <d v="2012-06-07T09:55:00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x v="621"/>
    <x v="1"/>
    <x v="0"/>
    <s v="USD"/>
    <n v="1348849134"/>
    <n v="1344961134"/>
    <b v="0"/>
    <n v="39"/>
    <b v="0"/>
    <s v="film &amp; video/animation"/>
    <x v="688"/>
    <x v="630"/>
    <s v="film &amp; video"/>
    <s v="animation"/>
    <x v="834"/>
    <d v="2012-09-28T11:18:54"/>
  </r>
  <r>
    <n v="507"/>
    <s v="Code Monkeys"/>
    <s v="&quot;Code Monkey(s)&quot; is a short animated-series about life from the perspective of an engineer who feels like an actual &quot;Code Monkey&quot;."/>
    <x v="149"/>
    <x v="99"/>
    <x v="1"/>
    <x v="0"/>
    <s v="USD"/>
    <n v="1350687657"/>
    <n v="1346799657"/>
    <b v="0"/>
    <n v="10"/>
    <b v="0"/>
    <s v="film &amp; video/animation"/>
    <x v="689"/>
    <x v="631"/>
    <s v="film &amp; video"/>
    <s v="animation"/>
    <x v="835"/>
    <d v="2012-10-19T18:00:57"/>
  </r>
  <r>
    <n v="275"/>
    <s v="Finding the Funk"/>
    <s v="A journey through the origins and influence of funk music from James Brown to D'Angelo we are FINDING THE FUNK!"/>
    <x v="149"/>
    <x v="622"/>
    <x v="2"/>
    <x v="0"/>
    <s v="USD"/>
    <n v="1352511966"/>
    <n v="1349916366"/>
    <b v="1"/>
    <n v="332"/>
    <b v="1"/>
    <s v="film &amp; video/documentary"/>
    <x v="690"/>
    <x v="632"/>
    <s v="film &amp; video"/>
    <s v="documentary"/>
    <x v="836"/>
    <d v="2012-11-09T20:46:06"/>
  </r>
  <r>
    <n v="919"/>
    <s v="Jazz CD:  Out of The Blue"/>
    <s v="Cool jazz with a New Orleans flavor."/>
    <x v="149"/>
    <x v="176"/>
    <x v="1"/>
    <x v="0"/>
    <s v="USD"/>
    <n v="1355930645"/>
    <n v="1352906645"/>
    <b v="0"/>
    <n v="1"/>
    <b v="0"/>
    <s v="music/jazz"/>
    <x v="647"/>
    <x v="56"/>
    <s v="music"/>
    <s v="jazz"/>
    <x v="837"/>
    <d v="2012-12-19T10:24:05"/>
  </r>
  <r>
    <n v="2493"/>
    <s v="Lets Make A Record Together!"/>
    <s v="Making the record I've always dreamed of, and I want you to be part of the journey. Join me and let's make a great album together!"/>
    <x v="149"/>
    <x v="623"/>
    <x v="2"/>
    <x v="0"/>
    <s v="USD"/>
    <n v="1367208140"/>
    <n v="1363320140"/>
    <b v="0"/>
    <n v="259"/>
    <b v="1"/>
    <s v="music/indie rock"/>
    <x v="691"/>
    <x v="633"/>
    <s v="music"/>
    <s v="indie rock"/>
    <x v="838"/>
    <d v="2013-04-28T23:02:20"/>
  </r>
  <r>
    <n v="423"/>
    <s v="The Dark Brotherhood  (from the makers of COPS: Skyrim)"/>
    <s v="from the makers of COPS: Skyrim comes the Dark Brotherhood. a dramatic series created with Skyrim machinima."/>
    <x v="149"/>
    <x v="624"/>
    <x v="1"/>
    <x v="0"/>
    <s v="USD"/>
    <n v="1370470430"/>
    <n v="1367878430"/>
    <b v="0"/>
    <n v="13"/>
    <b v="0"/>
    <s v="film &amp; video/animation"/>
    <x v="692"/>
    <x v="634"/>
    <s v="film &amp; video"/>
    <s v="animation"/>
    <x v="839"/>
    <d v="2013-06-05T17:13:50"/>
  </r>
  <r>
    <n v="1974"/>
    <s v="RAPIRO: The Humanoid Robot Kit for your Raspberry Pi"/>
    <s v="RAPIRO is a cute and affordable robot kit designed to work with a Raspberry Pi. It comes with a Arduino-compatible servo controller."/>
    <x v="149"/>
    <x v="625"/>
    <x v="2"/>
    <x v="9"/>
    <s v="GBP"/>
    <n v="1376899269"/>
    <n v="1371715269"/>
    <b v="1"/>
    <n v="402"/>
    <b v="1"/>
    <s v="technology/hardware"/>
    <x v="693"/>
    <x v="635"/>
    <s v="technology"/>
    <s v="hardware"/>
    <x v="840"/>
    <d v="2013-08-19T03:01:09"/>
  </r>
  <r>
    <n v="870"/>
    <s v="The NELSON RIDDLE SONGBOOK - Nelson Riddle Tribute Orchestra"/>
    <s v="The Orchestra and it's boy/girl singers perform a plethora of hit songs arranged by Nelson Riddle, for the world's greatest singers."/>
    <x v="149"/>
    <x v="626"/>
    <x v="1"/>
    <x v="9"/>
    <s v="GBP"/>
    <n v="1377995523"/>
    <n v="1375403523"/>
    <b v="0"/>
    <n v="5"/>
    <b v="0"/>
    <s v="music/jazz"/>
    <x v="26"/>
    <x v="636"/>
    <s v="music"/>
    <s v="jazz"/>
    <x v="841"/>
    <d v="2013-08-31T19:32:03"/>
  </r>
  <r>
    <n v="3039"/>
    <s v="Shelter the Schmee"/>
    <s v="After 22 yrs downstairs we are &quot;getting out of  our parents basement&quot; and building a new 50 seat theater in a new location."/>
    <x v="149"/>
    <x v="627"/>
    <x v="2"/>
    <x v="0"/>
    <s v="USD"/>
    <n v="1388303940"/>
    <n v="1386011038"/>
    <b v="0"/>
    <n v="236"/>
    <b v="1"/>
    <s v="theater/spaces"/>
    <x v="694"/>
    <x v="637"/>
    <s v="theater"/>
    <s v="spaces"/>
    <x v="842"/>
    <d v="2013-12-29T02:59:00"/>
  </r>
  <r>
    <n v="451"/>
    <s v="The Gangbangers"/>
    <s v="This comedy follows two devils who discover a magical boombox to become musicians after an 80s rapture enchants earth with fairy-tales."/>
    <x v="149"/>
    <x v="0"/>
    <x v="1"/>
    <x v="0"/>
    <s v="USD"/>
    <n v="1390669791"/>
    <n v="1388077791"/>
    <b v="0"/>
    <n v="0"/>
    <b v="0"/>
    <s v="film &amp; video/animation"/>
    <x v="0"/>
    <x v="0"/>
    <s v="film &amp; video"/>
    <s v="animation"/>
    <x v="843"/>
    <d v="2014-01-25T12:09:51"/>
  </r>
  <r>
    <n v="2336"/>
    <s v="SOSU Barrel-Aged Sriracha"/>
    <s v="Aged in whiskey barrels for a unique fruity, spicy, and smoky flavor. Youâ€™ve never tasted sriracha quite like this before."/>
    <x v="149"/>
    <x v="628"/>
    <x v="2"/>
    <x v="0"/>
    <s v="USD"/>
    <n v="1394316695"/>
    <n v="1390860695"/>
    <b v="1"/>
    <n v="2165"/>
    <b v="1"/>
    <s v="food/small batch"/>
    <x v="695"/>
    <x v="638"/>
    <s v="food"/>
    <s v="small batch"/>
    <x v="844"/>
    <d v="2014-03-08T17:11:35"/>
  </r>
  <r>
    <n v="2770"/>
    <s v="The Story Of Circle And Square"/>
    <s v="A story about two friends who part ways because they are different, then reunite after learning they both are made of atoms."/>
    <x v="149"/>
    <x v="629"/>
    <x v="1"/>
    <x v="0"/>
    <s v="USD"/>
    <n v="1395158130"/>
    <n v="1392569730"/>
    <b v="0"/>
    <n v="33"/>
    <b v="0"/>
    <s v="publishing/children's books"/>
    <x v="696"/>
    <x v="639"/>
    <s v="publishing"/>
    <s v="children's books"/>
    <x v="845"/>
    <d v="2014-03-18T10:55:30"/>
  </r>
  <r>
    <n v="1967"/>
    <s v="Ion: A Music Detecting Mood Light with Bluetooth Low Energy"/>
    <s v="Ion is a light show for your desk, dorm room, or living room.  It responds to music, connects to your phone, and brightens your day!"/>
    <x v="149"/>
    <x v="630"/>
    <x v="2"/>
    <x v="0"/>
    <s v="USD"/>
    <n v="1398959729"/>
    <n v="1396367729"/>
    <b v="1"/>
    <n v="405"/>
    <b v="1"/>
    <s v="technology/hardware"/>
    <x v="697"/>
    <x v="640"/>
    <s v="technology"/>
    <s v="hardware"/>
    <x v="846"/>
    <d v="2014-05-01T10:55: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x v="631"/>
    <x v="2"/>
    <x v="0"/>
    <s v="USD"/>
    <n v="1399672800"/>
    <n v="1396906530"/>
    <b v="0"/>
    <n v="48"/>
    <b v="1"/>
    <s v="music/rock"/>
    <x v="698"/>
    <x v="641"/>
    <s v="music"/>
    <s v="rock"/>
    <x v="847"/>
    <d v="2014-05-09T17:00:00"/>
  </r>
  <r>
    <n v="1080"/>
    <s v="Skullforge: The Hunt"/>
    <s v="A fantasy action RPG which follows an elven ex-slave on a journey of magic, revenge, intrigue, and deceit."/>
    <x v="149"/>
    <x v="632"/>
    <x v="1"/>
    <x v="0"/>
    <s v="USD"/>
    <n v="1399778333"/>
    <n v="1397186333"/>
    <b v="0"/>
    <n v="98"/>
    <b v="0"/>
    <s v="games/video games"/>
    <x v="699"/>
    <x v="642"/>
    <s v="games"/>
    <s v="video games"/>
    <x v="848"/>
    <d v="2014-05-10T22:18:53"/>
  </r>
  <r>
    <n v="494"/>
    <s v="The Grigori"/>
    <s v="Angels come to Earth in human disguise to deceive mankind, rule the Earth as gods, create a hybrid army &amp; destroy all who oppose them."/>
    <x v="149"/>
    <x v="286"/>
    <x v="1"/>
    <x v="0"/>
    <s v="USD"/>
    <n v="1404356400"/>
    <n v="1402343765"/>
    <b v="0"/>
    <n v="3"/>
    <b v="0"/>
    <s v="film &amp; video/animation"/>
    <x v="700"/>
    <x v="643"/>
    <s v="film &amp; video"/>
    <s v="animation"/>
    <x v="849"/>
    <d v="2014-07-02T22:00:00"/>
  </r>
  <r>
    <n v="2508"/>
    <s v="Silver Linning Gourmet Fudge"/>
    <s v="I make Amazing homemade fudge available in 18 flavors. I want to open my own business to be able to let my area eat my incredible fudge"/>
    <x v="149"/>
    <x v="0"/>
    <x v="1"/>
    <x v="0"/>
    <s v="USD"/>
    <n v="1408056634"/>
    <n v="1405464634"/>
    <b v="0"/>
    <n v="0"/>
    <b v="0"/>
    <s v="food/restaurants"/>
    <x v="0"/>
    <x v="0"/>
    <s v="food"/>
    <s v="restaurants"/>
    <x v="850"/>
    <d v="2014-08-14T17:50:34"/>
  </r>
  <r>
    <n v="2443"/>
    <s v="VEGA: One-of-A-Kind Coffee that Changes Lives"/>
    <s v="We empower coffee farmers to process their own premium beans, and connect them directly with coffee lovers on our online marketplace."/>
    <x v="149"/>
    <x v="633"/>
    <x v="2"/>
    <x v="0"/>
    <s v="USD"/>
    <n v="1408114822"/>
    <n v="1405522822"/>
    <b v="0"/>
    <n v="311"/>
    <b v="1"/>
    <s v="food/small batch"/>
    <x v="701"/>
    <x v="644"/>
    <s v="food"/>
    <s v="small batch"/>
    <x v="851"/>
    <d v="2014-08-15T10:00:22"/>
  </r>
  <r>
    <n v="457"/>
    <s v="phenix heart 3D animation"/>
    <s v="from my photo work, pyro techniques, aqua technitque and more , i will take the pricipale personnage to the lost land of phenix where ."/>
    <x v="149"/>
    <x v="0"/>
    <x v="1"/>
    <x v="11"/>
    <s v="CAD"/>
    <n v="1408213512"/>
    <n v="1405621512"/>
    <b v="0"/>
    <n v="0"/>
    <b v="0"/>
    <s v="film &amp; video/animation"/>
    <x v="0"/>
    <x v="0"/>
    <s v="film &amp; video"/>
    <s v="animation"/>
    <x v="852"/>
    <d v="2014-08-16T13:25:12"/>
  </r>
  <r>
    <n v="3083"/>
    <s v="Crystal City Haunted Undergound"/>
    <s v="Crystal City Underground is a New &amp; Unique_x000a_indoor recreational facility, using an old silica sand mine,_x000a_we are the Haunted Maze"/>
    <x v="149"/>
    <x v="634"/>
    <x v="1"/>
    <x v="0"/>
    <s v="USD"/>
    <n v="1409547600"/>
    <n v="1406986278"/>
    <b v="0"/>
    <n v="3"/>
    <b v="0"/>
    <s v="theater/spaces"/>
    <x v="123"/>
    <x v="645"/>
    <s v="theater"/>
    <s v="spaces"/>
    <x v="853"/>
    <d v="2014-09-01T00:00:00"/>
  </r>
  <r>
    <n v="175"/>
    <s v="Gooseberry Fool - Feature Film"/>
    <s v="To heal her scars Olivia must take a journey back to her roots, where an unresolved conflict stands between her and musical success."/>
    <x v="149"/>
    <x v="635"/>
    <x v="1"/>
    <x v="9"/>
    <s v="GBP"/>
    <n v="1409337611"/>
    <n v="1407177611"/>
    <b v="0"/>
    <n v="26"/>
    <b v="0"/>
    <s v="film &amp; video/drama"/>
    <x v="702"/>
    <x v="646"/>
    <s v="film &amp; video"/>
    <s v="drama"/>
    <x v="854"/>
    <d v="2014-08-29T13:40:11"/>
  </r>
  <r>
    <n v="972"/>
    <s v="Android &amp; iPhone Magnetic Headphone and Earbud Cables!"/>
    <s v="Slackers Patent-Pending Magnetic Clip and Cable System, Amazing Sound, Durability and Value Can't Be Beat...AT ANY PRICE!!"/>
    <x v="149"/>
    <x v="636"/>
    <x v="1"/>
    <x v="0"/>
    <s v="USD"/>
    <n v="1409813940"/>
    <n v="1407271598"/>
    <b v="0"/>
    <n v="45"/>
    <b v="0"/>
    <s v="technology/wearables"/>
    <x v="703"/>
    <x v="647"/>
    <s v="technology"/>
    <s v="wearables"/>
    <x v="855"/>
    <d v="2014-09-04T01:59:00"/>
  </r>
  <r>
    <n v="1806"/>
    <s v="American Presidents Naked"/>
    <s v="Join me in publishing an amazing and unprecedented book with full frontal photopraphs of 8 American Presidents Naked"/>
    <x v="149"/>
    <x v="637"/>
    <x v="1"/>
    <x v="9"/>
    <s v="GBP"/>
    <n v="1412090349"/>
    <n v="1409066349"/>
    <b v="1"/>
    <n v="8"/>
    <b v="0"/>
    <s v="photography/photobooks"/>
    <x v="704"/>
    <x v="648"/>
    <s v="photography"/>
    <s v="photobooks"/>
    <x v="856"/>
    <d v="2014-09-30T10:19:09"/>
  </r>
  <r>
    <n v="1583"/>
    <s v="Follow in footsteps an awesome book adventure"/>
    <s v="I am a photographer who is inspired by the original Jules Verne story. I will make a thousands of photo and video materials for You."/>
    <x v="149"/>
    <x v="271"/>
    <x v="1"/>
    <x v="9"/>
    <s v="GBP"/>
    <n v="1411681391"/>
    <n v="1409089391"/>
    <b v="0"/>
    <n v="1"/>
    <b v="0"/>
    <s v="photography/places"/>
    <x v="705"/>
    <x v="31"/>
    <s v="photography"/>
    <s v="places"/>
    <x v="857"/>
    <d v="2014-09-25T16:43:11"/>
  </r>
  <r>
    <n v="129"/>
    <s v="JUSTICE LEAGUE ORIGINS (Canceled)"/>
    <s v="HEY!!! I'm David House, and I am currently working on a film called Justice League Origins!!! non-profit based on DC Comics Characters."/>
    <x v="149"/>
    <x v="0"/>
    <x v="0"/>
    <x v="0"/>
    <s v="USD"/>
    <n v="1414708183"/>
    <n v="1409524183"/>
    <b v="0"/>
    <n v="0"/>
    <b v="0"/>
    <s v="film &amp; video/science fiction"/>
    <x v="0"/>
    <x v="0"/>
    <s v="film &amp; video"/>
    <s v="science fiction"/>
    <x v="858"/>
    <d v="2014-10-30T17:29:43"/>
  </r>
  <r>
    <n v="3111"/>
    <s v="All Puppet Players Need a Home"/>
    <s v="Help All Puppet Players perform it's 2015 season in a beautiful 200 seat theater for an entire year."/>
    <x v="149"/>
    <x v="638"/>
    <x v="1"/>
    <x v="0"/>
    <s v="USD"/>
    <n v="1412432220"/>
    <n v="1409753820"/>
    <b v="0"/>
    <n v="76"/>
    <b v="0"/>
    <s v="theater/spaces"/>
    <x v="706"/>
    <x v="649"/>
    <s v="theater"/>
    <s v="spaces"/>
    <x v="859"/>
    <d v="2014-10-04T09:17:00"/>
  </r>
  <r>
    <n v="3147"/>
    <s v="The Eternal Space Brings the Old Penn Station Back to Life"/>
    <s v="A play that uses photography to tell the story of a friendship forged during the demolition of New York's Pennsylvania Station."/>
    <x v="149"/>
    <x v="639"/>
    <x v="2"/>
    <x v="0"/>
    <s v="USD"/>
    <n v="1415319355"/>
    <n v="1411859755"/>
    <b v="1"/>
    <n v="213"/>
    <b v="1"/>
    <s v="theater/plays"/>
    <x v="707"/>
    <x v="650"/>
    <s v="theater"/>
    <s v="plays"/>
    <x v="860"/>
    <d v="2014-11-06T19:15:55"/>
  </r>
  <r>
    <n v="2645"/>
    <s v="Project ThunderStruck - Testing a New Spacecraft Concept"/>
    <s v="Phase one of a small winged reentry craft. This phase will be testing the supersonic stability of a small craft traveling at 1,800kph"/>
    <x v="149"/>
    <x v="640"/>
    <x v="0"/>
    <x v="3"/>
    <s v="AUD"/>
    <n v="1415481203"/>
    <n v="1412885603"/>
    <b v="1"/>
    <n v="23"/>
    <b v="0"/>
    <s v="technology/space exploration"/>
    <x v="365"/>
    <x v="651"/>
    <s v="technology"/>
    <s v="space exploration"/>
    <x v="861"/>
    <d v="2014-11-08T16:13:23"/>
  </r>
  <r>
    <n v="27"/>
    <s v="B-Rabbit TV Comedy Pilot"/>
    <s v="B-Rabbit is a hilarious depiction of immigrating to New Zealand and the life you desperately tried to leave behind."/>
    <x v="149"/>
    <x v="641"/>
    <x v="2"/>
    <x v="17"/>
    <s v="NZD"/>
    <n v="1416113833"/>
    <n v="1413518233"/>
    <b v="0"/>
    <n v="150"/>
    <b v="1"/>
    <s v="film &amp; video/television"/>
    <x v="708"/>
    <x v="652"/>
    <s v="film &amp; video"/>
    <s v="television"/>
    <x v="862"/>
    <d v="2014-11-15T23:57:13"/>
  </r>
  <r>
    <n v="3229"/>
    <s v="The Seagull Project Presents: The Three Sisters"/>
    <s v="After electrifying audiences in Seattle and Tashkent, The Seagull Project embarks on a brand new journey."/>
    <x v="149"/>
    <x v="642"/>
    <x v="2"/>
    <x v="0"/>
    <s v="USD"/>
    <n v="1416470398"/>
    <n v="1413874798"/>
    <b v="1"/>
    <n v="202"/>
    <b v="1"/>
    <s v="theater/plays"/>
    <x v="709"/>
    <x v="653"/>
    <s v="theater"/>
    <s v="plays"/>
    <x v="863"/>
    <d v="2014-11-20T02:59:58"/>
  </r>
  <r>
    <n v="2535"/>
    <s v="Mark Hayes Requiem Recording"/>
    <s v="Mark Hayes: Requiem Recording"/>
    <x v="149"/>
    <x v="643"/>
    <x v="2"/>
    <x v="0"/>
    <s v="USD"/>
    <n v="1417463945"/>
    <n v="1414781945"/>
    <b v="0"/>
    <n v="78"/>
    <b v="1"/>
    <s v="music/classical music"/>
    <x v="710"/>
    <x v="654"/>
    <s v="music"/>
    <s v="classical music"/>
    <x v="864"/>
    <d v="2014-12-01T14:59:05"/>
  </r>
  <r>
    <n v="1011"/>
    <s v="StreetskatePRO's  Knee, Shin, &amp; Ankle pad compression sleeve"/>
    <s v="The first action sports training sleeve/leg protector of its kind to offer an unduplicated level of targeted protection!"/>
    <x v="149"/>
    <x v="23"/>
    <x v="0"/>
    <x v="0"/>
    <s v="USD"/>
    <n v="1418938395"/>
    <n v="1415050395"/>
    <b v="0"/>
    <n v="1"/>
    <b v="0"/>
    <s v="technology/wearables"/>
    <x v="711"/>
    <x v="655"/>
    <s v="technology"/>
    <s v="wearables"/>
    <x v="865"/>
    <d v="2014-12-18T16:33:15"/>
  </r>
  <r>
    <n v="2126"/>
    <s v="DodgeBall Blitz"/>
    <s v="Lead your team to victory in this fast-paced, action, sports game! Use Power-ups and avoid attacks as you fight for victory!"/>
    <x v="149"/>
    <x v="22"/>
    <x v="1"/>
    <x v="0"/>
    <s v="USD"/>
    <n v="1418080887"/>
    <n v="1415488887"/>
    <b v="0"/>
    <n v="2"/>
    <b v="0"/>
    <s v="games/video games"/>
    <x v="146"/>
    <x v="184"/>
    <s v="games"/>
    <s v="video games"/>
    <x v="866"/>
    <d v="2014-12-08T18:21:27"/>
  </r>
  <r>
    <n v="3055"/>
    <s v="Bungers surfing Museum"/>
    <s v="I have been in the Surfing business since 1962 have a collection of surfing memorabilia I would like to open a surfing museum"/>
    <x v="149"/>
    <x v="4"/>
    <x v="1"/>
    <x v="0"/>
    <s v="USD"/>
    <n v="1420844390"/>
    <n v="1415660390"/>
    <b v="0"/>
    <n v="1"/>
    <b v="0"/>
    <s v="theater/spaces"/>
    <x v="712"/>
    <x v="4"/>
    <s v="theater"/>
    <s v="spaces"/>
    <x v="867"/>
    <d v="2015-01-09T17:59:50"/>
  </r>
  <r>
    <n v="2267"/>
    <s v="Stones Dungeon Tiles"/>
    <s v="Highly-detailed 2x2&quot; dungeon tiles made of a durable polymer-plastic &amp; VERY affordable cost. Perfect for tabletop &amp; role-playing games."/>
    <x v="149"/>
    <x v="644"/>
    <x v="2"/>
    <x v="0"/>
    <s v="USD"/>
    <n v="1419123600"/>
    <n v="1416945297"/>
    <b v="0"/>
    <n v="404"/>
    <b v="1"/>
    <s v="games/tabletop games"/>
    <x v="713"/>
    <x v="656"/>
    <s v="games"/>
    <s v="tabletop games"/>
    <x v="868"/>
    <d v="2014-12-20T20:00:00"/>
  </r>
  <r>
    <n v="384"/>
    <s v="Nurse Mare Foals: Born to Die"/>
    <s v="This documentary is about Last Chance Corral in Athens, Ohio and their heroic work saving nurse mare foals from imminent death."/>
    <x v="149"/>
    <x v="645"/>
    <x v="2"/>
    <x v="0"/>
    <s v="USD"/>
    <n v="1420569947"/>
    <n v="1417977947"/>
    <b v="0"/>
    <n v="383"/>
    <b v="1"/>
    <s v="film &amp; video/documentary"/>
    <x v="714"/>
    <x v="657"/>
    <s v="film &amp; video"/>
    <s v="documentary"/>
    <x v="869"/>
    <d v="2015-01-06T13:45:47"/>
  </r>
  <r>
    <n v="2416"/>
    <s v="Smokin' J's BBQ. food truck"/>
    <s v="ex school bus redesigned into pickup truck complete with giant meat smoker in &quot;bed&quot; of truck and kitchen in the &quot;cab&quot; of the truck."/>
    <x v="149"/>
    <x v="186"/>
    <x v="1"/>
    <x v="0"/>
    <s v="USD"/>
    <n v="1426345200"/>
    <n v="1421343743"/>
    <b v="0"/>
    <n v="1"/>
    <b v="0"/>
    <s v="food/food trucks"/>
    <x v="147"/>
    <x v="184"/>
    <s v="food"/>
    <s v="food trucks"/>
    <x v="870"/>
    <d v="2015-03-14T10:00:00"/>
  </r>
  <r>
    <n v="1486"/>
    <s v="I Died. Yesterday by Pamela Norton Docken"/>
    <s v="Follow the intimate and intense journey of a young woman's last moments of her unexpected death and journey to the continuance of life."/>
    <x v="149"/>
    <x v="646"/>
    <x v="1"/>
    <x v="0"/>
    <s v="USD"/>
    <n v="1425009761"/>
    <n v="1422417761"/>
    <b v="0"/>
    <n v="3"/>
    <b v="0"/>
    <s v="publishing/fiction"/>
    <x v="715"/>
    <x v="658"/>
    <s v="publishing"/>
    <s v="fiction"/>
    <x v="871"/>
    <d v="2015-02-26T23:02:41"/>
  </r>
  <r>
    <n v="3219"/>
    <s v="Eyes Closed - The First In-Dream Theater Experience"/>
    <s v="Eyes Closed is a collaborative play and docudrama about New Yorkers and their dreams."/>
    <x v="149"/>
    <x v="647"/>
    <x v="2"/>
    <x v="0"/>
    <s v="USD"/>
    <n v="1427063747"/>
    <n v="1424043347"/>
    <b v="1"/>
    <n v="119"/>
    <b v="1"/>
    <s v="theater/plays"/>
    <x v="716"/>
    <x v="659"/>
    <s v="theater"/>
    <s v="plays"/>
    <x v="872"/>
    <d v="2015-03-22T17:35:47"/>
  </r>
  <r>
    <n v="2391"/>
    <s v="oToBOTS.com - Freedom from high cost auto repairs (Canceled)"/>
    <s v="Using the power of internet to help people save hundreds in car repair."/>
    <x v="149"/>
    <x v="82"/>
    <x v="0"/>
    <x v="0"/>
    <s v="USD"/>
    <n v="1427825044"/>
    <n v="1425236644"/>
    <b v="0"/>
    <n v="1"/>
    <b v="0"/>
    <s v="technology/web"/>
    <x v="57"/>
    <x v="22"/>
    <s v="technology"/>
    <s v="web"/>
    <x v="873"/>
    <d v="2015-03-31T13:04:04"/>
  </r>
  <r>
    <n v="2187"/>
    <s v="Tesla vs. Edison"/>
    <s v="The War of Currents! 2-5 electricity innovators build routes, grow tech trees, and play the stock market in 20 minutes per player."/>
    <x v="149"/>
    <x v="648"/>
    <x v="2"/>
    <x v="0"/>
    <s v="USD"/>
    <n v="1428033540"/>
    <n v="1425531666"/>
    <b v="1"/>
    <n v="3562"/>
    <b v="1"/>
    <s v="games/tabletop games"/>
    <x v="717"/>
    <x v="660"/>
    <s v="games"/>
    <s v="tabletop games"/>
    <x v="874"/>
    <d v="2015-04-02T22:59:00"/>
  </r>
  <r>
    <n v="297"/>
    <s v="Who Owns Yoga?"/>
    <s v="Who Owns Yoga? is a feature length documentary film that explores the changing nature of yoga in the modern world."/>
    <x v="149"/>
    <x v="649"/>
    <x v="2"/>
    <x v="0"/>
    <s v="USD"/>
    <n v="1430452740"/>
    <n v="1427390901"/>
    <b v="1"/>
    <n v="142"/>
    <b v="1"/>
    <s v="film &amp; video/documentary"/>
    <x v="718"/>
    <x v="661"/>
    <s v="film &amp; video"/>
    <s v="documentary"/>
    <x v="875"/>
    <d v="2015-04-30T22:59:00"/>
  </r>
  <r>
    <n v="3096"/>
    <s v="LaPorte Institute for Dramatic and Creative Arts"/>
    <s v="To create a learning center for acting and all art types including anything that expresses the emotion of the human spirit."/>
    <x v="149"/>
    <x v="650"/>
    <x v="1"/>
    <x v="0"/>
    <s v="USD"/>
    <n v="1432151326"/>
    <n v="1429559326"/>
    <b v="0"/>
    <n v="14"/>
    <b v="0"/>
    <s v="theater/spaces"/>
    <x v="719"/>
    <x v="662"/>
    <s v="theater"/>
    <s v="spaces"/>
    <x v="876"/>
    <d v="2015-05-20T14:48:46"/>
  </r>
  <r>
    <n v="1210"/>
    <s v="Det Andra GÃ¶teborg"/>
    <s v="En fotobok om livet i det enda andra GÃ¶teborg i vÃ¤rlden"/>
    <x v="149"/>
    <x v="651"/>
    <x v="2"/>
    <x v="1"/>
    <s v="SEK"/>
    <n v="1433106000"/>
    <n v="1431124572"/>
    <b v="0"/>
    <n v="103"/>
    <b v="1"/>
    <s v="photography/photobooks"/>
    <x v="720"/>
    <x v="663"/>
    <s v="photography"/>
    <s v="photobooks"/>
    <x v="877"/>
    <d v="2015-05-31T16:00:00"/>
  </r>
  <r>
    <n v="1872"/>
    <s v="ZombieTime!"/>
    <s v="A Top-View Action game where you play as Bob, the FIRST zombie to rise from the grave. Bring chaos to town, feast and don't die again."/>
    <x v="149"/>
    <x v="652"/>
    <x v="1"/>
    <x v="0"/>
    <s v="USD"/>
    <n v="1435633602"/>
    <n v="1433041602"/>
    <b v="0"/>
    <n v="13"/>
    <b v="0"/>
    <s v="games/mobile games"/>
    <x v="249"/>
    <x v="664"/>
    <s v="games"/>
    <s v="mobile games"/>
    <x v="878"/>
    <d v="2015-06-29T22:06:42"/>
  </r>
  <r>
    <n v="2563"/>
    <s v="Phoenix Pearl Boba Tea Truck (Canceled)"/>
    <s v="Michigan based bubble tea and specialty ice cream food truck"/>
    <x v="149"/>
    <x v="0"/>
    <x v="0"/>
    <x v="0"/>
    <s v="USD"/>
    <n v="1438226451"/>
    <n v="1433042451"/>
    <b v="0"/>
    <n v="0"/>
    <b v="0"/>
    <s v="food/food trucks"/>
    <x v="0"/>
    <x v="0"/>
    <s v="food"/>
    <s v="food trucks"/>
    <x v="879"/>
    <d v="2015-07-29T22:20:51"/>
  </r>
  <r>
    <n v="2426"/>
    <s v="The Low-Calorie Food Truck"/>
    <s v="Aspiring to create a food truck with many delicious low calorie meals to encourage healthy eating while enjoying every bite."/>
    <x v="149"/>
    <x v="0"/>
    <x v="1"/>
    <x v="0"/>
    <s v="USD"/>
    <n v="1439006692"/>
    <n v="1433822692"/>
    <b v="0"/>
    <n v="0"/>
    <b v="0"/>
    <s v="food/food trucks"/>
    <x v="0"/>
    <x v="0"/>
    <s v="food"/>
    <s v="food trucks"/>
    <x v="880"/>
    <d v="2015-08-07T23:04:52"/>
  </r>
  <r>
    <n v="4049"/>
    <s v="The Hounds of Reservoir - A Shakesperian Heist film"/>
    <s v="A caravan heist goes horribly wrong. When the rogues meet up to discuss the matter, they suspect one of them is the King's guard."/>
    <x v="149"/>
    <x v="653"/>
    <x v="1"/>
    <x v="0"/>
    <s v="USD"/>
    <n v="1436914815"/>
    <n v="1434322815"/>
    <b v="0"/>
    <n v="1"/>
    <b v="0"/>
    <s v="theater/plays"/>
    <x v="337"/>
    <x v="658"/>
    <s v="theater"/>
    <s v="plays"/>
    <x v="881"/>
    <d v="2015-07-14T18:00:15"/>
  </r>
  <r>
    <n v="1175"/>
    <s v="Bad To The Cone Food Service ATX"/>
    <s v="&quot;Create-Your-Cone&quot;. Freshly made waffle cones stuffed with your choice of yummy ingredients, or frozen yogurt!"/>
    <x v="149"/>
    <x v="405"/>
    <x v="1"/>
    <x v="0"/>
    <s v="USD"/>
    <n v="1436981339"/>
    <n v="1434389339"/>
    <b v="0"/>
    <n v="9"/>
    <b v="0"/>
    <s v="food/food trucks"/>
    <x v="721"/>
    <x v="310"/>
    <s v="food"/>
    <s v="food trucks"/>
    <x v="882"/>
    <d v="2015-07-15T12:28:59"/>
  </r>
  <r>
    <n v="3086"/>
    <s v="&quot;Un parco di Risate&quot; - open air theatre to save TKC"/>
    <s v="A memorable theatre experience in the middle of Genoa's old town. Summer is coming and we have no intention to stop making you laugh."/>
    <x v="149"/>
    <x v="15"/>
    <x v="1"/>
    <x v="5"/>
    <s v="EUR"/>
    <n v="1439827559"/>
    <n v="1434643559"/>
    <b v="0"/>
    <n v="3"/>
    <b v="0"/>
    <s v="theater/spaces"/>
    <x v="155"/>
    <x v="665"/>
    <s v="theater"/>
    <s v="spaces"/>
    <x v="883"/>
    <d v="2015-08-17T11:05:59"/>
  </r>
  <r>
    <n v="2434"/>
    <s v="Fresh fruit and veggies for the hood!"/>
    <s v="Mobile food truck loaded with locally grown fresh fruits and veggies. Caters to the inner-city and zip codes known as food deserts."/>
    <x v="149"/>
    <x v="16"/>
    <x v="1"/>
    <x v="0"/>
    <s v="USD"/>
    <n v="1438662474"/>
    <n v="1435206474"/>
    <b v="0"/>
    <n v="2"/>
    <b v="0"/>
    <s v="food/food trucks"/>
    <x v="722"/>
    <x v="72"/>
    <s v="food"/>
    <s v="food trucks"/>
    <x v="884"/>
    <d v="2015-08-03T23:27:54"/>
  </r>
  <r>
    <n v="1554"/>
    <s v="Barbara O'Donovan Designs"/>
    <s v="I create art by photographing flowers/seeds i would love to buy my own camera/computer/Photoshop and restore my old shed into my studio"/>
    <x v="149"/>
    <x v="0"/>
    <x v="1"/>
    <x v="3"/>
    <s v="AUD"/>
    <n v="1438495390"/>
    <n v="1435903390"/>
    <b v="0"/>
    <n v="0"/>
    <b v="0"/>
    <s v="photography/nature"/>
    <x v="0"/>
    <x v="0"/>
    <s v="photography"/>
    <s v="nature"/>
    <x v="885"/>
    <d v="2015-08-02T01:03:10"/>
  </r>
  <r>
    <n v="642"/>
    <s v="Gauss - Redefining Eye Protection for the Digital Age"/>
    <s v="Gauss glasses protect your eyes in front of screens and outside with self-tinting lenses and a new, proprietary coating technology."/>
    <x v="149"/>
    <x v="654"/>
    <x v="2"/>
    <x v="6"/>
    <s v="EUR"/>
    <n v="1439998674"/>
    <n v="1436888274"/>
    <b v="0"/>
    <n v="2174"/>
    <b v="1"/>
    <s v="technology/wearables"/>
    <x v="723"/>
    <x v="666"/>
    <s v="technology"/>
    <s v="wearables"/>
    <x v="886"/>
    <d v="2015-08-19T10:37:54"/>
  </r>
  <r>
    <n v="3728"/>
    <s v="Bare Bones Shakespeare 2015-16 Season"/>
    <s v="Bare Bones Shakespeare's first season will start with a DFW school touring show: Romeo and Juliet."/>
    <x v="149"/>
    <x v="655"/>
    <x v="1"/>
    <x v="0"/>
    <s v="USD"/>
    <n v="1439957176"/>
    <n v="1437365176"/>
    <b v="0"/>
    <n v="31"/>
    <b v="0"/>
    <s v="theater/plays"/>
    <x v="724"/>
    <x v="667"/>
    <s v="theater"/>
    <s v="plays"/>
    <x v="887"/>
    <d v="2015-08-18T23:06:16"/>
  </r>
  <r>
    <n v="2662"/>
    <s v="The Mini Maker, a kid focused makerspace"/>
    <s v="The Mini Maker is Lansing Michigan's new kid friendly makerspace. We're dedicated to help kids imagine, develop and build."/>
    <x v="149"/>
    <x v="656"/>
    <x v="2"/>
    <x v="0"/>
    <s v="USD"/>
    <n v="1440179713"/>
    <n v="1437587713"/>
    <b v="0"/>
    <n v="80"/>
    <b v="1"/>
    <s v="technology/makerspaces"/>
    <x v="725"/>
    <x v="668"/>
    <s v="technology"/>
    <s v="makerspaces"/>
    <x v="888"/>
    <d v="2015-08-21T12:55:13"/>
  </r>
  <r>
    <n v="2631"/>
    <s v="Starship Congress 2015: Interstellar Hackathon"/>
    <s v="Starship Congress 2015 is a deep-space &amp; interstellar science summit staged by Icarus Interstellar."/>
    <x v="149"/>
    <x v="657"/>
    <x v="2"/>
    <x v="0"/>
    <s v="USD"/>
    <n v="1440907427"/>
    <n v="1438488227"/>
    <b v="0"/>
    <n v="286"/>
    <b v="1"/>
    <s v="technology/space exploration"/>
    <x v="726"/>
    <x v="669"/>
    <s v="technology"/>
    <s v="space exploration"/>
    <x v="889"/>
    <d v="2015-08-29T23:03:47"/>
  </r>
  <r>
    <n v="2663"/>
    <s v="A New Life for an Old School"/>
    <s v="The Ville. A local cooperative helping communities learn, share and grow in the spirit of health, wellness and sustainability."/>
    <x v="149"/>
    <x v="658"/>
    <x v="2"/>
    <x v="11"/>
    <s v="CAD"/>
    <n v="1441378800"/>
    <n v="1438873007"/>
    <b v="0"/>
    <n v="56"/>
    <b v="1"/>
    <s v="technology/makerspaces"/>
    <x v="727"/>
    <x v="670"/>
    <s v="technology"/>
    <s v="makerspaces"/>
    <x v="890"/>
    <d v="2015-09-04T10:00:00"/>
  </r>
  <r>
    <n v="59"/>
    <s v="&quot;Momentum&quot; - The Series"/>
    <s v="An electronic music producer stuck in his blue collar life has overnight success thrown at him when his music leaks on the internet."/>
    <x v="149"/>
    <x v="659"/>
    <x v="2"/>
    <x v="0"/>
    <s v="USD"/>
    <n v="1442264400"/>
    <n v="1439530776"/>
    <b v="0"/>
    <n v="33"/>
    <b v="1"/>
    <s v="film &amp; video/television"/>
    <x v="728"/>
    <x v="671"/>
    <s v="film &amp; video"/>
    <s v="television"/>
    <x v="891"/>
    <d v="2015-09-14T16:00:00"/>
  </r>
  <r>
    <n v="973"/>
    <s v="The Worlds First Fitness Shirt with Resistance the RS-1."/>
    <s v="The RS-1 is one of the most innovative workout tools to hit the market ever.  A must have for anyone that enjoys new ways to get fit."/>
    <x v="149"/>
    <x v="660"/>
    <x v="1"/>
    <x v="0"/>
    <s v="USD"/>
    <n v="1447032093"/>
    <n v="1441844493"/>
    <b v="0"/>
    <n v="8"/>
    <b v="0"/>
    <s v="technology/wearables"/>
    <x v="729"/>
    <x v="672"/>
    <s v="technology"/>
    <s v="wearables"/>
    <x v="892"/>
    <d v="2015-11-08T20:21:33"/>
  </r>
  <r>
    <n v="688"/>
    <s v="The Most Advanced Dress Shirt- EVER!!"/>
    <s v="Removable collars and cuffs along with hidden underarm designs that prevent embarrassing and stubborn stains. What does YOUR shirt do?"/>
    <x v="149"/>
    <x v="661"/>
    <x v="1"/>
    <x v="0"/>
    <s v="USD"/>
    <n v="1444876253"/>
    <n v="1442284253"/>
    <b v="0"/>
    <n v="36"/>
    <b v="0"/>
    <s v="technology/wearables"/>
    <x v="730"/>
    <x v="673"/>
    <s v="technology"/>
    <s v="wearables"/>
    <x v="893"/>
    <d v="2015-10-14T21:30:53"/>
  </r>
  <r>
    <n v="2660"/>
    <s v="Central Ohio Astronomical Society Mobile Classroom"/>
    <s v="COAS is an organization that does community outreach programs to encourage and educate children and adults on Astronomy related subject"/>
    <x v="149"/>
    <x v="662"/>
    <x v="0"/>
    <x v="0"/>
    <s v="USD"/>
    <n v="1448388418"/>
    <n v="1443200818"/>
    <b v="0"/>
    <n v="5"/>
    <b v="0"/>
    <s v="technology/space exploration"/>
    <x v="731"/>
    <x v="674"/>
    <s v="technology"/>
    <s v="space exploration"/>
    <x v="894"/>
    <d v="2015-11-24T13:06:58"/>
  </r>
  <r>
    <n v="438"/>
    <s v="In Game: The Animated Series"/>
    <s v="As Smyton pushes himself to become respected, he unlocks secrets about himself and the world around him."/>
    <x v="149"/>
    <x v="663"/>
    <x v="1"/>
    <x v="0"/>
    <s v="USD"/>
    <n v="1447830958"/>
    <n v="1445235358"/>
    <b v="0"/>
    <n v="11"/>
    <b v="0"/>
    <s v="film &amp; video/animation"/>
    <x v="732"/>
    <x v="675"/>
    <s v="film &amp; video"/>
    <s v="animation"/>
    <x v="895"/>
    <d v="2015-11-18T02:15:58"/>
  </r>
  <r>
    <n v="632"/>
    <s v="UniWherse.com - Bring students future (Canceled)"/>
    <s v="Our goal is to create a system, students can find universities that best match their interests."/>
    <x v="149"/>
    <x v="0"/>
    <x v="0"/>
    <x v="4"/>
    <s v="EUR"/>
    <n v="1448470165"/>
    <n v="1445874565"/>
    <b v="0"/>
    <n v="0"/>
    <b v="0"/>
    <s v="technology/web"/>
    <x v="0"/>
    <x v="0"/>
    <s v="technology"/>
    <s v="web"/>
    <x v="896"/>
    <d v="2015-11-25T11:49:25"/>
  </r>
  <r>
    <n v="725"/>
    <s v="The Year It All Made Sense"/>
    <s v="A true story about inspiration and survival - David Alfred George turns his powerful experience into a compelling vBook."/>
    <x v="149"/>
    <x v="664"/>
    <x v="2"/>
    <x v="0"/>
    <s v="USD"/>
    <n v="1450018912"/>
    <n v="1447426912"/>
    <b v="0"/>
    <n v="140"/>
    <b v="1"/>
    <s v="publishing/nonfiction"/>
    <x v="733"/>
    <x v="676"/>
    <s v="publishing"/>
    <s v="nonfiction"/>
    <x v="897"/>
    <d v="2015-12-13T10:01:52"/>
  </r>
  <r>
    <n v="4029"/>
    <s v="Next 2 the Stage"/>
    <s v="A theater complex that educates as we entertain.  We will provide shows that inspire and theater classes that motivate."/>
    <x v="149"/>
    <x v="0"/>
    <x v="1"/>
    <x v="0"/>
    <s v="USD"/>
    <n v="1450053370"/>
    <n v="1447461370"/>
    <b v="0"/>
    <n v="0"/>
    <b v="0"/>
    <s v="theater/plays"/>
    <x v="0"/>
    <x v="0"/>
    <s v="theater"/>
    <s v="plays"/>
    <x v="898"/>
    <d v="2015-12-13T19:36:10"/>
  </r>
  <r>
    <n v="986"/>
    <s v="EMBER wear Ski and Snow Sport Heated Gloves and Mittens"/>
    <s v="Amazing heated snow sport gloves; synonymous with quality, fusing innovative heat technology, style, functionality &amp; unique design."/>
    <x v="149"/>
    <x v="665"/>
    <x v="1"/>
    <x v="9"/>
    <s v="GBP"/>
    <n v="1452384000"/>
    <n v="1447698300"/>
    <b v="0"/>
    <n v="23"/>
    <b v="0"/>
    <s v="technology/wearables"/>
    <x v="734"/>
    <x v="677"/>
    <s v="technology"/>
    <s v="wearables"/>
    <x v="899"/>
    <d v="2016-01-09T19:00:00"/>
  </r>
  <r>
    <n v="3741"/>
    <s v="Open House Theater"/>
    <s v="A small community with a love for theater would like to continue. Help the children of this community continue."/>
    <x v="149"/>
    <x v="0"/>
    <x v="1"/>
    <x v="0"/>
    <s v="USD"/>
    <n v="1450389950"/>
    <n v="1447797950"/>
    <b v="0"/>
    <n v="0"/>
    <b v="0"/>
    <s v="theater/plays"/>
    <x v="0"/>
    <x v="0"/>
    <s v="theater"/>
    <s v="plays"/>
    <x v="900"/>
    <d v="2015-12-17T17:05:50"/>
  </r>
  <r>
    <n v="320"/>
    <s v="FOREVER PURE: A team spiralling out of control. DOCUMENTARY"/>
    <s v="Two Muslim football players transfer to the Jewish oriented Beitar Jerusalem F.C. leading to the most racist campaign in Israeli sport"/>
    <x v="149"/>
    <x v="666"/>
    <x v="2"/>
    <x v="9"/>
    <s v="GBP"/>
    <n v="1450825200"/>
    <n v="1448284433"/>
    <b v="1"/>
    <n v="158"/>
    <b v="1"/>
    <s v="film &amp; video/documentary"/>
    <x v="735"/>
    <x v="678"/>
    <s v="film &amp; video"/>
    <s v="documentary"/>
    <x v="901"/>
    <d v="2015-12-22T18:00:00"/>
  </r>
  <r>
    <n v="2989"/>
    <s v="Let's Light Up The Gem!"/>
    <s v="Bring the movies back to Bethel, Maine."/>
    <x v="149"/>
    <x v="667"/>
    <x v="2"/>
    <x v="0"/>
    <s v="USD"/>
    <n v="1450673940"/>
    <n v="1448756962"/>
    <b v="0"/>
    <n v="364"/>
    <b v="1"/>
    <s v="theater/spaces"/>
    <x v="736"/>
    <x v="679"/>
    <s v="theater"/>
    <s v="spaces"/>
    <x v="902"/>
    <d v="2015-12-20T23:59:00"/>
  </r>
  <r>
    <n v="949"/>
    <s v="INBED"/>
    <s v="Der INBED ist ein innovatives Multisensor-Wearable fÃ¼r die SturzprÃ¤vention motorisch eingeschrÃ¤nkter Personen."/>
    <x v="149"/>
    <x v="668"/>
    <x v="1"/>
    <x v="6"/>
    <s v="EUR"/>
    <n v="1456016576"/>
    <n v="1450832576"/>
    <b v="0"/>
    <n v="7"/>
    <b v="0"/>
    <s v="technology/wearables"/>
    <x v="737"/>
    <x v="383"/>
    <s v="technology"/>
    <s v="wearables"/>
    <x v="903"/>
    <d v="2016-02-20T20:02:56"/>
  </r>
  <r>
    <n v="1024"/>
    <s v="The Last Art Fact Album Ever"/>
    <s v="Art Fact is a legendary Swedish synth pop act from the 80's. This album will contain updated remakes of their greatest songs."/>
    <x v="149"/>
    <x v="669"/>
    <x v="2"/>
    <x v="1"/>
    <s v="SEK"/>
    <n v="1454248563"/>
    <n v="1451656563"/>
    <b v="1"/>
    <n v="61"/>
    <b v="1"/>
    <s v="music/electronic music"/>
    <x v="738"/>
    <x v="680"/>
    <s v="music"/>
    <s v="electronic music"/>
    <x v="904"/>
    <d v="2016-01-31T08:56:03"/>
  </r>
  <r>
    <n v="1351"/>
    <s v="Purpose: Your Journey To Find Meaning"/>
    <s v="Discover your purpose, live a more fulfilling life, leave a positive footprint on society."/>
    <x v="149"/>
    <x v="670"/>
    <x v="2"/>
    <x v="0"/>
    <s v="USD"/>
    <n v="1455299144"/>
    <n v="1452707144"/>
    <b v="0"/>
    <n v="120"/>
    <b v="1"/>
    <s v="publishing/nonfiction"/>
    <x v="739"/>
    <x v="681"/>
    <s v="publishing"/>
    <s v="nonfiction"/>
    <x v="905"/>
    <d v="2016-02-12T12:45:44"/>
  </r>
  <r>
    <n v="967"/>
    <s v="Better Beanie"/>
    <s v="Better Beanie is the new therapeutic wearable designed to assist you while keeping your hands free."/>
    <x v="149"/>
    <x v="671"/>
    <x v="1"/>
    <x v="0"/>
    <s v="USD"/>
    <n v="1461301574"/>
    <n v="1456121174"/>
    <b v="0"/>
    <n v="81"/>
    <b v="0"/>
    <s v="technology/wearables"/>
    <x v="740"/>
    <x v="682"/>
    <s v="technology"/>
    <s v="wearables"/>
    <x v="906"/>
    <d v="2016-04-22T00:06:14"/>
  </r>
  <r>
    <n v="1438"/>
    <s v="Felting tutorials - worldwide wool craft - translation"/>
    <s v="Feltmaking is an acient yet modern craft using wool in creative ways. Our thorough guides should be for people all over the world."/>
    <x v="149"/>
    <x v="672"/>
    <x v="1"/>
    <x v="10"/>
    <s v="DKK"/>
    <n v="1461765300"/>
    <n v="1459198499"/>
    <b v="0"/>
    <n v="8"/>
    <b v="0"/>
    <s v="publishing/translations"/>
    <x v="741"/>
    <x v="655"/>
    <s v="publishing"/>
    <s v="translations"/>
    <x v="907"/>
    <d v="2016-04-27T08:55:00"/>
  </r>
  <r>
    <n v="1297"/>
    <s v="The One Man Traveling Tennessee Williams Festival"/>
    <s v="We will bring you the world of Tennessee Williams right to the front door of your home, school, church, theatre and community."/>
    <x v="149"/>
    <x v="673"/>
    <x v="2"/>
    <x v="0"/>
    <s v="USD"/>
    <n v="1462125358"/>
    <n v="1459533358"/>
    <b v="0"/>
    <n v="238"/>
    <b v="1"/>
    <s v="theater/plays"/>
    <x v="742"/>
    <x v="683"/>
    <s v="theater"/>
    <s v="plays"/>
    <x v="908"/>
    <d v="2016-05-01T12:55:58"/>
  </r>
  <r>
    <n v="2875"/>
    <s v="Right Tracey!"/>
    <s v="Play about Tracey a gay man trapped in his room by his Bible thumping mother. He finds love but the room can not keep the love alive."/>
    <x v="149"/>
    <x v="492"/>
    <x v="1"/>
    <x v="0"/>
    <s v="USD"/>
    <n v="1462417493"/>
    <n v="1459825493"/>
    <b v="0"/>
    <n v="3"/>
    <b v="0"/>
    <s v="theater/plays"/>
    <x v="743"/>
    <x v="684"/>
    <s v="theater"/>
    <s v="plays"/>
    <x v="909"/>
    <d v="2016-05-04T22:04:53"/>
  </r>
  <r>
    <n v="1129"/>
    <s v="Angry words with Friends"/>
    <s v="This app will provide you with the ability to use your most favorite profanities while playing a game with your friends."/>
    <x v="149"/>
    <x v="674"/>
    <x v="1"/>
    <x v="0"/>
    <s v="USD"/>
    <n v="1465107693"/>
    <n v="1462515693"/>
    <b v="0"/>
    <n v="2"/>
    <b v="0"/>
    <s v="games/mobile games"/>
    <x v="744"/>
    <x v="532"/>
    <s v="games"/>
    <s v="mobile games"/>
    <x v="910"/>
    <d v="2016-06-05T01:21:33"/>
  </r>
  <r>
    <n v="894"/>
    <s v="Saint Sebastian's Debut Album &amp; Short Film"/>
    <s v="Help Saint Sebastian finish their debut album, Melancholy Breakdown, accompanied by a short documentary film about fibromyalgia."/>
    <x v="149"/>
    <x v="675"/>
    <x v="1"/>
    <x v="0"/>
    <s v="USD"/>
    <n v="1465169610"/>
    <n v="1462577610"/>
    <b v="0"/>
    <n v="53"/>
    <b v="0"/>
    <s v="music/indie rock"/>
    <x v="745"/>
    <x v="685"/>
    <s v="music"/>
    <s v="indie rock"/>
    <x v="911"/>
    <d v="2016-06-05T18:33:30"/>
  </r>
  <r>
    <n v="2708"/>
    <s v="Angel Comedy Club"/>
    <s v="Angel Comedy Club: A permanent home for Londonâ€™s loveliest comedy night - a community comedy club"/>
    <x v="149"/>
    <x v="676"/>
    <x v="2"/>
    <x v="9"/>
    <s v="GBP"/>
    <n v="1469119526"/>
    <n v="1463935526"/>
    <b v="1"/>
    <n v="1049"/>
    <b v="1"/>
    <s v="theater/spaces"/>
    <x v="746"/>
    <x v="686"/>
    <s v="theater"/>
    <s v="spaces"/>
    <x v="912"/>
    <d v="2016-07-21T11:45:26"/>
  </r>
  <r>
    <n v="4062"/>
    <s v="Motorcycle MacBeth...NOT your grandmother's Shakespeare!"/>
    <s v="Shakespeare's beloved tragedy, MacBeth, staged in the Black Hills of Wyoming during Sturgis '76. Warning! This is no church picnic!"/>
    <x v="149"/>
    <x v="677"/>
    <x v="1"/>
    <x v="0"/>
    <s v="USD"/>
    <n v="1467481468"/>
    <n v="1464889468"/>
    <b v="0"/>
    <n v="3"/>
    <b v="0"/>
    <s v="theater/plays"/>
    <x v="747"/>
    <x v="687"/>
    <s v="theater"/>
    <s v="plays"/>
    <x v="913"/>
    <d v="2016-07-02T12:44:28"/>
  </r>
  <r>
    <n v="1018"/>
    <s v="Owl (Canceled)"/>
    <s v="Owl is a fitness tracker along with an accompanying iOS app, that is both fun and interactive for children."/>
    <x v="149"/>
    <x v="678"/>
    <x v="0"/>
    <x v="0"/>
    <s v="USD"/>
    <n v="1468496933"/>
    <n v="1465904933"/>
    <b v="0"/>
    <n v="7"/>
    <b v="0"/>
    <s v="technology/wearables"/>
    <x v="748"/>
    <x v="688"/>
    <s v="technology"/>
    <s v="wearables"/>
    <x v="914"/>
    <d v="2016-07-14T06:48:53"/>
  </r>
  <r>
    <n v="2869"/>
    <s v="Theatre West97 - not-for-profit run Youth Theatre Program"/>
    <s v="We provide performing arts training and experience to young people of low income families in NYC, building confidence and self esteem"/>
    <x v="149"/>
    <x v="679"/>
    <x v="1"/>
    <x v="0"/>
    <s v="USD"/>
    <n v="1468937681"/>
    <n v="1466345681"/>
    <b v="0"/>
    <n v="5"/>
    <b v="0"/>
    <s v="theater/plays"/>
    <x v="129"/>
    <x v="689"/>
    <s v="theater"/>
    <s v="plays"/>
    <x v="915"/>
    <d v="2016-07-19T09:14:41"/>
  </r>
  <r>
    <n v="1310"/>
    <s v="k5-jkt.by kiger (Canceled)"/>
    <s v="An essential hoodie that holds all sized smart phones and keep your headphone wires tangle free."/>
    <x v="149"/>
    <x v="680"/>
    <x v="0"/>
    <x v="0"/>
    <s v="USD"/>
    <n v="1471622450"/>
    <n v="1467734450"/>
    <b v="0"/>
    <n v="24"/>
    <b v="0"/>
    <s v="technology/wearables"/>
    <x v="749"/>
    <x v="690"/>
    <s v="technology"/>
    <s v="wearables"/>
    <x v="916"/>
    <d v="2016-08-19T11:00:50"/>
  </r>
  <r>
    <n v="1969"/>
    <s v="Puck.js - the ground-breaking bluetooth beacon"/>
    <s v="An Open Source JavaScript microcontroller you can program wirelessly - perfect for IoT! No software needed so get started in seconds."/>
    <x v="149"/>
    <x v="681"/>
    <x v="2"/>
    <x v="9"/>
    <s v="GBP"/>
    <n v="1470423668"/>
    <n v="1467831668"/>
    <b v="1"/>
    <n v="1887"/>
    <b v="1"/>
    <s v="technology/hardware"/>
    <x v="750"/>
    <x v="691"/>
    <s v="technology"/>
    <s v="hardware"/>
    <x v="917"/>
    <d v="2016-08-05T14:01:08"/>
  </r>
  <r>
    <n v="690"/>
    <s v="BLOXSHIELD"/>
    <s v="A radiation shield for your fitness tracker, smartwatch or other wearable smart device"/>
    <x v="149"/>
    <x v="682"/>
    <x v="1"/>
    <x v="0"/>
    <s v="USD"/>
    <n v="1473400800"/>
    <n v="1469718841"/>
    <b v="0"/>
    <n v="34"/>
    <b v="0"/>
    <s v="technology/wearables"/>
    <x v="751"/>
    <x v="692"/>
    <s v="technology"/>
    <s v="wearables"/>
    <x v="918"/>
    <d v="2016-09-09T01:00:00"/>
  </r>
  <r>
    <n v="2186"/>
    <s v="Latitude 90Â° : The Origin"/>
    <s v="The real-time digital social deduction game where there's no moderator, no sleeping, and no dying."/>
    <x v="149"/>
    <x v="683"/>
    <x v="2"/>
    <x v="0"/>
    <s v="USD"/>
    <n v="1473213600"/>
    <n v="1470062743"/>
    <b v="0"/>
    <n v="392"/>
    <b v="1"/>
    <s v="games/tabletop games"/>
    <x v="752"/>
    <x v="693"/>
    <s v="games"/>
    <s v="tabletop games"/>
    <x v="919"/>
    <d v="2016-09-06T21:00:00"/>
  </r>
  <r>
    <n v="2071"/>
    <s v="easyFeed Automatic Pet Feeder w/ Webcam and Amazon Delivery"/>
    <s v="Includes Wifi Camera for video chat, Amazon delivery, pet health analyzer, weight control, diet transition planning, and more."/>
    <x v="149"/>
    <x v="684"/>
    <x v="2"/>
    <x v="0"/>
    <s v="USD"/>
    <n v="1475390484"/>
    <n v="1471502484"/>
    <b v="0"/>
    <n v="278"/>
    <b v="1"/>
    <s v="technology/hardware"/>
    <x v="753"/>
    <x v="694"/>
    <s v="technology"/>
    <s v="hardware"/>
    <x v="920"/>
    <d v="2016-10-02T01:41:24"/>
  </r>
  <r>
    <n v="3929"/>
    <s v="Comedy Of Errors: Antioch Community High School"/>
    <s v="We need to raise funds to bring this elaborate production to life with special FX makeup, highly detailed sets, and costumes."/>
    <x v="149"/>
    <x v="685"/>
    <x v="1"/>
    <x v="0"/>
    <s v="USD"/>
    <n v="1474228265"/>
    <n v="1471636265"/>
    <b v="0"/>
    <n v="14"/>
    <b v="0"/>
    <s v="theater/plays"/>
    <x v="754"/>
    <x v="695"/>
    <s v="theater"/>
    <s v="plays"/>
    <x v="921"/>
    <d v="2016-09-18T14:51:05"/>
  </r>
  <r>
    <n v="3253"/>
    <s v="EMPATHITRAX, a new play by Ana Nogueira"/>
    <s v="Can you ever truly feel what someone else is feeling?_x000a_Do you want to?"/>
    <x v="149"/>
    <x v="686"/>
    <x v="2"/>
    <x v="0"/>
    <s v="USD"/>
    <n v="1473306300"/>
    <n v="1471701028"/>
    <b v="1"/>
    <n v="115"/>
    <b v="1"/>
    <s v="theater/plays"/>
    <x v="755"/>
    <x v="696"/>
    <s v="theater"/>
    <s v="plays"/>
    <x v="922"/>
    <d v="2016-09-07T22:45:00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x v="687"/>
    <x v="0"/>
    <x v="0"/>
    <s v="USD"/>
    <n v="1476676800"/>
    <n v="1473957239"/>
    <b v="0"/>
    <n v="8"/>
    <b v="0"/>
    <s v="theater/spaces"/>
    <x v="756"/>
    <x v="697"/>
    <s v="theater"/>
    <s v="spaces"/>
    <x v="923"/>
    <d v="2016-10-16T23:00:00"/>
  </r>
  <r>
    <n v="596"/>
    <s v="DigitaliBook free library"/>
    <s v="We present digitaibook,com site which can become a free electronic library with your help,"/>
    <x v="149"/>
    <x v="293"/>
    <x v="1"/>
    <x v="0"/>
    <s v="USD"/>
    <n v="1478122292"/>
    <n v="1475530292"/>
    <b v="0"/>
    <n v="2"/>
    <b v="0"/>
    <s v="technology/web"/>
    <x v="301"/>
    <x v="64"/>
    <s v="technology"/>
    <s v="web"/>
    <x v="924"/>
    <d v="2016-11-02T16:31:32"/>
  </r>
  <r>
    <n v="1867"/>
    <s v="Meme Wars - Dank Age"/>
    <s v="A mix of PokemonGo, Game of War- Fire Age, DragonSoul, &amp; Throwdown. Join a clan, collect meme, upgrade features, fight, &amp; compete."/>
    <x v="149"/>
    <x v="22"/>
    <x v="1"/>
    <x v="0"/>
    <s v="USD"/>
    <n v="1478383912"/>
    <n v="1475791912"/>
    <b v="0"/>
    <n v="1"/>
    <b v="0"/>
    <s v="games/mobile games"/>
    <x v="146"/>
    <x v="21"/>
    <s v="games"/>
    <s v="mobile games"/>
    <x v="925"/>
    <d v="2016-11-05T17:11:52"/>
  </r>
  <r>
    <n v="1916"/>
    <s v="The Paint Can Holder by U.S. Green Products"/>
    <s v="The Paint Can Holder Makes Painting Easier and Safer on Extension Ladders."/>
    <x v="149"/>
    <x v="688"/>
    <x v="1"/>
    <x v="0"/>
    <s v="USD"/>
    <n v="1478542375"/>
    <n v="1476378775"/>
    <b v="0"/>
    <n v="6"/>
    <b v="0"/>
    <s v="technology/gadgets"/>
    <x v="284"/>
    <x v="698"/>
    <s v="technology"/>
    <s v="gadgets"/>
    <x v="926"/>
    <d v="2016-11-07T13:12:55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x v="426"/>
    <x v="1"/>
    <x v="0"/>
    <s v="USD"/>
    <n v="1482294990"/>
    <n v="1477107390"/>
    <b v="0"/>
    <n v="2"/>
    <b v="0"/>
    <s v="theater/spaces"/>
    <x v="757"/>
    <x v="137"/>
    <s v="theater"/>
    <s v="spaces"/>
    <x v="927"/>
    <d v="2016-12-20T23:36:30"/>
  </r>
  <r>
    <n v="3936"/>
    <s v="End Breast Cancer"/>
    <s v="This stage play is a true story about one woman's fight against breast cancer while still having to deal with the adversities of life."/>
    <x v="149"/>
    <x v="0"/>
    <x v="1"/>
    <x v="0"/>
    <s v="USD"/>
    <n v="1480576720"/>
    <n v="1477981120"/>
    <b v="0"/>
    <n v="0"/>
    <b v="0"/>
    <s v="theater/plays"/>
    <x v="0"/>
    <x v="0"/>
    <s v="theater"/>
    <s v="plays"/>
    <x v="928"/>
    <d v="2016-12-01T02:18:40"/>
  </r>
  <r>
    <n v="2271"/>
    <s v="Man vs Meeple Season One Kickstarter"/>
    <s v="Man vs Meeple is the show where we talk about all things board game related. Help us make the very most of our channel for you."/>
    <x v="149"/>
    <x v="689"/>
    <x v="2"/>
    <x v="0"/>
    <s v="USD"/>
    <n v="1481328004"/>
    <n v="1478736004"/>
    <b v="0"/>
    <n v="1328"/>
    <b v="1"/>
    <s v="games/tabletop games"/>
    <x v="758"/>
    <x v="699"/>
    <s v="games"/>
    <s v="tabletop games"/>
    <x v="929"/>
    <d v="2016-12-09T19:00:04"/>
  </r>
  <r>
    <n v="399"/>
    <s v="Green School Stories: a film to inspire change in education"/>
    <s v="What do we want for our kids? An independent film bringing ideas out of the jungle about a radically different approach to learning."/>
    <x v="149"/>
    <x v="690"/>
    <x v="2"/>
    <x v="9"/>
    <s v="GBP"/>
    <n v="1481716800"/>
    <n v="1479070867"/>
    <b v="0"/>
    <n v="95"/>
    <b v="1"/>
    <s v="film &amp; video/documentary"/>
    <x v="759"/>
    <x v="700"/>
    <s v="film &amp; video"/>
    <s v="documentary"/>
    <x v="930"/>
    <d v="2016-12-14T07:00:00"/>
  </r>
  <r>
    <n v="2078"/>
    <s v="Hoterway - Hot shower from the first second"/>
    <s v="With hoterway you won't wait anymore for hot water in the beginning of your shower. Save Water, Energy, Time and Money."/>
    <x v="149"/>
    <x v="691"/>
    <x v="2"/>
    <x v="2"/>
    <s v="EUR"/>
    <n v="1482085857"/>
    <n v="1479493857"/>
    <b v="0"/>
    <n v="48"/>
    <b v="1"/>
    <s v="technology/hardware"/>
    <x v="760"/>
    <x v="701"/>
    <s v="technology"/>
    <s v="hardware"/>
    <x v="931"/>
    <d v="2016-12-18T13:30:57"/>
  </r>
  <r>
    <n v="146"/>
    <s v="#CalExit...War of 2020 (Canceled)"/>
    <s v="California and the west have declared their refusal to support the election of a staunch conservative president. Will it be Civil War?"/>
    <x v="149"/>
    <x v="692"/>
    <x v="0"/>
    <x v="0"/>
    <s v="USD"/>
    <n v="1484698998"/>
    <n v="1479514998"/>
    <b v="0"/>
    <n v="3"/>
    <b v="0"/>
    <s v="film &amp; video/science fiction"/>
    <x v="761"/>
    <x v="702"/>
    <s v="film &amp; video"/>
    <s v="science fiction"/>
    <x v="932"/>
    <d v="2017-01-17T19:23:18"/>
  </r>
  <r>
    <n v="692"/>
    <s v="Signum Indicators by Brighter Indication"/>
    <s v="A revolutionary, cycling safety device is born! Signum indicators close the communication gap between cyclists and other road users."/>
    <x v="149"/>
    <x v="693"/>
    <x v="1"/>
    <x v="9"/>
    <s v="GBP"/>
    <n v="1482397263"/>
    <n v="1479805263"/>
    <b v="0"/>
    <n v="201"/>
    <b v="0"/>
    <s v="technology/wearables"/>
    <x v="762"/>
    <x v="703"/>
    <s v="technology"/>
    <s v="wearables"/>
    <x v="933"/>
    <d v="2016-12-22T04:01:03"/>
  </r>
  <r>
    <n v="4071"/>
    <s v="ATEMPORAL"/>
    <s v="ExÃ¡men final de alumnos del Centro de CapacitaciÃ³n de la ANDA. Son extractos de obras: El JardÃ­n de los CerezoS, Madre Coraje y Casa"/>
    <x v="149"/>
    <x v="0"/>
    <x v="1"/>
    <x v="13"/>
    <s v="MXN"/>
    <n v="1482779931"/>
    <n v="1480187931"/>
    <b v="0"/>
    <n v="0"/>
    <b v="0"/>
    <s v="theater/plays"/>
    <x v="0"/>
    <x v="0"/>
    <s v="theater"/>
    <s v="plays"/>
    <x v="934"/>
    <d v="2016-12-26T14:18:51"/>
  </r>
  <r>
    <n v="3236"/>
    <s v="Sub-Basement World Premiere"/>
    <s v="A dark comedy exploring the importance of art, homelessness, and finding your own path.  World Premiere 3/27/17 at IRT Theater in NYC."/>
    <x v="149"/>
    <x v="694"/>
    <x v="2"/>
    <x v="0"/>
    <s v="USD"/>
    <n v="1482962433"/>
    <n v="1480370433"/>
    <b v="0"/>
    <n v="110"/>
    <b v="1"/>
    <s v="theater/plays"/>
    <x v="763"/>
    <x v="704"/>
    <s v="theater"/>
    <s v="plays"/>
    <x v="935"/>
    <d v="2016-12-28T17:00:33"/>
  </r>
  <r>
    <n v="1325"/>
    <s v="Solar PowerCap USB Cell Phone Charging Hats (Canceled)"/>
    <s v="The PowerCap is a device able to charge most mobile devices, and contains a battery for situations when the sun just isn't enough."/>
    <x v="149"/>
    <x v="695"/>
    <x v="0"/>
    <x v="0"/>
    <s v="USD"/>
    <n v="1483063435"/>
    <n v="1480471435"/>
    <b v="0"/>
    <n v="8"/>
    <b v="0"/>
    <s v="technology/wearables"/>
    <x v="764"/>
    <x v="705"/>
    <s v="technology"/>
    <s v="wearables"/>
    <x v="936"/>
    <d v="2016-12-29T21:03:55"/>
  </r>
  <r>
    <n v="1539"/>
    <s v="The Music Never Stopped:Epic Live Music Photos by Bob Minkin"/>
    <s v="Stunning hardcover coffee table book spanning over 25 years of music photography and stories in Marin County, CA by Bob Minkin"/>
    <x v="149"/>
    <x v="696"/>
    <x v="2"/>
    <x v="0"/>
    <s v="USD"/>
    <n v="1483481019"/>
    <n v="1480629819"/>
    <b v="0"/>
    <n v="284"/>
    <b v="1"/>
    <s v="photography/photobooks"/>
    <x v="765"/>
    <x v="706"/>
    <s v="photography"/>
    <s v="photobooks"/>
    <x v="937"/>
    <d v="2017-01-03T17:03:39"/>
  </r>
  <r>
    <n v="1003"/>
    <s v="Fashion loves Technology: Lamour, the connected heating shoe (Canceled)"/>
    <s v="Connected, heating, premium quality and comfortable leather sneakers - hand-crafted in France."/>
    <x v="149"/>
    <x v="697"/>
    <x v="0"/>
    <x v="14"/>
    <s v="EUR"/>
    <n v="1489680061"/>
    <n v="1487091661"/>
    <b v="0"/>
    <n v="15"/>
    <b v="0"/>
    <s v="technology/wearables"/>
    <x v="766"/>
    <x v="707"/>
    <s v="technology"/>
    <s v="wearables"/>
    <x v="938"/>
    <d v="2017-03-16T11:01:01"/>
  </r>
  <r>
    <n v="1700"/>
    <s v="Camp Songs: original worship songs inspired by summer camp"/>
    <s v="My debut full-length album. This album will be a new direction as we hope to capture the worship that happens when you're at camp."/>
    <x v="149"/>
    <x v="698"/>
    <x v="3"/>
    <x v="0"/>
    <s v="USD"/>
    <n v="1491019200"/>
    <n v="1488418990"/>
    <b v="0"/>
    <n v="79"/>
    <b v="0"/>
    <s v="music/faith"/>
    <x v="767"/>
    <x v="708"/>
    <s v="music"/>
    <s v="faith"/>
    <x v="939"/>
    <d v="2017-03-31T23:00:00"/>
  </r>
  <r>
    <n v="2771"/>
    <s v="Hello Vermont (4 Seasons Children's Books)"/>
    <s v="Hello Vermont are books that demonstrate the 4 seasons. Subtitles: Soggy Spring, Sizzling Summer, Fabulous Fall &amp; Winter Wonderland."/>
    <x v="150"/>
    <x v="0"/>
    <x v="1"/>
    <x v="0"/>
    <s v="USD"/>
    <n v="1359738000"/>
    <n v="1355489140"/>
    <b v="0"/>
    <n v="0"/>
    <b v="0"/>
    <s v="publishing/children's books"/>
    <x v="0"/>
    <x v="0"/>
    <s v="publishing"/>
    <s v="children's books"/>
    <x v="940"/>
    <d v="2013-02-01T12:00:00"/>
  </r>
  <r>
    <n v="1223"/>
    <s v="YOSEMITE PEOPLE"/>
    <s v="A photography book focusing on the people rather than the nature at Yosemite National Park."/>
    <x v="151"/>
    <x v="699"/>
    <x v="2"/>
    <x v="0"/>
    <s v="USD"/>
    <n v="1478754909"/>
    <n v="1476159309"/>
    <b v="0"/>
    <n v="191"/>
    <b v="1"/>
    <s v="photography/photobooks"/>
    <x v="768"/>
    <x v="709"/>
    <s v="photography"/>
    <s v="photobooks"/>
    <x v="941"/>
    <d v="2016-11-10T00:15:09"/>
  </r>
  <r>
    <n v="2677"/>
    <s v="Tinkr Tech - mobile makerspace"/>
    <s v="A mobile tech lab with cutting edge maker tools that travels to schools to offer free creative workshops for school age kids."/>
    <x v="152"/>
    <x v="700"/>
    <x v="1"/>
    <x v="0"/>
    <s v="USD"/>
    <n v="1404348143"/>
    <n v="1401756143"/>
    <b v="0"/>
    <n v="27"/>
    <b v="0"/>
    <s v="technology/makerspaces"/>
    <x v="769"/>
    <x v="710"/>
    <s v="technology"/>
    <s v="makerspaces"/>
    <x v="942"/>
    <d v="2014-07-02T19:42:23"/>
  </r>
  <r>
    <n v="2223"/>
    <s v="M4 Collapsible Cardboard Scenery"/>
    <s v="Cardboard scenery for Sci-Fi 28-32mm miniature games. Easy to assemble, disassemble and transport. Supplied unpainted. By MCSTUDIO."/>
    <x v="152"/>
    <x v="701"/>
    <x v="2"/>
    <x v="11"/>
    <s v="CAD"/>
    <n v="1435418568"/>
    <n v="1432826568"/>
    <b v="0"/>
    <n v="100"/>
    <b v="1"/>
    <s v="games/tabletop games"/>
    <x v="770"/>
    <x v="711"/>
    <s v="games"/>
    <s v="tabletop games"/>
    <x v="943"/>
    <d v="2015-06-27T10:22:48"/>
  </r>
  <r>
    <n v="1963"/>
    <s v="AirEnergy 3D - A 3D printed, opensource, mobile wind turbine"/>
    <s v="First mobile green energy generator that you can carry camping with you! A 3D printed, foldable wind turbine boosting 300W of power!"/>
    <x v="153"/>
    <x v="702"/>
    <x v="2"/>
    <x v="9"/>
    <s v="GBP"/>
    <n v="1410862734"/>
    <n v="1407838734"/>
    <b v="1"/>
    <n v="205"/>
    <b v="1"/>
    <s v="technology/hardware"/>
    <x v="771"/>
    <x v="712"/>
    <s v="technology"/>
    <s v="hardware"/>
    <x v="944"/>
    <d v="2014-09-16T05:18:54"/>
  </r>
  <r>
    <n v="1529"/>
    <s v="&quot;(more than) dust.&quot; - a feminist photo book"/>
    <s v="An empowering photo book that transforms hurtful experiences into strength and solidarity."/>
    <x v="153"/>
    <x v="703"/>
    <x v="2"/>
    <x v="0"/>
    <s v="USD"/>
    <n v="1426773920"/>
    <n v="1424185520"/>
    <b v="1"/>
    <n v="141"/>
    <b v="1"/>
    <s v="photography/photobooks"/>
    <x v="772"/>
    <x v="713"/>
    <s v="photography"/>
    <s v="photobooks"/>
    <x v="945"/>
    <d v="2015-03-19T09:05:20"/>
  </r>
  <r>
    <n v="2190"/>
    <s v="Overlords of Infamy - A Board Game of Silly Super-Villainy!"/>
    <s v="You are an evil Overlord.  Your mission?  To make everyone as miserable as possible.  Can you achieve world domination?"/>
    <x v="153"/>
    <x v="704"/>
    <x v="2"/>
    <x v="0"/>
    <s v="USD"/>
    <n v="1458716340"/>
    <n v="1455721204"/>
    <b v="0"/>
    <n v="537"/>
    <b v="1"/>
    <s v="games/tabletop games"/>
    <x v="773"/>
    <x v="714"/>
    <s v="games"/>
    <s v="tabletop games"/>
    <x v="946"/>
    <d v="2016-03-23T01:59:00"/>
  </r>
  <r>
    <n v="1796"/>
    <s v="Kenema"/>
    <s v="Kenema is a stunning portrait photography book by British Photographer, Peter Dibdin, capturing community life in Kenema, Sierra Leone."/>
    <x v="153"/>
    <x v="705"/>
    <x v="1"/>
    <x v="9"/>
    <s v="GBP"/>
    <n v="1469356366"/>
    <n v="1464172366"/>
    <b v="1"/>
    <n v="86"/>
    <b v="0"/>
    <s v="photography/photobooks"/>
    <x v="774"/>
    <x v="715"/>
    <s v="photography"/>
    <s v="photobooks"/>
    <x v="947"/>
    <d v="2016-07-24T05:32:46"/>
  </r>
  <r>
    <n v="2704"/>
    <s v="Little Red Brick House"/>
    <s v="We plan to rescue, relocate, and repurpose, a historic Little Red Brick House, to be incorporated into a riverfront amphitheater."/>
    <x v="153"/>
    <x v="706"/>
    <x v="3"/>
    <x v="0"/>
    <s v="USD"/>
    <n v="1491421314"/>
    <n v="1487709714"/>
    <b v="0"/>
    <n v="7"/>
    <b v="0"/>
    <s v="theater/spaces"/>
    <x v="775"/>
    <x v="716"/>
    <s v="theater"/>
    <s v="spaces"/>
    <x v="948"/>
    <d v="2017-04-05T14:41:54"/>
  </r>
  <r>
    <n v="1451"/>
    <s v="Modern Literal Torah Translation (Canceled)"/>
    <s v="Modern Literal Translation of the Torah in English and Russian with sub-linear and interlinear layout."/>
    <x v="154"/>
    <x v="11"/>
    <x v="0"/>
    <x v="0"/>
    <s v="USD"/>
    <n v="1416355259"/>
    <n v="1413759659"/>
    <b v="0"/>
    <n v="2"/>
    <b v="0"/>
    <s v="publishing/translations"/>
    <x v="776"/>
    <x v="4"/>
    <s v="publishing"/>
    <s v="translations"/>
    <x v="949"/>
    <d v="2014-11-18T19:00:59"/>
  </r>
  <r>
    <n v="2351"/>
    <s v="NZ Auction site.  No listing or success fees. Only $2 p/m"/>
    <s v="Donate $30 or more and receive a free selfie stick."/>
    <x v="155"/>
    <x v="707"/>
    <x v="0"/>
    <x v="17"/>
    <s v="NZD"/>
    <n v="1430360739"/>
    <n v="1427768739"/>
    <b v="0"/>
    <n v="7"/>
    <b v="0"/>
    <s v="technology/web"/>
    <x v="777"/>
    <x v="717"/>
    <s v="technology"/>
    <s v="web"/>
    <x v="950"/>
    <d v="2015-04-29T21:25:39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x v="708"/>
    <x v="2"/>
    <x v="0"/>
    <s v="USD"/>
    <n v="1460764800"/>
    <n v="1458157512"/>
    <b v="1"/>
    <n v="206"/>
    <b v="1"/>
    <s v="music/rock"/>
    <x v="778"/>
    <x v="718"/>
    <s v="music"/>
    <s v="rock"/>
    <x v="951"/>
    <d v="2016-04-15T19:00:00"/>
  </r>
  <r>
    <n v="392"/>
    <s v="More than Gold: The Rhino Rescue Project"/>
    <s v="Rhinos are the most endangered large animal in the world today, and an epic, global battle is being waged to ensure their survival."/>
    <x v="157"/>
    <x v="709"/>
    <x v="2"/>
    <x v="0"/>
    <s v="USD"/>
    <n v="1315450800"/>
    <n v="1312823571"/>
    <b v="0"/>
    <n v="206"/>
    <b v="1"/>
    <s v="film &amp; video/documentary"/>
    <x v="779"/>
    <x v="719"/>
    <s v="film &amp; video"/>
    <s v="documentary"/>
    <x v="952"/>
    <d v="2011-09-07T22:00:00"/>
  </r>
  <r>
    <n v="2310"/>
    <s v="John Vanderslice's DAGGER BEACH: The New Album"/>
    <s v="Two records, a new LP and a full cover of Bowie's Diamond Dogs, to be self-released in Spring 2013 -with your involvement and support."/>
    <x v="157"/>
    <x v="710"/>
    <x v="2"/>
    <x v="0"/>
    <s v="USD"/>
    <n v="1363889015"/>
    <n v="1361300615"/>
    <b v="1"/>
    <n v="1224"/>
    <b v="1"/>
    <s v="music/indie rock"/>
    <x v="780"/>
    <x v="720"/>
    <s v="music"/>
    <s v="indie rock"/>
    <x v="953"/>
    <d v="2013-03-21T13:03:35"/>
  </r>
  <r>
    <n v="414"/>
    <s v="thisisstuttering: A Documentary"/>
    <s v="thisisstuttering is a found-footage doc that has already changed lives. It is completely done; we need your help to get it out there."/>
    <x v="157"/>
    <x v="711"/>
    <x v="2"/>
    <x v="0"/>
    <s v="USD"/>
    <n v="1381541465"/>
    <n v="1378949465"/>
    <b v="0"/>
    <n v="208"/>
    <b v="1"/>
    <s v="film &amp; video/documentary"/>
    <x v="781"/>
    <x v="721"/>
    <s v="film &amp; video"/>
    <s v="documentary"/>
    <x v="954"/>
    <d v="2013-10-11T20:31:05"/>
  </r>
  <r>
    <n v="1508"/>
    <s v="Destino by Michelle Frankfurter: A Photo Book About Destiny"/>
    <s v="Destino tells the story of Central American migrants on the arduous trek across Mexico in pursuit of the American Dream."/>
    <x v="157"/>
    <x v="712"/>
    <x v="2"/>
    <x v="0"/>
    <s v="USD"/>
    <n v="1403880281"/>
    <n v="1401201881"/>
    <b v="1"/>
    <n v="211"/>
    <b v="1"/>
    <s v="photography/photobooks"/>
    <x v="782"/>
    <x v="722"/>
    <s v="photography"/>
    <s v="photobooks"/>
    <x v="955"/>
    <d v="2014-06-27T09:44:41"/>
  </r>
  <r>
    <n v="21"/>
    <s v="Life of an Ingredient: The Pilot Episode"/>
    <s v="â€œLIFE of an INGREDIENT,&quot; a series that tells the story of the greatest chef &amp; farm collaborators in todayâ€™s marketplace."/>
    <x v="157"/>
    <x v="713"/>
    <x v="2"/>
    <x v="0"/>
    <s v="USD"/>
    <n v="1411743789"/>
    <n v="1409151789"/>
    <b v="0"/>
    <n v="101"/>
    <b v="1"/>
    <s v="film &amp; video/television"/>
    <x v="783"/>
    <x v="723"/>
    <s v="film &amp; video"/>
    <s v="television"/>
    <x v="956"/>
    <d v="2014-09-26T10:03:09"/>
  </r>
  <r>
    <n v="1523"/>
    <s v="Contact by Jake Shivery"/>
    <s v="Monograph featuring PDX photographer Jake Shivery's 8x10 contact portraits; 1/2 plates and 1/2 extensive essay.  Approx. 9x12, 108 pgs."/>
    <x v="157"/>
    <x v="714"/>
    <x v="2"/>
    <x v="0"/>
    <s v="USD"/>
    <n v="1419292800"/>
    <n v="1416592916"/>
    <b v="1"/>
    <n v="241"/>
    <b v="1"/>
    <s v="photography/photobooks"/>
    <x v="784"/>
    <x v="724"/>
    <s v="photography"/>
    <s v="photobooks"/>
    <x v="957"/>
    <d v="2014-12-22T19:00:00"/>
  </r>
  <r>
    <n v="2247"/>
    <s v="Foragers"/>
    <s v="Take on the role of an ancient forager in this fun strategy game from the designer of Biblios."/>
    <x v="157"/>
    <x v="715"/>
    <x v="2"/>
    <x v="0"/>
    <s v="USD"/>
    <n v="1438185565"/>
    <n v="1436975965"/>
    <b v="0"/>
    <n v="380"/>
    <b v="1"/>
    <s v="games/tabletop games"/>
    <x v="785"/>
    <x v="725"/>
    <s v="games"/>
    <s v="tabletop games"/>
    <x v="958"/>
    <d v="2015-07-29T10:59:25"/>
  </r>
  <r>
    <n v="2091"/>
    <s v="Tiffany Alvord's First Album of Original Songs"/>
    <s v="I'm an 18-year old singer/songwriter from California. I'd love your support to get my album of original songs professionally recorded."/>
    <x v="158"/>
    <x v="716"/>
    <x v="2"/>
    <x v="0"/>
    <s v="USD"/>
    <n v="1299009600"/>
    <n v="1294818278"/>
    <b v="0"/>
    <n v="246"/>
    <b v="1"/>
    <s v="music/indie rock"/>
    <x v="786"/>
    <x v="726"/>
    <s v="music"/>
    <s v="indie rock"/>
    <x v="959"/>
    <d v="2011-03-01T15:00:00"/>
  </r>
  <r>
    <n v="283"/>
    <s v="SOLE SURVIVOR"/>
    <s v="What is the impact of survivorship on the human condition?"/>
    <x v="158"/>
    <x v="717"/>
    <x v="2"/>
    <x v="0"/>
    <s v="USD"/>
    <n v="1306904340"/>
    <n v="1305219744"/>
    <b v="1"/>
    <n v="202"/>
    <b v="1"/>
    <s v="film &amp; video/documentary"/>
    <x v="787"/>
    <x v="727"/>
    <s v="film &amp; video"/>
    <s v="documentary"/>
    <x v="960"/>
    <d v="2011-05-31T23:59:00"/>
  </r>
  <r>
    <n v="1094"/>
    <s v="Sprocket Junkie"/>
    <s v="An action racing game for iOS. Set in a steampunk world, players battle their way to the finish line on customizable rocket engines!"/>
    <x v="158"/>
    <x v="718"/>
    <x v="1"/>
    <x v="0"/>
    <s v="USD"/>
    <n v="1318180033"/>
    <n v="1315588033"/>
    <b v="0"/>
    <n v="27"/>
    <b v="0"/>
    <s v="games/video games"/>
    <x v="788"/>
    <x v="728"/>
    <s v="games"/>
    <s v="video games"/>
    <x v="961"/>
    <d v="2011-10-09T12:07:13"/>
  </r>
  <r>
    <n v="309"/>
    <s v="SOLE SURVIVOR FILM - Finishing Funds"/>
    <s v="A first glimpse into the lives of sole survivors of commercial plane crashes as they struggle to understand their perplexing fate."/>
    <x v="158"/>
    <x v="719"/>
    <x v="2"/>
    <x v="0"/>
    <s v="USD"/>
    <n v="1346695334"/>
    <n v="1344880934"/>
    <b v="1"/>
    <n v="238"/>
    <b v="1"/>
    <s v="film &amp; video/documentary"/>
    <x v="789"/>
    <x v="729"/>
    <s v="film &amp; video"/>
    <s v="documentary"/>
    <x v="962"/>
    <d v="2012-09-03T13:02:14"/>
  </r>
  <r>
    <n v="2538"/>
    <s v="Me, Myself and Albinoni"/>
    <s v="I will record 2 of Tomaso Albinoni's concertos for 2 oboes playing both parts myself."/>
    <x v="158"/>
    <x v="720"/>
    <x v="2"/>
    <x v="0"/>
    <s v="USD"/>
    <n v="1361681940"/>
    <n v="1359029661"/>
    <b v="0"/>
    <n v="185"/>
    <b v="1"/>
    <s v="music/classical music"/>
    <x v="790"/>
    <x v="730"/>
    <s v="music"/>
    <s v="classical music"/>
    <x v="963"/>
    <d v="2013-02-23T23:59:00"/>
  </r>
  <r>
    <n v="2305"/>
    <s v="HANK &amp; CUPCAKES 'CA$H 4 GOLD' MEGA TOUR!"/>
    <s v="If you're reading this, we want to say that every dollar counts in these final hours of our campaign. Thank you for all your support!"/>
    <x v="158"/>
    <x v="721"/>
    <x v="2"/>
    <x v="0"/>
    <s v="USD"/>
    <n v="1407520800"/>
    <n v="1405356072"/>
    <b v="1"/>
    <n v="167"/>
    <b v="1"/>
    <s v="music/indie rock"/>
    <x v="791"/>
    <x v="731"/>
    <s v="music"/>
    <s v="indie rock"/>
    <x v="964"/>
    <d v="2014-08-08T13:00:00"/>
  </r>
  <r>
    <n v="1086"/>
    <s v="Cyber Universe Online"/>
    <s v="Humanity's future in the Galaxy"/>
    <x v="158"/>
    <x v="271"/>
    <x v="1"/>
    <x v="0"/>
    <s v="USD"/>
    <n v="1408913291"/>
    <n v="1406321291"/>
    <b v="0"/>
    <n v="2"/>
    <b v="0"/>
    <s v="games/video games"/>
    <x v="792"/>
    <x v="268"/>
    <s v="games"/>
    <s v="video games"/>
    <x v="965"/>
    <d v="2014-08-24T15:48:11"/>
  </r>
  <r>
    <n v="2237"/>
    <s v="Monster Mansion"/>
    <s v="A real-time cooperative adventure for 2-8 players. Defeat legendary monsters to earn gold and escape before the time RUNS OUT!"/>
    <x v="158"/>
    <x v="722"/>
    <x v="2"/>
    <x v="0"/>
    <s v="USD"/>
    <n v="1415779140"/>
    <n v="1412294683"/>
    <b v="0"/>
    <n v="983"/>
    <b v="1"/>
    <s v="games/tabletop games"/>
    <x v="793"/>
    <x v="732"/>
    <s v="games"/>
    <s v="tabletop games"/>
    <x v="966"/>
    <d v="2014-11-12T02:59:00"/>
  </r>
  <r>
    <n v="1520"/>
    <s v="TULIPS"/>
    <s v="A self-published photography book by Andrew Miksys from his new series about Belarus"/>
    <x v="158"/>
    <x v="723"/>
    <x v="2"/>
    <x v="0"/>
    <s v="USD"/>
    <n v="1418961600"/>
    <n v="1415824513"/>
    <b v="1"/>
    <n v="167"/>
    <b v="1"/>
    <s v="photography/photobooks"/>
    <x v="794"/>
    <x v="733"/>
    <s v="photography"/>
    <s v="photobooks"/>
    <x v="967"/>
    <d v="2014-12-18T23:00:00"/>
  </r>
  <r>
    <n v="1541"/>
    <s v="The Panama Canal Bridge of the Americas"/>
    <s v="My Goal is to travel across Panama with my team and capture the beauty and wildlife throughout the canal."/>
    <x v="158"/>
    <x v="293"/>
    <x v="1"/>
    <x v="0"/>
    <s v="USD"/>
    <n v="1420045538"/>
    <n v="1417453538"/>
    <b v="0"/>
    <n v="2"/>
    <b v="0"/>
    <s v="photography/nature"/>
    <x v="538"/>
    <x v="64"/>
    <s v="photography"/>
    <s v="nature"/>
    <x v="968"/>
    <d v="2014-12-31T12:05:38"/>
  </r>
  <r>
    <n v="4022"/>
    <s v="The Merchant of Venice as Shakespeare Heard It"/>
    <s v="Help us produce a video of the first Original Pronunciation Merchant of Venice."/>
    <x v="158"/>
    <x v="724"/>
    <x v="1"/>
    <x v="0"/>
    <s v="USD"/>
    <n v="1422759240"/>
    <n v="1418824867"/>
    <b v="0"/>
    <n v="197"/>
    <b v="0"/>
    <s v="theater/plays"/>
    <x v="795"/>
    <x v="734"/>
    <s v="theater"/>
    <s v="plays"/>
    <x v="969"/>
    <d v="2015-01-31T21:54:00"/>
  </r>
  <r>
    <n v="2517"/>
    <s v="The Canteen"/>
    <s v="KICK START US! Chef-driven dining experience offering a multi-course tasteful and playful menu that hems in familiar seasonal comfort."/>
    <x v="158"/>
    <x v="725"/>
    <x v="1"/>
    <x v="11"/>
    <s v="CAD"/>
    <n v="1426788930"/>
    <n v="1424200530"/>
    <b v="0"/>
    <n v="33"/>
    <b v="0"/>
    <s v="food/restaurants"/>
    <x v="796"/>
    <x v="735"/>
    <s v="food"/>
    <s v="restaurants"/>
    <x v="970"/>
    <d v="2015-03-19T13:15:30"/>
  </r>
  <r>
    <n v="1161"/>
    <s v="Pyros Brick Oven Pizza in a Food Truck."/>
    <s v="Amazing delicious pizza a real hit a true niche that has not been explored ground floor opportunity in food trucks done by a real chef"/>
    <x v="158"/>
    <x v="0"/>
    <x v="1"/>
    <x v="0"/>
    <s v="USD"/>
    <n v="1432047989"/>
    <n v="1430233589"/>
    <b v="0"/>
    <n v="0"/>
    <b v="0"/>
    <s v="food/food trucks"/>
    <x v="0"/>
    <x v="0"/>
    <s v="food"/>
    <s v="food trucks"/>
    <x v="971"/>
    <d v="2015-05-19T10:06:29"/>
  </r>
  <r>
    <n v="3878"/>
    <s v="Boys In The Arts Scholarship Program (Canceled)"/>
    <s v="Encouraging young males to engage in vocational development in the art of musical theater and related dance classes."/>
    <x v="158"/>
    <x v="22"/>
    <x v="0"/>
    <x v="0"/>
    <s v="USD"/>
    <n v="1435636740"/>
    <n v="1433014746"/>
    <b v="0"/>
    <n v="1"/>
    <b v="0"/>
    <s v="theater/musical"/>
    <x v="797"/>
    <x v="21"/>
    <s v="theater"/>
    <s v="musical"/>
    <x v="972"/>
    <d v="2015-06-29T22:59:00"/>
  </r>
  <r>
    <n v="2226"/>
    <s v="Street Kings Boardgame"/>
    <s v="Missed the Kickstarter? Contact your local gaming store before going online. Or click on the order button. Thanks for the support!"/>
    <x v="158"/>
    <x v="726"/>
    <x v="2"/>
    <x v="0"/>
    <s v="USD"/>
    <n v="1455253140"/>
    <n v="1452625822"/>
    <b v="0"/>
    <n v="321"/>
    <b v="1"/>
    <s v="games/tabletop games"/>
    <x v="798"/>
    <x v="736"/>
    <s v="games"/>
    <s v="tabletop games"/>
    <x v="973"/>
    <d v="2016-02-11T23:59:00"/>
  </r>
  <r>
    <n v="564"/>
    <s v="TOC TOC TROC"/>
    <s v="Plateforme de troc gratuit et d'Ã©changes en tous genres par nature. Mieux s'entraider, Ã©changer, de donner, louer ou vendre Ã  distance."/>
    <x v="158"/>
    <x v="4"/>
    <x v="1"/>
    <x v="14"/>
    <s v="EUR"/>
    <n v="1457822275"/>
    <n v="1455230275"/>
    <b v="0"/>
    <n v="1"/>
    <b v="0"/>
    <s v="technology/web"/>
    <x v="799"/>
    <x v="4"/>
    <s v="technology"/>
    <s v="web"/>
    <x v="974"/>
    <d v="2016-03-12T17:37:55"/>
  </r>
  <r>
    <n v="3058"/>
    <s v="OPEN THE OLD &quot;RIGON&quot; THEATER"/>
    <s v="Restoration of a theatre to make an educational center for youngs and a place to socialize for everybody through the power of art."/>
    <x v="158"/>
    <x v="77"/>
    <x v="1"/>
    <x v="5"/>
    <s v="EUR"/>
    <n v="1463734740"/>
    <n v="1459414740"/>
    <b v="0"/>
    <n v="3"/>
    <b v="0"/>
    <s v="theater/spaces"/>
    <x v="89"/>
    <x v="4"/>
    <s v="theater"/>
    <s v="spaces"/>
    <x v="975"/>
    <d v="2016-05-20T03:59:00"/>
  </r>
  <r>
    <n v="2718"/>
    <s v="Bard Beyond the Big Top"/>
    <s v="The Bard has burst beyond the big top and we're reaching out to our Beloved Benefactors to help build our festival's future."/>
    <x v="158"/>
    <x v="727"/>
    <x v="2"/>
    <x v="0"/>
    <s v="USD"/>
    <n v="1462316400"/>
    <n v="1459865945"/>
    <b v="1"/>
    <n v="148"/>
    <b v="1"/>
    <s v="theater/spaces"/>
    <x v="800"/>
    <x v="737"/>
    <s v="theater"/>
    <s v="spaces"/>
    <x v="976"/>
    <d v="2016-05-03T18:00:00"/>
  </r>
  <r>
    <n v="1168"/>
    <s v="SiMpLy FreSH fOoD TrUck"/>
    <s v="Simply fresh farm to table on wheels working close with local farms to ensure the highest of quality of product ."/>
    <x v="158"/>
    <x v="228"/>
    <x v="1"/>
    <x v="0"/>
    <s v="USD"/>
    <n v="1474507065"/>
    <n v="1471915065"/>
    <b v="0"/>
    <n v="3"/>
    <b v="0"/>
    <s v="food/food trucks"/>
    <x v="801"/>
    <x v="738"/>
    <s v="food"/>
    <s v="food trucks"/>
    <x v="977"/>
    <d v="2016-09-21T20:17:45"/>
  </r>
  <r>
    <n v="1817"/>
    <s v="Through the Lens of Jerry Gustafson"/>
    <s v="Hundreds of breathtaking rodeo photographs collected in a beautiful coffee table book."/>
    <x v="158"/>
    <x v="728"/>
    <x v="1"/>
    <x v="0"/>
    <s v="USD"/>
    <n v="1485759540"/>
    <n v="1480607607"/>
    <b v="0"/>
    <n v="100"/>
    <b v="0"/>
    <s v="photography/photobooks"/>
    <x v="802"/>
    <x v="739"/>
    <s v="photography"/>
    <s v="photobooks"/>
    <x v="978"/>
    <d v="2017-01-30T01:59:00"/>
  </r>
  <r>
    <n v="2168"/>
    <s v="PIZAZZ: Pigeons Playing Ping Pong's New Album"/>
    <s v="We're hitting the studio to record our next album, &quot;Pizazz&quot;!! Help us put the FUN in FUNK!!"/>
    <x v="158"/>
    <x v="729"/>
    <x v="2"/>
    <x v="0"/>
    <s v="USD"/>
    <n v="1486702800"/>
    <n v="1484058261"/>
    <b v="0"/>
    <n v="340"/>
    <b v="1"/>
    <s v="music/rock"/>
    <x v="803"/>
    <x v="740"/>
    <s v="music"/>
    <s v="rock"/>
    <x v="979"/>
    <d v="2017-02-10T00:00:00"/>
  </r>
  <r>
    <n v="1862"/>
    <s v="Purple Fishing - Trump Supporters/Critics Find Common Ground"/>
    <s v="Purple Fishing is an online game and social media platform for Trump Supporters and Critics to have fun finding common ground."/>
    <x v="158"/>
    <x v="730"/>
    <x v="1"/>
    <x v="0"/>
    <s v="USD"/>
    <n v="1488958200"/>
    <n v="1484912974"/>
    <b v="0"/>
    <n v="16"/>
    <b v="0"/>
    <s v="games/mobile games"/>
    <x v="804"/>
    <x v="741"/>
    <s v="games"/>
    <s v="mobile games"/>
    <x v="980"/>
    <d v="2017-03-08T02:30:00"/>
  </r>
  <r>
    <n v="3953"/>
    <s v="A Time Pirate's Love"/>
    <s v="Actors and actresses are needed to help me create a stage play. A stage play needs to be adapted from the book I wrote."/>
    <x v="159"/>
    <x v="0"/>
    <x v="1"/>
    <x v="0"/>
    <s v="USD"/>
    <n v="1469834940"/>
    <n v="1467162586"/>
    <b v="0"/>
    <n v="0"/>
    <b v="0"/>
    <s v="theater/plays"/>
    <x v="0"/>
    <x v="0"/>
    <s v="theater"/>
    <s v="plays"/>
    <x v="981"/>
    <d v="2016-07-29T18:29:00"/>
  </r>
  <r>
    <n v="770"/>
    <s v="Open Door: The Call -- Young Reader's Fiction Book"/>
    <s v="Daniel was an ordinary boy, until unordinary events began to occur. Danny had never been exposed to supernatural activity until now..."/>
    <x v="160"/>
    <x v="0"/>
    <x v="1"/>
    <x v="0"/>
    <s v="USD"/>
    <n v="1361750369"/>
    <n v="1358294369"/>
    <b v="0"/>
    <n v="0"/>
    <b v="0"/>
    <s v="publishing/fiction"/>
    <x v="0"/>
    <x v="0"/>
    <s v="publishing"/>
    <s v="fiction"/>
    <x v="982"/>
    <d v="2013-02-24T18:59:29"/>
  </r>
  <r>
    <n v="1803"/>
    <s v="On the Verge, the book."/>
    <s v="Photographs capture fleeting experiences, where childhood is our past and adulthood is our future. In between. On the verge."/>
    <x v="160"/>
    <x v="731"/>
    <x v="1"/>
    <x v="0"/>
    <s v="USD"/>
    <n v="1423878182"/>
    <n v="1421199782"/>
    <b v="1"/>
    <n v="75"/>
    <b v="0"/>
    <s v="photography/photobooks"/>
    <x v="805"/>
    <x v="742"/>
    <s v="photography"/>
    <s v="photobooks"/>
    <x v="983"/>
    <d v="2015-02-13T20:43:02"/>
  </r>
  <r>
    <n v="2664"/>
    <s v="HackSchool: Students, Technology, and Empowerment"/>
    <s v="We believe that the true purpose of education is to enable people to create real things that make the world better. Join us!"/>
    <x v="160"/>
    <x v="732"/>
    <x v="2"/>
    <x v="0"/>
    <s v="USD"/>
    <n v="1449644340"/>
    <n v="1446683797"/>
    <b v="0"/>
    <n v="104"/>
    <b v="1"/>
    <s v="technology/makerspaces"/>
    <x v="806"/>
    <x v="743"/>
    <s v="technology"/>
    <s v="makerspaces"/>
    <x v="984"/>
    <d v="2015-12-09T01:59:00"/>
  </r>
  <r>
    <n v="982"/>
    <s v="Smart 2-in-1 I-PHONE HANDLE/WALLETtm"/>
    <s v="revolutonary ultra-slim 2-in-1 Smart  2-in-1 I-PHONE handle/WALLETtm with 360 rotatiion"/>
    <x v="160"/>
    <x v="77"/>
    <x v="1"/>
    <x v="0"/>
    <s v="USD"/>
    <n v="1475431486"/>
    <n v="1472839486"/>
    <b v="0"/>
    <n v="3"/>
    <b v="0"/>
    <s v="technology/wearables"/>
    <x v="807"/>
    <x v="4"/>
    <s v="technology"/>
    <s v="wearables"/>
    <x v="985"/>
    <d v="2016-10-02T13:04:46"/>
  </r>
  <r>
    <n v="1509"/>
    <s v="Claudius Schulze: STATE OF NATURE"/>
    <s v="A photobook about climate change, natural catastrophes, and to what extent disaster management became part of our landscape."/>
    <x v="160"/>
    <x v="733"/>
    <x v="2"/>
    <x v="6"/>
    <s v="EUR"/>
    <n v="1487113140"/>
    <n v="1484570885"/>
    <b v="1"/>
    <n v="196"/>
    <b v="1"/>
    <s v="photography/photobooks"/>
    <x v="808"/>
    <x v="744"/>
    <s v="photography"/>
    <s v="photobooks"/>
    <x v="986"/>
    <d v="2017-02-14T17:59:00"/>
  </r>
  <r>
    <n v="821"/>
    <s v="&quot;Grey Sky Blues&quot; - Help make Bizness Suit's new album!"/>
    <s v="Bizness Suit - NEW ALBUM - We're going to LA to record the best rock album ever - bluesy funky Rock n Roll with soul"/>
    <x v="161"/>
    <x v="734"/>
    <x v="2"/>
    <x v="0"/>
    <s v="USD"/>
    <n v="1430712060"/>
    <n v="1427753265"/>
    <b v="0"/>
    <n v="78"/>
    <b v="1"/>
    <s v="music/rock"/>
    <x v="809"/>
    <x v="745"/>
    <s v="music"/>
    <s v="rock"/>
    <x v="987"/>
    <d v="2015-05-03T23:01:00"/>
  </r>
  <r>
    <n v="3631"/>
    <s v="Evo: An Original Rock Opera"/>
    <s v="A revival of Shadowbox Live's Off-Broadway Rock Opera to uncompromisingly explore the darker urges of humankind. But we need your help!"/>
    <x v="162"/>
    <x v="735"/>
    <x v="1"/>
    <x v="0"/>
    <s v="USD"/>
    <n v="1411444740"/>
    <n v="1409335497"/>
    <b v="0"/>
    <n v="59"/>
    <b v="0"/>
    <s v="theater/musical"/>
    <x v="810"/>
    <x v="746"/>
    <s v="theater"/>
    <s v="musical"/>
    <x v="988"/>
    <d v="2014-09-22T22:59:00"/>
  </r>
  <r>
    <n v="313"/>
    <s v="DEVIL MAY CARE"/>
    <s v="Most people have heard Bob Dorough's music over the past 50 years without knowing it. Until now. A story for every artist who refuses to give up."/>
    <x v="163"/>
    <x v="736"/>
    <x v="2"/>
    <x v="0"/>
    <s v="USD"/>
    <n v="1281542340"/>
    <n v="1277702894"/>
    <b v="1"/>
    <n v="222"/>
    <b v="1"/>
    <s v="film &amp; video/documentary"/>
    <x v="811"/>
    <x v="747"/>
    <s v="film &amp; video"/>
    <s v="documentary"/>
    <x v="989"/>
    <d v="2010-08-11T10:59:00"/>
  </r>
  <r>
    <n v="442"/>
    <s v="The Paranormal Idiot"/>
    <s v="Doomsday is here"/>
    <x v="163"/>
    <x v="737"/>
    <x v="1"/>
    <x v="0"/>
    <s v="USD"/>
    <n v="1424380783"/>
    <n v="1421788783"/>
    <b v="0"/>
    <n v="17"/>
    <b v="0"/>
    <s v="film &amp; video/animation"/>
    <x v="812"/>
    <x v="748"/>
    <s v="film &amp; video"/>
    <s v="animation"/>
    <x v="990"/>
    <d v="2015-02-19T16:19:43"/>
  </r>
  <r>
    <n v="1431"/>
    <s v="Publishing Persian version of IT AIN'T SO AWFUL, FALAFEL"/>
    <s v="Iran does not adhere to International Copyright Laws. Please help me publish a Persian translation before it is illegally translated."/>
    <x v="163"/>
    <x v="738"/>
    <x v="1"/>
    <x v="0"/>
    <s v="USD"/>
    <n v="1448517816"/>
    <n v="1445922216"/>
    <b v="0"/>
    <n v="47"/>
    <b v="0"/>
    <s v="publishing/translations"/>
    <x v="813"/>
    <x v="749"/>
    <s v="publishing"/>
    <s v="translations"/>
    <x v="991"/>
    <d v="2015-11-26T01:03:36"/>
  </r>
  <r>
    <n v="1801"/>
    <s v="Come, Bring, Punish"/>
    <s v="Get involved in Come, Bring, Punish, a new photo book by Ewen Spencer, documenting the European Ballroom scene and the life around it"/>
    <x v="163"/>
    <x v="739"/>
    <x v="1"/>
    <x v="9"/>
    <s v="GBP"/>
    <n v="1450181400"/>
    <n v="1447429868"/>
    <b v="1"/>
    <n v="37"/>
    <b v="0"/>
    <s v="photography/photobooks"/>
    <x v="814"/>
    <x v="750"/>
    <s v="photography"/>
    <s v="photobooks"/>
    <x v="992"/>
    <d v="2015-12-15T07:10:00"/>
  </r>
  <r>
    <n v="165"/>
    <s v="NET"/>
    <s v="A teacher. A boy. The beach and a heatwave that drove them all insane."/>
    <x v="163"/>
    <x v="0"/>
    <x v="1"/>
    <x v="9"/>
    <s v="GBP"/>
    <n v="1452613724"/>
    <n v="1450021724"/>
    <b v="0"/>
    <n v="0"/>
    <b v="0"/>
    <s v="film &amp; video/drama"/>
    <x v="0"/>
    <x v="0"/>
    <s v="film &amp; video"/>
    <s v="drama"/>
    <x v="993"/>
    <d v="2016-01-12T10:48:44"/>
  </r>
  <r>
    <n v="4048"/>
    <s v="Speechless"/>
    <s v="The unspoken story of growing up disabled with cerebral palsy and no speech. This inclusive company fights ignorance using dark humour."/>
    <x v="163"/>
    <x v="740"/>
    <x v="1"/>
    <x v="9"/>
    <s v="GBP"/>
    <n v="1460373187"/>
    <n v="1457352787"/>
    <b v="0"/>
    <n v="91"/>
    <b v="0"/>
    <s v="theater/plays"/>
    <x v="815"/>
    <x v="751"/>
    <s v="theater"/>
    <s v="plays"/>
    <x v="994"/>
    <d v="2016-04-11T06:13:07"/>
  </r>
  <r>
    <n v="1516"/>
    <s v="WELCOME HOME // a multipath photobook by Judith Stenneken"/>
    <s v="'Everything flows' - Heraclitus   // A visual poem on lifeâ€™s transitory nature, told through the lens of a contemporary nomad."/>
    <x v="163"/>
    <x v="741"/>
    <x v="2"/>
    <x v="0"/>
    <s v="USD"/>
    <n v="1475762400"/>
    <n v="1473160292"/>
    <b v="1"/>
    <n v="116"/>
    <b v="1"/>
    <s v="photography/photobooks"/>
    <x v="816"/>
    <x v="752"/>
    <s v="photography"/>
    <s v="photobooks"/>
    <x v="995"/>
    <d v="2016-10-06T09:00:00"/>
  </r>
  <r>
    <n v="279"/>
    <s v="Instructions on Parting"/>
    <s v="This documentary film is an intimate portrait of love and loss that observes family and nature undergoing the cycle of birth to death."/>
    <x v="163"/>
    <x v="742"/>
    <x v="2"/>
    <x v="0"/>
    <s v="USD"/>
    <n v="1488160860"/>
    <n v="1485237096"/>
    <b v="1"/>
    <n v="305"/>
    <b v="1"/>
    <s v="film &amp; video/documentary"/>
    <x v="817"/>
    <x v="753"/>
    <s v="film &amp; video"/>
    <s v="documentary"/>
    <x v="996"/>
    <d v="2017-02-26T21:01:00"/>
  </r>
  <r>
    <n v="2420"/>
    <s v="Pangea Cuisines &quot;Continental Drift&quot; A Paleo food Truck!"/>
    <s v="Pangea Cuisines offers authentic hand crafted dishes, utilizing fresh ingredients selected that very morning."/>
    <x v="164"/>
    <x v="743"/>
    <x v="1"/>
    <x v="0"/>
    <s v="USD"/>
    <n v="1415583695"/>
    <n v="1410396095"/>
    <b v="0"/>
    <n v="36"/>
    <b v="0"/>
    <s v="food/food trucks"/>
    <x v="818"/>
    <x v="754"/>
    <s v="food"/>
    <s v="food trucks"/>
    <x v="997"/>
    <d v="2014-11-09T20:41:35"/>
  </r>
  <r>
    <n v="1207"/>
    <s v="ITALIANA"/>
    <s v="A humanistic photo book about ancestral &amp; post-modern Italy."/>
    <x v="165"/>
    <x v="744"/>
    <x v="2"/>
    <x v="5"/>
    <s v="EUR"/>
    <n v="1459418400"/>
    <n v="1456827573"/>
    <b v="0"/>
    <n v="141"/>
    <b v="1"/>
    <s v="photography/photobooks"/>
    <x v="819"/>
    <x v="755"/>
    <s v="photography"/>
    <s v="photobooks"/>
    <x v="998"/>
    <d v="2016-03-31T05:00:00"/>
  </r>
  <r>
    <n v="1702"/>
    <s v="lyndale lewis and new vision prosper cd release"/>
    <s v="I can do all things through christ jesus"/>
    <x v="166"/>
    <x v="4"/>
    <x v="1"/>
    <x v="0"/>
    <s v="USD"/>
    <n v="1427745150"/>
    <n v="1425156750"/>
    <b v="0"/>
    <n v="1"/>
    <b v="0"/>
    <s v="music/faith"/>
    <x v="820"/>
    <x v="4"/>
    <s v="music"/>
    <s v="faith"/>
    <x v="999"/>
    <d v="2015-03-30T14:52:30"/>
  </r>
  <r>
    <n v="2705"/>
    <s v="Fischer Theatre Marquee"/>
    <s v="Help light the lights at the historic Fischer Theatre in Danville, IL."/>
    <x v="166"/>
    <x v="745"/>
    <x v="3"/>
    <x v="0"/>
    <s v="USD"/>
    <n v="1490389158"/>
    <n v="1486504758"/>
    <b v="0"/>
    <n v="8"/>
    <b v="0"/>
    <s v="theater/spaces"/>
    <x v="821"/>
    <x v="756"/>
    <s v="theater"/>
    <s v="spaces"/>
    <x v="1000"/>
    <d v="2017-03-24T15:59:18"/>
  </r>
  <r>
    <n v="1219"/>
    <s v="The Box"/>
    <s v="The Box is a fine art book of Ron Amato's innovative and seductive photography project."/>
    <x v="167"/>
    <x v="746"/>
    <x v="2"/>
    <x v="0"/>
    <s v="USD"/>
    <n v="1476961513"/>
    <n v="1474369513"/>
    <b v="0"/>
    <n v="253"/>
    <b v="1"/>
    <s v="photography/photobooks"/>
    <x v="822"/>
    <x v="757"/>
    <s v="photography"/>
    <s v="photobooks"/>
    <x v="1001"/>
    <d v="2016-10-20T06:05:13"/>
  </r>
  <r>
    <n v="1203"/>
    <s v="reAPPEARANCES   a limited edition photography book"/>
    <s v="reAPPEARANCES is a series of photographs shot with a digital toy camera, a visual and cultural journey through appearances."/>
    <x v="168"/>
    <x v="747"/>
    <x v="2"/>
    <x v="0"/>
    <s v="USD"/>
    <n v="1433083527"/>
    <n v="1430491527"/>
    <b v="0"/>
    <n v="101"/>
    <b v="1"/>
    <s v="photography/photobooks"/>
    <x v="823"/>
    <x v="758"/>
    <s v="photography"/>
    <s v="photobooks"/>
    <x v="1002"/>
    <d v="2015-05-31T09:45:27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x v="748"/>
    <x v="1"/>
    <x v="0"/>
    <s v="USD"/>
    <n v="1330478998"/>
    <n v="1327886998"/>
    <b v="0"/>
    <n v="22"/>
    <b v="0"/>
    <s v="publishing/children's books"/>
    <x v="824"/>
    <x v="759"/>
    <s v="publishing"/>
    <s v="children's books"/>
    <x v="1003"/>
    <d v="2012-02-28T20:29:58"/>
  </r>
  <r>
    <n v="909"/>
    <s v="Philly Jazz Fest - &quot;Remembering Grover&quot;"/>
    <s v="Woody Woodland and Carol Stone, are back on the scene presenting Philly Jazz Fest â€œRemembering Groverâ€ September 22, 2012."/>
    <x v="169"/>
    <x v="749"/>
    <x v="1"/>
    <x v="0"/>
    <s v="USD"/>
    <n v="1343016000"/>
    <n v="1340296440"/>
    <b v="0"/>
    <n v="8"/>
    <b v="0"/>
    <s v="music/jazz"/>
    <x v="825"/>
    <x v="310"/>
    <s v="music"/>
    <s v="jazz"/>
    <x v="1004"/>
    <d v="2012-07-22T23:00:00"/>
  </r>
  <r>
    <n v="2108"/>
    <s v="THE SADDEST LANDSCAPE: Deluxe Vinyl Reissues"/>
    <s v="A project to raise the funds for our early discography, pressed on vinyl the way we always envisioned it + help w/ future band plans."/>
    <x v="169"/>
    <x v="750"/>
    <x v="2"/>
    <x v="0"/>
    <s v="USD"/>
    <n v="1347249300"/>
    <n v="1344917580"/>
    <b v="0"/>
    <n v="191"/>
    <b v="1"/>
    <s v="music/indie rock"/>
    <x v="826"/>
    <x v="760"/>
    <s v="music"/>
    <s v="indie rock"/>
    <x v="1005"/>
    <d v="2012-09-09T22:55:00"/>
  </r>
  <r>
    <n v="1975"/>
    <s v="Bugle2: A DIY Phono Preamp"/>
    <s v="The Bugle2 is a second generation DIY kit phono preamplifier for vinyl playback."/>
    <x v="169"/>
    <x v="751"/>
    <x v="2"/>
    <x v="0"/>
    <s v="USD"/>
    <n v="1362938851"/>
    <n v="1360346851"/>
    <b v="1"/>
    <n v="253"/>
    <b v="1"/>
    <s v="technology/hardware"/>
    <x v="827"/>
    <x v="761"/>
    <s v="technology"/>
    <s v="hardware"/>
    <x v="1006"/>
    <d v="2013-03-10T13:07:31"/>
  </r>
  <r>
    <n v="1510"/>
    <s v="OUT OF ORDER - NEW REVISED EDITION"/>
    <s v="A unique insider 10-year photo-diary of rave culture-people-places. 1st edition sold out; new edition available in the USA &amp; Europe."/>
    <x v="169"/>
    <x v="752"/>
    <x v="2"/>
    <x v="9"/>
    <s v="GBP"/>
    <n v="1405761278"/>
    <n v="1403169278"/>
    <b v="1"/>
    <n v="405"/>
    <b v="1"/>
    <s v="photography/photobooks"/>
    <x v="828"/>
    <x v="762"/>
    <s v="photography"/>
    <s v="photobooks"/>
    <x v="1007"/>
    <d v="2014-07-19T04:14:38"/>
  </r>
  <r>
    <n v="1152"/>
    <s v="Peruvian King Food Truck"/>
    <s v="Peruvian food truck with an LA twist."/>
    <x v="169"/>
    <x v="753"/>
    <x v="1"/>
    <x v="0"/>
    <s v="USD"/>
    <n v="1431709312"/>
    <n v="1429117312"/>
    <b v="0"/>
    <n v="15"/>
    <b v="0"/>
    <s v="food/food trucks"/>
    <x v="829"/>
    <x v="763"/>
    <s v="food"/>
    <s v="food trucks"/>
    <x v="1008"/>
    <d v="2015-05-15T12:01:52"/>
  </r>
  <r>
    <n v="2389"/>
    <s v="Et si Kiwwi vous trouvait un job ? (Canceled)"/>
    <s v="Kiwwi va dÃ©poussiÃ©rer le marchÃ© de l'emploi, avec peu de moyens mais de trÃ¨s bonnes idÃ©es, cependant, nous avons besoin de vous !"/>
    <x v="169"/>
    <x v="32"/>
    <x v="0"/>
    <x v="14"/>
    <s v="EUR"/>
    <n v="1437861540"/>
    <n v="1435160452"/>
    <b v="0"/>
    <n v="1"/>
    <b v="0"/>
    <s v="technology/web"/>
    <x v="830"/>
    <x v="92"/>
    <s v="technology"/>
    <s v="web"/>
    <x v="1009"/>
    <d v="2015-07-25T16:59:00"/>
  </r>
  <r>
    <n v="1466"/>
    <s v="WAYO 104.3 FM ROCHESTER, NY"/>
    <s v="WAYO needs your financial support to operate in 2016. Help keep the creativity and ideas of the Rochester community on the radio!"/>
    <x v="169"/>
    <x v="754"/>
    <x v="2"/>
    <x v="0"/>
    <s v="USD"/>
    <n v="1452574800"/>
    <n v="1449029266"/>
    <b v="1"/>
    <n v="248"/>
    <b v="1"/>
    <s v="publishing/radio &amp; podcasts"/>
    <x v="831"/>
    <x v="764"/>
    <s v="publishing"/>
    <s v="radio &amp; podcasts"/>
    <x v="1010"/>
    <d v="2016-01-12T00:00:00"/>
  </r>
  <r>
    <n v="1798"/>
    <s v="Amoung Charros and Poetry/Entre Charros y Poesias"/>
    <s v="A photographic series on Mexican cowboys that I want to have published as a fine art book that will also include cowboy poetry."/>
    <x v="169"/>
    <x v="755"/>
    <x v="1"/>
    <x v="0"/>
    <s v="USD"/>
    <n v="1454572233"/>
    <n v="1449388233"/>
    <b v="1"/>
    <n v="37"/>
    <b v="0"/>
    <s v="photography/photobooks"/>
    <x v="832"/>
    <x v="765"/>
    <s v="photography"/>
    <s v="photobooks"/>
    <x v="1011"/>
    <d v="2016-02-04T02:50:33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x v="756"/>
    <x v="2"/>
    <x v="6"/>
    <s v="EUR"/>
    <n v="1458676860"/>
    <n v="1455446303"/>
    <b v="1"/>
    <n v="345"/>
    <b v="1"/>
    <s v="photography/photobooks"/>
    <x v="833"/>
    <x v="766"/>
    <s v="photography"/>
    <s v="photobooks"/>
    <x v="1012"/>
    <d v="2016-03-22T15:01:00"/>
  </r>
  <r>
    <n v="3102"/>
    <s v="Theatre Bath Bus"/>
    <s v="Imagine being able to take a performance anywhere! Meet the Theatre Bath Bus - a magical performance space where anything is possible."/>
    <x v="169"/>
    <x v="757"/>
    <x v="1"/>
    <x v="9"/>
    <s v="GBP"/>
    <n v="1471939818"/>
    <n v="1467619818"/>
    <b v="0"/>
    <n v="90"/>
    <b v="0"/>
    <s v="theater/spaces"/>
    <x v="834"/>
    <x v="767"/>
    <s v="theater"/>
    <s v="spaces"/>
    <x v="1013"/>
    <d v="2016-08-23T03:10:18"/>
  </r>
  <r>
    <n v="1804"/>
    <s v="No Dar Papaya:  Photographs from Colombia 2003-2013"/>
    <s v="A beautiful book of Polaroid photographs which celebrates the beauty, diversity, and distinctive character of Colombia"/>
    <x v="170"/>
    <x v="758"/>
    <x v="1"/>
    <x v="0"/>
    <s v="USD"/>
    <n v="1447521404"/>
    <n v="1444061804"/>
    <b v="1"/>
    <n v="52"/>
    <b v="0"/>
    <s v="photography/photobooks"/>
    <x v="835"/>
    <x v="768"/>
    <s v="photography"/>
    <s v="photobooks"/>
    <x v="1014"/>
    <d v="2015-11-14T12:16:44"/>
  </r>
  <r>
    <n v="3274"/>
    <s v="Orpheus Descending by Tennessee Williams"/>
    <s v="Austin Pendleton directs a rare revival of Tennessee Williams' Orpheus Descending. (photos by Michael Halsband and Talfoto)"/>
    <x v="170"/>
    <x v="759"/>
    <x v="2"/>
    <x v="0"/>
    <s v="USD"/>
    <n v="1458075600"/>
    <n v="1454259272"/>
    <b v="1"/>
    <n v="286"/>
    <b v="1"/>
    <s v="theater/plays"/>
    <x v="836"/>
    <x v="769"/>
    <s v="theater"/>
    <s v="plays"/>
    <x v="1015"/>
    <d v="2016-03-15T16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x v="760"/>
    <x v="2"/>
    <x v="0"/>
    <s v="USD"/>
    <n v="1260383040"/>
    <n v="1253726650"/>
    <b v="1"/>
    <n v="200"/>
    <b v="1"/>
    <s v="music/indie rock"/>
    <x v="837"/>
    <x v="770"/>
    <s v="music"/>
    <s v="indie rock"/>
    <x v="1016"/>
    <d v="2009-12-09T13:24:00"/>
  </r>
  <r>
    <n v="779"/>
    <s v="Silenus March: A Novel"/>
    <s v="A novel. Beautiful. Sparse. The truth behind the American Dream seen from the eyes of a young wanderer in the midst of the economic collapse. "/>
    <x v="171"/>
    <x v="251"/>
    <x v="1"/>
    <x v="0"/>
    <s v="USD"/>
    <n v="1287115200"/>
    <n v="1284567905"/>
    <b v="0"/>
    <n v="6"/>
    <b v="0"/>
    <s v="publishing/fiction"/>
    <x v="535"/>
    <x v="771"/>
    <s v="publishing"/>
    <s v="fiction"/>
    <x v="1017"/>
    <d v="2010-10-14T23:00:00"/>
  </r>
  <r>
    <n v="1280"/>
    <s v="Nothing More's New Album"/>
    <s v="Nothing More is recording their forthcoming record and needs to join forces with you to make this album HUGE! "/>
    <x v="171"/>
    <x v="761"/>
    <x v="2"/>
    <x v="0"/>
    <s v="USD"/>
    <n v="1299003054"/>
    <n v="1291227054"/>
    <b v="1"/>
    <n v="130"/>
    <b v="1"/>
    <s v="music/rock"/>
    <x v="838"/>
    <x v="772"/>
    <s v="music"/>
    <s v="rock"/>
    <x v="1018"/>
    <d v="2011-03-01T13:10:54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x v="108"/>
    <x v="1"/>
    <x v="0"/>
    <s v="USD"/>
    <n v="1323666376"/>
    <n v="1320033976"/>
    <b v="0"/>
    <n v="20"/>
    <b v="0"/>
    <s v="music/jazz"/>
    <x v="839"/>
    <x v="773"/>
    <s v="music"/>
    <s v="jazz"/>
    <x v="1019"/>
    <d v="2011-12-12T00:06:16"/>
  </r>
  <r>
    <n v="832"/>
    <s v="OMG! You Can Help Hello Kelly Make Their New Record!"/>
    <s v="Being in a band can make you feel like clowns, but we've got the best fans so we're not too worried. You are the new record labels!!"/>
    <x v="171"/>
    <x v="762"/>
    <x v="2"/>
    <x v="0"/>
    <s v="USD"/>
    <n v="1327133580"/>
    <n v="1321978335"/>
    <b v="0"/>
    <n v="154"/>
    <b v="1"/>
    <s v="music/rock"/>
    <x v="840"/>
    <x v="774"/>
    <s v="music"/>
    <s v="rock"/>
    <x v="1020"/>
    <d v="2012-01-21T03:13:00"/>
  </r>
  <r>
    <n v="1953"/>
    <s v="NTH Music Synthesizer"/>
    <s v="The NTH is an open source music synthesizer featuring instant fun, awesome sound, and a hackable design."/>
    <x v="171"/>
    <x v="763"/>
    <x v="2"/>
    <x v="0"/>
    <s v="USD"/>
    <n v="1330657200"/>
    <n v="1328158065"/>
    <b v="1"/>
    <n v="147"/>
    <b v="1"/>
    <s v="technology/hardware"/>
    <x v="841"/>
    <x v="775"/>
    <s v="technology"/>
    <s v="hardware"/>
    <x v="1021"/>
    <d v="2012-03-01T22:00:00"/>
  </r>
  <r>
    <n v="379"/>
    <s v="The Unknowns"/>
    <s v="The U.S. Army has granted us permission to film a documentary at America's most sacred shrine: The Tomb of the Unknown Soldier."/>
    <x v="171"/>
    <x v="764"/>
    <x v="2"/>
    <x v="0"/>
    <s v="USD"/>
    <n v="1336062672"/>
    <n v="1332174672"/>
    <b v="0"/>
    <n v="149"/>
    <b v="1"/>
    <s v="film &amp; video/documentary"/>
    <x v="842"/>
    <x v="776"/>
    <s v="film &amp; video"/>
    <s v="documentary"/>
    <x v="1022"/>
    <d v="2012-05-03T11:31:12"/>
  </r>
  <r>
    <n v="396"/>
    <s v="No Act of Ours Film"/>
    <s v="Loyalty and morality are questioned as we follow the struggles of Penn State students in wake of the child sexual abuse scandal."/>
    <x v="171"/>
    <x v="765"/>
    <x v="2"/>
    <x v="0"/>
    <s v="USD"/>
    <n v="1341668006"/>
    <n v="1340372006"/>
    <b v="0"/>
    <n v="196"/>
    <b v="1"/>
    <s v="film &amp; video/documentary"/>
    <x v="843"/>
    <x v="777"/>
    <s v="film &amp; video"/>
    <s v="documentary"/>
    <x v="1023"/>
    <d v="2012-07-07T08:33:26"/>
  </r>
  <r>
    <n v="1277"/>
    <s v="HELP NATE HENRY MAKE AN ALBUM"/>
    <s v="My name is Nate Henry. I sang in a band called Sherwood for almost 10 years. Now I'm hoping to make another album of brand new music."/>
    <x v="171"/>
    <x v="766"/>
    <x v="2"/>
    <x v="0"/>
    <s v="USD"/>
    <n v="1346765347"/>
    <n v="1343741347"/>
    <b v="1"/>
    <n v="413"/>
    <b v="1"/>
    <s v="music/rock"/>
    <x v="844"/>
    <x v="778"/>
    <s v="music"/>
    <s v="rock"/>
    <x v="1024"/>
    <d v="2012-09-04T08:29:07"/>
  </r>
  <r>
    <n v="287"/>
    <s v="In Country: A Documentary Film (POSTPRODUCTION)"/>
    <s v="War is hell. Why would anyone want to spend their weekends there?"/>
    <x v="171"/>
    <x v="767"/>
    <x v="2"/>
    <x v="0"/>
    <s v="USD"/>
    <n v="1351828800"/>
    <n v="1349160018"/>
    <b v="1"/>
    <n v="290"/>
    <b v="1"/>
    <s v="film &amp; video/documentary"/>
    <x v="845"/>
    <x v="779"/>
    <s v="film &amp; video"/>
    <s v="documentary"/>
    <x v="1025"/>
    <d v="2012-11-01T23:00:00"/>
  </r>
  <r>
    <n v="1846"/>
    <s v="Michael Angelo Batio &quot;Intermezzo&quot; Album Project"/>
    <s v="This album of all original music has been in the making for several years and I am excited to make my fans a part of this experience."/>
    <x v="171"/>
    <x v="768"/>
    <x v="2"/>
    <x v="0"/>
    <s v="USD"/>
    <n v="1355585777"/>
    <n v="1352993777"/>
    <b v="0"/>
    <n v="209"/>
    <b v="1"/>
    <s v="music/rock"/>
    <x v="846"/>
    <x v="780"/>
    <s v="music"/>
    <s v="rock"/>
    <x v="1026"/>
    <d v="2012-12-15T10:36:17"/>
  </r>
  <r>
    <n v="483"/>
    <s v="Misri Bunch: Names of Allah series 2"/>
    <s v="Help to fund a children's animation Series. Teaching good morals and conduct. Also includes simplified teachings about Islam and Allah."/>
    <x v="171"/>
    <x v="769"/>
    <x v="1"/>
    <x v="9"/>
    <s v="GBP"/>
    <n v="1359434672"/>
    <n v="1354250672"/>
    <b v="0"/>
    <n v="147"/>
    <b v="0"/>
    <s v="film &amp; video/animation"/>
    <x v="847"/>
    <x v="781"/>
    <s v="film &amp; video"/>
    <s v="animation"/>
    <x v="1027"/>
    <d v="2013-01-28T23:44:32"/>
  </r>
  <r>
    <n v="286"/>
    <s v="George Tice: Seeing Beyond the Moment"/>
    <s v="A documentary film on the life of legendary photographer George Tice by Peter Bosco, Bruce Wodder and Douglas Underdahl."/>
    <x v="171"/>
    <x v="770"/>
    <x v="2"/>
    <x v="0"/>
    <s v="USD"/>
    <n v="1364236524"/>
    <n v="1360352124"/>
    <b v="1"/>
    <n v="135"/>
    <b v="1"/>
    <s v="film &amp; video/documentary"/>
    <x v="848"/>
    <x v="782"/>
    <s v="film &amp; video"/>
    <s v="documentary"/>
    <x v="1028"/>
    <d v="2013-03-25T13:35:24"/>
  </r>
  <r>
    <n v="240"/>
    <s v="Hackers in Uganda: A Documentary"/>
    <s v="&quot;Hackers in Uganda&quot; is the story of a group of humanitarian computer hackers providing technological education and services in Uganda."/>
    <x v="171"/>
    <x v="771"/>
    <x v="2"/>
    <x v="0"/>
    <s v="USD"/>
    <n v="1367773211"/>
    <n v="1363885211"/>
    <b v="1"/>
    <n v="137"/>
    <b v="1"/>
    <s v="film &amp; video/documentary"/>
    <x v="849"/>
    <x v="783"/>
    <s v="film &amp; video"/>
    <s v="documentary"/>
    <x v="1029"/>
    <d v="2013-05-05T12:00:11"/>
  </r>
  <r>
    <n v="1854"/>
    <s v="Emily Bell is releasing her debut album"/>
    <s v="After much anticipation, I'm finally releasing my first album, &quot;In Technicolor&quot;! Let's join forces and get it done right!"/>
    <x v="171"/>
    <x v="772"/>
    <x v="2"/>
    <x v="0"/>
    <s v="USD"/>
    <n v="1369355437"/>
    <n v="1366763437"/>
    <b v="0"/>
    <n v="174"/>
    <b v="1"/>
    <s v="music/rock"/>
    <x v="850"/>
    <x v="784"/>
    <s v="music"/>
    <s v="rock"/>
    <x v="1030"/>
    <d v="2013-05-23T19:30:37"/>
  </r>
  <r>
    <n v="1938"/>
    <s v="Jon Shirley: Live Worship Album + Short Film"/>
    <s v="A live worship album + short film: Telling the story of a worshipping community adapting and thriving in a post-Christian context."/>
    <x v="171"/>
    <x v="773"/>
    <x v="2"/>
    <x v="0"/>
    <s v="USD"/>
    <n v="1372741200"/>
    <n v="1370067231"/>
    <b v="0"/>
    <n v="114"/>
    <b v="1"/>
    <s v="music/indie rock"/>
    <x v="851"/>
    <x v="785"/>
    <s v="music"/>
    <s v="indie rock"/>
    <x v="1031"/>
    <d v="2013-07-02T00:00:00"/>
  </r>
  <r>
    <n v="1497"/>
    <s v="Daddy"/>
    <s v="After 25 years apart, a father and son's reunion is less magical and more explosive as the revelations come out and the gloves come off"/>
    <x v="171"/>
    <x v="4"/>
    <x v="1"/>
    <x v="0"/>
    <s v="USD"/>
    <n v="1375299780"/>
    <n v="1371655522"/>
    <b v="0"/>
    <n v="1"/>
    <b v="0"/>
    <s v="publishing/fiction"/>
    <x v="207"/>
    <x v="4"/>
    <s v="publishing"/>
    <s v="fiction"/>
    <x v="1032"/>
    <d v="2013-07-31T14:43:00"/>
  </r>
  <r>
    <n v="1275"/>
    <s v="BLOODGOOD's 1st Studio Album in 22 Years!"/>
    <s v="ONLY A FEW HOURS LEFT TO GET YOUR ADVANCE COPY OF &quot;DANGEROUSLY CLOSE&quot; and to check out our other cool rewards!"/>
    <x v="171"/>
    <x v="774"/>
    <x v="2"/>
    <x v="0"/>
    <s v="USD"/>
    <n v="1375908587"/>
    <n v="1372884587"/>
    <b v="1"/>
    <n v="389"/>
    <b v="1"/>
    <s v="music/rock"/>
    <x v="852"/>
    <x v="786"/>
    <s v="music"/>
    <s v="rock"/>
    <x v="1033"/>
    <d v="2013-08-07T15:49:47"/>
  </r>
  <r>
    <n v="289"/>
    <s v="Audience Unlock: &quot;The UK Gold&quot;"/>
    <s v="A campaign to unlock an award winning film that exposes for the first time the modern British Empire ... and it's terrible cost."/>
    <x v="171"/>
    <x v="775"/>
    <x v="2"/>
    <x v="9"/>
    <s v="GBP"/>
    <n v="1383389834"/>
    <n v="1380797834"/>
    <b v="1"/>
    <n v="232"/>
    <b v="1"/>
    <s v="film &amp; video/documentary"/>
    <x v="853"/>
    <x v="787"/>
    <s v="film &amp; video"/>
    <s v="documentary"/>
    <x v="1034"/>
    <d v="2013-11-02T05:57:14"/>
  </r>
  <r>
    <n v="2145"/>
    <s v="Theocalypse - Mythology and Modern day collide in this RPG"/>
    <s v="When the gods of religions and days passed return to our modern world, humanity must fight for its survival and future."/>
    <x v="171"/>
    <x v="776"/>
    <x v="1"/>
    <x v="0"/>
    <s v="USD"/>
    <n v="1385534514"/>
    <n v="1382938914"/>
    <b v="0"/>
    <n v="89"/>
    <b v="0"/>
    <s v="games/video games"/>
    <x v="854"/>
    <x v="788"/>
    <s v="games"/>
    <s v="video games"/>
    <x v="1035"/>
    <d v="2013-11-27T01:41:54"/>
  </r>
  <r>
    <n v="1282"/>
    <s v="Natalie York presents: &quot;PROMISES&quot;"/>
    <s v="Natalie York is releasing her new album, &quot;PROMISES.&quot; Get involved by pre-ordering your copy of the record and other goodies here!"/>
    <x v="171"/>
    <x v="777"/>
    <x v="2"/>
    <x v="0"/>
    <s v="USD"/>
    <n v="1386565140"/>
    <n v="1383909855"/>
    <b v="1"/>
    <n v="274"/>
    <b v="1"/>
    <s v="music/rock"/>
    <x v="855"/>
    <x v="789"/>
    <s v="music"/>
    <s v="rock"/>
    <x v="1036"/>
    <d v="2013-12-08T23:59:00"/>
  </r>
  <r>
    <n v="1488"/>
    <s v="Nanolution"/>
    <s v="A blockbuster sci-fi adventure. What would you do if one day your life changed to beyond the imaginable?"/>
    <x v="171"/>
    <x v="291"/>
    <x v="1"/>
    <x v="3"/>
    <s v="AUD"/>
    <n v="1388928660"/>
    <n v="1386336660"/>
    <b v="0"/>
    <n v="6"/>
    <b v="0"/>
    <s v="publishing/fiction"/>
    <x v="856"/>
    <x v="343"/>
    <s v="publishing"/>
    <s v="fiction"/>
    <x v="1037"/>
    <d v="2014-01-05T08:31:00"/>
  </r>
  <r>
    <n v="1830"/>
    <s v="Help Vintage Blue Complete and Promote Our Record!"/>
    <s v="We have come a long way on our new record, but now we need your help.  Help us, and together we can make magic!"/>
    <x v="171"/>
    <x v="778"/>
    <x v="2"/>
    <x v="0"/>
    <s v="USD"/>
    <n v="1393259107"/>
    <n v="1390667107"/>
    <b v="0"/>
    <n v="226"/>
    <b v="1"/>
    <s v="music/rock"/>
    <x v="857"/>
    <x v="790"/>
    <s v="music"/>
    <s v="rock"/>
    <x v="1038"/>
    <d v="2014-02-24T11:25:07"/>
  </r>
  <r>
    <n v="365"/>
    <s v="A QUEER COUNTRY"/>
    <s v="Please help us finish this documentary about how Tel Aviv in Israel became a gay friendly liberal hub in a religious state"/>
    <x v="171"/>
    <x v="779"/>
    <x v="2"/>
    <x v="9"/>
    <s v="GBP"/>
    <n v="1393597999"/>
    <n v="1391005999"/>
    <b v="0"/>
    <n v="65"/>
    <b v="1"/>
    <s v="film &amp; video/documentary"/>
    <x v="858"/>
    <x v="791"/>
    <s v="film &amp; video"/>
    <s v="documentary"/>
    <x v="1039"/>
    <d v="2014-02-28T09:33:19"/>
  </r>
  <r>
    <n v="906"/>
    <s v="24th Music Presents Channeling Motown (Live)"/>
    <s v="The DMV's most respected saxophonist pay tribute to Motown."/>
    <x v="171"/>
    <x v="0"/>
    <x v="1"/>
    <x v="0"/>
    <s v="USD"/>
    <n v="1394681590"/>
    <n v="1392093190"/>
    <b v="0"/>
    <n v="0"/>
    <b v="0"/>
    <s v="music/jazz"/>
    <x v="0"/>
    <x v="0"/>
    <s v="music"/>
    <s v="jazz"/>
    <x v="1040"/>
    <d v="2014-03-12T22:33:10"/>
  </r>
  <r>
    <n v="1224"/>
    <s v="&quot;I Dreamed Last Night&quot; Album (Canceled)"/>
    <s v="Modern Celtic influenced CD.  Help me finish what I started before the stroke."/>
    <x v="171"/>
    <x v="780"/>
    <x v="0"/>
    <x v="0"/>
    <s v="USD"/>
    <n v="1402060302"/>
    <n v="1396876302"/>
    <b v="0"/>
    <n v="18"/>
    <b v="0"/>
    <s v="music/world music"/>
    <x v="859"/>
    <x v="792"/>
    <s v="music"/>
    <s v="world music"/>
    <x v="1041"/>
    <d v="2014-06-06T08:11:42"/>
  </r>
  <r>
    <n v="3019"/>
    <s v="Small town theatre, the Gibson Theatre goes Digital"/>
    <s v="We plan to transition from 35mm to the new digital projection format to continue to show current first run films for our community."/>
    <x v="171"/>
    <x v="781"/>
    <x v="2"/>
    <x v="0"/>
    <s v="USD"/>
    <n v="1401159600"/>
    <n v="1398801620"/>
    <b v="0"/>
    <n v="226"/>
    <b v="1"/>
    <s v="theater/spaces"/>
    <x v="860"/>
    <x v="793"/>
    <s v="theater"/>
    <s v="spaces"/>
    <x v="1042"/>
    <d v="2014-05-26T22:00:00"/>
  </r>
  <r>
    <n v="1518"/>
    <s v="Amelia and the Animals: Photographs by Robin Schwartz"/>
    <s v="A photobook of Robin Schwartz's ongoing series with her daughter Amelia."/>
    <x v="171"/>
    <x v="782"/>
    <x v="2"/>
    <x v="0"/>
    <s v="USD"/>
    <n v="1401565252"/>
    <n v="1398973252"/>
    <b v="1"/>
    <n v="236"/>
    <b v="1"/>
    <s v="photography/photobooks"/>
    <x v="861"/>
    <x v="794"/>
    <s v="photography"/>
    <s v="photobooks"/>
    <x v="1043"/>
    <d v="2014-05-31T14:40:52"/>
  </r>
  <r>
    <n v="3924"/>
    <s v="THE MAGIC OF LAUGHTER WITH REGGIE RICE'S #TEAMDREAMERS"/>
    <s v="Help Comedy Illusionist Reggie Rice spread the magic of laughter as he takes his award-winning illusion show to a town near you!"/>
    <x v="171"/>
    <x v="783"/>
    <x v="1"/>
    <x v="0"/>
    <s v="USD"/>
    <n v="1403823722"/>
    <n v="1401231722"/>
    <b v="0"/>
    <n v="40"/>
    <b v="0"/>
    <s v="theater/plays"/>
    <x v="862"/>
    <x v="795"/>
    <s v="theater"/>
    <s v="plays"/>
    <x v="1044"/>
    <d v="2014-06-26T18:02:02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x v="784"/>
    <x v="2"/>
    <x v="0"/>
    <s v="USD"/>
    <n v="1404077484"/>
    <n v="1401485484"/>
    <b v="1"/>
    <n v="123"/>
    <b v="1"/>
    <s v="food/small batch"/>
    <x v="863"/>
    <x v="796"/>
    <s v="food"/>
    <s v="small batch"/>
    <x v="1045"/>
    <d v="2014-06-29T16:31:24"/>
  </r>
  <r>
    <n v="3059"/>
    <s v="Let There Be Light! (and you get to name a ghost too!)"/>
    <s v="We, as a theatre, are 50 years old and our lights and building are even older so we are looking to update and revamp our lights."/>
    <x v="171"/>
    <x v="785"/>
    <x v="1"/>
    <x v="0"/>
    <s v="USD"/>
    <n v="1407536846"/>
    <n v="1404944846"/>
    <b v="0"/>
    <n v="11"/>
    <b v="0"/>
    <s v="theater/spaces"/>
    <x v="864"/>
    <x v="797"/>
    <s v="theater"/>
    <s v="spaces"/>
    <x v="1046"/>
    <d v="2014-08-08T17:27:26"/>
  </r>
  <r>
    <n v="2577"/>
    <s v="Fruity Cakes (Canceled)"/>
    <s v="This is not your average cake, it's fruit with yogurt fruit dip icing and fruit toppings! Great for events, parties, weddings and more!"/>
    <x v="171"/>
    <x v="0"/>
    <x v="0"/>
    <x v="0"/>
    <s v="USD"/>
    <n v="1407181297"/>
    <n v="1405021297"/>
    <b v="0"/>
    <n v="0"/>
    <b v="0"/>
    <s v="food/food trucks"/>
    <x v="0"/>
    <x v="0"/>
    <s v="food"/>
    <s v="food trucks"/>
    <x v="1047"/>
    <d v="2014-08-04T14:41:37"/>
  </r>
  <r>
    <n v="1455"/>
    <s v="Heart Jewel: Advice from a Modern Tibetan Master (Canceled)"/>
    <s v="The teachings of Tulku Sanjay Tsering, the body, speech and mind emanation of the esteemed 20th century Dzogchen Master Khenpo Ngaga"/>
    <x v="171"/>
    <x v="786"/>
    <x v="0"/>
    <x v="0"/>
    <s v="USD"/>
    <n v="1409924340"/>
    <n v="1405181320"/>
    <b v="0"/>
    <n v="7"/>
    <b v="0"/>
    <s v="publishing/translations"/>
    <x v="365"/>
    <x v="798"/>
    <s v="publishing"/>
    <s v="translations"/>
    <x v="1048"/>
    <d v="2014-09-05T08:39:00"/>
  </r>
  <r>
    <n v="603"/>
    <s v="Randompics.net - Make It Fan Owned And Updated! (Canceled)"/>
    <s v="The admin for Randompics has announced they will be shutting down. I want to run, and improve, this great site!"/>
    <x v="171"/>
    <x v="787"/>
    <x v="0"/>
    <x v="0"/>
    <s v="USD"/>
    <n v="1408029623"/>
    <n v="1405437623"/>
    <b v="0"/>
    <n v="13"/>
    <b v="0"/>
    <s v="technology/web"/>
    <x v="865"/>
    <x v="799"/>
    <s v="technology"/>
    <s v="web"/>
    <x v="1049"/>
    <d v="2014-08-14T10:20:23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x v="788"/>
    <x v="2"/>
    <x v="0"/>
    <s v="USD"/>
    <n v="1407167973"/>
    <n v="1405439973"/>
    <b v="1"/>
    <n v="244"/>
    <b v="1"/>
    <s v="theater/plays"/>
    <x v="866"/>
    <x v="800"/>
    <s v="theater"/>
    <s v="plays"/>
    <x v="1050"/>
    <d v="2014-08-04T10:59:33"/>
  </r>
  <r>
    <n v="2128"/>
    <s v="Makayla's Quest"/>
    <s v="The Royal Snail has misdelivered all the invitations to the Royal Ball.  It's up to Makayla to set things right in the Fairy Forest"/>
    <x v="171"/>
    <x v="82"/>
    <x v="1"/>
    <x v="11"/>
    <s v="CAD"/>
    <n v="1411324369"/>
    <n v="1406140369"/>
    <b v="0"/>
    <n v="1"/>
    <b v="0"/>
    <s v="games/video games"/>
    <x v="500"/>
    <x v="22"/>
    <s v="games"/>
    <s v="video games"/>
    <x v="1051"/>
    <d v="2014-09-21T13:32:49"/>
  </r>
  <r>
    <n v="3883"/>
    <s v="CAGED - A New Musical (Canceled)"/>
    <s v="CAGED - A New Musical is the story of One Passion, One Voice, One Dream. - One man's quest to become the woman he always wanted to be."/>
    <x v="171"/>
    <x v="0"/>
    <x v="0"/>
    <x v="9"/>
    <s v="GBP"/>
    <n v="1409668069"/>
    <n v="1407076069"/>
    <b v="0"/>
    <n v="0"/>
    <b v="0"/>
    <s v="theater/musical"/>
    <x v="0"/>
    <x v="0"/>
    <s v="theater"/>
    <s v="musical"/>
    <x v="1052"/>
    <d v="2014-09-02T09:27:49"/>
  </r>
  <r>
    <n v="4021"/>
    <s v="Angels in Houston"/>
    <s v="Help a group of actors end bigotry in Houston, TX by supporting a  full production of Angels in America."/>
    <x v="171"/>
    <x v="426"/>
    <x v="1"/>
    <x v="0"/>
    <s v="USD"/>
    <n v="1414360358"/>
    <n v="1409176358"/>
    <b v="0"/>
    <n v="2"/>
    <b v="0"/>
    <s v="theater/plays"/>
    <x v="867"/>
    <x v="137"/>
    <s v="theater"/>
    <s v="plays"/>
    <x v="1053"/>
    <d v="2014-10-26T16:52:38"/>
  </r>
  <r>
    <n v="1461"/>
    <s v="Relatively Prime Series 2"/>
    <s v="Series 2 of Relatively Prime, a podcast of stories from the Mathematical Domain"/>
    <x v="171"/>
    <x v="789"/>
    <x v="2"/>
    <x v="0"/>
    <s v="USD"/>
    <n v="1413849600"/>
    <n v="1410967754"/>
    <b v="1"/>
    <n v="340"/>
    <b v="1"/>
    <s v="publishing/radio &amp; podcasts"/>
    <x v="868"/>
    <x v="801"/>
    <s v="publishing"/>
    <s v="radio &amp; podcasts"/>
    <x v="1054"/>
    <d v="2014-10-20T19:00:00"/>
  </r>
  <r>
    <n v="2450"/>
    <s v="Old Coast Ales: Brewery and Taproom"/>
    <s v="Old Coast Ales will be St. Augustine's very own micro brewery where our focus will be on creating unique and traditional beer styles."/>
    <x v="171"/>
    <x v="790"/>
    <x v="2"/>
    <x v="0"/>
    <s v="USD"/>
    <n v="1414465860"/>
    <n v="1411177456"/>
    <b v="0"/>
    <n v="102"/>
    <b v="1"/>
    <s v="food/small batch"/>
    <x v="869"/>
    <x v="802"/>
    <s v="food"/>
    <s v="small batch"/>
    <x v="1055"/>
    <d v="2014-10-27T22:11:00"/>
  </r>
  <r>
    <n v="479"/>
    <s v="Harvard Math 55A and Stanford Math 51H Animated!"/>
    <s v="ANIMATING the most INFAMOUS Math Courses in America and TRANSLATING them for the mathematical underdog!"/>
    <x v="171"/>
    <x v="791"/>
    <x v="1"/>
    <x v="0"/>
    <s v="USD"/>
    <n v="1416566835"/>
    <n v="1411379235"/>
    <b v="0"/>
    <n v="55"/>
    <b v="0"/>
    <s v="film &amp; video/animation"/>
    <x v="870"/>
    <x v="803"/>
    <s v="film &amp; video"/>
    <s v="animation"/>
    <x v="1056"/>
    <d v="2014-11-21T05:47:15"/>
  </r>
  <r>
    <n v="1984"/>
    <s v="Love Locks - a photographic journey"/>
    <s v="Does love lasts longer than &quot;Love Locks&quot; ?_x000a__x000a_A photographic journey into the lives of these 'love-locked' couples."/>
    <x v="171"/>
    <x v="792"/>
    <x v="1"/>
    <x v="0"/>
    <s v="USD"/>
    <n v="1417377481"/>
    <n v="1412189881"/>
    <b v="0"/>
    <n v="7"/>
    <b v="0"/>
    <s v="photography/people"/>
    <x v="871"/>
    <x v="804"/>
    <s v="photography"/>
    <s v="people"/>
    <x v="1057"/>
    <d v="2014-11-30T14:58:01"/>
  </r>
  <r>
    <n v="2408"/>
    <s v="Sabroso On Wheels"/>
    <s v="A US Army Vet trying to get a Peruvian food truck going! Really good Peruvian food now mobile!"/>
    <x v="171"/>
    <x v="32"/>
    <x v="1"/>
    <x v="0"/>
    <s v="USD"/>
    <n v="1415247757"/>
    <n v="1412652157"/>
    <b v="0"/>
    <n v="2"/>
    <b v="0"/>
    <s v="food/food trucks"/>
    <x v="245"/>
    <x v="31"/>
    <s v="food"/>
    <s v="food trucks"/>
    <x v="1058"/>
    <d v="2014-11-05T23:22:37"/>
  </r>
  <r>
    <n v="2141"/>
    <s v="King of Consoles"/>
    <s v="A place where people can test out the latest video games, for an hourly fee. It's cheaper than wasting money on a $60 game that sucked"/>
    <x v="171"/>
    <x v="0"/>
    <x v="1"/>
    <x v="0"/>
    <s v="USD"/>
    <n v="1415947159"/>
    <n v="1413351559"/>
    <b v="0"/>
    <n v="0"/>
    <b v="0"/>
    <s v="games/video games"/>
    <x v="0"/>
    <x v="0"/>
    <s v="games"/>
    <s v="video games"/>
    <x v="1059"/>
    <d v="2014-11-14T01:39:19"/>
  </r>
  <r>
    <n v="923"/>
    <s v="First Solo Album - Siempre Filiberto"/>
    <s v="My first solo Album, &quot;Siempre Filiberto&quot;.  Inspired by and dedicated to a great man in my life who I recently lost to a tragic accident"/>
    <x v="171"/>
    <x v="793"/>
    <x v="1"/>
    <x v="0"/>
    <s v="USD"/>
    <n v="1416614523"/>
    <n v="1414018923"/>
    <b v="0"/>
    <n v="6"/>
    <b v="0"/>
    <s v="music/jazz"/>
    <x v="872"/>
    <x v="100"/>
    <s v="music"/>
    <s v="jazz"/>
    <x v="1060"/>
    <d v="2014-11-21T19:02:03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x v="794"/>
    <x v="2"/>
    <x v="0"/>
    <s v="USD"/>
    <n v="1416964500"/>
    <n v="1414368616"/>
    <b v="1"/>
    <n v="98"/>
    <b v="1"/>
    <s v="photography/photobooks"/>
    <x v="873"/>
    <x v="805"/>
    <s v="photography"/>
    <s v="photobooks"/>
    <x v="1061"/>
    <d v="2014-11-25T20:15:00"/>
  </r>
  <r>
    <n v="709"/>
    <s v="lumiglove"/>
    <s v="A &quot;handheld&quot; light, which eases the way you illuminate objects and/or paths."/>
    <x v="171"/>
    <x v="134"/>
    <x v="1"/>
    <x v="0"/>
    <s v="USD"/>
    <n v="1417741159"/>
    <n v="1415149159"/>
    <b v="0"/>
    <n v="2"/>
    <b v="0"/>
    <s v="technology/wearables"/>
    <x v="874"/>
    <x v="130"/>
    <s v="technology"/>
    <s v="wearables"/>
    <x v="1062"/>
    <d v="2014-12-04T19:59:19"/>
  </r>
  <r>
    <n v="1517"/>
    <s v="THE WATCHERS:  a book of the Wait Watchers photographs"/>
    <s v="THE WATCHERS is the first book of photos by Haley Morris-Cafiero.  It will contain the images from Wait Watchers and new photos."/>
    <x v="171"/>
    <x v="795"/>
    <x v="2"/>
    <x v="0"/>
    <s v="USD"/>
    <n v="1417845600"/>
    <n v="1415194553"/>
    <b v="1"/>
    <n v="615"/>
    <b v="1"/>
    <s v="photography/photobooks"/>
    <x v="875"/>
    <x v="806"/>
    <s v="photography"/>
    <s v="photobooks"/>
    <x v="1063"/>
    <d v="2014-12-06T01:00:00"/>
  </r>
  <r>
    <n v="316"/>
    <s v="THE SECRET TRIAL 5 - GRASSROOTS CROSS-CANADA TOUR"/>
    <s v="Award winning documentary The Secret Trial 5 needs your help for a Cross-Canada Tour!"/>
    <x v="171"/>
    <x v="796"/>
    <x v="2"/>
    <x v="11"/>
    <s v="CAD"/>
    <n v="1418273940"/>
    <n v="1415398197"/>
    <b v="1"/>
    <n v="158"/>
    <b v="1"/>
    <s v="film &amp; video/documentary"/>
    <x v="876"/>
    <x v="807"/>
    <s v="film &amp; video"/>
    <s v="documentary"/>
    <x v="1064"/>
    <d v="2014-12-10T23:59:00"/>
  </r>
  <r>
    <n v="1475"/>
    <s v="30-Hour Comedy Podcast Marathon and Tour"/>
    <s v="We're raising money to create a 30-hour comedy marathon and an upcoming tour to celebrate our 10-year podcast anniversary."/>
    <x v="171"/>
    <x v="797"/>
    <x v="2"/>
    <x v="0"/>
    <s v="USD"/>
    <n v="1419051540"/>
    <n v="1416244863"/>
    <b v="1"/>
    <n v="441"/>
    <b v="1"/>
    <s v="publishing/radio &amp; podcasts"/>
    <x v="877"/>
    <x v="808"/>
    <s v="publishing"/>
    <s v="radio &amp; podcasts"/>
    <x v="1065"/>
    <d v="2014-12-19T23:59:00"/>
  </r>
  <r>
    <n v="953"/>
    <s v="IRring - The Remote Control That fits on Your Finger"/>
    <s v="IRring is the worlds first universal remote control that fits on your finger and controls your TV, your lighting, and your life."/>
    <x v="171"/>
    <x v="210"/>
    <x v="1"/>
    <x v="0"/>
    <s v="USD"/>
    <n v="1422158199"/>
    <n v="1419566199"/>
    <b v="0"/>
    <n v="5"/>
    <b v="0"/>
    <s v="technology/wearables"/>
    <x v="878"/>
    <x v="809"/>
    <s v="technology"/>
    <s v="wearables"/>
    <x v="1066"/>
    <d v="2015-01-24T22:56:39"/>
  </r>
  <r>
    <n v="3879"/>
    <s v="Theatre 'Portable' Royal (Canceled)"/>
    <s v="Theatre â€˜Portableâ€™ Royal is a portable, fully working, 40 seater theatre which will tour the UK and beyond!"/>
    <x v="171"/>
    <x v="0"/>
    <x v="0"/>
    <x v="9"/>
    <s v="GBP"/>
    <n v="1422218396"/>
    <n v="1419626396"/>
    <b v="0"/>
    <n v="0"/>
    <b v="0"/>
    <s v="theater/musical"/>
    <x v="0"/>
    <x v="0"/>
    <s v="theater"/>
    <s v="musical"/>
    <x v="1067"/>
    <d v="2015-01-25T15:39:56"/>
  </r>
  <r>
    <n v="540"/>
    <s v="hap's- Whats the program?"/>
    <s v="There are so many dilemmas in life- what to do, where to go? _x000a_Let us solve it - search our preference based entertainment calendar"/>
    <x v="171"/>
    <x v="4"/>
    <x v="1"/>
    <x v="0"/>
    <s v="USD"/>
    <n v="1423078606"/>
    <n v="1420486606"/>
    <b v="0"/>
    <n v="1"/>
    <b v="0"/>
    <s v="technology/web"/>
    <x v="207"/>
    <x v="4"/>
    <s v="technology"/>
    <s v="web"/>
    <x v="1068"/>
    <d v="2015-02-04T14:36:46"/>
  </r>
  <r>
    <n v="2957"/>
    <s v="BAMA Theatre Headset Campaign (Canceled)"/>
    <s v="Theatre in Tuscaloosa, AL built in the 1930s.  The headsets seem about that old. They are almost unusable."/>
    <x v="171"/>
    <x v="113"/>
    <x v="0"/>
    <x v="0"/>
    <s v="USD"/>
    <n v="1427498172"/>
    <n v="1422317772"/>
    <b v="0"/>
    <n v="3"/>
    <b v="0"/>
    <s v="theater/spaces"/>
    <x v="879"/>
    <x v="302"/>
    <s v="theater"/>
    <s v="spaces"/>
    <x v="1069"/>
    <d v="2015-03-27T18:16:12"/>
  </r>
  <r>
    <n v="2683"/>
    <s v="Just Cereal - Mobile Cereal Bar"/>
    <s v="Cereal isn't only for breakfast! Help me bring cereal to the 92% of Americans who eat cereal everyday. Out of the home and to you!"/>
    <x v="171"/>
    <x v="798"/>
    <x v="1"/>
    <x v="0"/>
    <s v="USD"/>
    <n v="1425233240"/>
    <n v="1422641240"/>
    <b v="0"/>
    <n v="3"/>
    <b v="0"/>
    <s v="food/food trucks"/>
    <x v="715"/>
    <x v="810"/>
    <s v="food"/>
    <s v="food trucks"/>
    <x v="1070"/>
    <d v="2015-03-01T13:07:20"/>
  </r>
  <r>
    <n v="2695"/>
    <s v="Fat daddy mac food truck"/>
    <s v="I am creating food magic on the go! Amazing food isn't just for sitdown restaraunts anymore!"/>
    <x v="171"/>
    <x v="224"/>
    <x v="1"/>
    <x v="0"/>
    <s v="USD"/>
    <n v="1428981718"/>
    <n v="1423801318"/>
    <b v="0"/>
    <n v="3"/>
    <b v="0"/>
    <s v="food/food trucks"/>
    <x v="880"/>
    <x v="222"/>
    <s v="food"/>
    <s v="food trucks"/>
    <x v="1071"/>
    <d v="2015-04-13T22:21:58"/>
  </r>
  <r>
    <n v="3912"/>
    <s v="JoLee Productions"/>
    <s v="Producing &amp; directing Jake's Women by Neil Simon opening July 9 and running through July 26 for Sonoma Arts Live"/>
    <x v="171"/>
    <x v="4"/>
    <x v="1"/>
    <x v="0"/>
    <s v="USD"/>
    <n v="1429936500"/>
    <n v="1424759330"/>
    <b v="0"/>
    <n v="1"/>
    <b v="0"/>
    <s v="theater/plays"/>
    <x v="207"/>
    <x v="4"/>
    <s v="theater"/>
    <s v="plays"/>
    <x v="1072"/>
    <d v="2015-04-24T23:35:00"/>
  </r>
  <r>
    <n v="1818"/>
    <s v="Give Me Your Goofy-ist"/>
    <s v="We are all different, this is a way to honor and celebrate the authenticity in being different."/>
    <x v="171"/>
    <x v="0"/>
    <x v="1"/>
    <x v="0"/>
    <s v="USD"/>
    <n v="1428035850"/>
    <n v="1425447450"/>
    <b v="0"/>
    <n v="0"/>
    <b v="0"/>
    <s v="photography/photobooks"/>
    <x v="0"/>
    <x v="0"/>
    <s v="photography"/>
    <s v="photobooks"/>
    <x v="1073"/>
    <d v="2015-04-02T23:37:30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x v="799"/>
    <x v="2"/>
    <x v="0"/>
    <s v="USD"/>
    <n v="1429852797"/>
    <n v="1426396797"/>
    <b v="1"/>
    <n v="303"/>
    <b v="1"/>
    <s v="film &amp; video/documentary"/>
    <x v="881"/>
    <x v="811"/>
    <s v="film &amp; video"/>
    <s v="documentary"/>
    <x v="1074"/>
    <d v="2015-04-24T00:19:57"/>
  </r>
  <r>
    <n v="1852"/>
    <s v="Radiolucent - Electric City."/>
    <s v="Athens, GA-based rock &amp; roll/soul band Radiolucent is kickstarting funds to mix, master, &amp; release their 2nd record, Electric City."/>
    <x v="171"/>
    <x v="800"/>
    <x v="2"/>
    <x v="0"/>
    <s v="USD"/>
    <n v="1429920000"/>
    <n v="1426703452"/>
    <b v="0"/>
    <n v="131"/>
    <b v="1"/>
    <s v="music/rock"/>
    <x v="882"/>
    <x v="812"/>
    <s v="music"/>
    <s v="rock"/>
    <x v="1075"/>
    <d v="2015-04-24T19:00:00"/>
  </r>
  <r>
    <n v="3043"/>
    <s v="Like This Post (The Post at 750)"/>
    <s v="Introducing The Post at 750! Join us in the creation of Vancouver's most exciting new cultural space in the heart of downtown."/>
    <x v="171"/>
    <x v="801"/>
    <x v="2"/>
    <x v="11"/>
    <s v="CAD"/>
    <n v="1429152600"/>
    <n v="1426815699"/>
    <b v="0"/>
    <n v="128"/>
    <b v="1"/>
    <s v="theater/spaces"/>
    <x v="883"/>
    <x v="813"/>
    <s v="theater"/>
    <s v="spaces"/>
    <x v="1076"/>
    <d v="2015-04-15T21:50:00"/>
  </r>
  <r>
    <n v="57"/>
    <s v="Our Gay Group - Quality Online Programming For the Gay Man"/>
    <s v="An entertainment network built with a focus of uniting our community with quality, relevant live and scripted entertainment."/>
    <x v="171"/>
    <x v="802"/>
    <x v="2"/>
    <x v="0"/>
    <s v="USD"/>
    <n v="1429991962"/>
    <n v="1427399962"/>
    <b v="0"/>
    <n v="69"/>
    <b v="1"/>
    <s v="film &amp; video/television"/>
    <x v="884"/>
    <x v="814"/>
    <s v="film &amp; video"/>
    <s v="television"/>
    <x v="1077"/>
    <d v="2015-04-25T14:59:22"/>
  </r>
  <r>
    <n v="668"/>
    <s v="Iplace itâ„¢ : The Phone Holding RFID Blocking Card Holder"/>
    <s v="A card holding companion to your phone that acts as a placing device for all your devices.  Grips to any material too."/>
    <x v="171"/>
    <x v="803"/>
    <x v="1"/>
    <x v="0"/>
    <s v="USD"/>
    <n v="1431374222"/>
    <n v="1427486222"/>
    <b v="0"/>
    <n v="25"/>
    <b v="0"/>
    <s v="technology/wearables"/>
    <x v="885"/>
    <x v="815"/>
    <s v="technology"/>
    <s v="wearables"/>
    <x v="1078"/>
    <d v="2015-05-11T14:57:02"/>
  </r>
  <r>
    <n v="1559"/>
    <s v="North Cascades Bigfoot Photo Expedition"/>
    <s v="The goal of this project is to provide scientific evidence of bigfoot in the North Cascades."/>
    <x v="171"/>
    <x v="15"/>
    <x v="1"/>
    <x v="0"/>
    <s v="USD"/>
    <n v="1430270199"/>
    <n v="1428974199"/>
    <b v="0"/>
    <n v="1"/>
    <b v="0"/>
    <s v="photography/nature"/>
    <x v="523"/>
    <x v="14"/>
    <s v="photography"/>
    <s v="nature"/>
    <x v="1079"/>
    <d v="2015-04-28T20:16:39"/>
  </r>
  <r>
    <n v="2621"/>
    <s v="Vulcan I: Rocket Powered by 3D Printed Engine"/>
    <s v="Team of undergraduates racing to be the first student organization to successfully launch a rocket powered by a 3D-printed engine."/>
    <x v="171"/>
    <x v="804"/>
    <x v="2"/>
    <x v="0"/>
    <s v="USD"/>
    <n v="1432230988"/>
    <n v="1429638988"/>
    <b v="1"/>
    <n v="465"/>
    <b v="1"/>
    <s v="technology/space exploration"/>
    <x v="886"/>
    <x v="816"/>
    <s v="technology"/>
    <s v="space exploration"/>
    <x v="1080"/>
    <d v="2015-05-21T12:56:28"/>
  </r>
  <r>
    <n v="230"/>
    <s v="In Love There's War"/>
    <s v="In Love There's War is a spicy web series that will have viewers at the edge of their seats as deception and hidden secrecies unravel."/>
    <x v="171"/>
    <x v="805"/>
    <x v="1"/>
    <x v="0"/>
    <s v="USD"/>
    <n v="1433443151"/>
    <n v="1430851151"/>
    <b v="0"/>
    <n v="2"/>
    <b v="0"/>
    <s v="film &amp; video/drama"/>
    <x v="426"/>
    <x v="92"/>
    <s v="film &amp; video"/>
    <s v="drama"/>
    <x v="1081"/>
    <d v="2015-06-04T13:39:11"/>
  </r>
  <r>
    <n v="2044"/>
    <s v="PiSoC: Learn to Create"/>
    <s v="The PiSoC is an open source development platform which gives each person a unique opportunity to create, regardless of skill level."/>
    <x v="171"/>
    <x v="806"/>
    <x v="2"/>
    <x v="0"/>
    <s v="USD"/>
    <n v="1434212714"/>
    <n v="1431620714"/>
    <b v="0"/>
    <n v="180"/>
    <b v="1"/>
    <s v="technology/hardware"/>
    <x v="887"/>
    <x v="817"/>
    <s v="technology"/>
    <s v="hardware"/>
    <x v="1082"/>
    <d v="2015-06-13T11:25:14"/>
  </r>
  <r>
    <n v="1166"/>
    <s v="Fire On High: Organic Food Truck on a Mission"/>
    <s v="Making delicious healthy food affordable &amp; accessible to ALL Cincinnati neighborhoods. Locally sourced, seasonally-inspired menu"/>
    <x v="171"/>
    <x v="807"/>
    <x v="1"/>
    <x v="0"/>
    <s v="USD"/>
    <n v="1435291200"/>
    <n v="1432640342"/>
    <b v="0"/>
    <n v="8"/>
    <b v="0"/>
    <s v="food/food trucks"/>
    <x v="888"/>
    <x v="818"/>
    <s v="food"/>
    <s v="food trucks"/>
    <x v="1083"/>
    <d v="2015-06-25T23:00:00"/>
  </r>
  <r>
    <n v="1089"/>
    <s v="Farabel"/>
    <s v="Farabel is a single player turn-based fantasy strategy game for Mac/PC/Linux"/>
    <x v="171"/>
    <x v="808"/>
    <x v="1"/>
    <x v="14"/>
    <s v="EUR"/>
    <n v="1435293175"/>
    <n v="1432701175"/>
    <b v="0"/>
    <n v="49"/>
    <b v="0"/>
    <s v="games/video games"/>
    <x v="889"/>
    <x v="819"/>
    <s v="games"/>
    <s v="video games"/>
    <x v="1084"/>
    <d v="2015-06-25T23:32:55"/>
  </r>
  <r>
    <n v="2687"/>
    <s v="Munch Wagon"/>
    <s v="Your American Pizzas, Wings, Stuffed Gouda Burger, Sweet &amp; Russet Potato Fries served on a food Truck!!"/>
    <x v="171"/>
    <x v="0"/>
    <x v="1"/>
    <x v="0"/>
    <s v="USD"/>
    <n v="1435591318"/>
    <n v="1432999318"/>
    <b v="0"/>
    <n v="0"/>
    <b v="0"/>
    <s v="food/food trucks"/>
    <x v="0"/>
    <x v="0"/>
    <s v="food"/>
    <s v="food trucks"/>
    <x v="1085"/>
    <d v="2015-06-29T10:21:58"/>
  </r>
  <r>
    <n v="3890"/>
    <s v="Something Wicked This Way Comes"/>
    <s v="Will Power Troupe is the only US group invited to perform in London's Shakespeare Festival. We need your help to bring the USA to UK!"/>
    <x v="171"/>
    <x v="809"/>
    <x v="1"/>
    <x v="0"/>
    <s v="USD"/>
    <n v="1439662344"/>
    <n v="1434478344"/>
    <b v="0"/>
    <n v="8"/>
    <b v="0"/>
    <s v="theater/plays"/>
    <x v="890"/>
    <x v="820"/>
    <s v="theater"/>
    <s v="plays"/>
    <x v="1086"/>
    <d v="2015-08-15T13:12:24"/>
  </r>
  <r>
    <n v="3267"/>
    <s v="or, The Whale: an original stage adaptation of Moby-Dick"/>
    <s v="Experience the great American novel like never before.... Through the magic of live storytelling in an epic and threadbare sort of way."/>
    <x v="171"/>
    <x v="810"/>
    <x v="2"/>
    <x v="0"/>
    <s v="USD"/>
    <n v="1437156660"/>
    <n v="1434564660"/>
    <b v="1"/>
    <n v="288"/>
    <b v="1"/>
    <s v="theater/plays"/>
    <x v="891"/>
    <x v="821"/>
    <s v="theater"/>
    <s v="plays"/>
    <x v="1087"/>
    <d v="2015-07-17T13:11:00"/>
  </r>
  <r>
    <n v="421"/>
    <s v="The monster Inside"/>
    <s v="An artistic project that will act as my final animation project and first feature film written, directed, animated, and produced by me"/>
    <x v="171"/>
    <x v="811"/>
    <x v="1"/>
    <x v="0"/>
    <s v="USD"/>
    <n v="1440157656"/>
    <n v="1434973656"/>
    <b v="0"/>
    <n v="6"/>
    <b v="0"/>
    <s v="film &amp; video/animation"/>
    <x v="892"/>
    <x v="822"/>
    <s v="film &amp; video"/>
    <s v="animation"/>
    <x v="1088"/>
    <d v="2015-08-21T06:47:36"/>
  </r>
  <r>
    <n v="3872"/>
    <s v="Shining Star Players (Canceled)"/>
    <s v="We are a brand new theatrical teen production company, and we need enough money to put on our first musical production."/>
    <x v="171"/>
    <x v="0"/>
    <x v="0"/>
    <x v="0"/>
    <s v="USD"/>
    <n v="1439522996"/>
    <n v="1435202996"/>
    <b v="0"/>
    <n v="0"/>
    <b v="0"/>
    <s v="theater/musical"/>
    <x v="0"/>
    <x v="0"/>
    <s v="theater"/>
    <s v="musical"/>
    <x v="1089"/>
    <d v="2015-08-13T22:29:56"/>
  </r>
  <r>
    <n v="954"/>
    <s v="A Wearable Twisting iPhone Case w/ Built in Selfie Extender"/>
    <s v="Turn your iPhone into wearable tech &amp; GoPro. Features: Selfie Stick, Tripod, &amp; Protective Top. Great for everyday carry."/>
    <x v="171"/>
    <x v="812"/>
    <x v="1"/>
    <x v="0"/>
    <s v="USD"/>
    <n v="1440100839"/>
    <n v="1436472039"/>
    <b v="0"/>
    <n v="73"/>
    <b v="0"/>
    <s v="technology/wearables"/>
    <x v="893"/>
    <x v="823"/>
    <s v="technology"/>
    <s v="wearables"/>
    <x v="1090"/>
    <d v="2015-08-20T15:00:39"/>
  </r>
  <r>
    <n v="2414"/>
    <s v="Help 95th St.Tacos get a food truck in Atlanta"/>
    <s v="95th St. Tacos needs your help in purchasing a food truck so that we can deliver the flavors of LA Tacos right to your neighborhood"/>
    <x v="171"/>
    <x v="552"/>
    <x v="1"/>
    <x v="0"/>
    <s v="USD"/>
    <n v="1440215940"/>
    <n v="1436805660"/>
    <b v="0"/>
    <n v="13"/>
    <b v="0"/>
    <s v="food/food trucks"/>
    <x v="894"/>
    <x v="824"/>
    <s v="food"/>
    <s v="food trucks"/>
    <x v="1091"/>
    <d v="2015-08-21T22:59:00"/>
  </r>
  <r>
    <n v="1220"/>
    <s v="All The People"/>
    <s v="A beautiful photo art book of portraits and conversations with people that may expand your idea of gender."/>
    <x v="171"/>
    <x v="813"/>
    <x v="2"/>
    <x v="6"/>
    <s v="EUR"/>
    <n v="1440515112"/>
    <n v="1437923112"/>
    <b v="0"/>
    <n v="140"/>
    <b v="1"/>
    <s v="photography/photobooks"/>
    <x v="895"/>
    <x v="825"/>
    <s v="photography"/>
    <s v="photobooks"/>
    <x v="1092"/>
    <d v="2015-08-25T10:05:12"/>
  </r>
  <r>
    <n v="2410"/>
    <s v="Websters grill truck       slow cooked meats"/>
    <s v="Websters grill truck the best slow cooked meats on hot coals_x000a_Beef bisket, roast Lamb, roast chicken, Ribs, burgers, sliders,"/>
    <x v="171"/>
    <x v="0"/>
    <x v="1"/>
    <x v="3"/>
    <s v="AUD"/>
    <n v="1441619275"/>
    <n v="1439027275"/>
    <b v="0"/>
    <n v="0"/>
    <b v="0"/>
    <s v="food/food trucks"/>
    <x v="0"/>
    <x v="0"/>
    <s v="food"/>
    <s v="food trucks"/>
    <x v="1093"/>
    <d v="2015-09-07T04:47:55"/>
  </r>
  <r>
    <n v="2380"/>
    <s v="Finit - Hashtag Chatting (Canceled)"/>
    <s v="Tired of waiting for likes? Here is a brand new social network centered on real-time hashtag chatting. Just chat and enjoy!"/>
    <x v="171"/>
    <x v="814"/>
    <x v="0"/>
    <x v="0"/>
    <s v="USD"/>
    <n v="1443726142"/>
    <n v="1441134142"/>
    <b v="0"/>
    <n v="3"/>
    <b v="0"/>
    <s v="technology/web"/>
    <x v="516"/>
    <x v="826"/>
    <s v="technology"/>
    <s v="web"/>
    <x v="1094"/>
    <d v="2015-10-01T14:02:22"/>
  </r>
  <r>
    <n v="1435"/>
    <s v="Trilogy of Crystals, book 1, translation"/>
    <s v="English translation of the first book from a sword and sorcery Fantasy trilogy, by Paolo Parente"/>
    <x v="171"/>
    <x v="271"/>
    <x v="1"/>
    <x v="5"/>
    <s v="EUR"/>
    <n v="1444589020"/>
    <n v="1441997020"/>
    <b v="0"/>
    <n v="2"/>
    <b v="0"/>
    <s v="publishing/translations"/>
    <x v="61"/>
    <x v="268"/>
    <s v="publishing"/>
    <s v="translations"/>
    <x v="1095"/>
    <d v="2015-10-11T13:43:40"/>
  </r>
  <r>
    <n v="3411"/>
    <s v="Assimilation - A history lesson you will never forget"/>
    <s v="The world's Boarding School history is brutal. But in this acclaimed play, Natives run the school, and Whites are being assimilated."/>
    <x v="171"/>
    <x v="815"/>
    <x v="2"/>
    <x v="0"/>
    <s v="USD"/>
    <n v="1444264372"/>
    <n v="1442536372"/>
    <b v="0"/>
    <n v="78"/>
    <b v="1"/>
    <s v="theater/plays"/>
    <x v="896"/>
    <x v="827"/>
    <s v="theater"/>
    <s v="plays"/>
    <x v="1096"/>
    <d v="2015-10-07T19:32:52"/>
  </r>
  <r>
    <n v="561"/>
    <s v="CheckMate Careers"/>
    <s v="A marketplace for talent and employers to match. Using intuitive technology we match &amp; place talent with the best career position."/>
    <x v="171"/>
    <x v="814"/>
    <x v="1"/>
    <x v="0"/>
    <s v="USD"/>
    <n v="1445874513"/>
    <n v="1442850513"/>
    <b v="0"/>
    <n v="2"/>
    <b v="0"/>
    <s v="technology/web"/>
    <x v="516"/>
    <x v="828"/>
    <s v="technology"/>
    <s v="web"/>
    <x v="1097"/>
    <d v="2015-10-26T10:48:33"/>
  </r>
  <r>
    <n v="534"/>
    <s v="Theatre for restorative justice - help us get to Belgium!"/>
    <s v="We're a zero-budget, non-profit theatre group based in Oslo and have been invited to perform at a conference in Belgium. Help!"/>
    <x v="171"/>
    <x v="816"/>
    <x v="2"/>
    <x v="8"/>
    <s v="NOK"/>
    <n v="1446418800"/>
    <n v="1443036470"/>
    <b v="0"/>
    <n v="48"/>
    <b v="1"/>
    <s v="theater/plays"/>
    <x v="897"/>
    <x v="829"/>
    <s v="theater"/>
    <s v="plays"/>
    <x v="1098"/>
    <d v="2015-11-01T18:00:00"/>
  </r>
  <r>
    <n v="2618"/>
    <s v="SPACE ART FEATURING ASTRONAUTS #WeBelieveInAstronauts"/>
    <s v="LTD ED COLLECTIBLE SPACE ART FEAT. ASTRONAUTS"/>
    <x v="171"/>
    <x v="817"/>
    <x v="2"/>
    <x v="0"/>
    <s v="USD"/>
    <n v="1449000061"/>
    <n v="1443812461"/>
    <b v="1"/>
    <n v="77"/>
    <b v="1"/>
    <s v="technology/space exploration"/>
    <x v="898"/>
    <x v="830"/>
    <s v="technology"/>
    <s v="space exploration"/>
    <x v="1099"/>
    <d v="2015-12-01T15:01:01"/>
  </r>
  <r>
    <n v="2438"/>
    <s v="FOOD|Art"/>
    <s v="I'm starting a catering and food truck business of southern comfort food. My FOOD is my Art!  _x000a_Thanks for you help!"/>
    <x v="171"/>
    <x v="15"/>
    <x v="1"/>
    <x v="0"/>
    <s v="USD"/>
    <n v="1449529062"/>
    <n v="1444341462"/>
    <b v="0"/>
    <n v="1"/>
    <b v="0"/>
    <s v="food/food trucks"/>
    <x v="523"/>
    <x v="14"/>
    <s v="food"/>
    <s v="food trucks"/>
    <x v="1100"/>
    <d v="2015-12-07T17:57:42"/>
  </r>
  <r>
    <n v="3402"/>
    <s v="Liberty Falls, 54321"/>
    <s v="Itâ€™s a celebration of our heritage. Well, not all of ours. If you live in Liberty Falls, itâ€™s yours. If you donâ€™t, then it's not."/>
    <x v="171"/>
    <x v="818"/>
    <x v="2"/>
    <x v="0"/>
    <s v="USD"/>
    <n v="1447295460"/>
    <n v="1444747843"/>
    <b v="0"/>
    <n v="165"/>
    <b v="1"/>
    <s v="theater/plays"/>
    <x v="899"/>
    <x v="831"/>
    <s v="theater"/>
    <s v="plays"/>
    <x v="1101"/>
    <d v="2015-11-11T21:31:00"/>
  </r>
  <r>
    <n v="1293"/>
    <s v="WORSE THAN TIGERS"/>
    <s v="Invest in the world premiere of WORSE THAN TIGERS at ACT, and in the future of Seattle's newest, female-led theatre company: RED STAGE."/>
    <x v="171"/>
    <x v="819"/>
    <x v="2"/>
    <x v="0"/>
    <s v="USD"/>
    <n v="1447523371"/>
    <n v="1444927771"/>
    <b v="0"/>
    <n v="120"/>
    <b v="1"/>
    <s v="theater/plays"/>
    <x v="900"/>
    <x v="832"/>
    <s v="theater"/>
    <s v="plays"/>
    <x v="1102"/>
    <d v="2015-11-14T12:49:31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x v="820"/>
    <x v="2"/>
    <x v="0"/>
    <s v="USD"/>
    <n v="1450901872"/>
    <n v="1448309872"/>
    <b v="0"/>
    <n v="99"/>
    <b v="1"/>
    <s v="technology/wearables"/>
    <x v="901"/>
    <x v="833"/>
    <s v="technology"/>
    <s v="wearables"/>
    <x v="1103"/>
    <d v="2015-12-23T15:17:52"/>
  </r>
  <r>
    <n v="2728"/>
    <s v="Multi-Function SSD Shield for the Raspberry Pi 2"/>
    <s v="SSD, WiFi, RTC w/Battery and high power USB all in one shield."/>
    <x v="171"/>
    <x v="821"/>
    <x v="2"/>
    <x v="0"/>
    <s v="USD"/>
    <n v="1451485434"/>
    <n v="1448461434"/>
    <b v="0"/>
    <n v="392"/>
    <b v="1"/>
    <s v="technology/hardware"/>
    <x v="902"/>
    <x v="834"/>
    <s v="technology"/>
    <s v="hardware"/>
    <x v="1104"/>
    <d v="2015-12-30T09:23:54"/>
  </r>
  <r>
    <n v="2404"/>
    <s v="Square Donuts Truck"/>
    <s v="We would love another Donut Food Truck for your famous Square Donuts.  We have one successful truck and retail store open already!"/>
    <x v="171"/>
    <x v="0"/>
    <x v="1"/>
    <x v="0"/>
    <s v="USD"/>
    <n v="1451782607"/>
    <n v="1449190607"/>
    <b v="0"/>
    <n v="0"/>
    <b v="0"/>
    <s v="food/food trucks"/>
    <x v="0"/>
    <x v="0"/>
    <s v="food"/>
    <s v="food trucks"/>
    <x v="1105"/>
    <d v="2016-01-02T19:56:47"/>
  </r>
  <r>
    <n v="237"/>
    <s v="Making The Choice"/>
    <s v="Making The Choice is a christian short film series."/>
    <x v="171"/>
    <x v="15"/>
    <x v="1"/>
    <x v="0"/>
    <s v="USD"/>
    <n v="1457445069"/>
    <n v="1452261069"/>
    <b v="0"/>
    <n v="1"/>
    <b v="0"/>
    <s v="film &amp; video/drama"/>
    <x v="523"/>
    <x v="14"/>
    <s v="film &amp; video"/>
    <s v="drama"/>
    <x v="1106"/>
    <d v="2016-03-08T08:51:09"/>
  </r>
  <r>
    <n v="2655"/>
    <s v="Balloons (Canceled)"/>
    <s v="Thank you for your support!"/>
    <x v="171"/>
    <x v="822"/>
    <x v="0"/>
    <x v="0"/>
    <s v="USD"/>
    <n v="1455048000"/>
    <n v="1452631647"/>
    <b v="0"/>
    <n v="43"/>
    <b v="0"/>
    <s v="technology/space exploration"/>
    <x v="903"/>
    <x v="835"/>
    <s v="technology"/>
    <s v="space exploration"/>
    <x v="1107"/>
    <d v="2016-02-09T15:00:00"/>
  </r>
  <r>
    <n v="2057"/>
    <s v="CableKnife - The World's best cable insulation stripper"/>
    <s v="CableKnife is the best solution for removing insulation from cables for the purpose of maximising the scrap metal value by up to 350%"/>
    <x v="171"/>
    <x v="823"/>
    <x v="2"/>
    <x v="9"/>
    <s v="GBP"/>
    <n v="1456487532"/>
    <n v="1453895532"/>
    <b v="0"/>
    <n v="666"/>
    <b v="1"/>
    <s v="technology/hardware"/>
    <x v="904"/>
    <x v="836"/>
    <s v="technology"/>
    <s v="hardware"/>
    <x v="1108"/>
    <d v="2016-02-26T06:52:12"/>
  </r>
  <r>
    <n v="719"/>
    <s v="Hand Armor Liquid Chalk-Ultimate Sports Chalk Help Patent"/>
    <s v="We've created the perfect sports chalk- antibacterial, lasts longer, better grip, and no mess! Now we need a non-provisional patent!"/>
    <x v="171"/>
    <x v="824"/>
    <x v="1"/>
    <x v="0"/>
    <s v="USD"/>
    <n v="1456189076"/>
    <n v="1454979476"/>
    <b v="0"/>
    <n v="10"/>
    <b v="0"/>
    <s v="technology/wearables"/>
    <x v="905"/>
    <x v="837"/>
    <s v="technology"/>
    <s v="wearables"/>
    <x v="1109"/>
    <d v="2016-02-22T19:57:56"/>
  </r>
  <r>
    <n v="1753"/>
    <s v="The Hero-In Me // Heroinmaleren - en mÃ¥de at leve pÃ¥"/>
    <s v="A friend or fiend? To me he is both, this is his story - in his words, out of his mind, in my photos and straight in to your hearts!"/>
    <x v="171"/>
    <x v="825"/>
    <x v="2"/>
    <x v="10"/>
    <s v="DKK"/>
    <n v="1458579568"/>
    <n v="1455991168"/>
    <b v="0"/>
    <n v="35"/>
    <b v="1"/>
    <s v="photography/photobooks"/>
    <x v="906"/>
    <x v="838"/>
    <s v="photography"/>
    <s v="photobooks"/>
    <x v="1110"/>
    <d v="2016-03-21T11:59:28"/>
  </r>
  <r>
    <n v="3779"/>
    <s v="&quot;The Last Adam&quot; A New Musical, NYC reading"/>
    <s v="A fresh, re-telling of the Jesus story for a new generation."/>
    <x v="171"/>
    <x v="826"/>
    <x v="2"/>
    <x v="0"/>
    <s v="USD"/>
    <n v="1459010340"/>
    <n v="1456421940"/>
    <b v="0"/>
    <n v="115"/>
    <b v="1"/>
    <s v="theater/musical"/>
    <x v="907"/>
    <x v="839"/>
    <s v="theater"/>
    <s v="musical"/>
    <x v="1111"/>
    <d v="2016-03-26T11:39:00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x v="105"/>
    <x v="1"/>
    <x v="0"/>
    <s v="USD"/>
    <n v="1460925811"/>
    <n v="1458333811"/>
    <b v="0"/>
    <n v="2"/>
    <b v="0"/>
    <s v="theater/plays"/>
    <x v="908"/>
    <x v="103"/>
    <s v="theater"/>
    <s v="plays"/>
    <x v="1112"/>
    <d v="2016-04-17T15:43:31"/>
  </r>
  <r>
    <n v="1323"/>
    <s v="PIGGYBACK Earbuds Designed for Sharing! (Canceled)"/>
    <s v="High quality earbuds with a built-in splitter. Share with more than one friend. Music, movies, conversations. Any audio, any device!"/>
    <x v="171"/>
    <x v="827"/>
    <x v="0"/>
    <x v="0"/>
    <s v="USD"/>
    <n v="1461653700"/>
    <n v="1458665146"/>
    <b v="0"/>
    <n v="44"/>
    <b v="0"/>
    <s v="technology/wearables"/>
    <x v="909"/>
    <x v="840"/>
    <s v="technology"/>
    <s v="wearables"/>
    <x v="1113"/>
    <d v="2016-04-26T01:55:00"/>
  </r>
  <r>
    <n v="1174"/>
    <s v="Give The Black Burro a Stable Stable"/>
    <s v="Help me purchase a parking space to be the Burro's permanant home, I need your help to raise $15,000!"/>
    <x v="171"/>
    <x v="828"/>
    <x v="1"/>
    <x v="0"/>
    <s v="USD"/>
    <n v="1462738327"/>
    <n v="1460146327"/>
    <b v="0"/>
    <n v="19"/>
    <b v="0"/>
    <s v="food/food trucks"/>
    <x v="910"/>
    <x v="841"/>
    <s v="food"/>
    <s v="food trucks"/>
    <x v="1114"/>
    <d v="2016-05-08T15:12:07"/>
  </r>
  <r>
    <n v="4066"/>
    <s v="Divine Connection Performing Arts Leadership Program"/>
    <s v="We have created an outstanding mobile Performing Arts Program that has great impact on the social development in multiple communities."/>
    <x v="171"/>
    <x v="82"/>
    <x v="1"/>
    <x v="0"/>
    <s v="USD"/>
    <n v="1463619388"/>
    <n v="1461027388"/>
    <b v="0"/>
    <n v="1"/>
    <b v="0"/>
    <s v="theater/plays"/>
    <x v="500"/>
    <x v="22"/>
    <s v="theater"/>
    <s v="plays"/>
    <x v="1115"/>
    <d v="2016-05-18T19:56:28"/>
  </r>
  <r>
    <n v="1103"/>
    <s v="The Morgue"/>
    <s v="&quot;I go to work... I classify the bodies and store them accordingly... Sometimes I here noises... Other times is see her..."/>
    <x v="171"/>
    <x v="829"/>
    <x v="1"/>
    <x v="0"/>
    <s v="USD"/>
    <n v="1466227190"/>
    <n v="1461043190"/>
    <b v="0"/>
    <n v="15"/>
    <b v="0"/>
    <s v="games/video games"/>
    <x v="911"/>
    <x v="842"/>
    <s v="games"/>
    <s v="video games"/>
    <x v="1116"/>
    <d v="2016-06-18T00:19:50"/>
  </r>
  <r>
    <n v="1197"/>
    <s v="Brewtography Project: Discovering Colorado Breweries"/>
    <s v="A coffee table book celebrating Colorado brewery culture; exploring the passion and personality of local breweries through photographs."/>
    <x v="171"/>
    <x v="830"/>
    <x v="2"/>
    <x v="0"/>
    <s v="USD"/>
    <n v="1465797540"/>
    <n v="1463155034"/>
    <b v="0"/>
    <n v="314"/>
    <b v="1"/>
    <s v="photography/photobooks"/>
    <x v="912"/>
    <x v="843"/>
    <s v="photography"/>
    <s v="photobooks"/>
    <x v="1117"/>
    <d v="2016-06-13T00:59:00"/>
  </r>
  <r>
    <n v="3235"/>
    <s v="Catapult OYL to the next levelâ€”in Edinburgh!"/>
    <s v="Bring the spectacular PLEASE EXCUSE MY DEAR AUNT SALLY to Edinburgh this August for a 4-week run at the prestigious Pleasance Theatre!"/>
    <x v="171"/>
    <x v="831"/>
    <x v="2"/>
    <x v="0"/>
    <s v="USD"/>
    <n v="1467361251"/>
    <n v="1464769251"/>
    <b v="1"/>
    <n v="181"/>
    <b v="1"/>
    <s v="theater/plays"/>
    <x v="913"/>
    <x v="844"/>
    <s v="theater"/>
    <s v="plays"/>
    <x v="1118"/>
    <d v="2016-07-01T03:20:51"/>
  </r>
  <r>
    <n v="3075"/>
    <s v="The Little MAGIC Theatre"/>
    <s v="Magic Morgan &amp; Liliana are raising funds to expand their famed traveling magic show to a theater of magic."/>
    <x v="171"/>
    <x v="832"/>
    <x v="1"/>
    <x v="0"/>
    <s v="USD"/>
    <n v="1471573640"/>
    <n v="1467253640"/>
    <b v="0"/>
    <n v="20"/>
    <b v="0"/>
    <s v="theater/spaces"/>
    <x v="914"/>
    <x v="845"/>
    <s v="theater"/>
    <s v="spaces"/>
    <x v="1119"/>
    <d v="2016-08-18T21:27:20"/>
  </r>
  <r>
    <n v="338"/>
    <s v="Queer Genius"/>
    <s v="&quot;Queer Genius&quot; explores the lives of four visionary queer artists: Eileen Myles, Barbara Hammer, Jibz Cameron and Shannon Funchess"/>
    <x v="171"/>
    <x v="833"/>
    <x v="2"/>
    <x v="0"/>
    <s v="USD"/>
    <n v="1472864400"/>
    <n v="1468001290"/>
    <b v="1"/>
    <n v="236"/>
    <b v="1"/>
    <s v="film &amp; video/documentary"/>
    <x v="915"/>
    <x v="846"/>
    <s v="film &amp; video"/>
    <s v="documentary"/>
    <x v="1120"/>
    <d v="2016-09-02T20:00:00"/>
  </r>
  <r>
    <n v="3286"/>
    <s v="THE FALL - A New Play at FringeNYC!"/>
    <s v="An ensemble-driven play inspired by real-life accounts about six young women who lost their fathers on 9/11. August 2016 at FringeNYC!"/>
    <x v="171"/>
    <x v="834"/>
    <x v="2"/>
    <x v="0"/>
    <s v="USD"/>
    <n v="1471291782"/>
    <n v="1468699782"/>
    <b v="0"/>
    <n v="122"/>
    <b v="1"/>
    <s v="theater/plays"/>
    <x v="916"/>
    <x v="847"/>
    <s v="theater"/>
    <s v="plays"/>
    <x v="1121"/>
    <d v="2016-08-15T15:09:42"/>
  </r>
  <r>
    <n v="946"/>
    <s v="OmniTrade Apron"/>
    <s v="Soft edged-Hard working. The perfect wearable organization for the home and professional shop."/>
    <x v="171"/>
    <x v="835"/>
    <x v="1"/>
    <x v="0"/>
    <s v="USD"/>
    <n v="1473444048"/>
    <n v="1470852048"/>
    <b v="0"/>
    <n v="5"/>
    <b v="0"/>
    <s v="technology/wearables"/>
    <x v="917"/>
    <x v="848"/>
    <s v="technology"/>
    <s v="wearables"/>
    <x v="1122"/>
    <d v="2016-09-09T13:00:48"/>
  </r>
  <r>
    <n v="1048"/>
    <s v="#MYLifeMatters Radio Show &amp; Podcast (Canceled)"/>
    <s v="#MyLifeMatters features compelling stories of students &amp; young adults who overcame challenges to take ownership of their lives."/>
    <x v="171"/>
    <x v="652"/>
    <x v="0"/>
    <x v="0"/>
    <s v="USD"/>
    <n v="1474766189"/>
    <n v="1471310189"/>
    <b v="0"/>
    <n v="4"/>
    <b v="0"/>
    <s v="journalism/audio"/>
    <x v="918"/>
    <x v="555"/>
    <s v="journalism"/>
    <s v="audio"/>
    <x v="1123"/>
    <d v="2016-09-24T20:16:29"/>
  </r>
  <r>
    <n v="1597"/>
    <s v="Vacation Days in Big Bear"/>
    <s v="We're starting up a new an improved way to do vacation rental management, but we need some funding to kick start it!"/>
    <x v="171"/>
    <x v="0"/>
    <x v="1"/>
    <x v="0"/>
    <s v="USD"/>
    <n v="1474360197"/>
    <n v="1471768197"/>
    <b v="0"/>
    <n v="0"/>
    <b v="0"/>
    <s v="photography/places"/>
    <x v="0"/>
    <x v="0"/>
    <s v="photography"/>
    <s v="places"/>
    <x v="1124"/>
    <d v="2016-09-20T03:29:57"/>
  </r>
  <r>
    <n v="2868"/>
    <s v="Becoming UNZIPPED"/>
    <s v="7 billion people &amp; most of us feel alone.  It's time we become emotionally unzipped.  &quot;Unzipped&quot; a new play about men &amp; relationships."/>
    <x v="171"/>
    <x v="836"/>
    <x v="1"/>
    <x v="0"/>
    <s v="USD"/>
    <n v="1475697054"/>
    <n v="1473105054"/>
    <b v="0"/>
    <n v="60"/>
    <b v="0"/>
    <s v="theater/plays"/>
    <x v="919"/>
    <x v="849"/>
    <s v="theater"/>
    <s v="plays"/>
    <x v="1125"/>
    <d v="2016-10-05T14:50:54"/>
  </r>
  <r>
    <n v="2193"/>
    <s v="Astonishing Swordsmen &amp; Sorcerers of Hyperborea 2E"/>
    <s v="The premier sword-and-sorcery RPG now in 2E hardback format! Inspired by Robert E. Howard, H.P. Lovecraft, and Clark Ashton Smith!"/>
    <x v="171"/>
    <x v="837"/>
    <x v="2"/>
    <x v="0"/>
    <s v="USD"/>
    <n v="1479704340"/>
    <n v="1477043072"/>
    <b v="0"/>
    <n v="897"/>
    <b v="1"/>
    <s v="games/tabletop games"/>
    <x v="920"/>
    <x v="850"/>
    <s v="games"/>
    <s v="tabletop games"/>
    <x v="1126"/>
    <d v="2016-11-20T23:59:00"/>
  </r>
  <r>
    <n v="3790"/>
    <s v="Funding a Performing Arts Theatre for Children and Adults"/>
    <s v="As a non profit graduate student at Penn,my passion is the arts, we need support to fund our new CHILDREN's DINNER THEATRE"/>
    <x v="171"/>
    <x v="0"/>
    <x v="1"/>
    <x v="0"/>
    <s v="USD"/>
    <n v="1479834023"/>
    <n v="1477238423"/>
    <b v="0"/>
    <n v="0"/>
    <b v="0"/>
    <s v="theater/musical"/>
    <x v="0"/>
    <x v="0"/>
    <s v="theater"/>
    <s v="musical"/>
    <x v="1127"/>
    <d v="2016-11-22T12:00:23"/>
  </r>
  <r>
    <n v="1746"/>
    <s v="Edge â€¢ France | Witnessing Those Unseen"/>
    <s v="Photo-documenting the refugees of France. Witnessing their humanity. Exploring the common threads of what it means to live at the Edge."/>
    <x v="171"/>
    <x v="838"/>
    <x v="2"/>
    <x v="0"/>
    <s v="USD"/>
    <n v="1479952800"/>
    <n v="1477368867"/>
    <b v="0"/>
    <n v="107"/>
    <b v="1"/>
    <s v="photography/photobooks"/>
    <x v="921"/>
    <x v="851"/>
    <s v="photography"/>
    <s v="photobooks"/>
    <x v="1128"/>
    <d v="2016-11-23T2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x v="839"/>
    <x v="1"/>
    <x v="0"/>
    <s v="USD"/>
    <n v="1480011987"/>
    <n v="1477416387"/>
    <b v="0"/>
    <n v="37"/>
    <b v="0"/>
    <s v="technology/wearables"/>
    <x v="922"/>
    <x v="852"/>
    <s v="technology"/>
    <s v="wearables"/>
    <x v="1129"/>
    <d v="2016-11-24T13:26:27"/>
  </r>
  <r>
    <n v="1148"/>
    <s v="Warren's / Adilyn's Rollin' Bistro"/>
    <s v="New local (Louisville, KY.) food truck with a refreshing spin on rolling kitchens."/>
    <x v="171"/>
    <x v="840"/>
    <x v="1"/>
    <x v="0"/>
    <s v="USD"/>
    <n v="1480568781"/>
    <n v="1477973181"/>
    <b v="0"/>
    <n v="3"/>
    <b v="0"/>
    <s v="food/food trucks"/>
    <x v="923"/>
    <x v="853"/>
    <s v="food"/>
    <s v="food trucks"/>
    <x v="1130"/>
    <d v="2016-12-01T00:06:21"/>
  </r>
  <r>
    <n v="3894"/>
    <s v="MADE-UP: A Sitcom Theater Special"/>
    <s v="Ryan and Vanessa are hosting Christmas for the first time but instead of a happy celebration, they get a hilarious survival situation."/>
    <x v="171"/>
    <x v="749"/>
    <x v="1"/>
    <x v="0"/>
    <s v="USD"/>
    <n v="1481000340"/>
    <n v="1478386812"/>
    <b v="0"/>
    <n v="11"/>
    <b v="0"/>
    <s v="theater/plays"/>
    <x v="924"/>
    <x v="854"/>
    <s v="theater"/>
    <s v="plays"/>
    <x v="1131"/>
    <d v="2016-12-05T23:59:00"/>
  </r>
  <r>
    <n v="4077"/>
    <s v="Citrus Heights Theatre In The Heights"/>
    <s v="We aim to bring creative, innovative, exciting, educational and fun community theater (with a professional attitude) to a new location."/>
    <x v="171"/>
    <x v="841"/>
    <x v="1"/>
    <x v="0"/>
    <s v="USD"/>
    <n v="1482339794"/>
    <n v="1479747794"/>
    <b v="0"/>
    <n v="6"/>
    <b v="0"/>
    <s v="theater/plays"/>
    <x v="925"/>
    <x v="855"/>
    <s v="theater"/>
    <s v="plays"/>
    <x v="1132"/>
    <d v="2016-12-21T12:03:14"/>
  </r>
  <r>
    <n v="3304"/>
    <s v="I Can Ski Forever 3"/>
    <s v="A musical comedy production celebrating the unique, lovable, insufferable ski culture of the modern day mountain town."/>
    <x v="171"/>
    <x v="842"/>
    <x v="2"/>
    <x v="0"/>
    <s v="USD"/>
    <n v="1482418752"/>
    <n v="1479826752"/>
    <b v="0"/>
    <n v="175"/>
    <b v="1"/>
    <s v="theater/plays"/>
    <x v="926"/>
    <x v="856"/>
    <s v="theater"/>
    <s v="plays"/>
    <x v="1133"/>
    <d v="2016-12-22T09:59:12"/>
  </r>
  <r>
    <n v="703"/>
    <s v="EL TORO SPEEDWRAPS - THE EVOLUTION OF SPORTS TRAINING"/>
    <s v="SPEEDWRAPS improve the speed, agility &amp; strength of an athlete by utilizing evenly distributed weight on the lower leg."/>
    <x v="171"/>
    <x v="843"/>
    <x v="1"/>
    <x v="0"/>
    <s v="USD"/>
    <n v="1485905520"/>
    <n v="1481150949"/>
    <b v="0"/>
    <n v="7"/>
    <b v="0"/>
    <s v="technology/wearables"/>
    <x v="927"/>
    <x v="857"/>
    <s v="technology"/>
    <s v="wearables"/>
    <x v="1134"/>
    <d v="2017-01-31T18:32:00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x v="844"/>
    <x v="1"/>
    <x v="2"/>
    <s v="EUR"/>
    <n v="1484065881"/>
    <n v="1481473881"/>
    <b v="0"/>
    <n v="31"/>
    <b v="0"/>
    <s v="technology/wearables"/>
    <x v="928"/>
    <x v="72"/>
    <s v="technology"/>
    <s v="wearables"/>
    <x v="1135"/>
    <d v="2017-01-10T11:31:21"/>
  </r>
  <r>
    <n v="2995"/>
    <s v="Help Austin's Blue Starlite Drive-in MOVE + ADD 35MM"/>
    <s v="Keeping the drive-in culture alive for 6 years, we now ask for your help so we can CREATE A NEW HOME and save 35MM movies!"/>
    <x v="171"/>
    <x v="845"/>
    <x v="2"/>
    <x v="0"/>
    <s v="USD"/>
    <n v="1484841471"/>
    <n v="1482249471"/>
    <b v="0"/>
    <n v="249"/>
    <b v="1"/>
    <s v="theater/spaces"/>
    <x v="929"/>
    <x v="858"/>
    <s v="theater"/>
    <s v="spaces"/>
    <x v="1136"/>
    <d v="2017-01-19T10:57:51"/>
  </r>
  <r>
    <n v="714"/>
    <s v="Prep Packs Survival Belt"/>
    <s v="The Prep Packs Survival Belt allows you to carry all of the essentials for outdoor survival inside your belt buckle"/>
    <x v="171"/>
    <x v="846"/>
    <x v="1"/>
    <x v="0"/>
    <s v="USD"/>
    <n v="1488308082"/>
    <n v="1483124082"/>
    <b v="0"/>
    <n v="28"/>
    <b v="0"/>
    <s v="technology/wearables"/>
    <x v="930"/>
    <x v="859"/>
    <s v="technology"/>
    <s v="wearables"/>
    <x v="1137"/>
    <d v="2017-02-28T13:54:42"/>
  </r>
  <r>
    <n v="517"/>
    <s v="Honeybee: The Animated Series Trailer"/>
    <s v="Honeybee is a cartoon about a girl who can talk to bugs, and her quest to save the bees! Adventure, humor, and lots of fun characters."/>
    <x v="171"/>
    <x v="115"/>
    <x v="1"/>
    <x v="0"/>
    <s v="USD"/>
    <n v="1486046761"/>
    <n v="1483454761"/>
    <b v="0"/>
    <n v="3"/>
    <b v="0"/>
    <s v="film &amp; video/animation"/>
    <x v="931"/>
    <x v="112"/>
    <s v="film &amp; video"/>
    <s v="animation"/>
    <x v="1138"/>
    <d v="2017-02-02T09:46:01"/>
  </r>
  <r>
    <n v="2595"/>
    <s v="Food Truck for Little Fox Bakery"/>
    <s v="Looking to put the best baked goods in Bowling Green on wheels"/>
    <x v="171"/>
    <x v="847"/>
    <x v="1"/>
    <x v="0"/>
    <s v="USD"/>
    <n v="1487915500"/>
    <n v="1485323500"/>
    <b v="0"/>
    <n v="19"/>
    <b v="0"/>
    <s v="food/food trucks"/>
    <x v="932"/>
    <x v="860"/>
    <s v="food"/>
    <s v="food trucks"/>
    <x v="1139"/>
    <d v="2017-02-24T00:51:40"/>
  </r>
  <r>
    <n v="3338"/>
    <s v="The Last Days of Judas Iscariot"/>
    <s v="Join Estelle Parsons in support of Theater That Looks and Sounds Like America"/>
    <x v="171"/>
    <x v="848"/>
    <x v="2"/>
    <x v="0"/>
    <s v="USD"/>
    <n v="1487944080"/>
    <n v="1486129680"/>
    <b v="0"/>
    <n v="112"/>
    <b v="1"/>
    <s v="theater/plays"/>
    <x v="933"/>
    <x v="861"/>
    <s v="theater"/>
    <s v="plays"/>
    <x v="1140"/>
    <d v="2017-02-24T08:48:00"/>
  </r>
  <r>
    <n v="3220"/>
    <s v="Burners"/>
    <s v="A sci-fi thriller for the stage opening March 10 in Los Angeles."/>
    <x v="171"/>
    <x v="849"/>
    <x v="2"/>
    <x v="0"/>
    <s v="USD"/>
    <n v="1489352400"/>
    <n v="1486411204"/>
    <b v="1"/>
    <n v="59"/>
    <b v="1"/>
    <s v="theater/plays"/>
    <x v="934"/>
    <x v="862"/>
    <s v="theater"/>
    <s v="plays"/>
    <x v="1141"/>
    <d v="2017-03-12T16:00:00"/>
  </r>
  <r>
    <n v="3128"/>
    <s v="Casablanca - The Gin Joint Cut (The Play)"/>
    <s v="Bring Morag Fullarton's fun-loving spoof and homage of the classic and timeless film, 'Casablanca', to the stage in New York City."/>
    <x v="171"/>
    <x v="850"/>
    <x v="3"/>
    <x v="0"/>
    <s v="USD"/>
    <n v="1489690141"/>
    <n v="1487101741"/>
    <b v="0"/>
    <n v="117"/>
    <b v="0"/>
    <s v="theater/plays"/>
    <x v="935"/>
    <x v="863"/>
    <s v="theater"/>
    <s v="plays"/>
    <x v="1142"/>
    <d v="2017-03-16T13:49:01"/>
  </r>
  <r>
    <n v="2954"/>
    <s v="ONGO CENTRE | An Incubator Creative Space to self-funds (Canceled)"/>
    <s v="Independent film theater, studio and tech lab with storefront, open space for creative people to grow their dream into a profit."/>
    <x v="171"/>
    <x v="0"/>
    <x v="0"/>
    <x v="0"/>
    <s v="USD"/>
    <n v="1489669203"/>
    <n v="1487944803"/>
    <b v="0"/>
    <n v="0"/>
    <b v="0"/>
    <s v="theater/spaces"/>
    <x v="0"/>
    <x v="0"/>
    <s v="theater"/>
    <s v="spaces"/>
    <x v="1143"/>
    <d v="2017-03-16T08:00:03"/>
  </r>
  <r>
    <n v="2326"/>
    <s v="Gourmet Steak Hot Dogs By The Savage Wienerâ„¢"/>
    <s v="The Savage Wienerâ„¢ launched last Summer.  Our Premium wieners are already a hit, our next project is The Ultimate Steak Hot Dog."/>
    <x v="171"/>
    <x v="707"/>
    <x v="3"/>
    <x v="0"/>
    <s v="USD"/>
    <n v="1493571600"/>
    <n v="1489106948"/>
    <b v="0"/>
    <n v="1"/>
    <b v="0"/>
    <s v="food/small batch"/>
    <x v="325"/>
    <x v="864"/>
    <s v="food"/>
    <s v="small batch"/>
    <x v="1144"/>
    <d v="2017-04-30T12:00:00"/>
  </r>
  <r>
    <n v="3095"/>
    <s v="The Old Howard Theatre Company"/>
    <s v="We are a small theatre company looking to provide world class theatre to the working class in the Greater New York area."/>
    <x v="172"/>
    <x v="15"/>
    <x v="1"/>
    <x v="0"/>
    <s v="USD"/>
    <n v="1470011780"/>
    <n v="1464827780"/>
    <b v="0"/>
    <n v="1"/>
    <b v="0"/>
    <s v="theater/spaces"/>
    <x v="936"/>
    <x v="14"/>
    <s v="theater"/>
    <s v="spaces"/>
    <x v="1145"/>
    <d v="2016-07-31T19:36:20"/>
  </r>
  <r>
    <n v="928"/>
    <s v="In a Jazzy Motown"/>
    <s v="A real Motown Backup singer on 22 gold and platinum albums headlines her own Jazz CD of Motown songs."/>
    <x v="173"/>
    <x v="786"/>
    <x v="1"/>
    <x v="0"/>
    <s v="USD"/>
    <n v="1353196800"/>
    <n v="1348864913"/>
    <b v="0"/>
    <n v="28"/>
    <b v="0"/>
    <s v="music/jazz"/>
    <x v="937"/>
    <x v="865"/>
    <s v="music"/>
    <s v="jazz"/>
    <x v="1146"/>
    <d v="2012-11-17T19:00:00"/>
  </r>
  <r>
    <n v="1404"/>
    <s v="3 Men and a Book"/>
    <s v="Translation &amp; publication of possibly the most famous piece of English literature - Act II Scene II of Romeo and Juliet into txt-speak."/>
    <x v="173"/>
    <x v="851"/>
    <x v="1"/>
    <x v="9"/>
    <s v="GBP"/>
    <n v="1424607285"/>
    <n v="1422447285"/>
    <b v="1"/>
    <n v="5"/>
    <b v="0"/>
    <s v="publishing/translations"/>
    <x v="938"/>
    <x v="866"/>
    <s v="publishing"/>
    <s v="translations"/>
    <x v="1147"/>
    <d v="2015-02-22T07:14:45"/>
  </r>
  <r>
    <n v="345"/>
    <s v="Red Wolf Revival: An Uncertain Tomorrow"/>
    <s v="With the fate of the red wolves at stake, we explore if they can still survive in their last wild home in North Carolina."/>
    <x v="173"/>
    <x v="852"/>
    <x v="2"/>
    <x v="0"/>
    <s v="USD"/>
    <n v="1432161590"/>
    <n v="1429569590"/>
    <b v="1"/>
    <n v="179"/>
    <b v="1"/>
    <s v="film &amp; video/documentary"/>
    <x v="939"/>
    <x v="867"/>
    <s v="film &amp; video"/>
    <s v="documentary"/>
    <x v="1148"/>
    <d v="2015-05-20T17:39:50"/>
  </r>
  <r>
    <n v="1196"/>
    <s v="NAKED IBIZA - A Large Scale Photography Book by Dylan Rosser"/>
    <s v="A book of male nudes photographed on location in Ibiza over the last 4 years."/>
    <x v="173"/>
    <x v="853"/>
    <x v="2"/>
    <x v="9"/>
    <s v="GBP"/>
    <n v="1450467539"/>
    <n v="1447875539"/>
    <b v="0"/>
    <n v="512"/>
    <b v="1"/>
    <s v="photography/photobooks"/>
    <x v="940"/>
    <x v="868"/>
    <s v="photography"/>
    <s v="photobooks"/>
    <x v="1149"/>
    <d v="2015-12-18T14:38:59"/>
  </r>
  <r>
    <n v="2912"/>
    <s v="Fair Play"/>
    <s v="Set in Iceland, Fair Play is a a dark comedy- a play within a play. An extravaganza, fueled by Absinthe, and touched by the Surreal."/>
    <x v="174"/>
    <x v="854"/>
    <x v="1"/>
    <x v="0"/>
    <s v="USD"/>
    <n v="1452827374"/>
    <n v="1450235374"/>
    <b v="0"/>
    <n v="26"/>
    <b v="0"/>
    <s v="theater/plays"/>
    <x v="941"/>
    <x v="869"/>
    <s v="theater"/>
    <s v="plays"/>
    <x v="1150"/>
    <d v="2016-01-14T22:09:34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x v="855"/>
    <x v="2"/>
    <x v="0"/>
    <s v="USD"/>
    <n v="1333774740"/>
    <n v="1330094566"/>
    <b v="0"/>
    <n v="184"/>
    <b v="1"/>
    <s v="music/rock"/>
    <x v="942"/>
    <x v="870"/>
    <s v="music"/>
    <s v="rock"/>
    <x v="1151"/>
    <d v="2012-04-06T23:59:00"/>
  </r>
  <r>
    <n v="285"/>
    <s v="The Phantom Tollbooth: Beyond Expectations - Final Push"/>
    <s v="A documentary about the classic children's book, its creators, and the lasting impact over half a century and beyond."/>
    <x v="175"/>
    <x v="856"/>
    <x v="2"/>
    <x v="0"/>
    <s v="USD"/>
    <n v="1379614128"/>
    <n v="1377022128"/>
    <b v="1"/>
    <n v="563"/>
    <b v="1"/>
    <s v="film &amp; video/documentary"/>
    <x v="943"/>
    <x v="871"/>
    <s v="film &amp; video"/>
    <s v="documentary"/>
    <x v="1152"/>
    <d v="2013-09-19T13:08:48"/>
  </r>
  <r>
    <n v="860"/>
    <s v="Jazz arrangements of Mozart Horn Concertos #3 &amp; #4"/>
    <s v="â€œThe Odd Couple Quintetâ€ is aptly named, since the Horn and Bassoon are truly an â€˜odd coupleâ€™ to front a jazz group."/>
    <x v="175"/>
    <x v="857"/>
    <x v="1"/>
    <x v="0"/>
    <s v="USD"/>
    <n v="1385123713"/>
    <n v="1382528113"/>
    <b v="0"/>
    <n v="48"/>
    <b v="0"/>
    <s v="music/jazz"/>
    <x v="944"/>
    <x v="872"/>
    <s v="music"/>
    <s v="jazz"/>
    <x v="1153"/>
    <d v="2013-11-22T07:35:13"/>
  </r>
  <r>
    <n v="3971"/>
    <s v="The Sentinel &amp; The Showman"/>
    <s v="The timeless story of the struggling actor, the faithful agent and   the reality of what constitutes success and failure in Hollywood."/>
    <x v="175"/>
    <x v="858"/>
    <x v="1"/>
    <x v="0"/>
    <s v="USD"/>
    <n v="1405947126"/>
    <n v="1403355126"/>
    <b v="0"/>
    <n v="6"/>
    <b v="0"/>
    <s v="theater/plays"/>
    <x v="945"/>
    <x v="873"/>
    <s v="theater"/>
    <s v="plays"/>
    <x v="1154"/>
    <d v="2014-07-21T07:52:06"/>
  </r>
  <r>
    <n v="1452"/>
    <s v="The Judo Preservation Project (Canceled)"/>
    <s v="I am gathering rare, out-of-print Judo books for preservation, translation and sharing."/>
    <x v="175"/>
    <x v="0"/>
    <x v="0"/>
    <x v="0"/>
    <s v="USD"/>
    <n v="1406566363"/>
    <n v="1403974363"/>
    <b v="0"/>
    <n v="0"/>
    <b v="0"/>
    <s v="publishing/translations"/>
    <x v="0"/>
    <x v="0"/>
    <s v="publishing"/>
    <s v="translations"/>
    <x v="1155"/>
    <d v="2014-07-28T11:52:43"/>
  </r>
  <r>
    <n v="42"/>
    <s v="BROS TV Pilot (Iraq)"/>
    <s v="A show that explores the universal hospitality and shenanigans of BRO cultures in the most forbidden and unfamiliar places on earth!"/>
    <x v="175"/>
    <x v="859"/>
    <x v="2"/>
    <x v="0"/>
    <s v="USD"/>
    <n v="1419780026"/>
    <n v="1417188026"/>
    <b v="0"/>
    <n v="169"/>
    <b v="1"/>
    <s v="film &amp; video/television"/>
    <x v="946"/>
    <x v="874"/>
    <s v="film &amp; video"/>
    <s v="television"/>
    <x v="1156"/>
    <d v="2014-12-28T10:20:26"/>
  </r>
  <r>
    <n v="207"/>
    <s v="M39 - Action film / Drama"/>
    <s v="To avoid bankruptcy, Vincent, a passionate young entrepreneur embarks  on an illicit affair in order to save his dream business."/>
    <x v="175"/>
    <x v="860"/>
    <x v="1"/>
    <x v="11"/>
    <s v="CAD"/>
    <n v="1420346638"/>
    <n v="1417754638"/>
    <b v="0"/>
    <n v="13"/>
    <b v="0"/>
    <s v="film &amp; video/drama"/>
    <x v="947"/>
    <x v="875"/>
    <s v="film &amp; video"/>
    <s v="drama"/>
    <x v="1157"/>
    <d v="2015-01-03T23:43:58"/>
  </r>
  <r>
    <n v="2432"/>
    <s v="funding for bbq trailer"/>
    <s v="Looking to start competition cooking and need start-up help.  Offering brisket tasting to all contributors."/>
    <x v="175"/>
    <x v="11"/>
    <x v="1"/>
    <x v="0"/>
    <s v="USD"/>
    <n v="1425791697"/>
    <n v="1423199697"/>
    <b v="0"/>
    <n v="2"/>
    <b v="0"/>
    <s v="food/food trucks"/>
    <x v="228"/>
    <x v="4"/>
    <s v="food"/>
    <s v="food trucks"/>
    <x v="1158"/>
    <d v="2015-03-08T00:14:57"/>
  </r>
  <r>
    <n v="1216"/>
    <s v="In Training: a book of Bonsai photographs"/>
    <s v="A fine art photography book taking a new look at the art of bonsai."/>
    <x v="175"/>
    <x v="861"/>
    <x v="2"/>
    <x v="0"/>
    <s v="USD"/>
    <n v="1443826980"/>
    <n v="1441032457"/>
    <b v="0"/>
    <n v="222"/>
    <b v="1"/>
    <s v="photography/photobooks"/>
    <x v="948"/>
    <x v="876"/>
    <s v="photography"/>
    <s v="photobooks"/>
    <x v="1159"/>
    <d v="2015-10-02T18:03:00"/>
  </r>
  <r>
    <n v="1511"/>
    <s v="Hidden Mother"/>
    <s v="A book that presents an account of my daughterâ€™s adoption through an examination of 19th-century &quot;hidden mother&quot; photographs"/>
    <x v="175"/>
    <x v="862"/>
    <x v="2"/>
    <x v="0"/>
    <s v="USD"/>
    <n v="1447858804"/>
    <n v="1445263204"/>
    <b v="1"/>
    <n v="206"/>
    <b v="1"/>
    <s v="photography/photobooks"/>
    <x v="949"/>
    <x v="877"/>
    <s v="photography"/>
    <s v="photobooks"/>
    <x v="1160"/>
    <d v="2015-11-18T10:00:04"/>
  </r>
  <r>
    <n v="510"/>
    <s v="TPI Episode 2: Doomsday Dean"/>
    <s v="A mile below the Franco-Swiss border Dean manages to break the Large Hadron Collider and triggers the end of the world."/>
    <x v="175"/>
    <x v="0"/>
    <x v="1"/>
    <x v="0"/>
    <s v="USD"/>
    <n v="1456805639"/>
    <n v="1454213639"/>
    <b v="0"/>
    <n v="0"/>
    <b v="0"/>
    <s v="film &amp; video/animation"/>
    <x v="0"/>
    <x v="0"/>
    <s v="film &amp; video"/>
    <s v="animation"/>
    <x v="1161"/>
    <d v="2016-02-29T23:13:59"/>
  </r>
  <r>
    <n v="1591"/>
    <s v="Ireland from a Kite, a unique photographic book"/>
    <s v="Hi, my name is CiarÃ¡n May &amp; i'm a photographer from Co Fermanagh, Ireland. With your support  we can bring this wonderful book to life."/>
    <x v="175"/>
    <x v="863"/>
    <x v="1"/>
    <x v="9"/>
    <s v="GBP"/>
    <n v="1459700741"/>
    <n v="1457112341"/>
    <b v="0"/>
    <n v="92"/>
    <b v="0"/>
    <s v="photography/places"/>
    <x v="950"/>
    <x v="878"/>
    <s v="photography"/>
    <s v="places"/>
    <x v="1162"/>
    <d v="2016-04-03T11:25:41"/>
  </r>
  <r>
    <n v="2196"/>
    <s v="LACORSA Grand Prix Game (relaunch)"/>
    <s v="Race your friends in style with this classic Grand Prix game."/>
    <x v="175"/>
    <x v="864"/>
    <x v="2"/>
    <x v="0"/>
    <s v="USD"/>
    <n v="1480662000"/>
    <n v="1478000502"/>
    <b v="0"/>
    <n v="234"/>
    <b v="1"/>
    <s v="games/tabletop games"/>
    <x v="951"/>
    <x v="879"/>
    <s v="games"/>
    <s v="tabletop games"/>
    <x v="1163"/>
    <d v="2016-12-02T02:00:00"/>
  </r>
  <r>
    <n v="610"/>
    <s v="UniteChrist (Canceled)"/>
    <s v="We are creating a Christian social network to empower, educate, and connect Christians all over the world."/>
    <x v="176"/>
    <x v="0"/>
    <x v="0"/>
    <x v="0"/>
    <s v="USD"/>
    <n v="1429732586"/>
    <n v="1427140586"/>
    <b v="0"/>
    <n v="0"/>
    <b v="0"/>
    <s v="technology/web"/>
    <x v="0"/>
    <x v="0"/>
    <s v="technology"/>
    <s v="web"/>
    <x v="1164"/>
    <d v="2015-04-22T14:56:26"/>
  </r>
  <r>
    <n v="4034"/>
    <s v="Technical Design for Liberty Lake Community Theatre"/>
    <s v="This local community theatre needs a proper, efficient, SAFE and professional audio and lighting setup. Helps us raise the funds!"/>
    <x v="177"/>
    <x v="57"/>
    <x v="1"/>
    <x v="0"/>
    <s v="USD"/>
    <n v="1428097450"/>
    <n v="1425509050"/>
    <b v="0"/>
    <n v="2"/>
    <b v="0"/>
    <s v="theater/plays"/>
    <x v="952"/>
    <x v="56"/>
    <s v="theater"/>
    <s v="plays"/>
    <x v="1165"/>
    <d v="2015-04-03T16:44:10"/>
  </r>
  <r>
    <n v="3869"/>
    <s v="The Masturbation Musical (Canceled)"/>
    <s v="A Musical about 3 women who pursue their Pleasure and end up finding themselves."/>
    <x v="178"/>
    <x v="865"/>
    <x v="0"/>
    <x v="0"/>
    <s v="USD"/>
    <n v="1426302660"/>
    <n v="1423761792"/>
    <b v="0"/>
    <n v="15"/>
    <b v="0"/>
    <s v="theater/musical"/>
    <x v="953"/>
    <x v="880"/>
    <s v="theater"/>
    <s v="musical"/>
    <x v="1166"/>
    <d v="2015-03-13T22:11:00"/>
  </r>
  <r>
    <n v="242"/>
    <s v="Hardwater"/>
    <s v="An unprecedented feature-length documentary film about Maine's tribal, oft-misunderstood ice fishing sub-culture."/>
    <x v="179"/>
    <x v="866"/>
    <x v="2"/>
    <x v="0"/>
    <s v="USD"/>
    <n v="1324381790"/>
    <n v="1321357790"/>
    <b v="1"/>
    <n v="202"/>
    <b v="1"/>
    <s v="film &amp; video/documentary"/>
    <x v="954"/>
    <x v="881"/>
    <s v="film &amp; video"/>
    <s v="documentary"/>
    <x v="1167"/>
    <d v="2011-12-20T06:49:50"/>
  </r>
  <r>
    <n v="301"/>
    <s v="WORLD FAIR"/>
    <s v="A film about personal memory, amateur cinematography, and visions of the future at the 1939 New York World's Fair."/>
    <x v="179"/>
    <x v="867"/>
    <x v="2"/>
    <x v="0"/>
    <s v="USD"/>
    <n v="1363711335"/>
    <n v="1360258935"/>
    <b v="1"/>
    <n v="251"/>
    <b v="1"/>
    <s v="film &amp; video/documentary"/>
    <x v="955"/>
    <x v="882"/>
    <s v="film &amp; video"/>
    <s v="documentary"/>
    <x v="1168"/>
    <d v="2013-03-19T11:42:15"/>
  </r>
  <r>
    <n v="256"/>
    <s v="POW WOW: Share the arts community of Hawaii"/>
    <s v="Help share the art and community of Pow Wow, a contemporary art movement in Hawaii, with the rest of the world. #powwowhawaii"/>
    <x v="179"/>
    <x v="868"/>
    <x v="2"/>
    <x v="0"/>
    <s v="USD"/>
    <n v="1363458467"/>
    <n v="1360866467"/>
    <b v="1"/>
    <n v="275"/>
    <b v="1"/>
    <s v="film &amp; video/documentary"/>
    <x v="956"/>
    <x v="883"/>
    <s v="film &amp; video"/>
    <s v="documentary"/>
    <x v="1169"/>
    <d v="2013-03-16T13:27:47"/>
  </r>
  <r>
    <n v="741"/>
    <s v="reVILNA: the vilna ghetto project"/>
    <s v="A revolutionary digital mapping project of the Vilna Ghetto"/>
    <x v="179"/>
    <x v="869"/>
    <x v="2"/>
    <x v="0"/>
    <s v="USD"/>
    <n v="1370964806"/>
    <n v="1367940806"/>
    <b v="0"/>
    <n v="94"/>
    <b v="1"/>
    <s v="publishing/nonfiction"/>
    <x v="957"/>
    <x v="884"/>
    <s v="publishing"/>
    <s v="nonfiction"/>
    <x v="1170"/>
    <d v="2013-06-11T10:33:26"/>
  </r>
  <r>
    <n v="2227"/>
    <s v="Mechabrick - A Minifig/Mecha board game and models"/>
    <s v="Mechabrick is a set of precision plastic kits to convert your Minifigs into robots then battle with them in an exciting board game."/>
    <x v="179"/>
    <x v="870"/>
    <x v="2"/>
    <x v="9"/>
    <s v="GBP"/>
    <n v="1384374155"/>
    <n v="1381778555"/>
    <b v="0"/>
    <n v="301"/>
    <b v="1"/>
    <s v="games/tabletop games"/>
    <x v="958"/>
    <x v="885"/>
    <s v="games"/>
    <s v="tabletop games"/>
    <x v="1171"/>
    <d v="2013-11-13T15:22:35"/>
  </r>
  <r>
    <n v="3163"/>
    <s v="Bring &quot;SONNY&quot; To Toronto This Summer!"/>
    <s v="We are a group of actors reviving a play called &quot;Sonny Under the Assumption&quot; to bring to Toronto, Canada this summer..."/>
    <x v="179"/>
    <x v="871"/>
    <x v="2"/>
    <x v="0"/>
    <s v="USD"/>
    <n v="1402855525"/>
    <n v="1400263525"/>
    <b v="1"/>
    <n v="72"/>
    <b v="1"/>
    <s v="theater/plays"/>
    <x v="959"/>
    <x v="886"/>
    <s v="theater"/>
    <s v="plays"/>
    <x v="1172"/>
    <d v="2014-06-15T13:05:25"/>
  </r>
  <r>
    <n v="2399"/>
    <s v="SheLifts - the #1 Female Bodybuilding HUB (Canceled)"/>
    <s v="SheLifts is going to be the number One international social HUB &amp; information resource for women into weight lifting"/>
    <x v="179"/>
    <x v="0"/>
    <x v="0"/>
    <x v="1"/>
    <s v="SEK"/>
    <n v="1418934506"/>
    <n v="1415910506"/>
    <b v="0"/>
    <n v="0"/>
    <b v="0"/>
    <s v="technology/web"/>
    <x v="0"/>
    <x v="0"/>
    <s v="technology"/>
    <s v="web"/>
    <x v="1173"/>
    <d v="2014-12-18T15:28:26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x v="872"/>
    <x v="2"/>
    <x v="9"/>
    <s v="GBP"/>
    <n v="1427331809"/>
    <n v="1424743409"/>
    <b v="1"/>
    <n v="186"/>
    <b v="1"/>
    <s v="theater/plays"/>
    <x v="960"/>
    <x v="887"/>
    <s v="theater"/>
    <s v="plays"/>
    <x v="1174"/>
    <d v="2015-03-25T20:03:29"/>
  </r>
  <r>
    <n v="2235"/>
    <s v="Miniature Scenery Terrain for Tabletop gaming and Wargames"/>
    <s v="An amazing set of sceneries to create unique atmospheres for your tabletop gaming."/>
    <x v="179"/>
    <x v="873"/>
    <x v="2"/>
    <x v="11"/>
    <s v="CAD"/>
    <n v="1427585511"/>
    <n v="1424997111"/>
    <b v="0"/>
    <n v="147"/>
    <b v="1"/>
    <s v="games/tabletop games"/>
    <x v="961"/>
    <x v="888"/>
    <s v="games"/>
    <s v="tabletop games"/>
    <x v="1175"/>
    <d v="2015-03-28T18:31:51"/>
  </r>
  <r>
    <n v="1425"/>
    <s v="Hello!(Sawadee).&quot;.America&quot;   BOOK"/>
    <s v="Translation  Thai language to English and other languages of the story (written by me) about&quot; Promote Travel &amp; Business in America&quot;"/>
    <x v="179"/>
    <x v="0"/>
    <x v="1"/>
    <x v="0"/>
    <s v="USD"/>
    <n v="1430276959"/>
    <n v="1427684959"/>
    <b v="0"/>
    <n v="0"/>
    <b v="0"/>
    <s v="publishing/translations"/>
    <x v="0"/>
    <x v="0"/>
    <s v="publishing"/>
    <s v="translations"/>
    <x v="1176"/>
    <d v="2015-04-28T22:09:19"/>
  </r>
  <r>
    <n v="1205"/>
    <s v="Afro-Iran:Â The Unknown Minority"/>
    <s v="A photo book by photographer Mahdi Ehsaei depicting the little known minority of Afro-Iranians in South Iran in fascinating portraits."/>
    <x v="179"/>
    <x v="874"/>
    <x v="2"/>
    <x v="6"/>
    <s v="EUR"/>
    <n v="1434197351"/>
    <n v="1431605351"/>
    <b v="0"/>
    <n v="62"/>
    <b v="1"/>
    <s v="photography/photobooks"/>
    <x v="962"/>
    <x v="889"/>
    <s v="photography"/>
    <s v="photobooks"/>
    <x v="1177"/>
    <d v="2015-06-13T07:09:11"/>
  </r>
  <r>
    <n v="3848"/>
    <s v="'LETTERS FROM WAR' Losing loved ones to Alzheimer's Disease"/>
    <s v="A Carnegie Mellon capstone play based on a woman's life as she slips from reality due to the degenerative effect of Alzheimer's Disease"/>
    <x v="179"/>
    <x v="875"/>
    <x v="1"/>
    <x v="0"/>
    <s v="USD"/>
    <n v="1445196989"/>
    <n v="1442604989"/>
    <b v="1"/>
    <n v="43"/>
    <b v="0"/>
    <s v="theater/plays"/>
    <x v="963"/>
    <x v="890"/>
    <s v="theater"/>
    <s v="plays"/>
    <x v="1178"/>
    <d v="2015-10-18T14:36:29"/>
  </r>
  <r>
    <n v="1204"/>
    <s v="Miles From Los Angeles - A Photo Book of the Western U.S."/>
    <s v="A fine art book capturing the beauty of nature in the Western United States by landscape photographer Cheyne Walls."/>
    <x v="179"/>
    <x v="876"/>
    <x v="2"/>
    <x v="0"/>
    <s v="USD"/>
    <n v="1449205200"/>
    <n v="1445363833"/>
    <b v="0"/>
    <n v="57"/>
    <b v="1"/>
    <s v="photography/photobooks"/>
    <x v="964"/>
    <x v="891"/>
    <s v="photography"/>
    <s v="photobooks"/>
    <x v="1179"/>
    <d v="2015-12-04T00:00:00"/>
  </r>
  <r>
    <n v="1440"/>
    <s v="Perfume Collectibles - Vintage Bottles - History of Perfume"/>
    <s v="The Museum of Perfume in Milan has been publishing its own magazine since 1998 in Italian. We would like to translate it English."/>
    <x v="179"/>
    <x v="4"/>
    <x v="1"/>
    <x v="5"/>
    <s v="EUR"/>
    <n v="1464285463"/>
    <n v="1461693463"/>
    <b v="0"/>
    <n v="1"/>
    <b v="0"/>
    <s v="publishing/translations"/>
    <x v="965"/>
    <x v="4"/>
    <s v="publishing"/>
    <s v="translations"/>
    <x v="1180"/>
    <d v="2016-05-26T12:57:43"/>
  </r>
  <r>
    <n v="1443"/>
    <s v="Translate my Saga Fantasy : Icarus Ã  l'Ã©cole des dieux"/>
    <s v="Hello everyone !_x000a_I need your help for translate my saga Fantasy : Icarus at the school of the gods - Book 1&quot;."/>
    <x v="179"/>
    <x v="0"/>
    <x v="1"/>
    <x v="14"/>
    <s v="EUR"/>
    <n v="1483395209"/>
    <n v="1480803209"/>
    <b v="0"/>
    <n v="0"/>
    <b v="0"/>
    <s v="publishing/translations"/>
    <x v="0"/>
    <x v="0"/>
    <s v="publishing"/>
    <s v="translations"/>
    <x v="1181"/>
    <d v="2017-01-02T17:13:29"/>
  </r>
  <r>
    <n v="1090"/>
    <s v="Help Jumpy Punch Prosper!!"/>
    <s v="A sci-fi platformer game inspired by a certain blue hedgehog and Italian plumber. Jump, fight, dodge and sprint your way to victory."/>
    <x v="180"/>
    <x v="186"/>
    <x v="1"/>
    <x v="3"/>
    <s v="AUD"/>
    <n v="1432873653"/>
    <n v="1430281653"/>
    <b v="0"/>
    <n v="1"/>
    <b v="0"/>
    <s v="games/video games"/>
    <x v="966"/>
    <x v="184"/>
    <s v="games"/>
    <s v="video games"/>
    <x v="1182"/>
    <d v="2015-05-28T23:27:33"/>
  </r>
  <r>
    <n v="413"/>
    <s v="Through the Fire: Rebuilding Somalia"/>
    <s v="A journey to discover how Somalis are rebuilding their shattered nation, with a focus on the role that women are playing."/>
    <x v="181"/>
    <x v="877"/>
    <x v="2"/>
    <x v="0"/>
    <s v="USD"/>
    <n v="1342731811"/>
    <n v="1340139811"/>
    <b v="0"/>
    <n v="171"/>
    <b v="1"/>
    <s v="film &amp; video/documentary"/>
    <x v="967"/>
    <x v="892"/>
    <s v="film &amp; video"/>
    <s v="documentary"/>
    <x v="1183"/>
    <d v="2012-07-19T16:03:31"/>
  </r>
  <r>
    <n v="2862"/>
    <s v="Get Your Life Back"/>
    <s v="&quot;Get Your Life Back&quot; is a dynamic stage play that deals with true issues of life that reign in the lives of many people everyday."/>
    <x v="182"/>
    <x v="814"/>
    <x v="1"/>
    <x v="0"/>
    <s v="USD"/>
    <n v="1403636229"/>
    <n v="1401044229"/>
    <b v="0"/>
    <n v="3"/>
    <b v="0"/>
    <s v="theater/plays"/>
    <x v="968"/>
    <x v="826"/>
    <s v="theater"/>
    <s v="plays"/>
    <x v="1184"/>
    <d v="2014-06-24T13:57:09"/>
  </r>
  <r>
    <n v="206"/>
    <s v="Blood Bond Movie Development"/>
    <s v="A love story featuring adoption,struggle,dysfunction,grace, healing, and restoration."/>
    <x v="182"/>
    <x v="0"/>
    <x v="1"/>
    <x v="0"/>
    <s v="USD"/>
    <n v="1470441983"/>
    <n v="1468627583"/>
    <b v="0"/>
    <n v="0"/>
    <b v="0"/>
    <s v="film &amp; video/drama"/>
    <x v="0"/>
    <x v="0"/>
    <s v="film &amp; video"/>
    <s v="drama"/>
    <x v="1185"/>
    <d v="2016-08-05T19:06:23"/>
  </r>
  <r>
    <n v="1279"/>
    <s v="Making the Next Traveling Suitcase Album"/>
    <s v="The Traveling Suitcase is a 3-piece rock outfit from Oshkosh, WI. We have released 2 albums since 2010 and we are ready to record!"/>
    <x v="183"/>
    <x v="878"/>
    <x v="2"/>
    <x v="0"/>
    <s v="USD"/>
    <n v="1395624170"/>
    <n v="1392171770"/>
    <b v="1"/>
    <n v="189"/>
    <b v="1"/>
    <s v="music/rock"/>
    <x v="969"/>
    <x v="893"/>
    <s v="music"/>
    <s v="rock"/>
    <x v="1186"/>
    <d v="2014-03-23T20:22:50"/>
  </r>
  <r>
    <n v="825"/>
    <s v="KILL FREEMAN"/>
    <s v="Kickstarting Kill Freeman independently. Help fund the New Record, Video and Live Shows."/>
    <x v="184"/>
    <x v="879"/>
    <x v="2"/>
    <x v="0"/>
    <s v="USD"/>
    <n v="1351495284"/>
    <n v="1349335284"/>
    <b v="0"/>
    <n v="99"/>
    <b v="1"/>
    <s v="music/rock"/>
    <x v="970"/>
    <x v="894"/>
    <s v="music"/>
    <s v="rock"/>
    <x v="1187"/>
    <d v="2012-10-29T02:21:24"/>
  </r>
  <r>
    <n v="1765"/>
    <s v="Oklahoma, The Way I See It; The Book"/>
    <s v="Everyday I meet new people and everyday I learn a new story. These are the most popular of those stories from the first year of OTWISI."/>
    <x v="184"/>
    <x v="880"/>
    <x v="1"/>
    <x v="0"/>
    <s v="USD"/>
    <n v="1407972712"/>
    <n v="1405380712"/>
    <b v="1"/>
    <n v="103"/>
    <b v="0"/>
    <s v="photography/photobooks"/>
    <x v="971"/>
    <x v="895"/>
    <s v="photography"/>
    <s v="photobooks"/>
    <x v="1188"/>
    <d v="2014-08-13T18:31:52"/>
  </r>
  <r>
    <n v="183"/>
    <s v="Three Little Words"/>
    <s v="Don't kill me until I meet my Dad"/>
    <x v="184"/>
    <x v="881"/>
    <x v="1"/>
    <x v="9"/>
    <s v="GBP"/>
    <n v="1417033610"/>
    <n v="1414438010"/>
    <b v="0"/>
    <n v="12"/>
    <b v="0"/>
    <s v="film &amp; video/drama"/>
    <x v="972"/>
    <x v="896"/>
    <s v="film &amp; video"/>
    <s v="drama"/>
    <x v="1189"/>
    <d v="2014-11-26T15:26:50"/>
  </r>
  <r>
    <n v="214"/>
    <s v="The Man Who Loved Dinosaurs. Based on a true story."/>
    <s v="A screenplay based upon the true story of a man with Asperger Syndrome who falls through the cracks of the criminal justice system."/>
    <x v="184"/>
    <x v="4"/>
    <x v="1"/>
    <x v="0"/>
    <s v="USD"/>
    <n v="1425655349"/>
    <n v="1420471349"/>
    <b v="0"/>
    <n v="1"/>
    <b v="0"/>
    <s v="film &amp; video/drama"/>
    <x v="315"/>
    <x v="4"/>
    <s v="film &amp; video"/>
    <s v="drama"/>
    <x v="1190"/>
    <d v="2015-03-06T10:22:29"/>
  </r>
  <r>
    <n v="368"/>
    <s v="Swimming with Byron: A Documentary Film"/>
    <s v="Were the Romantics the first backpackers? This film follows them and explores the huge part geography played in their lives and works."/>
    <x v="184"/>
    <x v="882"/>
    <x v="2"/>
    <x v="0"/>
    <s v="USD"/>
    <n v="1426426322"/>
    <n v="1423405922"/>
    <b v="0"/>
    <n v="159"/>
    <b v="1"/>
    <s v="film &amp; video/documentary"/>
    <x v="973"/>
    <x v="897"/>
    <s v="film &amp; video"/>
    <s v="documentary"/>
    <x v="1191"/>
    <d v="2015-03-15T08:32:02"/>
  </r>
  <r>
    <n v="1194"/>
    <s v="Atlantic Light: The West Coast of Ireland in Photographs"/>
    <s v="A beautifully presented hardcover book of aerial photographs that show the west coast of Ireland as it's never been seen before."/>
    <x v="184"/>
    <x v="883"/>
    <x v="2"/>
    <x v="12"/>
    <s v="EUR"/>
    <n v="1428493379"/>
    <n v="1425901379"/>
    <b v="0"/>
    <n v="714"/>
    <b v="1"/>
    <s v="photography/photobooks"/>
    <x v="974"/>
    <x v="898"/>
    <s v="photography"/>
    <s v="photobooks"/>
    <x v="1192"/>
    <d v="2015-04-08T06:42:59"/>
  </r>
  <r>
    <n v="1185"/>
    <s v="Katrina  Reflections"/>
    <s v="A photo exhibition and book showcasing images and stories of our time in New Orleans, commemorating Katrinaâ€™s ten year anniversary."/>
    <x v="184"/>
    <x v="884"/>
    <x v="2"/>
    <x v="0"/>
    <s v="USD"/>
    <n v="1433736000"/>
    <n v="1430945149"/>
    <b v="0"/>
    <n v="111"/>
    <b v="1"/>
    <s v="photography/photobooks"/>
    <x v="975"/>
    <x v="899"/>
    <s v="photography"/>
    <s v="photobooks"/>
    <x v="1193"/>
    <d v="2015-06-07T23:00:00"/>
  </r>
  <r>
    <n v="3792"/>
    <s v="BorikÃ©n: The Show"/>
    <s v="A cultural and historic journey through Puerto Rico's music and dance!"/>
    <x v="184"/>
    <x v="211"/>
    <x v="1"/>
    <x v="0"/>
    <s v="USD"/>
    <n v="1436957022"/>
    <n v="1434365022"/>
    <b v="0"/>
    <n v="2"/>
    <b v="0"/>
    <s v="theater/musical"/>
    <x v="123"/>
    <x v="209"/>
    <s v="theater"/>
    <s v="musical"/>
    <x v="1194"/>
    <d v="2015-07-15T05:43:4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x v="885"/>
    <x v="2"/>
    <x v="0"/>
    <s v="USD"/>
    <n v="1444778021"/>
    <n v="1442963621"/>
    <b v="0"/>
    <n v="132"/>
    <b v="1"/>
    <s v="music/classical music"/>
    <x v="976"/>
    <x v="900"/>
    <s v="music"/>
    <s v="classical music"/>
    <x v="1195"/>
    <d v="2015-10-13T18:13:41"/>
  </r>
  <r>
    <n v="1697"/>
    <s v="Undivided Heart - a worship album by John Gabriel Arends"/>
    <s v="You can help create an awesome new worship album and in return get exclusive rewards ONLY for backers of this project."/>
    <x v="184"/>
    <x v="886"/>
    <x v="3"/>
    <x v="0"/>
    <s v="USD"/>
    <n v="1491781648"/>
    <n v="1489193248"/>
    <b v="0"/>
    <n v="22"/>
    <b v="0"/>
    <s v="music/faith"/>
    <x v="977"/>
    <x v="901"/>
    <s v="music"/>
    <s v="faith"/>
    <x v="1196"/>
    <d v="2017-04-09T18:47:2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x v="887"/>
    <x v="2"/>
    <x v="0"/>
    <s v="USD"/>
    <n v="1283312640"/>
    <n v="1279651084"/>
    <b v="0"/>
    <n v="229"/>
    <b v="1"/>
    <s v="film &amp; video/documentary"/>
    <x v="978"/>
    <x v="902"/>
    <s v="film &amp; video"/>
    <s v="documentary"/>
    <x v="1197"/>
    <d v="2010-08-31T22:44:00"/>
  </r>
  <r>
    <n v="3262"/>
    <s v="Prison Boxing: A New Play by Leah Joki"/>
    <s v="A one-woman theatrical exploration of the prison system and its inhabitants."/>
    <x v="186"/>
    <x v="888"/>
    <x v="2"/>
    <x v="0"/>
    <s v="USD"/>
    <n v="1419220800"/>
    <n v="1416555262"/>
    <b v="1"/>
    <n v="134"/>
    <b v="1"/>
    <s v="theater/plays"/>
    <x v="979"/>
    <x v="903"/>
    <s v="theater"/>
    <s v="plays"/>
    <x v="1198"/>
    <d v="2014-12-21T23:00:00"/>
  </r>
  <r>
    <n v="1571"/>
    <s v="CAUCASUS - on the untrodden roads (Canceled)"/>
    <s v="An inspiring photo book about an unique Caucasus Expedition by two backpackers - Erna Gaspar (photographer) &amp; Adrian Lorincz (writer)."/>
    <x v="187"/>
    <x v="889"/>
    <x v="0"/>
    <x v="9"/>
    <s v="GBP"/>
    <n v="1434738483"/>
    <n v="1432146483"/>
    <b v="0"/>
    <n v="4"/>
    <b v="0"/>
    <s v="publishing/art books"/>
    <x v="980"/>
    <x v="66"/>
    <s v="publishing"/>
    <s v="art books"/>
    <x v="1199"/>
    <d v="2015-06-19T13:28:03"/>
  </r>
  <r>
    <n v="519"/>
    <s v="M dot Strange's &quot;I am Nightmare&quot;"/>
    <s v="&quot;When the dream of childhood is stolen... a nightmare is born&quot; A dark animated fantasy film by indie filmmaker M dot Strange."/>
    <x v="188"/>
    <x v="890"/>
    <x v="1"/>
    <x v="0"/>
    <s v="USD"/>
    <n v="1354699421"/>
    <n v="1352107421"/>
    <b v="0"/>
    <n v="70"/>
    <b v="0"/>
    <s v="film &amp; video/animation"/>
    <x v="981"/>
    <x v="904"/>
    <s v="film &amp; video"/>
    <s v="animation"/>
    <x v="1200"/>
    <d v="2012-12-05T04:23:41"/>
  </r>
  <r>
    <n v="308"/>
    <s v="Before Us - a Feature Length Documentary about Adoption"/>
    <s v="A documentary about discovering my two older sisters who were born on a CA commune in the 60's and placed for adoption."/>
    <x v="189"/>
    <x v="891"/>
    <x v="2"/>
    <x v="0"/>
    <s v="USD"/>
    <n v="1299775210"/>
    <n v="1295887210"/>
    <b v="1"/>
    <n v="202"/>
    <b v="1"/>
    <s v="film &amp; video/documentary"/>
    <x v="982"/>
    <x v="905"/>
    <s v="film &amp; video"/>
    <s v="documentary"/>
    <x v="1201"/>
    <d v="2011-03-10T11:40:10"/>
  </r>
  <r>
    <n v="1243"/>
    <s v="Letâ€™s Keep the San Jose Mexican Heritage Festival Alive!"/>
    <s v="California's premier Latino cultural festival - music, theatre, film, workshops, visual arts, cuisine and more!"/>
    <x v="189"/>
    <x v="892"/>
    <x v="0"/>
    <x v="0"/>
    <s v="USD"/>
    <n v="1310158800"/>
    <n v="1304888771"/>
    <b v="0"/>
    <n v="38"/>
    <b v="0"/>
    <s v="music/world music"/>
    <x v="983"/>
    <x v="906"/>
    <s v="music"/>
    <s v="world music"/>
    <x v="1202"/>
    <d v="2011-07-08T16:00:00"/>
  </r>
  <r>
    <n v="1890"/>
    <s v="The Spring Standards LIVE at the Arden Gild Hall!"/>
    <s v="We want to record a live album at this year's annual Boxing Day show at the Arden Gild Hall - we need your help to do it!"/>
    <x v="189"/>
    <x v="893"/>
    <x v="2"/>
    <x v="0"/>
    <s v="USD"/>
    <n v="1355597528"/>
    <n v="1353005528"/>
    <b v="0"/>
    <n v="246"/>
    <b v="1"/>
    <s v="music/indie rock"/>
    <x v="984"/>
    <x v="907"/>
    <s v="music"/>
    <s v="indie rock"/>
    <x v="1203"/>
    <d v="2012-12-15T13:52:08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x v="894"/>
    <x v="2"/>
    <x v="0"/>
    <s v="USD"/>
    <n v="1369699200"/>
    <n v="1366917828"/>
    <b v="0"/>
    <n v="146"/>
    <b v="1"/>
    <s v="technology/hardware"/>
    <x v="985"/>
    <x v="908"/>
    <s v="technology"/>
    <s v="hardware"/>
    <x v="1204"/>
    <d v="2013-05-27T19:00:00"/>
  </r>
  <r>
    <n v="1258"/>
    <s v="Mustard Plug New Record!"/>
    <s v="Mustard Plug needs help funding their new record.  Please help the Grand Rapids, MI band put out their 7th record!"/>
    <x v="189"/>
    <x v="895"/>
    <x v="2"/>
    <x v="0"/>
    <s v="USD"/>
    <n v="1377960012"/>
    <n v="1375368012"/>
    <b v="1"/>
    <n v="670"/>
    <b v="1"/>
    <s v="music/rock"/>
    <x v="986"/>
    <x v="909"/>
    <s v="music"/>
    <s v="rock"/>
    <x v="1205"/>
    <d v="2013-08-31T09:40:12"/>
  </r>
  <r>
    <n v="1268"/>
    <s v="Full Devil Jacket 2nd Album Release"/>
    <s v="Full Devil Jacket Is releasing their first record in over 12 yrs and we want you to be a part of it!"/>
    <x v="189"/>
    <x v="485"/>
    <x v="2"/>
    <x v="0"/>
    <s v="USD"/>
    <n v="1379708247"/>
    <n v="1377116247"/>
    <b v="1"/>
    <n v="182"/>
    <b v="1"/>
    <s v="music/rock"/>
    <x v="987"/>
    <x v="910"/>
    <s v="music"/>
    <s v="rock"/>
    <x v="1206"/>
    <d v="2013-09-20T15:17:27"/>
  </r>
  <r>
    <n v="80"/>
    <s v="Swingers Anonymous"/>
    <s v="What would you do if you ended up at a swingers party with two dead bodies and $20,000 in drug money?"/>
    <x v="189"/>
    <x v="896"/>
    <x v="2"/>
    <x v="0"/>
    <s v="USD"/>
    <n v="1386640856"/>
    <n v="1383616856"/>
    <b v="0"/>
    <n v="47"/>
    <b v="1"/>
    <s v="film &amp; video/shorts"/>
    <x v="988"/>
    <x v="911"/>
    <s v="film &amp; video"/>
    <s v="shorts"/>
    <x v="1207"/>
    <d v="2013-12-09T21:00:56"/>
  </r>
  <r>
    <n v="16"/>
    <s v="ArtMoose TV Series"/>
    <s v="We want to create a Sizzle Reel to pitch a Reality TV Series to TV Executive starring artists Art Moose will use new artists each week."/>
    <x v="189"/>
    <x v="897"/>
    <x v="2"/>
    <x v="0"/>
    <s v="USD"/>
    <n v="1402896600"/>
    <n v="1398971211"/>
    <b v="0"/>
    <n v="70"/>
    <b v="1"/>
    <s v="film &amp; video/television"/>
    <x v="989"/>
    <x v="912"/>
    <s v="film &amp; video"/>
    <s v="television"/>
    <x v="1208"/>
    <d v="2014-06-16T00:30:00"/>
  </r>
  <r>
    <n v="428"/>
    <s v="Little Clay Bible - Zacchaeus"/>
    <s v="Fresh, fun, entertaining Bible stories on YouTube, stop-motion style."/>
    <x v="189"/>
    <x v="898"/>
    <x v="1"/>
    <x v="0"/>
    <s v="USD"/>
    <n v="1402956000"/>
    <n v="1400523845"/>
    <b v="0"/>
    <n v="13"/>
    <b v="0"/>
    <s v="film &amp; video/animation"/>
    <x v="990"/>
    <x v="913"/>
    <s v="film &amp; video"/>
    <s v="animation"/>
    <x v="1209"/>
    <d v="2014-06-16T17:00:00"/>
  </r>
  <r>
    <n v="2337"/>
    <s v="The Hudson Standard Bitters and Shrubs"/>
    <s v="We make small batch, locally sourced bitters and shrubs for cocktails and cooking."/>
    <x v="189"/>
    <x v="899"/>
    <x v="2"/>
    <x v="0"/>
    <s v="USD"/>
    <n v="1403796143"/>
    <n v="1401204143"/>
    <b v="1"/>
    <n v="179"/>
    <b v="1"/>
    <s v="food/small batch"/>
    <x v="991"/>
    <x v="914"/>
    <s v="food"/>
    <s v="small batch"/>
    <x v="1210"/>
    <d v="2014-06-26T10:22:23"/>
  </r>
  <r>
    <n v="3677"/>
    <s v="Goldfish Memory Productions"/>
    <s v="Goldfish Memory Productions seeks at least $12,000 to begin their first 3 professional projects."/>
    <x v="189"/>
    <x v="900"/>
    <x v="2"/>
    <x v="0"/>
    <s v="USD"/>
    <n v="1404359940"/>
    <n v="1402580818"/>
    <b v="0"/>
    <n v="199"/>
    <b v="1"/>
    <s v="theater/plays"/>
    <x v="992"/>
    <x v="915"/>
    <s v="theater"/>
    <s v="plays"/>
    <x v="1211"/>
    <d v="2014-07-02T22:59:00"/>
  </r>
  <r>
    <n v="525"/>
    <s v="EUPHORIA! A New Play by John Corigliano"/>
    <s v="EUPHORIA! is a new play about the decriminalization of drugs, and its profound effect on both the criminals in prison and &quot;The Man.&quot;"/>
    <x v="189"/>
    <x v="901"/>
    <x v="2"/>
    <x v="0"/>
    <s v="USD"/>
    <n v="1410601041"/>
    <n v="1406713041"/>
    <b v="0"/>
    <n v="12"/>
    <b v="1"/>
    <s v="theater/plays"/>
    <x v="809"/>
    <x v="916"/>
    <s v="theater"/>
    <s v="plays"/>
    <x v="1212"/>
    <d v="2014-09-13T04:37:21"/>
  </r>
  <r>
    <n v="2514"/>
    <s v="Lunch For Tots"/>
    <s v="My little cafe has been challenged to provide healthy, fun lunches to kids at a Montessori School. Local/organic as much as possible."/>
    <x v="189"/>
    <x v="902"/>
    <x v="1"/>
    <x v="0"/>
    <s v="USD"/>
    <n v="1408526477"/>
    <n v="1407057677"/>
    <b v="0"/>
    <n v="4"/>
    <b v="0"/>
    <s v="food/restaurants"/>
    <x v="993"/>
    <x v="618"/>
    <s v="food"/>
    <s v="restaurants"/>
    <x v="1213"/>
    <d v="2014-08-20T04:21:17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x v="903"/>
    <x v="1"/>
    <x v="0"/>
    <s v="USD"/>
    <n v="1412393400"/>
    <n v="1409747154"/>
    <b v="0"/>
    <n v="29"/>
    <b v="0"/>
    <s v="games/video games"/>
    <x v="994"/>
    <x v="917"/>
    <s v="games"/>
    <s v="video games"/>
    <x v="1214"/>
    <d v="2014-10-03T22:30:00"/>
  </r>
  <r>
    <n v="3100"/>
    <s v="Build Our Ampitheater - Build Franklin County, MO!"/>
    <s v="Friends for Change, a group of girls between the ages of 12 and 18 are building an outdoor Amphitheater as a gift to our community!"/>
    <x v="189"/>
    <x v="904"/>
    <x v="1"/>
    <x v="0"/>
    <s v="USD"/>
    <n v="1413816975"/>
    <n v="1411224975"/>
    <b v="0"/>
    <n v="13"/>
    <b v="0"/>
    <s v="theater/spaces"/>
    <x v="995"/>
    <x v="918"/>
    <s v="theater"/>
    <s v="spaces"/>
    <x v="1215"/>
    <d v="2014-10-20T09:56:15"/>
  </r>
  <r>
    <n v="2602"/>
    <s v="Historic Robotic Spacecraft Poster Series"/>
    <s v="Three screen-printed posters celebrating the most popular and most notable interplanetary robotic space missions."/>
    <x v="189"/>
    <x v="905"/>
    <x v="2"/>
    <x v="0"/>
    <s v="USD"/>
    <n v="1415827200"/>
    <n v="1412358968"/>
    <b v="1"/>
    <n v="489"/>
    <b v="1"/>
    <s v="technology/space exploration"/>
    <x v="996"/>
    <x v="919"/>
    <s v="technology"/>
    <s v="space exploration"/>
    <x v="1216"/>
    <d v="2014-11-12T16:20:00"/>
  </r>
  <r>
    <n v="2723"/>
    <s v="Mega Bar: The most versatile and affordable workout product."/>
    <s v="The most compact and versatile workout product designed to give you unlimited exercise options in the comfort of your home or office."/>
    <x v="189"/>
    <x v="906"/>
    <x v="2"/>
    <x v="0"/>
    <s v="USD"/>
    <n v="1420060088"/>
    <n v="1414872488"/>
    <b v="0"/>
    <n v="176"/>
    <b v="1"/>
    <s v="technology/hardware"/>
    <x v="997"/>
    <x v="920"/>
    <s v="technology"/>
    <s v="hardware"/>
    <x v="1217"/>
    <d v="2014-12-31T16:08:08"/>
  </r>
  <r>
    <n v="579"/>
    <s v="Course: Learn Cryptography"/>
    <s v="Learn classic and public key cryptography with a full proof-of-concept system in JavaScript."/>
    <x v="189"/>
    <x v="45"/>
    <x v="1"/>
    <x v="0"/>
    <s v="USD"/>
    <n v="1419539223"/>
    <n v="1416947223"/>
    <b v="0"/>
    <n v="5"/>
    <b v="0"/>
    <s v="technology/web"/>
    <x v="998"/>
    <x v="612"/>
    <s v="technology"/>
    <s v="web"/>
    <x v="1218"/>
    <d v="2014-12-25T15:27:03"/>
  </r>
  <r>
    <n v="3218"/>
    <s v="Lonely Soldier Monologues a play by Helen Benedict."/>
    <s v="A brave &amp; relevant play that looks at the lives of 7 real women who served in the US Armed Forces. Authentic stories that need telling."/>
    <x v="189"/>
    <x v="907"/>
    <x v="2"/>
    <x v="9"/>
    <s v="GBP"/>
    <n v="1419984000"/>
    <n v="1417132986"/>
    <b v="1"/>
    <n v="184"/>
    <b v="1"/>
    <s v="theater/plays"/>
    <x v="891"/>
    <x v="921"/>
    <s v="theater"/>
    <s v="plays"/>
    <x v="1219"/>
    <d v="2014-12-30T19:00:00"/>
  </r>
  <r>
    <n v="1814"/>
    <s v="My Favourite Colour Was Yellow"/>
    <s v="A self published photo book documenting the overwhelming presence of the colour pink, in young girls lives here in the UK."/>
    <x v="189"/>
    <x v="908"/>
    <x v="1"/>
    <x v="9"/>
    <s v="GBP"/>
    <n v="1425108736"/>
    <n v="1422516736"/>
    <b v="0"/>
    <n v="140"/>
    <b v="0"/>
    <s v="photography/photobooks"/>
    <x v="999"/>
    <x v="922"/>
    <s v="photography"/>
    <s v="photobooks"/>
    <x v="1220"/>
    <d v="2015-02-28T02:32:16"/>
  </r>
  <r>
    <n v="3248"/>
    <s v="Honest Accomplice Theatre 2015-16 Season"/>
    <s v="Honest Accomplice Theatre produces theatre for social change."/>
    <x v="189"/>
    <x v="909"/>
    <x v="2"/>
    <x v="0"/>
    <s v="USD"/>
    <n v="1428178757"/>
    <n v="1425590357"/>
    <b v="1"/>
    <n v="200"/>
    <b v="1"/>
    <s v="theater/plays"/>
    <x v="1000"/>
    <x v="923"/>
    <s v="theater"/>
    <s v="plays"/>
    <x v="1221"/>
    <d v="2015-04-04T15:19:17"/>
  </r>
  <r>
    <n v="664"/>
    <s v="Oregon Babyâ„¢ Diapers"/>
    <s v="Save Oregon Babyâ„¢ Diapers, a handmade business, run by awesome moms in Southern Oregon, from permanently closing!"/>
    <x v="189"/>
    <x v="910"/>
    <x v="1"/>
    <x v="0"/>
    <s v="USD"/>
    <n v="1428940775"/>
    <n v="1426348775"/>
    <b v="0"/>
    <n v="29"/>
    <b v="0"/>
    <s v="technology/wearables"/>
    <x v="1001"/>
    <x v="924"/>
    <s v="technology"/>
    <s v="wearables"/>
    <x v="1222"/>
    <d v="2015-04-13T10:59:35"/>
  </r>
  <r>
    <n v="3071"/>
    <s v="The Echo Theatre 2015"/>
    <s v="Anyone can create. They just need a place and an opportunity. The Echo Theatre (Provo) provides that opportunity."/>
    <x v="189"/>
    <x v="911"/>
    <x v="1"/>
    <x v="0"/>
    <s v="USD"/>
    <n v="1429595940"/>
    <n v="1428082481"/>
    <b v="0"/>
    <n v="117"/>
    <b v="0"/>
    <s v="theater/spaces"/>
    <x v="1002"/>
    <x v="925"/>
    <s v="theater"/>
    <s v="spaces"/>
    <x v="1223"/>
    <d v="2015-04-21T00:59:00"/>
  </r>
  <r>
    <n v="2402"/>
    <s v="Cupcake Truck Unite"/>
    <s v="Small town, delicious treats, and a mobile truck"/>
    <x v="189"/>
    <x v="230"/>
    <x v="1"/>
    <x v="0"/>
    <s v="USD"/>
    <n v="1431533931"/>
    <n v="1428941931"/>
    <b v="0"/>
    <n v="1"/>
    <b v="0"/>
    <s v="food/food trucks"/>
    <x v="1003"/>
    <x v="913"/>
    <s v="food"/>
    <s v="food trucks"/>
    <x v="1224"/>
    <d v="2015-05-13T11:18:51"/>
  </r>
  <r>
    <n v="141"/>
    <s v="Catherine Kimbridge Chronicles - Live-Action SciFi TV Series"/>
    <s v="Join us creating a Science Fiction TV Series based upon the popular novels -The Catherine Kimbridge Chronicles."/>
    <x v="189"/>
    <x v="912"/>
    <x v="0"/>
    <x v="0"/>
    <s v="USD"/>
    <n v="1433043623"/>
    <n v="1429155623"/>
    <b v="0"/>
    <n v="28"/>
    <b v="0"/>
    <s v="film &amp; video/science fiction"/>
    <x v="1004"/>
    <x v="926"/>
    <s v="film &amp; video"/>
    <s v="science fiction"/>
    <x v="1225"/>
    <d v="2015-05-30T22:40:23"/>
  </r>
  <r>
    <n v="360"/>
    <s v="Faith: A Documentary"/>
    <s v="A brave woman takes her wife and son from New York to visit her hometown in Kenya, where she was persecuted for being a lesbian."/>
    <x v="189"/>
    <x v="913"/>
    <x v="2"/>
    <x v="0"/>
    <s v="USD"/>
    <n v="1437621060"/>
    <n v="1433799180"/>
    <b v="0"/>
    <n v="87"/>
    <b v="1"/>
    <s v="film &amp; video/documentary"/>
    <x v="1005"/>
    <x v="927"/>
    <s v="film &amp; video"/>
    <s v="documentary"/>
    <x v="1226"/>
    <d v="2015-07-22T22:11:00"/>
  </r>
  <r>
    <n v="654"/>
    <s v="TRASENSE MOVEMENT: The Smartest Daily Tracker for Under $30"/>
    <s v="The MOVEMENT delivers the same tracking functions as the industry leaders at a fraction of the cost. SUPPORT our Project Today."/>
    <x v="189"/>
    <x v="914"/>
    <x v="2"/>
    <x v="0"/>
    <s v="USD"/>
    <n v="1436396313"/>
    <n v="1433804313"/>
    <b v="0"/>
    <n v="1013"/>
    <b v="1"/>
    <s v="technology/wearables"/>
    <x v="1006"/>
    <x v="928"/>
    <s v="technology"/>
    <s v="wearables"/>
    <x v="1227"/>
    <d v="2015-07-08T17:58:33"/>
  </r>
  <r>
    <n v="2880"/>
    <s v="BELIEF on the Isle of Skye"/>
    <s v="BELIEF leaves res &amp; crosses nations, swims the Atlantic, landing on Isle where Salish meets Gaelic, where humanity transcends barriers"/>
    <x v="189"/>
    <x v="915"/>
    <x v="1"/>
    <x v="0"/>
    <s v="USD"/>
    <n v="1440090300"/>
    <n v="1436305452"/>
    <b v="0"/>
    <n v="29"/>
    <b v="0"/>
    <s v="theater/plays"/>
    <x v="1007"/>
    <x v="929"/>
    <s v="theater"/>
    <s v="plays"/>
    <x v="1228"/>
    <d v="2015-08-20T12:05:00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x v="916"/>
    <x v="2"/>
    <x v="0"/>
    <s v="USD"/>
    <n v="1440702910"/>
    <n v="1438110910"/>
    <b v="1"/>
    <n v="455"/>
    <b v="1"/>
    <s v="photography/photobooks"/>
    <x v="1008"/>
    <x v="930"/>
    <s v="photography"/>
    <s v="photobooks"/>
    <x v="1229"/>
    <d v="2015-08-27T14:15:10"/>
  </r>
  <r>
    <n v="210"/>
    <s v="Like Son, Like Father"/>
    <s v="A tender short film about a young man who needs advice from  someone he had no intention of ever meeting, his biological father."/>
    <x v="189"/>
    <x v="917"/>
    <x v="1"/>
    <x v="0"/>
    <s v="USD"/>
    <n v="1443675600"/>
    <n v="1441157592"/>
    <b v="0"/>
    <n v="33"/>
    <b v="0"/>
    <s v="film &amp; video/drama"/>
    <x v="1009"/>
    <x v="931"/>
    <s v="film &amp; video"/>
    <s v="drama"/>
    <x v="1230"/>
    <d v="2015-10-01T00:00:00"/>
  </r>
  <r>
    <n v="2897"/>
    <s v="CAYCE"/>
    <s v="A unique stage play about the epic struggle of psychic Edgar Cayce to deal with his extraordinary abilities and find his place in life."/>
    <x v="189"/>
    <x v="918"/>
    <x v="1"/>
    <x v="0"/>
    <s v="USD"/>
    <n v="1444577345"/>
    <n v="1441985458"/>
    <b v="0"/>
    <n v="3"/>
    <b v="0"/>
    <s v="theater/plays"/>
    <x v="1010"/>
    <x v="932"/>
    <s v="theater"/>
    <s v="plays"/>
    <x v="1231"/>
    <d v="2015-10-11T10:29:05"/>
  </r>
  <r>
    <n v="49"/>
    <s v="Driving Jersey - Season Five"/>
    <s v="Driving Jersey is real people telling real stories."/>
    <x v="189"/>
    <x v="901"/>
    <x v="2"/>
    <x v="0"/>
    <s v="USD"/>
    <n v="1445660045"/>
    <n v="1443068045"/>
    <b v="0"/>
    <n v="87"/>
    <b v="1"/>
    <s v="film &amp; video/television"/>
    <x v="809"/>
    <x v="933"/>
    <s v="film &amp; video"/>
    <s v="television"/>
    <x v="1232"/>
    <d v="2015-10-23T23:14:05"/>
  </r>
  <r>
    <n v="377"/>
    <s v="PIN UP! THE MOVIE The documentary with vintage style"/>
    <s v="Dangerous. Sexy. All-American Girl. You know the look. Now meet the women who are making retro style modern."/>
    <x v="189"/>
    <x v="919"/>
    <x v="2"/>
    <x v="0"/>
    <s v="USD"/>
    <n v="1447484460"/>
    <n v="1444888868"/>
    <b v="0"/>
    <n v="133"/>
    <b v="1"/>
    <s v="film &amp; video/documentary"/>
    <x v="1011"/>
    <x v="934"/>
    <s v="film &amp; video"/>
    <s v="documentary"/>
    <x v="1233"/>
    <d v="2015-11-14T02:01:00"/>
  </r>
  <r>
    <n v="1406"/>
    <s v="Man Down! Translation project"/>
    <s v="The White coat and the battle dress uniform"/>
    <x v="189"/>
    <x v="271"/>
    <x v="1"/>
    <x v="5"/>
    <s v="EUR"/>
    <n v="1449914400"/>
    <n v="1445336607"/>
    <b v="0"/>
    <n v="3"/>
    <b v="0"/>
    <s v="publishing/translations"/>
    <x v="57"/>
    <x v="184"/>
    <s v="publishing"/>
    <s v="translations"/>
    <x v="1234"/>
    <d v="2015-12-12T05:00:00"/>
  </r>
  <r>
    <n v="505"/>
    <s v="MY4FACES THE ANIMATED MOVIE"/>
    <s v="This wonderful movie will tells the story of two adorable aliens who crash land into a familyâ€™s backyard, and travel the Earth."/>
    <x v="189"/>
    <x v="230"/>
    <x v="1"/>
    <x v="0"/>
    <s v="USD"/>
    <n v="1451010086"/>
    <n v="1447122086"/>
    <b v="0"/>
    <n v="14"/>
    <b v="0"/>
    <s v="film &amp; video/animation"/>
    <x v="1003"/>
    <x v="935"/>
    <s v="film &amp; video"/>
    <s v="animation"/>
    <x v="1235"/>
    <d v="2015-12-24T21:21:26"/>
  </r>
  <r>
    <n v="28"/>
    <s v="John Earle Dog Training Concept Development Reel"/>
    <s v="John and Brian are on a quest to change people's lives and rehabilitate dogs."/>
    <x v="189"/>
    <x v="920"/>
    <x v="2"/>
    <x v="0"/>
    <s v="USD"/>
    <n v="1450307284"/>
    <n v="1447715284"/>
    <b v="0"/>
    <n v="71"/>
    <b v="1"/>
    <s v="film &amp; video/television"/>
    <x v="733"/>
    <x v="936"/>
    <s v="film &amp; video"/>
    <s v="television"/>
    <x v="1236"/>
    <d v="2015-12-16T18:08:04"/>
  </r>
  <r>
    <n v="3214"/>
    <s v="World Premiere of Sket - a play by  Maya Sondhi"/>
    <s v="Sexting, selfies and social media pressures that affect young people  connected 24/7.  Mistakes happen but now they can remain forever!"/>
    <x v="189"/>
    <x v="921"/>
    <x v="2"/>
    <x v="9"/>
    <s v="GBP"/>
    <n v="1452038100"/>
    <n v="1448823673"/>
    <b v="1"/>
    <n v="115"/>
    <b v="1"/>
    <s v="theater/plays"/>
    <x v="1012"/>
    <x v="937"/>
    <s v="theater"/>
    <s v="plays"/>
    <x v="1237"/>
    <d v="2016-01-05T18:55:00"/>
  </r>
  <r>
    <n v="1049"/>
    <s v="J1 (Canceled)"/>
    <s v="------"/>
    <x v="189"/>
    <x v="0"/>
    <x v="0"/>
    <x v="0"/>
    <s v="USD"/>
    <n v="1455272445"/>
    <n v="1452680445"/>
    <b v="0"/>
    <n v="0"/>
    <b v="0"/>
    <s v="journalism/audio"/>
    <x v="0"/>
    <x v="0"/>
    <s v="journalism"/>
    <s v="audio"/>
    <x v="1238"/>
    <d v="2016-02-12T05:20:45"/>
  </r>
  <r>
    <n v="2715"/>
    <s v="Good Good Comedy Theatre (Philadelphia, PA)"/>
    <s v="The creators of Five Dollar Comedy Week are building a permanent home for affordable live comedy shows and classes in Philadelphia."/>
    <x v="189"/>
    <x v="922"/>
    <x v="2"/>
    <x v="0"/>
    <s v="USD"/>
    <n v="1456047228"/>
    <n v="1453109628"/>
    <b v="1"/>
    <n v="551"/>
    <b v="1"/>
    <s v="theater/spaces"/>
    <x v="1013"/>
    <x v="938"/>
    <s v="theater"/>
    <s v="spaces"/>
    <x v="1239"/>
    <d v="2016-02-21T04:33:48"/>
  </r>
  <r>
    <n v="3044"/>
    <s v="Minnsky's Theater- A Vaudeville Circus Experiment"/>
    <s v="Minnsky's - a theater in the Minneapolis NE Arts District that will harken back to a time of Vaudeville and Circus Entertainment!"/>
    <x v="189"/>
    <x v="923"/>
    <x v="2"/>
    <x v="0"/>
    <s v="USD"/>
    <n v="1454433998"/>
    <n v="1453137998"/>
    <b v="0"/>
    <n v="156"/>
    <b v="1"/>
    <s v="theater/spaces"/>
    <x v="1014"/>
    <x v="939"/>
    <s v="theater"/>
    <s v="spaces"/>
    <x v="1240"/>
    <d v="2016-02-02T12:26:38"/>
  </r>
  <r>
    <n v="3803"/>
    <s v="Benjamin Button the Musical Concept Album"/>
    <s v="A fully orchestrated concept album of Benjamin Button the Musical!"/>
    <x v="189"/>
    <x v="924"/>
    <x v="1"/>
    <x v="0"/>
    <s v="USD"/>
    <n v="1457133568"/>
    <n v="1454541568"/>
    <b v="0"/>
    <n v="40"/>
    <b v="0"/>
    <s v="theater/musical"/>
    <x v="1015"/>
    <x v="940"/>
    <s v="theater"/>
    <s v="musical"/>
    <x v="1241"/>
    <d v="2016-03-04T18:19:28"/>
  </r>
  <r>
    <n v="2648"/>
    <s v="Calvert HS Planetarium Restoration (Canceled)"/>
    <s v="Calvert Co 1977 planetarium acquired by Spaceflight America! Education science program star projector needs overhaul, upgrade, repairs!"/>
    <x v="189"/>
    <x v="410"/>
    <x v="0"/>
    <x v="0"/>
    <s v="USD"/>
    <n v="1457543360"/>
    <n v="1454951360"/>
    <b v="0"/>
    <n v="6"/>
    <b v="0"/>
    <s v="technology/space exploration"/>
    <x v="1016"/>
    <x v="941"/>
    <s v="technology"/>
    <s v="space exploration"/>
    <x v="1242"/>
    <d v="2016-03-09T12:09:20"/>
  </r>
  <r>
    <n v="3932"/>
    <s v="Improv Patrol &quot;The Gift of Your Story is Our Script&quot;"/>
    <s v="Audience tell stories from their life chooses the improv actors to re-enact the story on the spot via song, dance and theatrics."/>
    <x v="189"/>
    <x v="4"/>
    <x v="1"/>
    <x v="0"/>
    <s v="USD"/>
    <n v="1458097364"/>
    <n v="1455508964"/>
    <b v="0"/>
    <n v="1"/>
    <b v="0"/>
    <s v="theater/plays"/>
    <x v="1017"/>
    <x v="4"/>
    <s v="theater"/>
    <s v="plays"/>
    <x v="1243"/>
    <d v="2016-03-15T22:02:44"/>
  </r>
  <r>
    <n v="190"/>
    <s v="REGIONRAT, the movie"/>
    <s v="Because hope can be a 4 letter word"/>
    <x v="189"/>
    <x v="15"/>
    <x v="1"/>
    <x v="0"/>
    <s v="USD"/>
    <n v="1466091446"/>
    <n v="1465227446"/>
    <b v="0"/>
    <n v="1"/>
    <b v="0"/>
    <s v="film &amp; video/drama"/>
    <x v="1018"/>
    <x v="14"/>
    <s v="film &amp; video"/>
    <s v="drama"/>
    <x v="1244"/>
    <d v="2016-06-16T10:37:26"/>
  </r>
  <r>
    <n v="1537"/>
    <s v="FACE TO FAITH | MOUNT KAILASH | TIBET photobook"/>
    <s v="A Photobook about one of the most fascinating places on earth -     the sacred Mount Kailash in Tibet."/>
    <x v="189"/>
    <x v="925"/>
    <x v="2"/>
    <x v="6"/>
    <s v="EUR"/>
    <n v="1470506400"/>
    <n v="1467358427"/>
    <b v="1"/>
    <n v="224"/>
    <b v="1"/>
    <s v="photography/photobooks"/>
    <x v="1019"/>
    <x v="942"/>
    <s v="photography"/>
    <s v="photobooks"/>
    <x v="1245"/>
    <d v="2016-08-06T13:00:00"/>
  </r>
  <r>
    <n v="966"/>
    <s v="ICE SHIRT; Running, Multi-Sport, Cycling, Athletic Wear"/>
    <s v="ICE SHIRT; running, multi-sport, cycling, &amp; athletic wear shirts that hold melting ice to cool you on hot days."/>
    <x v="189"/>
    <x v="926"/>
    <x v="1"/>
    <x v="0"/>
    <s v="USD"/>
    <n v="1475766932"/>
    <n v="1473174932"/>
    <b v="0"/>
    <n v="30"/>
    <b v="0"/>
    <s v="technology/wearables"/>
    <x v="1020"/>
    <x v="943"/>
    <s v="technology"/>
    <s v="wearables"/>
    <x v="1246"/>
    <d v="2016-10-06T10:15:32"/>
  </r>
  <r>
    <n v="1763"/>
    <s v="Coffee Table Girls Exclusive Art Photography Book"/>
    <s v="Hardcover photo book featuring bold, beautiful, confident models and coffee tables in outrageous juxtaposition with the backgrounds."/>
    <x v="189"/>
    <x v="927"/>
    <x v="2"/>
    <x v="0"/>
    <s v="USD"/>
    <n v="1477255840"/>
    <n v="1474663840"/>
    <b v="0"/>
    <n v="118"/>
    <b v="1"/>
    <s v="photography/photobooks"/>
    <x v="1021"/>
    <x v="944"/>
    <s v="photography"/>
    <s v="photobooks"/>
    <x v="1247"/>
    <d v="2016-10-23T15:50:40"/>
  </r>
  <r>
    <n v="3072"/>
    <s v="Crosswalk Theatre - Starting Capital"/>
    <s v="Crosswalk Theatre Company - Network Directory promotes all stage talent. Increasing your odds to connect to the right hiring person."/>
    <x v="189"/>
    <x v="11"/>
    <x v="1"/>
    <x v="0"/>
    <s v="USD"/>
    <n v="1477791960"/>
    <n v="1476549262"/>
    <b v="0"/>
    <n v="2"/>
    <b v="0"/>
    <s v="theater/spaces"/>
    <x v="89"/>
    <x v="4"/>
    <s v="theater"/>
    <s v="spaces"/>
    <x v="1248"/>
    <d v="2016-10-29T20:46:00"/>
  </r>
  <r>
    <n v="957"/>
    <s v="DUALBAND, the Leather NFC Smart Watch Band"/>
    <s v="A Leather Smart watch Band, that NEVER needs to be charged for only $37!"/>
    <x v="189"/>
    <x v="928"/>
    <x v="1"/>
    <x v="0"/>
    <s v="USD"/>
    <n v="1479392133"/>
    <n v="1476710133"/>
    <b v="0"/>
    <n v="7"/>
    <b v="0"/>
    <s v="technology/wearables"/>
    <x v="1022"/>
    <x v="945"/>
    <s v="technology"/>
    <s v="wearables"/>
    <x v="1249"/>
    <d v="2016-11-17T09:15:33"/>
  </r>
  <r>
    <n v="1433"/>
    <s v="The Gayatri Mantra for Jhansi, India"/>
    <s v="Publish my book on the Gayatri Mantra in English for the benefit of the readers and the children at the orphanage in Jhansi, India"/>
    <x v="189"/>
    <x v="929"/>
    <x v="1"/>
    <x v="5"/>
    <s v="EUR"/>
    <n v="1481367600"/>
    <n v="1477839675"/>
    <b v="0"/>
    <n v="10"/>
    <b v="0"/>
    <s v="publishing/translations"/>
    <x v="1023"/>
    <x v="946"/>
    <s v="publishing"/>
    <s v="translations"/>
    <x v="1250"/>
    <d v="2016-12-10T06:00:00"/>
  </r>
  <r>
    <n v="2192"/>
    <s v="Legends Untold: As deep as an RPG, as fast as a card game!"/>
    <s v="Legends Untold; A cooperative adventure game for 1-4 players.  5 minutes setup, 1 hour play time. Supported by an immersive campaign."/>
    <x v="189"/>
    <x v="930"/>
    <x v="2"/>
    <x v="9"/>
    <s v="GBP"/>
    <n v="1481842800"/>
    <n v="1479414344"/>
    <b v="0"/>
    <n v="3238"/>
    <b v="1"/>
    <s v="games/tabletop games"/>
    <x v="1024"/>
    <x v="947"/>
    <s v="games"/>
    <s v="tabletop games"/>
    <x v="1251"/>
    <d v="2016-12-15T18:00:00"/>
  </r>
  <r>
    <n v="488"/>
    <s v="City Animals independent cartoon series"/>
    <s v="When humans left the earth, the animals took over the city. What could go wrong? Well...everything!"/>
    <x v="189"/>
    <x v="0"/>
    <x v="1"/>
    <x v="0"/>
    <s v="USD"/>
    <n v="1483924700"/>
    <n v="1481332700"/>
    <b v="0"/>
    <n v="0"/>
    <b v="0"/>
    <s v="film &amp; video/animation"/>
    <x v="0"/>
    <x v="0"/>
    <s v="film &amp; video"/>
    <s v="animation"/>
    <x v="1252"/>
    <d v="2017-01-08T20:18:20"/>
  </r>
  <r>
    <n v="718"/>
    <s v="BioToo - Emergency Temporary Tattoos"/>
    <s v="When every second matters, BioToo temporary tattoos get critical information to emergency personnel to help them help you."/>
    <x v="189"/>
    <x v="27"/>
    <x v="1"/>
    <x v="0"/>
    <s v="USD"/>
    <n v="1487397540"/>
    <n v="1484684247"/>
    <b v="0"/>
    <n v="4"/>
    <b v="0"/>
    <s v="technology/wearables"/>
    <x v="1025"/>
    <x v="98"/>
    <s v="technology"/>
    <s v="wearables"/>
    <x v="1253"/>
    <d v="2017-02-18T00:59:00"/>
  </r>
  <r>
    <n v="1695"/>
    <s v="THE PREACHER'S DAUGHTERS CD Hymns Recording Project"/>
    <s v="We are the Preacher's Daughters &amp; recording a HYMNS CD with our unique vocal duo &amp; interwoven Cello. Hymns in a fresh, beautiful way."/>
    <x v="189"/>
    <x v="931"/>
    <x v="3"/>
    <x v="0"/>
    <s v="USD"/>
    <n v="1491786000"/>
    <n v="1488847514"/>
    <b v="0"/>
    <n v="23"/>
    <b v="0"/>
    <s v="music/faith"/>
    <x v="1026"/>
    <x v="948"/>
    <s v="music"/>
    <s v="faith"/>
    <x v="1254"/>
    <d v="2017-04-09T20:00:00"/>
  </r>
  <r>
    <n v="630"/>
    <s v="Ecosteader (Canceled)"/>
    <s v="Land development network for an eco-conscious collective. Community portal features ideas on lean design, green building, urban ecology"/>
    <x v="190"/>
    <x v="22"/>
    <x v="0"/>
    <x v="0"/>
    <s v="USD"/>
    <n v="1441516200"/>
    <n v="1438959121"/>
    <b v="0"/>
    <n v="1"/>
    <b v="0"/>
    <s v="technology/web"/>
    <x v="1027"/>
    <x v="21"/>
    <s v="technology"/>
    <s v="web"/>
    <x v="1255"/>
    <d v="2015-09-06T00:10:00"/>
  </r>
  <r>
    <n v="3316"/>
    <s v="LOVENESS, the play @FringeNYC 2014"/>
    <s v="Gorgeousness that which sits in the root of Loveness._x000a_Other than this there is no endearment for or otherwise_x000a_to describe."/>
    <x v="191"/>
    <x v="932"/>
    <x v="2"/>
    <x v="0"/>
    <s v="USD"/>
    <n v="1407506040"/>
    <n v="1404680075"/>
    <b v="0"/>
    <n v="125"/>
    <b v="1"/>
    <s v="theater/plays"/>
    <x v="1028"/>
    <x v="949"/>
    <s v="theater"/>
    <s v="plays"/>
    <x v="1256"/>
    <d v="2014-08-08T08:54:00"/>
  </r>
  <r>
    <n v="2635"/>
    <s v="Help UTS Students reach the International Space Station!"/>
    <s v="Help UTS Ontario students raise money to get their experiments on the ISS. Promote space science in Canada! We can't do it without you!"/>
    <x v="192"/>
    <x v="933"/>
    <x v="2"/>
    <x v="11"/>
    <s v="CAD"/>
    <n v="1425937761"/>
    <n v="1422917361"/>
    <b v="0"/>
    <n v="84"/>
    <b v="1"/>
    <s v="technology/space exploration"/>
    <x v="809"/>
    <x v="950"/>
    <s v="technology"/>
    <s v="space exploration"/>
    <x v="1257"/>
    <d v="2015-03-09T16:49:21"/>
  </r>
  <r>
    <n v="3923"/>
    <s v="Mrs Roosevelt Flies to London UK tour"/>
    <s v="Eleanor Roosevelt: Passionate campaigner for human rights, champion for peace, staunch supporter of FDR's policies, betrayed wife."/>
    <x v="192"/>
    <x v="934"/>
    <x v="1"/>
    <x v="9"/>
    <s v="GBP"/>
    <n v="1428622271"/>
    <n v="1426203071"/>
    <b v="0"/>
    <n v="17"/>
    <b v="0"/>
    <s v="theater/plays"/>
    <x v="1029"/>
    <x v="951"/>
    <s v="theater"/>
    <s v="plays"/>
    <x v="1258"/>
    <d v="2015-04-09T18:31:11"/>
  </r>
  <r>
    <n v="1309"/>
    <s v="CORE : Roam (Canceled)"/>
    <s v="Wicked fun and built for excitement, CORE is the safest and most versatile speaker you've ever worn."/>
    <x v="192"/>
    <x v="935"/>
    <x v="0"/>
    <x v="0"/>
    <s v="USD"/>
    <n v="1444943468"/>
    <n v="1441919468"/>
    <b v="0"/>
    <n v="35"/>
    <b v="0"/>
    <s v="technology/wearables"/>
    <x v="1030"/>
    <x v="952"/>
    <s v="technology"/>
    <s v="wearables"/>
    <x v="1259"/>
    <d v="2015-10-15T16:11:08"/>
  </r>
  <r>
    <n v="349"/>
    <s v="Strangers To Peace: A Documentary"/>
    <s v="After 52 years of war, FARC guerrilla soldiers rejoin Colombian society to forge new lives of peace."/>
    <x v="193"/>
    <x v="936"/>
    <x v="2"/>
    <x v="0"/>
    <s v="USD"/>
    <n v="1487937508"/>
    <n v="1485345508"/>
    <b v="1"/>
    <n v="167"/>
    <b v="1"/>
    <s v="film &amp; video/documentary"/>
    <x v="1031"/>
    <x v="953"/>
    <s v="film &amp; video"/>
    <s v="documentary"/>
    <x v="1260"/>
    <d v="2017-02-24T06:58:28"/>
  </r>
  <r>
    <n v="2879"/>
    <s v="Girls, Ladies and Women - A Gospel Drama"/>
    <s v="She that fines a husband? Wait, is that right? Girl... you better check yourself, before you wreck yourself!"/>
    <x v="194"/>
    <x v="47"/>
    <x v="1"/>
    <x v="0"/>
    <s v="USD"/>
    <n v="1453310661"/>
    <n v="1450718661"/>
    <b v="0"/>
    <n v="1"/>
    <b v="0"/>
    <s v="theater/plays"/>
    <x v="1032"/>
    <x v="954"/>
    <s v="theater"/>
    <s v="plays"/>
    <x v="1261"/>
    <d v="2016-01-20T12:24:21"/>
  </r>
  <r>
    <n v="574"/>
    <s v="Unity, A Content Creators Toolkit"/>
    <s v="Grow your YouTube channel and increase your audience by allowing multi uploads, shares and interaction from a single simple interface."/>
    <x v="195"/>
    <x v="889"/>
    <x v="1"/>
    <x v="9"/>
    <s v="GBP"/>
    <n v="1476873507"/>
    <n v="1474281507"/>
    <b v="0"/>
    <n v="4"/>
    <b v="0"/>
    <s v="technology/web"/>
    <x v="1033"/>
    <x v="66"/>
    <s v="technology"/>
    <s v="web"/>
    <x v="1262"/>
    <d v="2016-10-19T05:38:27"/>
  </r>
  <r>
    <n v="3983"/>
    <s v="A Season of Love and Music (Spring 2014)"/>
    <s v="Donâ€™t miss Golden Threadâ€™s new family-friendly play with live music about Ziryab, the 9th century musician and cultural trailblazer!"/>
    <x v="196"/>
    <x v="937"/>
    <x v="1"/>
    <x v="0"/>
    <s v="USD"/>
    <n v="1400569140"/>
    <n v="1397854356"/>
    <b v="0"/>
    <n v="46"/>
    <b v="0"/>
    <s v="theater/plays"/>
    <x v="1034"/>
    <x v="955"/>
    <s v="theater"/>
    <s v="plays"/>
    <x v="1263"/>
    <d v="2014-05-20T01:59:00"/>
  </r>
  <r>
    <n v="2606"/>
    <s v="2000 Student Projects to the Edge of Space"/>
    <s v="PongSat 2 !!!!!_x000a__x000a_On September 27, 2014 we are going to send 2000 student projects to the edge of space."/>
    <x v="197"/>
    <x v="938"/>
    <x v="2"/>
    <x v="0"/>
    <s v="USD"/>
    <n v="1398791182"/>
    <n v="1396026382"/>
    <b v="1"/>
    <n v="385"/>
    <b v="1"/>
    <s v="technology/space exploration"/>
    <x v="1035"/>
    <x v="956"/>
    <s v="technology"/>
    <s v="space exploration"/>
    <x v="1264"/>
    <d v="2014-04-29T12:06:22"/>
  </r>
  <r>
    <n v="1764"/>
    <s v="Blood, Sweat &amp; Tears - Photobook"/>
    <s v="Individual sportspeople are masters of their own destiny. This book is a gritty behind the scenes look at boxers striving for success"/>
    <x v="197"/>
    <x v="939"/>
    <x v="1"/>
    <x v="9"/>
    <s v="GBP"/>
    <n v="1407065979"/>
    <n v="1404560379"/>
    <b v="1"/>
    <n v="39"/>
    <b v="0"/>
    <s v="photography/photobooks"/>
    <x v="1036"/>
    <x v="957"/>
    <s v="photography"/>
    <s v="photobooks"/>
    <x v="1265"/>
    <d v="2014-08-03T06:39:39"/>
  </r>
  <r>
    <n v="3854"/>
    <s v="The Case Of Soghomon Tehlirian"/>
    <s v="A play dedicated to the 100th anniversary of the Armenian Genocide."/>
    <x v="197"/>
    <x v="940"/>
    <x v="1"/>
    <x v="0"/>
    <s v="USD"/>
    <n v="1431206058"/>
    <n v="1428614058"/>
    <b v="0"/>
    <n v="20"/>
    <b v="0"/>
    <s v="theater/plays"/>
    <x v="1037"/>
    <x v="958"/>
    <s v="theater"/>
    <s v="plays"/>
    <x v="1266"/>
    <d v="2015-05-09T16:14:18"/>
  </r>
  <r>
    <n v="3194"/>
    <s v="P.A.C.K (Performing Arts Camp for Kids)"/>
    <s v="P.A.C.K (Performing Arts Camp for Kids) Musical Theater, Instrumental Music, Vocal Music, Dance, Visual Arts, and Physical Education!"/>
    <x v="197"/>
    <x v="0"/>
    <x v="1"/>
    <x v="0"/>
    <s v="USD"/>
    <n v="1437960598"/>
    <n v="1435368598"/>
    <b v="0"/>
    <n v="0"/>
    <b v="0"/>
    <s v="theater/musical"/>
    <x v="0"/>
    <x v="0"/>
    <s v="theater"/>
    <s v="musical"/>
    <x v="1267"/>
    <d v="2015-07-26T20:29:58"/>
  </r>
  <r>
    <n v="51"/>
    <s v="SKY CITY HAYA"/>
    <s v="Please help us reach stretch goals of 16k, 26k, 41k for the soundtrack, extended scenes &amp; story development for our sci-fi TV series!"/>
    <x v="197"/>
    <x v="941"/>
    <x v="2"/>
    <x v="0"/>
    <s v="USD"/>
    <n v="1439245037"/>
    <n v="1436653037"/>
    <b v="0"/>
    <n v="119"/>
    <b v="1"/>
    <s v="film &amp; video/television"/>
    <x v="1038"/>
    <x v="959"/>
    <s v="film &amp; video"/>
    <s v="television"/>
    <x v="1268"/>
    <d v="2015-08-10T17:17:17"/>
  </r>
  <r>
    <n v="2501"/>
    <s v="The Bent King board game cafÃ© and wine lounge"/>
    <s v="Locally owned board game cafÃ© focused on keeping it local with fresh food, craft beer, wine, and, of course, all your favourite games!"/>
    <x v="197"/>
    <x v="942"/>
    <x v="1"/>
    <x v="11"/>
    <s v="CAD"/>
    <n v="1443379104"/>
    <n v="1440787104"/>
    <b v="0"/>
    <n v="7"/>
    <b v="0"/>
    <s v="food/restaurants"/>
    <x v="1039"/>
    <x v="960"/>
    <s v="food"/>
    <s v="restaurants"/>
    <x v="1269"/>
    <d v="2015-09-27T13:38:24"/>
  </r>
  <r>
    <n v="1779"/>
    <s v="Ozymandias : a photo book"/>
    <s v="Publication of an award-winning photographic series that explores the endless and beautiful dance between creation and destruction."/>
    <x v="197"/>
    <x v="943"/>
    <x v="1"/>
    <x v="0"/>
    <s v="USD"/>
    <n v="1472834180"/>
    <n v="1470242180"/>
    <b v="1"/>
    <n v="38"/>
    <b v="0"/>
    <s v="photography/photobooks"/>
    <x v="1040"/>
    <x v="961"/>
    <s v="photography"/>
    <s v="photobooks"/>
    <x v="1270"/>
    <d v="2016-09-02T11:36:20"/>
  </r>
  <r>
    <n v="3112"/>
    <s v="Kids Zone start up"/>
    <s v="Children only have a short period of time to live care free, play hard, get dirty, I want to help every child in my Town play everyday."/>
    <x v="197"/>
    <x v="944"/>
    <x v="1"/>
    <x v="0"/>
    <s v="USD"/>
    <n v="1477968934"/>
    <n v="1472784934"/>
    <b v="0"/>
    <n v="9"/>
    <b v="0"/>
    <s v="theater/spaces"/>
    <x v="1041"/>
    <x v="962"/>
    <s v="theater"/>
    <s v="spaces"/>
    <x v="1271"/>
    <d v="2016-10-31T21:55:34"/>
  </r>
  <r>
    <n v="2611"/>
    <s v="The Universe in a Sphere (Relaunch)"/>
    <s v="Laniakea is the name of the supercluster of galaxies we are part of.This tremendous structure of 380,000 Galaxies can now be yours! 39â‚¬"/>
    <x v="197"/>
    <x v="945"/>
    <x v="2"/>
    <x v="6"/>
    <s v="EUR"/>
    <n v="1483397940"/>
    <n v="1480493014"/>
    <b v="1"/>
    <n v="3663"/>
    <b v="1"/>
    <s v="technology/space exploration"/>
    <x v="1042"/>
    <x v="963"/>
    <s v="technology"/>
    <s v="space exploration"/>
    <x v="1272"/>
    <d v="2017-01-02T17:59:00"/>
  </r>
  <r>
    <n v="3005"/>
    <s v="Pangea House Revitalization Project"/>
    <s v="Pangea House is a collectively run, all ages music venue and community space in desperate need of some renovation and updates."/>
    <x v="198"/>
    <x v="946"/>
    <x v="2"/>
    <x v="0"/>
    <s v="USD"/>
    <n v="1412611905"/>
    <n v="1410019905"/>
    <b v="0"/>
    <n v="118"/>
    <b v="1"/>
    <s v="theater/spaces"/>
    <x v="1043"/>
    <x v="964"/>
    <s v="theater"/>
    <s v="spaces"/>
    <x v="1273"/>
    <d v="2014-10-06T11:11:45"/>
  </r>
  <r>
    <n v="2321"/>
    <s v="WienerWÃ¼rze"/>
    <s v="Universal organic liquid seasoning brewed all natural from lupine, oat, salt and water for soups, salads, stews and more"/>
    <x v="199"/>
    <x v="947"/>
    <x v="3"/>
    <x v="15"/>
    <s v="EUR"/>
    <n v="1491282901"/>
    <n v="1488694501"/>
    <b v="0"/>
    <n v="64"/>
    <b v="0"/>
    <s v="food/small batch"/>
    <x v="1044"/>
    <x v="965"/>
    <s v="food"/>
    <s v="small batch"/>
    <x v="1274"/>
    <d v="2017-04-04T00:15:01"/>
  </r>
  <r>
    <n v="417"/>
    <s v="Cycle of Life"/>
    <s v="An unexpected kidney donor acts on faith in order to rescue a fellow cyclist from his failing body. The true story of Pete and Kelly."/>
    <x v="200"/>
    <x v="948"/>
    <x v="2"/>
    <x v="0"/>
    <s v="USD"/>
    <n v="1365395580"/>
    <n v="1364426260"/>
    <b v="0"/>
    <n v="52"/>
    <b v="1"/>
    <s v="film &amp; video/documentary"/>
    <x v="1045"/>
    <x v="966"/>
    <s v="film &amp; video"/>
    <s v="documentary"/>
    <x v="1275"/>
    <d v="2013-04-07T23:33:00"/>
  </r>
  <r>
    <n v="2614"/>
    <s v="Kansas City SSEP Mission 5 Rocket . . .3,2,1 . . Blast Off!"/>
    <s v="Middle-schoolers designed a microgravity experiment that's going to the ISS! Help us send them to the launch in Wallops Island, VA."/>
    <x v="200"/>
    <x v="949"/>
    <x v="2"/>
    <x v="0"/>
    <s v="USD"/>
    <n v="1398834000"/>
    <n v="1396371612"/>
    <b v="1"/>
    <n v="100"/>
    <b v="1"/>
    <s v="technology/space exploration"/>
    <x v="1046"/>
    <x v="967"/>
    <s v="technology"/>
    <s v="space exploration"/>
    <x v="1276"/>
    <d v="2014-04-30T00:00:00"/>
  </r>
  <r>
    <n v="446"/>
    <s v="DisChord"/>
    <s v="A faith based animated short. (The same guy who said a picture is worth a thousand words also said a cartoon is worth two thousand.)"/>
    <x v="200"/>
    <x v="950"/>
    <x v="1"/>
    <x v="0"/>
    <s v="USD"/>
    <n v="1425434420"/>
    <n v="1422842420"/>
    <b v="0"/>
    <n v="16"/>
    <b v="0"/>
    <s v="film &amp; video/animation"/>
    <x v="1047"/>
    <x v="968"/>
    <s v="film &amp; video"/>
    <s v="animation"/>
    <x v="1277"/>
    <d v="2015-03-03T21:00:20"/>
  </r>
  <r>
    <n v="3620"/>
    <s v="The Irish play MISTERMAN by Enda Walsh, heads to Boulder"/>
    <s v="An Irish show about mental illness though the eyes of the man experiencing it. Support this show and help get it to Boulder and NYC."/>
    <x v="200"/>
    <x v="951"/>
    <x v="2"/>
    <x v="0"/>
    <s v="USD"/>
    <n v="1425528000"/>
    <n v="1422916261"/>
    <b v="0"/>
    <n v="197"/>
    <b v="1"/>
    <s v="theater/plays"/>
    <x v="1048"/>
    <x v="969"/>
    <s v="theater"/>
    <s v="plays"/>
    <x v="1278"/>
    <d v="2015-03-04T23:00:00"/>
  </r>
  <r>
    <n v="3847"/>
    <s v="Madame X"/>
    <s v="The production of the original play &quot;Madame X&quot; by Amanda Davison. Inspired by the painting by John Singer Sargent."/>
    <x v="200"/>
    <x v="952"/>
    <x v="1"/>
    <x v="0"/>
    <s v="USD"/>
    <n v="1437283391"/>
    <n v="1433395391"/>
    <b v="1"/>
    <n v="9"/>
    <b v="0"/>
    <s v="theater/plays"/>
    <x v="1049"/>
    <x v="970"/>
    <s v="theater"/>
    <s v="plays"/>
    <x v="1279"/>
    <d v="2015-07-19T00:23:11"/>
  </r>
  <r>
    <n v="2142"/>
    <s v="MEDiAN - The Colony (sci-fi exploration adventure game)"/>
    <s v="a third-person exploration adventure game developed by yetanotherIndie will be released on August 2016 for PC, Linux and XBox one."/>
    <x v="200"/>
    <x v="953"/>
    <x v="1"/>
    <x v="6"/>
    <s v="EUR"/>
    <n v="1451494210"/>
    <n v="1449075010"/>
    <b v="0"/>
    <n v="12"/>
    <b v="0"/>
    <s v="games/video games"/>
    <x v="1050"/>
    <x v="971"/>
    <s v="games"/>
    <s v="video games"/>
    <x v="1280"/>
    <d v="2015-12-30T11:50:10"/>
  </r>
  <r>
    <n v="1"/>
    <s v="FannibalFest Fan Convention"/>
    <s v="A Hannibal TV Show Fan Convention and Art Collective"/>
    <x v="201"/>
    <x v="954"/>
    <x v="2"/>
    <x v="0"/>
    <s v="USD"/>
    <n v="1488464683"/>
    <n v="1485872683"/>
    <b v="0"/>
    <n v="79"/>
    <b v="1"/>
    <s v="film &amp; video/television"/>
    <x v="1051"/>
    <x v="972"/>
    <s v="film &amp; video"/>
    <s v="television"/>
    <x v="1281"/>
    <d v="2017-03-02T09:24:43"/>
  </r>
  <r>
    <n v="1332"/>
    <s v="Belt with Legs Invention (Canceled)"/>
    <s v="Long bus queue and no seats around? This light weight seating device can be worn anywhere and at anytime! Belt that converts into seat."/>
    <x v="202"/>
    <x v="0"/>
    <x v="0"/>
    <x v="16"/>
    <s v="CHF"/>
    <n v="1485480408"/>
    <n v="1482888408"/>
    <b v="0"/>
    <n v="0"/>
    <b v="0"/>
    <s v="technology/wearables"/>
    <x v="0"/>
    <x v="0"/>
    <s v="technology"/>
    <s v="wearables"/>
    <x v="1282"/>
    <d v="2017-01-26T20:26:48"/>
  </r>
  <r>
    <n v="1749"/>
    <s v="E FOTOGRAFESCHE RECKBLECK - 367 DEEG AM AUSLAND ASAZ"/>
    <s v="Help me fund the production run of my first book by local Photographer Sandro Ortolani."/>
    <x v="203"/>
    <x v="955"/>
    <x v="2"/>
    <x v="18"/>
    <s v="EUR"/>
    <n v="1488394800"/>
    <n v="1485213921"/>
    <b v="0"/>
    <n v="131"/>
    <b v="1"/>
    <s v="photography/photobooks"/>
    <x v="1052"/>
    <x v="973"/>
    <s v="photography"/>
    <s v="photobooks"/>
    <x v="1283"/>
    <d v="2017-03-01T14:00:00"/>
  </r>
  <r>
    <n v="260"/>
    <s v="Escaramuza: Riding from the Heart (a feature documentary)"/>
    <s v="In the traditional world of Mexican Rodeo, a team of first-generation California girls does it their way."/>
    <x v="204"/>
    <x v="956"/>
    <x v="2"/>
    <x v="0"/>
    <s v="USD"/>
    <n v="1279360740"/>
    <n v="1275415679"/>
    <b v="1"/>
    <n v="88"/>
    <b v="1"/>
    <s v="film &amp; video/documentary"/>
    <x v="1053"/>
    <x v="974"/>
    <s v="film &amp; video"/>
    <s v="documentary"/>
    <x v="1284"/>
    <d v="2010-07-17T04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x v="957"/>
    <x v="2"/>
    <x v="0"/>
    <s v="USD"/>
    <n v="1282498800"/>
    <n v="1275603020"/>
    <b v="1"/>
    <n v="235"/>
    <b v="1"/>
    <s v="film &amp; video/documentary"/>
    <x v="1054"/>
    <x v="975"/>
    <s v="film &amp; video"/>
    <s v="documentary"/>
    <x v="1285"/>
    <d v="2010-08-22T1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x v="958"/>
    <x v="2"/>
    <x v="0"/>
    <s v="USD"/>
    <n v="1279778400"/>
    <n v="1275851354"/>
    <b v="0"/>
    <n v="120"/>
    <b v="1"/>
    <s v="music/indie rock"/>
    <x v="1055"/>
    <x v="976"/>
    <s v="music"/>
    <s v="indie rock"/>
    <x v="1286"/>
    <d v="2010-07-22T01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x v="959"/>
    <x v="2"/>
    <x v="0"/>
    <s v="USD"/>
    <n v="1282622400"/>
    <n v="1276891586"/>
    <b v="1"/>
    <n v="137"/>
    <b v="1"/>
    <s v="technology/hardware"/>
    <x v="1056"/>
    <x v="977"/>
    <s v="technology"/>
    <s v="hardware"/>
    <x v="1287"/>
    <d v="2010-08-23T23:00:00"/>
  </r>
  <r>
    <n v="299"/>
    <s v="ReMade: The Rebirth of the Maker Movement"/>
    <s v="We are currently filming a documentary called ReMade that explores the state and direction of the DIY and Hackerspace movement in America."/>
    <x v="204"/>
    <x v="960"/>
    <x v="2"/>
    <x v="0"/>
    <s v="USD"/>
    <n v="1289975060"/>
    <n v="1287379460"/>
    <b v="1"/>
    <n v="244"/>
    <b v="1"/>
    <s v="film &amp; video/documentary"/>
    <x v="1057"/>
    <x v="978"/>
    <s v="film &amp; video"/>
    <s v="documentary"/>
    <x v="1288"/>
    <d v="2010-11-17T01:24: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x v="961"/>
    <x v="2"/>
    <x v="0"/>
    <s v="USD"/>
    <n v="1298245954"/>
    <n v="1295653954"/>
    <b v="0"/>
    <n v="134"/>
    <b v="1"/>
    <s v="music/rock"/>
    <x v="1058"/>
    <x v="979"/>
    <s v="music"/>
    <s v="rock"/>
    <x v="1289"/>
    <d v="2011-02-20T18:52:34"/>
  </r>
  <r>
    <n v="501"/>
    <s v="World War 4"/>
    <s v="Based on the invention portfolio of a patented inventor World War Four is a look into the future of warfare and humanity as a whole"/>
    <x v="204"/>
    <x v="0"/>
    <x v="1"/>
    <x v="0"/>
    <s v="USD"/>
    <n v="1310189851"/>
    <n v="1307597851"/>
    <b v="0"/>
    <n v="0"/>
    <b v="0"/>
    <s v="film &amp; video/animation"/>
    <x v="0"/>
    <x v="0"/>
    <s v="film &amp; video"/>
    <s v="animation"/>
    <x v="1290"/>
    <d v="2011-07-09T00:37:31"/>
  </r>
  <r>
    <n v="69"/>
    <s v="More Than A Drive"/>
    <s v="A breakthrough cinematic experience about more than just the carsâ€¦the people, lifestyle, enthusiasm, party, and the Leavenworth Drive."/>
    <x v="204"/>
    <x v="962"/>
    <x v="2"/>
    <x v="0"/>
    <s v="USD"/>
    <n v="1317538740"/>
    <n v="1314765025"/>
    <b v="0"/>
    <n v="178"/>
    <b v="1"/>
    <s v="film &amp; video/shorts"/>
    <x v="1059"/>
    <x v="980"/>
    <s v="film &amp; video"/>
    <s v="shorts"/>
    <x v="1291"/>
    <d v="2011-10-02T01:59:00"/>
  </r>
  <r>
    <n v="775"/>
    <s v="Scorned: A LeKrista Scott, Vampire Hunted Novel"/>
    <s v="Scorned is the first in a series that I have been working on for two years and it's time to get it published."/>
    <x v="204"/>
    <x v="260"/>
    <x v="1"/>
    <x v="0"/>
    <s v="USD"/>
    <n v="1323998795"/>
    <n v="1321406795"/>
    <b v="0"/>
    <n v="5"/>
    <b v="0"/>
    <s v="publishing/fiction"/>
    <x v="257"/>
    <x v="187"/>
    <s v="publishing"/>
    <s v="fiction"/>
    <x v="1292"/>
    <d v="2011-12-15T20:26:35"/>
  </r>
  <r>
    <n v="1633"/>
    <s v="ELIZABETH REX"/>
    <s v="We are a four piece rock band that has played shows in and around NYC including Mercury Lounge.  Two of our members are now in LA."/>
    <x v="204"/>
    <x v="963"/>
    <x v="2"/>
    <x v="0"/>
    <s v="USD"/>
    <n v="1326690000"/>
    <n v="1324329156"/>
    <b v="0"/>
    <n v="58"/>
    <b v="1"/>
    <s v="music/rock"/>
    <x v="809"/>
    <x v="981"/>
    <s v="music"/>
    <s v="rock"/>
    <x v="1293"/>
    <d v="2012-01-16T00:00:00"/>
  </r>
  <r>
    <n v="302"/>
    <s v="(UN)CUT"/>
    <s v="(UN)CUT explores circumcisionâ€™s medical, sexual &amp; religious complexities against the backdrop of San Franciscoâ€™s latest ban controversy"/>
    <x v="204"/>
    <x v="964"/>
    <x v="2"/>
    <x v="0"/>
    <s v="USD"/>
    <n v="1330115638"/>
    <n v="1327523638"/>
    <b v="1"/>
    <n v="108"/>
    <b v="1"/>
    <s v="film &amp; video/documentary"/>
    <x v="1060"/>
    <x v="982"/>
    <s v="film &amp; video"/>
    <s v="documentary"/>
    <x v="1294"/>
    <d v="2012-02-24T15:33:58"/>
  </r>
  <r>
    <n v="1270"/>
    <s v="Resolution15 records their next album, Svaha"/>
    <s v="We make awake metal using violins in place of guitars and want to record a full length album."/>
    <x v="204"/>
    <x v="965"/>
    <x v="2"/>
    <x v="0"/>
    <s v="USD"/>
    <n v="1332704042"/>
    <n v="1327523642"/>
    <b v="1"/>
    <n v="169"/>
    <b v="1"/>
    <s v="music/rock"/>
    <x v="1061"/>
    <x v="983"/>
    <s v="music"/>
    <s v="rock"/>
    <x v="1295"/>
    <d v="2012-03-25T14:34:02"/>
  </r>
  <r>
    <n v="395"/>
    <s v="The Peace Agency Documentary Kickstarter Campaign!"/>
    <s v="When the war ends, a woman's fight begins. Bringing to life the most untapped resources in peace making between faiths."/>
    <x v="204"/>
    <x v="966"/>
    <x v="2"/>
    <x v="0"/>
    <s v="USD"/>
    <n v="1335562320"/>
    <n v="1332452960"/>
    <b v="0"/>
    <n v="184"/>
    <b v="1"/>
    <s v="film &amp; video/documentary"/>
    <x v="1062"/>
    <x v="984"/>
    <s v="film &amp; video"/>
    <s v="documentary"/>
    <x v="1296"/>
    <d v="2012-04-27T16:32:00"/>
  </r>
  <r>
    <n v="2160"/>
    <s v="Army vs Aliens - Currently in Alpha"/>
    <s v="An awesome side-scroller tower defense game.  Think &quot;Plants vs Zombies&quot; but from a side-on perspective."/>
    <x v="204"/>
    <x v="352"/>
    <x v="1"/>
    <x v="0"/>
    <s v="USD"/>
    <n v="1337447105"/>
    <n v="1334855105"/>
    <b v="0"/>
    <n v="16"/>
    <b v="0"/>
    <s v="games/video games"/>
    <x v="1063"/>
    <x v="985"/>
    <s v="games"/>
    <s v="video games"/>
    <x v="1297"/>
    <d v="2012-05-19T12:05:05"/>
  </r>
  <r>
    <n v="1607"/>
    <s v="New Tour Bus for The Slants"/>
    <s v="The world's only all-Asian American dance rock band, The Slants, needs a bus to tour cons, shows, and festivals."/>
    <x v="204"/>
    <x v="967"/>
    <x v="2"/>
    <x v="0"/>
    <s v="USD"/>
    <n v="1339701851"/>
    <n v="1337887451"/>
    <b v="0"/>
    <n v="205"/>
    <b v="1"/>
    <s v="music/rock"/>
    <x v="1064"/>
    <x v="986"/>
    <s v="music"/>
    <s v="rock"/>
    <x v="1298"/>
    <d v="2012-06-14T14:24:11"/>
  </r>
  <r>
    <n v="1577"/>
    <s v="Abstract Image Photography Coffee Table Book (Canceled)"/>
    <s v="I've been putting together a portfolio of fine abstract photography of the highest quality, color, and design. A vision of beauty!"/>
    <x v="204"/>
    <x v="814"/>
    <x v="0"/>
    <x v="0"/>
    <s v="USD"/>
    <n v="1343161248"/>
    <n v="1337977248"/>
    <b v="0"/>
    <n v="2"/>
    <b v="0"/>
    <s v="publishing/art books"/>
    <x v="1065"/>
    <x v="828"/>
    <s v="publishing"/>
    <s v="art books"/>
    <x v="1299"/>
    <d v="2012-07-24T15:20:48"/>
  </r>
  <r>
    <n v="1082"/>
    <s v="T-Fighter: Code Name M - Mobile Edition"/>
    <s v="Challenge your trivia skills in this action oriented game against several opponents across time."/>
    <x v="204"/>
    <x v="634"/>
    <x v="1"/>
    <x v="0"/>
    <s v="USD"/>
    <n v="1344635088"/>
    <n v="1342043088"/>
    <b v="0"/>
    <n v="3"/>
    <b v="0"/>
    <s v="games/video games"/>
    <x v="339"/>
    <x v="645"/>
    <s v="games"/>
    <s v="video games"/>
    <x v="1300"/>
    <d v="2012-08-10T16:44:48"/>
  </r>
  <r>
    <n v="466"/>
    <s v="The Legend Of The Crimson Knight"/>
    <s v="(Working storyboard for animated project) A multi-generational Knight that wages war on criminals and corrupt governments"/>
    <x v="204"/>
    <x v="968"/>
    <x v="1"/>
    <x v="0"/>
    <s v="USD"/>
    <n v="1347057464"/>
    <n v="1344465464"/>
    <b v="0"/>
    <n v="5"/>
    <b v="0"/>
    <s v="film &amp; video/animation"/>
    <x v="1066"/>
    <x v="987"/>
    <s v="film &amp; video"/>
    <s v="animation"/>
    <x v="1301"/>
    <d v="2012-09-07T17:37:44"/>
  </r>
  <r>
    <n v="1961"/>
    <s v="Public Lab DIY Spectrometry Kit"/>
    <s v="This DIY kit helps analyze materials and contaminants. We need your help to build a library of open-source spectral data."/>
    <x v="204"/>
    <x v="969"/>
    <x v="2"/>
    <x v="0"/>
    <s v="USD"/>
    <n v="1349495940"/>
    <n v="1346042417"/>
    <b v="1"/>
    <n v="1633"/>
    <b v="1"/>
    <s v="technology/hardware"/>
    <x v="1067"/>
    <x v="988"/>
    <s v="technology"/>
    <s v="hardware"/>
    <x v="1302"/>
    <d v="2012-10-05T22:59:00"/>
  </r>
  <r>
    <n v="1070"/>
    <s v="Prez Games: Do You Have What it Takes to Win the Presidency?"/>
    <s v="A deck building game where you build your campaign plans, raise cash and gain power in a drive to win the White House."/>
    <x v="204"/>
    <x v="411"/>
    <x v="1"/>
    <x v="0"/>
    <s v="USD"/>
    <n v="1349050622"/>
    <n v="1347322622"/>
    <b v="0"/>
    <n v="2"/>
    <b v="0"/>
    <s v="games/video games"/>
    <x v="1068"/>
    <x v="612"/>
    <s v="games"/>
    <s v="video games"/>
    <x v="1303"/>
    <d v="2012-09-30T19:17:02"/>
  </r>
  <r>
    <n v="1631"/>
    <s v="The Sweet Remains record their sophomore studio album!"/>
    <s v="We're putting together our next studio album, and we want you to be a part of it. Check out the video for some clips from the studio."/>
    <x v="204"/>
    <x v="970"/>
    <x v="2"/>
    <x v="0"/>
    <s v="USD"/>
    <n v="1350074261"/>
    <n v="1347482261"/>
    <b v="0"/>
    <n v="133"/>
    <b v="1"/>
    <s v="music/rock"/>
    <x v="1069"/>
    <x v="989"/>
    <s v="music"/>
    <s v="rock"/>
    <x v="1304"/>
    <d v="2012-10-12T15:37:41"/>
  </r>
  <r>
    <n v="1644"/>
    <s v="Kevin Wood - Out Among The Wolves"/>
    <s v="Be a part of helping Singer/Songwriter Kevin Wood bring his 3rd Album &quot;Out Among The Wolves&quot; from the studio to you!"/>
    <x v="204"/>
    <x v="971"/>
    <x v="2"/>
    <x v="0"/>
    <s v="USD"/>
    <n v="1353551160"/>
    <n v="1348363560"/>
    <b v="0"/>
    <n v="128"/>
    <b v="1"/>
    <s v="music/pop"/>
    <x v="1070"/>
    <x v="990"/>
    <s v="music"/>
    <s v="pop"/>
    <x v="1305"/>
    <d v="2012-11-21T21:26:00"/>
  </r>
  <r>
    <n v="1616"/>
    <s v="Aly Jados: the New EP rOckNrOLLa"/>
    <s v="HELP! We don't have much time.....Join Aly Jados in making her new EP a reality before the world ends!!!!"/>
    <x v="204"/>
    <x v="972"/>
    <x v="2"/>
    <x v="0"/>
    <s v="USD"/>
    <n v="1353621600"/>
    <n v="1350061821"/>
    <b v="0"/>
    <n v="157"/>
    <b v="1"/>
    <s v="music/rock"/>
    <x v="1071"/>
    <x v="991"/>
    <s v="music"/>
    <s v="rock"/>
    <x v="1306"/>
    <d v="2012-11-22T17:00:00"/>
  </r>
  <r>
    <n v="790"/>
    <s v="3 Years Hollow is Going On Their First Ever Tour!"/>
    <s v="A regional band reaching to their fans. Reaching to become a national band with no label support. This is the chance of a lifetime."/>
    <x v="204"/>
    <x v="973"/>
    <x v="2"/>
    <x v="0"/>
    <s v="USD"/>
    <n v="1359680939"/>
    <n v="1357088939"/>
    <b v="0"/>
    <n v="156"/>
    <b v="1"/>
    <s v="music/rock"/>
    <x v="1072"/>
    <x v="992"/>
    <s v="music"/>
    <s v="rock"/>
    <x v="1307"/>
    <d v="2013-01-31T20:08:59"/>
  </r>
  <r>
    <n v="2016"/>
    <s v="Hydra: a triple-output power supply for electronics projects"/>
    <s v="A smart, compact power supply designed to power anything, anywhere"/>
    <x v="204"/>
    <x v="974"/>
    <x v="2"/>
    <x v="0"/>
    <s v="USD"/>
    <n v="1362863299"/>
    <n v="1360271299"/>
    <b v="1"/>
    <n v="479"/>
    <b v="1"/>
    <s v="technology/hardware"/>
    <x v="1073"/>
    <x v="993"/>
    <s v="technology"/>
    <s v="hardware"/>
    <x v="1308"/>
    <d v="2013-03-09T16:08:19"/>
  </r>
  <r>
    <n v="1939"/>
    <s v="Help I Am Clay Release Their First CD For FREE"/>
    <s v="Partner with the ministry of I Am Clay by helping them fund their new album! This enables them to release it for FREE as a gift to all!"/>
    <x v="204"/>
    <x v="975"/>
    <x v="2"/>
    <x v="0"/>
    <s v="USD"/>
    <n v="1362955108"/>
    <n v="1360366708"/>
    <b v="0"/>
    <n v="96"/>
    <b v="1"/>
    <s v="music/indie rock"/>
    <x v="1074"/>
    <x v="994"/>
    <s v="music"/>
    <s v="indie rock"/>
    <x v="1309"/>
    <d v="2013-03-10T17:38:28"/>
  </r>
  <r>
    <n v="367"/>
    <s v="Game Changer: Lithuania's Nonviolent Revolution"/>
    <s v="This film relates how one country's burning desire for independence unified a diverse nation into a successful nonviolent revolution."/>
    <x v="204"/>
    <x v="976"/>
    <x v="2"/>
    <x v="0"/>
    <s v="USD"/>
    <n v="1367384340"/>
    <n v="1363960278"/>
    <b v="0"/>
    <n v="119"/>
    <b v="1"/>
    <s v="film &amp; video/documentary"/>
    <x v="1075"/>
    <x v="995"/>
    <s v="film &amp; video"/>
    <s v="documentary"/>
    <x v="1310"/>
    <d v="2013-04-30T23:59:00"/>
  </r>
  <r>
    <n v="458"/>
    <s v="DE_dust2: Hacker's Wrath"/>
    <s v="An animated parody of the game, Counter-Strike. The sequel to the very popular Counter-Strike: DE_dust2. Hacker is back!"/>
    <x v="204"/>
    <x v="977"/>
    <x v="1"/>
    <x v="9"/>
    <s v="GBP"/>
    <n v="1368550060"/>
    <n v="1365958060"/>
    <b v="0"/>
    <n v="49"/>
    <b v="0"/>
    <s v="film &amp; video/animation"/>
    <x v="1076"/>
    <x v="996"/>
    <s v="film &amp; video"/>
    <s v="animation"/>
    <x v="1311"/>
    <d v="2013-05-14T11:47:40"/>
  </r>
  <r>
    <n v="2046"/>
    <s v="CoAction Hero: 32-bit Open-Source ARM Cortex-M3 Board"/>
    <s v="CoAction Hero: a powerful proto-board with a 120Mhz processor, 1MB filesystem, and built-in OS for tinkerers and engineers alike."/>
    <x v="204"/>
    <x v="978"/>
    <x v="2"/>
    <x v="0"/>
    <s v="USD"/>
    <n v="1369282044"/>
    <n v="1366690044"/>
    <b v="0"/>
    <n v="217"/>
    <b v="1"/>
    <s v="technology/hardware"/>
    <x v="1077"/>
    <x v="997"/>
    <s v="technology"/>
    <s v="hardware"/>
    <x v="1312"/>
    <d v="2013-05-22T23:07:24"/>
  </r>
  <r>
    <n v="796"/>
    <s v="Madrone: New Album for 2013"/>
    <s v="Madrone is an independent band creating melodic, emotional, _x000a_alternative-rock needing your help to finish their new album."/>
    <x v="204"/>
    <x v="979"/>
    <x v="2"/>
    <x v="0"/>
    <s v="USD"/>
    <n v="1379279400"/>
    <n v="1376687485"/>
    <b v="0"/>
    <n v="90"/>
    <b v="1"/>
    <s v="music/rock"/>
    <x v="1078"/>
    <x v="998"/>
    <s v="music"/>
    <s v="rock"/>
    <x v="1313"/>
    <d v="2013-09-15T16:10:00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x v="980"/>
    <x v="0"/>
    <x v="0"/>
    <s v="USD"/>
    <n v="1383789603"/>
    <n v="1381194003"/>
    <b v="0"/>
    <n v="1"/>
    <b v="0"/>
    <s v="publishing/art books"/>
    <x v="1079"/>
    <x v="592"/>
    <s v="publishing"/>
    <s v="art books"/>
    <x v="1314"/>
    <d v="2013-11-06T21:00:03"/>
  </r>
  <r>
    <n v="2242"/>
    <s v="The Princess Bride Playing Cards from USPCC"/>
    <s v="Inconceivable! An amazing new illustrative deck based on The Princess Bride movie."/>
    <x v="204"/>
    <x v="981"/>
    <x v="2"/>
    <x v="0"/>
    <s v="USD"/>
    <n v="1385521320"/>
    <n v="1382449733"/>
    <b v="0"/>
    <n v="2525"/>
    <b v="1"/>
    <s v="games/tabletop games"/>
    <x v="1080"/>
    <x v="999"/>
    <s v="games"/>
    <s v="tabletop games"/>
    <x v="1315"/>
    <d v="2013-11-26T22:02:00"/>
  </r>
  <r>
    <n v="2037"/>
    <s v="Pedal Power -- Human Scale Energy For Everyday Tasks"/>
    <s v="With an efficiency of 97%, bicycle technology is nearly perfect. So why do we use it only for transportation?"/>
    <x v="204"/>
    <x v="982"/>
    <x v="2"/>
    <x v="0"/>
    <s v="USD"/>
    <n v="1388383353"/>
    <n v="1383195753"/>
    <b v="1"/>
    <n v="429"/>
    <b v="1"/>
    <s v="technology/hardware"/>
    <x v="1081"/>
    <x v="1000"/>
    <s v="technology"/>
    <s v="hardware"/>
    <x v="1316"/>
    <d v="2013-12-30T01:02:33"/>
  </r>
  <r>
    <n v="2756"/>
    <s v="The Most Basic of Truths"/>
    <s v="We all pray to the same God no matter what name we might refer to Him as.  Our children deserve to know this basic truth."/>
    <x v="204"/>
    <x v="983"/>
    <x v="1"/>
    <x v="0"/>
    <s v="USD"/>
    <n v="1389476201"/>
    <n v="1386884201"/>
    <b v="0"/>
    <n v="33"/>
    <b v="0"/>
    <s v="publishing/children's books"/>
    <x v="1082"/>
    <x v="1001"/>
    <s v="publishing"/>
    <s v="children's books"/>
    <x v="1317"/>
    <d v="2014-01-11T16:36:41"/>
  </r>
  <r>
    <n v="443"/>
    <s v="Bad Teddy Studios"/>
    <s v="We love cartoons!! We want to make more but it costs money to so. Be apart of your daily dose of WTF!?! Pledge now!!"/>
    <x v="204"/>
    <x v="22"/>
    <x v="1"/>
    <x v="11"/>
    <s v="CAD"/>
    <n v="1391991701"/>
    <n v="1389399701"/>
    <b v="0"/>
    <n v="2"/>
    <b v="0"/>
    <s v="film &amp; video/animation"/>
    <x v="61"/>
    <x v="184"/>
    <s v="film &amp; video"/>
    <s v="animation"/>
    <x v="1318"/>
    <d v="2014-02-09T19:21:41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x v="984"/>
    <x v="2"/>
    <x v="0"/>
    <s v="USD"/>
    <n v="1400006636"/>
    <n v="1397414636"/>
    <b v="1"/>
    <n v="306"/>
    <b v="1"/>
    <s v="technology/hardware"/>
    <x v="1083"/>
    <x v="1002"/>
    <s v="technology"/>
    <s v="hardware"/>
    <x v="1319"/>
    <d v="2014-05-13T13:43:56"/>
  </r>
  <r>
    <n v="400"/>
    <s v="From Two Sticks - the fight against hunger and malnutrition"/>
    <s v="A documentary film on a sustainable, grassroots effort to fight malnutrition in Indonesia.  And it's organic!"/>
    <x v="204"/>
    <x v="985"/>
    <x v="2"/>
    <x v="0"/>
    <s v="USD"/>
    <n v="1400297400"/>
    <n v="1397661347"/>
    <b v="0"/>
    <n v="62"/>
    <b v="1"/>
    <s v="film &amp; video/documentary"/>
    <x v="1084"/>
    <x v="1003"/>
    <s v="film &amp; video"/>
    <s v="documentary"/>
    <x v="1320"/>
    <d v="2014-05-16T22:30:00"/>
  </r>
  <r>
    <n v="4060"/>
    <s v="Good Evening, I'm Robert Service"/>
    <s v="A funny, poignant play that revives the forgotten life and adventures of great Scottish Canadian, world renowned poet, Robert Service."/>
    <x v="204"/>
    <x v="986"/>
    <x v="1"/>
    <x v="11"/>
    <s v="CAD"/>
    <n v="1403539200"/>
    <n v="1400604056"/>
    <b v="0"/>
    <n v="5"/>
    <b v="0"/>
    <s v="theater/plays"/>
    <x v="1085"/>
    <x v="1004"/>
    <s v="theater"/>
    <s v="plays"/>
    <x v="1321"/>
    <d v="2014-06-23T11:00:00"/>
  </r>
  <r>
    <n v="3841"/>
    <s v="&quot;If They Come Back&quot;"/>
    <s v="A play by award winning writer Eric Monte. _x000a_&quot;If they come back&quot; follows the lives of two teenage boys during the civil rights movement."/>
    <x v="204"/>
    <x v="987"/>
    <x v="1"/>
    <x v="0"/>
    <s v="USD"/>
    <n v="1405882287"/>
    <n v="1400698287"/>
    <b v="1"/>
    <n v="34"/>
    <b v="0"/>
    <s v="theater/plays"/>
    <x v="1086"/>
    <x v="1005"/>
    <s v="theater"/>
    <s v="plays"/>
    <x v="1322"/>
    <d v="2014-07-20T13:51:27"/>
  </r>
  <r>
    <n v="3766"/>
    <s v="Held Momentarily The Musical Takes FringeNYC"/>
    <s v="Trapped on a stalled New York subway, seven strangers realize it's not just the train that's stuck."/>
    <x v="204"/>
    <x v="988"/>
    <x v="2"/>
    <x v="0"/>
    <s v="USD"/>
    <n v="1404360045"/>
    <n v="1401336045"/>
    <b v="0"/>
    <n v="96"/>
    <b v="1"/>
    <s v="theater/musical"/>
    <x v="1087"/>
    <x v="1006"/>
    <s v="theater"/>
    <s v="musical"/>
    <x v="1323"/>
    <d v="2014-07-02T23:00:45"/>
  </r>
  <r>
    <n v="3406"/>
    <s v="Voices of Swords"/>
    <s v="A funny and moving new play about two families dealing with aging parents in very different ways!"/>
    <x v="204"/>
    <x v="989"/>
    <x v="2"/>
    <x v="0"/>
    <s v="USD"/>
    <n v="1405511376"/>
    <n v="1401623376"/>
    <b v="0"/>
    <n v="91"/>
    <b v="1"/>
    <s v="theater/plays"/>
    <x v="1088"/>
    <x v="1007"/>
    <s v="theater"/>
    <s v="plays"/>
    <x v="1324"/>
    <d v="2014-07-16T06:49:36"/>
  </r>
  <r>
    <n v="1165"/>
    <s v="Cupcake Wars Winners: Dreamy Creations Cupcake Truck"/>
    <s v="Join us in transforming Dreamy Creations truck into a food truck so we can bring you the most delicious cupcakes to your neighborhood!"/>
    <x v="204"/>
    <x v="990"/>
    <x v="1"/>
    <x v="0"/>
    <s v="USD"/>
    <n v="1404623330"/>
    <n v="1401685730"/>
    <b v="0"/>
    <n v="25"/>
    <b v="0"/>
    <s v="food/food trucks"/>
    <x v="1089"/>
    <x v="1008"/>
    <s v="food"/>
    <s v="food trucks"/>
    <x v="1325"/>
    <d v="2014-07-06T00:08:50"/>
  </r>
  <r>
    <n v="3870"/>
    <s v="MARTIN, LOVE, SEX &amp; RHYTHM The Musical Performance"/>
    <s v="M,L,S&amp;R it's a sexy rock/pop musical confronting contemporary gay issues with an all male cast singing and dancing to top 40 songs."/>
    <x v="204"/>
    <x v="991"/>
    <x v="0"/>
    <x v="0"/>
    <s v="USD"/>
    <n v="1404360478"/>
    <n v="1401768478"/>
    <b v="0"/>
    <n v="10"/>
    <b v="0"/>
    <s v="theater/musical"/>
    <x v="1090"/>
    <x v="1009"/>
    <s v="theater"/>
    <s v="musical"/>
    <x v="1326"/>
    <d v="2014-07-02T23:07:58"/>
  </r>
  <r>
    <n v="1575"/>
    <s v="Underwater Colors Of The Channel Islands (Canceled)"/>
    <s v="A stunning, limited-edition photography book displaying the colorful and exotic marine life in the waters along the Channel Islands"/>
    <x v="204"/>
    <x v="992"/>
    <x v="0"/>
    <x v="0"/>
    <s v="USD"/>
    <n v="1404909296"/>
    <n v="1402317296"/>
    <b v="0"/>
    <n v="35"/>
    <b v="0"/>
    <s v="publishing/art books"/>
    <x v="1091"/>
    <x v="1010"/>
    <s v="publishing"/>
    <s v="art books"/>
    <x v="1327"/>
    <d v="2014-07-09T07:34:56"/>
  </r>
  <r>
    <n v="3434"/>
    <s v="The Williams Project"/>
    <s v="Bringing Tennessee Williams, Shakespeare, and 8 world class actors to Longview, Washington to build a play in and for the community."/>
    <x v="204"/>
    <x v="958"/>
    <x v="2"/>
    <x v="0"/>
    <s v="USD"/>
    <n v="1404983269"/>
    <n v="1402391269"/>
    <b v="0"/>
    <n v="168"/>
    <b v="1"/>
    <s v="theater/plays"/>
    <x v="1055"/>
    <x v="1011"/>
    <s v="theater"/>
    <s v="plays"/>
    <x v="1328"/>
    <d v="2014-07-10T04:07:49"/>
  </r>
  <r>
    <n v="43"/>
    <s v="Anglicon 2015: A Doctor Who &amp; British media fan convention"/>
    <s v="Anglicon is a fan-run British media convention with a focus on Doctor Who, returning to the Seattle area bigger and better than ever!"/>
    <x v="204"/>
    <x v="993"/>
    <x v="2"/>
    <x v="0"/>
    <s v="USD"/>
    <n v="1405209600"/>
    <n v="1402599486"/>
    <b v="0"/>
    <n v="263"/>
    <b v="1"/>
    <s v="film &amp; video/television"/>
    <x v="1092"/>
    <x v="1012"/>
    <s v="film &amp; video"/>
    <s v="television"/>
    <x v="1329"/>
    <d v="2014-07-12T19:00:00"/>
  </r>
  <r>
    <n v="52"/>
    <s v="Kode Orange - New TV Series"/>
    <s v="Kode Orange is an original television series that follows the lives of two police officers who join a special unit in high-crime LA"/>
    <x v="204"/>
    <x v="994"/>
    <x v="2"/>
    <x v="0"/>
    <s v="USD"/>
    <n v="1405615846"/>
    <n v="1403023846"/>
    <b v="0"/>
    <n v="52"/>
    <b v="1"/>
    <s v="film &amp; video/television"/>
    <x v="1093"/>
    <x v="1013"/>
    <s v="film &amp; video"/>
    <s v="television"/>
    <x v="1330"/>
    <d v="2014-07-17T11:50:46"/>
  </r>
  <r>
    <n v="1107"/>
    <s v="The kidcade is the next big thing in the home entertainment"/>
    <s v="Enjoy video games, online surfing, and communications in privacy with Kid Cade, from Crestview, Florida. Our company has created a comp"/>
    <x v="204"/>
    <x v="0"/>
    <x v="1"/>
    <x v="0"/>
    <s v="USD"/>
    <n v="1406148024"/>
    <n v="1403556024"/>
    <b v="0"/>
    <n v="0"/>
    <b v="0"/>
    <s v="games/video games"/>
    <x v="0"/>
    <x v="0"/>
    <s v="games"/>
    <s v="video games"/>
    <x v="1331"/>
    <d v="2014-07-23T15:40:24"/>
  </r>
  <r>
    <n v="3"/>
    <s v="Unsure/Positive: A Dramedy Series About Life with HIV"/>
    <s v="We already produced the *very* beginning of this story. Help us to see it through?"/>
    <x v="204"/>
    <x v="995"/>
    <x v="2"/>
    <x v="0"/>
    <s v="USD"/>
    <n v="1407414107"/>
    <n v="1404822107"/>
    <b v="0"/>
    <n v="150"/>
    <b v="1"/>
    <s v="film &amp; video/television"/>
    <x v="1094"/>
    <x v="1014"/>
    <s v="film &amp; video"/>
    <s v="television"/>
    <x v="1332"/>
    <d v="2014-08-07T07:21:47"/>
  </r>
  <r>
    <n v="2913"/>
    <s v="The Salem Haunted Magic Show"/>
    <s v="A LIVE history infused, frightening magic and mind reading show in the heart of the Halloween capital of the world, Salem, MA!!"/>
    <x v="204"/>
    <x v="11"/>
    <x v="1"/>
    <x v="0"/>
    <s v="USD"/>
    <n v="1410041339"/>
    <n v="1404857339"/>
    <b v="0"/>
    <n v="2"/>
    <b v="0"/>
    <s v="theater/plays"/>
    <x v="29"/>
    <x v="4"/>
    <s v="theater"/>
    <s v="plays"/>
    <x v="1333"/>
    <d v="2014-09-06T17:08:59"/>
  </r>
  <r>
    <n v="3400"/>
    <s v="You, Me and That Guy"/>
    <s v="A hilarious comedy starring Sarah, a recent grad, who uses the magic of a mystical open mic to solve the problems of her relationships."/>
    <x v="204"/>
    <x v="996"/>
    <x v="2"/>
    <x v="0"/>
    <s v="USD"/>
    <n v="1409266414"/>
    <n v="1405378414"/>
    <b v="0"/>
    <n v="85"/>
    <b v="1"/>
    <s v="theater/plays"/>
    <x v="1095"/>
    <x v="1015"/>
    <s v="theater"/>
    <s v="plays"/>
    <x v="1334"/>
    <d v="2014-08-28T17:53:34"/>
  </r>
  <r>
    <n v="3899"/>
    <s v="RAIN | a theatrical production of life-changing proportions"/>
    <s v="More than just a play, RAIN is an outreach to hurting people who feel disengaged or rejected by others."/>
    <x v="204"/>
    <x v="426"/>
    <x v="1"/>
    <x v="0"/>
    <s v="USD"/>
    <n v="1407868561"/>
    <n v="1406140561"/>
    <b v="0"/>
    <n v="2"/>
    <b v="0"/>
    <s v="theater/plays"/>
    <x v="1096"/>
    <x v="137"/>
    <s v="theater"/>
    <s v="plays"/>
    <x v="1335"/>
    <d v="2014-08-12T13:36:01"/>
  </r>
  <r>
    <n v="1045"/>
    <s v="In Case Of Emergency (Canceled)"/>
    <s v="In Case Of Emergency is a radio talk show for preppers, beginning preppers, and with preparedness in mind."/>
    <x v="204"/>
    <x v="997"/>
    <x v="0"/>
    <x v="0"/>
    <s v="USD"/>
    <n v="1408827550"/>
    <n v="1406235550"/>
    <b v="0"/>
    <n v="8"/>
    <b v="0"/>
    <s v="journalism/audio"/>
    <x v="1097"/>
    <x v="1016"/>
    <s v="journalism"/>
    <s v="audio"/>
    <x v="1336"/>
    <d v="2014-08-23T15:59:10"/>
  </r>
  <r>
    <n v="1711"/>
    <s v="Redemption - Debut Multi-cultural Worship Album"/>
    <s v="&quot;Redemption&quot; is a multi-cultural worship album aimed at giving you an 'around-the-world' experience of Jesus-focused worship."/>
    <x v="204"/>
    <x v="998"/>
    <x v="1"/>
    <x v="0"/>
    <s v="USD"/>
    <n v="1409585434"/>
    <n v="1406907034"/>
    <b v="0"/>
    <n v="2"/>
    <b v="0"/>
    <s v="music/faith"/>
    <x v="365"/>
    <x v="1017"/>
    <s v="music"/>
    <s v="faith"/>
    <x v="1337"/>
    <d v="2014-09-01T10:30:34"/>
  </r>
  <r>
    <n v="4017"/>
    <s v="The Rights (and Wrongs) of Mary Wollstonecraft"/>
    <s v="The true story of the romantic entanglements of Mary Shelley's parents. Anarchist; William Godwin &amp;, 1st feminist; Mary Wollstonecraft."/>
    <x v="204"/>
    <x v="333"/>
    <x v="1"/>
    <x v="0"/>
    <s v="USD"/>
    <n v="1409846874"/>
    <n v="1407254874"/>
    <b v="0"/>
    <n v="2"/>
    <b v="0"/>
    <s v="theater/plays"/>
    <x v="1098"/>
    <x v="618"/>
    <s v="theater"/>
    <s v="plays"/>
    <x v="1338"/>
    <d v="2014-09-04T11:07:54"/>
  </r>
  <r>
    <n v="3053"/>
    <s v="Showroom"/>
    <s v="Showroom is a multi-disciplinary space providing unorthodox concerts, events &amp; a platform creatives can express their creative vision"/>
    <x v="204"/>
    <x v="247"/>
    <x v="1"/>
    <x v="0"/>
    <s v="USD"/>
    <n v="1412222340"/>
    <n v="1407781013"/>
    <b v="0"/>
    <n v="3"/>
    <b v="0"/>
    <s v="theater/spaces"/>
    <x v="426"/>
    <x v="1018"/>
    <s v="theater"/>
    <s v="spaces"/>
    <x v="1339"/>
    <d v="2014-10-01T22:59:00"/>
  </r>
  <r>
    <n v="2754"/>
    <s v="From here...to there!"/>
    <s v="I have been a writer all my life. But until recently never a parent. I want to write a children book for my children, and yours!"/>
    <x v="204"/>
    <x v="0"/>
    <x v="1"/>
    <x v="0"/>
    <s v="USD"/>
    <n v="1410448551"/>
    <n v="1407856551"/>
    <b v="0"/>
    <n v="0"/>
    <b v="0"/>
    <s v="publishing/children's books"/>
    <x v="0"/>
    <x v="0"/>
    <s v="publishing"/>
    <s v="children's books"/>
    <x v="1340"/>
    <d v="2014-09-11T10:15:51"/>
  </r>
  <r>
    <n v="4059"/>
    <s v="The Million Dollar Shot"/>
    <s v="A very Canadian children's play inspired by the tradition of British pantomimes like Aladdin, and the Nutcracker."/>
    <x v="204"/>
    <x v="53"/>
    <x v="1"/>
    <x v="11"/>
    <s v="CAD"/>
    <n v="1410836400"/>
    <n v="1408116152"/>
    <b v="0"/>
    <n v="7"/>
    <b v="0"/>
    <s v="theater/plays"/>
    <x v="1099"/>
    <x v="157"/>
    <s v="theater"/>
    <s v="plays"/>
    <x v="1341"/>
    <d v="2014-09-15T22:00:00"/>
  </r>
  <r>
    <n v="3242"/>
    <s v="First Day Off in a Long Time by Brian Finkelstein"/>
    <s v="First Day Off in a Long Time is a comedy show...            _x000a_About suicide."/>
    <x v="204"/>
    <x v="999"/>
    <x v="2"/>
    <x v="0"/>
    <s v="USD"/>
    <n v="1411150092"/>
    <n v="1408558092"/>
    <b v="1"/>
    <n v="183"/>
    <b v="1"/>
    <s v="theater/plays"/>
    <x v="1100"/>
    <x v="1019"/>
    <s v="theater"/>
    <s v="plays"/>
    <x v="1342"/>
    <d v="2014-09-19T13:08:12"/>
  </r>
  <r>
    <n v="1959"/>
    <s v="Heat Seek NYC"/>
    <s v="A thermometer that connects to the internet to help New York City turn the heat on for thousands of tenants with no heat in the winter."/>
    <x v="204"/>
    <x v="1000"/>
    <x v="2"/>
    <x v="0"/>
    <s v="USD"/>
    <n v="1412121600"/>
    <n v="1408565860"/>
    <b v="1"/>
    <n v="424"/>
    <b v="1"/>
    <s v="technology/hardware"/>
    <x v="1101"/>
    <x v="1020"/>
    <s v="technology"/>
    <s v="hardware"/>
    <x v="1343"/>
    <d v="2014-09-30T19:00:00"/>
  </r>
  <r>
    <n v="3173"/>
    <s v="Melissa Arctic At the Road Theatre"/>
    <s v="A play with songs written by Craig Wright, based on Shakespeare's &quot;The Winter's Tale&quot; set in late 20th Century, Pine City, Minnesota."/>
    <x v="204"/>
    <x v="1001"/>
    <x v="2"/>
    <x v="0"/>
    <s v="USD"/>
    <n v="1411765492"/>
    <n v="1409173492"/>
    <b v="1"/>
    <n v="74"/>
    <b v="1"/>
    <s v="theater/plays"/>
    <x v="1102"/>
    <x v="1021"/>
    <s v="theater"/>
    <s v="plays"/>
    <x v="1344"/>
    <d v="2014-09-26T16:04:52"/>
  </r>
  <r>
    <n v="3524"/>
    <s v="Sweet, Sweet Spirit"/>
    <s v="A West Texas matriarch is enraged by the news that her gay grandson has been the victim of a hate crime committed by his own father."/>
    <x v="204"/>
    <x v="1002"/>
    <x v="2"/>
    <x v="0"/>
    <s v="USD"/>
    <n v="1410580800"/>
    <n v="1409336373"/>
    <b v="0"/>
    <n v="74"/>
    <b v="1"/>
    <s v="theater/plays"/>
    <x v="1103"/>
    <x v="1022"/>
    <s v="theater"/>
    <s v="plays"/>
    <x v="1345"/>
    <d v="2014-09-12T23:00:00"/>
  </r>
  <r>
    <n v="352"/>
    <s v="Art Therapy: The Movie - The Final Push"/>
    <s v="An epic journey around the world, exploring the power of the human spirit and how art can be used to inspire a lifetime."/>
    <x v="204"/>
    <x v="1003"/>
    <x v="2"/>
    <x v="0"/>
    <s v="USD"/>
    <n v="1412740868"/>
    <n v="1410148868"/>
    <b v="1"/>
    <n v="286"/>
    <b v="1"/>
    <s v="film &amp; video/documentary"/>
    <x v="1104"/>
    <x v="1023"/>
    <s v="film &amp; video"/>
    <s v="documentary"/>
    <x v="1346"/>
    <d v="2014-10-07T23:01:08"/>
  </r>
  <r>
    <n v="4035"/>
    <s v="The Lost Boy"/>
    <s v="&quot;Stories are where you go to look for the truth of your own life.&quot; (Frank Delaney)"/>
    <x v="204"/>
    <x v="1004"/>
    <x v="1"/>
    <x v="0"/>
    <s v="USD"/>
    <n v="1413925887"/>
    <n v="1411333887"/>
    <b v="0"/>
    <n v="25"/>
    <b v="0"/>
    <s v="theater/plays"/>
    <x v="1105"/>
    <x v="1024"/>
    <s v="theater"/>
    <s v="plays"/>
    <x v="1347"/>
    <d v="2014-10-21T16:11:27"/>
  </r>
  <r>
    <n v="1157"/>
    <s v="BIGFOOT BBQ - Flavors As Big As Sasquatch Himself"/>
    <s v="When the smoke clears, folks in Albany are going to experience the best barbeque they'll ever have! Got the flavor, need some funding."/>
    <x v="204"/>
    <x v="241"/>
    <x v="1"/>
    <x v="0"/>
    <s v="USD"/>
    <n v="1417795480"/>
    <n v="1412607880"/>
    <b v="0"/>
    <n v="3"/>
    <b v="0"/>
    <s v="food/food trucks"/>
    <x v="1106"/>
    <x v="295"/>
    <s v="food"/>
    <s v="food trucks"/>
    <x v="1348"/>
    <d v="2014-12-05T11:04:40"/>
  </r>
  <r>
    <n v="980"/>
    <s v="Jayster Wallet - Find your stuff using Bluetooth Technology."/>
    <s v="Jayster devices and Jayster app both use Bluetooth Smart technology to provide the most user-friendly system for finding lost valuables"/>
    <x v="204"/>
    <x v="1005"/>
    <x v="1"/>
    <x v="0"/>
    <s v="USD"/>
    <n v="1417387322"/>
    <n v="1413495722"/>
    <b v="0"/>
    <n v="31"/>
    <b v="0"/>
    <s v="technology/wearables"/>
    <x v="1107"/>
    <x v="1025"/>
    <s v="technology"/>
    <s v="wearables"/>
    <x v="1349"/>
    <d v="2014-11-30T17:42:02"/>
  </r>
  <r>
    <n v="3358"/>
    <s v="One-Man Show: &quot;The Book Of oded, Chapter 2&quot;"/>
    <s v="Alef productions, LLC is proud to present a World Premiere Play about Acceptance, Relationships,  Mortality and Love!"/>
    <x v="204"/>
    <x v="1006"/>
    <x v="2"/>
    <x v="0"/>
    <s v="USD"/>
    <n v="1416385679"/>
    <n v="1413790079"/>
    <b v="0"/>
    <n v="162"/>
    <b v="1"/>
    <s v="theater/plays"/>
    <x v="1108"/>
    <x v="1026"/>
    <s v="theater"/>
    <s v="plays"/>
    <x v="1350"/>
    <d v="2014-11-19T03:27:59"/>
  </r>
  <r>
    <n v="58"/>
    <s v="Gloaming"/>
    <s v="Alex thought he knew how the world worked. You live, you die and it's over. He was very, very wrong."/>
    <x v="204"/>
    <x v="1007"/>
    <x v="2"/>
    <x v="0"/>
    <s v="USD"/>
    <n v="1416423172"/>
    <n v="1413827572"/>
    <b v="0"/>
    <n v="75"/>
    <b v="1"/>
    <s v="film &amp; video/television"/>
    <x v="1109"/>
    <x v="1027"/>
    <s v="film &amp; video"/>
    <s v="television"/>
    <x v="1351"/>
    <d v="2014-11-19T13:52:52"/>
  </r>
  <r>
    <n v="454"/>
    <s v="Super Hi-Speed Road Strikers"/>
    <s v="Itâ€™s an Action/Adventure Anime for The Yuusha Brave series, G1 Transformer, and the Fast and the Furious Fans!"/>
    <x v="204"/>
    <x v="541"/>
    <x v="1"/>
    <x v="0"/>
    <s v="USD"/>
    <n v="1417007640"/>
    <n v="1414343571"/>
    <b v="0"/>
    <n v="5"/>
    <b v="0"/>
    <s v="film &amp; video/animation"/>
    <x v="298"/>
    <x v="1028"/>
    <s v="film &amp; video"/>
    <s v="animation"/>
    <x v="1352"/>
    <d v="2014-11-26T08:14:00"/>
  </r>
  <r>
    <n v="2449"/>
    <s v="Born to Crunch - Jackson Holesome Granola"/>
    <s v="Wholesome, gluten-free, crunchy granola hand-baked in Jackson, WY. Rich in protein, omega 3's, and fiber. Help me get it to you!"/>
    <x v="204"/>
    <x v="1008"/>
    <x v="2"/>
    <x v="0"/>
    <s v="USD"/>
    <n v="1417321515"/>
    <n v="1414725915"/>
    <b v="0"/>
    <n v="120"/>
    <b v="1"/>
    <s v="food/small batch"/>
    <x v="906"/>
    <x v="26"/>
    <s v="food"/>
    <s v="small batch"/>
    <x v="1353"/>
    <d v="2014-11-29T23:25:15"/>
  </r>
  <r>
    <n v="995"/>
    <s v="DAZLN: NFC Nails that Light Up Holiday Parties!"/>
    <s v="DAZLN nails light up near NFC devices like your mobile phone. If you're tired of receiving or gifting the same old thing look here!"/>
    <x v="204"/>
    <x v="1009"/>
    <x v="1"/>
    <x v="0"/>
    <s v="USD"/>
    <n v="1417276800"/>
    <n v="1415140480"/>
    <b v="0"/>
    <n v="9"/>
    <b v="0"/>
    <s v="technology/wearables"/>
    <x v="1110"/>
    <x v="1029"/>
    <s v="technology"/>
    <s v="wearables"/>
    <x v="1354"/>
    <d v="2014-11-29T11:00:00"/>
  </r>
  <r>
    <n v="3886"/>
    <s v="a (Canceled)"/>
    <n v="1"/>
    <x v="204"/>
    <x v="0"/>
    <x v="0"/>
    <x v="3"/>
    <s v="AUD"/>
    <n v="1418275702"/>
    <n v="1415683702"/>
    <b v="0"/>
    <n v="0"/>
    <b v="0"/>
    <s v="theater/musical"/>
    <x v="0"/>
    <x v="0"/>
    <s v="theater"/>
    <s v="musical"/>
    <x v="1355"/>
    <d v="2014-12-11T00:28:22"/>
  </r>
  <r>
    <n v="1014"/>
    <s v="CHEMION: The World's First Smart Glasses (Canceled)"/>
    <s v="CHEMION is an eyewear device that lets you show your creativity to the world."/>
    <x v="204"/>
    <x v="1010"/>
    <x v="0"/>
    <x v="0"/>
    <s v="USD"/>
    <n v="1420070615"/>
    <n v="1415750615"/>
    <b v="0"/>
    <n v="16"/>
    <b v="0"/>
    <s v="technology/wearables"/>
    <x v="1111"/>
    <x v="1030"/>
    <s v="technology"/>
    <s v="wearables"/>
    <x v="1356"/>
    <d v="2014-12-31T19:03:35"/>
  </r>
  <r>
    <n v="149"/>
    <s v="Dichotomy (Canceled)"/>
    <s v="A provocatively mind-bending sci-fi thriller, this short film project examines opposites and the balance of the universe. #Dichotomy"/>
    <x v="204"/>
    <x v="1011"/>
    <x v="0"/>
    <x v="0"/>
    <s v="USD"/>
    <n v="1419494400"/>
    <n v="1416888470"/>
    <b v="0"/>
    <n v="6"/>
    <b v="0"/>
    <s v="film &amp; video/science fiction"/>
    <x v="1112"/>
    <x v="1031"/>
    <s v="film &amp; video"/>
    <s v="science fiction"/>
    <x v="1357"/>
    <d v="2014-12-25T03:00:00"/>
  </r>
  <r>
    <n v="601"/>
    <s v="Privster.net - Privacy anywhere, whenever for free."/>
    <s v="In today's day and age every website tracks your IP Address and information, it's time to keep your information private and secure."/>
    <x v="204"/>
    <x v="43"/>
    <x v="0"/>
    <x v="11"/>
    <s v="CAD"/>
    <n v="1419626139"/>
    <n v="1417034139"/>
    <b v="0"/>
    <n v="6"/>
    <b v="0"/>
    <s v="technology/web"/>
    <x v="1113"/>
    <x v="409"/>
    <s v="technology"/>
    <s v="web"/>
    <x v="1358"/>
    <d v="2014-12-26T15:35:39"/>
  </r>
  <r>
    <n v="2871"/>
    <s v="The Bill Cosby Assault, a play"/>
    <s v="America's dad or serial rapist? Or both? The stories of the Bill Cosby accusers and the society so skeptical of them."/>
    <x v="204"/>
    <x v="140"/>
    <x v="1"/>
    <x v="0"/>
    <s v="USD"/>
    <n v="1419183813"/>
    <n v="1417455813"/>
    <b v="0"/>
    <n v="13"/>
    <b v="0"/>
    <s v="theater/plays"/>
    <x v="1114"/>
    <x v="1032"/>
    <s v="theater"/>
    <s v="plays"/>
    <x v="1359"/>
    <d v="2014-12-21T12:43:33"/>
  </r>
  <r>
    <n v="567"/>
    <s v="UnimeTV - Revolutionizing Anime"/>
    <s v="UnimeTV's goal to revolutionize the way anime lovers interact with one another. Connect with others around the globe like never before!"/>
    <x v="204"/>
    <x v="0"/>
    <x v="1"/>
    <x v="0"/>
    <s v="USD"/>
    <n v="1420143194"/>
    <n v="1417551194"/>
    <b v="0"/>
    <n v="0"/>
    <b v="0"/>
    <s v="technology/web"/>
    <x v="0"/>
    <x v="0"/>
    <s v="technology"/>
    <s v="web"/>
    <x v="1360"/>
    <d v="2015-01-01T15:13:14"/>
  </r>
  <r>
    <n v="2539"/>
    <s v="The Flying Gambas"/>
    <s v="Help ABS Academy musicians get their cellos, gambas, &amp; contrabasses to San Francisco by supporting their instruments' travel."/>
    <x v="204"/>
    <x v="1012"/>
    <x v="2"/>
    <x v="0"/>
    <s v="USD"/>
    <n v="1422913152"/>
    <n v="1417729152"/>
    <b v="0"/>
    <n v="59"/>
    <b v="1"/>
    <s v="music/classical music"/>
    <x v="1115"/>
    <x v="1033"/>
    <s v="music"/>
    <s v="classical music"/>
    <x v="1361"/>
    <d v="2015-02-02T16:39:12"/>
  </r>
  <r>
    <n v="2612"/>
    <s v="Starscraper: The Next Generation of Suborbital Rockets"/>
    <s v="What if we built a rocket that is better than a NASA or commercially available rocket? What if we did it with students?"/>
    <x v="204"/>
    <x v="1013"/>
    <x v="2"/>
    <x v="0"/>
    <s v="USD"/>
    <n v="1420773970"/>
    <n v="1418095570"/>
    <b v="1"/>
    <n v="294"/>
    <b v="1"/>
    <s v="technology/space exploration"/>
    <x v="1116"/>
    <x v="1034"/>
    <s v="technology"/>
    <s v="space exploration"/>
    <x v="1362"/>
    <d v="2015-01-08T22:26:10"/>
  </r>
  <r>
    <n v="1834"/>
    <s v="TDJ - All Part of the Plan EP/Tour"/>
    <s v="Help us fund our first tour and promote our new EP!"/>
    <x v="204"/>
    <x v="1014"/>
    <x v="2"/>
    <x v="0"/>
    <s v="USD"/>
    <n v="1422140895"/>
    <n v="1418684895"/>
    <b v="0"/>
    <n v="90"/>
    <b v="1"/>
    <s v="music/rock"/>
    <x v="1117"/>
    <x v="1035"/>
    <s v="music"/>
    <s v="rock"/>
    <x v="1363"/>
    <d v="2015-01-24T18:08:15"/>
  </r>
  <r>
    <n v="3481"/>
    <s v="FIX THE FITZ"/>
    <s v="One of Australia's greatest theatres needs your help. Please help us refurnish, fit out and restore this legendary storytelling venue."/>
    <x v="204"/>
    <x v="1015"/>
    <x v="2"/>
    <x v="3"/>
    <s v="AUD"/>
    <n v="1420178188"/>
    <n v="1418709388"/>
    <b v="0"/>
    <n v="95"/>
    <b v="1"/>
    <s v="theater/plays"/>
    <x v="1118"/>
    <x v="1036"/>
    <s v="theater"/>
    <s v="plays"/>
    <x v="1364"/>
    <d v="2015-01-02T00:56:28"/>
  </r>
  <r>
    <n v="4042"/>
    <s v="Messages"/>
    <s v="Acting group and production for inner city youth, about inner city youth. The problems and stuation that they see everyday."/>
    <x v="204"/>
    <x v="674"/>
    <x v="1"/>
    <x v="0"/>
    <s v="USD"/>
    <n v="1421781360"/>
    <n v="1419213664"/>
    <b v="0"/>
    <n v="3"/>
    <b v="0"/>
    <s v="theater/plays"/>
    <x v="1119"/>
    <x v="494"/>
    <s v="theater"/>
    <s v="plays"/>
    <x v="1365"/>
    <d v="2015-01-20T14:16:00"/>
  </r>
  <r>
    <n v="3197"/>
    <s v="Mirror, mirror on the wall"/>
    <s v="This years most important stage project for young artists in our region. www.ungespor.no"/>
    <x v="204"/>
    <x v="706"/>
    <x v="1"/>
    <x v="8"/>
    <s v="NOK"/>
    <n v="1423050618"/>
    <n v="1420458618"/>
    <b v="0"/>
    <n v="4"/>
    <b v="0"/>
    <s v="theater/musical"/>
    <x v="1120"/>
    <x v="1037"/>
    <s v="theater"/>
    <s v="musical"/>
    <x v="1366"/>
    <d v="2015-02-04T06:50:18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x v="1016"/>
    <x v="1"/>
    <x v="3"/>
    <s v="AUD"/>
    <n v="1423623221"/>
    <n v="1421031221"/>
    <b v="0"/>
    <n v="32"/>
    <b v="0"/>
    <s v="theater/plays"/>
    <x v="1121"/>
    <x v="1038"/>
    <s v="theater"/>
    <s v="plays"/>
    <x v="1367"/>
    <d v="2015-02-10T21:53:41"/>
  </r>
  <r>
    <n v="1574"/>
    <s v="BLK/MTL the Illustrated Works of Carmine Diaz (Canceled)"/>
    <s v="BLK/MTL's Illustrated Works 100's of Hi-Res Pics ft. Custom Artist Carmine Diaz's popular Paintings packed into 1 Coffee table Art Book"/>
    <x v="204"/>
    <x v="1017"/>
    <x v="0"/>
    <x v="0"/>
    <s v="USD"/>
    <n v="1424211329"/>
    <n v="1421187329"/>
    <b v="0"/>
    <n v="6"/>
    <b v="0"/>
    <s v="publishing/art books"/>
    <x v="1122"/>
    <x v="1039"/>
    <s v="publishing"/>
    <s v="art books"/>
    <x v="1368"/>
    <d v="2015-02-17T17:15:29"/>
  </r>
  <r>
    <n v="3192"/>
    <s v="Arts in Conflict"/>
    <s v="This project challenges social issues affecting young people in areas of deprivation within the Belfast area (Northern Ireland)."/>
    <x v="204"/>
    <x v="688"/>
    <x v="1"/>
    <x v="9"/>
    <s v="GBP"/>
    <n v="1425160800"/>
    <n v="1421274859"/>
    <b v="0"/>
    <n v="8"/>
    <b v="0"/>
    <s v="theater/musical"/>
    <x v="1123"/>
    <x v="182"/>
    <s v="theater"/>
    <s v="musical"/>
    <x v="1369"/>
    <d v="2015-02-28T17:00:00"/>
  </r>
  <r>
    <n v="753"/>
    <s v="Dirshuni: Israeli Women Writing Midrash, volume 2"/>
    <s v="Finally, Jewish sacred texts by Israeli women, volume 2 of an  acclaimed, revolutionary series of powerful, witty, diverse Midrashim."/>
    <x v="204"/>
    <x v="1018"/>
    <x v="2"/>
    <x v="0"/>
    <s v="USD"/>
    <n v="1423922991"/>
    <n v="1421330991"/>
    <b v="0"/>
    <n v="26"/>
    <b v="1"/>
    <s v="publishing/nonfiction"/>
    <x v="1124"/>
    <x v="1040"/>
    <s v="publishing"/>
    <s v="nonfiction"/>
    <x v="1370"/>
    <d v="2015-02-14T09:09:51"/>
  </r>
  <r>
    <n v="586"/>
    <s v="Employ College 2K"/>
    <s v="Employ College is a movement for companies to hire college graduates from their respected institutions."/>
    <x v="204"/>
    <x v="634"/>
    <x v="1"/>
    <x v="0"/>
    <s v="USD"/>
    <n v="1424032207"/>
    <n v="1421440207"/>
    <b v="0"/>
    <n v="4"/>
    <b v="0"/>
    <s v="technology/web"/>
    <x v="339"/>
    <x v="1041"/>
    <s v="technology"/>
    <s v="web"/>
    <x v="1371"/>
    <d v="2015-02-15T15:30:07"/>
  </r>
  <r>
    <n v="2383"/>
    <s v="KindaQuirky (Canceled)"/>
    <s v="A quirky online shop where you can buy, sell and discover stuff that's &quot;a little bit different&quot;. We think &quot;it's right up your alley!&quot;"/>
    <x v="204"/>
    <x v="1019"/>
    <x v="0"/>
    <x v="17"/>
    <s v="NZD"/>
    <n v="1424568107"/>
    <n v="1421976107"/>
    <b v="0"/>
    <n v="3"/>
    <b v="0"/>
    <s v="technology/web"/>
    <x v="1125"/>
    <x v="1042"/>
    <s v="technology"/>
    <s v="web"/>
    <x v="1372"/>
    <d v="2015-02-21T20:21:47"/>
  </r>
  <r>
    <n v="1169"/>
    <s v="FREE Shuttle Service in Downtown Los Angeles"/>
    <s v="Our service provides door-to-door shuttle transportation in Downtown Los Angeles. FREE to passengers - driver tip appreciated."/>
    <x v="204"/>
    <x v="9"/>
    <x v="1"/>
    <x v="0"/>
    <s v="USD"/>
    <n v="1424593763"/>
    <n v="1422001763"/>
    <b v="0"/>
    <n v="3"/>
    <b v="0"/>
    <s v="food/food trucks"/>
    <x v="1126"/>
    <x v="9"/>
    <s v="food"/>
    <s v="food trucks"/>
    <x v="1373"/>
    <d v="2015-02-22T03:29:23"/>
  </r>
  <r>
    <n v="2811"/>
    <s v="Ray Gunn and Starburst"/>
    <s v="Ray Gunn and Starburst is an audio sci-fi/comedy sending up the tropes of classic and pulp science-fiction."/>
    <x v="204"/>
    <x v="1020"/>
    <x v="2"/>
    <x v="9"/>
    <s v="GBP"/>
    <n v="1424692503"/>
    <n v="1422100503"/>
    <b v="0"/>
    <n v="108"/>
    <b v="1"/>
    <s v="theater/plays"/>
    <x v="1127"/>
    <x v="1043"/>
    <s v="theater"/>
    <s v="plays"/>
    <x v="1374"/>
    <d v="2015-02-23T06:55:03"/>
  </r>
  <r>
    <n v="3421"/>
    <s v="New Works Lab @ PPAS: &quot;Begets: Fall of a High School Ronin&quot;"/>
    <s v="Waterwell's New Works Lab @ PPAS is the country's leading development program for challenging new plays for young actors."/>
    <x v="204"/>
    <x v="1021"/>
    <x v="2"/>
    <x v="0"/>
    <s v="USD"/>
    <n v="1425495563"/>
    <n v="1422903563"/>
    <b v="0"/>
    <n v="98"/>
    <b v="1"/>
    <s v="theater/plays"/>
    <x v="1128"/>
    <x v="1044"/>
    <s v="theater"/>
    <s v="plays"/>
    <x v="1375"/>
    <d v="2015-03-04T13:59:23"/>
  </r>
  <r>
    <n v="1029"/>
    <s v="StrobeHouse presents Valborg 2015"/>
    <s v="We want to recreate last years massive Valborgparty in Lund but this time even bigger!"/>
    <x v="204"/>
    <x v="1022"/>
    <x v="2"/>
    <x v="1"/>
    <s v="SEK"/>
    <n v="1428184740"/>
    <n v="1423501507"/>
    <b v="0"/>
    <n v="141"/>
    <b v="1"/>
    <s v="music/electronic music"/>
    <x v="1129"/>
    <x v="1045"/>
    <s v="music"/>
    <s v="electronic music"/>
    <x v="1376"/>
    <d v="2015-04-04T16:59:00"/>
  </r>
  <r>
    <n v="1751"/>
    <s v="Daily Bread: Stories from Rural Greece"/>
    <s v="Photographs and stories culled from 10 years of road trips through rural Greece"/>
    <x v="204"/>
    <x v="1023"/>
    <x v="2"/>
    <x v="0"/>
    <s v="USD"/>
    <n v="1426787123"/>
    <n v="1424198723"/>
    <b v="0"/>
    <n v="61"/>
    <b v="1"/>
    <s v="photography/photobooks"/>
    <x v="1130"/>
    <x v="1046"/>
    <s v="photography"/>
    <s v="photobooks"/>
    <x v="1377"/>
    <d v="2015-03-19T12:45:23"/>
  </r>
  <r>
    <n v="1056"/>
    <s v="Suburban Disorder Podcast (Canceled)"/>
    <s v="a podcast about everyday life, friends talking about music, movies, tv, relationships. conversations we have all had and can relate to"/>
    <x v="204"/>
    <x v="0"/>
    <x v="0"/>
    <x v="0"/>
    <s v="USD"/>
    <n v="1429892177"/>
    <n v="1424711777"/>
    <b v="0"/>
    <n v="0"/>
    <b v="0"/>
    <s v="journalism/audio"/>
    <x v="0"/>
    <x v="0"/>
    <s v="journalism"/>
    <s v="audio"/>
    <x v="1378"/>
    <d v="2015-04-24T11:16:17"/>
  </r>
  <r>
    <n v="2576"/>
    <s v="2 Go Fast Food (Canceled)"/>
    <s v="A New Twist with an American and Philippine fast food Mobile Trailer."/>
    <x v="204"/>
    <x v="0"/>
    <x v="0"/>
    <x v="0"/>
    <s v="USD"/>
    <n v="1428707647"/>
    <n v="1424823247"/>
    <b v="0"/>
    <n v="0"/>
    <b v="0"/>
    <s v="food/food trucks"/>
    <x v="0"/>
    <x v="0"/>
    <s v="food"/>
    <s v="food trucks"/>
    <x v="1379"/>
    <d v="2015-04-10T18:14:07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x v="186"/>
    <x v="1"/>
    <x v="0"/>
    <s v="USD"/>
    <n v="1427414732"/>
    <n v="1424826332"/>
    <b v="0"/>
    <n v="1"/>
    <b v="0"/>
    <s v="theater/spaces"/>
    <x v="146"/>
    <x v="184"/>
    <s v="theater"/>
    <s v="spaces"/>
    <x v="1380"/>
    <d v="2015-03-26T19:05:3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x v="410"/>
    <x v="1"/>
    <x v="0"/>
    <s v="USD"/>
    <n v="1427507208"/>
    <n v="1424918808"/>
    <b v="0"/>
    <n v="3"/>
    <b v="0"/>
    <s v="technology/wearables"/>
    <x v="249"/>
    <x v="1047"/>
    <s v="technology"/>
    <s v="wearables"/>
    <x v="1381"/>
    <d v="2015-03-27T20:46:48"/>
  </r>
  <r>
    <n v="3852"/>
    <s v="Rob Base Presents Unequally Yoked The Stage Play"/>
    <s v="Writer/Director Lynette J. Blackwell presents the hilarious entangled love story of when evil and good attempt to coexist."/>
    <x v="204"/>
    <x v="68"/>
    <x v="1"/>
    <x v="0"/>
    <s v="USD"/>
    <n v="1427427276"/>
    <n v="1425270876"/>
    <b v="0"/>
    <n v="2"/>
    <b v="0"/>
    <s v="theater/plays"/>
    <x v="245"/>
    <x v="21"/>
    <s v="theater"/>
    <s v="plays"/>
    <x v="1382"/>
    <d v="2015-03-26T22:34:36"/>
  </r>
  <r>
    <n v="3884"/>
    <s v="Alive Portrait Of Christ in Pembroke Township, IL (Canceled)"/>
    <s v="The Group M3 is striving to give one of the poorest towns in the country hope again this Easter Holiday."/>
    <x v="204"/>
    <x v="0"/>
    <x v="0"/>
    <x v="0"/>
    <s v="USD"/>
    <n v="1427479192"/>
    <n v="1425322792"/>
    <b v="0"/>
    <n v="0"/>
    <b v="0"/>
    <s v="theater/musical"/>
    <x v="0"/>
    <x v="0"/>
    <s v="theater"/>
    <s v="musical"/>
    <x v="1383"/>
    <d v="2015-03-27T12:59:52"/>
  </r>
  <r>
    <n v="478"/>
    <s v="BABY HUEY IN A FEATURE FILM /  &quot;LUCKY DUCK&quot;"/>
    <s v="this is an animated full length film of an old classic with new life to it. That gigantic and naive duckling we all love  ."/>
    <x v="204"/>
    <x v="0"/>
    <x v="1"/>
    <x v="0"/>
    <s v="USD"/>
    <n v="1427921509"/>
    <n v="1425333109"/>
    <b v="0"/>
    <n v="0"/>
    <b v="0"/>
    <s v="film &amp; video/animation"/>
    <x v="0"/>
    <x v="0"/>
    <s v="film &amp; video"/>
    <s v="animation"/>
    <x v="1384"/>
    <d v="2015-04-01T15:51:49"/>
  </r>
  <r>
    <n v="1787"/>
    <s v="Alpamayo to Yerupaja"/>
    <s v="Raising awareness to the effects of global warming through photographs of the high mountains of Peru."/>
    <x v="204"/>
    <x v="1024"/>
    <x v="1"/>
    <x v="0"/>
    <s v="USD"/>
    <n v="1428158637"/>
    <n v="1425570237"/>
    <b v="1"/>
    <n v="24"/>
    <b v="0"/>
    <s v="photography/photobooks"/>
    <x v="1131"/>
    <x v="1048"/>
    <s v="photography"/>
    <s v="photobooks"/>
    <x v="1385"/>
    <d v="2015-04-04T09:43:57"/>
  </r>
  <r>
    <n v="2749"/>
    <s v="A Tree is a Tree, no matter what you see.  CHILDREN'S BOOK"/>
    <s v="Self-publishing my children's book."/>
    <x v="204"/>
    <x v="467"/>
    <x v="1"/>
    <x v="0"/>
    <s v="USD"/>
    <n v="1428171037"/>
    <n v="1425582637"/>
    <b v="0"/>
    <n v="2"/>
    <b v="0"/>
    <s v="publishing/children's books"/>
    <x v="1132"/>
    <x v="100"/>
    <s v="publishing"/>
    <s v="children's books"/>
    <x v="1386"/>
    <d v="2015-04-04T13:10:37"/>
  </r>
  <r>
    <n v="1429"/>
    <s v="10 P.M."/>
    <s v="A guy in his 30's tries to live his &quot;American Dream&quot;, but quickly it turns into a nightmare. (A Novel)"/>
    <x v="204"/>
    <x v="0"/>
    <x v="1"/>
    <x v="0"/>
    <s v="USD"/>
    <n v="1428629242"/>
    <n v="1426037242"/>
    <b v="0"/>
    <n v="0"/>
    <b v="0"/>
    <s v="publishing/translations"/>
    <x v="0"/>
    <x v="0"/>
    <s v="publishing"/>
    <s v="translations"/>
    <x v="1387"/>
    <d v="2015-04-09T20:27:22"/>
  </r>
  <r>
    <n v="2593"/>
    <s v="L.J. Silvers' Ice Cream and Taco Van"/>
    <s v="What could be better than satisfying your hunger with ice cream or a taco (or both) from a 1970's mural van blastin disco music!"/>
    <x v="204"/>
    <x v="0"/>
    <x v="1"/>
    <x v="0"/>
    <s v="USD"/>
    <n v="1429993026"/>
    <n v="1427401026"/>
    <b v="0"/>
    <n v="0"/>
    <b v="0"/>
    <s v="food/food trucks"/>
    <x v="0"/>
    <x v="0"/>
    <s v="food"/>
    <s v="food trucks"/>
    <x v="1388"/>
    <d v="2015-04-25T15:17:06"/>
  </r>
  <r>
    <n v="3904"/>
    <s v="Black America from Prophets to Pimps"/>
    <s v="A play that will cover 4000 years of black history."/>
    <x v="204"/>
    <x v="77"/>
    <x v="1"/>
    <x v="0"/>
    <s v="USD"/>
    <n v="1429074240"/>
    <n v="1427866200"/>
    <b v="0"/>
    <n v="2"/>
    <b v="0"/>
    <s v="theater/plays"/>
    <x v="301"/>
    <x v="76"/>
    <s v="theater"/>
    <s v="plays"/>
    <x v="1389"/>
    <d v="2015-04-15T00:04:00"/>
  </r>
  <r>
    <n v="2930"/>
    <s v="Forbear! Theatre"/>
    <s v="Forbear! is a new theatre company aiming to produce exciting and innovative theatre using performers from a variety of disciplines."/>
    <x v="204"/>
    <x v="1025"/>
    <x v="2"/>
    <x v="9"/>
    <s v="GBP"/>
    <n v="1431007264"/>
    <n v="1428415264"/>
    <b v="0"/>
    <n v="62"/>
    <b v="1"/>
    <s v="theater/musical"/>
    <x v="1133"/>
    <x v="1049"/>
    <s v="theater"/>
    <s v="musical"/>
    <x v="1390"/>
    <d v="2015-05-07T09:01:04"/>
  </r>
  <r>
    <n v="334"/>
    <s v="The Little Girl with the Big Voice"/>
    <s v="An unapologetic portrait of the iconic, pioneering entertainer Mary Small whose voice comforted millions through the Depression &amp; WWII"/>
    <x v="204"/>
    <x v="1026"/>
    <x v="2"/>
    <x v="0"/>
    <s v="USD"/>
    <n v="1431716400"/>
    <n v="1428423757"/>
    <b v="1"/>
    <n v="69"/>
    <b v="1"/>
    <s v="film &amp; video/documentary"/>
    <x v="1134"/>
    <x v="1050"/>
    <s v="film &amp; video"/>
    <s v="documentary"/>
    <x v="1391"/>
    <d v="2015-05-15T14:00:00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x v="1027"/>
    <x v="2"/>
    <x v="0"/>
    <s v="USD"/>
    <n v="1433036578"/>
    <n v="1429580578"/>
    <b v="0"/>
    <n v="170"/>
    <b v="1"/>
    <s v="technology/hardware"/>
    <x v="1135"/>
    <x v="1051"/>
    <s v="technology"/>
    <s v="hardware"/>
    <x v="1392"/>
    <d v="2015-05-30T20:42:58"/>
  </r>
  <r>
    <n v="3714"/>
    <s v="Expedition (to NYC)"/>
    <s v="This summer, help some of the top high school theater students from across the country come to NYC to create a world premiere play."/>
    <x v="204"/>
    <x v="1028"/>
    <x v="2"/>
    <x v="0"/>
    <s v="USD"/>
    <n v="1432612740"/>
    <n v="1429881667"/>
    <b v="0"/>
    <n v="97"/>
    <b v="1"/>
    <s v="theater/plays"/>
    <x v="1136"/>
    <x v="1052"/>
    <s v="theater"/>
    <s v="plays"/>
    <x v="1393"/>
    <d v="2015-05-25T22:59:00"/>
  </r>
  <r>
    <n v="1564"/>
    <s v="coming apart at the stitches... (Canceled)"/>
    <s v="This is a book of art and poetry that highlights the highs and lows of a young 20 something coming to terms with her bipolar."/>
    <x v="204"/>
    <x v="22"/>
    <x v="0"/>
    <x v="0"/>
    <s v="USD"/>
    <n v="1432843500"/>
    <n v="1430124509"/>
    <b v="0"/>
    <n v="1"/>
    <b v="0"/>
    <s v="publishing/art books"/>
    <x v="61"/>
    <x v="21"/>
    <s v="publishing"/>
    <s v="art books"/>
    <x v="1394"/>
    <d v="2015-05-28T15:05:00"/>
  </r>
  <r>
    <n v="1723"/>
    <s v="Straighter Road Album Fundraiser"/>
    <s v="We are a vocal group from the Northwest looking to create a gospel, jazz, a cappella ablum and would love the support of music lovers."/>
    <x v="204"/>
    <x v="1029"/>
    <x v="1"/>
    <x v="0"/>
    <s v="USD"/>
    <n v="1435730400"/>
    <n v="1430855315"/>
    <b v="0"/>
    <n v="3"/>
    <b v="0"/>
    <s v="music/faith"/>
    <x v="1137"/>
    <x v="1053"/>
    <s v="music"/>
    <s v="faith"/>
    <x v="1395"/>
    <d v="2015-07-01T01:00:00"/>
  </r>
  <r>
    <n v="1379"/>
    <s v="J. Walter Makes a Record"/>
    <s v="---------The long-awaited debut full-length from Justin Ruddy--------"/>
    <x v="204"/>
    <x v="1030"/>
    <x v="2"/>
    <x v="0"/>
    <s v="USD"/>
    <n v="1433504876"/>
    <n v="1430912876"/>
    <b v="0"/>
    <n v="151"/>
    <b v="1"/>
    <s v="music/rock"/>
    <x v="1138"/>
    <x v="1054"/>
    <s v="music"/>
    <s v="rock"/>
    <x v="1396"/>
    <d v="2015-06-05T06:47:56"/>
  </r>
  <r>
    <n v="2356"/>
    <s v="HardstyleUnited.com (Canceled)"/>
    <s v="HardstyleUnited.com The Global Hardstyle community. Your Hardstyle community."/>
    <x v="204"/>
    <x v="0"/>
    <x v="0"/>
    <x v="4"/>
    <s v="EUR"/>
    <n v="1433530104"/>
    <n v="1430938104"/>
    <b v="0"/>
    <n v="0"/>
    <b v="0"/>
    <s v="technology/web"/>
    <x v="0"/>
    <x v="0"/>
    <s v="technology"/>
    <s v="web"/>
    <x v="1397"/>
    <d v="2015-06-05T13:48:24"/>
  </r>
  <r>
    <n v="2944"/>
    <s v="Guardian Theatre, Arts in Education Theatre"/>
    <s v="Our vision: build and operate a Theater Arts Center for south-central Washington state in Goldendale."/>
    <x v="204"/>
    <x v="176"/>
    <x v="1"/>
    <x v="0"/>
    <s v="USD"/>
    <n v="1433714198"/>
    <n v="1431122198"/>
    <b v="0"/>
    <n v="1"/>
    <b v="0"/>
    <s v="theater/spaces"/>
    <x v="506"/>
    <x v="56"/>
    <s v="theater"/>
    <s v="spaces"/>
    <x v="1398"/>
    <d v="2015-06-07T16:56:38"/>
  </r>
  <r>
    <n v="2328"/>
    <s v="Bravado Spice | Bigger &amp; Bolder"/>
    <s v="Our mission: To launch our Crimson Hot Sauce &amp; introduce our Chili &amp; Garlic Pickles. _x000a__x000a_Let's change the game together!"/>
    <x v="204"/>
    <x v="1031"/>
    <x v="2"/>
    <x v="0"/>
    <s v="USD"/>
    <n v="1434307537"/>
    <n v="1431715537"/>
    <b v="1"/>
    <n v="537"/>
    <b v="1"/>
    <s v="food/small batch"/>
    <x v="1139"/>
    <x v="1055"/>
    <s v="food"/>
    <s v="small batch"/>
    <x v="1399"/>
    <d v="2015-06-14T13:45:37"/>
  </r>
  <r>
    <n v="2584"/>
    <s v="Culinary Arts Food Truck Style"/>
    <s v="Bringing quality food to the masses using local premium ingredients, but at a food truck price!"/>
    <x v="204"/>
    <x v="0"/>
    <x v="1"/>
    <x v="0"/>
    <s v="USD"/>
    <n v="1434341369"/>
    <n v="1431749369"/>
    <b v="0"/>
    <n v="0"/>
    <b v="0"/>
    <s v="food/food trucks"/>
    <x v="0"/>
    <x v="0"/>
    <s v="food"/>
    <s v="food trucks"/>
    <x v="1400"/>
    <d v="2015-06-14T23:09:29"/>
  </r>
  <r>
    <n v="3646"/>
    <s v="Our Sacred Honor"/>
    <s v="Develop demo materials for new, true story of teen Revolutionary War heroes - for hybrid film/live stage musical"/>
    <x v="204"/>
    <x v="245"/>
    <x v="1"/>
    <x v="0"/>
    <s v="USD"/>
    <n v="1434497400"/>
    <n v="1431770802"/>
    <b v="0"/>
    <n v="8"/>
    <b v="0"/>
    <s v="theater/musical"/>
    <x v="1140"/>
    <x v="1056"/>
    <s v="theater"/>
    <s v="musical"/>
    <x v="1401"/>
    <d v="2015-06-16T18:30:00"/>
  </r>
  <r>
    <n v="3256"/>
    <s v="Paperhand Puppet Intervention 16th Annual Summer Show"/>
    <s v="Our 16th year promises to be bigger and better than ever but we need your help to bring the show to life!"/>
    <x v="204"/>
    <x v="1032"/>
    <x v="2"/>
    <x v="0"/>
    <s v="USD"/>
    <n v="1433995140"/>
    <n v="1432129577"/>
    <b v="1"/>
    <n v="176"/>
    <b v="1"/>
    <s v="theater/plays"/>
    <x v="1141"/>
    <x v="1057"/>
    <s v="theater"/>
    <s v="plays"/>
    <x v="1402"/>
    <d v="2015-06-10T22:59:00"/>
  </r>
  <r>
    <n v="3013"/>
    <s v="Barebones Black Box Theater in Braddock, PA"/>
    <s v="Barebones Productions is developing a new theater and performance facility in Braddock, Pa. &quot;The barebones black box&quot;"/>
    <x v="204"/>
    <x v="1033"/>
    <x v="2"/>
    <x v="0"/>
    <s v="USD"/>
    <n v="1434917049"/>
    <n v="1432325049"/>
    <b v="0"/>
    <n v="107"/>
    <b v="1"/>
    <s v="theater/spaces"/>
    <x v="1142"/>
    <x v="1058"/>
    <s v="theater"/>
    <s v="spaces"/>
    <x v="1403"/>
    <d v="2015-06-21T15:04:09"/>
  </r>
  <r>
    <n v="2079"/>
    <s v="Pi PoE Switch HAT - power over Ethernet for Raspberry Pi"/>
    <s v="A power over Ethernet (PoE) add on board (HAT) for your Raspberry Pi with power management. Reduce the clutter of cables with Pi PoE!"/>
    <x v="204"/>
    <x v="1034"/>
    <x v="2"/>
    <x v="9"/>
    <s v="GBP"/>
    <n v="1435258800"/>
    <n v="1432659793"/>
    <b v="0"/>
    <n v="607"/>
    <b v="1"/>
    <s v="technology/hardware"/>
    <x v="1143"/>
    <x v="1059"/>
    <s v="technology"/>
    <s v="hardware"/>
    <x v="1404"/>
    <d v="2015-06-25T14:00:00"/>
  </r>
  <r>
    <n v="2963"/>
    <s v="One Funny Mother: I'm Not Crazy!!"/>
    <s v="A hilarious comedy show about motherhood...through stories, videos and stand-up you'll realize YOUâ€™RE NOT CRAZY, motherhood is!"/>
    <x v="204"/>
    <x v="1035"/>
    <x v="2"/>
    <x v="0"/>
    <s v="USD"/>
    <n v="1435835824"/>
    <n v="1433243824"/>
    <b v="0"/>
    <n v="98"/>
    <b v="1"/>
    <s v="theater/plays"/>
    <x v="1144"/>
    <x v="1060"/>
    <s v="theater"/>
    <s v="plays"/>
    <x v="1405"/>
    <d v="2015-07-02T06:17:04"/>
  </r>
  <r>
    <n v="2803"/>
    <s v="Princess Cut: A young girl's reality inside a TN sex ring"/>
    <s v="An original theatrical production using music, movement and monologues to tell the story of a TN native growing up within a sex ring."/>
    <x v="204"/>
    <x v="1036"/>
    <x v="2"/>
    <x v="0"/>
    <s v="USD"/>
    <n v="1437004800"/>
    <n v="1433295276"/>
    <b v="0"/>
    <n v="141"/>
    <b v="1"/>
    <s v="theater/plays"/>
    <x v="1145"/>
    <x v="1061"/>
    <s v="theater"/>
    <s v="plays"/>
    <x v="1406"/>
    <d v="2015-07-15T19:00:00"/>
  </r>
  <r>
    <n v="235"/>
    <s v="Film about help homeless child to live a better life."/>
    <s v="Taking people on a deep emotional trip with a story about sometimes those who have less, give more."/>
    <x v="204"/>
    <x v="0"/>
    <x v="1"/>
    <x v="0"/>
    <s v="USD"/>
    <n v="1436478497"/>
    <n v="1433886497"/>
    <b v="0"/>
    <n v="0"/>
    <b v="0"/>
    <s v="film &amp; video/drama"/>
    <x v="0"/>
    <x v="0"/>
    <s v="film &amp; video"/>
    <s v="drama"/>
    <x v="1407"/>
    <d v="2015-07-09T16:48:17"/>
  </r>
  <r>
    <n v="2793"/>
    <s v="THE GOODS Theatre Company Premiere DROPPED @ Old Fitz"/>
    <s v="THE GOODS are Premiering the NEW Australian play DROPPED by Katy Warner @ OLD FITZ THEATRE Dec 8-20 _x000a_Its Godot with Gals n Grenades"/>
    <x v="204"/>
    <x v="1037"/>
    <x v="2"/>
    <x v="3"/>
    <s v="AUD"/>
    <n v="1437473005"/>
    <n v="1434881005"/>
    <b v="0"/>
    <n v="73"/>
    <b v="1"/>
    <s v="theater/plays"/>
    <x v="1146"/>
    <x v="1062"/>
    <s v="theater"/>
    <s v="plays"/>
    <x v="1408"/>
    <d v="2015-07-21T05:03:25"/>
  </r>
  <r>
    <n v="2727"/>
    <s v="PiDrive: Low-power, mSATA SSD for the Raspberry Pi"/>
    <s v="Introducing the PiDrive, a high capacity Solid State Drive (SSD) expansion card for the Raspberry Pi B+, A+, and B+ v2!"/>
    <x v="204"/>
    <x v="1038"/>
    <x v="2"/>
    <x v="0"/>
    <s v="USD"/>
    <n v="1438964063"/>
    <n v="1436804063"/>
    <b v="0"/>
    <n v="707"/>
    <b v="1"/>
    <s v="technology/hardware"/>
    <x v="1147"/>
    <x v="1063"/>
    <s v="technology"/>
    <s v="hardware"/>
    <x v="1409"/>
    <d v="2015-08-07T11:14:23"/>
  </r>
  <r>
    <n v="1352"/>
    <s v="Will's SmileBook Project"/>
    <s v="An important book, based on research, to make you and your learners smile again. Better smile sheets, better feedback, better learning!"/>
    <x v="204"/>
    <x v="1039"/>
    <x v="2"/>
    <x v="0"/>
    <s v="USD"/>
    <n v="1441425540"/>
    <n v="1436968366"/>
    <b v="0"/>
    <n v="227"/>
    <b v="1"/>
    <s v="publishing/nonfiction"/>
    <x v="1148"/>
    <x v="1064"/>
    <s v="publishing"/>
    <s v="nonfiction"/>
    <x v="1410"/>
    <d v="2015-09-04T22:59:00"/>
  </r>
  <r>
    <n v="348"/>
    <s v="Priced Out: Gentrification beyond black and white"/>
    <s v="Documentary about the complexities and contradictions of gentrification as one woman grapples with life after &quot;the Ghetto.&quot;"/>
    <x v="204"/>
    <x v="1001"/>
    <x v="2"/>
    <x v="0"/>
    <s v="USD"/>
    <n v="1440165916"/>
    <n v="1437573916"/>
    <b v="1"/>
    <n v="119"/>
    <b v="1"/>
    <s v="film &amp; video/documentary"/>
    <x v="1102"/>
    <x v="1065"/>
    <s v="film &amp; video"/>
    <s v="documentary"/>
    <x v="1411"/>
    <d v="2015-08-21T09:05:16"/>
  </r>
  <r>
    <n v="170"/>
    <s v="Letters to Daniel"/>
    <s v="Amy &amp; Missy survive Amy's bipolar disorder and go on to become award winning &amp; bestselling authors, screenwriters &amp; filmmakers"/>
    <x v="204"/>
    <x v="1040"/>
    <x v="1"/>
    <x v="0"/>
    <s v="USD"/>
    <n v="1440912480"/>
    <n v="1438385283"/>
    <b v="0"/>
    <n v="10"/>
    <b v="0"/>
    <s v="film &amp; video/drama"/>
    <x v="825"/>
    <x v="1066"/>
    <s v="film &amp; video"/>
    <s v="drama"/>
    <x v="1412"/>
    <d v="2015-08-30T00:28:00"/>
  </r>
  <r>
    <n v="3076"/>
    <s v="10,000 Hours"/>
    <s v="Helping female comedians get in their 10,000 Hours of practice!"/>
    <x v="204"/>
    <x v="1041"/>
    <x v="1"/>
    <x v="0"/>
    <s v="USD"/>
    <n v="1444405123"/>
    <n v="1439221123"/>
    <b v="0"/>
    <n v="50"/>
    <b v="0"/>
    <s v="theater/spaces"/>
    <x v="1149"/>
    <x v="1067"/>
    <s v="theater"/>
    <s v="spaces"/>
    <x v="1413"/>
    <d v="2015-10-09T10:38:43"/>
  </r>
  <r>
    <n v="3246"/>
    <s v="The Gray Man"/>
    <s v="The Gray Man isnâ€™t real. Heâ€™s a ghost story, a boogeyman, a tale mothers make up to keep their children safe."/>
    <x v="204"/>
    <x v="1042"/>
    <x v="2"/>
    <x v="0"/>
    <s v="USD"/>
    <n v="1442030340"/>
    <n v="1439551200"/>
    <b v="1"/>
    <n v="193"/>
    <b v="1"/>
    <s v="theater/plays"/>
    <x v="1150"/>
    <x v="1068"/>
    <s v="theater"/>
    <s v="plays"/>
    <x v="1414"/>
    <d v="2015-09-11T22:59:00"/>
  </r>
  <r>
    <n v="2966"/>
    <s v="Fat Pig, The Play!"/>
    <s v="Bringing one of Neil LaBute's incredibly witty and viciously honest plays, about body image and the effect it has on us, to life!"/>
    <x v="204"/>
    <x v="1043"/>
    <x v="2"/>
    <x v="0"/>
    <s v="USD"/>
    <n v="1442425412"/>
    <n v="1439833412"/>
    <b v="0"/>
    <n v="128"/>
    <b v="1"/>
    <s v="theater/plays"/>
    <x v="1151"/>
    <x v="1069"/>
    <s v="theater"/>
    <s v="plays"/>
    <x v="1415"/>
    <d v="2015-09-16T12:43:32"/>
  </r>
  <r>
    <n v="2666"/>
    <s v="StartMart - NEW $40,000 Stretch Goal to Match $40,000 Grant"/>
    <s v="StartMart is a 35,000 sqft entrepreneurial hub and co-working space located on the 2nd floor of the Terminal Tower in Cleveland, Ohio."/>
    <x v="204"/>
    <x v="1044"/>
    <x v="2"/>
    <x v="0"/>
    <s v="USD"/>
    <n v="1443214800"/>
    <n v="1440008439"/>
    <b v="0"/>
    <n v="206"/>
    <b v="1"/>
    <s v="technology/makerspaces"/>
    <x v="1152"/>
    <x v="1070"/>
    <s v="technology"/>
    <s v="makerspaces"/>
    <x v="1416"/>
    <d v="2015-09-25T16:00:00"/>
  </r>
  <r>
    <n v="3298"/>
    <s v="Get. That. Snitch. - The World's Most Dangerous Play"/>
    <s v="A stylishly sinister story about blood, guns, and raw ambition. You can help Great Minds bring the world's most dangerous play to life!"/>
    <x v="204"/>
    <x v="1045"/>
    <x v="2"/>
    <x v="0"/>
    <s v="USD"/>
    <n v="1442102400"/>
    <n v="1440370768"/>
    <b v="0"/>
    <n v="72"/>
    <b v="1"/>
    <s v="theater/plays"/>
    <x v="1153"/>
    <x v="1071"/>
    <s v="theater"/>
    <s v="plays"/>
    <x v="1417"/>
    <d v="2015-09-12T19:00:00"/>
  </r>
  <r>
    <n v="3062"/>
    <s v="The Comedy Catch Relocation to the Choo Choo"/>
    <s v="In our 30th year we are relocating to the world famous Choo Choo on The South Side. We will be remodeling the old Station House."/>
    <x v="204"/>
    <x v="1046"/>
    <x v="1"/>
    <x v="0"/>
    <s v="USD"/>
    <n v="1443636000"/>
    <n v="1441111892"/>
    <b v="0"/>
    <n v="67"/>
    <b v="0"/>
    <s v="theater/spaces"/>
    <x v="1154"/>
    <x v="1072"/>
    <s v="theater"/>
    <s v="spaces"/>
    <x v="1418"/>
    <d v="2015-09-30T13:00:00"/>
  </r>
  <r>
    <n v="2818"/>
    <s v="Joe West's THEATER OF DEATH"/>
    <s v="Joe West and his wonderful theater company THEATER OF DEATH present original plays both horrific and comical."/>
    <x v="204"/>
    <x v="1047"/>
    <x v="2"/>
    <x v="0"/>
    <s v="USD"/>
    <n v="1443018086"/>
    <n v="1441290086"/>
    <b v="0"/>
    <n v="102"/>
    <b v="1"/>
    <s v="theater/plays"/>
    <x v="1155"/>
    <x v="1073"/>
    <s v="theater"/>
    <s v="plays"/>
    <x v="1419"/>
    <d v="2015-09-23T09:21:26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x v="1048"/>
    <x v="2"/>
    <x v="6"/>
    <s v="EUR"/>
    <n v="1444291193"/>
    <n v="1441699193"/>
    <b v="1"/>
    <n v="187"/>
    <b v="1"/>
    <s v="theater/spaces"/>
    <x v="1156"/>
    <x v="1074"/>
    <s v="theater"/>
    <s v="spaces"/>
    <x v="1420"/>
    <d v="2015-10-08T02:59:53"/>
  </r>
  <r>
    <n v="346"/>
    <s v="THE ABILITY EXCHANGE - a documentary"/>
    <s v="Engineering students and adults with cerebral palsy learn to communicate, connect and cultivate their abilities by making movies."/>
    <x v="204"/>
    <x v="1049"/>
    <x v="2"/>
    <x v="0"/>
    <s v="USD"/>
    <n v="1444824021"/>
    <n v="1442232021"/>
    <b v="1"/>
    <n v="188"/>
    <b v="1"/>
    <s v="film &amp; video/documentary"/>
    <x v="1157"/>
    <x v="1075"/>
    <s v="film &amp; video"/>
    <s v="documentary"/>
    <x v="1421"/>
    <d v="2015-10-14T07:00:21"/>
  </r>
  <r>
    <n v="2439"/>
    <s v="Pillow Puffs Concessions"/>
    <s v="Expand cotton candy concession to include other foods and purchase a trailer to haul._x000a_Purchase unstuffed pets to fill with cotton candy"/>
    <x v="204"/>
    <x v="0"/>
    <x v="1"/>
    <x v="0"/>
    <s v="USD"/>
    <n v="1445197129"/>
    <n v="1442605129"/>
    <b v="0"/>
    <n v="0"/>
    <b v="0"/>
    <s v="food/food trucks"/>
    <x v="0"/>
    <x v="0"/>
    <s v="food"/>
    <s v="food trucks"/>
    <x v="1422"/>
    <d v="2015-10-18T14:38:49"/>
  </r>
  <r>
    <n v="1920"/>
    <s v="Brightside - Side lighting for cyclists"/>
    <s v="A new concept in bike light safety, protecting cyclists from being hit in the side. Bright, amber sideways."/>
    <x v="204"/>
    <x v="1050"/>
    <x v="1"/>
    <x v="9"/>
    <s v="GBP"/>
    <n v="1445468400"/>
    <n v="1443042061"/>
    <b v="0"/>
    <n v="105"/>
    <b v="0"/>
    <s v="technology/gadgets"/>
    <x v="1158"/>
    <x v="1076"/>
    <s v="technology"/>
    <s v="gadgets"/>
    <x v="1423"/>
    <d v="2015-10-21T18:00:00"/>
  </r>
  <r>
    <n v="548"/>
    <s v="Langwiser - video lessons with native speaking teachers"/>
    <s v="Teach your native language online or study a foreign language with native speaking teachers. Social Web service and apps."/>
    <x v="204"/>
    <x v="1051"/>
    <x v="1"/>
    <x v="9"/>
    <s v="GBP"/>
    <n v="1446154848"/>
    <n v="1443562848"/>
    <b v="0"/>
    <n v="1"/>
    <b v="0"/>
    <s v="technology/web"/>
    <x v="1159"/>
    <x v="1077"/>
    <s v="technology"/>
    <s v="web"/>
    <x v="1424"/>
    <d v="2015-10-29T16:40:48"/>
  </r>
  <r>
    <n v="3272"/>
    <s v="&quot;Next Stop&quot; - Adjusting to dating in NYC"/>
    <s v="A new original play that follows two Israeli singles navigate the humorous and confusing dating scene of NYC."/>
    <x v="204"/>
    <x v="1052"/>
    <x v="2"/>
    <x v="0"/>
    <s v="USD"/>
    <n v="1446814809"/>
    <n v="1444219209"/>
    <b v="1"/>
    <n v="145"/>
    <b v="1"/>
    <s v="theater/plays"/>
    <x v="1160"/>
    <x v="1078"/>
    <s v="theater"/>
    <s v="plays"/>
    <x v="1425"/>
    <d v="2015-11-06T08:00:09"/>
  </r>
  <r>
    <n v="3992"/>
    <s v="Tearing Down Cabrini-Green, a dynamic social commentary."/>
    <s v="A richly textured and intellectually powerful social commentary about family, community and America."/>
    <x v="204"/>
    <x v="1053"/>
    <x v="1"/>
    <x v="0"/>
    <s v="USD"/>
    <n v="1449876859"/>
    <n v="1444689259"/>
    <b v="0"/>
    <n v="9"/>
    <b v="0"/>
    <s v="theater/plays"/>
    <x v="1161"/>
    <x v="1079"/>
    <s v="theater"/>
    <s v="plays"/>
    <x v="1426"/>
    <d v="2015-12-11T18:34:19"/>
  </r>
  <r>
    <n v="329"/>
    <s v="Struggle &amp; Hope - Documentary Film Music Soundtrack"/>
    <s v="Our documentary about Oklahoma's all-black towns needs a soundtrack that is authentic. Help us make it happen."/>
    <x v="204"/>
    <x v="1054"/>
    <x v="2"/>
    <x v="0"/>
    <s v="USD"/>
    <n v="1446868800"/>
    <n v="1444821127"/>
    <b v="1"/>
    <n v="167"/>
    <b v="1"/>
    <s v="film &amp; video/documentary"/>
    <x v="1162"/>
    <x v="1080"/>
    <s v="film &amp; video"/>
    <s v="documentary"/>
    <x v="1427"/>
    <d v="2015-11-06T23:00:00"/>
  </r>
  <r>
    <n v="3963"/>
    <s v="Une minute de silence"/>
    <s v="les effets de censeur sur l'immigration.Ã§a c'est une piÃ¨ce de l'histoire de la rÃ©volution en Iran jusqu'Ã  des meurtres en sÃ©rie en 1999"/>
    <x v="204"/>
    <x v="0"/>
    <x v="1"/>
    <x v="11"/>
    <s v="CAD"/>
    <n v="1447821717"/>
    <n v="1445226117"/>
    <b v="0"/>
    <n v="0"/>
    <b v="0"/>
    <s v="theater/plays"/>
    <x v="0"/>
    <x v="0"/>
    <s v="theater"/>
    <s v="plays"/>
    <x v="1428"/>
    <d v="2015-11-17T23:41:57"/>
  </r>
  <r>
    <n v="1195"/>
    <s v="CALAMITA/Ã€ project"/>
    <s v="CALAMITA/Ã€ is a tool for investigating the contemporary Vajont and the topic of catastrophes in general._x000a_Â«CHE IDDIO CE LA MANDI BUONAÂ»"/>
    <x v="204"/>
    <x v="1055"/>
    <x v="2"/>
    <x v="5"/>
    <s v="EUR"/>
    <n v="1450602000"/>
    <n v="1445415653"/>
    <b v="0"/>
    <n v="170"/>
    <b v="1"/>
    <s v="photography/photobooks"/>
    <x v="1163"/>
    <x v="1081"/>
    <s v="photography"/>
    <s v="photobooks"/>
    <x v="1429"/>
    <d v="2015-12-20T04:00:00"/>
  </r>
  <r>
    <n v="3913"/>
    <s v="The Great Gatsby at All-of-us Express Children's Theatre"/>
    <s v="â€œNo amount of fire or freshness can challenge what a man will store up in his ghostly heart.â€ â€“ The Great Gatsby"/>
    <x v="204"/>
    <x v="160"/>
    <x v="1"/>
    <x v="0"/>
    <s v="USD"/>
    <n v="1448863449"/>
    <n v="1446267849"/>
    <b v="0"/>
    <n v="7"/>
    <b v="0"/>
    <s v="theater/plays"/>
    <x v="1164"/>
    <x v="1082"/>
    <s v="theater"/>
    <s v="plays"/>
    <x v="1430"/>
    <d v="2015-11-30T01:04:09"/>
  </r>
  <r>
    <n v="1031"/>
    <s v="Liquid Diet's Double Life"/>
    <s v="Liquid Diet needs your support to release our new full-length album! Help us create electrifying music videos to showcase our singles!"/>
    <x v="204"/>
    <x v="1056"/>
    <x v="2"/>
    <x v="0"/>
    <s v="USD"/>
    <n v="1450290010"/>
    <n v="1447698010"/>
    <b v="0"/>
    <n v="99"/>
    <b v="1"/>
    <s v="music/electronic music"/>
    <x v="687"/>
    <x v="1083"/>
    <s v="music"/>
    <s v="electronic music"/>
    <x v="1431"/>
    <d v="2015-12-16T13:20:10"/>
  </r>
  <r>
    <n v="2343"/>
    <s v="Mobile Excellence Awards (Canceled)"/>
    <s v="The most influential and prestigious awards program that honors innovation and leadership in mobile technology and entertainment"/>
    <x v="204"/>
    <x v="458"/>
    <x v="0"/>
    <x v="0"/>
    <s v="USD"/>
    <n v="1452282420"/>
    <n v="1447962505"/>
    <b v="0"/>
    <n v="1"/>
    <b v="0"/>
    <s v="technology/web"/>
    <x v="741"/>
    <x v="2"/>
    <s v="technology"/>
    <s v="web"/>
    <x v="1432"/>
    <d v="2016-01-08T14:47:00"/>
  </r>
  <r>
    <n v="2042"/>
    <s v="SoundBrake- Headphone gadget alerts you to outside sounds"/>
    <s v="The SoundBrake headphone attachment can be used with any audio player to alert you to important outside sounds."/>
    <x v="204"/>
    <x v="1057"/>
    <x v="2"/>
    <x v="0"/>
    <s v="USD"/>
    <n v="1453481974"/>
    <n v="1448297974"/>
    <b v="0"/>
    <n v="140"/>
    <b v="1"/>
    <s v="technology/hardware"/>
    <x v="1165"/>
    <x v="1084"/>
    <s v="technology"/>
    <s v="hardware"/>
    <x v="1433"/>
    <d v="2016-01-22T11:59:34"/>
  </r>
  <r>
    <n v="54"/>
    <s v="&quot;Stand-In&quot; Television Pilot"/>
    <s v="TV stand-in Elizabeth was diagnosed BRCA+ as her mother was succumbing to cancer. This pilot navigates evolving modern female identity."/>
    <x v="204"/>
    <x v="1058"/>
    <x v="2"/>
    <x v="0"/>
    <s v="USD"/>
    <n v="1451063221"/>
    <n v="1448471221"/>
    <b v="0"/>
    <n v="52"/>
    <b v="1"/>
    <s v="film &amp; video/television"/>
    <x v="1166"/>
    <x v="1085"/>
    <s v="film &amp; video"/>
    <s v="television"/>
    <x v="1434"/>
    <d v="2015-12-25T12:07:01"/>
  </r>
  <r>
    <n v="2990"/>
    <s v="The Gloria Theatre Project"/>
    <s v="We are a non-profit revitalizing the Gloria Theatre - our gift to the community - and we need your help #arts #community #theater"/>
    <x v="204"/>
    <x v="963"/>
    <x v="2"/>
    <x v="0"/>
    <s v="USD"/>
    <n v="1452174420"/>
    <n v="1449150420"/>
    <b v="0"/>
    <n v="27"/>
    <b v="1"/>
    <s v="theater/spaces"/>
    <x v="809"/>
    <x v="1086"/>
    <s v="theater"/>
    <s v="spaces"/>
    <x v="1435"/>
    <d v="2016-01-07T08:47:00"/>
  </r>
  <r>
    <n v="4097"/>
    <s v="And There Was War! Major Theatre Production"/>
    <s v="And There Was War is a play, a biblical narrative deeply entrenched in the concepts of the great controversy between Good and Evil!"/>
    <x v="204"/>
    <x v="0"/>
    <x v="1"/>
    <x v="9"/>
    <s v="GBP"/>
    <n v="1454284500"/>
    <n v="1449431237"/>
    <b v="0"/>
    <n v="0"/>
    <b v="0"/>
    <s v="theater/plays"/>
    <x v="0"/>
    <x v="0"/>
    <s v="theater"/>
    <s v="plays"/>
    <x v="1436"/>
    <d v="2016-01-31T18:55:00"/>
  </r>
  <r>
    <n v="2672"/>
    <s v="Open Tools for Science and Science Education"/>
    <s v="Manylabs aims to help support 20 new residents working on open, low-cost, accessible tools for science and science education."/>
    <x v="204"/>
    <x v="1059"/>
    <x v="1"/>
    <x v="0"/>
    <s v="USD"/>
    <n v="1451282400"/>
    <n v="1449436390"/>
    <b v="1"/>
    <n v="47"/>
    <b v="0"/>
    <s v="technology/makerspaces"/>
    <x v="1167"/>
    <x v="1087"/>
    <s v="technology"/>
    <s v="makerspaces"/>
    <x v="1437"/>
    <d v="2015-12-28T01:00:00"/>
  </r>
  <r>
    <n v="491"/>
    <s v="Guess What? Gus"/>
    <s v="&quot;Guess What? Gus&quot; is a magical animated comedy that follow a new kid who playful antics for attention make the news."/>
    <x v="204"/>
    <x v="0"/>
    <x v="1"/>
    <x v="0"/>
    <s v="USD"/>
    <n v="1453937699"/>
    <n v="1451345699"/>
    <b v="0"/>
    <n v="0"/>
    <b v="0"/>
    <s v="film &amp; video/animation"/>
    <x v="0"/>
    <x v="0"/>
    <s v="film &amp; video"/>
    <s v="animation"/>
    <x v="1438"/>
    <d v="2016-01-27T18:34:59"/>
  </r>
  <r>
    <n v="2883"/>
    <s v="&quot;Skip To My Lou,&quot; a NEW play by Steve Romagnoli"/>
    <s v="Ticket sales benefit Bedford Hills Maximum Security Prison, Women's College Program Library. Presented by Theater For The New City."/>
    <x v="204"/>
    <x v="1060"/>
    <x v="1"/>
    <x v="0"/>
    <s v="USD"/>
    <n v="1454734740"/>
    <n v="1451684437"/>
    <b v="0"/>
    <n v="5"/>
    <b v="0"/>
    <s v="theater/plays"/>
    <x v="1168"/>
    <x v="1088"/>
    <s v="theater"/>
    <s v="plays"/>
    <x v="1439"/>
    <d v="2016-02-05T23:59:00"/>
  </r>
  <r>
    <n v="2184"/>
    <s v="Liguria"/>
    <s v="Trading beautiful colors on behalf of the bishop! Become the best merchant of the Fresco World in this innovative game by Queen Games."/>
    <x v="204"/>
    <x v="1061"/>
    <x v="2"/>
    <x v="0"/>
    <s v="USD"/>
    <n v="1453737600"/>
    <n v="1452530041"/>
    <b v="1"/>
    <n v="266"/>
    <b v="1"/>
    <s v="games/tabletop games"/>
    <x v="1169"/>
    <x v="1089"/>
    <s v="games"/>
    <s v="tabletop games"/>
    <x v="1440"/>
    <d v="2016-01-25T11:00:00"/>
  </r>
  <r>
    <n v="1436"/>
    <s v="Translation of an interactive eLearning-website for surgery"/>
    <s v="Help us to get www.mySurgery.de, an interactive eLearning-Website for general and visceral surgery, translated to english language."/>
    <x v="204"/>
    <x v="1062"/>
    <x v="1"/>
    <x v="6"/>
    <s v="EUR"/>
    <n v="1456043057"/>
    <n v="1453451057"/>
    <b v="0"/>
    <n v="2"/>
    <b v="0"/>
    <s v="publishing/translations"/>
    <x v="1170"/>
    <x v="1090"/>
    <s v="publishing"/>
    <s v="translations"/>
    <x v="1441"/>
    <d v="2016-02-21T03:24:17"/>
  </r>
  <r>
    <n v="2433"/>
    <s v="TWIZTID CREATIONS"/>
    <s v="I want to create an amazing menu that no one eals has.I have great ideas like a non-traditional pb&amp;j thats wraped in an eggroll &amp; fried"/>
    <x v="204"/>
    <x v="0"/>
    <x v="1"/>
    <x v="0"/>
    <s v="USD"/>
    <n v="1456608943"/>
    <n v="1454016943"/>
    <b v="0"/>
    <n v="0"/>
    <b v="0"/>
    <s v="food/food trucks"/>
    <x v="0"/>
    <x v="0"/>
    <s v="food"/>
    <s v="food trucks"/>
    <x v="1442"/>
    <d v="2016-02-27T16:35:43"/>
  </r>
  <r>
    <n v="426"/>
    <s v="Dewey Does 110 Animation"/>
    <s v="The first ever, Dewey Does 110 animation, teaches kids good values, how to succeed in life and maintaining a 110% state-of-mind."/>
    <x v="204"/>
    <x v="1063"/>
    <x v="1"/>
    <x v="0"/>
    <s v="USD"/>
    <n v="1456851914"/>
    <n v="1454259914"/>
    <b v="0"/>
    <n v="8"/>
    <b v="0"/>
    <s v="film &amp; video/animation"/>
    <x v="1171"/>
    <x v="1091"/>
    <s v="film &amp; video"/>
    <s v="animation"/>
    <x v="1443"/>
    <d v="2016-03-01T12:05:14"/>
  </r>
  <r>
    <n v="3799"/>
    <s v="A Story Once Told"/>
    <s v="An original musical on it's way to the stage in Minneapolis, MN. Feel free to ask any questions."/>
    <x v="204"/>
    <x v="1064"/>
    <x v="1"/>
    <x v="0"/>
    <s v="USD"/>
    <n v="1457734843"/>
    <n v="1455142843"/>
    <b v="0"/>
    <n v="4"/>
    <b v="0"/>
    <s v="theater/musical"/>
    <x v="1172"/>
    <x v="47"/>
    <s v="theater"/>
    <s v="musical"/>
    <x v="1444"/>
    <d v="2016-03-11T17:20:43"/>
  </r>
  <r>
    <n v="2891"/>
    <s v="Literacy for Brooklyn Kids"/>
    <s v="Did you know that we are enriching the lives of Brooklyn kids through literacy and educational theater? We just need a little help."/>
    <x v="204"/>
    <x v="668"/>
    <x v="1"/>
    <x v="0"/>
    <s v="USD"/>
    <n v="1460751128"/>
    <n v="1455570728"/>
    <b v="0"/>
    <n v="10"/>
    <b v="0"/>
    <s v="theater/plays"/>
    <x v="1173"/>
    <x v="1092"/>
    <s v="theater"/>
    <s v="plays"/>
    <x v="1445"/>
    <d v="2016-04-15T15:12:08"/>
  </r>
  <r>
    <n v="1208"/>
    <s v="Into The Great White Sands"/>
    <s v="Help me complete the photography and publish a fine art book on White Sands National Monument, a uniquely significant place."/>
    <x v="204"/>
    <x v="1065"/>
    <x v="2"/>
    <x v="0"/>
    <s v="USD"/>
    <n v="1458835264"/>
    <n v="1456246864"/>
    <b v="0"/>
    <n v="75"/>
    <b v="1"/>
    <s v="photography/photobooks"/>
    <x v="1174"/>
    <x v="1093"/>
    <s v="photography"/>
    <s v="photobooks"/>
    <x v="1446"/>
    <d v="2016-03-24T11:01:04"/>
  </r>
  <r>
    <n v="2194"/>
    <s v="Monster Lab"/>
    <s v="LAST CHANCE! A fast paced card game for people who like to play god, build hybrid cat monsters and add flamethrowers to space dragons."/>
    <x v="204"/>
    <x v="1066"/>
    <x v="2"/>
    <x v="0"/>
    <s v="USD"/>
    <n v="1459012290"/>
    <n v="1456423890"/>
    <b v="0"/>
    <n v="878"/>
    <b v="1"/>
    <s v="games/tabletop games"/>
    <x v="1175"/>
    <x v="1094"/>
    <s v="games"/>
    <s v="tabletop games"/>
    <x v="1447"/>
    <d v="2016-03-26T12:11:30"/>
  </r>
  <r>
    <n v="3930"/>
    <s v="Foundry Theatre Brisbane"/>
    <s v="We are a new and exciting semi-pro  theatre company who will support &amp; hire local actors &amp; writers in Brisbane &amp; Queensland."/>
    <x v="204"/>
    <x v="0"/>
    <x v="1"/>
    <x v="3"/>
    <s v="AUD"/>
    <n v="1459490400"/>
    <n v="1457078868"/>
    <b v="0"/>
    <n v="0"/>
    <b v="0"/>
    <s v="theater/plays"/>
    <x v="0"/>
    <x v="0"/>
    <s v="theater"/>
    <s v="plays"/>
    <x v="1448"/>
    <d v="2016-04-01T01:00:00"/>
  </r>
  <r>
    <n v="2565"/>
    <s v="The Sketchy Pelican (Canceled)"/>
    <s v="The Sketchy Pelican. Is my vision to bring raw, honest, soulful, creative, thoght provoking cuisine to food truck form"/>
    <x v="204"/>
    <x v="176"/>
    <x v="0"/>
    <x v="0"/>
    <s v="USD"/>
    <n v="1462827000"/>
    <n v="1457710589"/>
    <b v="0"/>
    <n v="1"/>
    <b v="0"/>
    <s v="food/food trucks"/>
    <x v="506"/>
    <x v="56"/>
    <s v="food"/>
    <s v="food trucks"/>
    <x v="1449"/>
    <d v="2016-05-09T15:50:00"/>
  </r>
  <r>
    <n v="482"/>
    <s v="Animated Stand-up Routines Shenanigans"/>
    <s v="Help me quit my day job and also create animated Stand-up routines from local up and coming comedians."/>
    <x v="204"/>
    <x v="22"/>
    <x v="1"/>
    <x v="0"/>
    <s v="USD"/>
    <n v="1460644440"/>
    <n v="1458336690"/>
    <b v="0"/>
    <n v="1"/>
    <b v="0"/>
    <s v="film &amp; video/animation"/>
    <x v="61"/>
    <x v="21"/>
    <s v="film &amp; video"/>
    <s v="animation"/>
    <x v="1450"/>
    <d v="2016-04-14T09:34:00"/>
  </r>
  <r>
    <n v="1729"/>
    <s v="Message from Beyond - A Gospel Music Project"/>
    <s v="A few years back, I was inspired to write some songs, turned out the messages are real but a little scary, I need help to produce."/>
    <x v="204"/>
    <x v="0"/>
    <x v="1"/>
    <x v="0"/>
    <s v="USD"/>
    <n v="1465521306"/>
    <n v="1460337306"/>
    <b v="0"/>
    <n v="0"/>
    <b v="0"/>
    <s v="music/faith"/>
    <x v="0"/>
    <x v="0"/>
    <s v="music"/>
    <s v="faith"/>
    <x v="1451"/>
    <d v="2016-06-09T20:15:06"/>
  </r>
  <r>
    <n v="532"/>
    <s v="Walken On Sunshine"/>
    <s v="A fast paced, comedic play about an anxiety-ridden filmmaker who lies to investors about having Christopher Walken in his film."/>
    <x v="204"/>
    <x v="1067"/>
    <x v="2"/>
    <x v="0"/>
    <s v="USD"/>
    <n v="1463098208"/>
    <n v="1460506208"/>
    <b v="0"/>
    <n v="173"/>
    <b v="1"/>
    <s v="theater/plays"/>
    <x v="1176"/>
    <x v="1095"/>
    <s v="theater"/>
    <s v="plays"/>
    <x v="1452"/>
    <d v="2016-05-12T19:10:08"/>
  </r>
  <r>
    <n v="2574"/>
    <s v="Da Pickney Dem Jamaican Jerk (Canceled)"/>
    <s v="The Best Jamaican Jerk outside of Kingston! The name means &quot;for the children&quot;, my children, the reasons why I cook and why I live!"/>
    <x v="204"/>
    <x v="0"/>
    <x v="0"/>
    <x v="0"/>
    <s v="USD"/>
    <n v="1463600945"/>
    <n v="1461786545"/>
    <b v="0"/>
    <n v="0"/>
    <b v="0"/>
    <s v="food/food trucks"/>
    <x v="0"/>
    <x v="0"/>
    <s v="food"/>
    <s v="food trucks"/>
    <x v="1453"/>
    <d v="2016-05-18T14:49:05"/>
  </r>
  <r>
    <n v="3507"/>
    <s v="The Chameleon Fools Theatre Troupe Project"/>
    <s v="Please help our troupe bring our first project from planning to reality! Join us on one exciting ride!"/>
    <x v="204"/>
    <x v="1068"/>
    <x v="2"/>
    <x v="0"/>
    <s v="USD"/>
    <n v="1464732537"/>
    <n v="1462140537"/>
    <b v="0"/>
    <n v="72"/>
    <b v="1"/>
    <s v="theater/plays"/>
    <x v="1177"/>
    <x v="1042"/>
    <s v="theater"/>
    <s v="plays"/>
    <x v="1454"/>
    <d v="2016-05-31T17:08:57"/>
  </r>
  <r>
    <n v="3389"/>
    <s v="Chimera Ensemble Productions Fund"/>
    <s v="Chimera Ensemble is launching 2 inaugural theater productions, and we need support to do high quality work!"/>
    <x v="204"/>
    <x v="1069"/>
    <x v="2"/>
    <x v="0"/>
    <s v="USD"/>
    <n v="1464960682"/>
    <n v="1462368682"/>
    <b v="0"/>
    <n v="62"/>
    <b v="1"/>
    <s v="theater/plays"/>
    <x v="1178"/>
    <x v="1096"/>
    <s v="theater"/>
    <s v="plays"/>
    <x v="1455"/>
    <d v="2016-06-03T08:31:22"/>
  </r>
  <r>
    <n v="3115"/>
    <s v="spoken word pop-up:"/>
    <s v="We are creating a mobile community devoted to the spreading and sharing of spoken word and other kinds of storytelling."/>
    <x v="204"/>
    <x v="458"/>
    <x v="1"/>
    <x v="1"/>
    <s v="SEK"/>
    <n v="1465123427"/>
    <n v="1462531427"/>
    <b v="0"/>
    <n v="1"/>
    <b v="0"/>
    <s v="theater/spaces"/>
    <x v="741"/>
    <x v="2"/>
    <s v="theater"/>
    <s v="spaces"/>
    <x v="1456"/>
    <d v="2016-06-05T05:43:47"/>
  </r>
  <r>
    <n v="2959"/>
    <s v="The Bath Theatre Bus (Canceled)"/>
    <s v="A magical, unique, theatre bus which aims to inspire the creative communities around Bath and create unique performance opportunities."/>
    <x v="204"/>
    <x v="0"/>
    <x v="0"/>
    <x v="9"/>
    <s v="GBP"/>
    <n v="1465258325"/>
    <n v="1462666325"/>
    <b v="0"/>
    <n v="0"/>
    <b v="0"/>
    <s v="theater/spaces"/>
    <x v="0"/>
    <x v="0"/>
    <s v="theater"/>
    <s v="spaces"/>
    <x v="1457"/>
    <d v="2016-06-06T19:12:05"/>
  </r>
  <r>
    <n v="2503"/>
    <s v="Cardinal Bistro BYOB Start Up"/>
    <s v="Cardinal Bistro will be Contemporary American dinning establishment based in Ventnor, NJ featuring local, seasonal ingredients."/>
    <x v="204"/>
    <x v="0"/>
    <x v="1"/>
    <x v="0"/>
    <s v="USD"/>
    <n v="1465333560"/>
    <n v="1462743308"/>
    <b v="0"/>
    <n v="0"/>
    <b v="0"/>
    <s v="food/restaurants"/>
    <x v="0"/>
    <x v="0"/>
    <s v="food"/>
    <s v="restaurants"/>
    <x v="1458"/>
    <d v="2016-06-07T16:06:00"/>
  </r>
  <r>
    <n v="3288"/>
    <s v="Cancer patient Anne Bartram's bucket list wish..."/>
    <s v="Cancer patient Anne Bartram's bucket list wish, is to have her new play performed at a London venue and reviewed by a national paper."/>
    <x v="204"/>
    <x v="1070"/>
    <x v="2"/>
    <x v="9"/>
    <s v="GBP"/>
    <n v="1466463600"/>
    <n v="1463337315"/>
    <b v="0"/>
    <n v="207"/>
    <b v="1"/>
    <s v="theater/plays"/>
    <x v="1179"/>
    <x v="1097"/>
    <s v="theater"/>
    <s v="plays"/>
    <x v="1459"/>
    <d v="2016-06-20T18:00:00"/>
  </r>
  <r>
    <n v="633"/>
    <s v="Uivo-fast,secure emergency contact system for your property"/>
    <s v="Uivo lets police and fire department personnel quickly contact you in the event of an emergency involving your property."/>
    <x v="204"/>
    <x v="1071"/>
    <x v="0"/>
    <x v="0"/>
    <s v="USD"/>
    <n v="1466204400"/>
    <n v="1463469062"/>
    <b v="0"/>
    <n v="25"/>
    <b v="0"/>
    <s v="technology/web"/>
    <x v="1180"/>
    <x v="1098"/>
    <s v="technology"/>
    <s v="web"/>
    <x v="1460"/>
    <d v="2016-06-17T18:00:00"/>
  </r>
  <r>
    <n v="1164"/>
    <s v="Bayou Classic BBQ"/>
    <s v="Bayou Classic BBQ will be  Mansura,LA _x000a_newest and best mobile food truck_x000a_serving delicious BBQ Georgia style slow_x000a_smoke BBQ!"/>
    <x v="204"/>
    <x v="0"/>
    <x v="1"/>
    <x v="0"/>
    <s v="USD"/>
    <n v="1466270582"/>
    <n v="1463678582"/>
    <b v="0"/>
    <n v="0"/>
    <b v="0"/>
    <s v="food/food trucks"/>
    <x v="0"/>
    <x v="0"/>
    <s v="food"/>
    <s v="food trucks"/>
    <x v="1461"/>
    <d v="2016-06-18T12:23:02"/>
  </r>
  <r>
    <n v="614"/>
    <s v="Lets Reinvent Our Election Process (Canceled)"/>
    <s v="Something is wrong when your choices are between a &quot;giant douche and a turd sandwich.&quot;  So, lets make it better."/>
    <x v="204"/>
    <x v="0"/>
    <x v="0"/>
    <x v="0"/>
    <s v="USD"/>
    <n v="1466731740"/>
    <n v="1464139740"/>
    <b v="0"/>
    <n v="0"/>
    <b v="0"/>
    <s v="technology/web"/>
    <x v="0"/>
    <x v="0"/>
    <s v="technology"/>
    <s v="web"/>
    <x v="1462"/>
    <d v="2016-06-23T20:29:00"/>
  </r>
  <r>
    <n v="2899"/>
    <s v="The Esoteric Camgirl"/>
    <s v="Sex, intrigue, lust, &amp; love; follow the lives of two individuals as their romance turns from innocent online flirting to something more"/>
    <x v="204"/>
    <x v="0"/>
    <x v="1"/>
    <x v="0"/>
    <s v="USD"/>
    <n v="1469325158"/>
    <n v="1464141158"/>
    <b v="0"/>
    <n v="0"/>
    <b v="0"/>
    <s v="theater/plays"/>
    <x v="0"/>
    <x v="0"/>
    <s v="theater"/>
    <s v="plays"/>
    <x v="1463"/>
    <d v="2016-07-23T20:52:38"/>
  </r>
  <r>
    <n v="1875"/>
    <s v="Claws &amp; Fins"/>
    <s v="Sea opposition of Crab's family and angry fishes. Who is going to win, and who is going to loose ?!"/>
    <x v="204"/>
    <x v="125"/>
    <x v="1"/>
    <x v="0"/>
    <s v="USD"/>
    <n v="1470519308"/>
    <n v="1465335308"/>
    <b v="0"/>
    <n v="3"/>
    <b v="0"/>
    <s v="games/mobile games"/>
    <x v="284"/>
    <x v="698"/>
    <s v="games"/>
    <s v="mobile games"/>
    <x v="1464"/>
    <d v="2016-08-06T16:35:08"/>
  </r>
  <r>
    <n v="1943"/>
    <s v="RuuviTag - Open-Source Bluetooth Sensor Beacon"/>
    <s v="Next-gen 100% open-source sensor beacon platform designed especially for makers, developers and IoT companies."/>
    <x v="204"/>
    <x v="1072"/>
    <x v="2"/>
    <x v="0"/>
    <s v="USD"/>
    <n v="1470896916"/>
    <n v="1467008916"/>
    <b v="1"/>
    <n v="2478"/>
    <b v="1"/>
    <s v="technology/hardware"/>
    <x v="1181"/>
    <x v="1099"/>
    <s v="technology"/>
    <s v="hardware"/>
    <x v="1465"/>
    <d v="2016-08-11T01:28:36"/>
  </r>
  <r>
    <n v="1393"/>
    <s v="WolfHunt | Social Commentary Rock Project"/>
    <s v="Rock n' Roll tales of our times"/>
    <x v="204"/>
    <x v="1028"/>
    <x v="2"/>
    <x v="0"/>
    <s v="USD"/>
    <n v="1470068523"/>
    <n v="1467476523"/>
    <b v="0"/>
    <n v="52"/>
    <b v="1"/>
    <s v="music/rock"/>
    <x v="1136"/>
    <x v="1100"/>
    <s v="music"/>
    <s v="rock"/>
    <x v="1466"/>
    <d v="2016-08-01T11:22:03"/>
  </r>
  <r>
    <n v="1487"/>
    <s v="You Killed Me First"/>
    <s v="A lover becomes an enemy when a line has been crossed. Torn between memories and reality, his mask of sanity is slipping."/>
    <x v="204"/>
    <x v="0"/>
    <x v="1"/>
    <x v="0"/>
    <s v="USD"/>
    <n v="1470175271"/>
    <n v="1467583271"/>
    <b v="0"/>
    <n v="0"/>
    <b v="0"/>
    <s v="publishing/fiction"/>
    <x v="0"/>
    <x v="0"/>
    <s v="publishing"/>
    <s v="fiction"/>
    <x v="1467"/>
    <d v="2016-08-02T17:01:11"/>
  </r>
  <r>
    <n v="3575"/>
    <s v="AnaiÌˆs Nin Goes to Hell"/>
    <s v="An island in hell. Cleopatra, Joan of Arc, &amp; Queen Victoria wait, trapped in the memory of who they were... until AnaiÌˆs Nin shows up."/>
    <x v="204"/>
    <x v="1073"/>
    <x v="2"/>
    <x v="0"/>
    <s v="USD"/>
    <n v="1470887940"/>
    <n v="1468176527"/>
    <b v="0"/>
    <n v="102"/>
    <b v="1"/>
    <s v="theater/plays"/>
    <x v="1182"/>
    <x v="1101"/>
    <s v="theater"/>
    <s v="plays"/>
    <x v="1468"/>
    <d v="2016-08-10T22:59:00"/>
  </r>
  <r>
    <n v="3022"/>
    <s v="A Performing Arts Complex in Central Square, Cambridge"/>
    <s v="Help us launch a new performing arts complex in Cambridge! The Thalia provides space for performance, rehearsals, and collaboration!"/>
    <x v="204"/>
    <x v="1074"/>
    <x v="2"/>
    <x v="0"/>
    <s v="USD"/>
    <n v="1472338409"/>
    <n v="1468450409"/>
    <b v="0"/>
    <n v="62"/>
    <b v="1"/>
    <s v="theater/spaces"/>
    <x v="1183"/>
    <x v="1102"/>
    <s v="theater"/>
    <s v="spaces"/>
    <x v="1469"/>
    <d v="2016-08-27T17:53:29"/>
  </r>
  <r>
    <n v="199"/>
    <s v="Independent Feature Film for Film Festivals &quot;BLUE&quot;"/>
    <s v="We're filming a feature film that we can put in numerous film festivals across the country. My dream is to compete in every single one."/>
    <x v="204"/>
    <x v="0"/>
    <x v="1"/>
    <x v="0"/>
    <s v="USD"/>
    <n v="1472698702"/>
    <n v="1470106702"/>
    <b v="0"/>
    <n v="0"/>
    <b v="0"/>
    <s v="film &amp; video/drama"/>
    <x v="0"/>
    <x v="0"/>
    <s v="film &amp; video"/>
    <s v="drama"/>
    <x v="1470"/>
    <d v="2016-08-31T21:58:22"/>
  </r>
  <r>
    <n v="2568"/>
    <s v="Barney's, deliciously New York - Vintage 1972 Chevy P10"/>
    <s v="Barney's is seriously delicious New York food. Cooking everything from scratch on our American food truck. London here we come..."/>
    <x v="204"/>
    <x v="15"/>
    <x v="0"/>
    <x v="9"/>
    <s v="GBP"/>
    <n v="1472745594"/>
    <n v="1470153594"/>
    <b v="0"/>
    <n v="1"/>
    <b v="0"/>
    <s v="food/food trucks"/>
    <x v="647"/>
    <x v="14"/>
    <s v="food"/>
    <s v="food trucks"/>
    <x v="1471"/>
    <d v="2016-09-01T10:59:54"/>
  </r>
  <r>
    <n v="612"/>
    <s v="Web Streaming 2.0 (Canceled)"/>
    <s v="A Fast and Reliable new Web platform to stream videos from Internet"/>
    <x v="204"/>
    <x v="0"/>
    <x v="0"/>
    <x v="5"/>
    <s v="EUR"/>
    <n v="1472777146"/>
    <n v="1470185146"/>
    <b v="0"/>
    <n v="0"/>
    <b v="0"/>
    <s v="technology/web"/>
    <x v="0"/>
    <x v="0"/>
    <s v="technology"/>
    <s v="web"/>
    <x v="1472"/>
    <d v="2016-09-01T19:45:46"/>
  </r>
  <r>
    <n v="2375"/>
    <s v="Slice Trade- Phone Trade-In, Made Simple (Canceled)"/>
    <s v="Slice Trade is a new way to trade in your old phones. We buy back phones in any condition and pay you cash or give you a new one free!"/>
    <x v="204"/>
    <x v="0"/>
    <x v="0"/>
    <x v="0"/>
    <s v="USD"/>
    <n v="1473451437"/>
    <n v="1470859437"/>
    <b v="0"/>
    <n v="0"/>
    <b v="0"/>
    <s v="technology/web"/>
    <x v="0"/>
    <x v="0"/>
    <s v="technology"/>
    <s v="web"/>
    <x v="1473"/>
    <d v="2016-09-09T15:03:57"/>
  </r>
  <r>
    <n v="2562"/>
    <s v="Jamaican food truck in Munich in the making! (Canceled)"/>
    <s v="Hail up - Wah gwaan ?_x000a_We are creating a foodtruck that will serve typical, traditional Jamaican jerk chicken/pork and more!"/>
    <x v="204"/>
    <x v="23"/>
    <x v="0"/>
    <x v="6"/>
    <s v="EUR"/>
    <n v="1476189339"/>
    <n v="1471005339"/>
    <b v="0"/>
    <n v="3"/>
    <b v="0"/>
    <s v="food/food trucks"/>
    <x v="1025"/>
    <x v="22"/>
    <s v="food"/>
    <s v="food trucks"/>
    <x v="1474"/>
    <d v="2016-10-11T07:35:39"/>
  </r>
  <r>
    <n v="3468"/>
    <s v="Publicity for &quot;When Yellow Were the Stars on Earth&quot;"/>
    <s v="Amidst the atrocities of WWII, two women transcend enemy lines to make the ultimate heroic sacrifice."/>
    <x v="204"/>
    <x v="1075"/>
    <x v="2"/>
    <x v="0"/>
    <s v="USD"/>
    <n v="1474426800"/>
    <n v="1471976529"/>
    <b v="0"/>
    <n v="17"/>
    <b v="1"/>
    <s v="theater/plays"/>
    <x v="1184"/>
    <x v="1103"/>
    <s v="theater"/>
    <s v="plays"/>
    <x v="1475"/>
    <d v="2016-09-20T22:00:00"/>
  </r>
  <r>
    <n v="840"/>
    <s v="Carl King's New Album: Grand Architects Of The Universe"/>
    <s v="Carl King / Sir Millard Mulch / Dr. Zoltan Ã˜belisk is making a new 45-minute instrumental sci-fi album!"/>
    <x v="204"/>
    <x v="1076"/>
    <x v="2"/>
    <x v="0"/>
    <s v="USD"/>
    <n v="1474694787"/>
    <n v="1472102787"/>
    <b v="0"/>
    <n v="190"/>
    <b v="1"/>
    <s v="music/metal"/>
    <x v="1185"/>
    <x v="1104"/>
    <s v="music"/>
    <s v="metal"/>
    <x v="1476"/>
    <d v="2016-09-24T00:26:27"/>
  </r>
  <r>
    <n v="1308"/>
    <s v="Boost Band: Wristband Phone Charger (Canceled)"/>
    <s v="Boost Band, a wristband that charges any device"/>
    <x v="204"/>
    <x v="1077"/>
    <x v="0"/>
    <x v="0"/>
    <s v="USD"/>
    <n v="1475937812"/>
    <n v="1472481812"/>
    <b v="0"/>
    <n v="38"/>
    <b v="0"/>
    <s v="technology/wearables"/>
    <x v="1186"/>
    <x v="1105"/>
    <s v="technology"/>
    <s v="wearables"/>
    <x v="1477"/>
    <d v="2016-10-08T09:43:32"/>
  </r>
  <r>
    <n v="989"/>
    <s v="Power Rope"/>
    <s v="The most useful phone charger you will ever buy"/>
    <x v="204"/>
    <x v="1078"/>
    <x v="1"/>
    <x v="0"/>
    <s v="USD"/>
    <n v="1475101495"/>
    <n v="1472509495"/>
    <b v="0"/>
    <n v="32"/>
    <b v="0"/>
    <s v="technology/wearables"/>
    <x v="1187"/>
    <x v="1106"/>
    <s v="technology"/>
    <s v="wearables"/>
    <x v="1478"/>
    <d v="2016-09-28T17:24:55"/>
  </r>
  <r>
    <n v="3463"/>
    <s v="Uncalled For Presents: Playday Mayday in Toronto!"/>
    <s v="Uncalled For is finally bringing their latest work of intelligently reckless stream-of-consciousness sketch comedy to Toronto."/>
    <x v="204"/>
    <x v="1079"/>
    <x v="2"/>
    <x v="11"/>
    <s v="CAD"/>
    <n v="1476158340"/>
    <n v="1472594585"/>
    <b v="0"/>
    <n v="114"/>
    <b v="1"/>
    <s v="theater/plays"/>
    <x v="1188"/>
    <x v="1107"/>
    <s v="theater"/>
    <s v="plays"/>
    <x v="1479"/>
    <d v="2016-10-10T22:59:00"/>
  </r>
  <r>
    <n v="1733"/>
    <s v="What Faith Is EP/Album"/>
    <s v="I am trying to share the music I am blessed to have written. https://www.johncox4.com or https://reverbnation.com/johncox4"/>
    <x v="204"/>
    <x v="0"/>
    <x v="1"/>
    <x v="0"/>
    <s v="USD"/>
    <n v="1473802200"/>
    <n v="1472746374"/>
    <b v="0"/>
    <n v="0"/>
    <b v="0"/>
    <s v="music/faith"/>
    <x v="0"/>
    <x v="0"/>
    <s v="music"/>
    <s v="faith"/>
    <x v="1480"/>
    <d v="2016-09-13T16:3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x v="1080"/>
    <x v="2"/>
    <x v="0"/>
    <s v="USD"/>
    <n v="1476381627"/>
    <n v="1473789627"/>
    <b v="0"/>
    <n v="69"/>
    <b v="1"/>
    <s v="theater/plays"/>
    <x v="1189"/>
    <x v="1108"/>
    <s v="theater"/>
    <s v="plays"/>
    <x v="1481"/>
    <d v="2016-10-13T13:00:27"/>
  </r>
  <r>
    <n v="3097"/>
    <s v="Help launch The Bunker: London's newest Off-West End theatre"/>
    <s v="The Bunker makes theatre with purpose: We provide ambitious artists a home in which to share their work with adventurous audiences."/>
    <x v="204"/>
    <x v="1081"/>
    <x v="1"/>
    <x v="9"/>
    <s v="GBP"/>
    <n v="1475848800"/>
    <n v="1474027501"/>
    <b v="0"/>
    <n v="42"/>
    <b v="0"/>
    <s v="theater/spaces"/>
    <x v="1190"/>
    <x v="1109"/>
    <s v="theater"/>
    <s v="spaces"/>
    <x v="1482"/>
    <d v="2016-10-07T09:00:00"/>
  </r>
  <r>
    <n v="661"/>
    <s v="AirString"/>
    <s v="AirString keeps your AirPods from getting lost by keeping the pair together with a  durable and premium quality string."/>
    <x v="204"/>
    <x v="1082"/>
    <x v="1"/>
    <x v="0"/>
    <s v="USD"/>
    <n v="1477236559"/>
    <n v="1474644559"/>
    <b v="0"/>
    <n v="9"/>
    <b v="0"/>
    <s v="technology/wearables"/>
    <x v="1191"/>
    <x v="1110"/>
    <s v="technology"/>
    <s v="wearables"/>
    <x v="1483"/>
    <d v="2016-10-23T10:29:19"/>
  </r>
  <r>
    <n v="1397"/>
    <s v="Halls of the Machine - All Tribal Dignitaries"/>
    <s v="HALLS OF THE MACHINE needs your support for the final production and release of their latest work titled, ALL TRIBAL DIGNITARIES."/>
    <x v="204"/>
    <x v="1083"/>
    <x v="2"/>
    <x v="0"/>
    <s v="USD"/>
    <n v="1477603140"/>
    <n v="1475013710"/>
    <b v="0"/>
    <n v="158"/>
    <b v="1"/>
    <s v="music/rock"/>
    <x v="1192"/>
    <x v="1111"/>
    <s v="music"/>
    <s v="rock"/>
    <x v="1484"/>
    <d v="2016-10-27T16:19:00"/>
  </r>
  <r>
    <n v="2224"/>
    <s v="The Dread House (Pathfinder/5th Edition/Call of Cthulhu)"/>
    <s v="The most haunted house in the world, presented with multiple storylines, in multiple time periods, and for multiple RPG systems."/>
    <x v="204"/>
    <x v="1084"/>
    <x v="2"/>
    <x v="0"/>
    <s v="USD"/>
    <n v="1477767600"/>
    <n v="1475337675"/>
    <b v="0"/>
    <n v="296"/>
    <b v="1"/>
    <s v="games/tabletop games"/>
    <x v="1193"/>
    <x v="1112"/>
    <s v="games"/>
    <s v="tabletop games"/>
    <x v="1485"/>
    <d v="2016-10-29T14:00:00"/>
  </r>
  <r>
    <n v="2985"/>
    <s v="React Aerial Studio"/>
    <s v="From the moment we flew in to the world of The Circus, we have dreamed of opening our own studio. Help us get our dream off the ground!"/>
    <x v="204"/>
    <x v="913"/>
    <x v="2"/>
    <x v="17"/>
    <s v="NZD"/>
    <n v="1477886400"/>
    <n v="1476228128"/>
    <b v="0"/>
    <n v="111"/>
    <b v="1"/>
    <s v="theater/spaces"/>
    <x v="1194"/>
    <x v="1113"/>
    <s v="theater"/>
    <s v="spaces"/>
    <x v="1486"/>
    <d v="2016-10-30T23:00:00"/>
  </r>
  <r>
    <n v="1109"/>
    <s v="1985 Video Game Museum/Arcade/Game Lounge/Event Center"/>
    <s v="Our goal is to open a video game museum, art gallery, free play arcade, game lounge, cosplay and event center here in Flint Michigan!"/>
    <x v="204"/>
    <x v="100"/>
    <x v="1"/>
    <x v="0"/>
    <s v="USD"/>
    <n v="1479495790"/>
    <n v="1476900190"/>
    <b v="0"/>
    <n v="3"/>
    <b v="0"/>
    <s v="games/video games"/>
    <x v="1195"/>
    <x v="31"/>
    <s v="games"/>
    <s v="video games"/>
    <x v="1487"/>
    <d v="2016-11-18T14:03:10"/>
  </r>
  <r>
    <n v="1057"/>
    <s v="Support Independent Media (Canceled)"/>
    <s v="Sayin it Plain is a Independent Radio Show created to inform the public and empower the community."/>
    <x v="204"/>
    <x v="0"/>
    <x v="0"/>
    <x v="0"/>
    <s v="USD"/>
    <n v="1480888483"/>
    <n v="1478292883"/>
    <b v="0"/>
    <n v="0"/>
    <b v="0"/>
    <s v="journalism/audio"/>
    <x v="0"/>
    <x v="0"/>
    <s v="journalism"/>
    <s v="audio"/>
    <x v="1488"/>
    <d v="2016-12-04T16:54:43"/>
  </r>
  <r>
    <n v="665"/>
    <s v="CulBox , Open Source Wearable Smart Watch for Arduino"/>
    <s v="Culbox is an Open Source Wrist Watch for Arduino with built in Bluetooth and bunch of Hi-Tech sensors and tons of features for Makers"/>
    <x v="204"/>
    <x v="1085"/>
    <x v="1"/>
    <x v="0"/>
    <s v="USD"/>
    <n v="1484327061"/>
    <n v="1479143061"/>
    <b v="0"/>
    <n v="12"/>
    <b v="0"/>
    <s v="technology/wearables"/>
    <x v="1196"/>
    <x v="1114"/>
    <s v="technology"/>
    <s v="wearables"/>
    <x v="1489"/>
    <d v="2017-01-13T12:04:21"/>
  </r>
  <r>
    <n v="1797"/>
    <s v="Remnants, A Photography Book to Send to Congress"/>
    <s v="A photography book that serves as a call to action for Congress to stand up for survivors of domestic and sexual assault."/>
    <x v="204"/>
    <x v="1086"/>
    <x v="1"/>
    <x v="0"/>
    <s v="USD"/>
    <n v="1481809189"/>
    <n v="1479217189"/>
    <b v="1"/>
    <n v="140"/>
    <b v="0"/>
    <s v="photography/photobooks"/>
    <x v="1197"/>
    <x v="1115"/>
    <s v="photography"/>
    <s v="photobooks"/>
    <x v="1490"/>
    <d v="2016-12-15T08:39:49"/>
  </r>
  <r>
    <n v="3070"/>
    <s v="Purpose Built Liverpool Comedy Club, Restaurant &amp; Bar"/>
    <s v="Liverpool's 1st purpose built 7 night a week comedy club, bar &amp; restaurant with live music &amp; much more"/>
    <x v="204"/>
    <x v="1087"/>
    <x v="1"/>
    <x v="9"/>
    <s v="GBP"/>
    <n v="1481132169"/>
    <n v="1479317769"/>
    <b v="0"/>
    <n v="16"/>
    <b v="0"/>
    <s v="theater/spaces"/>
    <x v="1198"/>
    <x v="1116"/>
    <s v="theater"/>
    <s v="spaces"/>
    <x v="1491"/>
    <d v="2016-12-07T12:36:09"/>
  </r>
  <r>
    <n v="1373"/>
    <s v="Broccoli Samurai: Tour Van or Bust!"/>
    <s v="Help Broccoli Samurai raise money to get a new van and continue bringing you the jams!"/>
    <x v="204"/>
    <x v="1088"/>
    <x v="2"/>
    <x v="0"/>
    <s v="USD"/>
    <n v="1483138233"/>
    <n v="1480546233"/>
    <b v="0"/>
    <n v="52"/>
    <b v="1"/>
    <s v="music/rock"/>
    <x v="1199"/>
    <x v="1117"/>
    <s v="music"/>
    <s v="rock"/>
    <x v="1492"/>
    <d v="2016-12-30T17:50:33"/>
  </r>
  <r>
    <n v="1132"/>
    <s v="One"/>
    <s v="One is a simple mobile game about exploring the connections between all living things. Featuring hand-painted art."/>
    <x v="204"/>
    <x v="1089"/>
    <x v="1"/>
    <x v="11"/>
    <s v="CAD"/>
    <n v="1483238771"/>
    <n v="1480646771"/>
    <b v="0"/>
    <n v="13"/>
    <b v="0"/>
    <s v="games/mobile games"/>
    <x v="1200"/>
    <x v="1118"/>
    <s v="games"/>
    <s v="mobile games"/>
    <x v="1493"/>
    <d v="2016-12-31T21:46:11"/>
  </r>
  <r>
    <n v="1869"/>
    <s v="Castle Crawler RPG"/>
    <s v="CCRPG will be a 2D Pixel Art Game based on similar elements to the SNES game &quot;Zelda: A Link to the Past&quot; with RPG elements added in."/>
    <x v="204"/>
    <x v="0"/>
    <x v="1"/>
    <x v="0"/>
    <s v="USD"/>
    <n v="1483488249"/>
    <n v="1480896249"/>
    <b v="0"/>
    <n v="0"/>
    <b v="0"/>
    <s v="games/mobile games"/>
    <x v="0"/>
    <x v="0"/>
    <s v="games"/>
    <s v="mobile games"/>
    <x v="1494"/>
    <d v="2017-01-03T19:04:09"/>
  </r>
  <r>
    <n v="749"/>
    <s v="chartwellwest.com"/>
    <s v="A place for rational, fact and data based non-partisan political and societal commentary on things that matter to Americans."/>
    <x v="204"/>
    <x v="1090"/>
    <x v="2"/>
    <x v="0"/>
    <s v="USD"/>
    <n v="1485642930"/>
    <n v="1483050930"/>
    <b v="0"/>
    <n v="110"/>
    <b v="1"/>
    <s v="publishing/nonfiction"/>
    <x v="1201"/>
    <x v="1119"/>
    <s v="publishing"/>
    <s v="nonfiction"/>
    <x v="1495"/>
    <d v="2017-01-28T17:35:30"/>
  </r>
  <r>
    <n v="527"/>
    <s v="Omega Kids - a new play"/>
    <s v="OMEGA KIDS, a new play by Noah Mease, directed by Jay Stull &amp; produced by New Light Theater Project in association with Access Theater."/>
    <x v="204"/>
    <x v="1091"/>
    <x v="2"/>
    <x v="0"/>
    <s v="USD"/>
    <n v="1487347500"/>
    <n v="1484715366"/>
    <b v="0"/>
    <n v="158"/>
    <b v="1"/>
    <s v="theater/plays"/>
    <x v="1202"/>
    <x v="1120"/>
    <s v="theater"/>
    <s v="plays"/>
    <x v="1496"/>
    <d v="2017-02-17T11:05:00"/>
  </r>
  <r>
    <n v="1028"/>
    <s v="BRAND NEW GUYVER ALBUM &quot;Alien on Earth&quot; + Extras"/>
    <s v="This will be the first album I have made in 9 years. It will be going back to my roots from 2002, and I aim to blow your socks off!"/>
    <x v="204"/>
    <x v="1092"/>
    <x v="2"/>
    <x v="9"/>
    <s v="GBP"/>
    <n v="1488830400"/>
    <n v="1484924605"/>
    <b v="1"/>
    <n v="255"/>
    <b v="1"/>
    <s v="music/electronic music"/>
    <x v="1203"/>
    <x v="1121"/>
    <s v="music"/>
    <s v="electronic music"/>
    <x v="1497"/>
    <d v="2017-03-06T15:00:00"/>
  </r>
  <r>
    <n v="2997"/>
    <s v="Sonorous Road is Expanding! Join Us!"/>
    <s v="We're moving to a new space and upgrading our facilities to continue providing a local theatre venue and arts education program!"/>
    <x v="204"/>
    <x v="1093"/>
    <x v="2"/>
    <x v="0"/>
    <s v="USD"/>
    <n v="1488171540"/>
    <n v="1486661793"/>
    <b v="0"/>
    <n v="115"/>
    <b v="1"/>
    <s v="theater/spaces"/>
    <x v="1204"/>
    <x v="1122"/>
    <s v="theater"/>
    <s v="spaces"/>
    <x v="1498"/>
    <d v="2017-02-26T23:59:00"/>
  </r>
  <r>
    <n v="2451"/>
    <s v="Boss Balls Protein Balls"/>
    <s v="Meet the best tasting high protein, low sugar protein snack on the planet. Guaranteed to turn you into a stone cold fox."/>
    <x v="204"/>
    <x v="1094"/>
    <x v="2"/>
    <x v="0"/>
    <s v="USD"/>
    <n v="1488750490"/>
    <n v="1487022490"/>
    <b v="0"/>
    <n v="186"/>
    <b v="1"/>
    <s v="food/small batch"/>
    <x v="1205"/>
    <x v="1123"/>
    <s v="food"/>
    <s v="small batch"/>
    <x v="1499"/>
    <d v="2017-03-05T16:48:10"/>
  </r>
  <r>
    <n v="1694"/>
    <s v="Thundercreek Studios"/>
    <s v="Hey all I'm building out my Christian Recording studio in a new building. I have the building but lack the funds to build it out!!!"/>
    <x v="204"/>
    <x v="186"/>
    <x v="3"/>
    <x v="0"/>
    <s v="USD"/>
    <n v="1490589360"/>
    <n v="1488038674"/>
    <b v="0"/>
    <n v="1"/>
    <b v="0"/>
    <s v="music/faith"/>
    <x v="146"/>
    <x v="184"/>
    <s v="music"/>
    <s v="faith"/>
    <x v="1500"/>
    <d v="2017-03-26T23:36:00"/>
  </r>
  <r>
    <n v="3144"/>
    <s v="Benghazi Bergen-Belsen"/>
    <s v="Two women, one love, one must die: a multicultural cast in a play about the denied holocaust of Libyan Jews. Premieres in March in NYC"/>
    <x v="204"/>
    <x v="1095"/>
    <x v="3"/>
    <x v="0"/>
    <s v="USD"/>
    <n v="1489903200"/>
    <n v="1488459307"/>
    <b v="0"/>
    <n v="30"/>
    <b v="0"/>
    <s v="theater/plays"/>
    <x v="1206"/>
    <x v="1124"/>
    <s v="theater"/>
    <s v="plays"/>
    <x v="1501"/>
    <d v="2017-03-19T01:00:00"/>
  </r>
  <r>
    <n v="2702"/>
    <s v="Hygienic Art Amphitheater Project New London, Connecticut"/>
    <s v="The next phase of the evolution of Hygienic Art is the building of New London's first amphitheater, a covering for the Art Park."/>
    <x v="204"/>
    <x v="1096"/>
    <x v="3"/>
    <x v="0"/>
    <s v="USD"/>
    <n v="1491416077"/>
    <n v="1488827677"/>
    <b v="1"/>
    <n v="26"/>
    <b v="0"/>
    <s v="theater/spaces"/>
    <x v="1207"/>
    <x v="1125"/>
    <s v="theater"/>
    <s v="spaces"/>
    <x v="1502"/>
    <d v="2017-04-05T13:14:37"/>
  </r>
  <r>
    <n v="1687"/>
    <s v="Fike // You Say Speak We Say Move"/>
    <s v="Be a part of bringing &quot;YOU SAY SPEAK WE SAY MOVE&quot; into existence with FIKE. This is our first album since moving back to Baton Rouge!"/>
    <x v="204"/>
    <x v="1097"/>
    <x v="3"/>
    <x v="0"/>
    <s v="USD"/>
    <n v="1491855300"/>
    <n v="1488935245"/>
    <b v="0"/>
    <n v="39"/>
    <b v="0"/>
    <s v="music/faith"/>
    <x v="1208"/>
    <x v="1126"/>
    <s v="music"/>
    <s v="faith"/>
    <x v="1503"/>
    <d v="2017-04-10T15:15:00"/>
  </r>
  <r>
    <n v="3140"/>
    <s v="ReminiSens Restaurant &amp; Theatre in Versailles"/>
    <s v="ReminiSens offers an Enchanting Time Travel experience: have diner at the court of Versailles and interact with the nobles of the time!"/>
    <x v="204"/>
    <x v="1098"/>
    <x v="3"/>
    <x v="14"/>
    <s v="EUR"/>
    <n v="1491581703"/>
    <n v="1488993303"/>
    <b v="0"/>
    <n v="4"/>
    <b v="0"/>
    <s v="theater/plays"/>
    <x v="1209"/>
    <x v="1127"/>
    <s v="theater"/>
    <s v="plays"/>
    <x v="1504"/>
    <d v="2017-04-07T11:15:03"/>
  </r>
  <r>
    <n v="3130"/>
    <s v="MEDEA | A New Vision"/>
    <s v="A shockingly relevant modern take on a 2,000-year-old tragedy that confronts current gender politics."/>
    <x v="204"/>
    <x v="1099"/>
    <x v="3"/>
    <x v="0"/>
    <s v="USD"/>
    <n v="1492145940"/>
    <n v="1489504916"/>
    <b v="0"/>
    <n v="4"/>
    <b v="0"/>
    <s v="theater/plays"/>
    <x v="1210"/>
    <x v="1128"/>
    <s v="theater"/>
    <s v="plays"/>
    <x v="1505"/>
    <d v="2017-04-13T23:59:00"/>
  </r>
  <r>
    <n v="2075"/>
    <s v="The Practical Meter: Know your power!"/>
    <s v="The Practical Meter helps you charge your phone faster by solving a problem millions of people experience."/>
    <x v="205"/>
    <x v="1100"/>
    <x v="2"/>
    <x v="0"/>
    <s v="USD"/>
    <n v="1374769288"/>
    <n v="1372177288"/>
    <b v="0"/>
    <n v="8200"/>
    <b v="1"/>
    <s v="technology/hardware"/>
    <x v="1211"/>
    <x v="1129"/>
    <s v="technology"/>
    <s v="hardware"/>
    <x v="1506"/>
    <d v="2013-07-25T11:21:28"/>
  </r>
  <r>
    <n v="2700"/>
    <s v="Holly's Hot Stuff"/>
    <s v="I currently own and operate a hot dog cart. I am hoping to purchase a used food truck so I can do business year round!"/>
    <x v="205"/>
    <x v="411"/>
    <x v="1"/>
    <x v="0"/>
    <s v="USD"/>
    <n v="1411073972"/>
    <n v="1408481972"/>
    <b v="0"/>
    <n v="4"/>
    <b v="0"/>
    <s v="food/food trucks"/>
    <x v="1212"/>
    <x v="209"/>
    <s v="food"/>
    <s v="food trucks"/>
    <x v="1507"/>
    <d v="2014-09-18T15:59:32"/>
  </r>
  <r>
    <n v="1002"/>
    <s v="Lokett: Customizable Smartphone Memory Necklace (Canceled)"/>
    <s v="A modern day locket that uses NFC technology to link your precious photos, videos, apps, and more. Choose our design or submit yours."/>
    <x v="205"/>
    <x v="1101"/>
    <x v="0"/>
    <x v="0"/>
    <s v="USD"/>
    <n v="1450331940"/>
    <n v="1447777514"/>
    <b v="0"/>
    <n v="22"/>
    <b v="0"/>
    <s v="technology/wearables"/>
    <x v="1213"/>
    <x v="1130"/>
    <s v="technology"/>
    <s v="wearables"/>
    <x v="1508"/>
    <d v="2015-12-17T00:59:00"/>
  </r>
  <r>
    <n v="267"/>
    <s v="Uncharted Amazon"/>
    <s v="A visually stunning, feature length film chronicling life's challenges in the remote depths of the Amazon rainforest."/>
    <x v="206"/>
    <x v="1102"/>
    <x v="2"/>
    <x v="9"/>
    <s v="GBP"/>
    <n v="1403693499"/>
    <n v="1401101499"/>
    <b v="1"/>
    <n v="165"/>
    <b v="1"/>
    <s v="film &amp; video/documentary"/>
    <x v="1214"/>
    <x v="1131"/>
    <s v="film &amp; video"/>
    <s v="documentary"/>
    <x v="1509"/>
    <d v="2014-06-25T05:51:39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x v="1103"/>
    <x v="1"/>
    <x v="0"/>
    <s v="USD"/>
    <n v="1401778740"/>
    <n v="1399474134"/>
    <b v="1"/>
    <n v="50"/>
    <b v="0"/>
    <s v="theater/plays"/>
    <x v="1215"/>
    <x v="1132"/>
    <s v="theater"/>
    <s v="plays"/>
    <x v="1510"/>
    <d v="2014-06-03T01:59:00"/>
  </r>
  <r>
    <n v="2280"/>
    <s v="Song of Blades: Hammer and Forge"/>
    <s v="A range of highly detailed 28mm fantasy miniatures and supporting gaming rules by Andrea Sfiligoi, creator of Song of Blades and Heroes"/>
    <x v="207"/>
    <x v="1104"/>
    <x v="2"/>
    <x v="0"/>
    <s v="USD"/>
    <n v="1442501991"/>
    <n v="1439909991"/>
    <b v="0"/>
    <n v="480"/>
    <b v="1"/>
    <s v="games/tabletop games"/>
    <x v="1216"/>
    <x v="1133"/>
    <s v="games"/>
    <s v="tabletop games"/>
    <x v="1511"/>
    <d v="2015-09-17T09:59:51"/>
  </r>
  <r>
    <n v="362"/>
    <s v="THE RIDGE: TEN FOR THIRTY"/>
    <s v="A SHORT FILM celebrating ONE RACE: the Bridger Ridge Run. TEN RUNNERS: the movie-stars. THIRTY YEARS: running wild in the mountains."/>
    <x v="208"/>
    <x v="901"/>
    <x v="2"/>
    <x v="0"/>
    <s v="USD"/>
    <n v="1407456000"/>
    <n v="1405573391"/>
    <b v="0"/>
    <n v="86"/>
    <b v="1"/>
    <s v="film &amp; video/documentary"/>
    <x v="1217"/>
    <x v="1134"/>
    <s v="film &amp; video"/>
    <s v="documentary"/>
    <x v="1512"/>
    <d v="2014-08-07T19:00:00"/>
  </r>
  <r>
    <n v="2908"/>
    <s v="&quot;THIS THING OF OURS&quot;"/>
    <s v="A dinner theatre/show about a day in the life of a Vegas &quot;Mob Boss&quot;_x000a_circa 1965- ish. It is all at once realistic,tragic, farce/comical"/>
    <x v="209"/>
    <x v="1105"/>
    <x v="1"/>
    <x v="0"/>
    <s v="USD"/>
    <n v="1465407219"/>
    <n v="1462815219"/>
    <b v="0"/>
    <n v="5"/>
    <b v="0"/>
    <s v="theater/plays"/>
    <x v="1218"/>
    <x v="1135"/>
    <s v="theater"/>
    <s v="plays"/>
    <x v="1513"/>
    <d v="2016-06-08T12:33:39"/>
  </r>
  <r>
    <n v="4087"/>
    <s v="Stage Production &quot;The Nail Shop&quot;"/>
    <s v="Comedy Stage Play"/>
    <x v="209"/>
    <x v="0"/>
    <x v="1"/>
    <x v="0"/>
    <s v="USD"/>
    <n v="1468777786"/>
    <n v="1466185786"/>
    <b v="0"/>
    <n v="0"/>
    <b v="0"/>
    <s v="theater/plays"/>
    <x v="0"/>
    <x v="0"/>
    <s v="theater"/>
    <s v="plays"/>
    <x v="1514"/>
    <d v="2016-07-17T12:49:46"/>
  </r>
  <r>
    <n v="1468"/>
    <s v="A New Season of Destination DIY"/>
    <s v="Destination DIY is a radio show &amp; podcast showcasing all kinds of creativity. Please help us make a new season of shows for your ears!"/>
    <x v="210"/>
    <x v="1106"/>
    <x v="2"/>
    <x v="0"/>
    <s v="USD"/>
    <n v="1307838049"/>
    <n v="1302654049"/>
    <b v="1"/>
    <n v="293"/>
    <b v="1"/>
    <s v="publishing/radio &amp; podcasts"/>
    <x v="1219"/>
    <x v="1136"/>
    <s v="publishing"/>
    <s v="radio &amp; podcasts"/>
    <x v="1515"/>
    <d v="2011-06-11T19:20:49"/>
  </r>
  <r>
    <n v="932"/>
    <s v="Mandy Harvey Christmas Album"/>
    <s v="Help me to create my 3rd album, a Christmas CD with 16 Holiday/Original favorites!"/>
    <x v="210"/>
    <x v="1107"/>
    <x v="1"/>
    <x v="0"/>
    <s v="USD"/>
    <n v="1363990545"/>
    <n v="1360106145"/>
    <b v="0"/>
    <n v="30"/>
    <b v="0"/>
    <s v="music/jazz"/>
    <x v="1220"/>
    <x v="1137"/>
    <s v="music"/>
    <s v="jazz"/>
    <x v="1516"/>
    <d v="2013-03-22T17:15:45"/>
  </r>
  <r>
    <n v="1266"/>
    <s v="Sensory Station's First EP"/>
    <s v="We are looking to record our first EP produced by Aaron Harris (ISIS/Palms) at Studio West."/>
    <x v="210"/>
    <x v="1108"/>
    <x v="2"/>
    <x v="0"/>
    <s v="USD"/>
    <n v="1389474145"/>
    <n v="1386882145"/>
    <b v="1"/>
    <n v="50"/>
    <b v="1"/>
    <s v="music/rock"/>
    <x v="1221"/>
    <x v="1138"/>
    <s v="music"/>
    <s v="rock"/>
    <x v="1517"/>
    <d v="2014-01-11T16:02:25"/>
  </r>
  <r>
    <n v="3433"/>
    <s v="The Dybbuk"/>
    <s v="death&amp;pretzels presents their first Chicago based project:_x000a_The Dybbuk by S. Ansky"/>
    <x v="210"/>
    <x v="1109"/>
    <x v="2"/>
    <x v="0"/>
    <s v="USD"/>
    <n v="1402974000"/>
    <n v="1400290255"/>
    <b v="0"/>
    <n v="71"/>
    <b v="1"/>
    <s v="theater/plays"/>
    <x v="1222"/>
    <x v="1139"/>
    <s v="theater"/>
    <s v="plays"/>
    <x v="1518"/>
    <d v="2014-06-16T22:00:00"/>
  </r>
  <r>
    <n v="3209"/>
    <s v="King Kirby, a play by Crystal Skillman and Fred Van Lente"/>
    <s v="The hysterical and heartbreaking story of artist Jack Kirby, &quot;the King of the Comics,&quot; at the 2014 Comic Book Theater Festival"/>
    <x v="210"/>
    <x v="1110"/>
    <x v="2"/>
    <x v="0"/>
    <s v="USD"/>
    <n v="1403305200"/>
    <n v="1400512658"/>
    <b v="1"/>
    <n v="226"/>
    <b v="1"/>
    <s v="theater/plays"/>
    <x v="1223"/>
    <x v="1140"/>
    <s v="theater"/>
    <s v="plays"/>
    <x v="1519"/>
    <d v="2014-06-20T18:00:00"/>
  </r>
  <r>
    <n v="4063"/>
    <s v="Whisper Me Happy Ever After (WMHEA)"/>
    <s v="WMHAE by Julie McNamara, raises awareness of the effects domestic violence has on the mental health of young people who witness it."/>
    <x v="210"/>
    <x v="220"/>
    <x v="1"/>
    <x v="9"/>
    <s v="GBP"/>
    <n v="1403886084"/>
    <n v="1401294084"/>
    <b v="0"/>
    <n v="9"/>
    <b v="0"/>
    <s v="theater/plays"/>
    <x v="1224"/>
    <x v="31"/>
    <s v="theater"/>
    <s v="plays"/>
    <x v="1520"/>
    <d v="2014-06-27T11:21:24"/>
  </r>
  <r>
    <n v="2853"/>
    <s v="Eighteen Months- A Love Story Interrupted"/>
    <s v="Much has been written by women on breast cancer. Yet, there is little that has been written for the theatre on this by men. I have!"/>
    <x v="210"/>
    <x v="0"/>
    <x v="1"/>
    <x v="11"/>
    <s v="CAD"/>
    <n v="1410669297"/>
    <n v="1405485297"/>
    <b v="0"/>
    <n v="0"/>
    <b v="0"/>
    <s v="theater/plays"/>
    <x v="0"/>
    <x v="0"/>
    <s v="theater"/>
    <s v="plays"/>
    <x v="1521"/>
    <d v="2014-09-13T23:34:57"/>
  </r>
  <r>
    <n v="2828"/>
    <s v="Peace In Our Time"/>
    <s v="The Battle of Britain has been lost; London is occupied, who can you trust? Help produce this classic piece of theatre. Drama for now."/>
    <x v="210"/>
    <x v="1111"/>
    <x v="2"/>
    <x v="9"/>
    <s v="GBP"/>
    <n v="1443826800"/>
    <n v="1441606869"/>
    <b v="0"/>
    <n v="97"/>
    <b v="1"/>
    <s v="theater/plays"/>
    <x v="1225"/>
    <x v="1141"/>
    <s v="theater"/>
    <s v="plays"/>
    <x v="1522"/>
    <d v="2015-10-02T18:00:00"/>
  </r>
  <r>
    <n v="2041"/>
    <s v="The Aspect - Reinventing the Grow Light for Interior Design"/>
    <s v="World's first LED decor grow light that turns your plants into show pieces. Adding beauty and foliage to your home like never before"/>
    <x v="210"/>
    <x v="1112"/>
    <x v="2"/>
    <x v="0"/>
    <s v="USD"/>
    <n v="1478785027"/>
    <n v="1476189427"/>
    <b v="0"/>
    <n v="120"/>
    <b v="1"/>
    <s v="technology/hardware"/>
    <x v="1226"/>
    <x v="1142"/>
    <s v="technology"/>
    <s v="hardware"/>
    <x v="1523"/>
    <d v="2016-11-10T08:37:07"/>
  </r>
  <r>
    <n v="1144"/>
    <s v="We Need Your Help to Finish Our BBQ Food Truck"/>
    <s v="We need your help to finish our food truck. We are building a BBQ Food Truck to serve competition style BBQ."/>
    <x v="211"/>
    <x v="0"/>
    <x v="1"/>
    <x v="0"/>
    <s v="USD"/>
    <n v="1430281320"/>
    <n v="1427689320"/>
    <b v="0"/>
    <n v="0"/>
    <b v="0"/>
    <s v="food/food trucks"/>
    <x v="0"/>
    <x v="0"/>
    <s v="food"/>
    <s v="food trucks"/>
    <x v="1524"/>
    <d v="2015-04-28T23:22:00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x v="1113"/>
    <x v="2"/>
    <x v="0"/>
    <s v="USD"/>
    <n v="1445363722"/>
    <n v="1442771722"/>
    <b v="0"/>
    <n v="47"/>
    <b v="1"/>
    <s v="music/indie rock"/>
    <x v="1227"/>
    <x v="1143"/>
    <s v="music"/>
    <s v="indie rock"/>
    <x v="1525"/>
    <d v="2015-10-20T12:55:22"/>
  </r>
  <r>
    <n v="2599"/>
    <s v="Empty Ramekins Catering Group"/>
    <s v="The Empty Ramekins Catering Group is looking for your help to start up in Miami Florida!!!!"/>
    <x v="213"/>
    <x v="27"/>
    <x v="1"/>
    <x v="0"/>
    <s v="USD"/>
    <n v="1407089147"/>
    <n v="1403201147"/>
    <b v="0"/>
    <n v="5"/>
    <b v="0"/>
    <s v="food/food trucks"/>
    <x v="1228"/>
    <x v="1144"/>
    <s v="food"/>
    <s v="food trucks"/>
    <x v="1526"/>
    <d v="2014-08-03T13:05:47"/>
  </r>
  <r>
    <n v="2311"/>
    <s v="Mary Fagan's CD Project!"/>
    <s v="I'm heading back into the studio!  I'm planning to record a CD of original songs and one with some jazz standards."/>
    <x v="214"/>
    <x v="1114"/>
    <x v="2"/>
    <x v="0"/>
    <s v="USD"/>
    <n v="1399421189"/>
    <n v="1396829189"/>
    <b v="1"/>
    <n v="104"/>
    <b v="1"/>
    <s v="music/indie rock"/>
    <x v="1229"/>
    <x v="1145"/>
    <s v="music"/>
    <s v="indie rock"/>
    <x v="1527"/>
    <d v="2014-05-06T19:06:29"/>
  </r>
  <r>
    <n v="1519"/>
    <s v="Jesus Days, 1978-1983"/>
    <s v="A documentary photobook that captures the late 70s in evangelical America seen thru the eyes of a closeted and religious young man."/>
    <x v="214"/>
    <x v="1115"/>
    <x v="2"/>
    <x v="0"/>
    <s v="USD"/>
    <n v="1403301540"/>
    <n v="1400867283"/>
    <b v="1"/>
    <n v="145"/>
    <b v="1"/>
    <s v="photography/photobooks"/>
    <x v="1230"/>
    <x v="1146"/>
    <s v="photography"/>
    <s v="photobooks"/>
    <x v="1528"/>
    <d v="2014-06-20T16:59:00"/>
  </r>
  <r>
    <n v="1850"/>
    <s v="WILKES EP"/>
    <s v="WILKES is the solo venture of HighFlightSociety singer / Disciple bassist, Jason Wilkes. This project is to fund the debut 6 song EP."/>
    <x v="214"/>
    <x v="1116"/>
    <x v="2"/>
    <x v="0"/>
    <s v="USD"/>
    <n v="1405033300"/>
    <n v="1402441300"/>
    <b v="0"/>
    <n v="179"/>
    <b v="1"/>
    <s v="music/rock"/>
    <x v="1231"/>
    <x v="1147"/>
    <s v="music"/>
    <s v="rock"/>
    <x v="1529"/>
    <d v="2014-07-10T18:01:40"/>
  </r>
  <r>
    <n v="1172"/>
    <s v="let your dayz take you to the dogs."/>
    <s v="Bringing YOUR favorite dog recipes to the streets."/>
    <x v="214"/>
    <x v="0"/>
    <x v="1"/>
    <x v="0"/>
    <s v="USD"/>
    <n v="1408551752"/>
    <n v="1405959752"/>
    <b v="0"/>
    <n v="0"/>
    <b v="0"/>
    <s v="food/food trucks"/>
    <x v="0"/>
    <x v="0"/>
    <s v="food"/>
    <s v="food trucks"/>
    <x v="1530"/>
    <d v="2014-08-20T11:22:32"/>
  </r>
  <r>
    <n v="1399"/>
    <s v="Rocket And A Bomb Live DVD/Album + new Michael Knott 7&quot;EP"/>
    <s v="20 years of Rocket &amp; a Bomb live DVD and download + a brand new Michael Knott EP released on 7&quot; vinyl, Cd, and download!"/>
    <x v="214"/>
    <x v="1117"/>
    <x v="2"/>
    <x v="0"/>
    <s v="USD"/>
    <n v="1412640373"/>
    <n v="1410048373"/>
    <b v="0"/>
    <n v="184"/>
    <b v="1"/>
    <s v="music/rock"/>
    <x v="1232"/>
    <x v="1148"/>
    <s v="music"/>
    <s v="rock"/>
    <x v="1531"/>
    <d v="2014-10-06T19:06:13"/>
  </r>
  <r>
    <n v="1794"/>
    <s v="Venus as Men"/>
    <s v="&quot;Venus as Menâ€ is a book about beauty of masculine nude. Is a reflection about men as a sensitive and sensual being and gender equity."/>
    <x v="214"/>
    <x v="1118"/>
    <x v="1"/>
    <x v="0"/>
    <s v="USD"/>
    <n v="1423660422"/>
    <n v="1420636422"/>
    <b v="1"/>
    <n v="18"/>
    <b v="0"/>
    <s v="photography/photobooks"/>
    <x v="1233"/>
    <x v="1149"/>
    <s v="photography"/>
    <s v="photobooks"/>
    <x v="1532"/>
    <d v="2015-02-11T08:13:42"/>
  </r>
  <r>
    <n v="583"/>
    <s v="HackersArchive.com"/>
    <s v="HackersArchive.com will help rid the web of viruses and scams found everywhere else you look!"/>
    <x v="214"/>
    <x v="4"/>
    <x v="1"/>
    <x v="0"/>
    <s v="USD"/>
    <n v="1426800687"/>
    <n v="1424212287"/>
    <b v="0"/>
    <n v="1"/>
    <b v="0"/>
    <s v="technology/web"/>
    <x v="73"/>
    <x v="4"/>
    <s v="technology"/>
    <s v="web"/>
    <x v="1533"/>
    <d v="2015-03-19T16:31:27"/>
  </r>
  <r>
    <n v="940"/>
    <s v="The LUMIC Band by Cope4Golf creates a scientific golf swing."/>
    <s v="The 1st club in your bag should be between your ears!  Light up Your Brain Power. Play Smarter. Swing the LUMIC Band.."/>
    <x v="214"/>
    <x v="1119"/>
    <x v="1"/>
    <x v="0"/>
    <s v="USD"/>
    <n v="1439251926"/>
    <n v="1435363926"/>
    <b v="0"/>
    <n v="14"/>
    <b v="0"/>
    <s v="technology/wearables"/>
    <x v="1234"/>
    <x v="1150"/>
    <s v="technology"/>
    <s v="wearables"/>
    <x v="1534"/>
    <d v="2015-08-10T19:12:06"/>
  </r>
  <r>
    <n v="2199"/>
    <s v="Decadolo. Flip it!"/>
    <s v="A new strategic board game designed to flip out your opponent."/>
    <x v="214"/>
    <x v="1120"/>
    <x v="2"/>
    <x v="12"/>
    <s v="EUR"/>
    <n v="1444903198"/>
    <n v="1442311198"/>
    <b v="1"/>
    <n v="251"/>
    <b v="1"/>
    <s v="games/tabletop games"/>
    <x v="1235"/>
    <x v="1151"/>
    <s v="games"/>
    <s v="tabletop games"/>
    <x v="1535"/>
    <d v="2015-10-15T04:59:58"/>
  </r>
  <r>
    <n v="1218"/>
    <s v="The Alaska Range"/>
    <s v="The Mountaineers Books and I, Carl Battreall, have teamed up to create the first photography book of the legendary Alaska Range."/>
    <x v="214"/>
    <x v="1121"/>
    <x v="2"/>
    <x v="0"/>
    <s v="USD"/>
    <n v="1446346800"/>
    <n v="1443714800"/>
    <b v="0"/>
    <n v="89"/>
    <b v="1"/>
    <s v="photography/photobooks"/>
    <x v="1236"/>
    <x v="1152"/>
    <s v="photography"/>
    <s v="photobooks"/>
    <x v="1536"/>
    <d v="2015-10-31T22:00:00"/>
  </r>
  <r>
    <n v="585"/>
    <s v="Link Card"/>
    <s v="SAVE UP TO 40% WHEN YOU SPEND!_x000a__x000a_PRE-ORDER YOUR LINK CARD TODAY"/>
    <x v="214"/>
    <x v="0"/>
    <x v="1"/>
    <x v="9"/>
    <s v="GBP"/>
    <n v="1448928000"/>
    <n v="1444123377"/>
    <b v="0"/>
    <n v="0"/>
    <b v="0"/>
    <s v="technology/web"/>
    <x v="0"/>
    <x v="0"/>
    <s v="technology"/>
    <s v="web"/>
    <x v="1537"/>
    <d v="2015-11-30T19:00:00"/>
  </r>
  <r>
    <n v="1747"/>
    <s v="'Tulip, my mother's favourite flower' - A Photo Book."/>
    <s v="A beautiful, limited edition, photobook about the story of the last year of my mother's life, to be published by Dewi Lewis."/>
    <x v="214"/>
    <x v="1122"/>
    <x v="2"/>
    <x v="9"/>
    <s v="GBP"/>
    <n v="1447426800"/>
    <n v="1444904830"/>
    <b v="0"/>
    <n v="159"/>
    <b v="1"/>
    <s v="photography/photobooks"/>
    <x v="1237"/>
    <x v="1153"/>
    <s v="photography"/>
    <s v="photobooks"/>
    <x v="1538"/>
    <d v="2015-11-13T10:00:00"/>
  </r>
  <r>
    <n v="3082"/>
    <s v="Magical Workshop, Magic/Hobby Store"/>
    <s v="Help expand the time of everyones favorite magic store!  It currently limited to 3 days a week. If not for you, then the children!"/>
    <x v="214"/>
    <x v="0"/>
    <x v="1"/>
    <x v="0"/>
    <s v="USD"/>
    <n v="1447628946"/>
    <n v="1445033346"/>
    <b v="0"/>
    <n v="0"/>
    <b v="0"/>
    <s v="theater/spaces"/>
    <x v="0"/>
    <x v="0"/>
    <s v="theater"/>
    <s v="spaces"/>
    <x v="1539"/>
    <d v="2015-11-15T18:09:06"/>
  </r>
  <r>
    <n v="1015"/>
    <s v="SKIN - Wearable music remote control for your mobile phone"/>
    <s v="SKIN - The wearable music remote control which makes your fitness lifestyle a bit easier"/>
    <x v="214"/>
    <x v="1123"/>
    <x v="0"/>
    <x v="16"/>
    <s v="CHF"/>
    <n v="1448489095"/>
    <n v="1445893495"/>
    <b v="0"/>
    <n v="6"/>
    <b v="0"/>
    <s v="technology/wearables"/>
    <x v="535"/>
    <x v="110"/>
    <s v="technology"/>
    <s v="wearables"/>
    <x v="1540"/>
    <d v="2015-11-25T17:04:55"/>
  </r>
  <r>
    <n v="4014"/>
    <s v="Ministry theater"/>
    <s v="I am trying to put together a ministry theater company for junior / high schoolers that which puts on free shows in the SoCal area."/>
    <x v="214"/>
    <x v="0"/>
    <x v="1"/>
    <x v="0"/>
    <s v="USD"/>
    <n v="1457157269"/>
    <n v="1455861269"/>
    <b v="0"/>
    <n v="0"/>
    <b v="0"/>
    <s v="theater/plays"/>
    <x v="0"/>
    <x v="0"/>
    <s v="theater"/>
    <s v="plays"/>
    <x v="1541"/>
    <d v="2016-03-05T00:54:29"/>
  </r>
  <r>
    <n v="7"/>
    <s v="Skin: Film Production By 14 Year Old Aniya Wolfe"/>
    <s v="Secrets bond three unfortunate teens who are facing issues that are common among youth today. And for one, it becomes too much to bear."/>
    <x v="214"/>
    <x v="1124"/>
    <x v="2"/>
    <x v="0"/>
    <s v="USD"/>
    <n v="1467680867"/>
    <n v="1464224867"/>
    <b v="0"/>
    <n v="57"/>
    <b v="1"/>
    <s v="film &amp; video/television"/>
    <x v="1238"/>
    <x v="1154"/>
    <s v="film &amp; video"/>
    <s v="television"/>
    <x v="1542"/>
    <d v="2016-07-04T20:07:47"/>
  </r>
  <r>
    <n v="1189"/>
    <s v="Road Ramblers"/>
    <s v="A couple of experienced road trippers setting out for the big one. Six months traveling in a converted bus with a book at the end."/>
    <x v="214"/>
    <x v="1125"/>
    <x v="2"/>
    <x v="0"/>
    <s v="USD"/>
    <n v="1467242995"/>
    <n v="1465428595"/>
    <b v="0"/>
    <n v="86"/>
    <b v="1"/>
    <s v="photography/photobooks"/>
    <x v="1239"/>
    <x v="1155"/>
    <s v="photography"/>
    <s v="photobooks"/>
    <x v="1543"/>
    <d v="2016-06-29T18:29:55"/>
  </r>
  <r>
    <n v="2252"/>
    <s v="Punkapocalyptic - Black Blood Children Band"/>
    <s v="A new faction for the 30 mm scale wargame, featuring skirmishes between gangs in a pimp and lethal post-apocalyptic world."/>
    <x v="214"/>
    <x v="1126"/>
    <x v="2"/>
    <x v="2"/>
    <s v="EUR"/>
    <n v="1470469938"/>
    <n v="1469173938"/>
    <b v="0"/>
    <n v="249"/>
    <b v="1"/>
    <s v="games/tabletop games"/>
    <x v="1240"/>
    <x v="1156"/>
    <s v="games"/>
    <s v="tabletop games"/>
    <x v="1544"/>
    <d v="2016-08-06T02:52:18"/>
  </r>
  <r>
    <n v="588"/>
    <s v="TiTraGO! your personal driver"/>
    <s v="Offrire un &quot;TRAGO&quot;, ossia un passaggio con autista che ti segue e ti aspetta mentre concludi i tuoi affari, quando non puoi guidare"/>
    <x v="214"/>
    <x v="811"/>
    <x v="1"/>
    <x v="5"/>
    <s v="EUR"/>
    <n v="1479410886"/>
    <n v="1474223286"/>
    <b v="0"/>
    <n v="2"/>
    <b v="0"/>
    <s v="technology/web"/>
    <x v="1241"/>
    <x v="593"/>
    <s v="technology"/>
    <s v="web"/>
    <x v="1545"/>
    <d v="2016-11-17T14:28:06"/>
  </r>
  <r>
    <n v="3360"/>
    <s v="Pretty Butch"/>
    <s v="World Premiere, an M1 Singapore Fringe Festival 2017 commission."/>
    <x v="214"/>
    <x v="1127"/>
    <x v="2"/>
    <x v="19"/>
    <s v="SGD"/>
    <n v="1481731140"/>
    <n v="1479866343"/>
    <b v="0"/>
    <n v="72"/>
    <b v="1"/>
    <s v="theater/plays"/>
    <x v="1242"/>
    <x v="1157"/>
    <s v="theater"/>
    <s v="plays"/>
    <x v="1546"/>
    <d v="2016-12-14T10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x v="1128"/>
    <x v="0"/>
    <x v="11"/>
    <s v="CAD"/>
    <n v="1491019140"/>
    <n v="1487548802"/>
    <b v="0"/>
    <n v="3"/>
    <b v="0"/>
    <s v="publishing/art books"/>
    <x v="1243"/>
    <x v="1158"/>
    <s v="publishing"/>
    <s v="art books"/>
    <x v="1547"/>
    <d v="2017-03-31T22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x v="1129"/>
    <x v="2"/>
    <x v="0"/>
    <s v="USD"/>
    <n v="1272828120"/>
    <n v="1268934736"/>
    <b v="0"/>
    <n v="26"/>
    <b v="1"/>
    <s v="film &amp; video/documentary"/>
    <x v="1244"/>
    <x v="1159"/>
    <s v="film &amp; video"/>
    <s v="documentary"/>
    <x v="1548"/>
    <d v="2010-05-02T14:22:00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x v="134"/>
    <x v="1"/>
    <x v="0"/>
    <s v="USD"/>
    <n v="1382414340"/>
    <n v="1380559201"/>
    <b v="0"/>
    <n v="3"/>
    <b v="0"/>
    <s v="film &amp; video/animation"/>
    <x v="1245"/>
    <x v="1160"/>
    <s v="film &amp; video"/>
    <s v="animation"/>
    <x v="1549"/>
    <d v="2013-10-21T22:59:00"/>
  </r>
  <r>
    <n v="1449"/>
    <s v="MamaCheng's International Shopping Concierge Services"/>
    <s v="Calling out Backers throughout the world. We are here to provide an intermediate channel to offer U.S. products worldwide. PLEASE READ!"/>
    <x v="216"/>
    <x v="0"/>
    <x v="1"/>
    <x v="0"/>
    <s v="USD"/>
    <n v="1431286105"/>
    <n v="1427138905"/>
    <b v="0"/>
    <n v="0"/>
    <b v="0"/>
    <s v="publishing/translations"/>
    <x v="0"/>
    <x v="0"/>
    <s v="publishing"/>
    <s v="translations"/>
    <x v="1550"/>
    <d v="2015-05-10T14:28:25"/>
  </r>
  <r>
    <n v="4054"/>
    <s v="Truth is..&quot;Real Love Ain't Suppose to Hurt&quot;"/>
    <s v="I love you,he said,then he kissed her as her tears fell down.It was my fault but make up will fix it&quot;she replied,then he hit her again!"/>
    <x v="217"/>
    <x v="0"/>
    <x v="1"/>
    <x v="0"/>
    <s v="USD"/>
    <n v="1475294400"/>
    <n v="1472674285"/>
    <b v="0"/>
    <n v="0"/>
    <b v="0"/>
    <s v="theater/plays"/>
    <x v="0"/>
    <x v="0"/>
    <s v="theater"/>
    <s v="plays"/>
    <x v="1551"/>
    <d v="2016-09-30T23:00:00"/>
  </r>
  <r>
    <n v="869"/>
    <s v="Live DVD Concert by Twice As Good"/>
    <s v="The band Twice As Good wants to create and distribute a DVD of their live concert performance. This amazing band needs to be seen!"/>
    <x v="218"/>
    <x v="563"/>
    <x v="1"/>
    <x v="0"/>
    <s v="USD"/>
    <n v="1365448657"/>
    <n v="1362860257"/>
    <b v="0"/>
    <n v="3"/>
    <b v="0"/>
    <s v="music/jazz"/>
    <x v="1246"/>
    <x v="1161"/>
    <s v="music"/>
    <s v="jazz"/>
    <x v="1552"/>
    <d v="2013-04-08T14:17:37"/>
  </r>
  <r>
    <n v="1855"/>
    <s v="Motion Device Debut EP"/>
    <s v="11 year old Sara &amp; Motion Device want rock &amp; metal fans all over the world to unite and join the ROCK REVOLUTION!!!"/>
    <x v="219"/>
    <x v="1130"/>
    <x v="2"/>
    <x v="11"/>
    <s v="CAD"/>
    <n v="1389012940"/>
    <n v="1385124940"/>
    <b v="0"/>
    <n v="191"/>
    <b v="1"/>
    <s v="music/rock"/>
    <x v="1247"/>
    <x v="1162"/>
    <s v="music"/>
    <s v="rock"/>
    <x v="1553"/>
    <d v="2014-01-06T07:55:40"/>
  </r>
  <r>
    <n v="1813"/>
    <s v="Libya : The Lost Days"/>
    <s v="This project aims to document, Libyan photographic history; through both print and artisan mediums ."/>
    <x v="219"/>
    <x v="0"/>
    <x v="1"/>
    <x v="9"/>
    <s v="GBP"/>
    <n v="1407532812"/>
    <n v="1404940812"/>
    <b v="0"/>
    <n v="0"/>
    <b v="0"/>
    <s v="photography/photobooks"/>
    <x v="0"/>
    <x v="0"/>
    <s v="photography"/>
    <s v="photobooks"/>
    <x v="1554"/>
    <d v="2014-08-08T16:20:12"/>
  </r>
  <r>
    <n v="1187"/>
    <s v="&quot;SUNDANCERS: The Men of Utah&quot;"/>
    <s v="A gorgeous monograph of sensual imagery featuring the men of Utah, shot against the incredible expanses of land they call their own."/>
    <x v="219"/>
    <x v="1131"/>
    <x v="2"/>
    <x v="0"/>
    <s v="USD"/>
    <n v="1431885600"/>
    <n v="1429133323"/>
    <b v="0"/>
    <n v="70"/>
    <b v="1"/>
    <s v="photography/photobooks"/>
    <x v="1248"/>
    <x v="1163"/>
    <s v="photography"/>
    <s v="photobooks"/>
    <x v="1555"/>
    <d v="2015-05-17T13:00:00"/>
  </r>
  <r>
    <n v="55"/>
    <s v="Di FAMILY"/>
    <s v="A story of an Italian family who tried it the right way but realized things work better if they do it &quot;their&quot; way. Weekly Series PILOT"/>
    <x v="220"/>
    <x v="1132"/>
    <x v="2"/>
    <x v="0"/>
    <s v="USD"/>
    <n v="1464390916"/>
    <n v="1462576516"/>
    <b v="0"/>
    <n v="86"/>
    <b v="1"/>
    <s v="film &amp; video/television"/>
    <x v="1249"/>
    <x v="1164"/>
    <s v="film &amp; video"/>
    <s v="television"/>
    <x v="1556"/>
    <d v="2016-05-27T18:15:16"/>
  </r>
  <r>
    <n v="2277"/>
    <s v="Police Precinct"/>
    <s v="Police Precinct is a cooperative game where the players take on the roles as police officers, with different areas of expertise."/>
    <x v="221"/>
    <x v="1133"/>
    <x v="2"/>
    <x v="0"/>
    <s v="USD"/>
    <n v="1330359423"/>
    <n v="1327767423"/>
    <b v="0"/>
    <n v="207"/>
    <b v="1"/>
    <s v="games/tabletop games"/>
    <x v="1250"/>
    <x v="1165"/>
    <s v="games"/>
    <s v="tabletop games"/>
    <x v="1557"/>
    <d v="2012-02-27T11:17:03"/>
  </r>
  <r>
    <n v="1567"/>
    <s v="Kickstart a Traveling Heart (Canceled)"/>
    <s v="Traveling to create a book of my photography! Help support my trip and buy a book! Also limited edition t-shirts and prints for sale!"/>
    <x v="221"/>
    <x v="62"/>
    <x v="0"/>
    <x v="0"/>
    <s v="USD"/>
    <n v="1392595200"/>
    <n v="1391293745"/>
    <b v="0"/>
    <n v="13"/>
    <b v="0"/>
    <s v="publishing/art books"/>
    <x v="1251"/>
    <x v="1166"/>
    <s v="publishing"/>
    <s v="art books"/>
    <x v="1558"/>
    <d v="2014-02-16T19:00:00"/>
  </r>
  <r>
    <n v="2230"/>
    <s v="Little Dungeon: Turtle Rock"/>
    <s v="Dungeon Crawl for All! A card game of swords, monsters and LOOT! Adventurers as young as 5 and &quot;seasoned&quot; warriors are all welcomed."/>
    <x v="221"/>
    <x v="1134"/>
    <x v="2"/>
    <x v="0"/>
    <s v="USD"/>
    <n v="1398460127"/>
    <n v="1395868127"/>
    <b v="0"/>
    <n v="498"/>
    <b v="1"/>
    <s v="games/tabletop games"/>
    <x v="1252"/>
    <x v="1167"/>
    <s v="games"/>
    <s v="tabletop games"/>
    <x v="1559"/>
    <d v="2014-04-25T16:08:47"/>
  </r>
  <r>
    <n v="460"/>
    <s v="Darwin's Kiss"/>
    <s v="An animated web series about biological evolution gone haywire."/>
    <x v="221"/>
    <x v="82"/>
    <x v="1"/>
    <x v="0"/>
    <s v="USD"/>
    <n v="1401595200"/>
    <n v="1398862875"/>
    <b v="0"/>
    <n v="2"/>
    <b v="0"/>
    <s v="film &amp; video/animation"/>
    <x v="193"/>
    <x v="452"/>
    <s v="film &amp; video"/>
    <s v="animation"/>
    <x v="1560"/>
    <d v="2014-05-31T23:00:00"/>
  </r>
  <r>
    <n v="3016"/>
    <s v="Let there be sound! A sound and hearing assistance system"/>
    <s v="Let there be sound! Make our new theatre more accessible by installing a modern sound and hearing assistance system for our audience."/>
    <x v="221"/>
    <x v="1135"/>
    <x v="2"/>
    <x v="0"/>
    <s v="USD"/>
    <n v="1405688952"/>
    <n v="1400504952"/>
    <b v="0"/>
    <n v="36"/>
    <b v="1"/>
    <s v="theater/spaces"/>
    <x v="1253"/>
    <x v="1168"/>
    <s v="theater"/>
    <s v="spaces"/>
    <x v="1561"/>
    <d v="2014-07-18T08:09:12"/>
  </r>
  <r>
    <n v="2251"/>
    <s v="Werewolf: Full Moon Expansion"/>
    <s v="A great game full of lying, scheming, and werewolves.  Now with additional characters to add even more mayhem!"/>
    <x v="221"/>
    <x v="1136"/>
    <x v="2"/>
    <x v="0"/>
    <s v="USD"/>
    <n v="1408177077"/>
    <n v="1406362677"/>
    <b v="0"/>
    <n v="480"/>
    <b v="1"/>
    <s v="games/tabletop games"/>
    <x v="1254"/>
    <x v="1169"/>
    <s v="games"/>
    <s v="tabletop games"/>
    <x v="1562"/>
    <d v="2014-08-16T03:17:57"/>
  </r>
  <r>
    <n v="3241"/>
    <s v="THE SOPHOCLES PROJECT"/>
    <s v="iDiOM mounts the West Coast Premiere of â€œThese Seven Sicknessesâ€ â€“ ALL SEVEN of Sophoclesâ€™ surviving plays in one epic production."/>
    <x v="221"/>
    <x v="1137"/>
    <x v="2"/>
    <x v="0"/>
    <s v="USD"/>
    <n v="1413269940"/>
    <n v="1410421670"/>
    <b v="1"/>
    <n v="167"/>
    <b v="1"/>
    <s v="theater/plays"/>
    <x v="1255"/>
    <x v="1170"/>
    <s v="theater"/>
    <s v="plays"/>
    <x v="1563"/>
    <d v="2014-10-14T01:59:00"/>
  </r>
  <r>
    <n v="1754"/>
    <s v="OFFICIAL OTTAWA (an unofficial portrait)"/>
    <s v="A photography publication that looks behind the myths, clichÃ©s and fairytales that surround Ottawa, the capital of Canada."/>
    <x v="221"/>
    <x v="1138"/>
    <x v="2"/>
    <x v="11"/>
    <s v="CAD"/>
    <n v="1428091353"/>
    <n v="1425502953"/>
    <b v="0"/>
    <n v="90"/>
    <b v="1"/>
    <s v="photography/photobooks"/>
    <x v="1256"/>
    <x v="1171"/>
    <s v="photography"/>
    <s v="photobooks"/>
    <x v="1564"/>
    <d v="2015-04-03T15:02:33"/>
  </r>
  <r>
    <n v="335"/>
    <s v="New Mo' Cut: David Peoples' lost film of Moe's Books"/>
    <s v="Oscar-nominated screenwriter David Peoples' lost film of Moe's Books is recycled into the hands of Moe's daughter, fifty years later."/>
    <x v="221"/>
    <x v="1139"/>
    <x v="2"/>
    <x v="0"/>
    <s v="USD"/>
    <n v="1431122400"/>
    <n v="1428428515"/>
    <b v="1"/>
    <n v="80"/>
    <b v="1"/>
    <s v="film &amp; video/documentary"/>
    <x v="1257"/>
    <x v="1172"/>
    <s v="film &amp; video"/>
    <s v="documentary"/>
    <x v="1565"/>
    <d v="2015-05-08T17:00:00"/>
  </r>
  <r>
    <n v="734"/>
    <s v="Sideswiped"/>
    <s v="Sideswiped is my story of growing in and trusting God through the mess and mysteries of life."/>
    <x v="221"/>
    <x v="1140"/>
    <x v="2"/>
    <x v="11"/>
    <s v="CAD"/>
    <n v="1431147600"/>
    <n v="1428465420"/>
    <b v="0"/>
    <n v="57"/>
    <b v="1"/>
    <s v="publishing/nonfiction"/>
    <x v="1258"/>
    <x v="1173"/>
    <s v="publishing"/>
    <s v="nonfiction"/>
    <x v="1566"/>
    <d v="2015-05-09T00:00:00"/>
  </r>
  <r>
    <n v="2580"/>
    <s v="Build Phatboyz Food Truck (Canceled)"/>
    <s v="Planning to build this truck into a full rolling fold out cook shack,providing clean cold drinking water to all festival goers"/>
    <x v="221"/>
    <x v="125"/>
    <x v="0"/>
    <x v="0"/>
    <s v="USD"/>
    <n v="1431745200"/>
    <n v="1429170603"/>
    <b v="0"/>
    <n v="2"/>
    <b v="0"/>
    <s v="food/food trucks"/>
    <x v="1259"/>
    <x v="1174"/>
    <s v="food"/>
    <s v="food trucks"/>
    <x v="1567"/>
    <d v="2015-05-15T22:00:00"/>
  </r>
  <r>
    <n v="0"/>
    <s v="GIRLS STATE a new musical comedy TV project"/>
    <s v="In this new TV show &quot;All Politics is Vocal&quot; as high school girls campaign, sing and cheer to be elected Governor of their summer camp."/>
    <x v="221"/>
    <x v="1141"/>
    <x v="2"/>
    <x v="0"/>
    <s v="USD"/>
    <n v="1437620400"/>
    <n v="1434931811"/>
    <b v="0"/>
    <n v="182"/>
    <b v="1"/>
    <s v="film &amp; video/television"/>
    <x v="1260"/>
    <x v="1175"/>
    <s v="film &amp; video"/>
    <s v="television"/>
    <x v="1568"/>
    <d v="2015-07-22T22:00:00"/>
  </r>
  <r>
    <n v="324"/>
    <s v="KEEP MOVING FORWARD - Documentary Film"/>
    <s v="A documentary about a Vietnam veteran who finds peace from his PTSD through Disney, rather than medication."/>
    <x v="221"/>
    <x v="1142"/>
    <x v="2"/>
    <x v="0"/>
    <s v="USD"/>
    <n v="1438441308"/>
    <n v="1435590108"/>
    <b v="1"/>
    <n v="82"/>
    <b v="1"/>
    <s v="film &amp; video/documentary"/>
    <x v="1261"/>
    <x v="1176"/>
    <s v="film &amp; video"/>
    <s v="documentary"/>
    <x v="1569"/>
    <d v="2015-08-01T10:01:48"/>
  </r>
  <r>
    <n v="3746"/>
    <s v="Stage Play Production - &quot;I Love You to Death&quot;"/>
    <s v="Generational curses CAN be broken...right?"/>
    <x v="221"/>
    <x v="1143"/>
    <x v="1"/>
    <x v="0"/>
    <s v="USD"/>
    <n v="1475918439"/>
    <n v="1473326439"/>
    <b v="0"/>
    <n v="1"/>
    <b v="0"/>
    <s v="theater/plays"/>
    <x v="1262"/>
    <x v="1177"/>
    <s v="theater"/>
    <s v="plays"/>
    <x v="1570"/>
    <d v="2016-10-08T04:20:39"/>
  </r>
  <r>
    <n v="2460"/>
    <s v="Grano: The Good Place to Get Great Bread"/>
    <s v="A humble and homey bakery passionately obsessed with good bread. Grano will fast become your favorite neighborhood food hub."/>
    <x v="221"/>
    <x v="1144"/>
    <x v="2"/>
    <x v="0"/>
    <s v="USD"/>
    <n v="1483417020"/>
    <n v="1480480167"/>
    <b v="0"/>
    <n v="68"/>
    <b v="1"/>
    <s v="food/small batch"/>
    <x v="1263"/>
    <x v="1178"/>
    <s v="food"/>
    <s v="small batch"/>
    <x v="1571"/>
    <d v="2017-01-02T23:17:00"/>
  </r>
  <r>
    <n v="2991"/>
    <s v="gimmeLIVE @ 9 Wallis"/>
    <s v="A new intimate listening room with tables &amp; theatre seating where artist &amp; fans connect through music, comedy &amp; performing arts."/>
    <x v="221"/>
    <x v="1145"/>
    <x v="2"/>
    <x v="0"/>
    <s v="USD"/>
    <n v="1485547530"/>
    <n v="1483646730"/>
    <b v="0"/>
    <n v="93"/>
    <b v="1"/>
    <s v="theater/spaces"/>
    <x v="1264"/>
    <x v="1179"/>
    <s v="theater"/>
    <s v="spaces"/>
    <x v="1572"/>
    <d v="2017-01-27T15:05:30"/>
  </r>
  <r>
    <n v="46"/>
    <s v="New equipment for Joy's World!"/>
    <s v="The legendary community TV programme Joy's World is in dire need of new equipment! We are hoping you can help."/>
    <x v="222"/>
    <x v="1146"/>
    <x v="2"/>
    <x v="3"/>
    <s v="AUD"/>
    <n v="1450220974"/>
    <n v="1447628974"/>
    <b v="0"/>
    <n v="45"/>
    <b v="1"/>
    <s v="film &amp; video/television"/>
    <x v="1265"/>
    <x v="1180"/>
    <s v="film &amp; video"/>
    <s v="television"/>
    <x v="1573"/>
    <d v="2015-12-15T18:09:34"/>
  </r>
  <r>
    <n v="3302"/>
    <s v="El muro de BorÃ­s KiÃ©n"/>
    <s v="FilosofÃ­a de los anÃ³nimos"/>
    <x v="222"/>
    <x v="1147"/>
    <x v="2"/>
    <x v="2"/>
    <s v="EUR"/>
    <n v="1481099176"/>
    <n v="1478507176"/>
    <b v="0"/>
    <n v="50"/>
    <b v="1"/>
    <s v="theater/plays"/>
    <x v="1266"/>
    <x v="1181"/>
    <s v="theater"/>
    <s v="plays"/>
    <x v="1574"/>
    <d v="2016-12-07T03:26:16"/>
  </r>
  <r>
    <n v="3041"/>
    <s v="Lend a Hand in Our Home"/>
    <s v="Privet! Hello! Bon Jour! We are the Arlekin Players Theatre and we need a home."/>
    <x v="223"/>
    <x v="1148"/>
    <x v="2"/>
    <x v="0"/>
    <s v="USD"/>
    <n v="1453323048"/>
    <n v="1450731048"/>
    <b v="0"/>
    <n v="95"/>
    <b v="1"/>
    <s v="theater/spaces"/>
    <x v="1267"/>
    <x v="1182"/>
    <s v="theater"/>
    <s v="spaces"/>
    <x v="1575"/>
    <d v="2016-01-20T15:50:48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x v="1149"/>
    <x v="2"/>
    <x v="0"/>
    <s v="USD"/>
    <n v="1406900607"/>
    <n v="1403012607"/>
    <b v="0"/>
    <n v="119"/>
    <b v="1"/>
    <s v="publishing/nonfiction"/>
    <x v="1268"/>
    <x v="1183"/>
    <s v="publishing"/>
    <s v="nonfiction"/>
    <x v="1576"/>
    <d v="2014-08-01T08:43:27"/>
  </r>
  <r>
    <n v="2229"/>
    <s v="Tessen - A quick-playing card game set in feudal Japan"/>
    <s v="Tessen is an exciting 15 minute card game. Gather mystical animals and use your warriors to defend or steal animals from your opponent."/>
    <x v="225"/>
    <x v="1150"/>
    <x v="2"/>
    <x v="0"/>
    <s v="USD"/>
    <n v="1378180800"/>
    <n v="1375113391"/>
    <b v="0"/>
    <n v="539"/>
    <b v="1"/>
    <s v="games/tabletop games"/>
    <x v="1269"/>
    <x v="1184"/>
    <s v="games"/>
    <s v="tabletop games"/>
    <x v="1577"/>
    <d v="2013-09-02T23:00:00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x v="1151"/>
    <x v="1"/>
    <x v="0"/>
    <s v="USD"/>
    <n v="1287975829"/>
    <n v="1284087829"/>
    <b v="0"/>
    <n v="7"/>
    <b v="0"/>
    <s v="music/indie rock"/>
    <x v="1270"/>
    <x v="1185"/>
    <s v="music"/>
    <s v="indie rock"/>
    <x v="1578"/>
    <d v="2010-10-24T22:03:49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x v="1152"/>
    <x v="2"/>
    <x v="0"/>
    <s v="USD"/>
    <n v="1300930838"/>
    <n v="1293158438"/>
    <b v="0"/>
    <n v="92"/>
    <b v="1"/>
    <s v="music/rock"/>
    <x v="1271"/>
    <x v="1186"/>
    <s v="music"/>
    <s v="rock"/>
    <x v="1579"/>
    <d v="2011-03-23T20:40:38"/>
  </r>
  <r>
    <n v="1827"/>
    <s v="&quot;Homeward Bound&quot; a journey in sound. "/>
    <s v="I have been a lot of places &amp; written a lot of songs. It's finally time to make my debut album &quot;Homeward Bound&quot; and I need your help!"/>
    <x v="226"/>
    <x v="1153"/>
    <x v="2"/>
    <x v="0"/>
    <s v="USD"/>
    <n v="1299138561"/>
    <n v="1294818561"/>
    <b v="0"/>
    <n v="96"/>
    <b v="1"/>
    <s v="music/rock"/>
    <x v="1272"/>
    <x v="1187"/>
    <s v="music"/>
    <s v="rock"/>
    <x v="1580"/>
    <d v="2011-03-03T02:49:21"/>
  </r>
  <r>
    <n v="872"/>
    <s v="Songs of Africa Ensemble Goodwill Africa Tour"/>
    <s v="The Songs of Africa Ensemble embarks on their first Goodwill Africa Tour, to taste African music &amp; culture firsthand."/>
    <x v="226"/>
    <x v="76"/>
    <x v="1"/>
    <x v="0"/>
    <s v="USD"/>
    <n v="1299786527"/>
    <n v="1295898527"/>
    <b v="0"/>
    <n v="2"/>
    <b v="0"/>
    <s v="music/jazz"/>
    <x v="1273"/>
    <x v="1066"/>
    <s v="music"/>
    <s v="jazz"/>
    <x v="1581"/>
    <d v="2011-03-10T14:48:47"/>
  </r>
  <r>
    <n v="255"/>
    <s v="xoxosms: a documentary about love in the 21st century"/>
    <s v="xoxosms is a documentary about first love, long distance and Skype."/>
    <x v="226"/>
    <x v="1154"/>
    <x v="2"/>
    <x v="0"/>
    <s v="USD"/>
    <n v="1300275482"/>
    <n v="1297687082"/>
    <b v="1"/>
    <n v="188"/>
    <b v="1"/>
    <s v="film &amp; video/documentary"/>
    <x v="1274"/>
    <x v="1188"/>
    <s v="film &amp; video"/>
    <s v="documentary"/>
    <x v="1582"/>
    <d v="2011-03-16T06:38:02"/>
  </r>
  <r>
    <n v="794"/>
    <s v="Begins Again"/>
    <s v="The Brian Davis Band is a group of friends that want to share their lives and experiences through music that connects with people."/>
    <x v="226"/>
    <x v="1155"/>
    <x v="2"/>
    <x v="0"/>
    <s v="USD"/>
    <n v="1315242360"/>
    <n v="1310438737"/>
    <b v="0"/>
    <n v="53"/>
    <b v="1"/>
    <s v="music/rock"/>
    <x v="1275"/>
    <x v="1189"/>
    <s v="music"/>
    <s v="rock"/>
    <x v="1583"/>
    <d v="2011-09-05T12:06:00"/>
  </r>
  <r>
    <n v="806"/>
    <s v="Golden Animals NEW Album!"/>
    <s v="Help Golden Animals finish their NEW Album!"/>
    <x v="226"/>
    <x v="1156"/>
    <x v="2"/>
    <x v="0"/>
    <s v="USD"/>
    <n v="1315413339"/>
    <n v="1312821339"/>
    <b v="0"/>
    <n v="71"/>
    <b v="1"/>
    <s v="music/rock"/>
    <x v="1276"/>
    <x v="1190"/>
    <s v="music"/>
    <s v="rock"/>
    <x v="1584"/>
    <d v="2011-09-07T11:35:39"/>
  </r>
  <r>
    <n v="1615"/>
    <s v="PRE ORDER Reno Divorce Digital CD &quot;Stuck On You&quot; $15 or more"/>
    <s v="We are Reno Divorce!! Here is a taste of our upcoming release and we invite you to be a part of it."/>
    <x v="226"/>
    <x v="1157"/>
    <x v="2"/>
    <x v="0"/>
    <s v="USD"/>
    <n v="1323742396"/>
    <n v="1319850796"/>
    <b v="0"/>
    <n v="136"/>
    <b v="1"/>
    <s v="music/rock"/>
    <x v="1277"/>
    <x v="1191"/>
    <s v="music"/>
    <s v="rock"/>
    <x v="1585"/>
    <d v="2011-12-12T21:13:16"/>
  </r>
  <r>
    <n v="1668"/>
    <s v="Jonathan Cody White Makes His Debut EP!!!"/>
    <s v="Making my debut EP &quot;Words Left In My Mind&quot; with the help of Kickstarter and all you awesome people! Thanks for the support!!"/>
    <x v="226"/>
    <x v="1158"/>
    <x v="2"/>
    <x v="0"/>
    <s v="USD"/>
    <n v="1322454939"/>
    <n v="1319859339"/>
    <b v="0"/>
    <n v="116"/>
    <b v="1"/>
    <s v="music/pop"/>
    <x v="1278"/>
    <x v="1192"/>
    <s v="music"/>
    <s v="pop"/>
    <x v="1586"/>
    <d v="2011-11-27T23:35:39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x v="1158"/>
    <x v="2"/>
    <x v="0"/>
    <s v="USD"/>
    <n v="1325310336"/>
    <n v="1320122736"/>
    <b v="0"/>
    <n v="62"/>
    <b v="1"/>
    <s v="music/pop"/>
    <x v="1278"/>
    <x v="1193"/>
    <s v="music"/>
    <s v="pop"/>
    <x v="1587"/>
    <d v="2011-12-31T00:45:36"/>
  </r>
  <r>
    <n v="2745"/>
    <s v="SERENDIPITY'S Pumpkin Pie Surprise"/>
    <s v="A spunky little girl, driven by a love of pumpkin pie, overcomes her fears and serendipitiously discovers what she'll be for Halloween"/>
    <x v="226"/>
    <x v="1159"/>
    <x v="1"/>
    <x v="0"/>
    <s v="USD"/>
    <n v="1342309368"/>
    <n v="1337125368"/>
    <b v="0"/>
    <n v="49"/>
    <b v="0"/>
    <s v="publishing/children's books"/>
    <x v="1279"/>
    <x v="1194"/>
    <s v="publishing"/>
    <s v="children's books"/>
    <x v="1588"/>
    <d v="2012-07-14T18:42:48"/>
  </r>
  <r>
    <n v="2525"/>
    <s v="Jenny &amp; Rossâ”‚To Sing in Germany"/>
    <s v="Husband and wife operatic team specializing in German opera. Fundraising for an audition tour of Germany."/>
    <x v="226"/>
    <x v="1160"/>
    <x v="2"/>
    <x v="0"/>
    <s v="USD"/>
    <n v="1340914571"/>
    <n v="1338322571"/>
    <b v="0"/>
    <n v="80"/>
    <b v="1"/>
    <s v="music/classical music"/>
    <x v="1280"/>
    <x v="1195"/>
    <s v="music"/>
    <s v="classical music"/>
    <x v="1589"/>
    <d v="2012-06-28T15:16:11"/>
  </r>
  <r>
    <n v="2624"/>
    <s v="Space Elevator Science - Climb to the Sky - A Tethered Tower"/>
    <s v="Itâ€™s Space Elevator research! Smart robots climbing 2 km straight up. The Ribbon is held aloft by large helium balloons."/>
    <x v="226"/>
    <x v="1161"/>
    <x v="2"/>
    <x v="0"/>
    <s v="USD"/>
    <n v="1347530822"/>
    <n v="1345716422"/>
    <b v="0"/>
    <n v="3468"/>
    <b v="1"/>
    <s v="technology/space exploration"/>
    <x v="1281"/>
    <x v="1196"/>
    <s v="technology"/>
    <s v="space exploration"/>
    <x v="1590"/>
    <d v="2012-09-13T05:07:02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x v="1162"/>
    <x v="2"/>
    <x v="0"/>
    <s v="USD"/>
    <n v="1358117313"/>
    <n v="1355525313"/>
    <b v="0"/>
    <n v="79"/>
    <b v="1"/>
    <s v="music/indie rock"/>
    <x v="1282"/>
    <x v="1197"/>
    <s v="music"/>
    <s v="indie rock"/>
    <x v="1591"/>
    <d v="2013-01-13T17:48:33"/>
  </r>
  <r>
    <n v="2090"/>
    <s v="Insect Surfers 2013 Release !"/>
    <s v="Insect Surfers, Planet Earth's Longest-Running Modern Surf Band, come twanging back into 2013 with a new surfadelic musical release!"/>
    <x v="226"/>
    <x v="1163"/>
    <x v="2"/>
    <x v="0"/>
    <s v="USD"/>
    <n v="1361696955"/>
    <n v="1359104955"/>
    <b v="0"/>
    <n v="160"/>
    <b v="1"/>
    <s v="music/indie rock"/>
    <x v="1283"/>
    <x v="1198"/>
    <s v="music"/>
    <s v="indie rock"/>
    <x v="1592"/>
    <d v="2013-02-24T04:09:15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x v="1164"/>
    <x v="2"/>
    <x v="0"/>
    <s v="USD"/>
    <n v="1365973432"/>
    <n v="1363381432"/>
    <b v="1"/>
    <n v="146"/>
    <b v="1"/>
    <s v="film &amp; video/documentary"/>
    <x v="1284"/>
    <x v="1199"/>
    <s v="film &amp; video"/>
    <s v="documentary"/>
    <x v="1593"/>
    <d v="2013-04-14T16:03:52"/>
  </r>
  <r>
    <n v="1382"/>
    <s v="The Floorwalkers New Album!"/>
    <s v="We're making a new record -- independently! We've got some great new songs we're really excited to bring to you!"/>
    <x v="226"/>
    <x v="1165"/>
    <x v="2"/>
    <x v="0"/>
    <s v="USD"/>
    <n v="1367867536"/>
    <n v="1365275536"/>
    <b v="0"/>
    <n v="148"/>
    <b v="1"/>
    <s v="music/rock"/>
    <x v="1285"/>
    <x v="1200"/>
    <s v="music"/>
    <s v="rock"/>
    <x v="1594"/>
    <d v="2013-05-06T14:12:16"/>
  </r>
  <r>
    <n v="2707"/>
    <s v="The Pocket Theater - No one should have to pay to perform!"/>
    <s v="A new performance space in Seattle. A place for artists, comedians, and audiences to meet and collaborate!"/>
    <x v="226"/>
    <x v="1166"/>
    <x v="2"/>
    <x v="0"/>
    <s v="USD"/>
    <n v="1369637940"/>
    <n v="1367088443"/>
    <b v="1"/>
    <n v="394"/>
    <b v="1"/>
    <s v="theater/spaces"/>
    <x v="1286"/>
    <x v="1201"/>
    <s v="theater"/>
    <s v="spaces"/>
    <x v="1595"/>
    <d v="2013-05-27T01:59:00"/>
  </r>
  <r>
    <n v="419"/>
    <s v="BEYOND LOCAL"/>
    <s v="Beyond Local is a personal journey through an art-centric and musically talented community that fosters creativity."/>
    <x v="226"/>
    <x v="1167"/>
    <x v="2"/>
    <x v="0"/>
    <s v="USD"/>
    <n v="1372536787"/>
    <n v="1367352787"/>
    <b v="0"/>
    <n v="73"/>
    <b v="1"/>
    <s v="film &amp; video/documentary"/>
    <x v="1287"/>
    <x v="1202"/>
    <s v="film &amp; video"/>
    <s v="documentary"/>
    <x v="1596"/>
    <d v="2013-06-29T15:13:07"/>
  </r>
  <r>
    <n v="1240"/>
    <s v="Message of Peace, Love &amp; Unity (Canceled)"/>
    <s v="Sharing positive vibes of Peace, Love &amp; Unity with the World through conscious Reggae Music!"/>
    <x v="226"/>
    <x v="851"/>
    <x v="0"/>
    <x v="0"/>
    <s v="USD"/>
    <n v="1373665860"/>
    <n v="1368579457"/>
    <b v="0"/>
    <n v="8"/>
    <b v="0"/>
    <s v="music/world music"/>
    <x v="1288"/>
    <x v="1203"/>
    <s v="music"/>
    <s v="world music"/>
    <x v="1597"/>
    <d v="2013-07-12T16:51:00"/>
  </r>
  <r>
    <n v="2038"/>
    <s v="OWL Programmable Effects Pedal"/>
    <s v="The OWL is an open source, open hardware, reprogrammable effects pedal designed for musicians, coders, and hackers."/>
    <x v="226"/>
    <x v="1168"/>
    <x v="2"/>
    <x v="9"/>
    <s v="GBP"/>
    <n v="1372701600"/>
    <n v="1369895421"/>
    <b v="1"/>
    <n v="204"/>
    <b v="1"/>
    <s v="technology/hardware"/>
    <x v="1289"/>
    <x v="1204"/>
    <s v="technology"/>
    <s v="hardware"/>
    <x v="1598"/>
    <d v="2013-07-01T13:00:00"/>
  </r>
  <r>
    <n v="2772"/>
    <s v="Why Won't This Kid Go To Sleep?!? Goodnight, Kaiden!"/>
    <s v="See the little boy in the photo? Doesn't he look angelic? Wouldn't you like to read his story? Take a look at this......."/>
    <x v="226"/>
    <x v="0"/>
    <x v="1"/>
    <x v="0"/>
    <s v="USD"/>
    <n v="1381006294"/>
    <n v="1379710294"/>
    <b v="0"/>
    <n v="0"/>
    <b v="0"/>
    <s v="publishing/children's books"/>
    <x v="0"/>
    <x v="0"/>
    <s v="publishing"/>
    <s v="children's books"/>
    <x v="1599"/>
    <d v="2013-10-05T15:51:34"/>
  </r>
  <r>
    <n v="1102"/>
    <s v="Runers"/>
    <s v="Runers is a top-down rogue-like shooter where as you advance you create more powerful spells and fight fierce monsters and bosses."/>
    <x v="226"/>
    <x v="163"/>
    <x v="1"/>
    <x v="0"/>
    <s v="USD"/>
    <n v="1386568740"/>
    <n v="1383095125"/>
    <b v="0"/>
    <n v="24"/>
    <b v="0"/>
    <s v="games/video games"/>
    <x v="1290"/>
    <x v="1205"/>
    <s v="games"/>
    <s v="video games"/>
    <x v="1600"/>
    <d v="2013-12-09T00:59:00"/>
  </r>
  <r>
    <n v="1626"/>
    <s v="The Protest's Next Album"/>
    <s v="Help Christian Rock Band &quot;The Protest&quot; fund their new album and further their mission of positively impacting lives."/>
    <x v="226"/>
    <x v="1169"/>
    <x v="2"/>
    <x v="0"/>
    <s v="USD"/>
    <n v="1385932867"/>
    <n v="1383337267"/>
    <b v="0"/>
    <n v="108"/>
    <b v="1"/>
    <s v="music/rock"/>
    <x v="1291"/>
    <x v="1206"/>
    <s v="music"/>
    <s v="rock"/>
    <x v="1601"/>
    <d v="2013-12-01T16:21:07"/>
  </r>
  <r>
    <n v="3169"/>
    <s v="The Window"/>
    <s v="We're bringing The Window to the Cherry Lane Theater in January 2014."/>
    <x v="226"/>
    <x v="1170"/>
    <x v="2"/>
    <x v="0"/>
    <s v="USD"/>
    <n v="1386910740"/>
    <n v="1384364561"/>
    <b v="1"/>
    <n v="82"/>
    <b v="1"/>
    <s v="theater/plays"/>
    <x v="1292"/>
    <x v="47"/>
    <s v="theater"/>
    <s v="plays"/>
    <x v="1602"/>
    <d v="2013-12-12T23:59:00"/>
  </r>
  <r>
    <n v="2120"/>
    <s v="Hearty Har Full Length Album"/>
    <s v="&lt;3_x000a_Coming in from outer space. Help Hearty Har record their 1st album!!"/>
    <x v="226"/>
    <x v="1171"/>
    <x v="2"/>
    <x v="0"/>
    <s v="USD"/>
    <n v="1388617736"/>
    <n v="1384384136"/>
    <b v="0"/>
    <n v="69"/>
    <b v="1"/>
    <s v="music/indie rock"/>
    <x v="1293"/>
    <x v="1207"/>
    <s v="music"/>
    <s v="indie rock"/>
    <x v="1603"/>
    <d v="2014-01-01T18:08:56"/>
  </r>
  <r>
    <n v="2051"/>
    <s v="YOYO WARRIOR - A premium yoyo for any budget"/>
    <s v="A collaborative effort between three generations who set out to provide a premium, top-quality yoyo at an affordable price."/>
    <x v="226"/>
    <x v="1172"/>
    <x v="2"/>
    <x v="0"/>
    <s v="USD"/>
    <n v="1388017937"/>
    <n v="1385425937"/>
    <b v="0"/>
    <n v="242"/>
    <b v="1"/>
    <s v="technology/hardware"/>
    <x v="1294"/>
    <x v="1208"/>
    <s v="technology"/>
    <s v="hardware"/>
    <x v="1604"/>
    <d v="2013-12-25T19:32:17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x v="1173"/>
    <x v="2"/>
    <x v="11"/>
    <s v="CAD"/>
    <n v="1398268773"/>
    <n v="1395676773"/>
    <b v="0"/>
    <n v="58"/>
    <b v="1"/>
    <s v="technology/hardware"/>
    <x v="1295"/>
    <x v="1209"/>
    <s v="technology"/>
    <s v="hardware"/>
    <x v="1605"/>
    <d v="2014-04-23T10:59:33"/>
  </r>
  <r>
    <n v="2929"/>
    <s v="Right On Cue Kids Theater (ROCKT) First Show"/>
    <s v="Help fund ROCKT's first production!  We want to bring musical theater to kids who have limited access to it, and offer it free to kids."/>
    <x v="226"/>
    <x v="1174"/>
    <x v="2"/>
    <x v="0"/>
    <s v="USD"/>
    <n v="1401024758"/>
    <n v="1398432758"/>
    <b v="0"/>
    <n v="32"/>
    <b v="1"/>
    <s v="theater/musical"/>
    <x v="1296"/>
    <x v="1210"/>
    <s v="theater"/>
    <s v="musical"/>
    <x v="1606"/>
    <d v="2014-05-25T08:32:38"/>
  </r>
  <r>
    <n v="1878"/>
    <s v="Aussies versus Zombies"/>
    <s v="Action game now playable on Android/iOS platforms and PC browsers. Easy gameplay even for starters yet hard to be skilled. Multi-player"/>
    <x v="226"/>
    <x v="0"/>
    <x v="1"/>
    <x v="3"/>
    <s v="AUD"/>
    <n v="1402618355"/>
    <n v="1400026355"/>
    <b v="0"/>
    <n v="0"/>
    <b v="0"/>
    <s v="games/mobile games"/>
    <x v="0"/>
    <x v="0"/>
    <s v="games"/>
    <s v="mobile games"/>
    <x v="1607"/>
    <d v="2014-06-12T19:12:35"/>
  </r>
  <r>
    <n v="2698"/>
    <s v="Baja Babes Shrimp Tacos wants to spread the taco love!"/>
    <s v="We 'd love to give some TLC to our vintage pink taco trailer so we can continue to cook our signature Baja style shrimp tacos!"/>
    <x v="226"/>
    <x v="1175"/>
    <x v="1"/>
    <x v="0"/>
    <s v="USD"/>
    <n v="1403904808"/>
    <n v="1401312808"/>
    <b v="0"/>
    <n v="2"/>
    <b v="0"/>
    <s v="food/food trucks"/>
    <x v="1297"/>
    <x v="1211"/>
    <s v="food"/>
    <s v="food trucks"/>
    <x v="1608"/>
    <d v="2014-06-27T16:33:28"/>
  </r>
  <r>
    <n v="6"/>
    <s v="POINT HOPE"/>
    <s v="The story of &quot;Point Hope&quot; will honor, respect, and share the beauty and traditions of the Alaska Natives in Point Hope, AK: the Inupiat"/>
    <x v="226"/>
    <x v="1176"/>
    <x v="2"/>
    <x v="0"/>
    <s v="USD"/>
    <n v="1402710250"/>
    <n v="1401846250"/>
    <b v="0"/>
    <n v="58"/>
    <b v="1"/>
    <s v="film &amp; video/television"/>
    <x v="1298"/>
    <x v="1212"/>
    <s v="film &amp; video"/>
    <s v="television"/>
    <x v="1609"/>
    <d v="2014-06-13T20:44:10"/>
  </r>
  <r>
    <n v="2797"/>
    <s v="Once Upon A Nightmare"/>
    <s v="&quot;Labyrinth&quot; meets &quot;Jumanji&quot;  in this dark adventure fantasy play from the makers of the five star fringe hit &quot;Death Ship 666&quot;"/>
    <x v="226"/>
    <x v="1177"/>
    <x v="2"/>
    <x v="9"/>
    <s v="GBP"/>
    <n v="1404858840"/>
    <n v="1402266840"/>
    <b v="0"/>
    <n v="94"/>
    <b v="1"/>
    <s v="theater/plays"/>
    <x v="1299"/>
    <x v="1213"/>
    <s v="theater"/>
    <s v="plays"/>
    <x v="1610"/>
    <d v="2014-07-08T17:34:00"/>
  </r>
  <r>
    <n v="2681"/>
    <s v="Jolly's Hot Dogs An All-Beef Coney Dog"/>
    <s v="Jolly's Hot Dogs: A beef hot dog topped with deliciously seasoned ground beef, mustard and minced onions."/>
    <x v="226"/>
    <x v="814"/>
    <x v="1"/>
    <x v="0"/>
    <s v="USD"/>
    <n v="1405027750"/>
    <n v="1402867750"/>
    <b v="0"/>
    <n v="2"/>
    <b v="0"/>
    <s v="food/food trucks"/>
    <x v="1300"/>
    <x v="828"/>
    <s v="food"/>
    <s v="food trucks"/>
    <x v="1611"/>
    <d v="2014-07-10T16:29:10"/>
  </r>
  <r>
    <n v="1513"/>
    <s v="Russian Interiors"/>
    <s v="An intimate portrait of Russian women in their private spaces by late photographer Andy Rocchelli published by Cesura."/>
    <x v="226"/>
    <x v="1178"/>
    <x v="2"/>
    <x v="9"/>
    <s v="GBP"/>
    <n v="1405523866"/>
    <n v="1402931866"/>
    <b v="1"/>
    <n v="215"/>
    <b v="1"/>
    <s v="photography/photobooks"/>
    <x v="1301"/>
    <x v="1214"/>
    <s v="photography"/>
    <s v="photobooks"/>
    <x v="1612"/>
    <d v="2014-07-16T10:17:4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x v="130"/>
    <x v="2"/>
    <x v="0"/>
    <s v="USD"/>
    <n v="1406854800"/>
    <n v="1403599778"/>
    <b v="0"/>
    <n v="94"/>
    <b v="1"/>
    <s v="theater/musical"/>
    <x v="1302"/>
    <x v="1215"/>
    <s v="theater"/>
    <s v="musical"/>
    <x v="1613"/>
    <d v="2014-07-31T20:00:00"/>
  </r>
  <r>
    <n v="2573"/>
    <s v="Southern Flair Pork-Ka-Bobs (Canceled)"/>
    <s v="I have perfected my porkkabob recipe.I'm ready to start my own business!I need funds for the bbq pit and trailer and start up supplies."/>
    <x v="226"/>
    <x v="0"/>
    <x v="0"/>
    <x v="0"/>
    <s v="USD"/>
    <n v="1408803149"/>
    <n v="1404915149"/>
    <b v="0"/>
    <n v="0"/>
    <b v="0"/>
    <s v="food/food trucks"/>
    <x v="0"/>
    <x v="0"/>
    <s v="food"/>
    <s v="food trucks"/>
    <x v="1614"/>
    <d v="2014-08-23T09:12:29"/>
  </r>
  <r>
    <n v="968"/>
    <s v="Master Le Cosplay's: Avengers 2 Hulk Buster V2.0 Build"/>
    <s v="Anyone who want to support of this will be credited. This will be my ultimate build. Full animatronics, from arms, legs, H.U.D, etc"/>
    <x v="226"/>
    <x v="410"/>
    <x v="1"/>
    <x v="0"/>
    <s v="USD"/>
    <n v="1408134034"/>
    <n v="1405542034"/>
    <b v="0"/>
    <n v="4"/>
    <b v="0"/>
    <s v="technology/wearables"/>
    <x v="1303"/>
    <x v="408"/>
    <s v="technology"/>
    <s v="wearables"/>
    <x v="1615"/>
    <d v="2014-08-15T15:20:34"/>
  </r>
  <r>
    <n v="2331"/>
    <s v="Meadowlands Chocolate"/>
    <s v="Handcrafted, organic, single-origin, bean-to-bar, dark chocolate. Like fine wine, the secret is in the terroir."/>
    <x v="226"/>
    <x v="1179"/>
    <x v="2"/>
    <x v="0"/>
    <s v="USD"/>
    <n v="1408320490"/>
    <n v="1405728490"/>
    <b v="1"/>
    <n v="283"/>
    <b v="1"/>
    <s v="food/small batch"/>
    <x v="1304"/>
    <x v="1216"/>
    <s v="food"/>
    <s v="small batch"/>
    <x v="1616"/>
    <d v="2014-08-17T19:08:10"/>
  </r>
  <r>
    <n v="891"/>
    <s v="Den-Mate: New EP and Tour"/>
    <s v="Along with a new EP production and release, it's time to bring Den-Mate, LIVE, to a location near you - East Coast and Beyond!"/>
    <x v="226"/>
    <x v="290"/>
    <x v="1"/>
    <x v="0"/>
    <s v="USD"/>
    <n v="1408581930"/>
    <n v="1405989930"/>
    <b v="0"/>
    <n v="9"/>
    <b v="0"/>
    <s v="music/indie rock"/>
    <x v="825"/>
    <x v="530"/>
    <s v="music"/>
    <s v="indie rock"/>
    <x v="1617"/>
    <d v="2014-08-20T19:45:30"/>
  </r>
  <r>
    <n v="2939"/>
    <s v="Dreamgirls - Skyline got a Matching Grant!"/>
    <s v="Skyline Board Trustees have offered matching grants to help fund next season's production of Dreamgirls! Your donation will be doubled!"/>
    <x v="226"/>
    <x v="1180"/>
    <x v="2"/>
    <x v="0"/>
    <s v="USD"/>
    <n v="1409187600"/>
    <n v="1406316312"/>
    <b v="0"/>
    <n v="25"/>
    <b v="1"/>
    <s v="theater/musical"/>
    <x v="1305"/>
    <x v="1217"/>
    <s v="theater"/>
    <s v="musical"/>
    <x v="1618"/>
    <d v="2014-08-27T20:00:00"/>
  </r>
  <r>
    <n v="2850"/>
    <s v="Romeo and Juliet...Choose Your Own Ending"/>
    <s v="Romeo and Juliet: Wouldn't it be great if they didn't all die at the end? Now YOU get to control the fate of these timeless characters!"/>
    <x v="226"/>
    <x v="1181"/>
    <x v="1"/>
    <x v="0"/>
    <s v="USD"/>
    <n v="1409962211"/>
    <n v="1407370211"/>
    <b v="0"/>
    <n v="13"/>
    <b v="0"/>
    <s v="theater/plays"/>
    <x v="1306"/>
    <x v="1218"/>
    <s v="theater"/>
    <s v="plays"/>
    <x v="1619"/>
    <d v="2014-09-05T19:10:11"/>
  </r>
  <r>
    <n v="2741"/>
    <s v="Mrs. Brown and Her Lost Puppy."/>
    <s v="Help me publish my 1st children's book as an aspiring author!"/>
    <x v="226"/>
    <x v="211"/>
    <x v="1"/>
    <x v="0"/>
    <s v="USD"/>
    <n v="1413770820"/>
    <n v="1412005602"/>
    <b v="0"/>
    <n v="4"/>
    <b v="0"/>
    <s v="publishing/children's books"/>
    <x v="1307"/>
    <x v="1219"/>
    <s v="publishing"/>
    <s v="children's books"/>
    <x v="1620"/>
    <d v="2014-10-19T21:07:00"/>
  </r>
  <r>
    <n v="3911"/>
    <s v="Ministers of Grace"/>
    <s v="â€˜Ministers of Graceâ€™ imagines what the movie Ghostbusters would be like if written by William Shakespeare."/>
    <x v="226"/>
    <x v="1182"/>
    <x v="1"/>
    <x v="0"/>
    <s v="USD"/>
    <n v="1417033777"/>
    <n v="1414438177"/>
    <b v="0"/>
    <n v="36"/>
    <b v="0"/>
    <s v="theater/plays"/>
    <x v="1308"/>
    <x v="1220"/>
    <s v="theater"/>
    <s v="plays"/>
    <x v="1621"/>
    <d v="2014-11-26T15:29:37"/>
  </r>
  <r>
    <n v="2975"/>
    <s v="The Butterfingers Angel... [By The Mummers]"/>
    <s v="[By The Mummers] needs your help this holiday season to stage a full scale production of William Gibson's &quot;The Butterfingers Angel...&quot;"/>
    <x v="226"/>
    <x v="1183"/>
    <x v="2"/>
    <x v="0"/>
    <s v="USD"/>
    <n v="1417057200"/>
    <n v="1414599886"/>
    <b v="0"/>
    <n v="113"/>
    <b v="1"/>
    <s v="theater/plays"/>
    <x v="1309"/>
    <x v="1221"/>
    <s v="theater"/>
    <s v="plays"/>
    <x v="1622"/>
    <d v="2014-11-26T22:00:00"/>
  </r>
  <r>
    <n v="1789"/>
    <s v="Paintball: Beyond The Paint"/>
    <s v="I want to create a portfolio to show all the aspects of the adrenaline filled game of paintball. Focusing on tournament players"/>
    <x v="226"/>
    <x v="247"/>
    <x v="1"/>
    <x v="0"/>
    <s v="USD"/>
    <n v="1421042403"/>
    <n v="1415858403"/>
    <b v="1"/>
    <n v="4"/>
    <b v="0"/>
    <s v="photography/photobooks"/>
    <x v="647"/>
    <x v="21"/>
    <s v="photography"/>
    <s v="photobooks"/>
    <x v="1623"/>
    <d v="2015-01-12T01:00:03"/>
  </r>
  <r>
    <n v="3006"/>
    <s v="ONTARIO STREET THEATRE in Port Hope."/>
    <s v="We're an affordable theatre and rental space that can be molded into anything by anyone."/>
    <x v="226"/>
    <x v="1184"/>
    <x v="2"/>
    <x v="11"/>
    <s v="CAD"/>
    <n v="1418580591"/>
    <n v="1415988591"/>
    <b v="0"/>
    <n v="97"/>
    <b v="1"/>
    <s v="theater/spaces"/>
    <x v="1310"/>
    <x v="1222"/>
    <s v="theater"/>
    <s v="spaces"/>
    <x v="1624"/>
    <d v="2014-12-14T13:09:51"/>
  </r>
  <r>
    <n v="1139"/>
    <s v="Soulwalker"/>
    <s v="Take control of the Void and bend it to your will as you perfect your strategy and amass your deck. The light gathers, your power grows"/>
    <x v="226"/>
    <x v="186"/>
    <x v="1"/>
    <x v="0"/>
    <s v="USD"/>
    <n v="1420100426"/>
    <n v="1417508426"/>
    <b v="0"/>
    <n v="1"/>
    <b v="0"/>
    <s v="games/mobile games"/>
    <x v="1311"/>
    <x v="184"/>
    <s v="games"/>
    <s v="mobile games"/>
    <x v="1625"/>
    <d v="2015-01-01T03:20:26"/>
  </r>
  <r>
    <n v="3889"/>
    <s v="Sherri's Playhouse Present's A Heavenly Hand!"/>
    <s v="A romantic comedy about a girl trying to figure out what to do with her life and an angel who comes to help her."/>
    <x v="226"/>
    <x v="347"/>
    <x v="1"/>
    <x v="0"/>
    <s v="USD"/>
    <n v="1420413960"/>
    <n v="1417651630"/>
    <b v="0"/>
    <n v="9"/>
    <b v="0"/>
    <s v="theater/plays"/>
    <x v="1312"/>
    <x v="1223"/>
    <s v="theater"/>
    <s v="plays"/>
    <x v="1626"/>
    <d v="2015-01-04T18:26:00"/>
  </r>
  <r>
    <n v="2437"/>
    <s v="Cuppa Gumbos"/>
    <s v="Homemade Gumbo, Stews and Curry to be served hot and fresh everyday at any festival or concert we can attend."/>
    <x v="226"/>
    <x v="0"/>
    <x v="1"/>
    <x v="0"/>
    <s v="USD"/>
    <n v="1426615200"/>
    <n v="1422400188"/>
    <b v="0"/>
    <n v="0"/>
    <b v="0"/>
    <s v="food/food trucks"/>
    <x v="0"/>
    <x v="0"/>
    <s v="food"/>
    <s v="food trucks"/>
    <x v="1627"/>
    <d v="2015-03-17T13:00:00"/>
  </r>
  <r>
    <n v="3326"/>
    <s v="Me? A Caregiver?"/>
    <s v="An edgy, hilarious, compassionate and honest show to help caregivers find courage, trust their instincts and above all, to laugh."/>
    <x v="226"/>
    <x v="1185"/>
    <x v="2"/>
    <x v="0"/>
    <s v="USD"/>
    <n v="1425830905"/>
    <n v="1423242505"/>
    <b v="0"/>
    <n v="57"/>
    <b v="1"/>
    <s v="theater/plays"/>
    <x v="1005"/>
    <x v="1224"/>
    <s v="theater"/>
    <s v="plays"/>
    <x v="1628"/>
    <d v="2015-03-08T11:08:25"/>
  </r>
  <r>
    <n v="655"/>
    <s v="Spark: The Watch That Keeps You Awake"/>
    <s v="Meet Spark: The friendly companion that helps you stay awake during the day. Re-released with new features!"/>
    <x v="226"/>
    <x v="1186"/>
    <x v="2"/>
    <x v="0"/>
    <s v="USD"/>
    <n v="1426197512"/>
    <n v="1423609112"/>
    <b v="0"/>
    <n v="274"/>
    <b v="1"/>
    <s v="technology/wearables"/>
    <x v="1313"/>
    <x v="1225"/>
    <s v="technology"/>
    <s v="wearables"/>
    <x v="1629"/>
    <d v="2015-03-12T16:58:32"/>
  </r>
  <r>
    <n v="168"/>
    <s v="Moving On"/>
    <s v="A homeless Gulf War 2 vet, and Congressional Medal of Honor recipient fights for his sanity on the mean streets of Albuquerque."/>
    <x v="226"/>
    <x v="1040"/>
    <x v="1"/>
    <x v="0"/>
    <s v="USD"/>
    <n v="1426791770"/>
    <n v="1424203370"/>
    <b v="0"/>
    <n v="3"/>
    <b v="0"/>
    <s v="film &amp; video/drama"/>
    <x v="1314"/>
    <x v="1226"/>
    <s v="film &amp; video"/>
    <s v="drama"/>
    <x v="1630"/>
    <d v="2015-03-19T14:02:50"/>
  </r>
  <r>
    <n v="3377"/>
    <s v="To Kill a Machine"/>
    <s v="An empowering play about war time code breaker Alan Turing which tells the real story of a hero vilified for his sexuality and suicide."/>
    <x v="226"/>
    <x v="1187"/>
    <x v="2"/>
    <x v="9"/>
    <s v="GBP"/>
    <n v="1426870560"/>
    <n v="1424280899"/>
    <b v="0"/>
    <n v="77"/>
    <b v="1"/>
    <s v="theater/plays"/>
    <x v="497"/>
    <x v="1227"/>
    <s v="theater"/>
    <s v="plays"/>
    <x v="1631"/>
    <d v="2015-03-20T11:56:00"/>
  </r>
  <r>
    <n v="3376"/>
    <s v="The Tutors"/>
    <s v="3 college grads struggling to fund their social network. 1 bratty blackmailing student. 1 dreamy Asian business man. 1 awesome play."/>
    <x v="226"/>
    <x v="1188"/>
    <x v="2"/>
    <x v="0"/>
    <s v="USD"/>
    <n v="1429976994"/>
    <n v="1424796594"/>
    <b v="0"/>
    <n v="19"/>
    <b v="1"/>
    <s v="theater/plays"/>
    <x v="1315"/>
    <x v="1228"/>
    <s v="theater"/>
    <s v="plays"/>
    <x v="1632"/>
    <d v="2015-04-25T10:49:54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x v="1189"/>
    <x v="2"/>
    <x v="11"/>
    <s v="CAD"/>
    <n v="1427775414"/>
    <n v="1425187014"/>
    <b v="0"/>
    <n v="40"/>
    <b v="1"/>
    <s v="theater/plays"/>
    <x v="1316"/>
    <x v="1229"/>
    <s v="theater"/>
    <s v="plays"/>
    <x v="1633"/>
    <d v="2015-03-30T23:16:54"/>
  </r>
  <r>
    <n v="127"/>
    <s v="Human Evolution (Canceled)"/>
    <s v="An ambitious Sci-Fi/Action film that will have a big-budget feel with stunning visuals &amp; stunts starring a casting of up and comers."/>
    <x v="226"/>
    <x v="1190"/>
    <x v="0"/>
    <x v="0"/>
    <s v="USD"/>
    <n v="1428069541"/>
    <n v="1425481141"/>
    <b v="0"/>
    <n v="4"/>
    <b v="0"/>
    <s v="film &amp; video/science fiction"/>
    <x v="1317"/>
    <x v="1230"/>
    <s v="film &amp; video"/>
    <s v="science fiction"/>
    <x v="1634"/>
    <d v="2015-04-03T08:59:01"/>
  </r>
  <r>
    <n v="3205"/>
    <s v="Children Must Run: An Original Musical"/>
    <s v="Children Must Run is an original musical, about a prostitute, a drug mule, a child soldier and their struggles, hopes and dreams."/>
    <x v="226"/>
    <x v="668"/>
    <x v="1"/>
    <x v="9"/>
    <s v="GBP"/>
    <n v="1430470772"/>
    <n v="1427878772"/>
    <b v="0"/>
    <n v="12"/>
    <b v="0"/>
    <s v="theater/musical"/>
    <x v="1318"/>
    <x v="155"/>
    <s v="theater"/>
    <s v="musical"/>
    <x v="1635"/>
    <d v="2015-05-01T03:59:32"/>
  </r>
  <r>
    <n v="228"/>
    <s v="Facets of a Geek life"/>
    <s v="I am making a film from one one of my books called facets of a Geek life."/>
    <x v="226"/>
    <x v="0"/>
    <x v="1"/>
    <x v="9"/>
    <s v="GBP"/>
    <n v="1433176105"/>
    <n v="1427992105"/>
    <b v="0"/>
    <n v="0"/>
    <b v="0"/>
    <s v="film &amp; video/drama"/>
    <x v="0"/>
    <x v="0"/>
    <s v="film &amp; video"/>
    <s v="drama"/>
    <x v="1636"/>
    <d v="2015-06-01T11:28:25"/>
  </r>
  <r>
    <n v="2355"/>
    <s v="PriceItUpPlease (Canceled)"/>
    <s v="PriceItUpPlease will be an easy to use website that estimates the amount of your startup costs for that great idea you have!"/>
    <x v="226"/>
    <x v="814"/>
    <x v="0"/>
    <x v="3"/>
    <s v="AUD"/>
    <n v="1430604136"/>
    <n v="1428012136"/>
    <b v="0"/>
    <n v="2"/>
    <b v="0"/>
    <s v="technology/web"/>
    <x v="1300"/>
    <x v="828"/>
    <s v="technology"/>
    <s v="web"/>
    <x v="1637"/>
    <d v="2015-05-02T17:02:16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x v="0"/>
    <x v="1"/>
    <x v="0"/>
    <s v="USD"/>
    <n v="1432917394"/>
    <n v="1429029394"/>
    <b v="0"/>
    <n v="0"/>
    <b v="0"/>
    <s v="theater/plays"/>
    <x v="0"/>
    <x v="0"/>
    <s v="theater"/>
    <s v="plays"/>
    <x v="1638"/>
    <d v="2015-05-29T11:36:34"/>
  </r>
  <r>
    <n v="3269"/>
    <s v="Cicada Studios presents &quot;Miss Sarah&quot;"/>
    <s v="Cicada Studios presents, as their inaugural production, a new-writing world premiere at the Edinburgh Fringe Festival 2015."/>
    <x v="226"/>
    <x v="1191"/>
    <x v="2"/>
    <x v="9"/>
    <s v="GBP"/>
    <n v="1434452400"/>
    <n v="1431509397"/>
    <b v="1"/>
    <n v="70"/>
    <b v="1"/>
    <s v="theater/plays"/>
    <x v="1319"/>
    <x v="1231"/>
    <s v="theater"/>
    <s v="plays"/>
    <x v="1639"/>
    <d v="2015-06-16T06:00:00"/>
  </r>
  <r>
    <n v="1153"/>
    <s v="The Cold Spot Mobile Trailer"/>
    <s v="A mobile concession trailer for snow cones, ice cream, smoothies and more"/>
    <x v="226"/>
    <x v="15"/>
    <x v="1"/>
    <x v="0"/>
    <s v="USD"/>
    <n v="1434647305"/>
    <n v="1432055305"/>
    <b v="0"/>
    <n v="1"/>
    <b v="0"/>
    <s v="food/food trucks"/>
    <x v="757"/>
    <x v="14"/>
    <s v="food"/>
    <s v="food trucks"/>
    <x v="1640"/>
    <d v="2015-06-18T12:08:25"/>
  </r>
  <r>
    <n v="4040"/>
    <s v="The Last Encore Musical"/>
    <s v="This nationally published book, set in the 70â€™s, tells the untold story of singers and a friendly reunion visit turning bad."/>
    <x v="226"/>
    <x v="1192"/>
    <x v="1"/>
    <x v="0"/>
    <s v="USD"/>
    <n v="1437188400"/>
    <n v="1432100004"/>
    <b v="0"/>
    <n v="2"/>
    <b v="0"/>
    <s v="theater/plays"/>
    <x v="1208"/>
    <x v="1232"/>
    <s v="theater"/>
    <s v="plays"/>
    <x v="1641"/>
    <d v="2015-07-17T22:00:00"/>
  </r>
  <r>
    <n v="56"/>
    <s v="Voxwomen Cycling Show"/>
    <s v="We want to see more women's cycling on TV - and we need your help to make it happen!"/>
    <x v="226"/>
    <x v="1193"/>
    <x v="2"/>
    <x v="9"/>
    <s v="GBP"/>
    <n v="1433779200"/>
    <n v="1432559424"/>
    <b v="0"/>
    <n v="174"/>
    <b v="1"/>
    <s v="film &amp; video/television"/>
    <x v="1320"/>
    <x v="1233"/>
    <s v="film &amp; video"/>
    <s v="television"/>
    <x v="1642"/>
    <d v="2015-06-08T11:00:00"/>
  </r>
  <r>
    <n v="1873"/>
    <s v="The Red Card Blue Card Game"/>
    <s v="It's time for The Red Card Blue Card Game to be available everywhere! Help save the sanity of ALL parent's! Help make it an App!!"/>
    <x v="226"/>
    <x v="798"/>
    <x v="1"/>
    <x v="11"/>
    <s v="CAD"/>
    <n v="1436373900"/>
    <n v="1433861210"/>
    <b v="0"/>
    <n v="2"/>
    <b v="0"/>
    <s v="games/mobile games"/>
    <x v="1195"/>
    <x v="1144"/>
    <s v="games"/>
    <s v="mobile games"/>
    <x v="1643"/>
    <d v="2015-07-08T11:45:00"/>
  </r>
  <r>
    <n v="2607"/>
    <s v="Historic Robotic Spacecraft Poster Series Two"/>
    <s v="Chop Shopâ€™s second series of posters celebrating the most popular and most notable robotic space exploration missions."/>
    <x v="226"/>
    <x v="1194"/>
    <x v="2"/>
    <x v="0"/>
    <s v="USD"/>
    <n v="1439344800"/>
    <n v="1435611572"/>
    <b v="1"/>
    <n v="398"/>
    <b v="1"/>
    <s v="technology/space exploration"/>
    <x v="1321"/>
    <x v="1234"/>
    <s v="technology"/>
    <s v="space exploration"/>
    <x v="1644"/>
    <d v="2015-08-11T21:00:00"/>
  </r>
  <r>
    <n v="896"/>
    <s v="Hardsoul Poets New Album!"/>
    <s v="The people have spoken...the stars have aligned...Hardsoul Poets are making a new record and we want our fans on the front lines."/>
    <x v="226"/>
    <x v="231"/>
    <x v="1"/>
    <x v="0"/>
    <s v="USD"/>
    <n v="1440734400"/>
    <n v="1438549026"/>
    <b v="0"/>
    <n v="72"/>
    <b v="0"/>
    <s v="music/indie rock"/>
    <x v="1322"/>
    <x v="1235"/>
    <s v="music"/>
    <s v="indie rock"/>
    <x v="1645"/>
    <d v="2015-08-27T23:00:00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x v="57"/>
    <x v="1"/>
    <x v="17"/>
    <s v="NZD"/>
    <n v="1441837879"/>
    <n v="1439245879"/>
    <b v="0"/>
    <n v="1"/>
    <b v="0"/>
    <s v="theater/spaces"/>
    <x v="1099"/>
    <x v="199"/>
    <s v="theater"/>
    <s v="spaces"/>
    <x v="1646"/>
    <d v="2015-09-09T17:31:19"/>
  </r>
  <r>
    <n v="3931"/>
    <s v="Still I Weep"/>
    <s v="An original stage play designed to bring to light the long-term effects on adult survivors of childhood sexual abuse. We do survive!"/>
    <x v="226"/>
    <x v="0"/>
    <x v="1"/>
    <x v="0"/>
    <s v="USD"/>
    <n v="1441510707"/>
    <n v="1439350707"/>
    <b v="0"/>
    <n v="0"/>
    <b v="0"/>
    <s v="theater/plays"/>
    <x v="0"/>
    <x v="0"/>
    <s v="theater"/>
    <s v="plays"/>
    <x v="1647"/>
    <d v="2015-09-05T22:38:27"/>
  </r>
  <r>
    <n v="205"/>
    <s v="KISS ME GOODBYE - A REFRESHING VOICE IN INDIE FILMMAKING"/>
    <s v="A martyr faces execution at the hands of the State, while enduring the horrors and alienation of a new world order."/>
    <x v="226"/>
    <x v="1195"/>
    <x v="1"/>
    <x v="0"/>
    <s v="USD"/>
    <n v="1444144222"/>
    <n v="1441120222"/>
    <b v="0"/>
    <n v="17"/>
    <b v="0"/>
    <s v="film &amp; video/drama"/>
    <x v="1323"/>
    <x v="1236"/>
    <s v="film &amp; video"/>
    <s v="drama"/>
    <x v="1648"/>
    <d v="2015-10-06T10:10:22"/>
  </r>
  <r>
    <n v="3243"/>
    <s v="THE INCREDIBLE FOX SISTERS"/>
    <s v="Live Source's world premiere of a new play by Jaclyn Backhaus, premiering at the New Ohio Theatre October 30th-November 8th."/>
    <x v="226"/>
    <x v="1196"/>
    <x v="2"/>
    <x v="0"/>
    <s v="USD"/>
    <n v="1444348800"/>
    <n v="1442283562"/>
    <b v="1"/>
    <n v="71"/>
    <b v="1"/>
    <s v="theater/plays"/>
    <x v="1324"/>
    <x v="1237"/>
    <s v="theater"/>
    <s v="plays"/>
    <x v="1649"/>
    <d v="2015-10-08T19:00:00"/>
  </r>
  <r>
    <n v="2253"/>
    <s v="ZoMbushed! - A Zombie Co-Op Survival Card Game"/>
    <s v="ZoMbushed! - a solo/co-op action zombie survival card game where players must fight to survive by overcoming obstacles and monsters."/>
    <x v="226"/>
    <x v="1197"/>
    <x v="2"/>
    <x v="0"/>
    <s v="USD"/>
    <n v="1447862947"/>
    <n v="1445267347"/>
    <b v="0"/>
    <n v="84"/>
    <b v="1"/>
    <s v="games/tabletop games"/>
    <x v="1325"/>
    <x v="1238"/>
    <s v="games"/>
    <s v="tabletop games"/>
    <x v="1650"/>
    <d v="2015-11-18T11:09:07"/>
  </r>
  <r>
    <n v="556"/>
    <s v="Braille Academy"/>
    <s v="An educational platform for learning Unified English Braille Code"/>
    <x v="226"/>
    <x v="57"/>
    <x v="1"/>
    <x v="0"/>
    <s v="USD"/>
    <n v="1452112717"/>
    <n v="1449520717"/>
    <b v="0"/>
    <n v="1"/>
    <b v="0"/>
    <s v="technology/web"/>
    <x v="1099"/>
    <x v="199"/>
    <s v="technology"/>
    <s v="web"/>
    <x v="1651"/>
    <d v="2016-01-06T15:38:37"/>
  </r>
  <r>
    <n v="1385"/>
    <s v="Chi Might Project"/>
    <s v="Musicians, singers &amp; songwriters from all over the world collaborate via YouTube in order to create an amazing album!"/>
    <x v="226"/>
    <x v="1198"/>
    <x v="2"/>
    <x v="6"/>
    <s v="EUR"/>
    <n v="1461931860"/>
    <n v="1457109121"/>
    <b v="0"/>
    <n v="134"/>
    <b v="1"/>
    <s v="music/rock"/>
    <x v="1326"/>
    <x v="1239"/>
    <s v="music"/>
    <s v="rock"/>
    <x v="1652"/>
    <d v="2016-04-29T07:11:00"/>
  </r>
  <r>
    <n v="4000"/>
    <s v="The Escorts"/>
    <s v="An Enticing Trip into the World of Assisted Dying"/>
    <x v="226"/>
    <x v="22"/>
    <x v="1"/>
    <x v="0"/>
    <s v="USD"/>
    <n v="1462631358"/>
    <n v="1457450958"/>
    <b v="0"/>
    <n v="1"/>
    <b v="0"/>
    <s v="theater/plays"/>
    <x v="57"/>
    <x v="21"/>
    <s v="theater"/>
    <s v="plays"/>
    <x v="1653"/>
    <d v="2016-05-07T09:29:18"/>
  </r>
  <r>
    <n v="3804"/>
    <s v="Spring Awakening: The Hit Coming-of-Age Rock Musical"/>
    <s v="Basement Theatrics is producing Spring Awakening July 22-31, 2016 at 12th Ave Arts in Seattle, WA! Help make this the best it can be!"/>
    <x v="226"/>
    <x v="0"/>
    <x v="1"/>
    <x v="0"/>
    <s v="USD"/>
    <n v="1469948400"/>
    <n v="1465172024"/>
    <b v="0"/>
    <n v="0"/>
    <b v="0"/>
    <s v="theater/musical"/>
    <x v="0"/>
    <x v="0"/>
    <s v="theater"/>
    <s v="musical"/>
    <x v="1654"/>
    <d v="2016-07-31T02:00:00"/>
  </r>
  <r>
    <n v="3339"/>
    <s v="FRESH PRODUCE'd LA presents: Friends in Transient Places"/>
    <s v="FPLA presents FRIENDS IN TRANSIENT PLACES by Jonathan Caren: a magical story of modern life."/>
    <x v="226"/>
    <x v="1199"/>
    <x v="2"/>
    <x v="0"/>
    <s v="USD"/>
    <n v="1469721518"/>
    <n v="1467129518"/>
    <b v="0"/>
    <n v="47"/>
    <b v="1"/>
    <s v="theater/plays"/>
    <x v="1327"/>
    <x v="1240"/>
    <s v="theater"/>
    <s v="plays"/>
    <x v="1655"/>
    <d v="2016-07-28T10:58:38"/>
  </r>
  <r>
    <n v="512"/>
    <s v="Otherkin The Animated Series"/>
    <s v="We have a fully developed 2D animated series that requires more professional animation. Our first 2 home-animated eps are up online."/>
    <x v="226"/>
    <x v="105"/>
    <x v="1"/>
    <x v="0"/>
    <s v="USD"/>
    <n v="1479667727"/>
    <n v="1475776127"/>
    <b v="0"/>
    <n v="2"/>
    <b v="0"/>
    <s v="film &amp; video/animation"/>
    <x v="1328"/>
    <x v="103"/>
    <s v="film &amp; video"/>
    <s v="animation"/>
    <x v="1656"/>
    <d v="2016-11-20T13:48:47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x v="0"/>
    <x v="1"/>
    <x v="14"/>
    <s v="EUR"/>
    <n v="1480185673"/>
    <n v="1476294073"/>
    <b v="0"/>
    <n v="0"/>
    <b v="0"/>
    <s v="food/food trucks"/>
    <x v="0"/>
    <x v="0"/>
    <s v="food"/>
    <s v="food trucks"/>
    <x v="1657"/>
    <d v="2016-11-26T13:41:13"/>
  </r>
  <r>
    <n v="2608"/>
    <s v="Giant Leaps in Space Poster Series"/>
    <s v="Giant Leaps featuring the historic missions of human spaceflight is the third in our series of space exploration prints"/>
    <x v="226"/>
    <x v="1200"/>
    <x v="2"/>
    <x v="0"/>
    <s v="USD"/>
    <n v="1489536000"/>
    <n v="1485976468"/>
    <b v="1"/>
    <n v="304"/>
    <b v="1"/>
    <s v="technology/space exploration"/>
    <x v="1329"/>
    <x v="1241"/>
    <s v="technology"/>
    <s v="space exploration"/>
    <x v="1658"/>
    <d v="2017-03-14T19:00:00"/>
  </r>
  <r>
    <n v="1684"/>
    <s v="Goodness &amp; Mercy EP - Marty Mikles"/>
    <s v="New Music from Marty Mikles!  A new EP all about God's Goodness &amp; Mercy."/>
    <x v="226"/>
    <x v="1201"/>
    <x v="3"/>
    <x v="0"/>
    <s v="USD"/>
    <n v="1489775641"/>
    <n v="1487360041"/>
    <b v="0"/>
    <n v="101"/>
    <b v="0"/>
    <s v="music/faith"/>
    <x v="1330"/>
    <x v="1242"/>
    <s v="music"/>
    <s v="faith"/>
    <x v="1659"/>
    <d v="2017-03-17T13:34:01"/>
  </r>
  <r>
    <n v="3046"/>
    <s v="improvMANIA Improv Comedy Theater - Chandler, Arizona"/>
    <s v="Your opportunity to help improvMANIA open Chandler, Arizona's new home for family-friendly improv comedy in Historic Downtown Chandler!"/>
    <x v="227"/>
    <x v="1202"/>
    <x v="2"/>
    <x v="0"/>
    <s v="USD"/>
    <n v="1410324720"/>
    <n v="1407784586"/>
    <b v="0"/>
    <n v="58"/>
    <b v="1"/>
    <s v="theater/spaces"/>
    <x v="1331"/>
    <x v="1243"/>
    <s v="theater"/>
    <s v="spaces"/>
    <x v="1660"/>
    <d v="2014-09-09T23:52:00"/>
  </r>
  <r>
    <n v="1661"/>
    <s v="Kyana"/>
    <s v="I am excited to present my debut pop project Kyana!_x000a_Piano and vocal sounds embedded in sophisticated, bold arrangements &amp; brisk beats"/>
    <x v="227"/>
    <x v="1203"/>
    <x v="2"/>
    <x v="15"/>
    <s v="EUR"/>
    <n v="1453064400"/>
    <n v="1449359831"/>
    <b v="0"/>
    <n v="101"/>
    <b v="1"/>
    <s v="music/pop"/>
    <x v="1332"/>
    <x v="1244"/>
    <s v="music"/>
    <s v="pop"/>
    <x v="1661"/>
    <d v="2016-01-17T16:00:00"/>
  </r>
  <r>
    <n v="2956"/>
    <s v="A Happy Home for Hagan's House of Horrors (Canceled)"/>
    <s v="Family-owned and community-operated haunted Halloween attraction in Bladensburg, OH, needs your help to grow bigger!"/>
    <x v="227"/>
    <x v="1204"/>
    <x v="0"/>
    <x v="0"/>
    <s v="USD"/>
    <n v="1462402850"/>
    <n v="1459810850"/>
    <b v="0"/>
    <n v="20"/>
    <b v="0"/>
    <s v="theater/spaces"/>
    <x v="1333"/>
    <x v="1245"/>
    <s v="theater"/>
    <s v="spaces"/>
    <x v="1662"/>
    <d v="2016-05-04T18:00:50"/>
  </r>
  <r>
    <n v="2103"/>
    <s v="Matthew Moon's New Album"/>
    <s v="Indie rocker, Matthew Moon, has something to share with you..."/>
    <x v="228"/>
    <x v="1205"/>
    <x v="2"/>
    <x v="0"/>
    <s v="USD"/>
    <n v="1352488027"/>
    <n v="1349892427"/>
    <b v="0"/>
    <n v="115"/>
    <b v="1"/>
    <s v="music/indie rock"/>
    <x v="1334"/>
    <x v="1246"/>
    <s v="music"/>
    <s v="indie rock"/>
    <x v="1663"/>
    <d v="2012-11-09T14:07:07"/>
  </r>
  <r>
    <n v="958"/>
    <s v="BigBands XL for Apple Watch: Big Long Bands for Large Wrists"/>
    <s v="Brown Leather and Black Nylon extra-long Apple Watch bands for large wrists connects to 42mm. Go measure! Design fits 190-250mm wrists."/>
    <x v="228"/>
    <x v="605"/>
    <x v="1"/>
    <x v="0"/>
    <s v="USD"/>
    <n v="1428641940"/>
    <n v="1426792563"/>
    <b v="0"/>
    <n v="17"/>
    <b v="0"/>
    <s v="technology/wearables"/>
    <x v="1335"/>
    <x v="1247"/>
    <s v="technology"/>
    <s v="wearables"/>
    <x v="1664"/>
    <d v="2015-04-09T23:59:00"/>
  </r>
  <r>
    <n v="3363"/>
    <s v="Making the Move--Edinburgh Fringe 2014"/>
    <s v="A first play about a first kiss, Making the Move is going to the Edinburgh Fringe festival.  Join the party, fall in love.  Help us!"/>
    <x v="229"/>
    <x v="1206"/>
    <x v="2"/>
    <x v="0"/>
    <s v="USD"/>
    <n v="1408464000"/>
    <n v="1406831445"/>
    <b v="0"/>
    <n v="26"/>
    <b v="1"/>
    <s v="theater/plays"/>
    <x v="1336"/>
    <x v="1248"/>
    <s v="theater"/>
    <s v="plays"/>
    <x v="1665"/>
    <d v="2014-08-19T11:00:00"/>
  </r>
  <r>
    <n v="1235"/>
    <s v="Afternoon of Shakuhachi and Koto Music - CD Project"/>
    <s v="We plan to make studio recordings for a CD that highlights six new works composed for our Shakuhachi and Koto Music concert series."/>
    <x v="230"/>
    <x v="902"/>
    <x v="0"/>
    <x v="0"/>
    <s v="USD"/>
    <n v="1387077299"/>
    <n v="1383621299"/>
    <b v="0"/>
    <n v="6"/>
    <b v="0"/>
    <s v="music/world music"/>
    <x v="1337"/>
    <x v="612"/>
    <s v="music"/>
    <s v="world music"/>
    <x v="1666"/>
    <d v="2013-12-14T22:14:59"/>
  </r>
  <r>
    <n v="1027"/>
    <s v="The Seshen - Let's Take This Show on the Road!"/>
    <s v="We just toured the PNW to Vancouver, BC and back, we're ready for next level growth - a van, quality studio recordings &amp; stage visuals!"/>
    <x v="231"/>
    <x v="1207"/>
    <x v="2"/>
    <x v="0"/>
    <s v="USD"/>
    <n v="1414025347"/>
    <n v="1411433347"/>
    <b v="1"/>
    <n v="111"/>
    <b v="1"/>
    <s v="music/electronic music"/>
    <x v="1338"/>
    <x v="1249"/>
    <s v="music"/>
    <s v="electronic music"/>
    <x v="1667"/>
    <d v="2014-10-22T19:49:07"/>
  </r>
  <r>
    <n v="2472"/>
    <s v="Help Ben Hardt Release 3 Albums In 9 Months!"/>
    <s v="Help Ben Hardt release 3 albums in a 9 month span, telling the story of two lovers in London during WWII. All with strings, a rock band and more..."/>
    <x v="232"/>
    <x v="1208"/>
    <x v="2"/>
    <x v="0"/>
    <s v="USD"/>
    <n v="1283562180"/>
    <n v="1277433980"/>
    <b v="0"/>
    <n v="104"/>
    <b v="1"/>
    <s v="music/indie rock"/>
    <x v="1339"/>
    <x v="1250"/>
    <s v="music"/>
    <s v="indie rock"/>
    <x v="1668"/>
    <d v="2010-09-03T20:03:00"/>
  </r>
  <r>
    <n v="107"/>
    <s v="PRETTY LITTLE VICTIM - A Short Film by Paul Jones"/>
    <s v="PRETTY LITTLE VICTIM is a short film from the expanding community of independent Alaskan filmmakers, to be shot in Anchorage, AK"/>
    <x v="232"/>
    <x v="1209"/>
    <x v="2"/>
    <x v="0"/>
    <s v="USD"/>
    <n v="1303688087"/>
    <n v="1301787287"/>
    <b v="0"/>
    <n v="69"/>
    <b v="1"/>
    <s v="film &amp; video/shorts"/>
    <x v="1340"/>
    <x v="1251"/>
    <s v="film &amp; video"/>
    <s v="shorts"/>
    <x v="1669"/>
    <d v="2011-04-24T18:34:47"/>
  </r>
  <r>
    <n v="728"/>
    <s v="The Age of the Platform: My Fourth Book"/>
    <s v="A big idea non-fiction book by an impatient three-time author and insomniac willing to bet on himself."/>
    <x v="232"/>
    <x v="1210"/>
    <x v="2"/>
    <x v="0"/>
    <s v="USD"/>
    <n v="1313957157"/>
    <n v="1310069157"/>
    <b v="0"/>
    <n v="130"/>
    <b v="1"/>
    <s v="publishing/nonfiction"/>
    <x v="1341"/>
    <x v="1252"/>
    <s v="publishing"/>
    <s v="nonfiction"/>
    <x v="1670"/>
    <d v="2011-08-21T15:05:57"/>
  </r>
  <r>
    <n v="2461"/>
    <s v="Christian &amp; The Sinners"/>
    <s v="Songs of faith and worship that are so deeply spiritual you could sing them in church, so down to earth you could play them in a bar."/>
    <x v="232"/>
    <x v="1211"/>
    <x v="2"/>
    <x v="0"/>
    <s v="USD"/>
    <n v="1317438000"/>
    <n v="1314577097"/>
    <b v="0"/>
    <n v="86"/>
    <b v="1"/>
    <s v="music/indie rock"/>
    <x v="1342"/>
    <x v="1253"/>
    <s v="music"/>
    <s v="indie rock"/>
    <x v="1671"/>
    <d v="2011-09-30T22:00:00"/>
  </r>
  <r>
    <n v="1936"/>
    <s v="Grandkids Record a Full-length Album!"/>
    <s v="Hey, we're Grandkids! We have enough songs to record an LP, and we need your help! We're going to make you proud, promise!"/>
    <x v="232"/>
    <x v="1212"/>
    <x v="2"/>
    <x v="0"/>
    <s v="USD"/>
    <n v="1323151140"/>
    <n v="1320528070"/>
    <b v="0"/>
    <n v="145"/>
    <b v="1"/>
    <s v="music/indie rock"/>
    <x v="1343"/>
    <x v="1254"/>
    <s v="music"/>
    <s v="indie rock"/>
    <x v="1672"/>
    <d v="2011-12-06T00:59:00"/>
  </r>
  <r>
    <n v="305"/>
    <s v="My Friend Mott-ly"/>
    <s v="A documentary that I am making about the difficult, but inspiring, life of a late friend of mine."/>
    <x v="232"/>
    <x v="1213"/>
    <x v="2"/>
    <x v="0"/>
    <s v="USD"/>
    <n v="1331392049"/>
    <n v="1328800049"/>
    <b v="1"/>
    <n v="189"/>
    <b v="1"/>
    <s v="film &amp; video/documentary"/>
    <x v="1344"/>
    <x v="1255"/>
    <s v="film &amp; video"/>
    <s v="documentary"/>
    <x v="1673"/>
    <d v="2012-03-10T10:07:29"/>
  </r>
  <r>
    <n v="468"/>
    <s v="Storyville: Return of the Vodou Queen"/>
    <s v="After the devastation of a massive Hurricane, main character that has strong's ties to the city returns to find everything in ruins. As"/>
    <x v="232"/>
    <x v="0"/>
    <x v="1"/>
    <x v="0"/>
    <s v="USD"/>
    <n v="1341978665"/>
    <n v="1336795283"/>
    <b v="0"/>
    <n v="0"/>
    <b v="0"/>
    <s v="film &amp; video/animation"/>
    <x v="0"/>
    <x v="0"/>
    <s v="film &amp; video"/>
    <s v="animation"/>
    <x v="1674"/>
    <d v="2012-07-10T22:51:05"/>
  </r>
  <r>
    <n v="373"/>
    <s v="The Boing Heard 'Round the World"/>
    <s v="A feature documentary about UPA Pictures, the little studio that changed the course of animation around the world"/>
    <x v="232"/>
    <x v="1214"/>
    <x v="2"/>
    <x v="0"/>
    <s v="USD"/>
    <n v="1342648398"/>
    <n v="1340056398"/>
    <b v="0"/>
    <n v="89"/>
    <b v="1"/>
    <s v="film &amp; video/documentary"/>
    <x v="843"/>
    <x v="1256"/>
    <s v="film &amp; video"/>
    <s v="documentary"/>
    <x v="1675"/>
    <d v="2012-07-18T16:53:18"/>
  </r>
  <r>
    <n v="1625"/>
    <s v="Redemption's New DVD!"/>
    <s v="Progressive metal band Redemption is preparing to film its second live DVD at the Progpower festival in Atlanta, GA in September, 2012."/>
    <x v="232"/>
    <x v="1215"/>
    <x v="2"/>
    <x v="0"/>
    <s v="USD"/>
    <n v="1347382053"/>
    <n v="1344962853"/>
    <b v="0"/>
    <n v="104"/>
    <b v="1"/>
    <s v="music/rock"/>
    <x v="1345"/>
    <x v="1257"/>
    <s v="music"/>
    <s v="rock"/>
    <x v="1676"/>
    <d v="2012-09-11T11:47:33"/>
  </r>
  <r>
    <n v="2613"/>
    <s v="Earth 360"/>
    <s v="Re-inventing the way we look at our planet by sending 5 cameras to near space to create the first 360 panoramic view of the earth."/>
    <x v="232"/>
    <x v="1216"/>
    <x v="2"/>
    <x v="0"/>
    <s v="USD"/>
    <n v="1348256294"/>
    <n v="1345664294"/>
    <b v="1"/>
    <n v="28"/>
    <b v="1"/>
    <s v="technology/space exploration"/>
    <x v="1346"/>
    <x v="1258"/>
    <s v="technology"/>
    <s v="space exploration"/>
    <x v="1677"/>
    <d v="2012-09-21T14:38:14"/>
  </r>
  <r>
    <n v="1656"/>
    <s v="Jared Mitchell: The Maiden Voyage"/>
    <s v="The making of a quality, full length album journeying through a pop/folk/rock/americana sound_x000a_noisetrade.com/jaredmitchellmusic"/>
    <x v="232"/>
    <x v="1217"/>
    <x v="2"/>
    <x v="0"/>
    <s v="USD"/>
    <n v="1355437052"/>
    <n v="1352845052"/>
    <b v="0"/>
    <n v="48"/>
    <b v="1"/>
    <s v="music/pop"/>
    <x v="1347"/>
    <x v="1259"/>
    <s v="music"/>
    <s v="pop"/>
    <x v="1678"/>
    <d v="2012-12-13T17:17:32"/>
  </r>
  <r>
    <n v="2533"/>
    <s v="HOLOGRAPHIC - 2013 Concert and Commission Campaign"/>
    <s v="HOLOGRAPHIC is raising money for our 2013 live, four-concert new music project and to commission composer Jonathan Sokol!"/>
    <x v="232"/>
    <x v="1218"/>
    <x v="2"/>
    <x v="0"/>
    <s v="USD"/>
    <n v="1362160868"/>
    <n v="1359568911"/>
    <b v="0"/>
    <n v="136"/>
    <b v="1"/>
    <s v="music/classical music"/>
    <x v="1348"/>
    <x v="1260"/>
    <s v="music"/>
    <s v="classical music"/>
    <x v="1679"/>
    <d v="2013-03-01T13:01:08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x v="1219"/>
    <x v="2"/>
    <x v="0"/>
    <s v="USD"/>
    <n v="1384322340"/>
    <n v="1381430646"/>
    <b v="0"/>
    <n v="128"/>
    <b v="1"/>
    <s v="music/rock"/>
    <x v="1349"/>
    <x v="1261"/>
    <s v="music"/>
    <s v="rock"/>
    <x v="1680"/>
    <d v="2013-11-13T00:59:00"/>
  </r>
  <r>
    <n v="1271"/>
    <s v="Flav Martin's 30-Year Overnight Success Project"/>
    <s v="Flav Martin's 30-year overnight success project pretty much says it all. Dedicated to parenting, she's off to school, back to La musica"/>
    <x v="232"/>
    <x v="1220"/>
    <x v="2"/>
    <x v="0"/>
    <s v="USD"/>
    <n v="1384363459"/>
    <n v="1381767859"/>
    <b v="1"/>
    <n v="31"/>
    <b v="1"/>
    <s v="music/rock"/>
    <x v="666"/>
    <x v="1262"/>
    <s v="music"/>
    <s v="rock"/>
    <x v="1681"/>
    <d v="2013-11-13T12:24:19"/>
  </r>
  <r>
    <n v="1946"/>
    <s v="eMersion Gesture Control System for Music Performance &amp; More"/>
    <s v="A smart technology that allows your instrument to transform movement, orientation and momentum into audio &amp; visual effects."/>
    <x v="232"/>
    <x v="1221"/>
    <x v="2"/>
    <x v="0"/>
    <s v="USD"/>
    <n v="1397961361"/>
    <n v="1392780961"/>
    <b v="1"/>
    <n v="70"/>
    <b v="1"/>
    <s v="technology/hardware"/>
    <x v="1350"/>
    <x v="1263"/>
    <s v="technology"/>
    <s v="hardware"/>
    <x v="1682"/>
    <d v="2014-04-19T21:36:01"/>
  </r>
  <r>
    <n v="3806"/>
    <s v="The Rhythm of Revolution - Charity Musical Production"/>
    <s v="A truly multicultural experience - Hip Hop, Bollywood, Classical Dancers #liveband #Revoultionary Script 19th July@NationalTheatre"/>
    <x v="232"/>
    <x v="186"/>
    <x v="1"/>
    <x v="3"/>
    <s v="AUD"/>
    <n v="1404022381"/>
    <n v="1402294381"/>
    <b v="0"/>
    <n v="1"/>
    <b v="0"/>
    <s v="theater/musical"/>
    <x v="1351"/>
    <x v="184"/>
    <s v="theater"/>
    <s v="musical"/>
    <x v="1683"/>
    <d v="2014-06-29T01:13:01"/>
  </r>
  <r>
    <n v="1981"/>
    <s v="Aspiring storyteller: connecting the dots"/>
    <s v="I would like to tell the story of a young man from Queens, New York and compare his life to a young Afghan man...to connect the dots."/>
    <x v="232"/>
    <x v="1222"/>
    <x v="1"/>
    <x v="11"/>
    <s v="CAD"/>
    <n v="1404926665"/>
    <n v="1402334665"/>
    <b v="0"/>
    <n v="12"/>
    <b v="0"/>
    <s v="photography/people"/>
    <x v="1352"/>
    <x v="1264"/>
    <s v="photography"/>
    <s v="people"/>
    <x v="1684"/>
    <d v="2014-07-09T12:24:25"/>
  </r>
  <r>
    <n v="3966"/>
    <s v="Moroccan National Debate Team"/>
    <s v="MNDT will be the first Moroccan Team in history to participate in the WSDC. the worldâ€™s biggest high school debate tournament."/>
    <x v="232"/>
    <x v="100"/>
    <x v="1"/>
    <x v="0"/>
    <s v="USD"/>
    <n v="1406170740"/>
    <n v="1402506278"/>
    <b v="0"/>
    <n v="2"/>
    <b v="0"/>
    <s v="theater/plays"/>
    <x v="1259"/>
    <x v="98"/>
    <s v="theater"/>
    <s v="plays"/>
    <x v="1685"/>
    <d v="2014-07-23T21:59:00"/>
  </r>
  <r>
    <n v="3880"/>
    <s v="Thoroughly Modern Millie (Canceled)"/>
    <s v="With Russell Grant as Mrs Meers, this classic musical taps into London's Theatro Technis 1-25 October 2014 for its UK fringe premiere!"/>
    <x v="232"/>
    <x v="1223"/>
    <x v="0"/>
    <x v="9"/>
    <s v="GBP"/>
    <n v="1406761200"/>
    <n v="1403724820"/>
    <b v="0"/>
    <n v="17"/>
    <b v="0"/>
    <s v="theater/musical"/>
    <x v="1353"/>
    <x v="1265"/>
    <s v="theater"/>
    <s v="musical"/>
    <x v="1686"/>
    <d v="2014-07-30T18:00:00"/>
  </r>
  <r>
    <n v="1366"/>
    <s v="Kick It! A Tribute to the A.K.s"/>
    <s v="A musical memorial for Alexi Petersen."/>
    <x v="232"/>
    <x v="1224"/>
    <x v="2"/>
    <x v="0"/>
    <s v="USD"/>
    <n v="1417049663"/>
    <n v="1413158063"/>
    <b v="0"/>
    <n v="147"/>
    <b v="1"/>
    <s v="music/rock"/>
    <x v="1354"/>
    <x v="1266"/>
    <s v="music"/>
    <s v="rock"/>
    <x v="1687"/>
    <d v="2014-11-26T19:54:23"/>
  </r>
  <r>
    <n v="592"/>
    <s v="Go Start A Biz"/>
    <s v="Together, we can build a FREE, business start-up system that will help aspiring entrepreneurs change their economic circumstances."/>
    <x v="232"/>
    <x v="53"/>
    <x v="1"/>
    <x v="0"/>
    <s v="USD"/>
    <n v="1417584860"/>
    <n v="1414992860"/>
    <b v="0"/>
    <n v="1"/>
    <b v="0"/>
    <s v="technology/web"/>
    <x v="1355"/>
    <x v="52"/>
    <s v="technology"/>
    <s v="web"/>
    <x v="1688"/>
    <d v="2014-12-03T00:34:20"/>
  </r>
  <r>
    <n v="1158"/>
    <s v="Help me build my Tiny House Cupcake Bakery - Phase 1"/>
    <s v="It's been my dream to start my own cupcake bakery and it's now or never. Help me take the first steps toward building my dream."/>
    <x v="232"/>
    <x v="211"/>
    <x v="1"/>
    <x v="0"/>
    <s v="USD"/>
    <n v="1418091128"/>
    <n v="1415499128"/>
    <b v="0"/>
    <n v="3"/>
    <b v="0"/>
    <s v="food/food trucks"/>
    <x v="1356"/>
    <x v="1267"/>
    <s v="food"/>
    <s v="food trucks"/>
    <x v="1689"/>
    <d v="2014-12-08T21:12:08"/>
  </r>
  <r>
    <n v="1587"/>
    <s v="Aerial Photography :  Americas Most Impressive Structures"/>
    <s v="Aerial Photographs of Historical Structures and Landmarks across the US. Experience the Antique structures from the most Unique Angles!"/>
    <x v="232"/>
    <x v="4"/>
    <x v="1"/>
    <x v="0"/>
    <s v="USD"/>
    <n v="1418510965"/>
    <n v="1415918965"/>
    <b v="0"/>
    <n v="1"/>
    <b v="0"/>
    <s v="photography/places"/>
    <x v="251"/>
    <x v="4"/>
    <s v="photography"/>
    <s v="places"/>
    <x v="1690"/>
    <d v="2014-12-13T17:49:25"/>
  </r>
  <r>
    <n v="2524"/>
    <s v="Les Bostonades' First CD"/>
    <s v="We're bringing some of our favorite music from the past 10 years to disc for the first time ever."/>
    <x v="232"/>
    <x v="1225"/>
    <x v="2"/>
    <x v="0"/>
    <s v="USD"/>
    <n v="1419136200"/>
    <n v="1416338557"/>
    <b v="0"/>
    <n v="43"/>
    <b v="1"/>
    <s v="music/classical music"/>
    <x v="1261"/>
    <x v="1268"/>
    <s v="music"/>
    <s v="classical music"/>
    <x v="1691"/>
    <d v="2014-12-20T23:30:00"/>
  </r>
  <r>
    <n v="2263"/>
    <s v="Corvus Corax Miniatures - Outcasts"/>
    <s v="These are degenerated men who have, since birth, suffered the effect of mutation and turned into something wicked!"/>
    <x v="232"/>
    <x v="1226"/>
    <x v="2"/>
    <x v="1"/>
    <s v="SEK"/>
    <n v="1422734313"/>
    <n v="1420919913"/>
    <b v="0"/>
    <n v="60"/>
    <b v="1"/>
    <s v="games/tabletop games"/>
    <x v="1357"/>
    <x v="1269"/>
    <s v="games"/>
    <s v="tabletop games"/>
    <x v="1692"/>
    <d v="2015-01-31T14:58:33"/>
  </r>
  <r>
    <n v="144"/>
    <s v="The Great Fear - Post Production Funds (Canceled)"/>
    <s v="A film about a collapsing food industry, a lonely farmer and a lonely botanist needs your help to finish post-production!"/>
    <x v="232"/>
    <x v="1227"/>
    <x v="0"/>
    <x v="11"/>
    <s v="CAD"/>
    <n v="1428945472"/>
    <n v="1423765072"/>
    <b v="0"/>
    <n v="37"/>
    <b v="0"/>
    <s v="film &amp; video/science fiction"/>
    <x v="1358"/>
    <x v="1270"/>
    <s v="film &amp; video"/>
    <s v="science fiction"/>
    <x v="1693"/>
    <d v="2015-04-13T12:17:52"/>
  </r>
  <r>
    <n v="1365"/>
    <s v="MYFEVER's First Studio EP &quot;See The Light&quot;"/>
    <s v="Our first professional studio album &quot;See The Light&quot; will be released this spring! Help us record, mix, master, and release the album!"/>
    <x v="232"/>
    <x v="1228"/>
    <x v="2"/>
    <x v="0"/>
    <s v="USD"/>
    <n v="1426523752"/>
    <n v="1423935352"/>
    <b v="0"/>
    <n v="92"/>
    <b v="1"/>
    <s v="music/rock"/>
    <x v="1359"/>
    <x v="1271"/>
    <s v="music"/>
    <s v="rock"/>
    <x v="1694"/>
    <d v="2015-03-16T11:35:52"/>
  </r>
  <r>
    <n v="398"/>
    <s v="Picking Up the Pieces: Child Holocaust Survivors Rebuild"/>
    <s v="My film tells the stories of Jewish Child Holocaust Survivors and how they rebuilt their lives. STRETCH GOALS ADDED!"/>
    <x v="232"/>
    <x v="1229"/>
    <x v="2"/>
    <x v="0"/>
    <s v="USD"/>
    <n v="1430334126"/>
    <n v="1426446126"/>
    <b v="0"/>
    <n v="67"/>
    <b v="1"/>
    <s v="film &amp; video/documentary"/>
    <x v="1360"/>
    <x v="1272"/>
    <s v="film &amp; video"/>
    <s v="documentary"/>
    <x v="1695"/>
    <d v="2015-04-29T14:02:06"/>
  </r>
  <r>
    <n v="2729"/>
    <s v="McChi Luggage: It's a Luggage, USB Charger and a Table Top"/>
    <s v="A luggage that is more than a luggage! It is what you want it to be."/>
    <x v="232"/>
    <x v="1230"/>
    <x v="2"/>
    <x v="0"/>
    <s v="USD"/>
    <n v="1430459197"/>
    <n v="1427867197"/>
    <b v="0"/>
    <n v="23"/>
    <b v="1"/>
    <s v="technology/hardware"/>
    <x v="1361"/>
    <x v="1273"/>
    <s v="technology"/>
    <s v="hardware"/>
    <x v="1696"/>
    <d v="2015-05-01T00:46:37"/>
  </r>
  <r>
    <n v="2845"/>
    <s v="Haberdasher Theatre Inc. : Richard Greenbergâ€™s, The Maderati"/>
    <s v="The Maderati: A bitingly witty absurdest comedy, which pokes wickedly perceptive fun at NY artist lifestyle."/>
    <x v="232"/>
    <x v="1231"/>
    <x v="1"/>
    <x v="0"/>
    <s v="USD"/>
    <n v="1433723033"/>
    <n v="1428539033"/>
    <b v="0"/>
    <n v="39"/>
    <b v="0"/>
    <s v="theater/plays"/>
    <x v="1362"/>
    <x v="1274"/>
    <s v="theater"/>
    <s v="plays"/>
    <x v="1697"/>
    <d v="2015-06-07T19:23:53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x v="1232"/>
    <x v="2"/>
    <x v="9"/>
    <s v="GBP"/>
    <n v="1433198520"/>
    <n v="1430340195"/>
    <b v="0"/>
    <n v="123"/>
    <b v="1"/>
    <s v="photography/photobooks"/>
    <x v="1363"/>
    <x v="1275"/>
    <s v="photography"/>
    <s v="photobooks"/>
    <x v="1698"/>
    <d v="2015-06-01T17:42:00"/>
  </r>
  <r>
    <n v="3712"/>
    <s v="IT'S JUST MY LIFE"/>
    <s v="Married, Single, Divorced, Straight, Gay, Transgendered, Birth Mother, Adoptive Mother.... Everyone has a story.  These are ours."/>
    <x v="232"/>
    <x v="1233"/>
    <x v="2"/>
    <x v="0"/>
    <s v="USD"/>
    <n v="1433055540"/>
    <n v="1431230867"/>
    <b v="0"/>
    <n v="104"/>
    <b v="1"/>
    <s v="theater/plays"/>
    <x v="1364"/>
    <x v="1276"/>
    <s v="theater"/>
    <s v="plays"/>
    <x v="1699"/>
    <d v="2015-05-31T01:59:00"/>
  </r>
  <r>
    <n v="2359"/>
    <s v="crowd-funded public genome sequencing (Canceled)"/>
    <s v="I want to crowdfund the sequencing of my own genome to make it publicly available with crowd-sourced interpretation."/>
    <x v="232"/>
    <x v="1234"/>
    <x v="0"/>
    <x v="0"/>
    <s v="USD"/>
    <n v="1438616124"/>
    <n v="1433432124"/>
    <b v="0"/>
    <n v="3"/>
    <b v="0"/>
    <s v="technology/web"/>
    <x v="1365"/>
    <x v="1277"/>
    <s v="technology"/>
    <s v="web"/>
    <x v="1700"/>
    <d v="2015-08-03T10:35:24"/>
  </r>
  <r>
    <n v="589"/>
    <s v="Get Neighborly"/>
    <s v="Services closer than you think..."/>
    <x v="232"/>
    <x v="4"/>
    <x v="1"/>
    <x v="0"/>
    <s v="USD"/>
    <n v="1436366699"/>
    <n v="1435070699"/>
    <b v="0"/>
    <n v="1"/>
    <b v="0"/>
    <s v="technology/web"/>
    <x v="251"/>
    <x v="4"/>
    <s v="technology"/>
    <s v="web"/>
    <x v="1701"/>
    <d v="2015-07-08T09:44:59"/>
  </r>
  <r>
    <n v="2441"/>
    <s v="Bring Alchemy Pops to the People!"/>
    <s v="YOU can help Alchemy Pops POP up on a street near you!"/>
    <x v="232"/>
    <x v="1235"/>
    <x v="2"/>
    <x v="0"/>
    <s v="USD"/>
    <n v="1437627540"/>
    <n v="1435806054"/>
    <b v="0"/>
    <n v="109"/>
    <b v="1"/>
    <s v="food/small batch"/>
    <x v="1366"/>
    <x v="1278"/>
    <s v="food"/>
    <s v="small batch"/>
    <x v="1702"/>
    <d v="2015-07-22T23:59:00"/>
  </r>
  <r>
    <n v="1534"/>
    <s v="The Art of Abandonment - Photo Book by Walter Arnold"/>
    <s v="The Art of Abandonment is an award winning photographic series that explores the beauty and history of our modern ruins."/>
    <x v="232"/>
    <x v="1236"/>
    <x v="2"/>
    <x v="0"/>
    <s v="USD"/>
    <n v="1441383062"/>
    <n v="1438791062"/>
    <b v="1"/>
    <n v="369"/>
    <b v="1"/>
    <s v="photography/photobooks"/>
    <x v="1367"/>
    <x v="1279"/>
    <s v="photography"/>
    <s v="photobooks"/>
    <x v="1703"/>
    <d v="2015-09-04T11:11:02"/>
  </r>
  <r>
    <n v="2898"/>
    <s v="Galaxy Express - The Play"/>
    <s v="This is an action packed Sci-Fi stage play, using foam latex creature puppets, projected video footage, and audience participation."/>
    <x v="232"/>
    <x v="1237"/>
    <x v="1"/>
    <x v="0"/>
    <s v="USD"/>
    <n v="1446307053"/>
    <n v="1443715053"/>
    <b v="0"/>
    <n v="12"/>
    <b v="0"/>
    <s v="theater/plays"/>
    <x v="1368"/>
    <x v="1280"/>
    <s v="theater"/>
    <s v="plays"/>
    <x v="1704"/>
    <d v="2015-10-31T10:57:33"/>
  </r>
  <r>
    <n v="547"/>
    <s v="Secure Email and Document sharing"/>
    <s v="We are looking to build a secure email / document sharing system for companies needing to send sensitive information to clients."/>
    <x v="232"/>
    <x v="0"/>
    <x v="1"/>
    <x v="9"/>
    <s v="GBP"/>
    <n v="1455122564"/>
    <n v="1452530564"/>
    <b v="0"/>
    <n v="0"/>
    <b v="0"/>
    <s v="technology/web"/>
    <x v="0"/>
    <x v="0"/>
    <s v="technology"/>
    <s v="web"/>
    <x v="1705"/>
    <d v="2016-02-10T11:42:44"/>
  </r>
  <r>
    <n v="942"/>
    <s v="Head Mounted Display Adapter for the dscvr VR Viewer"/>
    <s v="A Hands Free head mounted display adapter that supports the I AM Cardboard dscvr VR viewer for comfortable extended 3-D/VR viewing."/>
    <x v="232"/>
    <x v="1238"/>
    <x v="1"/>
    <x v="0"/>
    <s v="USD"/>
    <n v="1455826460"/>
    <n v="1452716060"/>
    <b v="0"/>
    <n v="16"/>
    <b v="0"/>
    <s v="technology/wearables"/>
    <x v="1369"/>
    <x v="1281"/>
    <s v="technology"/>
    <s v="wearables"/>
    <x v="1706"/>
    <d v="2016-02-18T15:14:20"/>
  </r>
  <r>
    <n v="356"/>
    <s v="43 and 80"/>
    <s v="A documentary about halibut conservation and how it impacts communities of Southeast Alaska."/>
    <x v="232"/>
    <x v="1239"/>
    <x v="2"/>
    <x v="0"/>
    <s v="USD"/>
    <n v="1458152193"/>
    <n v="1455563793"/>
    <b v="1"/>
    <n v="97"/>
    <b v="1"/>
    <s v="film &amp; video/documentary"/>
    <x v="1370"/>
    <x v="1282"/>
    <s v="film &amp; video"/>
    <s v="documentary"/>
    <x v="1707"/>
    <d v="2016-03-16T13:16:33"/>
  </r>
  <r>
    <n v="2221"/>
    <s v="Dice Bazaar - Dice rolling, card trading, family fun"/>
    <s v="Welcome to the Dice Bazaar! Roll dice to buy &amp; trade products at the bazaar, block opponents, tame cobras, and score points!"/>
    <x v="232"/>
    <x v="1240"/>
    <x v="2"/>
    <x v="0"/>
    <s v="USD"/>
    <n v="1461369600"/>
    <n v="1458748809"/>
    <b v="0"/>
    <n v="218"/>
    <b v="1"/>
    <s v="games/tabletop games"/>
    <x v="1371"/>
    <x v="1283"/>
    <s v="games"/>
    <s v="tabletop games"/>
    <x v="1708"/>
    <d v="2016-04-22T19:00:00"/>
  </r>
  <r>
    <n v="555"/>
    <s v="Marketing campaign for Show-Skill.net website"/>
    <s v="Show-Skill.net helps to promote young football talents for free. It's the best place to show what you've got! Just post your videos :)"/>
    <x v="232"/>
    <x v="0"/>
    <x v="1"/>
    <x v="9"/>
    <s v="GBP"/>
    <n v="1465720143"/>
    <n v="1463128143"/>
    <b v="0"/>
    <n v="0"/>
    <b v="0"/>
    <s v="technology/web"/>
    <x v="0"/>
    <x v="0"/>
    <s v="technology"/>
    <s v="web"/>
    <x v="1709"/>
    <d v="2016-06-12T03:29:03"/>
  </r>
  <r>
    <n v="597"/>
    <s v="Rolodex: One Contact List to Rule Them All"/>
    <s v="Rolodex is a web application that strives to nurture business to business relationships by connecting users via email."/>
    <x v="232"/>
    <x v="68"/>
    <x v="1"/>
    <x v="0"/>
    <s v="USD"/>
    <n v="1469980800"/>
    <n v="1466787335"/>
    <b v="0"/>
    <n v="2"/>
    <b v="0"/>
    <s v="technology/web"/>
    <x v="382"/>
    <x v="21"/>
    <s v="technology"/>
    <s v="web"/>
    <x v="1710"/>
    <d v="2016-07-31T11:00:00"/>
  </r>
  <r>
    <n v="3586"/>
    <s v="Actors &amp; Musicians who are Blind or Autistic"/>
    <s v="See Theatre In A New Light"/>
    <x v="232"/>
    <x v="1241"/>
    <x v="2"/>
    <x v="0"/>
    <s v="USD"/>
    <n v="1474649070"/>
    <n v="1469465070"/>
    <b v="0"/>
    <n v="54"/>
    <b v="1"/>
    <s v="theater/plays"/>
    <x v="1372"/>
    <x v="1284"/>
    <s v="theater"/>
    <s v="plays"/>
    <x v="1711"/>
    <d v="2016-09-23T11:44:30"/>
  </r>
  <r>
    <n v="3862"/>
    <s v="The Container Play"/>
    <s v="The hit immersive theatre experience of England comes to Corpus Christi!"/>
    <x v="232"/>
    <x v="4"/>
    <x v="1"/>
    <x v="0"/>
    <s v="USD"/>
    <n v="1473699540"/>
    <n v="1472451356"/>
    <b v="0"/>
    <n v="1"/>
    <b v="0"/>
    <s v="theater/plays"/>
    <x v="251"/>
    <x v="4"/>
    <s v="theater"/>
    <s v="plays"/>
    <x v="1712"/>
    <d v="2016-09-12T11:59:00"/>
  </r>
  <r>
    <n v="1424"/>
    <s v="Subway Mantras"/>
    <s v="A short book of practical mantras that can be used every day of the week. Mantras are cogwheels of universal engines."/>
    <x v="232"/>
    <x v="1242"/>
    <x v="1"/>
    <x v="0"/>
    <s v="USD"/>
    <n v="1479233602"/>
    <n v="1478106802"/>
    <b v="0"/>
    <n v="14"/>
    <b v="0"/>
    <s v="publishing/translations"/>
    <x v="1373"/>
    <x v="1285"/>
    <s v="publishing"/>
    <s v="translations"/>
    <x v="1713"/>
    <d v="2016-11-15T13:13:22"/>
  </r>
  <r>
    <n v="2324"/>
    <s v="Pies not Lies"/>
    <s v="A city centre shop selling great locally made food with room to chat and learn about eachother."/>
    <x v="232"/>
    <x v="1243"/>
    <x v="3"/>
    <x v="9"/>
    <s v="GBP"/>
    <n v="1490559285"/>
    <n v="1487970885"/>
    <b v="0"/>
    <n v="61"/>
    <b v="0"/>
    <s v="food/small batch"/>
    <x v="1374"/>
    <x v="1286"/>
    <s v="food"/>
    <s v="small batch"/>
    <x v="1714"/>
    <d v="2017-03-26T15:14:45"/>
  </r>
  <r>
    <n v="3001"/>
    <s v="New Comedy Venue and Training Facility"/>
    <s v="Get Scene Studios and Highwire Comedy Co. creating an amazing training facility and theater for Atlanta comedy and film talent!"/>
    <x v="233"/>
    <x v="1244"/>
    <x v="2"/>
    <x v="0"/>
    <s v="USD"/>
    <n v="1468445382"/>
    <n v="1465853382"/>
    <b v="0"/>
    <n v="175"/>
    <b v="1"/>
    <s v="theater/spaces"/>
    <x v="1375"/>
    <x v="1287"/>
    <s v="theater"/>
    <s v="spaces"/>
    <x v="1715"/>
    <d v="2016-07-13T16:29:42"/>
  </r>
  <r>
    <n v="2015"/>
    <s v="ExtraCore (Arduino Compatible)"/>
    <s v="ExtraCore is a 1&quot; x 1&quot; 22 I/O pin Arduino Compatible. It's 1.7 grams and 16mhz of tiny Arduino style coolness."/>
    <x v="234"/>
    <x v="1245"/>
    <x v="2"/>
    <x v="0"/>
    <s v="USD"/>
    <n v="1315602163"/>
    <n v="1313010163"/>
    <b v="1"/>
    <n v="162"/>
    <b v="1"/>
    <s v="technology/hardware"/>
    <x v="1376"/>
    <x v="1288"/>
    <s v="technology"/>
    <s v="hardware"/>
    <x v="1716"/>
    <d v="2011-09-09T16:02:43"/>
  </r>
  <r>
    <n v="4010"/>
    <s v="The Connection Play 2014"/>
    <s v="JUNTO Productions is proud to present our first production, the premiere of The Connection, a play by Jeffrey Paul."/>
    <x v="234"/>
    <x v="1246"/>
    <x v="1"/>
    <x v="0"/>
    <s v="USD"/>
    <n v="1414348166"/>
    <n v="1412879366"/>
    <b v="0"/>
    <n v="38"/>
    <b v="0"/>
    <s v="theater/plays"/>
    <x v="1377"/>
    <x v="1289"/>
    <s v="theater"/>
    <s v="plays"/>
    <x v="1717"/>
    <d v="2014-10-26T13:29:26"/>
  </r>
  <r>
    <n v="518"/>
    <s v="Somorrah"/>
    <s v="The community of Somorrah is peaceful and unblemished until &quot;The Boss&quot; power and money starts to diminish &amp; plans to gain it all back!"/>
    <x v="235"/>
    <x v="0"/>
    <x v="1"/>
    <x v="0"/>
    <s v="USD"/>
    <n v="1441550760"/>
    <n v="1438958824"/>
    <b v="0"/>
    <n v="0"/>
    <b v="0"/>
    <s v="film &amp; video/animation"/>
    <x v="0"/>
    <x v="0"/>
    <s v="film &amp; video"/>
    <s v="animation"/>
    <x v="1718"/>
    <d v="2015-09-06T09:46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x v="0"/>
    <x v="1"/>
    <x v="0"/>
    <s v="USD"/>
    <n v="1278628800"/>
    <n v="1276043330"/>
    <b v="0"/>
    <n v="0"/>
    <b v="0"/>
    <s v="music/jazz"/>
    <x v="0"/>
    <x v="0"/>
    <s v="music"/>
    <s v="jazz"/>
    <x v="1719"/>
    <d v="2010-07-08T17:40:00"/>
  </r>
  <r>
    <n v="724"/>
    <s v="The Adventure Access Guide: How to Walk Across America"/>
    <s v="We are creating the Adventure Access Trail, a new walking trail from Boston to San Francisco.  _x000a_http://adventureaccess.org"/>
    <x v="236"/>
    <x v="1247"/>
    <x v="2"/>
    <x v="0"/>
    <s v="USD"/>
    <n v="1309447163"/>
    <n v="1306855163"/>
    <b v="0"/>
    <n v="143"/>
    <b v="1"/>
    <s v="publishing/nonfiction"/>
    <x v="1378"/>
    <x v="1290"/>
    <s v="publishing"/>
    <s v="nonfiction"/>
    <x v="1720"/>
    <d v="2011-06-30T10:19:23"/>
  </r>
  <r>
    <n v="3182"/>
    <s v="A Thought in Three Parts"/>
    <s v="FRANK, a newborn company, presents Wallace Shawn's famously unproduced,&quot;A Thought in Three Parts.&quot;_x000a_Be FRANK with us!"/>
    <x v="236"/>
    <x v="1248"/>
    <x v="2"/>
    <x v="0"/>
    <s v="USD"/>
    <n v="1328029200"/>
    <n v="1323211621"/>
    <b v="1"/>
    <n v="151"/>
    <b v="1"/>
    <s v="theater/plays"/>
    <x v="1379"/>
    <x v="1291"/>
    <s v="theater"/>
    <s v="plays"/>
    <x v="1721"/>
    <d v="2012-01-31T12:00:00"/>
  </r>
  <r>
    <n v="2296"/>
    <s v="HAMELL ON TRIAL IS RECORDING AN ALBUM"/>
    <s v="Ed Hamell AKA Hamell on Trial is recording an album titled The Happiest Man in the World. He needs your help."/>
    <x v="236"/>
    <x v="1249"/>
    <x v="2"/>
    <x v="0"/>
    <s v="USD"/>
    <n v="1330018426"/>
    <n v="1326994426"/>
    <b v="0"/>
    <n v="145"/>
    <b v="1"/>
    <s v="music/rock"/>
    <x v="1380"/>
    <x v="1292"/>
    <s v="music"/>
    <s v="rock"/>
    <x v="1722"/>
    <d v="2012-02-23T12:33:46"/>
  </r>
  <r>
    <n v="2768"/>
    <s v="It's Okay To Wait"/>
    <s v="â€œItâ€™s Okay to Waitâ€ is the story of a father who sits down with his adolescent daughter to have â€œthe talkâ€ about sex."/>
    <x v="236"/>
    <x v="1250"/>
    <x v="1"/>
    <x v="0"/>
    <s v="USD"/>
    <n v="1333028723"/>
    <n v="1330440323"/>
    <b v="0"/>
    <n v="34"/>
    <b v="0"/>
    <s v="publishing/children's books"/>
    <x v="1381"/>
    <x v="1293"/>
    <s v="publishing"/>
    <s v="children's books"/>
    <x v="1723"/>
    <d v="2012-03-29T08:45:23"/>
  </r>
  <r>
    <n v="3154"/>
    <s v="&quot;Bright Ideas&quot; By Eric Coble"/>
    <s v="Hilarious play about two parents obsessed with getting their kid into the best pre-school and are willing to do ANYTHING to get him in!"/>
    <x v="236"/>
    <x v="370"/>
    <x v="2"/>
    <x v="0"/>
    <s v="USD"/>
    <n v="1333310458"/>
    <n v="1330722058"/>
    <b v="1"/>
    <n v="123"/>
    <b v="1"/>
    <s v="theater/plays"/>
    <x v="1382"/>
    <x v="1294"/>
    <s v="theater"/>
    <s v="plays"/>
    <x v="1724"/>
    <d v="2012-04-01T15:00:58"/>
  </r>
  <r>
    <n v="938"/>
    <s v="Celebrating American Jazz &amp; Soul Music"/>
    <s v="Creating new avenues of exposure for young Jazz &amp; Soul artists_x000a_to express their Art of Music."/>
    <x v="236"/>
    <x v="82"/>
    <x v="1"/>
    <x v="0"/>
    <s v="USD"/>
    <n v="1346585448"/>
    <n v="1343993448"/>
    <b v="0"/>
    <n v="1"/>
    <b v="0"/>
    <s v="music/jazz"/>
    <x v="471"/>
    <x v="22"/>
    <s v="music"/>
    <s v="jazz"/>
    <x v="1725"/>
    <d v="2012-09-02T06:30:48"/>
  </r>
  <r>
    <n v="3002"/>
    <s v="Help Fund the &quot;Back Room&quot; Arts Space at Jimmy's No 43!"/>
    <s v="Make the workshop/ small stage space at Jimmy's No 43 even better than before!"/>
    <x v="236"/>
    <x v="1251"/>
    <x v="2"/>
    <x v="0"/>
    <s v="USD"/>
    <n v="1356552252"/>
    <n v="1353960252"/>
    <b v="0"/>
    <n v="104"/>
    <b v="1"/>
    <s v="theater/spaces"/>
    <x v="1383"/>
    <x v="1295"/>
    <s v="theater"/>
    <s v="spaces"/>
    <x v="1726"/>
    <d v="2012-12-26T15:04:12"/>
  </r>
  <r>
    <n v="1958"/>
    <s v="Mojo: Digital Design for the Hobbyist"/>
    <s v="The Mojo is an FPGA development board that is designed to be user friendly and a great introduction into digital design for anyone."/>
    <x v="236"/>
    <x v="1252"/>
    <x v="2"/>
    <x v="0"/>
    <s v="USD"/>
    <n v="1364078561"/>
    <n v="1361490161"/>
    <b v="1"/>
    <n v="1356"/>
    <b v="1"/>
    <s v="technology/hardware"/>
    <x v="1384"/>
    <x v="1296"/>
    <s v="technology"/>
    <s v="hardware"/>
    <x v="1727"/>
    <d v="2013-03-23T17:42:41"/>
  </r>
  <r>
    <n v="816"/>
    <s v="Help Friends and Family Release Their Debut Album"/>
    <s v="Friends and Family have an album for you. They need your help to release it to the world."/>
    <x v="236"/>
    <x v="1253"/>
    <x v="2"/>
    <x v="0"/>
    <s v="USD"/>
    <n v="1365489000"/>
    <n v="1362776043"/>
    <b v="0"/>
    <n v="205"/>
    <b v="1"/>
    <s v="music/rock"/>
    <x v="1385"/>
    <x v="1297"/>
    <s v="music"/>
    <s v="rock"/>
    <x v="1728"/>
    <d v="2013-04-09T01:30:00"/>
  </r>
  <r>
    <n v="1281"/>
    <s v="&quot;Laser Beretta&quot;"/>
    <s v="Cure for the Common pulls the trigger on their 2nd full-length LP, &quot;Laser Beretta,&quot; printed on high-quality 15 gram polycarbonate CDs"/>
    <x v="236"/>
    <x v="1254"/>
    <x v="2"/>
    <x v="0"/>
    <s v="USD"/>
    <n v="1375033836"/>
    <n v="1373305836"/>
    <b v="1"/>
    <n v="74"/>
    <b v="1"/>
    <s v="music/rock"/>
    <x v="1386"/>
    <x v="1298"/>
    <s v="music"/>
    <s v="rock"/>
    <x v="1729"/>
    <d v="2013-07-28T12:50:36"/>
  </r>
  <r>
    <n v="1617"/>
    <s v="The Coffis Brothers 2nd Album!"/>
    <s v="The Coffis Brothers &amp;The Mountain Men are recording a brand new full length record."/>
    <x v="236"/>
    <x v="1255"/>
    <x v="2"/>
    <x v="0"/>
    <s v="USD"/>
    <n v="1383332400"/>
    <n v="1380470188"/>
    <b v="0"/>
    <n v="158"/>
    <b v="1"/>
    <s v="music/rock"/>
    <x v="1387"/>
    <x v="1299"/>
    <s v="music"/>
    <s v="rock"/>
    <x v="1730"/>
    <d v="2013-11-01T14:00:00"/>
  </r>
  <r>
    <n v="364"/>
    <s v="Wild Familyâ€”Connecting to Your Calling in Your Family Life."/>
    <s v="This family-focused documentary explores the ways parents connect with the wild inside themselves and their kids. Ow-ow-oWoo!"/>
    <x v="236"/>
    <x v="1256"/>
    <x v="2"/>
    <x v="0"/>
    <s v="USD"/>
    <n v="1403323140"/>
    <n v="1400704672"/>
    <b v="0"/>
    <n v="113"/>
    <b v="1"/>
    <s v="film &amp; video/documentary"/>
    <x v="1388"/>
    <x v="1300"/>
    <s v="film &amp; video"/>
    <s v="documentary"/>
    <x v="1731"/>
    <d v="2014-06-20T22:59:00"/>
  </r>
  <r>
    <n v="3765"/>
    <s v="Before and After"/>
    <s v="An new musical from Laura Grill &amp; Misha Chowdhury about relationships, Relationships, and the moments that change everything."/>
    <x v="236"/>
    <x v="1257"/>
    <x v="2"/>
    <x v="0"/>
    <s v="USD"/>
    <n v="1406745482"/>
    <n v="1404153482"/>
    <b v="0"/>
    <n v="107"/>
    <b v="1"/>
    <s v="theater/musical"/>
    <x v="1389"/>
    <x v="1301"/>
    <s v="theater"/>
    <s v="musical"/>
    <x v="1732"/>
    <d v="2014-07-30T13:38:02"/>
  </r>
  <r>
    <n v="65"/>
    <s v="Hello World - Post Production Funds"/>
    <s v="Help finish the short film Hello World. The story of an android in the broken home of a father &amp; son."/>
    <x v="236"/>
    <x v="1258"/>
    <x v="2"/>
    <x v="11"/>
    <s v="CAD"/>
    <n v="1407736740"/>
    <n v="1405453354"/>
    <b v="0"/>
    <n v="57"/>
    <b v="1"/>
    <s v="film &amp; video/shorts"/>
    <x v="1390"/>
    <x v="1302"/>
    <s v="film &amp; video"/>
    <s v="shorts"/>
    <x v="1733"/>
    <d v="2014-08-11T00:59:00"/>
  </r>
  <r>
    <n v="3999"/>
    <s v="The Sins of Seven Tables at the Edinburgh Fringe Festival"/>
    <s v="If tables had ears what tales would they tell? Sins of Seven Tables, a modern take on the 7 Deadlies, are they still sins?"/>
    <x v="236"/>
    <x v="1259"/>
    <x v="1"/>
    <x v="0"/>
    <s v="USD"/>
    <n v="1409514709"/>
    <n v="1406058798"/>
    <b v="0"/>
    <n v="14"/>
    <b v="0"/>
    <s v="theater/plays"/>
    <x v="1391"/>
    <x v="1303"/>
    <s v="theater"/>
    <s v="plays"/>
    <x v="1734"/>
    <d v="2014-08-31T14:51:49"/>
  </r>
  <r>
    <n v="2113"/>
    <s v="Summer Underground // Honeycomb LP"/>
    <s v="Help us fund our second full-length album Honeycomb!"/>
    <x v="236"/>
    <x v="1260"/>
    <x v="2"/>
    <x v="0"/>
    <s v="USD"/>
    <n v="1411505176"/>
    <n v="1408481176"/>
    <b v="0"/>
    <n v="107"/>
    <b v="1"/>
    <s v="music/indie rock"/>
    <x v="1392"/>
    <x v="1304"/>
    <s v="music"/>
    <s v="indie rock"/>
    <x v="1735"/>
    <d v="2014-09-23T15:46:16"/>
  </r>
  <r>
    <n v="3846"/>
    <s v="My Insane Shakespeare"/>
    <s v="My Insane Shakespeare. An original play by Arthur Elbakyan premiering October 13th at United Solo, New York City."/>
    <x v="236"/>
    <x v="1261"/>
    <x v="1"/>
    <x v="0"/>
    <s v="USD"/>
    <n v="1412405940"/>
    <n v="1409721542"/>
    <b v="1"/>
    <n v="8"/>
    <b v="0"/>
    <s v="theater/plays"/>
    <x v="1393"/>
    <x v="1305"/>
    <s v="theater"/>
    <s v="plays"/>
    <x v="1736"/>
    <d v="2014-10-04T01:59:00"/>
  </r>
  <r>
    <n v="765"/>
    <s v="Dirty Quiet Money"/>
    <s v="To survive, an American socialite must fight with a Mafia boss in the French Resistance, but will his underworld ruin her in the end?"/>
    <x v="236"/>
    <x v="1262"/>
    <x v="1"/>
    <x v="0"/>
    <s v="USD"/>
    <n v="1413723684"/>
    <n v="1411131684"/>
    <b v="0"/>
    <n v="44"/>
    <b v="0"/>
    <s v="publishing/fiction"/>
    <x v="1394"/>
    <x v="1306"/>
    <s v="publishing"/>
    <s v="fiction"/>
    <x v="1737"/>
    <d v="2014-10-19T08:01:24"/>
  </r>
  <r>
    <n v="716"/>
    <s v="Pathfinder - Wearable Navigation for the Blind"/>
    <s v="Translate sight into touch with a wrist-mounted wearable. A revolution for visually impaired people everywhere."/>
    <x v="236"/>
    <x v="1263"/>
    <x v="1"/>
    <x v="0"/>
    <s v="USD"/>
    <n v="1417392000"/>
    <n v="1414511307"/>
    <b v="0"/>
    <n v="16"/>
    <b v="0"/>
    <s v="technology/wearables"/>
    <x v="1395"/>
    <x v="1307"/>
    <s v="technology"/>
    <s v="wearables"/>
    <x v="1738"/>
    <d v="2014-11-30T19:00:00"/>
  </r>
  <r>
    <n v="1412"/>
    <s v="For overseas shogi fans! Shogi novel translation project"/>
    <s v="â€œClimbing Silver!â€- An English translation of the Young Adult Shogi novella"/>
    <x v="236"/>
    <x v="1264"/>
    <x v="1"/>
    <x v="0"/>
    <s v="USD"/>
    <n v="1417656699"/>
    <n v="1415064699"/>
    <b v="0"/>
    <n v="13"/>
    <b v="0"/>
    <s v="publishing/translations"/>
    <x v="1396"/>
    <x v="1308"/>
    <s v="publishing"/>
    <s v="translations"/>
    <x v="1739"/>
    <d v="2014-12-03T20:31: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x v="1265"/>
    <x v="1"/>
    <x v="0"/>
    <s v="USD"/>
    <n v="1418769129"/>
    <n v="1416954729"/>
    <b v="0"/>
    <n v="24"/>
    <b v="0"/>
    <s v="theater/musical"/>
    <x v="1397"/>
    <x v="1309"/>
    <s v="theater"/>
    <s v="musical"/>
    <x v="1740"/>
    <d v="2014-12-16T17:32:09"/>
  </r>
  <r>
    <n v="147"/>
    <s v="Consumed (Static Air) (Canceled)"/>
    <s v="Film makers catch live footage beyond their wildest dreams."/>
    <x v="236"/>
    <x v="0"/>
    <x v="0"/>
    <x v="9"/>
    <s v="GBP"/>
    <n v="1420741080"/>
    <n v="1417026340"/>
    <b v="0"/>
    <n v="0"/>
    <b v="0"/>
    <s v="film &amp; video/science fiction"/>
    <x v="0"/>
    <x v="0"/>
    <s v="film &amp; video"/>
    <s v="science fiction"/>
    <x v="1741"/>
    <d v="2015-01-08T13:18:00"/>
  </r>
  <r>
    <n v="1538"/>
    <s v="US National Parks: Picturing the Little Things"/>
    <s v="I want to travel through the National Parks to take pictures of the little things, the &quot;missed&quot; things, that people overlook."/>
    <x v="236"/>
    <x v="1266"/>
    <x v="2"/>
    <x v="0"/>
    <s v="USD"/>
    <n v="1421952370"/>
    <n v="1418064370"/>
    <b v="1"/>
    <n v="46"/>
    <b v="1"/>
    <s v="photography/photobooks"/>
    <x v="1398"/>
    <x v="1310"/>
    <s v="photography"/>
    <s v="photobooks"/>
    <x v="1742"/>
    <d v="2015-01-22T13:46:10"/>
  </r>
  <r>
    <n v="3258"/>
    <s v="Bluebirds by Joe Brondo"/>
    <s v="A guy named Walt steals a book and plans to sell it to get his life on track... until his wife finds out."/>
    <x v="236"/>
    <x v="1267"/>
    <x v="2"/>
    <x v="0"/>
    <s v="USD"/>
    <n v="1420751861"/>
    <n v="1418159861"/>
    <b v="1"/>
    <n v="75"/>
    <b v="1"/>
    <s v="theater/plays"/>
    <x v="1399"/>
    <x v="1311"/>
    <s v="theater"/>
    <s v="plays"/>
    <x v="1743"/>
    <d v="2015-01-08T16:17:41"/>
  </r>
  <r>
    <n v="747"/>
    <s v="Trash is Treasure"/>
    <s v="My creations are born in different cultural environment around the globe with Â« what is already there Â» and act as a social impulse"/>
    <x v="236"/>
    <x v="1268"/>
    <x v="2"/>
    <x v="4"/>
    <s v="EUR"/>
    <n v="1421319240"/>
    <n v="1418649019"/>
    <b v="0"/>
    <n v="55"/>
    <b v="1"/>
    <s v="publishing/nonfiction"/>
    <x v="1400"/>
    <x v="1312"/>
    <s v="publishing"/>
    <s v="nonfiction"/>
    <x v="1744"/>
    <d v="2015-01-15T05:54:00"/>
  </r>
  <r>
    <n v="1044"/>
    <s v="Podcast for fun! (Canceled)"/>
    <s v="Hi. I'm looking to raise some funds to get some microphones, some interfaces to hook XLR to my iPad/iPhone/iMac. Plus some other stuff."/>
    <x v="236"/>
    <x v="293"/>
    <x v="0"/>
    <x v="0"/>
    <s v="USD"/>
    <n v="1425587220"/>
    <n v="1420668801"/>
    <b v="0"/>
    <n v="2"/>
    <b v="0"/>
    <s v="journalism/audio"/>
    <x v="1401"/>
    <x v="64"/>
    <s v="journalism"/>
    <s v="audio"/>
    <x v="1745"/>
    <d v="2015-03-05T15:27:00"/>
  </r>
  <r>
    <n v="2505"/>
    <s v="PASTATUTION"/>
    <s v="PASTATUTION- The act or practice of engaging in Pasta Making for money.  _x000a__x000a_Help us get the Arcobaleno Pasta Extruder!"/>
    <x v="236"/>
    <x v="0"/>
    <x v="1"/>
    <x v="0"/>
    <s v="USD"/>
    <n v="1426292416"/>
    <n v="1423704016"/>
    <b v="0"/>
    <n v="0"/>
    <b v="0"/>
    <s v="food/restaurants"/>
    <x v="0"/>
    <x v="0"/>
    <s v="food"/>
    <s v="restaurants"/>
    <x v="1746"/>
    <d v="2015-03-13T19:20:16"/>
  </r>
  <r>
    <n v="3020"/>
    <s v="Prime Stage Theater Studio Upgrades!"/>
    <s v="Any donation--big or small--will help us upgrade our studio/rehearsal space into a black box theater and offer even more programs."/>
    <x v="236"/>
    <x v="1269"/>
    <x v="2"/>
    <x v="0"/>
    <s v="USD"/>
    <n v="1439583533"/>
    <n v="1434399533"/>
    <b v="0"/>
    <n v="30"/>
    <b v="1"/>
    <s v="theater/spaces"/>
    <x v="1402"/>
    <x v="1313"/>
    <s v="theater"/>
    <s v="spaces"/>
    <x v="1747"/>
    <d v="2015-08-14T15:18:53"/>
  </r>
  <r>
    <n v="495"/>
    <s v="Average Heroes pilot"/>
    <s v="two friends set out to conquer and reach the level cap of the quest watch, how will they do it when they're 2 teenage idiots"/>
    <x v="236"/>
    <x v="0"/>
    <x v="1"/>
    <x v="0"/>
    <s v="USD"/>
    <n v="1437076305"/>
    <n v="1434484305"/>
    <b v="0"/>
    <n v="0"/>
    <b v="0"/>
    <s v="film &amp; video/animation"/>
    <x v="0"/>
    <x v="0"/>
    <s v="film &amp; video"/>
    <s v="animation"/>
    <x v="1748"/>
    <d v="2015-07-16T14:51:45"/>
  </r>
  <r>
    <n v="4015"/>
    <s v="Shakespeare In The Park"/>
    <s v="FREE Shakespeare In the Park in Bergen County, NJ on July 24, 25, 31, and August 1. We need your support to help keep our show FREE"/>
    <x v="236"/>
    <x v="4"/>
    <x v="1"/>
    <x v="0"/>
    <s v="USD"/>
    <n v="1437331463"/>
    <n v="1434739463"/>
    <b v="0"/>
    <n v="1"/>
    <b v="0"/>
    <s v="theater/plays"/>
    <x v="228"/>
    <x v="4"/>
    <s v="theater"/>
    <s v="plays"/>
    <x v="1749"/>
    <d v="2015-07-19T13:44:23"/>
  </r>
  <r>
    <n v="776"/>
    <s v="Run Ragged"/>
    <s v="Would anything change if women were in charge? Book Clubs, readers, and critics herald the latest by award-winning author, Aguila."/>
    <x v="236"/>
    <x v="1270"/>
    <x v="1"/>
    <x v="0"/>
    <s v="USD"/>
    <n v="1444539600"/>
    <n v="1441297645"/>
    <b v="0"/>
    <n v="57"/>
    <b v="0"/>
    <s v="publishing/fiction"/>
    <x v="1403"/>
    <x v="1314"/>
    <s v="publishing"/>
    <s v="fiction"/>
    <x v="1750"/>
    <d v="2015-10-11T00:00:00"/>
  </r>
  <r>
    <n v="3228"/>
    <s v="Hear Me Roar: A Season of Powerful Women"/>
    <s v="A Season of Powerful Women. A Season of Defiance."/>
    <x v="236"/>
    <x v="1271"/>
    <x v="2"/>
    <x v="0"/>
    <s v="USD"/>
    <n v="1450328340"/>
    <n v="1447606884"/>
    <b v="1"/>
    <n v="37"/>
    <b v="1"/>
    <s v="theater/plays"/>
    <x v="1404"/>
    <x v="1315"/>
    <s v="theater"/>
    <s v="plays"/>
    <x v="1751"/>
    <d v="2015-12-16T23:59:00"/>
  </r>
  <r>
    <n v="4023"/>
    <s v="Forgive &amp; Forget"/>
    <s v="An original gospel stage play that explores the pain and hurt caused by those who struggle to forgive others!"/>
    <x v="236"/>
    <x v="0"/>
    <x v="1"/>
    <x v="0"/>
    <s v="USD"/>
    <n v="1458860363"/>
    <n v="1454975963"/>
    <b v="0"/>
    <n v="0"/>
    <b v="0"/>
    <s v="theater/plays"/>
    <x v="0"/>
    <x v="0"/>
    <s v="theater"/>
    <s v="plays"/>
    <x v="1752"/>
    <d v="2016-03-24T17:59:23"/>
  </r>
  <r>
    <n v="1026"/>
    <s v="Changing Stations; London Underground Album Project"/>
    <s v="Changing Stations is an 11-track classical-contemporary album by Daniel Liam Glyn, based on the 11 main lines of the London Underground"/>
    <x v="236"/>
    <x v="1272"/>
    <x v="2"/>
    <x v="9"/>
    <s v="GBP"/>
    <n v="1459414016"/>
    <n v="1456480016"/>
    <b v="1"/>
    <n v="122"/>
    <b v="1"/>
    <s v="music/electronic music"/>
    <x v="1405"/>
    <x v="1316"/>
    <s v="music"/>
    <s v="electronic music"/>
    <x v="1753"/>
    <d v="2016-03-31T03:46:56"/>
  </r>
  <r>
    <n v="1708"/>
    <s v="Praise: It's what we do"/>
    <s v="A debut album for the New Gate Church's praise team; making a cd filled with original songs from a team of misfits with 1 goal in mind"/>
    <x v="236"/>
    <x v="0"/>
    <x v="1"/>
    <x v="0"/>
    <s v="USD"/>
    <n v="1462135706"/>
    <n v="1458679706"/>
    <b v="0"/>
    <n v="0"/>
    <b v="0"/>
    <s v="music/faith"/>
    <x v="0"/>
    <x v="0"/>
    <s v="music"/>
    <s v="faith"/>
    <x v="1754"/>
    <d v="2016-05-01T15:48:26"/>
  </r>
  <r>
    <n v="3171"/>
    <s v="The Fall - an epic theatrical adaptation"/>
    <s v="The theatrical adaptation of the epic film â€˜THE FALLâ€™ for the stage, combining theatre, live music, animation and expansive projection."/>
    <x v="236"/>
    <x v="1273"/>
    <x v="2"/>
    <x v="9"/>
    <s v="GBP"/>
    <n v="1462545358"/>
    <n v="1459953358"/>
    <b v="1"/>
    <n v="117"/>
    <b v="1"/>
    <s v="theater/plays"/>
    <x v="1406"/>
    <x v="1317"/>
    <s v="theater"/>
    <s v="plays"/>
    <x v="1755"/>
    <d v="2016-05-06T09:35:58"/>
  </r>
  <r>
    <n v="3933"/>
    <s v="Three for 5: A King's Story"/>
    <s v="Presenting the complete three part of writer/director Ty Foard's &quot;A King's Story&quot; ...a dramatic artistic one director play festival"/>
    <x v="236"/>
    <x v="1274"/>
    <x v="1"/>
    <x v="0"/>
    <s v="USD"/>
    <n v="1468716180"/>
    <n v="1466205262"/>
    <b v="0"/>
    <n v="12"/>
    <b v="0"/>
    <s v="theater/plays"/>
    <x v="1407"/>
    <x v="1318"/>
    <s v="theater"/>
    <s v="plays"/>
    <x v="1756"/>
    <d v="2016-07-16T19:43:00"/>
  </r>
  <r>
    <n v="1483"/>
    <s v="The Book Club Rebellion"/>
    <s v="When three social outcasts discover that Fictional characters are invading their world, they must form a team to stop this evil force."/>
    <x v="236"/>
    <x v="15"/>
    <x v="1"/>
    <x v="0"/>
    <s v="USD"/>
    <n v="1469162275"/>
    <n v="1467002275"/>
    <b v="0"/>
    <n v="2"/>
    <b v="0"/>
    <s v="publishing/fiction"/>
    <x v="1408"/>
    <x v="22"/>
    <s v="publishing"/>
    <s v="fiction"/>
    <x v="1757"/>
    <d v="2016-07-21T23:37:55"/>
  </r>
  <r>
    <n v="437"/>
    <s v="&quot;Johny and Jasper&quot; educational series"/>
    <s v="This is an educational adventure series for kids about a baby owl and an alien. Physics, science, adventures, drama and joy!"/>
    <x v="236"/>
    <x v="0"/>
    <x v="1"/>
    <x v="11"/>
    <s v="CAD"/>
    <n v="1475912326"/>
    <n v="1470728326"/>
    <b v="0"/>
    <n v="0"/>
    <b v="0"/>
    <s v="film &amp; video/animation"/>
    <x v="0"/>
    <x v="0"/>
    <s v="film &amp; video"/>
    <s v="animation"/>
    <x v="1758"/>
    <d v="2016-10-08T02:38:46"/>
  </r>
  <r>
    <n v="2248"/>
    <s v="The Roots of Magic Miniatures Game: Students of Sorcery"/>
    <s v="Select your Wizard, determine your rivals, and then duel to the death to demonstrate your superiority wielding the Roots of Magic!"/>
    <x v="236"/>
    <x v="1275"/>
    <x v="2"/>
    <x v="9"/>
    <s v="GBP"/>
    <n v="1481749278"/>
    <n v="1479157278"/>
    <b v="0"/>
    <n v="128"/>
    <b v="1"/>
    <s v="games/tabletop games"/>
    <x v="1409"/>
    <x v="1319"/>
    <s v="games"/>
    <s v="tabletop games"/>
    <x v="1759"/>
    <d v="2016-12-14T16:01:18"/>
  </r>
  <r>
    <n v="1745"/>
    <s v="Things I do in Detroit - A Guidebook by The Nain Rouge"/>
    <s v="A Guidebook to the Coolest Places and Things About Detroit by The Nain Rouge, or Red Gnome, Detroit's oldest and coolest resident."/>
    <x v="236"/>
    <x v="1276"/>
    <x v="2"/>
    <x v="0"/>
    <s v="USD"/>
    <n v="1482372000"/>
    <n v="1479276838"/>
    <b v="0"/>
    <n v="89"/>
    <b v="1"/>
    <s v="photography/photobooks"/>
    <x v="1410"/>
    <x v="1320"/>
    <s v="photography"/>
    <s v="photobooks"/>
    <x v="1760"/>
    <d v="2016-12-21T21:00:00"/>
  </r>
  <r>
    <n v="2570"/>
    <s v="Mathias Pizzeria - A Mobile Wood Fired Pizza Oven (Canceled)"/>
    <s v="A family run mobile wood fired pizza oven serving up unique artisan pizzas created by award winning Chef Brandon Mathias!"/>
    <x v="236"/>
    <x v="1277"/>
    <x v="0"/>
    <x v="0"/>
    <s v="USD"/>
    <n v="1486590035"/>
    <n v="1483998035"/>
    <b v="0"/>
    <n v="2"/>
    <b v="0"/>
    <s v="food/food trucks"/>
    <x v="1411"/>
    <x v="1321"/>
    <s v="food"/>
    <s v="food trucks"/>
    <x v="1761"/>
    <d v="2017-02-08T16:40:35"/>
  </r>
  <r>
    <n v="1371"/>
    <s v="The Defiant Tour Documentary with LoNero"/>
    <s v="The Defiant Tour Documentary is a never before examination of the finances of a touring band and what it takes to go on the road."/>
    <x v="237"/>
    <x v="1278"/>
    <x v="2"/>
    <x v="0"/>
    <s v="USD"/>
    <n v="1431022342"/>
    <n v="1428430342"/>
    <b v="0"/>
    <n v="70"/>
    <b v="1"/>
    <s v="music/rock"/>
    <x v="1412"/>
    <x v="1322"/>
    <s v="music"/>
    <s v="rock"/>
    <x v="1762"/>
    <d v="2015-05-07T13:12:22"/>
  </r>
  <r>
    <n v="1622"/>
    <s v="PrincessFrank's MASTERSLAVE Album, EP &amp; Tour"/>
    <s v="Join in PrincessFrank's conquest of the Rock&amp;Roll kingdom! Pledge your support and help him claim the throne of Rock!"/>
    <x v="238"/>
    <x v="1279"/>
    <x v="2"/>
    <x v="0"/>
    <s v="USD"/>
    <n v="1418803140"/>
    <n v="1415343874"/>
    <b v="0"/>
    <n v="65"/>
    <b v="1"/>
    <s v="music/rock"/>
    <x v="1413"/>
    <x v="1323"/>
    <s v="music"/>
    <s v="rock"/>
    <x v="1763"/>
    <d v="2014-12-17T02:59:00"/>
  </r>
  <r>
    <n v="1159"/>
    <s v="Skewed Up Food Truck"/>
    <s v="Skewed Up food truck is my dream and need help getting it started, presenting some to the bank for my loan, spice up logo, etc."/>
    <x v="239"/>
    <x v="0"/>
    <x v="1"/>
    <x v="0"/>
    <s v="USD"/>
    <n v="1435679100"/>
    <n v="1433006765"/>
    <b v="0"/>
    <n v="0"/>
    <b v="0"/>
    <s v="food/food trucks"/>
    <x v="0"/>
    <x v="0"/>
    <s v="food"/>
    <s v="food trucks"/>
    <x v="1764"/>
    <d v="2015-06-30T10:45:00"/>
  </r>
  <r>
    <n v="1254"/>
    <s v="Album4"/>
    <s v="Fresh off the heels of, &quot;Let the Waves Come in Threes,&quot; (#6 National Folk Chart) we're making a new record. Huge thanks for your help!"/>
    <x v="240"/>
    <x v="1280"/>
    <x v="2"/>
    <x v="0"/>
    <s v="USD"/>
    <n v="1293857940"/>
    <n v="1288968886"/>
    <b v="1"/>
    <n v="141"/>
    <b v="1"/>
    <s v="music/rock"/>
    <x v="1414"/>
    <x v="1324"/>
    <s v="music"/>
    <s v="rock"/>
    <x v="1765"/>
    <d v="2010-12-31T23:59:00"/>
  </r>
  <r>
    <n v="1485"/>
    <s v="Covenant Kept - A Christian novel"/>
    <s v="Covenant Kept is a unique story that follows an ordinary woman through an extraordinary spiritual journey. Please help fund me."/>
    <x v="240"/>
    <x v="1281"/>
    <x v="1"/>
    <x v="0"/>
    <s v="USD"/>
    <n v="1434827173"/>
    <n v="1430939173"/>
    <b v="0"/>
    <n v="3"/>
    <b v="0"/>
    <s v="publishing/fiction"/>
    <x v="1415"/>
    <x v="14"/>
    <s v="publishing"/>
    <s v="fiction"/>
    <x v="1766"/>
    <d v="2015-06-20T14:06:13"/>
  </r>
  <r>
    <n v="500"/>
    <s v="Stephen Colbert animated video"/>
    <s v="This animated dark comedy video highlights Stephen Colbert as a super hero-like figure within a corrupt and sinister world manipulated by the media."/>
    <x v="241"/>
    <x v="199"/>
    <x v="1"/>
    <x v="0"/>
    <s v="USD"/>
    <n v="1273356960"/>
    <n v="1268255751"/>
    <b v="0"/>
    <n v="4"/>
    <b v="0"/>
    <s v="film &amp; video/animation"/>
    <x v="1416"/>
    <x v="1325"/>
    <s v="film &amp; video"/>
    <s v="animation"/>
    <x v="1767"/>
    <d v="2010-05-08T17:16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x v="0"/>
    <x v="1"/>
    <x v="0"/>
    <s v="USD"/>
    <n v="1276024260"/>
    <n v="1272050914"/>
    <b v="0"/>
    <n v="0"/>
    <b v="0"/>
    <s v="music/jazz"/>
    <x v="0"/>
    <x v="0"/>
    <s v="music"/>
    <s v="jazz"/>
    <x v="1768"/>
    <d v="2010-06-08T14:11:00"/>
  </r>
  <r>
    <n v="905"/>
    <s v="Jazz For Everyone!"/>
    <s v="Working hard to get into the studio to record, produce, and edit my break out CD. I hope to realize my vision!"/>
    <x v="241"/>
    <x v="1282"/>
    <x v="1"/>
    <x v="0"/>
    <s v="USD"/>
    <n v="1295847926"/>
    <n v="1290663926"/>
    <b v="0"/>
    <n v="6"/>
    <b v="0"/>
    <s v="music/jazz"/>
    <x v="1417"/>
    <x v="1326"/>
    <s v="music"/>
    <s v="jazz"/>
    <x v="1769"/>
    <d v="2011-01-24T00:45:26"/>
  </r>
  <r>
    <n v="369"/>
    <s v="Alpine Zone"/>
    <s v="A documentary of one woman's attempt at solo hiking 2,000 miles, in an effort to understand herself and societal expectations."/>
    <x v="241"/>
    <x v="1283"/>
    <x v="2"/>
    <x v="0"/>
    <s v="USD"/>
    <n v="1326633269"/>
    <n v="1324041269"/>
    <b v="0"/>
    <n v="167"/>
    <b v="1"/>
    <s v="film &amp; video/documentary"/>
    <x v="1418"/>
    <x v="1327"/>
    <s v="film &amp; video"/>
    <s v="documentary"/>
    <x v="1770"/>
    <d v="2012-01-15T08:14:29"/>
  </r>
  <r>
    <n v="915"/>
    <s v="Russ Spiegel's Uncommon Knowledge: The Deep Brooklyn Suite"/>
    <s v="â€œThe Deep Brooklyn Suiteâ€ is a series of musical impressions about living and surviving in Brooklyn."/>
    <x v="241"/>
    <x v="1099"/>
    <x v="1"/>
    <x v="0"/>
    <s v="USD"/>
    <n v="1330577940"/>
    <n v="1327853914"/>
    <b v="0"/>
    <n v="9"/>
    <b v="0"/>
    <s v="music/jazz"/>
    <x v="1419"/>
    <x v="1328"/>
    <s v="music"/>
    <s v="jazz"/>
    <x v="1771"/>
    <d v="2012-02-29T23:59:00"/>
  </r>
  <r>
    <n v="864"/>
    <s v="Help fund an album of LDS songs arranged for jazz piano trio"/>
    <s v="Help to make an album that will stand out in the pantheon of LDS music, an album of the highest musical and artistic standards."/>
    <x v="241"/>
    <x v="328"/>
    <x v="1"/>
    <x v="0"/>
    <s v="USD"/>
    <n v="1381917540"/>
    <n v="1379990038"/>
    <b v="0"/>
    <n v="79"/>
    <b v="0"/>
    <s v="music/jazz"/>
    <x v="1420"/>
    <x v="1329"/>
    <s v="music"/>
    <s v="jazz"/>
    <x v="1772"/>
    <d v="2013-10-16T04:59:00"/>
  </r>
  <r>
    <n v="1262"/>
    <s v="WPG Drummer Boy's band &quot;Bold as Lions&quot; Releases debut album!"/>
    <s v="A soon to be husband and wife bringing hope to the music industry._x000a_You will fall in love with their sound and story."/>
    <x v="241"/>
    <x v="1284"/>
    <x v="2"/>
    <x v="11"/>
    <s v="CAD"/>
    <n v="1392574692"/>
    <n v="1389982692"/>
    <b v="1"/>
    <n v="105"/>
    <b v="1"/>
    <s v="music/rock"/>
    <x v="1421"/>
    <x v="1330"/>
    <s v="music"/>
    <s v="rock"/>
    <x v="1773"/>
    <d v="2014-02-16T13:18:12"/>
  </r>
  <r>
    <n v="1864"/>
    <s v="Fat Cheeks the Cannonball - iPhone and Android"/>
    <s v="Cannons, Power Gloves, and PUNCHING STUFF!  Help Fat Cheeks collect Acorns for upgrades and customize his gear in this Endless Runner"/>
    <x v="241"/>
    <x v="1285"/>
    <x v="1"/>
    <x v="0"/>
    <s v="USD"/>
    <n v="1399223500"/>
    <n v="1396631500"/>
    <b v="0"/>
    <n v="48"/>
    <b v="0"/>
    <s v="games/mobile games"/>
    <x v="1422"/>
    <x v="1331"/>
    <s v="games"/>
    <s v="mobile games"/>
    <x v="1774"/>
    <d v="2014-05-04T12:11:40"/>
  </r>
  <r>
    <n v="1504"/>
    <s v="RYU X RIO"/>
    <s v="A football photography book like no other about the 2014 World Cup in Brazil, by Ryu Voelkel."/>
    <x v="241"/>
    <x v="1286"/>
    <x v="2"/>
    <x v="9"/>
    <s v="GBP"/>
    <n v="1402389180"/>
    <n v="1399996024"/>
    <b v="1"/>
    <n v="269"/>
    <b v="1"/>
    <s v="photography/photobooks"/>
    <x v="1423"/>
    <x v="1332"/>
    <s v="photography"/>
    <s v="photobooks"/>
    <x v="1775"/>
    <d v="2014-06-10T03:33:00"/>
  </r>
  <r>
    <n v="1278"/>
    <s v="Jay Gonzalez presents &quot;The Bitter Suite&quot;"/>
    <s v="The Bitter Suite is a 5 song rock medley to be released as a limited edition 180 gram vinyl record with custom etching on the B side."/>
    <x v="241"/>
    <x v="1287"/>
    <x v="2"/>
    <x v="0"/>
    <s v="USD"/>
    <n v="1403661600"/>
    <n v="1401196766"/>
    <b v="1"/>
    <n v="190"/>
    <b v="1"/>
    <s v="music/rock"/>
    <x v="1424"/>
    <x v="1333"/>
    <s v="music"/>
    <s v="rock"/>
    <x v="1776"/>
    <d v="2014-06-24T21:00:00"/>
  </r>
  <r>
    <n v="1726"/>
    <s v="&quot;Every Day&quot; CD by Amanda Joy Hall"/>
    <s v="Amanda Joy Hall's sophomore album, &quot;Every Day&quot;. Release expected July 2014"/>
    <x v="241"/>
    <x v="1288"/>
    <x v="1"/>
    <x v="0"/>
    <s v="USD"/>
    <n v="1403906664"/>
    <n v="1401401064"/>
    <b v="0"/>
    <n v="16"/>
    <b v="0"/>
    <s v="music/faith"/>
    <x v="1425"/>
    <x v="1334"/>
    <s v="music"/>
    <s v="faith"/>
    <x v="1777"/>
    <d v="2014-06-27T17:04:24"/>
  </r>
  <r>
    <n v="1997"/>
    <s v="Photographically documenting my cultural travels"/>
    <s v="There is so many unseen places in the world, and I've made it my personal goal to show everyone through photography &amp; travel."/>
    <x v="241"/>
    <x v="0"/>
    <x v="1"/>
    <x v="0"/>
    <s v="USD"/>
    <n v="1409091612"/>
    <n v="1406499612"/>
    <b v="0"/>
    <n v="0"/>
    <b v="0"/>
    <s v="photography/people"/>
    <x v="0"/>
    <x v="0"/>
    <s v="photography"/>
    <s v="people"/>
    <x v="1778"/>
    <d v="2014-08-26T17:20:12"/>
  </r>
  <r>
    <n v="1871"/>
    <s v="The Adventures of Bible Bear"/>
    <s v="Journey with Bible Bear through each of the books of the Bible, exploring stories while learning verses, songs, and preschool concepts!"/>
    <x v="241"/>
    <x v="1289"/>
    <x v="1"/>
    <x v="0"/>
    <s v="USD"/>
    <n v="1416512901"/>
    <n v="1413053301"/>
    <b v="0"/>
    <n v="95"/>
    <b v="0"/>
    <s v="games/mobile games"/>
    <x v="1426"/>
    <x v="1335"/>
    <s v="games"/>
    <s v="mobile games"/>
    <x v="1779"/>
    <d v="2014-11-20T14:48:21"/>
  </r>
  <r>
    <n v="503"/>
    <s v="Jimmy There and Back - Documentary Animation"/>
    <s v="Jimmy wants to live life and see his grandchildren grow up, but alcoholism threatens to curtail everything he dreams of."/>
    <x v="241"/>
    <x v="1290"/>
    <x v="1"/>
    <x v="9"/>
    <s v="GBP"/>
    <n v="1421498303"/>
    <n v="1418906303"/>
    <b v="0"/>
    <n v="9"/>
    <b v="0"/>
    <s v="film &amp; video/animation"/>
    <x v="1427"/>
    <x v="1336"/>
    <s v="film &amp; video"/>
    <s v="animation"/>
    <x v="1780"/>
    <d v="2015-01-17T07:38:23"/>
  </r>
  <r>
    <n v="1156"/>
    <s v="Harley Hawg Dogs, Inc"/>
    <s v="A Food Truck featuring Deep Fried Natural Casing Beef/Pork mix Hot Dogs, New York Style Rippers. Also serving Fresh Cut Fries."/>
    <x v="241"/>
    <x v="0"/>
    <x v="1"/>
    <x v="0"/>
    <s v="USD"/>
    <n v="1424742162"/>
    <n v="1422150162"/>
    <b v="0"/>
    <n v="0"/>
    <b v="0"/>
    <s v="food/food trucks"/>
    <x v="0"/>
    <x v="0"/>
    <s v="food"/>
    <s v="food trucks"/>
    <x v="1781"/>
    <d v="2015-02-23T20:42:42"/>
  </r>
  <r>
    <n v="2530"/>
    <s v="OK Mozart Festival premiere by The Tulsa Youth Symphony"/>
    <s v="With your help the Tulsa Youth Symphony will have its premiere appearance at the opening of the OK Mozart Festival, June 6th"/>
    <x v="241"/>
    <x v="1291"/>
    <x v="2"/>
    <x v="0"/>
    <s v="USD"/>
    <n v="1429505400"/>
    <n v="1426711505"/>
    <b v="0"/>
    <n v="48"/>
    <b v="1"/>
    <s v="music/classical music"/>
    <x v="809"/>
    <x v="1337"/>
    <s v="music"/>
    <s v="classical music"/>
    <x v="1782"/>
    <d v="2015-04-19T23:50:00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x v="1292"/>
    <x v="2"/>
    <x v="0"/>
    <s v="USD"/>
    <n v="1444276740"/>
    <n v="1439392406"/>
    <b v="0"/>
    <n v="150"/>
    <b v="1"/>
    <s v="music/classical music"/>
    <x v="1428"/>
    <x v="1338"/>
    <s v="music"/>
    <s v="classical music"/>
    <x v="1783"/>
    <d v="2015-10-07T22:59:00"/>
  </r>
  <r>
    <n v="2569"/>
    <s v="Rochester Needs a Dessert Food Truck (Canceled)"/>
    <s v="With your help, I would be able to get a truck and start the process of getting it ready for the 2016 season."/>
    <x v="241"/>
    <x v="1293"/>
    <x v="0"/>
    <x v="0"/>
    <s v="USD"/>
    <n v="1442457112"/>
    <n v="1439865112"/>
    <b v="0"/>
    <n v="2"/>
    <b v="0"/>
    <s v="food/food trucks"/>
    <x v="1429"/>
    <x v="1339"/>
    <s v="food"/>
    <s v="food trucks"/>
    <x v="1784"/>
    <d v="2015-09-16T21:31:52"/>
  </r>
  <r>
    <n v="3310"/>
    <s v="The Island Boys: A New Play"/>
    <s v="A new play about coming coming home, recovery, and trying to find God in the process."/>
    <x v="241"/>
    <x v="1294"/>
    <x v="2"/>
    <x v="0"/>
    <s v="USD"/>
    <n v="1444169825"/>
    <n v="1441577825"/>
    <b v="0"/>
    <n v="31"/>
    <b v="1"/>
    <s v="theater/plays"/>
    <x v="1430"/>
    <x v="1340"/>
    <s v="theater"/>
    <s v="plays"/>
    <x v="1785"/>
    <d v="2015-10-06T17:17:05"/>
  </r>
  <r>
    <n v="427"/>
    <s v="Hard Times Charles Video Book"/>
    <s v="Iâ€™m raising funds to produce a professional Hard Times Charles animated video book, including hiring animators and voice-over talent."/>
    <x v="241"/>
    <x v="0"/>
    <x v="1"/>
    <x v="0"/>
    <s v="USD"/>
    <n v="1445540340"/>
    <n v="1444340940"/>
    <b v="0"/>
    <n v="0"/>
    <b v="0"/>
    <s v="film &amp; video/animation"/>
    <x v="0"/>
    <x v="0"/>
    <s v="film &amp; video"/>
    <s v="animation"/>
    <x v="1786"/>
    <d v="2015-10-22T13:59:00"/>
  </r>
  <r>
    <n v="1812"/>
    <s v="Run Rwanda: A Photo Book showcasing contemporary Rwanda"/>
    <s v="Run Rwanda - 211 miles, 100 photos:  An intimate visual documentation  of the inspiring and innovative reality of modern day Rwanda"/>
    <x v="241"/>
    <x v="1295"/>
    <x v="1"/>
    <x v="9"/>
    <s v="GBP"/>
    <n v="1467531536"/>
    <n v="1464939536"/>
    <b v="0"/>
    <n v="23"/>
    <b v="0"/>
    <s v="photography/photobooks"/>
    <x v="1431"/>
    <x v="1341"/>
    <s v="photography"/>
    <s v="photobooks"/>
    <x v="1787"/>
    <d v="2016-07-03T02:38:56"/>
  </r>
  <r>
    <n v="1213"/>
    <s v="Iceland Impressions: photographs by Iwona and Adam Balcy"/>
    <s v="A collection of 97 colour photographs showcasing Iceland's spectacular scenery, beautifully presented in 128 page hardcover book."/>
    <x v="241"/>
    <x v="1296"/>
    <x v="2"/>
    <x v="9"/>
    <s v="GBP"/>
    <n v="1485886100"/>
    <n v="1482862100"/>
    <b v="0"/>
    <n v="108"/>
    <b v="1"/>
    <s v="photography/photobooks"/>
    <x v="1432"/>
    <x v="1342"/>
    <s v="photography"/>
    <s v="photobooks"/>
    <x v="1788"/>
    <d v="2017-01-31T13:08:20"/>
  </r>
  <r>
    <n v="2303"/>
    <s v="Abby Travis Vinyl Picture Disc/ Limited edition CD"/>
    <s v="Abby Travis (EODM, Bangles, Masters of Reality, KMFDM) wants to release her new album as a vinyl picture disc and limited edition CD."/>
    <x v="242"/>
    <x v="1297"/>
    <x v="2"/>
    <x v="0"/>
    <s v="USD"/>
    <n v="1323747596"/>
    <n v="1320287996"/>
    <b v="1"/>
    <n v="103"/>
    <b v="1"/>
    <s v="music/indie rock"/>
    <x v="1433"/>
    <x v="1343"/>
    <s v="music"/>
    <s v="indie rock"/>
    <x v="1789"/>
    <d v="2011-12-12T22:39:56"/>
  </r>
  <r>
    <n v="1897"/>
    <s v="Vanessa Lively's New Album 2014"/>
    <s v="My new album produced by Paul Curreri is one of the most unique musical projects I have done. Let's finish it before the baby comes!"/>
    <x v="243"/>
    <x v="1298"/>
    <x v="2"/>
    <x v="0"/>
    <s v="USD"/>
    <n v="1393966800"/>
    <n v="1392040806"/>
    <b v="0"/>
    <n v="183"/>
    <b v="1"/>
    <s v="music/indie rock"/>
    <x v="1434"/>
    <x v="1344"/>
    <s v="music"/>
    <s v="indie rock"/>
    <x v="1790"/>
    <d v="2014-03-04T16:00:00"/>
  </r>
  <r>
    <n v="212"/>
    <s v="The Ecstasy of Vengeance - Feature Length Film"/>
    <s v="This film is a fictional crime drama following the events of a heist that ended in bloodshed."/>
    <x v="244"/>
    <x v="4"/>
    <x v="1"/>
    <x v="0"/>
    <s v="USD"/>
    <n v="1460837320"/>
    <n v="1455656920"/>
    <b v="0"/>
    <n v="1"/>
    <b v="0"/>
    <s v="film &amp; video/drama"/>
    <x v="1435"/>
    <x v="4"/>
    <s v="film &amp; video"/>
    <s v="drama"/>
    <x v="1791"/>
    <d v="2016-04-16T15:08:40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x v="1299"/>
    <x v="1"/>
    <x v="0"/>
    <s v="USD"/>
    <n v="1476010619"/>
    <n v="1473418619"/>
    <b v="0"/>
    <n v="10"/>
    <b v="0"/>
    <s v="publishing/translations"/>
    <x v="1436"/>
    <x v="906"/>
    <s v="publishing"/>
    <s v="translations"/>
    <x v="1792"/>
    <d v="2016-10-09T05:56:59"/>
  </r>
  <r>
    <n v="4032"/>
    <s v="The Modern Theater's 'Play It Forward' Fund"/>
    <s v="'Play it Forward' is a ticket bank for individuals in need. Fund a theater experience for someone that would otherwise go without!"/>
    <x v="245"/>
    <x v="1300"/>
    <x v="1"/>
    <x v="0"/>
    <s v="USD"/>
    <n v="1450211116"/>
    <n v="1445023516"/>
    <b v="0"/>
    <n v="7"/>
    <b v="0"/>
    <s v="theater/plays"/>
    <x v="1437"/>
    <x v="1345"/>
    <s v="theater"/>
    <s v="plays"/>
    <x v="1793"/>
    <d v="2015-12-15T15:25:16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x v="1301"/>
    <x v="1"/>
    <x v="0"/>
    <s v="USD"/>
    <n v="1280635200"/>
    <n v="1273121283"/>
    <b v="0"/>
    <n v="17"/>
    <b v="0"/>
    <s v="music/indie rock"/>
    <x v="1438"/>
    <x v="1346"/>
    <s v="music"/>
    <s v="indie rock"/>
    <x v="1794"/>
    <d v="2010-07-31T23:00:00"/>
  </r>
  <r>
    <n v="2304"/>
    <s v="Anna Ash â˜† Recording Project â˜† 2011         â™˜"/>
    <s v="This winter and springtime we will be recording a new full-length album with big voices, big fireworks and mega soul.  "/>
    <x v="246"/>
    <x v="1302"/>
    <x v="2"/>
    <x v="0"/>
    <s v="USD"/>
    <n v="1293857940"/>
    <n v="1290281691"/>
    <b v="1"/>
    <n v="113"/>
    <b v="1"/>
    <s v="music/indie rock"/>
    <x v="1439"/>
    <x v="1347"/>
    <s v="music"/>
    <s v="indie rock"/>
    <x v="1795"/>
    <d v="2010-12-31T23:59:00"/>
  </r>
  <r>
    <n v="102"/>
    <s v="Dear God No!"/>
    <s v="A gang of outlaw bikers pull a home invasion on a disgraced Anthropologist hiding a secret locked in his cabin basement."/>
    <x v="246"/>
    <x v="1303"/>
    <x v="2"/>
    <x v="0"/>
    <s v="USD"/>
    <n v="1293073733"/>
    <n v="1290481733"/>
    <b v="0"/>
    <n v="65"/>
    <b v="1"/>
    <s v="film &amp; video/shorts"/>
    <x v="1440"/>
    <x v="1348"/>
    <s v="film &amp; video"/>
    <s v="shorts"/>
    <x v="1796"/>
    <d v="2010-12-22T22:08:53"/>
  </r>
  <r>
    <n v="2284"/>
    <s v="Make a record, write a song, take the Vinyl Skyway. "/>
    <s v="The Vinyl Skyway reunite to make a third album. "/>
    <x v="246"/>
    <x v="1304"/>
    <x v="2"/>
    <x v="0"/>
    <s v="USD"/>
    <n v="1299902400"/>
    <n v="1297451245"/>
    <b v="0"/>
    <n v="59"/>
    <b v="1"/>
    <s v="music/rock"/>
    <x v="1441"/>
    <x v="1349"/>
    <s v="music"/>
    <s v="rock"/>
    <x v="1797"/>
    <d v="2011-03-11T23:00:00"/>
  </r>
  <r>
    <n v="1942"/>
    <s v="building the world's longest marble run relaunch"/>
    <s v="Getting a revolutionary new toy design into open source production, and using the design to create the worlds longest marble run."/>
    <x v="246"/>
    <x v="1305"/>
    <x v="2"/>
    <x v="0"/>
    <s v="USD"/>
    <n v="1309809140"/>
    <n v="1302033140"/>
    <b v="1"/>
    <n v="95"/>
    <b v="1"/>
    <s v="technology/hardware"/>
    <x v="1442"/>
    <x v="1350"/>
    <s v="technology"/>
    <s v="hardware"/>
    <x v="1798"/>
    <d v="2011-07-04T14:52:20"/>
  </r>
  <r>
    <n v="1605"/>
    <s v="A Band of Orcs Official Gaming Miniatures Presale"/>
    <s v="A Band of Orcs needs gas, tires &amp; tags to get to GenCon Indy for the debut of their 28 mm gaming miniatures and historic live concert!"/>
    <x v="246"/>
    <x v="1306"/>
    <x v="2"/>
    <x v="0"/>
    <s v="USD"/>
    <n v="1312182000"/>
    <n v="1311380313"/>
    <b v="0"/>
    <n v="44"/>
    <b v="1"/>
    <s v="music/rock"/>
    <x v="1443"/>
    <x v="1351"/>
    <s v="music"/>
    <s v="rock"/>
    <x v="1799"/>
    <d v="2011-08-01T02:00:00"/>
  </r>
  <r>
    <n v="1251"/>
    <s v="Jack Oblivian Harlan t Bobo Limes european tour"/>
    <s v="A tour of europe with 3 memphis artist, Jack Oblivian, Harlan T Bobo and Shawn Cripps."/>
    <x v="246"/>
    <x v="1307"/>
    <x v="2"/>
    <x v="0"/>
    <s v="USD"/>
    <n v="1316979167"/>
    <n v="1311795167"/>
    <b v="1"/>
    <n v="74"/>
    <b v="1"/>
    <s v="music/rock"/>
    <x v="666"/>
    <x v="1352"/>
    <s v="music"/>
    <s v="rock"/>
    <x v="1800"/>
    <d v="2011-09-25T14:32:47"/>
  </r>
  <r>
    <n v="374"/>
    <s v="Bird Language with Jon Young; an instructional video"/>
    <s v="Bird Language with Jon Young is a 2 disk DVD set teaching you all you need to know to start learning bird language and start a group."/>
    <x v="246"/>
    <x v="1308"/>
    <x v="2"/>
    <x v="0"/>
    <s v="USD"/>
    <n v="1316208031"/>
    <n v="1312320031"/>
    <b v="0"/>
    <n v="174"/>
    <b v="1"/>
    <s v="film &amp; video/documentary"/>
    <x v="1444"/>
    <x v="1353"/>
    <s v="film &amp; video"/>
    <s v="documentary"/>
    <x v="1801"/>
    <d v="2011-09-16T16:20:31"/>
  </r>
  <r>
    <n v="2092"/>
    <s v="Amy Lingamfelter's making of &quot;Open Safe Love&quot;."/>
    <s v="Amy Lingamfelter is making an album all about love and she's looking for backers. See see how you can share in the journey!"/>
    <x v="246"/>
    <x v="1309"/>
    <x v="2"/>
    <x v="0"/>
    <s v="USD"/>
    <n v="1318006732"/>
    <n v="1312822732"/>
    <b v="0"/>
    <n v="55"/>
    <b v="1"/>
    <s v="music/indie rock"/>
    <x v="1445"/>
    <x v="1354"/>
    <s v="music"/>
    <s v="indie rock"/>
    <x v="1802"/>
    <d v="2011-10-07T11:58:52"/>
  </r>
  <r>
    <n v="1476"/>
    <s v="The Comedy Button Podcast"/>
    <s v="The Comedy Button is a brand new nerd pop culture podcast with weekly video sketches."/>
    <x v="246"/>
    <x v="1310"/>
    <x v="2"/>
    <x v="0"/>
    <s v="USD"/>
    <n v="1315616422"/>
    <n v="1313024422"/>
    <b v="1"/>
    <n v="916"/>
    <b v="1"/>
    <s v="publishing/radio &amp; podcasts"/>
    <x v="1446"/>
    <x v="1355"/>
    <s v="publishing"/>
    <s v="radio &amp; podcasts"/>
    <x v="1803"/>
    <d v="2011-09-09T20:00:22"/>
  </r>
  <r>
    <n v="2098"/>
    <s v="The Christopher Battles EP"/>
    <s v="The Christopher Battles EP Project will fund professional recording, publicity, and release for this original singer-songwriter."/>
    <x v="246"/>
    <x v="1311"/>
    <x v="2"/>
    <x v="0"/>
    <s v="USD"/>
    <n v="1331174635"/>
    <n v="1328582635"/>
    <b v="0"/>
    <n v="32"/>
    <b v="1"/>
    <s v="music/indie rock"/>
    <x v="1447"/>
    <x v="1356"/>
    <s v="music"/>
    <s v="indie rock"/>
    <x v="1804"/>
    <d v="2012-03-07T21:43:55"/>
  </r>
  <r>
    <n v="2529"/>
    <s v="UrbanArias is DC's Contemporary Opera Company"/>
    <s v="Opera. Short. New."/>
    <x v="246"/>
    <x v="1312"/>
    <x v="2"/>
    <x v="0"/>
    <s v="USD"/>
    <n v="1332636975"/>
    <n v="1328752575"/>
    <b v="0"/>
    <n v="76"/>
    <b v="1"/>
    <s v="music/classical music"/>
    <x v="1448"/>
    <x v="1357"/>
    <s v="music"/>
    <s v="classical music"/>
    <x v="1805"/>
    <d v="2012-03-24T19:56:15"/>
  </r>
  <r>
    <n v="2085"/>
    <s v="Eikon // Dustin Hecocks Records His Debut Album"/>
    <s v="Eikon worship leader Dustin Hecocks records his full length debut album this Summer, comprised of powerful music and worshipful lyrics."/>
    <x v="246"/>
    <x v="1313"/>
    <x v="2"/>
    <x v="0"/>
    <s v="USD"/>
    <n v="1342382587"/>
    <n v="1339790587"/>
    <b v="0"/>
    <n v="83"/>
    <b v="1"/>
    <s v="music/indie rock"/>
    <x v="1449"/>
    <x v="1358"/>
    <s v="music"/>
    <s v="indie rock"/>
    <x v="1806"/>
    <d v="2012-07-15T15:03:07"/>
  </r>
  <r>
    <n v="802"/>
    <s v="Vaz Tour/Musical Documentation of Australia and SE Asia"/>
    <s v="Vaz invades 2 new continents in the Eastern Hemisphere and brings home a Split Single, a Video Documentary and a Live Record from Asia."/>
    <x v="246"/>
    <x v="1314"/>
    <x v="2"/>
    <x v="0"/>
    <s v="USD"/>
    <n v="1347854700"/>
    <n v="1343867524"/>
    <b v="0"/>
    <n v="75"/>
    <b v="1"/>
    <s v="music/rock"/>
    <x v="1244"/>
    <x v="1359"/>
    <s v="music"/>
    <s v="rock"/>
    <x v="1807"/>
    <d v="2012-09-16T23:05:00"/>
  </r>
  <r>
    <n v="1658"/>
    <s v="New Amy Rivard album!!!"/>
    <s v="I've had numerous song ideas spinning around in my head for years now, please help me get them out- into a studio and into your homes!"/>
    <x v="246"/>
    <x v="1315"/>
    <x v="2"/>
    <x v="0"/>
    <s v="USD"/>
    <n v="1355840400"/>
    <n v="1352524767"/>
    <b v="0"/>
    <n v="107"/>
    <b v="1"/>
    <s v="music/pop"/>
    <x v="1450"/>
    <x v="1360"/>
    <s v="music"/>
    <s v="pop"/>
    <x v="1808"/>
    <d v="2012-12-18T09:20:00"/>
  </r>
  <r>
    <n v="2309"/>
    <s v="// Marny Lion Proudfit /\/\/\ Album Release \\"/>
    <s v="|| HELP MARNY LION PROUDFIT RECORD HER SECOND INDIE FOLK ALBUM THIS MARCH â€“ THE BARN IS WAITING ||"/>
    <x v="246"/>
    <x v="1316"/>
    <x v="2"/>
    <x v="0"/>
    <s v="USD"/>
    <n v="1362872537"/>
    <n v="1359848537"/>
    <b v="1"/>
    <n v="107"/>
    <b v="1"/>
    <s v="music/indie rock"/>
    <x v="1451"/>
    <x v="1361"/>
    <s v="music"/>
    <s v="indie rock"/>
    <x v="1809"/>
    <d v="2013-03-09T18:42:17"/>
  </r>
  <r>
    <n v="2496"/>
    <s v="Lynn Haven - The First Album, &quot;Fair Weather Friends&quot;"/>
    <s v="Be a part of making the first Lynn Haven album, &quot;Fair Weather Friends.&quot;"/>
    <x v="246"/>
    <x v="1317"/>
    <x v="2"/>
    <x v="0"/>
    <s v="USD"/>
    <n v="1364597692"/>
    <n v="1361577292"/>
    <b v="0"/>
    <n v="10"/>
    <b v="1"/>
    <s v="music/indie rock"/>
    <x v="809"/>
    <x v="1362"/>
    <s v="music"/>
    <s v="indie rock"/>
    <x v="1810"/>
    <d v="2013-03-29T17:54:52"/>
  </r>
  <r>
    <n v="2134"/>
    <s v="Prehistoric Landing"/>
    <s v="1st person Action Survivalist Rpg game. You get sent to a deadly Island to die not knowing that your not alone on the island."/>
    <x v="246"/>
    <x v="1318"/>
    <x v="1"/>
    <x v="0"/>
    <s v="USD"/>
    <n v="1367097391"/>
    <n v="1364505391"/>
    <b v="0"/>
    <n v="3"/>
    <b v="0"/>
    <s v="games/video games"/>
    <x v="1452"/>
    <x v="1363"/>
    <s v="games"/>
    <s v="video games"/>
    <x v="1811"/>
    <d v="2013-04-27T16:16:31"/>
  </r>
  <r>
    <n v="89"/>
    <s v="The Southwest Chronicles"/>
    <s v="A chronicle of four very different stories concerning racism to the power of love, all set in the beauty of the Southwest."/>
    <x v="246"/>
    <x v="1319"/>
    <x v="2"/>
    <x v="0"/>
    <s v="USD"/>
    <n v="1370196192"/>
    <n v="1368036192"/>
    <b v="0"/>
    <n v="56"/>
    <b v="1"/>
    <s v="film &amp; video/shorts"/>
    <x v="1453"/>
    <x v="1364"/>
    <s v="film &amp; video"/>
    <s v="shorts"/>
    <x v="1812"/>
    <d v="2013-06-02T13:03:12"/>
  </r>
  <r>
    <n v="1114"/>
    <s v="TeleRide"/>
    <s v="SciFi racing game for Android &amp; iOS platforms. Player gets a unique weapon which introduces an additional dimension to the competition."/>
    <x v="246"/>
    <x v="22"/>
    <x v="1"/>
    <x v="9"/>
    <s v="GBP"/>
    <n v="1381306687"/>
    <n v="1378714687"/>
    <b v="0"/>
    <n v="3"/>
    <b v="0"/>
    <s v="games/video games"/>
    <x v="500"/>
    <x v="1365"/>
    <s v="games"/>
    <s v="video games"/>
    <x v="1813"/>
    <d v="2013-10-09T03:18:07"/>
  </r>
  <r>
    <n v="408"/>
    <s v="Reverence: A Documentary Short on Branded Yarmulkes"/>
    <s v="A documentary exploring the phenomenon of custom and branded yarmulkes in Jewish-American communities."/>
    <x v="246"/>
    <x v="1320"/>
    <x v="2"/>
    <x v="0"/>
    <s v="USD"/>
    <n v="1383676790"/>
    <n v="1380217190"/>
    <b v="0"/>
    <n v="38"/>
    <b v="1"/>
    <s v="film &amp; video/documentary"/>
    <x v="1454"/>
    <x v="1366"/>
    <s v="film &amp; video"/>
    <s v="documentary"/>
    <x v="1814"/>
    <d v="2013-11-05T13:39:50"/>
  </r>
  <r>
    <n v="2212"/>
    <s v="Dragon's Eye Recordings: Label Relaunch"/>
    <s v="Help Dragon's Eye relaunch with 4 new releases by Yann Novak, Pinkcourtesyphone, Steve Roden &amp; Lawrence English + Stephen Vitiello"/>
    <x v="246"/>
    <x v="1321"/>
    <x v="2"/>
    <x v="0"/>
    <s v="USD"/>
    <n v="1383526800"/>
    <n v="1380650177"/>
    <b v="0"/>
    <n v="123"/>
    <b v="1"/>
    <s v="music/electronic music"/>
    <x v="1455"/>
    <x v="1367"/>
    <s v="music"/>
    <s v="electronic music"/>
    <x v="1815"/>
    <d v="2013-11-03T20:00:00"/>
  </r>
  <r>
    <n v="925"/>
    <s v="&quot;Never Let Me Go&quot; CD Recording Project"/>
    <s v="This project is a mix of original &amp; standard song selections.  This phase covers recording and package design expenses."/>
    <x v="246"/>
    <x v="1322"/>
    <x v="1"/>
    <x v="0"/>
    <s v="USD"/>
    <n v="1385590111"/>
    <n v="1382994511"/>
    <b v="0"/>
    <n v="5"/>
    <b v="0"/>
    <s v="music/jazz"/>
    <x v="535"/>
    <x v="1368"/>
    <s v="music"/>
    <s v="jazz"/>
    <x v="1816"/>
    <d v="2013-11-27T17:08:31"/>
  </r>
  <r>
    <n v="871"/>
    <s v="fo/mo/deep heads back into the studio to record their 3rd CD"/>
    <s v="fo/mo/deep heads back into the studio in January 2014 to record their 3rd CD. Seeking to continue experimenting with all things groove:"/>
    <x v="246"/>
    <x v="1040"/>
    <x v="1"/>
    <x v="0"/>
    <s v="USD"/>
    <n v="1385735295"/>
    <n v="1383139695"/>
    <b v="0"/>
    <n v="12"/>
    <b v="0"/>
    <s v="music/jazz"/>
    <x v="1456"/>
    <x v="1369"/>
    <s v="music"/>
    <s v="jazz"/>
    <x v="1817"/>
    <d v="2013-11-29T09:28:15"/>
  </r>
  <r>
    <n v="1629"/>
    <s v="Off The Turnpike | A Loud New Way to Release Loud New Music"/>
    <s v="Help Off The Turnpike release new music, and set fire to everything!"/>
    <x v="246"/>
    <x v="1323"/>
    <x v="2"/>
    <x v="0"/>
    <s v="USD"/>
    <n v="1392929333"/>
    <n v="1389041333"/>
    <b v="0"/>
    <n v="82"/>
    <b v="1"/>
    <s v="music/rock"/>
    <x v="1457"/>
    <x v="1370"/>
    <s v="music"/>
    <s v="rock"/>
    <x v="1818"/>
    <d v="2014-02-20T15:48:53"/>
  </r>
  <r>
    <n v="1563"/>
    <s v="Expedition into the Empty Quarter - The Book (Canceled)"/>
    <s v="Unique book revealing my discoveries in the Empty Quarter of Oman. Collection of travel writing, poetry, artwork and science!"/>
    <x v="246"/>
    <x v="352"/>
    <x v="0"/>
    <x v="9"/>
    <s v="GBP"/>
    <n v="1394815751"/>
    <n v="1389635351"/>
    <b v="0"/>
    <n v="2"/>
    <b v="0"/>
    <s v="publishing/art books"/>
    <x v="1458"/>
    <x v="257"/>
    <s v="publishing"/>
    <s v="art books"/>
    <x v="1819"/>
    <d v="2014-03-14T11:49:11"/>
  </r>
  <r>
    <n v="833"/>
    <s v="Ragman Rolls"/>
    <s v="This is an American rock album."/>
    <x v="246"/>
    <x v="1324"/>
    <x v="2"/>
    <x v="0"/>
    <s v="USD"/>
    <n v="1397941475"/>
    <n v="1395349475"/>
    <b v="0"/>
    <n v="41"/>
    <b v="1"/>
    <s v="music/rock"/>
    <x v="1459"/>
    <x v="1371"/>
    <s v="music"/>
    <s v="rock"/>
    <x v="1820"/>
    <d v="2014-04-19T16:04:35"/>
  </r>
  <r>
    <n v="1146"/>
    <s v="Sleepy PIg Barbecue: Auburn's First BBQ Food Truck"/>
    <s v="Bringing the flavor of competition BBQ to small town Auburn with the ease of a big city food truck."/>
    <x v="246"/>
    <x v="1325"/>
    <x v="1"/>
    <x v="0"/>
    <s v="USD"/>
    <n v="1399071173"/>
    <n v="1395787973"/>
    <b v="0"/>
    <n v="12"/>
    <b v="0"/>
    <s v="food/food trucks"/>
    <x v="1460"/>
    <x v="1372"/>
    <s v="food"/>
    <s v="food trucks"/>
    <x v="1821"/>
    <d v="2014-05-02T17:52:53"/>
  </r>
  <r>
    <n v="1361"/>
    <s v="Me, Myself &amp; I - the dark art of big wall soloing"/>
    <s v="The forbidden dark art of roped soloing, for climbers who need to know in order to make the ultimate climb come true!"/>
    <x v="246"/>
    <x v="1326"/>
    <x v="2"/>
    <x v="9"/>
    <s v="GBP"/>
    <n v="1403370772"/>
    <n v="1400778772"/>
    <b v="0"/>
    <n v="264"/>
    <b v="1"/>
    <s v="publishing/nonfiction"/>
    <x v="1461"/>
    <x v="1373"/>
    <s v="publishing"/>
    <s v="nonfiction"/>
    <x v="1822"/>
    <d v="2014-06-21T12:12:52"/>
  </r>
  <r>
    <n v="4036"/>
    <s v="3 Days In Savannah"/>
    <s v="&quot;3 Days In Savannah&quot; explores the issues of love, racism, and regret while reminding us that, &quot;life is a game and love is the prize.&quot;"/>
    <x v="246"/>
    <x v="1327"/>
    <x v="1"/>
    <x v="0"/>
    <s v="USD"/>
    <n v="1404253800"/>
    <n v="1402784964"/>
    <b v="0"/>
    <n v="17"/>
    <b v="0"/>
    <s v="theater/plays"/>
    <x v="1462"/>
    <x v="1374"/>
    <s v="theater"/>
    <s v="plays"/>
    <x v="1823"/>
    <d v="2014-07-01T17:30:00"/>
  </r>
  <r>
    <n v="14"/>
    <s v="3010 | Sci-fi Series"/>
    <s v="A highly charged post apocalyptic sci fi series that pulls no punches!"/>
    <x v="246"/>
    <x v="1328"/>
    <x v="2"/>
    <x v="3"/>
    <s v="AUD"/>
    <n v="1405259940"/>
    <n v="1403051888"/>
    <b v="0"/>
    <n v="41"/>
    <b v="1"/>
    <s v="film &amp; video/television"/>
    <x v="1463"/>
    <x v="1375"/>
    <s v="film &amp; video"/>
    <s v="television"/>
    <x v="1824"/>
    <d v="2014-07-13T08:59:00"/>
  </r>
  <r>
    <n v="2970"/>
    <s v="Leah in Vegas at The New York International Fringe Festival"/>
    <s v="Kara Ayn Napolitano's latest play about a young mother's attempt to reclaim her life after making a serious mistake."/>
    <x v="246"/>
    <x v="1329"/>
    <x v="2"/>
    <x v="0"/>
    <s v="USD"/>
    <n v="1405699451"/>
    <n v="1403107451"/>
    <b v="0"/>
    <n v="91"/>
    <b v="1"/>
    <s v="theater/plays"/>
    <x v="1464"/>
    <x v="1376"/>
    <s v="theater"/>
    <s v="plays"/>
    <x v="1825"/>
    <d v="2014-07-18T11:04:11"/>
  </r>
  <r>
    <n v="3332"/>
    <s v="Cortez"/>
    <s v="Two marine biologists are at odds during an important expedition. When a stranded shark refuses to die, things get weird."/>
    <x v="246"/>
    <x v="1317"/>
    <x v="2"/>
    <x v="0"/>
    <s v="USD"/>
    <n v="1405802330"/>
    <n v="1403210330"/>
    <b v="0"/>
    <n v="83"/>
    <b v="1"/>
    <s v="theater/plays"/>
    <x v="809"/>
    <x v="1377"/>
    <s v="theater"/>
    <s v="plays"/>
    <x v="1826"/>
    <d v="2014-07-19T15:38:50"/>
  </r>
  <r>
    <n v="469"/>
    <s v="Dreamland PERSONALISED Animated Shorts Film"/>
    <s v="Create a personalised animation film using your child's name and photo."/>
    <x v="246"/>
    <x v="0"/>
    <x v="1"/>
    <x v="9"/>
    <s v="GBP"/>
    <n v="1409960724"/>
    <n v="1404776724"/>
    <b v="0"/>
    <n v="0"/>
    <b v="0"/>
    <s v="film &amp; video/animation"/>
    <x v="0"/>
    <x v="0"/>
    <s v="film &amp; video"/>
    <s v="animation"/>
    <x v="1827"/>
    <d v="2014-09-05T18:45:24"/>
  </r>
  <r>
    <n v="739"/>
    <s v="Brother's Keeper: Lessons Learned in Gaining Access"/>
    <s v="Strategies forged and lessons learned from accessing highly selective places where Black men have historically been underrepresented."/>
    <x v="246"/>
    <x v="1330"/>
    <x v="2"/>
    <x v="0"/>
    <s v="USD"/>
    <n v="1407758629"/>
    <n v="1404907429"/>
    <b v="0"/>
    <n v="139"/>
    <b v="1"/>
    <s v="publishing/nonfiction"/>
    <x v="1465"/>
    <x v="1378"/>
    <s v="publishing"/>
    <s v="nonfiction"/>
    <x v="1828"/>
    <d v="2014-08-11T07:03:49"/>
  </r>
  <r>
    <n v="3860"/>
    <s v="Tennessee Williams' ONE ARM @ Minnesota Fringe"/>
    <s v="The unproduced screenplay by Tennessee Williams is given life for the first time on a Twin Cities stage by an ensemble of local actors."/>
    <x v="246"/>
    <x v="780"/>
    <x v="1"/>
    <x v="0"/>
    <s v="USD"/>
    <n v="1407858710"/>
    <n v="1405266710"/>
    <b v="0"/>
    <n v="13"/>
    <b v="0"/>
    <s v="theater/plays"/>
    <x v="1466"/>
    <x v="1379"/>
    <s v="theater"/>
    <s v="plays"/>
    <x v="1829"/>
    <d v="2014-08-12T10:51:50"/>
  </r>
  <r>
    <n v="200"/>
    <s v="The Crossing Shore"/>
    <s v="A film dedicated to an AAF Pilot's struggle to survive behind enemy lines during WWII."/>
    <x v="246"/>
    <x v="1331"/>
    <x v="1"/>
    <x v="0"/>
    <s v="USD"/>
    <n v="1410746403"/>
    <n v="1408154403"/>
    <b v="0"/>
    <n v="18"/>
    <b v="0"/>
    <s v="film &amp; video/drama"/>
    <x v="1467"/>
    <x v="1380"/>
    <s v="film &amp; video"/>
    <s v="drama"/>
    <x v="1830"/>
    <d v="2014-09-14T21:00:03"/>
  </r>
  <r>
    <n v="1933"/>
    <s v="Magic Punches are making debut LP with producer John Askew"/>
    <s v="After years of preparation and planning, Magic Punches are going to record their debut LP at Type Foundry Studios with John Askew."/>
    <x v="246"/>
    <x v="1332"/>
    <x v="2"/>
    <x v="0"/>
    <s v="USD"/>
    <n v="1411787307"/>
    <n v="1409195307"/>
    <b v="0"/>
    <n v="110"/>
    <b v="1"/>
    <s v="music/indie rock"/>
    <x v="1468"/>
    <x v="1381"/>
    <s v="music"/>
    <s v="indie rock"/>
    <x v="1831"/>
    <d v="2014-09-26T22:08:27"/>
  </r>
  <r>
    <n v="1177"/>
    <s v="Funnel Cakes come to the UK!"/>
    <s v="Its CRAZY the UK is still in the dark about funnel cakes! We want to convert a trailer and show the country what they've been missing!"/>
    <x v="246"/>
    <x v="0"/>
    <x v="1"/>
    <x v="9"/>
    <s v="GBP"/>
    <n v="1413388296"/>
    <n v="1410796296"/>
    <b v="0"/>
    <n v="0"/>
    <b v="0"/>
    <s v="food/food trucks"/>
    <x v="0"/>
    <x v="0"/>
    <s v="food"/>
    <s v="food trucks"/>
    <x v="1832"/>
    <d v="2014-10-15T10:51:36"/>
  </r>
  <r>
    <n v="1724"/>
    <s v="Die Another Day 1st CD (Christian Rock)"/>
    <s v="We are just some guys who Love the Lord and want to share our personal experiences of what GOD has done for us through our music."/>
    <x v="246"/>
    <x v="211"/>
    <x v="1"/>
    <x v="0"/>
    <s v="USD"/>
    <n v="1414707762"/>
    <n v="1412115762"/>
    <b v="0"/>
    <n v="4"/>
    <b v="0"/>
    <s v="music/faith"/>
    <x v="1469"/>
    <x v="1219"/>
    <s v="music"/>
    <s v="faith"/>
    <x v="1833"/>
    <d v="2014-10-30T17:22:42"/>
  </r>
  <r>
    <n v="2784"/>
    <s v="&quot;The Santaland Diaries&quot; by David Sedaris in Los Angeles 2014"/>
    <s v="David Sedaris' &quot;The Santaland Diaries&quot; starring Matt Crabtree at The Working Stage Theatre in Hollywood!"/>
    <x v="246"/>
    <x v="1333"/>
    <x v="2"/>
    <x v="0"/>
    <s v="USD"/>
    <n v="1414608843"/>
    <n v="1412794443"/>
    <b v="0"/>
    <n v="108"/>
    <b v="1"/>
    <s v="theater/plays"/>
    <x v="1470"/>
    <x v="1382"/>
    <s v="theater"/>
    <s v="plays"/>
    <x v="1834"/>
    <d v="2014-10-29T13:54:03"/>
  </r>
  <r>
    <n v="2682"/>
    <s v="Toastie's Gourmet Toast"/>
    <s v="Gourmet Toast is the culinary combination, neigh, perfection of America's most under-utilized snack: Toast."/>
    <x v="246"/>
    <x v="1334"/>
    <x v="1"/>
    <x v="0"/>
    <s v="USD"/>
    <n v="1416635940"/>
    <n v="1413838540"/>
    <b v="0"/>
    <n v="20"/>
    <b v="0"/>
    <s v="food/food trucks"/>
    <x v="1471"/>
    <x v="1383"/>
    <s v="food"/>
    <s v="food trucks"/>
    <x v="1835"/>
    <d v="2014-11-22T00:59:00"/>
  </r>
  <r>
    <n v="2055"/>
    <s v="The I2C and SPI Education System"/>
    <s v="An Arduino compatible shield matched with a web based tutorial system to teach you how to talk with I2C and SPI components."/>
    <x v="246"/>
    <x v="1335"/>
    <x v="2"/>
    <x v="0"/>
    <s v="USD"/>
    <n v="1417579200"/>
    <n v="1415031043"/>
    <b v="0"/>
    <n v="101"/>
    <b v="1"/>
    <s v="technology/hardware"/>
    <x v="1472"/>
    <x v="1384"/>
    <s v="technology"/>
    <s v="hardware"/>
    <x v="1836"/>
    <d v="2014-12-02T23:00:00"/>
  </r>
  <r>
    <n v="675"/>
    <s v="How to Make Innovative Apple Watch Apps with WatchKit"/>
    <s v="24+ hour online class in WatchKit development from an expert iOS developer and instructor via unconventional, innovative projects."/>
    <x v="246"/>
    <x v="1336"/>
    <x v="1"/>
    <x v="0"/>
    <s v="USD"/>
    <n v="1420095540"/>
    <n v="1417558804"/>
    <b v="0"/>
    <n v="26"/>
    <b v="0"/>
    <s v="technology/wearables"/>
    <x v="1473"/>
    <x v="1385"/>
    <s v="technology"/>
    <s v="wearables"/>
    <x v="1837"/>
    <d v="2015-01-01T01:59:00"/>
  </r>
  <r>
    <n v="3750"/>
    <s v="Stars on Stage, Kids be Heard!"/>
    <s v="Stars on Stage children's theatre program is in need of 6 new wireless body microphones!_x000a__x000a_#soskidsbeheard   _x000a__x000a_www.apatheplace.org"/>
    <x v="246"/>
    <x v="1337"/>
    <x v="2"/>
    <x v="0"/>
    <s v="USD"/>
    <n v="1423555140"/>
    <n v="1421105608"/>
    <b v="0"/>
    <n v="28"/>
    <b v="1"/>
    <s v="theater/musical"/>
    <x v="1474"/>
    <x v="1386"/>
    <s v="theater"/>
    <s v="musical"/>
    <x v="1838"/>
    <d v="2015-02-10T02:59:00"/>
  </r>
  <r>
    <n v="3424"/>
    <s v="Maggie LumiÃ¨re and The Ghost Train: an exciting new play!"/>
    <s v="Maggie is a deaf girl determined to make a silent film masterpiece. Help us share her story with students across the state of Idaho."/>
    <x v="246"/>
    <x v="1338"/>
    <x v="2"/>
    <x v="0"/>
    <s v="USD"/>
    <n v="1423119540"/>
    <n v="1421252084"/>
    <b v="0"/>
    <n v="76"/>
    <b v="1"/>
    <s v="theater/plays"/>
    <x v="800"/>
    <x v="1387"/>
    <s v="theater"/>
    <s v="plays"/>
    <x v="1839"/>
    <d v="2015-02-05T01:59:00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x v="1339"/>
    <x v="2"/>
    <x v="0"/>
    <s v="USD"/>
    <n v="1423871882"/>
    <n v="1421279882"/>
    <b v="0"/>
    <n v="73"/>
    <b v="1"/>
    <s v="music/rock"/>
    <x v="1475"/>
    <x v="1388"/>
    <s v="music"/>
    <s v="rock"/>
    <x v="1840"/>
    <d v="2015-02-13T18:58:02"/>
  </r>
  <r>
    <n v="2421"/>
    <s v="hot dog cart"/>
    <s v="help me start Merrill's first hot dog cart in this empty lot"/>
    <x v="246"/>
    <x v="4"/>
    <x v="1"/>
    <x v="0"/>
    <s v="USD"/>
    <n v="1424536196"/>
    <n v="1421944196"/>
    <b v="0"/>
    <n v="1"/>
    <b v="0"/>
    <s v="food/food trucks"/>
    <x v="89"/>
    <x v="4"/>
    <s v="food"/>
    <s v="food trucks"/>
    <x v="1841"/>
    <d v="2015-02-21T11:29:56"/>
  </r>
  <r>
    <n v="3946"/>
    <s v="DR. Mecurio's Mythical Marvels &amp; Beastiry"/>
    <s v="Dr. Mecurio's is an original work of fantasy designed and written for the stage."/>
    <x v="246"/>
    <x v="1151"/>
    <x v="1"/>
    <x v="0"/>
    <s v="USD"/>
    <n v="1425110400"/>
    <n v="1422388822"/>
    <b v="0"/>
    <n v="5"/>
    <b v="0"/>
    <s v="theater/plays"/>
    <x v="825"/>
    <x v="383"/>
    <s v="theater"/>
    <s v="plays"/>
    <x v="1842"/>
    <d v="2015-02-28T03:00:00"/>
  </r>
  <r>
    <n v="2588"/>
    <s v="Stacey's $5 Dollar Hollar Food Truck Home of the Freak"/>
    <s v="We are a Asian fusion inspired American Fare Food Truck Home of the Freak Sandwich So that means Come And Get Your Freak On! eat big."/>
    <x v="246"/>
    <x v="928"/>
    <x v="1"/>
    <x v="0"/>
    <s v="USD"/>
    <n v="1427807640"/>
    <n v="1423325626"/>
    <b v="0"/>
    <n v="8"/>
    <b v="0"/>
    <s v="food/food trucks"/>
    <x v="1476"/>
    <x v="1389"/>
    <s v="food"/>
    <s v="food trucks"/>
    <x v="1843"/>
    <d v="2015-03-31T08:14:00"/>
  </r>
  <r>
    <n v="2822"/>
    <s v="Theatre Forever's The Nature Crown"/>
    <s v="A campaign to support the artists creating Theatre Forever's The Nature Crown, premiering in the Guthrie Theater's Dowling Studio!"/>
    <x v="246"/>
    <x v="1317"/>
    <x v="2"/>
    <x v="0"/>
    <s v="USD"/>
    <n v="1427469892"/>
    <n v="1424881492"/>
    <b v="0"/>
    <n v="94"/>
    <b v="1"/>
    <s v="theater/plays"/>
    <x v="809"/>
    <x v="1390"/>
    <s v="theater"/>
    <s v="plays"/>
    <x v="1844"/>
    <d v="2015-03-27T10:24:52"/>
  </r>
  <r>
    <n v="3342"/>
    <s v="Uprising Theatre Company's First Production"/>
    <s v="We believe in the power of stories to change the world. Theatre that inspires transformation."/>
    <x v="246"/>
    <x v="1324"/>
    <x v="2"/>
    <x v="0"/>
    <s v="USD"/>
    <n v="1427864340"/>
    <n v="1425020810"/>
    <b v="0"/>
    <n v="78"/>
    <b v="1"/>
    <s v="theater/plays"/>
    <x v="1459"/>
    <x v="1391"/>
    <s v="theater"/>
    <s v="plays"/>
    <x v="1845"/>
    <d v="2015-03-31T23:59:00"/>
  </r>
  <r>
    <n v="36"/>
    <s v="THE LISTENING BOX"/>
    <s v="A modern day priest makes an unusual discovery, setting off a chain of events."/>
    <x v="246"/>
    <x v="1340"/>
    <x v="2"/>
    <x v="0"/>
    <s v="USD"/>
    <n v="1428128525"/>
    <n v="1425540125"/>
    <b v="0"/>
    <n v="44"/>
    <b v="1"/>
    <s v="film &amp; video/television"/>
    <x v="1477"/>
    <x v="1392"/>
    <s v="film &amp; video"/>
    <s v="television"/>
    <x v="1846"/>
    <d v="2015-04-04T01:22:05"/>
  </r>
  <r>
    <n v="3979"/>
    <s v="What a Gay Play - back, bigger and longer"/>
    <s v="After a successful premiere run at Edinburgh 2014, it's been rewritten and revised and is back for another run of Edinburgh fun in 2015"/>
    <x v="246"/>
    <x v="467"/>
    <x v="1"/>
    <x v="9"/>
    <s v="GBP"/>
    <n v="1427659200"/>
    <n v="1425678057"/>
    <b v="0"/>
    <n v="6"/>
    <b v="0"/>
    <s v="theater/plays"/>
    <x v="1478"/>
    <x v="826"/>
    <s v="theater"/>
    <s v="plays"/>
    <x v="1847"/>
    <d v="2015-03-29T15:00:00"/>
  </r>
  <r>
    <n v="174"/>
    <s v="I Am Forgotten"/>
    <s v="An international short film project. It is about loneliness, wich is caused by the current compulsion to check your Facebook every day."/>
    <x v="246"/>
    <x v="0"/>
    <x v="1"/>
    <x v="4"/>
    <s v="EUR"/>
    <n v="1431108776"/>
    <n v="1425924776"/>
    <b v="0"/>
    <n v="0"/>
    <b v="0"/>
    <s v="film &amp; video/drama"/>
    <x v="0"/>
    <x v="0"/>
    <s v="film &amp; video"/>
    <s v="drama"/>
    <x v="1848"/>
    <d v="2015-05-08T13:12:56"/>
  </r>
  <r>
    <n v="3797"/>
    <s v="FACING EAST: New LGBT Musical Eyes London Concert"/>
    <s v="FACING EAST, a dramatic new musical, follows an upstanding mormon couple facing the suicide of the gay son. Help us bring it to London!"/>
    <x v="246"/>
    <x v="1341"/>
    <x v="1"/>
    <x v="0"/>
    <s v="USD"/>
    <n v="1429564165"/>
    <n v="1426972165"/>
    <b v="0"/>
    <n v="37"/>
    <b v="0"/>
    <s v="theater/musical"/>
    <x v="1479"/>
    <x v="1393"/>
    <s v="theater"/>
    <s v="musical"/>
    <x v="1849"/>
    <d v="2015-04-20T16:09:25"/>
  </r>
  <r>
    <n v="339"/>
    <s v="A Man, A Plan, A Palindrome (Feature)"/>
    <s v="A documentary film following the world's greatest palindromists leading up to the 2017 World Palindrome Championship."/>
    <x v="246"/>
    <x v="1342"/>
    <x v="2"/>
    <x v="0"/>
    <s v="USD"/>
    <n v="1430331268"/>
    <n v="1427739268"/>
    <b v="1"/>
    <n v="89"/>
    <b v="1"/>
    <s v="film &amp; video/documentary"/>
    <x v="1480"/>
    <x v="1394"/>
    <s v="film &amp; video"/>
    <s v="documentary"/>
    <x v="1850"/>
    <d v="2015-04-29T13:14:28"/>
  </r>
  <r>
    <n v="3266"/>
    <s v="Macbeth"/>
    <s v="An original version of Shakespeare's masterpiece that emphasizes family and explores the destruction of blood ties"/>
    <x v="246"/>
    <x v="1343"/>
    <x v="2"/>
    <x v="0"/>
    <s v="USD"/>
    <n v="1434142800"/>
    <n v="1431435122"/>
    <b v="1"/>
    <n v="163"/>
    <b v="1"/>
    <s v="theater/plays"/>
    <x v="1481"/>
    <x v="1395"/>
    <s v="theater"/>
    <s v="plays"/>
    <x v="1851"/>
    <d v="2015-06-12T16:00:00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x v="1344"/>
    <x v="2"/>
    <x v="0"/>
    <s v="USD"/>
    <n v="1436587140"/>
    <n v="1434069205"/>
    <b v="0"/>
    <n v="86"/>
    <b v="1"/>
    <s v="theater/plays"/>
    <x v="1482"/>
    <x v="1396"/>
    <s v="theater"/>
    <s v="plays"/>
    <x v="1852"/>
    <d v="2015-07-10T22:59:00"/>
  </r>
  <r>
    <n v="3213"/>
    <s v="Moving Dust presents 'THIS MUCH' 2015"/>
    <s v="3 boys, 1 white dress and a hoover collide in this explosive new play by John Fitzpatrick. Life's a wedding disco. Let's dance."/>
    <x v="246"/>
    <x v="1345"/>
    <x v="2"/>
    <x v="9"/>
    <s v="GBP"/>
    <n v="1437934759"/>
    <n v="1434478759"/>
    <b v="1"/>
    <n v="47"/>
    <b v="1"/>
    <s v="theater/plays"/>
    <x v="1483"/>
    <x v="1397"/>
    <s v="theater"/>
    <s v="plays"/>
    <x v="1853"/>
    <d v="2015-07-26T13:19:19"/>
  </r>
  <r>
    <n v="2906"/>
    <s v="NO HOMO at Atwater Village Theatre"/>
    <s v="The smash hit, award-winning comedy sashays onto the Los Angeles Theater Scene in a fabulous new production at Atwater Village Theatre."/>
    <x v="246"/>
    <x v="1346"/>
    <x v="1"/>
    <x v="0"/>
    <s v="USD"/>
    <n v="1438390800"/>
    <n v="1436888066"/>
    <b v="0"/>
    <n v="7"/>
    <b v="0"/>
    <s v="theater/plays"/>
    <x v="1484"/>
    <x v="1398"/>
    <s v="theater"/>
    <s v="plays"/>
    <x v="1854"/>
    <d v="2015-07-31T20:00:00"/>
  </r>
  <r>
    <n v="1988"/>
    <s v="Phillip Michael Photography"/>
    <s v="Expressing art in an image!"/>
    <x v="246"/>
    <x v="82"/>
    <x v="1"/>
    <x v="0"/>
    <s v="USD"/>
    <n v="1440094742"/>
    <n v="1437502742"/>
    <b v="0"/>
    <n v="1"/>
    <b v="0"/>
    <s v="photography/people"/>
    <x v="1018"/>
    <x v="22"/>
    <s v="photography"/>
    <s v="people"/>
    <x v="1855"/>
    <d v="2015-08-20T13:19:02"/>
  </r>
  <r>
    <n v="1553"/>
    <s v="Avatar in Training: Mastering the Four Elements of Nature"/>
    <s v="This project is about exhibiting the raw beauty of the elements through highlining, surfing, fire spinning and rock climbing."/>
    <x v="246"/>
    <x v="0"/>
    <x v="1"/>
    <x v="0"/>
    <s v="USD"/>
    <n v="1441176447"/>
    <n v="1438584447"/>
    <b v="0"/>
    <n v="0"/>
    <b v="0"/>
    <s v="photography/nature"/>
    <x v="0"/>
    <x v="0"/>
    <s v="photography"/>
    <s v="nature"/>
    <x v="1856"/>
    <d v="2015-09-02T01:47:27"/>
  </r>
  <r>
    <n v="3910"/>
    <s v="&quot;SHERLOCK HOLMES AND THE SCARLET AVENGER&quot;"/>
    <s v="Join Sherlock Holmes and Dr. Watson as the first adventure together is dramatized live on-stage!  The game is afoot!"/>
    <x v="246"/>
    <x v="343"/>
    <x v="1"/>
    <x v="0"/>
    <s v="USD"/>
    <n v="1441649397"/>
    <n v="1439057397"/>
    <b v="0"/>
    <n v="3"/>
    <b v="0"/>
    <s v="theater/plays"/>
    <x v="1485"/>
    <x v="1399"/>
    <s v="theater"/>
    <s v="plays"/>
    <x v="1857"/>
    <d v="2015-09-07T13:09:57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x v="0"/>
    <x v="0"/>
    <x v="0"/>
    <s v="USD"/>
    <n v="1444410000"/>
    <n v="1440203579"/>
    <b v="0"/>
    <n v="0"/>
    <b v="0"/>
    <s v="food/food trucks"/>
    <x v="0"/>
    <x v="0"/>
    <s v="food"/>
    <s v="food trucks"/>
    <x v="1858"/>
    <d v="2015-10-09T12:00:00"/>
  </r>
  <r>
    <n v="432"/>
    <s v="The Zombie Next Door"/>
    <s v="A teenage zombie named Jeff and his mad scientist mother adapt to life in the town of Serendipity, where the supernatural occurs daily."/>
    <x v="246"/>
    <x v="1347"/>
    <x v="1"/>
    <x v="0"/>
    <s v="USD"/>
    <n v="1445448381"/>
    <n v="1440264381"/>
    <b v="0"/>
    <n v="8"/>
    <b v="0"/>
    <s v="film &amp; video/animation"/>
    <x v="1486"/>
    <x v="1400"/>
    <s v="film &amp; video"/>
    <s v="animation"/>
    <x v="1859"/>
    <d v="2015-10-21T12:26:21"/>
  </r>
  <r>
    <n v="3863"/>
    <s v="Umma Yemaya"/>
    <s v="Umma Yemaya is  a play that examines the challenges of unconventional love. The Lady  and the Artist create their own world for love."/>
    <x v="246"/>
    <x v="0"/>
    <x v="1"/>
    <x v="0"/>
    <s v="USD"/>
    <n v="1446739905"/>
    <n v="1441552305"/>
    <b v="0"/>
    <n v="0"/>
    <b v="0"/>
    <s v="theater/plays"/>
    <x v="0"/>
    <x v="0"/>
    <s v="theater"/>
    <s v="plays"/>
    <x v="1860"/>
    <d v="2015-11-05T11:11:45"/>
  </r>
  <r>
    <n v="202"/>
    <s v="Modern Gangsters"/>
    <s v="new web series created by jonney terry"/>
    <x v="246"/>
    <x v="0"/>
    <x v="1"/>
    <x v="0"/>
    <s v="USD"/>
    <n v="1444337940"/>
    <n v="1441750564"/>
    <b v="0"/>
    <n v="0"/>
    <b v="0"/>
    <s v="film &amp; video/drama"/>
    <x v="0"/>
    <x v="0"/>
    <s v="film &amp; video"/>
    <s v="drama"/>
    <x v="1861"/>
    <d v="2015-10-08T15:59:00"/>
  </r>
  <r>
    <n v="1457"/>
    <s v="Hey! I&quot;m not invisable, I am Just Old (Canceled)"/>
    <s v="Age is more than just a number, I hope your younger than you feel."/>
    <x v="246"/>
    <x v="0"/>
    <x v="0"/>
    <x v="0"/>
    <s v="USD"/>
    <n v="1447281044"/>
    <n v="1444685444"/>
    <b v="0"/>
    <n v="0"/>
    <b v="0"/>
    <s v="publishing/translations"/>
    <x v="0"/>
    <x v="0"/>
    <s v="publishing"/>
    <s v="translations"/>
    <x v="1862"/>
    <d v="2015-11-11T17:30:44"/>
  </r>
  <r>
    <n v="86"/>
    <s v="SECOND CHANCE - DEUXIÃˆME CHANCE"/>
    <s v="Two women, two destinies connected by a letter. _x000a_Between Paris and Skopje a poetic outstanding story of true courage, love and hope."/>
    <x v="246"/>
    <x v="1348"/>
    <x v="2"/>
    <x v="14"/>
    <s v="EUR"/>
    <n v="1451226045"/>
    <n v="1444828845"/>
    <b v="0"/>
    <n v="17"/>
    <b v="1"/>
    <s v="film &amp; video/shorts"/>
    <x v="1487"/>
    <x v="1401"/>
    <s v="film &amp; video"/>
    <s v="shorts"/>
    <x v="1863"/>
    <d v="2015-12-27T09:20:45"/>
  </r>
  <r>
    <n v="3384"/>
    <s v="The Hat"/>
    <s v="Six gay men, emotional baggage, and online dating: what could go wrong? A play about looking for love and finding something better."/>
    <x v="246"/>
    <x v="1349"/>
    <x v="2"/>
    <x v="0"/>
    <s v="USD"/>
    <n v="1448074800"/>
    <n v="1444874768"/>
    <b v="0"/>
    <n v="64"/>
    <b v="1"/>
    <s v="theater/plays"/>
    <x v="1488"/>
    <x v="1402"/>
    <s v="theater"/>
    <s v="plays"/>
    <x v="1864"/>
    <d v="2015-11-20T22:00:00"/>
  </r>
  <r>
    <n v="1677"/>
    <s v="Andrius Pojavis new album &quot;Seven&quot;"/>
    <s v="It's time to record my new album. Studio, musicians and arranger are ready, are you coming on this journey with me?"/>
    <x v="246"/>
    <x v="1350"/>
    <x v="2"/>
    <x v="2"/>
    <s v="EUR"/>
    <n v="1460786340"/>
    <n v="1455615976"/>
    <b v="0"/>
    <n v="42"/>
    <b v="1"/>
    <s v="music/pop"/>
    <x v="1489"/>
    <x v="1403"/>
    <s v="music"/>
    <s v="pop"/>
    <x v="1865"/>
    <d v="2016-04-16T00:59:00"/>
  </r>
  <r>
    <n v="2719"/>
    <s v="AHS Theater - Help us light up our stage!"/>
    <s v="Our high school theater in Allentown, New Jersey was rad - in 1972. Help us bring our theater into present day and light up our stage!"/>
    <x v="246"/>
    <x v="1351"/>
    <x v="2"/>
    <x v="0"/>
    <s v="USD"/>
    <n v="1460936694"/>
    <n v="1455756294"/>
    <b v="0"/>
    <n v="69"/>
    <b v="1"/>
    <s v="theater/spaces"/>
    <x v="1490"/>
    <x v="1404"/>
    <s v="theater"/>
    <s v="spaces"/>
    <x v="1866"/>
    <d v="2016-04-17T18:44:54"/>
  </r>
  <r>
    <n v="1570"/>
    <s v="BEAUTIFUL DREAMERS: An Adult Coloring Book (Canceled)"/>
    <s v="A Coloring Book of Breathtaking Beauties_x000a_To Calm the Heart and Soul"/>
    <x v="246"/>
    <x v="153"/>
    <x v="0"/>
    <x v="0"/>
    <s v="USD"/>
    <n v="1460140282"/>
    <n v="1457551882"/>
    <b v="0"/>
    <n v="52"/>
    <b v="0"/>
    <s v="publishing/art books"/>
    <x v="1491"/>
    <x v="1405"/>
    <s v="publishing"/>
    <s v="art books"/>
    <x v="1867"/>
    <d v="2016-04-08T13:31:22"/>
  </r>
  <r>
    <n v="1410"/>
    <s v="Existence Space and Office (English translation)"/>
    <s v="Let's translate this book! A fundamental guide to existential workspaces: how to recover efficiency generating environmental well-being"/>
    <x v="246"/>
    <x v="4"/>
    <x v="1"/>
    <x v="5"/>
    <s v="EUR"/>
    <n v="1464939520"/>
    <n v="1461051520"/>
    <b v="0"/>
    <n v="1"/>
    <b v="0"/>
    <s v="publishing/translations"/>
    <x v="89"/>
    <x v="4"/>
    <s v="publishing"/>
    <s v="translations"/>
    <x v="1868"/>
    <d v="2016-06-03T02:38:40"/>
  </r>
  <r>
    <n v="3786"/>
    <s v="Puberty the Musical: Original Cast Recording"/>
    <s v="The brainchild of Coleman Peterson and Janice Gilbert.  The funding will be used to professionally record the songs."/>
    <x v="246"/>
    <x v="1352"/>
    <x v="2"/>
    <x v="0"/>
    <s v="USD"/>
    <n v="1464310475"/>
    <n v="1461718475"/>
    <b v="0"/>
    <n v="71"/>
    <b v="1"/>
    <s v="theater/musical"/>
    <x v="1492"/>
    <x v="1406"/>
    <s v="theater"/>
    <s v="musical"/>
    <x v="1869"/>
    <d v="2016-05-26T19:54:35"/>
  </r>
  <r>
    <n v="2264"/>
    <s v="Thunder Alley : Crew Chief by Richard Launius - Final Lap!"/>
    <s v="Thunder Alley Crew Chief Expansion from Nothing Now Games. Add Strategy and Control to your racing team. Get Your Crew Chief Today!"/>
    <x v="246"/>
    <x v="1353"/>
    <x v="2"/>
    <x v="0"/>
    <s v="USD"/>
    <n v="1463972400"/>
    <n v="1462543114"/>
    <b v="0"/>
    <n v="445"/>
    <b v="1"/>
    <s v="games/tabletop games"/>
    <x v="1493"/>
    <x v="1407"/>
    <s v="games"/>
    <s v="tabletop games"/>
    <x v="1870"/>
    <d v="2016-05-22T22:00:00"/>
  </r>
  <r>
    <n v="622"/>
    <s v="The Animal Shelter Network website (Canceled)"/>
    <s v="The Animal Shelter Network is a free website for collaboration and communication between animal shelters, rescues and humane societies."/>
    <x v="246"/>
    <x v="1354"/>
    <x v="0"/>
    <x v="0"/>
    <s v="USD"/>
    <n v="1467398138"/>
    <n v="1465670138"/>
    <b v="0"/>
    <n v="9"/>
    <b v="0"/>
    <s v="technology/web"/>
    <x v="1494"/>
    <x v="1408"/>
    <s v="technology"/>
    <s v="web"/>
    <x v="1871"/>
    <d v="2016-07-01T13:35:38"/>
  </r>
  <r>
    <n v="1201"/>
    <s v="Invisible People of Belarus"/>
    <s v="Documentary book about the lives of disabled people and Chernobyl victims living in governmental institutions called Internats"/>
    <x v="246"/>
    <x v="1355"/>
    <x v="2"/>
    <x v="9"/>
    <s v="GBP"/>
    <n v="1468593246"/>
    <n v="1466001246"/>
    <b v="0"/>
    <n v="111"/>
    <b v="1"/>
    <s v="photography/photobooks"/>
    <x v="1495"/>
    <x v="1409"/>
    <s v="photography"/>
    <s v="photobooks"/>
    <x v="1872"/>
    <d v="2016-07-15T09:34:06"/>
  </r>
  <r>
    <n v="1743"/>
    <s v="The Fringes Project: Photobook of a Dying Language"/>
    <s v="Visual documentation of the endangered IÃ±upiat language, captured in the form of a printed photography book."/>
    <x v="246"/>
    <x v="1356"/>
    <x v="2"/>
    <x v="0"/>
    <s v="USD"/>
    <n v="1472270340"/>
    <n v="1470348775"/>
    <b v="0"/>
    <n v="67"/>
    <b v="1"/>
    <s v="photography/photobooks"/>
    <x v="1496"/>
    <x v="1410"/>
    <s v="photography"/>
    <s v="photobooks"/>
    <x v="1873"/>
    <d v="2016-08-26T22:59:00"/>
  </r>
  <r>
    <n v="2548"/>
    <s v="IYSO Orchestra Academy &amp; Symphonic Concert 2016"/>
    <s v="This is the embryo of the change for future ecosystem of musical art  in Indonesia. Please support us to realize our program on Oct 9!"/>
    <x v="246"/>
    <x v="1357"/>
    <x v="2"/>
    <x v="14"/>
    <s v="EUR"/>
    <n v="1475209620"/>
    <n v="1473087637"/>
    <b v="0"/>
    <n v="37"/>
    <b v="1"/>
    <s v="music/classical music"/>
    <x v="1497"/>
    <x v="1411"/>
    <s v="music"/>
    <s v="classical music"/>
    <x v="1874"/>
    <d v="2016-09-29T23:27:00"/>
  </r>
  <r>
    <n v="2877"/>
    <s v="COLLABORATION: WARHOL &amp; BASQUIAT"/>
    <s v="Two of the 20th Centuryâ€™s Greatest Artists _x000a_navigate the perilous terrain of Art &amp; Fame _x000a_in a historic Collaboration."/>
    <x v="246"/>
    <x v="1029"/>
    <x v="1"/>
    <x v="0"/>
    <s v="USD"/>
    <n v="1480525200"/>
    <n v="1477781724"/>
    <b v="0"/>
    <n v="6"/>
    <b v="0"/>
    <s v="theater/plays"/>
    <x v="1498"/>
    <x v="1226"/>
    <s v="theater"/>
    <s v="plays"/>
    <x v="1875"/>
    <d v="2016-11-30T12:00:00"/>
  </r>
  <r>
    <n v="1209"/>
    <s v="Israel: An Inspiring Photographic Journey (Photobook)"/>
    <s v="This 80 page book displays 75 beautiful images of the Holy Land, site descriptions, scripture and thought provoking comments."/>
    <x v="246"/>
    <x v="1329"/>
    <x v="2"/>
    <x v="0"/>
    <s v="USD"/>
    <n v="1488053905"/>
    <n v="1485461905"/>
    <b v="0"/>
    <n v="46"/>
    <b v="1"/>
    <s v="photography/photobooks"/>
    <x v="1464"/>
    <x v="1412"/>
    <s v="photography"/>
    <s v="photobooks"/>
    <x v="1876"/>
    <d v="2017-02-25T15:18:25"/>
  </r>
  <r>
    <n v="1682"/>
    <s v="Looking Up &amp; Holding On CD Project - Christian songwriter"/>
    <s v="Christian singer-wongerwriter searching for funding to record CD of original Christian music."/>
    <x v="246"/>
    <x v="0"/>
    <x v="3"/>
    <x v="0"/>
    <s v="USD"/>
    <n v="1492142860"/>
    <n v="1486962460"/>
    <b v="0"/>
    <n v="0"/>
    <b v="0"/>
    <s v="music/faith"/>
    <x v="0"/>
    <x v="0"/>
    <s v="music"/>
    <s v="faith"/>
    <x v="1877"/>
    <d v="2017-04-13T23:07:40"/>
  </r>
  <r>
    <n v="2743"/>
    <s v="St. Nick Jr"/>
    <s v="One Christmas every child was naughty, and Santa's son _x000a_St. Nick Jr sacrifices all his gifts over his whole life, for the children"/>
    <x v="247"/>
    <x v="0"/>
    <x v="1"/>
    <x v="0"/>
    <s v="USD"/>
    <n v="1476863607"/>
    <n v="1474271607"/>
    <b v="0"/>
    <n v="0"/>
    <b v="0"/>
    <s v="publishing/children's books"/>
    <x v="0"/>
    <x v="0"/>
    <s v="publishing"/>
    <s v="children's books"/>
    <x v="1878"/>
    <d v="2016-10-19T02:53:27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x v="1358"/>
    <x v="2"/>
    <x v="0"/>
    <s v="USD"/>
    <n v="1418904533"/>
    <n v="1416485333"/>
    <b v="0"/>
    <n v="26"/>
    <b v="1"/>
    <s v="publishing/nonfiction"/>
    <x v="1499"/>
    <x v="1413"/>
    <s v="publishing"/>
    <s v="nonfiction"/>
    <x v="1879"/>
    <d v="2014-12-18T07:08:53"/>
  </r>
  <r>
    <n v="3239"/>
    <s v="The Book's the Thing - Welcome to Hamlet's Library"/>
    <s v="The first regional library-touring show from new UK company Librarian Theatre - transforming local libraries into magical theatres"/>
    <x v="249"/>
    <x v="1359"/>
    <x v="2"/>
    <x v="9"/>
    <s v="GBP"/>
    <n v="1445817540"/>
    <n v="1443665293"/>
    <b v="1"/>
    <n v="104"/>
    <b v="1"/>
    <s v="theater/plays"/>
    <x v="1500"/>
    <x v="1414"/>
    <s v="theater"/>
    <s v="plays"/>
    <x v="1880"/>
    <d v="2015-10-25T18:59:00"/>
  </r>
  <r>
    <n v="3105"/>
    <s v="Paddock School Theater Improvement"/>
    <s v="My hope is to raise $5845 and replace old stained and mismatched border curtains, cyclorama curtain, and backdrop."/>
    <x v="250"/>
    <x v="1360"/>
    <x v="1"/>
    <x v="0"/>
    <s v="USD"/>
    <n v="1413694800"/>
    <n v="1408986916"/>
    <b v="0"/>
    <n v="31"/>
    <b v="0"/>
    <s v="theater/spaces"/>
    <x v="1501"/>
    <x v="1415"/>
    <s v="theater"/>
    <s v="spaces"/>
    <x v="1881"/>
    <d v="2014-10-19T00:00:00"/>
  </r>
  <r>
    <n v="1319"/>
    <s v="Pixel Shades by R A V E Z (Canceled)"/>
    <s v="Stand out at festivals, get people talking and support our latest campaign to augment your style with the latest LED technology."/>
    <x v="251"/>
    <x v="1361"/>
    <x v="0"/>
    <x v="9"/>
    <s v="GBP"/>
    <n v="1405094400"/>
    <n v="1403810965"/>
    <b v="0"/>
    <n v="9"/>
    <b v="0"/>
    <s v="technology/wearables"/>
    <x v="1502"/>
    <x v="1416"/>
    <s v="technology"/>
    <s v="wearables"/>
    <x v="1882"/>
    <d v="2014-07-11T11:00:00"/>
  </r>
  <r>
    <n v="3574"/>
    <s v="Galli Theater Fresh Start Fundraiser"/>
    <s v="Help Galli Theater continue to bring fairytales to children in English &amp; German in our theater and to institutions serving children."/>
    <x v="251"/>
    <x v="1362"/>
    <x v="2"/>
    <x v="0"/>
    <s v="USD"/>
    <n v="1415921848"/>
    <n v="1413326248"/>
    <b v="0"/>
    <n v="45"/>
    <b v="1"/>
    <s v="theater/plays"/>
    <x v="1503"/>
    <x v="1417"/>
    <s v="theater"/>
    <s v="plays"/>
    <x v="1883"/>
    <d v="2014-11-13T18:37:28"/>
  </r>
  <r>
    <n v="3279"/>
    <s v="Good People at The Hudson Guild Theatre"/>
    <s v="LOOKING FOR GOOD PEOPLE to help fund our production of &quot;Good People&quot; with Kia Hellman &amp; Shayne Anderson, directed by Christine Dunford."/>
    <x v="251"/>
    <x v="1363"/>
    <x v="2"/>
    <x v="0"/>
    <s v="USD"/>
    <n v="1459474059"/>
    <n v="1456885659"/>
    <b v="0"/>
    <n v="63"/>
    <b v="1"/>
    <s v="theater/plays"/>
    <x v="1504"/>
    <x v="1418"/>
    <s v="theater"/>
    <s v="plays"/>
    <x v="1884"/>
    <d v="2016-03-31T20:27:39"/>
  </r>
  <r>
    <n v="4046"/>
    <s v="Glenn Herman's EXPRESSIONS: The UnKnown"/>
    <s v="An eclectic One Man stage show, that takes the audience on a journey through vast personalities, as he discovers his true self...#Drama"/>
    <x v="252"/>
    <x v="552"/>
    <x v="1"/>
    <x v="0"/>
    <s v="USD"/>
    <n v="1413992210"/>
    <n v="1411400210"/>
    <b v="0"/>
    <n v="12"/>
    <b v="0"/>
    <s v="theater/plays"/>
    <x v="1505"/>
    <x v="702"/>
    <s v="theater"/>
    <s v="plays"/>
    <x v="1885"/>
    <d v="2014-10-22T10:36:50"/>
  </r>
  <r>
    <n v="1858"/>
    <s v="Curriculum-Based Rock Music For Kids"/>
    <s v="I write songs to teach with at two Chicago schools.  The enthusiastic response from my students &amp; colleagues inspired me to do do this!"/>
    <x v="253"/>
    <x v="1364"/>
    <x v="2"/>
    <x v="0"/>
    <s v="USD"/>
    <n v="1324014521"/>
    <n v="1318826921"/>
    <b v="0"/>
    <n v="149"/>
    <b v="1"/>
    <s v="music/rock"/>
    <x v="1506"/>
    <x v="1419"/>
    <s v="music"/>
    <s v="rock"/>
    <x v="1886"/>
    <d v="2011-12-16T00:48:41"/>
  </r>
  <r>
    <n v="281"/>
    <s v="Do It Again: One Man's Quest to Reunite the Kinks"/>
    <s v="Last May, I created my mission: To reunite the brilliant but (in my opinion) under-appreciated band, the Kinks. I decided to make..."/>
    <x v="254"/>
    <x v="1365"/>
    <x v="2"/>
    <x v="0"/>
    <s v="USD"/>
    <n v="1249932360"/>
    <n v="1242532513"/>
    <b v="1"/>
    <n v="79"/>
    <b v="1"/>
    <s v="film &amp; video/documentary"/>
    <x v="1507"/>
    <x v="1420"/>
    <s v="film &amp; video"/>
    <s v="documentary"/>
    <x v="1887"/>
    <d v="2009-08-10T14:26:00"/>
  </r>
  <r>
    <n v="1257"/>
    <s v="Three Lobed Recordings 10th ann 4xLP set (Sonic Youth, SCG+)"/>
    <s v="Three Lobed, a boutique psychedelic label focused on small run releases, is celebrating its 10th anniversary with a lush 4xLP set."/>
    <x v="254"/>
    <x v="1366"/>
    <x v="2"/>
    <x v="0"/>
    <s v="USD"/>
    <n v="1301792590"/>
    <n v="1297562590"/>
    <b v="1"/>
    <n v="176"/>
    <b v="1"/>
    <s v="music/rock"/>
    <x v="1508"/>
    <x v="1421"/>
    <s v="music"/>
    <s v="rock"/>
    <x v="1888"/>
    <d v="2011-04-02T20:03:10"/>
  </r>
  <r>
    <n v="804"/>
    <s v="City of Sound - A city full of stories untold"/>
    <s v="Hope and Inspiration.  That is what this project is all about. In the midst of a dark and broken world our stories can speak life."/>
    <x v="254"/>
    <x v="1367"/>
    <x v="2"/>
    <x v="0"/>
    <s v="USD"/>
    <n v="1311393540"/>
    <n v="1309919526"/>
    <b v="0"/>
    <n v="18"/>
    <b v="1"/>
    <s v="music/rock"/>
    <x v="809"/>
    <x v="1422"/>
    <s v="music"/>
    <s v="rock"/>
    <x v="1889"/>
    <d v="2011-07-22T22:59:00"/>
  </r>
  <r>
    <n v="826"/>
    <s v="Protect The Dream Debut Album"/>
    <s v="Protect The Dream is preparing to record their debut album 8 years in the making. Lets make it happen Kickstarter!"/>
    <x v="254"/>
    <x v="1368"/>
    <x v="2"/>
    <x v="0"/>
    <s v="USD"/>
    <n v="1332719730"/>
    <n v="1330908930"/>
    <b v="0"/>
    <n v="49"/>
    <b v="1"/>
    <s v="music/rock"/>
    <x v="1509"/>
    <x v="1423"/>
    <s v="music"/>
    <s v="rock"/>
    <x v="1890"/>
    <d v="2012-03-25T18:55:30"/>
  </r>
  <r>
    <n v="2547"/>
    <s v="Classical Guitar Music of Hawaii"/>
    <s v="A compilation of Guitar Music by composers Darin Au, Jeff Peterson, Byron Yasui, Bailey Matsuda, Ian O'Sullivan, and Michael Foumai."/>
    <x v="254"/>
    <x v="1369"/>
    <x v="2"/>
    <x v="0"/>
    <s v="USD"/>
    <n v="1333560803"/>
    <n v="1330972403"/>
    <b v="0"/>
    <n v="134"/>
    <b v="1"/>
    <s v="music/classical music"/>
    <x v="1510"/>
    <x v="1424"/>
    <s v="music"/>
    <s v="classical music"/>
    <x v="1891"/>
    <d v="2012-04-04T12:33:23"/>
  </r>
  <r>
    <n v="3156"/>
    <s v="Bringing First Love/Worst Love To Life"/>
    <s v="First Love/Worst Love is an examination of love and its mutability, as expressed through twelve stories and five actors on one stage."/>
    <x v="254"/>
    <x v="1370"/>
    <x v="2"/>
    <x v="0"/>
    <s v="USD"/>
    <n v="1338591144"/>
    <n v="1335567144"/>
    <b v="1"/>
    <n v="89"/>
    <b v="1"/>
    <s v="theater/plays"/>
    <x v="1511"/>
    <x v="1425"/>
    <s v="theater"/>
    <s v="plays"/>
    <x v="1892"/>
    <d v="2012-06-01T17:52:24"/>
  </r>
  <r>
    <n v="834"/>
    <s v="VANS Warped Tour or BUST!"/>
    <s v="We were selected out of 4,000 bands to play on VANS Warped Tour! Amazing opportunity, but touring costs $$$!  We REALLY need your help!"/>
    <x v="254"/>
    <x v="1371"/>
    <x v="2"/>
    <x v="0"/>
    <s v="USD"/>
    <n v="1372651140"/>
    <n v="1369770292"/>
    <b v="0"/>
    <n v="75"/>
    <b v="1"/>
    <s v="music/rock"/>
    <x v="1512"/>
    <x v="1426"/>
    <s v="music"/>
    <s v="rock"/>
    <x v="1893"/>
    <d v="2013-06-30T22:59:00"/>
  </r>
  <r>
    <n v="2712"/>
    <s v="The Voix De Ville! : A Pop-up Theater and Cabaret"/>
    <s v="Voix de Ville is a pop-up imaginarium of neo-vaudeville, musical extravaganza, circus arts, comedy, and theatre in a tiny circus tent!"/>
    <x v="254"/>
    <x v="1372"/>
    <x v="2"/>
    <x v="0"/>
    <s v="USD"/>
    <n v="1373738400"/>
    <n v="1370568560"/>
    <b v="1"/>
    <n v="143"/>
    <b v="1"/>
    <s v="theater/spaces"/>
    <x v="1513"/>
    <x v="1427"/>
    <s v="theater"/>
    <s v="spaces"/>
    <x v="1894"/>
    <d v="2013-07-13T13:00:00"/>
  </r>
  <r>
    <n v="920"/>
    <s v="MIAMI JAZZ PROJECT: TEST OF TIME RECORDING"/>
    <s v="Miami club band records powerhouse fusion album. You don't have to be a musician to understand the sound of jazz."/>
    <x v="254"/>
    <x v="0"/>
    <x v="1"/>
    <x v="0"/>
    <s v="USD"/>
    <n v="1384448822"/>
    <n v="1381853222"/>
    <b v="0"/>
    <n v="0"/>
    <b v="0"/>
    <s v="music/jazz"/>
    <x v="0"/>
    <x v="0"/>
    <s v="music"/>
    <s v="jazz"/>
    <x v="1895"/>
    <d v="2013-11-14T12:07:02"/>
  </r>
  <r>
    <n v="1772"/>
    <s v="White Mountain"/>
    <s v="A photobook and a short documentary film telling the story of Holocaust in Northwestern Lithuania"/>
    <x v="254"/>
    <x v="1373"/>
    <x v="1"/>
    <x v="9"/>
    <s v="GBP"/>
    <n v="1404666836"/>
    <n v="1399482836"/>
    <b v="1"/>
    <n v="19"/>
    <b v="0"/>
    <s v="photography/photobooks"/>
    <x v="1514"/>
    <x v="1428"/>
    <s v="photography"/>
    <s v="photobooks"/>
    <x v="1896"/>
    <d v="2014-07-06T12:13:56"/>
  </r>
  <r>
    <n v="3542"/>
    <s v="Gifts of War"/>
    <s v="Ancient Greece. Giddy, champagne soaked debauchery celebrating the Trojan War's end leads to a shocking and deadly surprise."/>
    <x v="254"/>
    <x v="1374"/>
    <x v="2"/>
    <x v="0"/>
    <s v="USD"/>
    <n v="1410099822"/>
    <n v="1404915822"/>
    <b v="0"/>
    <n v="85"/>
    <b v="1"/>
    <s v="theater/plays"/>
    <x v="1515"/>
    <x v="1429"/>
    <s v="theater"/>
    <s v="plays"/>
    <x v="1897"/>
    <d v="2014-09-07T09:23:42"/>
  </r>
  <r>
    <n v="2900"/>
    <s v="Bring Oedipus Revenant to Life!"/>
    <s v="In October, we plan to premiere Oedipus Revenant, a historically grounded horror adaptation of Sophoclesâ€™ classic, Oedipus the Tyrant."/>
    <x v="254"/>
    <x v="1375"/>
    <x v="1"/>
    <x v="0"/>
    <s v="USD"/>
    <n v="1407562632"/>
    <n v="1404970632"/>
    <b v="0"/>
    <n v="7"/>
    <b v="0"/>
    <s v="theater/plays"/>
    <x v="1516"/>
    <x v="1430"/>
    <s v="theater"/>
    <s v="plays"/>
    <x v="1898"/>
    <d v="2014-08-09T00:37:12"/>
  </r>
  <r>
    <n v="1725"/>
    <s v="Unveiled Debut Album"/>
    <s v="Christian band signed to VECA Records to release their debut album in Spring 2015.  This ministry is relying on faith-based donations."/>
    <x v="254"/>
    <x v="18"/>
    <x v="1"/>
    <x v="0"/>
    <s v="USD"/>
    <n v="1408922049"/>
    <n v="1406330049"/>
    <b v="0"/>
    <n v="9"/>
    <b v="0"/>
    <s v="music/faith"/>
    <x v="1517"/>
    <x v="1431"/>
    <s v="music"/>
    <s v="faith"/>
    <x v="1899"/>
    <d v="2014-08-24T18:14:09"/>
  </r>
  <r>
    <n v="2778"/>
    <s v="Mariah - A Children's Book with Included Doll Patterns"/>
    <s v="Mariah is an illustrated story of a girl and a tiny Mermaid._x000a_Make  your own Mermaid Doll with the included knitting or sewing pattern!"/>
    <x v="254"/>
    <x v="931"/>
    <x v="1"/>
    <x v="0"/>
    <s v="USD"/>
    <n v="1409009306"/>
    <n v="1406417306"/>
    <b v="0"/>
    <n v="15"/>
    <b v="0"/>
    <s v="publishing/children's books"/>
    <x v="1518"/>
    <x v="1432"/>
    <s v="publishing"/>
    <s v="children's books"/>
    <x v="1900"/>
    <d v="2014-08-25T18:28:26"/>
  </r>
  <r>
    <n v="2892"/>
    <s v="Something Precious"/>
    <s v="Something Precious is the world's first musical to alert folks to the harmful effects of technology on the human spirit."/>
    <x v="254"/>
    <x v="195"/>
    <x v="1"/>
    <x v="0"/>
    <s v="USD"/>
    <n v="1409000400"/>
    <n v="1408381704"/>
    <b v="0"/>
    <n v="17"/>
    <b v="0"/>
    <s v="theater/plays"/>
    <x v="1519"/>
    <x v="1433"/>
    <s v="theater"/>
    <s v="plays"/>
    <x v="1901"/>
    <d v="2014-08-25T16:00:00"/>
  </r>
  <r>
    <n v="2342"/>
    <s v="The Future Mind of Business Project (Canceled)"/>
    <s v="A series of informational and interactive online tutorials enabling businesses to proactively ensure mental and corporate vitality."/>
    <x v="254"/>
    <x v="0"/>
    <x v="0"/>
    <x v="0"/>
    <s v="USD"/>
    <n v="1412571600"/>
    <n v="1410799870"/>
    <b v="0"/>
    <n v="0"/>
    <b v="0"/>
    <s v="technology/web"/>
    <x v="0"/>
    <x v="0"/>
    <s v="technology"/>
    <s v="web"/>
    <x v="1902"/>
    <d v="2014-10-06T00:00:00"/>
  </r>
  <r>
    <n v="1788"/>
    <s v="Beyond the Pale"/>
    <s v="A photo book celebrating Goths, exploring their lives and giving an insight into what Goth is for them."/>
    <x v="254"/>
    <x v="968"/>
    <x v="1"/>
    <x v="9"/>
    <s v="GBP"/>
    <n v="1414795542"/>
    <n v="1412203542"/>
    <b v="1"/>
    <n v="4"/>
    <b v="0"/>
    <s v="photography/photobooks"/>
    <x v="1520"/>
    <x v="1434"/>
    <s v="photography"/>
    <s v="photobooks"/>
    <x v="1903"/>
    <d v="2014-10-31T17:45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x v="0"/>
    <x v="1"/>
    <x v="0"/>
    <s v="USD"/>
    <n v="1417620036"/>
    <n v="1412432436"/>
    <b v="0"/>
    <n v="0"/>
    <b v="0"/>
    <s v="theater/plays"/>
    <x v="0"/>
    <x v="0"/>
    <s v="theater"/>
    <s v="plays"/>
    <x v="1904"/>
    <d v="2014-12-03T10:20:36"/>
  </r>
  <r>
    <n v="3941"/>
    <s v="TWO for the PRICE OF ONE THEATRE"/>
    <s v="Help produce &quot;Boseman and Lena&quot; by Athol Fugard._x000a_Celebrate 18 years of Service to Arts and Community, 2nd Show of a 7th Season in NOLA!"/>
    <x v="254"/>
    <x v="15"/>
    <x v="1"/>
    <x v="0"/>
    <s v="USD"/>
    <n v="1416877200"/>
    <n v="1414505137"/>
    <b v="0"/>
    <n v="2"/>
    <b v="0"/>
    <s v="theater/plays"/>
    <x v="1521"/>
    <x v="22"/>
    <s v="theater"/>
    <s v="plays"/>
    <x v="1905"/>
    <d v="2014-11-24T20:00:00"/>
  </r>
  <r>
    <n v="3731"/>
    <s v="The Rabbit on the Moon"/>
    <s v="A long distance wrong number leads to love, but with Emily flying in to finally meet, Nick somehow forgot to mention he's blind."/>
    <x v="254"/>
    <x v="1376"/>
    <x v="1"/>
    <x v="0"/>
    <s v="USD"/>
    <n v="1420860180"/>
    <n v="1418234646"/>
    <b v="0"/>
    <n v="12"/>
    <b v="0"/>
    <s v="theater/plays"/>
    <x v="1522"/>
    <x v="1435"/>
    <s v="theater"/>
    <s v="plays"/>
    <x v="1906"/>
    <d v="2015-01-09T22:23:00"/>
  </r>
  <r>
    <n v="1744"/>
    <s v="Water World"/>
    <s v="This book is the embodiment of my passion for water &amp; photography, which I hope will inspire you to pick up your camera and explore."/>
    <x v="254"/>
    <x v="1377"/>
    <x v="2"/>
    <x v="9"/>
    <s v="GBP"/>
    <n v="1425821477"/>
    <n v="1421937077"/>
    <b v="0"/>
    <n v="70"/>
    <b v="1"/>
    <s v="photography/photobooks"/>
    <x v="1523"/>
    <x v="1436"/>
    <s v="photography"/>
    <s v="photobooks"/>
    <x v="1907"/>
    <d v="2015-03-08T08:31:17"/>
  </r>
  <r>
    <n v="1987"/>
    <s v="Ethiopia: Beheld"/>
    <s v="A collection of images that depicts the beauty and diversity within Ethiopia"/>
    <x v="254"/>
    <x v="1378"/>
    <x v="1"/>
    <x v="9"/>
    <s v="GBP"/>
    <n v="1425223276"/>
    <n v="1422631276"/>
    <b v="0"/>
    <n v="28"/>
    <b v="0"/>
    <s v="photography/people"/>
    <x v="1524"/>
    <x v="1437"/>
    <s v="photography"/>
    <s v="people"/>
    <x v="1908"/>
    <d v="2015-03-01T10:21:16"/>
  </r>
  <r>
    <n v="3207"/>
    <s v="The Last Five Years: The Muse Arts Production's Debut Show"/>
    <s v="We are proud to be doing The Last Five Years as our debut! Now, our little company needs your help to make our big dreams come true!"/>
    <x v="254"/>
    <x v="665"/>
    <x v="1"/>
    <x v="0"/>
    <s v="USD"/>
    <n v="1429767607"/>
    <n v="1424587207"/>
    <b v="0"/>
    <n v="36"/>
    <b v="0"/>
    <s v="theater/musical"/>
    <x v="1525"/>
    <x v="1438"/>
    <s v="theater"/>
    <s v="musical"/>
    <x v="1909"/>
    <d v="2015-04-23T00:40:07"/>
  </r>
  <r>
    <n v="2372"/>
    <s v="Finding Pets - Bringing Lost Pets Home (Canceled)"/>
    <s v="An online platform that will notify every listed individual, vet, council, pound and so on in a geographical area when a pet is lost!"/>
    <x v="254"/>
    <x v="1379"/>
    <x v="0"/>
    <x v="3"/>
    <s v="AUD"/>
    <n v="1429839571"/>
    <n v="1427247571"/>
    <b v="0"/>
    <n v="6"/>
    <b v="0"/>
    <s v="technology/web"/>
    <x v="1526"/>
    <x v="92"/>
    <s v="technology"/>
    <s v="web"/>
    <x v="1910"/>
    <d v="2015-04-23T20:39:31"/>
  </r>
  <r>
    <n v="3249"/>
    <s v="Yesterday Again, Please - A New Play by Dezi Gallegos"/>
    <s v="A new work about guilt, trauma, love, and change; this original play tells the story of a boy and a girl who love and lose each other."/>
    <x v="254"/>
    <x v="1380"/>
    <x v="2"/>
    <x v="0"/>
    <s v="USD"/>
    <n v="1434822914"/>
    <n v="1432230914"/>
    <b v="1"/>
    <n v="88"/>
    <b v="1"/>
    <s v="theater/plays"/>
    <x v="1527"/>
    <x v="1439"/>
    <s v="theater"/>
    <s v="plays"/>
    <x v="1911"/>
    <d v="2015-06-20T12:55:14"/>
  </r>
  <r>
    <n v="1706"/>
    <s v="Gemeinde in Bremen"/>
    <s v="Unsere &quot;Aufgabe&quot; ist es, fÃ¼r Christen da zu sein die keiner Gemeinde angehÃ¶ren. Zudem spielt Lobpreis eine Zentrale Rolle."/>
    <x v="254"/>
    <x v="0"/>
    <x v="1"/>
    <x v="6"/>
    <s v="EUR"/>
    <n v="1440314472"/>
    <n v="1435130472"/>
    <b v="0"/>
    <n v="0"/>
    <b v="0"/>
    <s v="music/faith"/>
    <x v="0"/>
    <x v="0"/>
    <s v="music"/>
    <s v="faith"/>
    <x v="1912"/>
    <d v="2015-08-23T02:21:12"/>
  </r>
  <r>
    <n v="3297"/>
    <s v="MY EYES WENT DARK"/>
    <s v="A father loses his family in a freak plane crash and goes on to murder the air traffic controller he holds responsible."/>
    <x v="254"/>
    <x v="1381"/>
    <x v="2"/>
    <x v="9"/>
    <s v="GBP"/>
    <n v="1438037940"/>
    <n v="1436380256"/>
    <b v="0"/>
    <n v="44"/>
    <b v="1"/>
    <s v="theater/plays"/>
    <x v="1528"/>
    <x v="1440"/>
    <s v="theater"/>
    <s v="plays"/>
    <x v="1913"/>
    <d v="2015-07-27T17:59:00"/>
  </r>
  <r>
    <n v="3553"/>
    <s v="Coming Home"/>
    <s v="Professional actors bring to life the true stories of 5 African-Americans struggling with mental health and their search for healing."/>
    <x v="254"/>
    <x v="1382"/>
    <x v="2"/>
    <x v="0"/>
    <s v="USD"/>
    <n v="1439337600"/>
    <n v="1436575280"/>
    <b v="0"/>
    <n v="104"/>
    <b v="1"/>
    <s v="theater/plays"/>
    <x v="1529"/>
    <x v="1441"/>
    <s v="theater"/>
    <s v="plays"/>
    <x v="1914"/>
    <d v="2015-08-11T19:00:00"/>
  </r>
  <r>
    <n v="3873"/>
    <s v="Dream Big, Work Hard Character Development Show Tour"/>
    <s v="Looking for $250 sponsors to help us provide in-house field trips to schools focusing on character development shows for children K-3."/>
    <x v="254"/>
    <x v="0"/>
    <x v="0"/>
    <x v="0"/>
    <s v="USD"/>
    <n v="1444322535"/>
    <n v="1441730535"/>
    <b v="0"/>
    <n v="0"/>
    <b v="0"/>
    <s v="theater/musical"/>
    <x v="0"/>
    <x v="0"/>
    <s v="theater"/>
    <s v="musical"/>
    <x v="1915"/>
    <d v="2015-10-08T11:42:15"/>
  </r>
  <r>
    <n v="3956"/>
    <s v="The Woman in Me"/>
    <s v="This saucy stage play chronicles the highs and lows of my life involving gangs, drugs and prison. The story is a transforming ministry."/>
    <x v="254"/>
    <x v="0"/>
    <x v="1"/>
    <x v="0"/>
    <s v="USD"/>
    <n v="1461543600"/>
    <n v="1459203727"/>
    <b v="0"/>
    <n v="0"/>
    <b v="0"/>
    <s v="theater/plays"/>
    <x v="0"/>
    <x v="0"/>
    <s v="theater"/>
    <s v="plays"/>
    <x v="1916"/>
    <d v="2016-04-24T19:20:00"/>
  </r>
  <r>
    <n v="3348"/>
    <s v="Macbeth"/>
    <s v="Old Hat's new production explores the bleak culture of war and the cosmic powers of guilt and imagination in Shakespeare's tragedy."/>
    <x v="254"/>
    <x v="1383"/>
    <x v="2"/>
    <x v="0"/>
    <s v="USD"/>
    <n v="1461988740"/>
    <n v="1459949080"/>
    <b v="0"/>
    <n v="79"/>
    <b v="1"/>
    <s v="theater/plays"/>
    <x v="1530"/>
    <x v="1442"/>
    <s v="theater"/>
    <s v="plays"/>
    <x v="1917"/>
    <d v="2016-04-29T22:59:00"/>
  </r>
  <r>
    <n v="2164"/>
    <s v="Rosaline debut record"/>
    <s v="South Florida roots country/rock outfit's long awaited debut record"/>
    <x v="254"/>
    <x v="1384"/>
    <x v="2"/>
    <x v="0"/>
    <s v="USD"/>
    <n v="1466827140"/>
    <n v="1464196414"/>
    <b v="0"/>
    <n v="83"/>
    <b v="1"/>
    <s v="music/rock"/>
    <x v="1531"/>
    <x v="1443"/>
    <s v="music"/>
    <s v="rock"/>
    <x v="1918"/>
    <d v="2016-06-24T22:59:00"/>
  </r>
  <r>
    <n v="143"/>
    <s v="CATTLE - AN AWESOME SCI-FI SHORT (Canceled)"/>
    <s v="A young woman learns she is one of few women left bred like cattle in order to control a deadly disease and the world populace"/>
    <x v="254"/>
    <x v="0"/>
    <x v="0"/>
    <x v="3"/>
    <s v="AUD"/>
    <n v="1472882100"/>
    <n v="1467941542"/>
    <b v="0"/>
    <n v="0"/>
    <b v="0"/>
    <s v="film &amp; video/science fiction"/>
    <x v="0"/>
    <x v="0"/>
    <s v="film &amp; video"/>
    <s v="science fiction"/>
    <x v="1919"/>
    <d v="2016-09-03T00:55:00"/>
  </r>
  <r>
    <n v="1756"/>
    <s v="214: A Photobook of Dallas Hip Hop"/>
    <s v="214 is a photobook about the local hip hop culture in Dallas, Texas between 2012 and 2014 by photographer, Mariah Tyler."/>
    <x v="254"/>
    <x v="1385"/>
    <x v="2"/>
    <x v="0"/>
    <s v="USD"/>
    <n v="1472443269"/>
    <n v="1468987269"/>
    <b v="0"/>
    <n v="120"/>
    <b v="1"/>
    <s v="photography/photobooks"/>
    <x v="1532"/>
    <x v="1444"/>
    <s v="photography"/>
    <s v="photobooks"/>
    <x v="1920"/>
    <d v="2016-08-28T23:01:09"/>
  </r>
  <r>
    <n v="1781"/>
    <s v="Political Views: 2016 US Presidential Election Photography"/>
    <s v="A photobook of the US presidential election from a citizen's point of view, showing the major conventions, rallies, and election day."/>
    <x v="254"/>
    <x v="1386"/>
    <x v="1"/>
    <x v="0"/>
    <s v="USD"/>
    <n v="1473950945"/>
    <n v="1471272545"/>
    <b v="1"/>
    <n v="24"/>
    <b v="0"/>
    <s v="photography/photobooks"/>
    <x v="1533"/>
    <x v="1445"/>
    <s v="photography"/>
    <s v="photobooks"/>
    <x v="1921"/>
    <d v="2016-09-15T09:49:05"/>
  </r>
  <r>
    <n v="2188"/>
    <s v="PHOENIX DICE: A New Approach to an Outdated Gaming Tool"/>
    <s v="Beautifully unique, precision cut, metal gaming dice derived from a passion in tabletop gaming and engineering design."/>
    <x v="255"/>
    <x v="1387"/>
    <x v="2"/>
    <x v="3"/>
    <s v="AUD"/>
    <n v="1477414800"/>
    <n v="1474380241"/>
    <b v="0"/>
    <n v="514"/>
    <b v="1"/>
    <s v="games/tabletop games"/>
    <x v="1534"/>
    <x v="1446"/>
    <s v="games"/>
    <s v="tabletop games"/>
    <x v="1922"/>
    <d v="2016-10-25T12:00:00"/>
  </r>
  <r>
    <n v="1032"/>
    <s v="Phantom Ship / Coastal (Album Preorder)"/>
    <s v="Ideal for living rooms and open spaces."/>
    <x v="256"/>
    <x v="1388"/>
    <x v="2"/>
    <x v="0"/>
    <s v="USD"/>
    <n v="1466697625"/>
    <n v="1464105625"/>
    <b v="0"/>
    <n v="96"/>
    <b v="1"/>
    <s v="music/electronic music"/>
    <x v="1535"/>
    <x v="1447"/>
    <s v="music"/>
    <s v="electronic music"/>
    <x v="1923"/>
    <d v="2016-06-23T11:00:25"/>
  </r>
  <r>
    <n v="323"/>
    <s v="White Ravens: A feature-length documentary film"/>
    <s v="A documentary focusing on the Haida Nation's resurgence in the wake of colonization and Canada's Indian Residential Schools."/>
    <x v="256"/>
    <x v="1389"/>
    <x v="2"/>
    <x v="0"/>
    <s v="USD"/>
    <n v="1482307140"/>
    <n v="1479886966"/>
    <b v="1"/>
    <n v="58"/>
    <b v="1"/>
    <s v="film &amp; video/documentary"/>
    <x v="1536"/>
    <x v="1448"/>
    <s v="film &amp; video"/>
    <s v="documentary"/>
    <x v="1924"/>
    <d v="2016-12-21T02:59:00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x v="1390"/>
    <x v="2"/>
    <x v="0"/>
    <s v="USD"/>
    <n v="1327433173"/>
    <n v="1325618773"/>
    <b v="0"/>
    <n v="80"/>
    <b v="1"/>
    <s v="music/indie rock"/>
    <x v="1537"/>
    <x v="1449"/>
    <s v="music"/>
    <s v="indie rock"/>
    <x v="1925"/>
    <d v="2012-01-24T14:26:13"/>
  </r>
  <r>
    <n v="33"/>
    <s v="Imaginary Problems"/>
    <s v="3 best friends balance their work, personal and private lives while finding time for their imaginary friends (who are 3 puppets)."/>
    <x v="257"/>
    <x v="1391"/>
    <x v="2"/>
    <x v="0"/>
    <s v="USD"/>
    <n v="1447001501"/>
    <n v="1444405901"/>
    <b v="0"/>
    <n v="64"/>
    <b v="1"/>
    <s v="film &amp; video/television"/>
    <x v="1538"/>
    <x v="1450"/>
    <s v="film &amp; video"/>
    <s v="television"/>
    <x v="1926"/>
    <d v="2015-11-08T11:51:41"/>
  </r>
  <r>
    <n v="1163"/>
    <s v="When I become awesome, I will cater an event for you!!"/>
    <s v="Cooking is my passion.Lets take my passion to another level,by sending me to a culinary school, I WILL be one of the best chefs ever!"/>
    <x v="258"/>
    <x v="0"/>
    <x v="1"/>
    <x v="0"/>
    <s v="USD"/>
    <n v="1407604920"/>
    <n v="1405012920"/>
    <b v="0"/>
    <n v="0"/>
    <b v="0"/>
    <s v="food/food trucks"/>
    <x v="0"/>
    <x v="0"/>
    <s v="food"/>
    <s v="food trucks"/>
    <x v="1927"/>
    <d v="2014-08-09T12:22:00"/>
  </r>
  <r>
    <n v="1699"/>
    <s v="THE WORSHIP ALBUM!"/>
    <s v="Friends! Will you help me create a new worship album??! I want this album to give God the worship he deserves and draw people to Him."/>
    <x v="259"/>
    <x v="1392"/>
    <x v="3"/>
    <x v="0"/>
    <s v="USD"/>
    <n v="1491943445"/>
    <n v="1489351445"/>
    <b v="0"/>
    <n v="4"/>
    <b v="0"/>
    <s v="music/faith"/>
    <x v="1539"/>
    <x v="203"/>
    <s v="music"/>
    <s v="faith"/>
    <x v="1928"/>
    <d v="2017-04-11T15:44:05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x v="22"/>
    <x v="1"/>
    <x v="0"/>
    <s v="USD"/>
    <n v="1421337405"/>
    <n v="1418745405"/>
    <b v="0"/>
    <n v="2"/>
    <b v="0"/>
    <s v="music/faith"/>
    <x v="1540"/>
    <x v="184"/>
    <s v="music"/>
    <s v="faith"/>
    <x v="1929"/>
    <d v="2015-01-15T10:56:45"/>
  </r>
  <r>
    <n v="2318"/>
    <s v="Songs For Unusual Creatures"/>
    <s v="A book/CD by Michael Hearst featuring songs and factoids that celebrate some of the most bizarre (and under-appreciated) animals that roam the planet!"/>
    <x v="261"/>
    <x v="1393"/>
    <x v="2"/>
    <x v="0"/>
    <s v="USD"/>
    <n v="1253937540"/>
    <n v="1251214014"/>
    <b v="1"/>
    <n v="163"/>
    <b v="1"/>
    <s v="music/indie rock"/>
    <x v="1541"/>
    <x v="1451"/>
    <s v="music"/>
    <s v="indie rock"/>
    <x v="1930"/>
    <d v="2009-09-25T22:59:00"/>
  </r>
  <r>
    <n v="429"/>
    <s v="THE FUTURE"/>
    <s v="THE FUTURE is a short animated film created entirely by autistic and developmentally disabled artists from the L.A.N.D. program in Brooklyn, New York."/>
    <x v="261"/>
    <x v="0"/>
    <x v="1"/>
    <x v="0"/>
    <s v="USD"/>
    <n v="1259297940"/>
    <n v="1252964282"/>
    <b v="0"/>
    <n v="0"/>
    <b v="0"/>
    <s v="film &amp; video/animation"/>
    <x v="0"/>
    <x v="0"/>
    <s v="film &amp; video"/>
    <s v="animation"/>
    <x v="1931"/>
    <d v="2009-11-26T23:59:00"/>
  </r>
  <r>
    <n v="867"/>
    <s v="Miche Fambro - &quot;Forever Friday&quot; Jazz CD"/>
    <s v="MichÃ© Fambro records the long-awaited Jazz Crooner album.  Favorite standards, and soon-to-be classic originals in one memorable album."/>
    <x v="261"/>
    <x v="1394"/>
    <x v="1"/>
    <x v="0"/>
    <s v="USD"/>
    <n v="1259643540"/>
    <n v="1254450706"/>
    <b v="0"/>
    <n v="11"/>
    <b v="0"/>
    <s v="music/jazz"/>
    <x v="1542"/>
    <x v="1452"/>
    <s v="music"/>
    <s v="jazz"/>
    <x v="1932"/>
    <d v="2009-11-30T23:59:00"/>
  </r>
  <r>
    <n v="319"/>
    <s v="EDIBLE CITY - a movie in the making"/>
    <s v="A journey through the Bay Area food movement following farmers, cooks, activists, and educators who are fighting for food justice in their communities"/>
    <x v="261"/>
    <x v="1395"/>
    <x v="2"/>
    <x v="0"/>
    <s v="USD"/>
    <n v="1265097540"/>
    <n v="1257538029"/>
    <b v="1"/>
    <n v="51"/>
    <b v="1"/>
    <s v="film &amp; video/documentary"/>
    <x v="1543"/>
    <x v="1453"/>
    <s v="film &amp; video"/>
    <s v="documentary"/>
    <x v="1933"/>
    <d v="2010-02-02T02:59:00"/>
  </r>
  <r>
    <n v="252"/>
    <s v="Good Grief: Making CARTOON COLLEGE - a documentary about comics"/>
    <s v="The definitive story of indie comics and the foremost institution of higher learning for those who draw them."/>
    <x v="261"/>
    <x v="1113"/>
    <x v="2"/>
    <x v="0"/>
    <s v="USD"/>
    <n v="1275364740"/>
    <n v="1269878058"/>
    <b v="1"/>
    <n v="108"/>
    <b v="1"/>
    <s v="film &amp; video/documentary"/>
    <x v="1544"/>
    <x v="1454"/>
    <s v="film &amp; video"/>
    <s v="documentary"/>
    <x v="1934"/>
    <d v="2010-05-31T22:59:00"/>
  </r>
  <r>
    <n v="265"/>
    <s v="The Garden Summer"/>
    <s v="A documentary: a summer garden and communities of local food exchange. The integration of old and new, beauty and function, growth and sustainability."/>
    <x v="261"/>
    <x v="1396"/>
    <x v="2"/>
    <x v="0"/>
    <s v="USD"/>
    <n v="1273522560"/>
    <n v="1269928430"/>
    <b v="1"/>
    <n v="58"/>
    <b v="1"/>
    <s v="film &amp; video/documentary"/>
    <x v="1545"/>
    <x v="1455"/>
    <s v="film &amp; video"/>
    <s v="documentary"/>
    <x v="1935"/>
    <d v="2010-05-10T15:16:00"/>
  </r>
  <r>
    <n v="1272"/>
    <s v="N&amp;V MAKE AN ALBUM"/>
    <s v="We're going back into the studio this spring to record a new album.  You've heard some of the new material at recent shows.  Be a part of the process!"/>
    <x v="261"/>
    <x v="1397"/>
    <x v="2"/>
    <x v="0"/>
    <s v="USD"/>
    <n v="1276574400"/>
    <n v="1270576379"/>
    <b v="1"/>
    <n v="28"/>
    <b v="1"/>
    <s v="music/rock"/>
    <x v="1464"/>
    <x v="1456"/>
    <s v="music"/>
    <s v="rock"/>
    <x v="1936"/>
    <d v="2010-06-14T23:00:00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x v="1398"/>
    <x v="2"/>
    <x v="0"/>
    <s v="USD"/>
    <n v="1279555200"/>
    <n v="1276480894"/>
    <b v="1"/>
    <n v="50"/>
    <b v="1"/>
    <s v="film &amp; video/documentary"/>
    <x v="809"/>
    <x v="56"/>
    <s v="film &amp; video"/>
    <s v="documentary"/>
    <x v="1937"/>
    <d v="2010-07-19T11:00:00"/>
  </r>
  <r>
    <n v="2474"/>
    <s v="Suggestion's Upcoming Album!"/>
    <s v="Even though were still recording our first album, were taking pre orders to help with manufacturing costs. We have a lot to cover with this CD/ DVD. "/>
    <x v="261"/>
    <x v="1399"/>
    <x v="2"/>
    <x v="0"/>
    <s v="USD"/>
    <n v="1286756176"/>
    <n v="1282868176"/>
    <b v="0"/>
    <n v="38"/>
    <b v="1"/>
    <s v="music/indie rock"/>
    <x v="1546"/>
    <x v="1457"/>
    <s v="music"/>
    <s v="indie rock"/>
    <x v="1938"/>
    <d v="2010-10-10T19:16:16"/>
  </r>
  <r>
    <n v="247"/>
    <s v="Deja-Vu: Dissecting Memory on Camera"/>
    <s v="A young neuroscientist attempts to reconnect with his ailing father by obsessively studying old family footage._x000a_"/>
    <x v="261"/>
    <x v="1400"/>
    <x v="2"/>
    <x v="0"/>
    <s v="USD"/>
    <n v="1287200340"/>
    <n v="1284042614"/>
    <b v="1"/>
    <n v="62"/>
    <b v="1"/>
    <s v="film &amp; video/documentary"/>
    <x v="1547"/>
    <x v="1458"/>
    <s v="film &amp; video"/>
    <s v="documentary"/>
    <x v="1939"/>
    <d v="2010-10-15T22:39:00"/>
  </r>
  <r>
    <n v="2114"/>
    <s v="THE RATIONALES present: The Distance in Between"/>
    <s v="10 tracks of power pop, indie rock &amp; &quot;soaring sounds of hope from the edge.&quot; Help us polish &amp; release it by pre-ordering now!"/>
    <x v="261"/>
    <x v="1401"/>
    <x v="2"/>
    <x v="0"/>
    <s v="USD"/>
    <n v="1291870740"/>
    <n v="1286480070"/>
    <b v="0"/>
    <n v="147"/>
    <b v="1"/>
    <s v="music/indie rock"/>
    <x v="1548"/>
    <x v="1459"/>
    <s v="music"/>
    <s v="indie rock"/>
    <x v="1940"/>
    <d v="2010-12-08T23:59:00"/>
  </r>
  <r>
    <n v="246"/>
    <s v="LEAVING ATLANTA THE FILM"/>
    <s v="From 1979 to 1981 twenty-nine Black children in Atlanta were murdered and the others terrified. This is our story..."/>
    <x v="261"/>
    <x v="1402"/>
    <x v="2"/>
    <x v="0"/>
    <s v="USD"/>
    <n v="1292665405"/>
    <n v="1288341805"/>
    <b v="1"/>
    <n v="223"/>
    <b v="1"/>
    <s v="film &amp; video/documentary"/>
    <x v="1549"/>
    <x v="1460"/>
    <s v="film &amp; video"/>
    <s v="documentary"/>
    <x v="1941"/>
    <d v="2010-12-18T04:43:25"/>
  </r>
  <r>
    <n v="878"/>
    <s v="Justin Cron's Sax Debut Album"/>
    <s v="Join in and help me make my first jazz album. I would really like to make a Christmas album and a smooth jazz CD. Want a FREE CD?"/>
    <x v="261"/>
    <x v="76"/>
    <x v="1"/>
    <x v="0"/>
    <s v="USD"/>
    <n v="1293082524"/>
    <n v="1290490524"/>
    <b v="0"/>
    <n v="2"/>
    <b v="0"/>
    <s v="music/jazz"/>
    <x v="1550"/>
    <x v="1066"/>
    <s v="music"/>
    <s v="jazz"/>
    <x v="1942"/>
    <d v="2010-12-23T00:35:24"/>
  </r>
  <r>
    <n v="3175"/>
    <s v="The Killing Room"/>
    <s v="One Year Lease Theater Company's world premiere theater production of THE KILLING ROOM, by playwright Daniel Keene, March 2011 in NYC."/>
    <x v="261"/>
    <x v="1403"/>
    <x v="2"/>
    <x v="0"/>
    <s v="USD"/>
    <n v="1297977427"/>
    <n v="1292793427"/>
    <b v="1"/>
    <n v="60"/>
    <b v="1"/>
    <s v="theater/plays"/>
    <x v="1551"/>
    <x v="1461"/>
    <s v="theater"/>
    <s v="plays"/>
    <x v="1943"/>
    <d v="2011-02-17T16:17:07"/>
  </r>
  <r>
    <n v="1653"/>
    <s v="The Narrative 2011 Spring Tour with Eisley"/>
    <s v="On 4/26, The Narrative will head out on their 1st full US tour with Eisley and aim to raise $7,500 to cover tour expenses. "/>
    <x v="261"/>
    <x v="1404"/>
    <x v="2"/>
    <x v="0"/>
    <s v="USD"/>
    <n v="1303675296"/>
    <n v="1300996896"/>
    <b v="0"/>
    <n v="168"/>
    <b v="1"/>
    <s v="music/pop"/>
    <x v="1552"/>
    <x v="1462"/>
    <s v="music"/>
    <s v="pop"/>
    <x v="1944"/>
    <d v="2011-04-24T15:01:36"/>
  </r>
  <r>
    <n v="273"/>
    <s v="The Man Who Ate New Orleans (and rebuilt it too!)"/>
    <s v="Man vs. Food meets Extreme Home Makeover! A celebration of the food, music, and rebuilding of New Orleans, and a history-making quest."/>
    <x v="261"/>
    <x v="1405"/>
    <x v="2"/>
    <x v="0"/>
    <s v="USD"/>
    <n v="1309694266"/>
    <n v="1307102266"/>
    <b v="1"/>
    <n v="118"/>
    <b v="1"/>
    <s v="film &amp; video/documentary"/>
    <x v="1553"/>
    <x v="1463"/>
    <s v="film &amp; video"/>
    <s v="documentary"/>
    <x v="1945"/>
    <d v="2011-07-03T06:57:46"/>
  </r>
  <r>
    <n v="403"/>
    <s v="MONDO BANANA"/>
    <s v="A documentary adventure about bananas - and people. Your round-trip ticket into the heart of banana-cultures!!"/>
    <x v="261"/>
    <x v="1406"/>
    <x v="2"/>
    <x v="0"/>
    <s v="USD"/>
    <n v="1312960080"/>
    <n v="1308900441"/>
    <b v="0"/>
    <n v="70"/>
    <b v="1"/>
    <s v="film &amp; video/documentary"/>
    <x v="1554"/>
    <x v="1464"/>
    <s v="film &amp; video"/>
    <s v="documentary"/>
    <x v="1946"/>
    <d v="2011-08-10T02:08:00"/>
  </r>
  <r>
    <n v="118"/>
    <s v="DENOUNCED - A Short Film"/>
    <s v="When a ruthless hit-man is 'denounced' from the mafia, his old enemies declare war."/>
    <x v="261"/>
    <x v="1407"/>
    <x v="2"/>
    <x v="0"/>
    <s v="USD"/>
    <n v="1311902236"/>
    <n v="1309310236"/>
    <b v="0"/>
    <n v="39"/>
    <b v="1"/>
    <s v="film &amp; video/shorts"/>
    <x v="1555"/>
    <x v="1465"/>
    <s v="film &amp; video"/>
    <s v="shorts"/>
    <x v="1947"/>
    <d v="2011-07-28T20:17:16"/>
  </r>
  <r>
    <n v="2766"/>
    <s v="Jambie"/>
    <s v="Jambie is a children's book geared towards kids ages 4-9 years of age. This book teaches young children about making wise decisions."/>
    <x v="261"/>
    <x v="176"/>
    <x v="1"/>
    <x v="0"/>
    <s v="USD"/>
    <n v="1313078518"/>
    <n v="1310486518"/>
    <b v="0"/>
    <n v="4"/>
    <b v="0"/>
    <s v="publishing/children's books"/>
    <x v="1556"/>
    <x v="22"/>
    <s v="publishing"/>
    <s v="children's books"/>
    <x v="1948"/>
    <d v="2011-08-11T11:01:58"/>
  </r>
  <r>
    <n v="113"/>
    <s v="&quot;The First Day&quot; by Julia Othmer- Music Video"/>
    <s v="A living memorial for all those dealing with trauma, grief and loss."/>
    <x v="261"/>
    <x v="1408"/>
    <x v="2"/>
    <x v="0"/>
    <s v="USD"/>
    <n v="1312642800"/>
    <n v="1311963128"/>
    <b v="0"/>
    <n v="78"/>
    <b v="1"/>
    <s v="film &amp; video/shorts"/>
    <x v="1557"/>
    <x v="1466"/>
    <s v="film &amp; video"/>
    <s v="shorts"/>
    <x v="1949"/>
    <d v="2011-08-06T10:00:00"/>
  </r>
  <r>
    <n v="1228"/>
    <s v="World artist Kat Maguire's debut CD entitled &quot;Gypsy&quot;"/>
    <s v="Kat is partnering with Kickstarter to raise the funds to complete her first solo World music CD &quot;Gypsy&quot;!"/>
    <x v="261"/>
    <x v="1409"/>
    <x v="0"/>
    <x v="0"/>
    <s v="USD"/>
    <n v="1317231008"/>
    <n v="1312047008"/>
    <b v="0"/>
    <n v="24"/>
    <b v="0"/>
    <s v="music/world music"/>
    <x v="1558"/>
    <x v="1467"/>
    <s v="music"/>
    <s v="world music"/>
    <x v="1950"/>
    <d v="2011-09-28T12:30:08"/>
  </r>
  <r>
    <n v="268"/>
    <s v="La Tierra de los Adioses"/>
    <s v="Help us finish a documentary about four teens coming-of-age in a small, rural Mexican town that has suffered 50% migration to the U.S."/>
    <x v="261"/>
    <x v="1410"/>
    <x v="2"/>
    <x v="0"/>
    <s v="USD"/>
    <n v="1320640778"/>
    <n v="1316749178"/>
    <b v="1"/>
    <n v="111"/>
    <b v="1"/>
    <s v="film &amp; video/documentary"/>
    <x v="1559"/>
    <x v="1468"/>
    <s v="film &amp; video"/>
    <s v="documentary"/>
    <x v="1951"/>
    <d v="2011-11-06T23:39:38"/>
  </r>
  <r>
    <n v="2775"/>
    <s v="Kids Radio Klassics and Kids Radio Theatre"/>
    <s v="Kids Radio Theatre is a radio show played on National Pubic Radio to teach children all about theatre every Sunday 20 states."/>
    <x v="261"/>
    <x v="1281"/>
    <x v="1"/>
    <x v="0"/>
    <s v="USD"/>
    <n v="1323994754"/>
    <n v="1321402754"/>
    <b v="0"/>
    <n v="2"/>
    <b v="0"/>
    <s v="publishing/children's books"/>
    <x v="741"/>
    <x v="655"/>
    <s v="publishing"/>
    <s v="children's books"/>
    <x v="1952"/>
    <d v="2011-12-15T19:19:14"/>
  </r>
  <r>
    <n v="1934"/>
    <s v="The City Never Sleeps Needs A Tour Vehicle!"/>
    <s v="We are a band in need of a vehicle. We just released our new CD and have played almost every venue in town, now it's time to expand."/>
    <x v="261"/>
    <x v="1411"/>
    <x v="2"/>
    <x v="0"/>
    <s v="USD"/>
    <n v="1324789200"/>
    <n v="1321649321"/>
    <b v="0"/>
    <n v="77"/>
    <b v="1"/>
    <s v="music/indie rock"/>
    <x v="1560"/>
    <x v="1469"/>
    <s v="music"/>
    <s v="indie rock"/>
    <x v="1953"/>
    <d v="2011-12-25T00:00:00"/>
  </r>
  <r>
    <n v="731"/>
    <s v="Portland Boat Tours:  From Dream to Business"/>
    <s v="Be part of the excitement by supporting our first season offering unique perspectives of Portland from the water."/>
    <x v="261"/>
    <x v="1412"/>
    <x v="2"/>
    <x v="0"/>
    <s v="USD"/>
    <n v="1327212000"/>
    <n v="1322852747"/>
    <b v="0"/>
    <n v="71"/>
    <b v="1"/>
    <s v="publishing/nonfiction"/>
    <x v="1561"/>
    <x v="1470"/>
    <s v="publishing"/>
    <s v="nonfiction"/>
    <x v="1954"/>
    <d v="2012-01-22T01:00:00"/>
  </r>
  <r>
    <n v="1965"/>
    <s v="BoardX: The Open Source Miniature Motherboard [Redemption]"/>
    <s v="BoardX is a collection of electronic circuit boards that stack on top of one another to share resources and communicate"/>
    <x v="261"/>
    <x v="1413"/>
    <x v="2"/>
    <x v="0"/>
    <s v="USD"/>
    <n v="1326330000"/>
    <n v="1324433310"/>
    <b v="1"/>
    <n v="103"/>
    <b v="1"/>
    <s v="technology/hardware"/>
    <x v="1562"/>
    <x v="1471"/>
    <s v="technology"/>
    <s v="hardware"/>
    <x v="1955"/>
    <d v="2012-01-11T20:00:00"/>
  </r>
  <r>
    <n v="786"/>
    <s v="New Album: BRICK AND MORTAR. New Book: HITLESS WONDER."/>
    <s v="In June, Columbus rock veterans, Watershed, will release and tour behind a new album, BRICK AND MORTAR."/>
    <x v="261"/>
    <x v="1333"/>
    <x v="2"/>
    <x v="0"/>
    <s v="USD"/>
    <n v="1336751220"/>
    <n v="1331774434"/>
    <b v="0"/>
    <n v="44"/>
    <b v="1"/>
    <s v="music/rock"/>
    <x v="1563"/>
    <x v="1472"/>
    <s v="music"/>
    <s v="rock"/>
    <x v="1956"/>
    <d v="2012-05-11T10:47:00"/>
  </r>
  <r>
    <n v="106"/>
    <s v="LOST WEEKEND"/>
    <s v="A Boy. A Girl. A Car. A Serial Killer."/>
    <x v="261"/>
    <x v="1414"/>
    <x v="2"/>
    <x v="0"/>
    <s v="USD"/>
    <n v="1333391901"/>
    <n v="1332182301"/>
    <b v="0"/>
    <n v="27"/>
    <b v="1"/>
    <s v="film &amp; video/shorts"/>
    <x v="1564"/>
    <x v="1473"/>
    <s v="film &amp; video"/>
    <s v="shorts"/>
    <x v="1957"/>
    <d v="2012-04-02T13:38:21"/>
  </r>
  <r>
    <n v="799"/>
    <s v="Ryan Caskey's BREAKOUT ALBUM, ready to CHARGE"/>
    <s v="Los Angeles-based recording artist Ryan Caskey joined forces with producer Eddie Hedges to record alternative rock masterworks."/>
    <x v="261"/>
    <x v="1415"/>
    <x v="2"/>
    <x v="0"/>
    <s v="USD"/>
    <n v="1335542446"/>
    <n v="1332950446"/>
    <b v="0"/>
    <n v="28"/>
    <b v="1"/>
    <s v="music/rock"/>
    <x v="1565"/>
    <x v="1474"/>
    <s v="music"/>
    <s v="rock"/>
    <x v="1958"/>
    <d v="2012-04-27T11:00:46"/>
  </r>
  <r>
    <n v="2313"/>
    <s v="A SUNNY DAY IN GLASGOW"/>
    <s v="A Sunny Day in Glasgow are recording a new album and we need your help!"/>
    <x v="261"/>
    <x v="1416"/>
    <x v="2"/>
    <x v="0"/>
    <s v="USD"/>
    <n v="1336086026"/>
    <n v="1333494026"/>
    <b v="1"/>
    <n v="157"/>
    <b v="1"/>
    <s v="music/indie rock"/>
    <x v="1566"/>
    <x v="1475"/>
    <s v="music"/>
    <s v="indie rock"/>
    <x v="1959"/>
    <d v="2012-05-03T18:00:26"/>
  </r>
  <r>
    <n v="1621"/>
    <s v="The First Full Length Fifth Freedom Album"/>
    <s v="Its long over due! Help us fund our debut album! We need all our friends and fans support on this! Lets make it happen!"/>
    <x v="261"/>
    <x v="1417"/>
    <x v="2"/>
    <x v="0"/>
    <s v="USD"/>
    <n v="1338177540"/>
    <n v="1333550015"/>
    <b v="0"/>
    <n v="37"/>
    <b v="1"/>
    <s v="music/rock"/>
    <x v="1567"/>
    <x v="1476"/>
    <s v="music"/>
    <s v="rock"/>
    <x v="1960"/>
    <d v="2012-05-27T22:59:00"/>
  </r>
  <r>
    <n v="264"/>
    <s v="A Moment in Her Story,  1970s Boston Women's Movement"/>
    <s v="The U.S. women's movement changed the social and cultural dialog_x000a_in this country and Boston was one of the centers of this movement."/>
    <x v="261"/>
    <x v="1418"/>
    <x v="2"/>
    <x v="0"/>
    <s v="USD"/>
    <n v="1336747995"/>
    <n v="1334155995"/>
    <b v="1"/>
    <n v="91"/>
    <b v="1"/>
    <s v="film &amp; video/documentary"/>
    <x v="1568"/>
    <x v="1477"/>
    <s v="film &amp; video"/>
    <s v="documentary"/>
    <x v="1961"/>
    <d v="2012-05-11T09:53:15"/>
  </r>
  <r>
    <n v="1647"/>
    <s v="JAYSIN + HOT MUSIC VIDEO = EPICNESS!! GRAMMY POP SOUL"/>
    <s v="Grammy Pop Soul Artist Jaysin is raising funds to make the most EPIC Music Video ever and he wants to PUT YOU IN IT!"/>
    <x v="261"/>
    <x v="1419"/>
    <x v="2"/>
    <x v="0"/>
    <s v="USD"/>
    <n v="1339235377"/>
    <n v="1336643377"/>
    <b v="0"/>
    <n v="46"/>
    <b v="1"/>
    <s v="music/pop"/>
    <x v="1569"/>
    <x v="1478"/>
    <s v="music"/>
    <s v="pop"/>
    <x v="1962"/>
    <d v="2012-06-09T04:49:37"/>
  </r>
  <r>
    <n v="1249"/>
    <s v="Matt Stansberry &amp; The Romance - Debut EP"/>
    <s v="&quot;Let's Brighten It Up&quot; will be a seven song EP of originals heavily inspired by music from the 50s and 60s"/>
    <x v="261"/>
    <x v="1420"/>
    <x v="2"/>
    <x v="0"/>
    <s v="USD"/>
    <n v="1341683211"/>
    <n v="1339091211"/>
    <b v="1"/>
    <n v="81"/>
    <b v="1"/>
    <s v="music/rock"/>
    <x v="1361"/>
    <x v="1479"/>
    <s v="music"/>
    <s v="rock"/>
    <x v="1963"/>
    <d v="2012-07-07T12:46:51"/>
  </r>
  <r>
    <n v="2544"/>
    <s v="Singing City Children's Choir"/>
    <s v="Bringing choral music and performance opportunities to under-served youth in West Philadelphia"/>
    <x v="261"/>
    <x v="1421"/>
    <x v="2"/>
    <x v="0"/>
    <s v="USD"/>
    <n v="1341750569"/>
    <n v="1339158569"/>
    <b v="0"/>
    <n v="57"/>
    <b v="1"/>
    <s v="music/classical music"/>
    <x v="1570"/>
    <x v="1480"/>
    <s v="music"/>
    <s v="classical music"/>
    <x v="1964"/>
    <d v="2012-07-08T07:29:29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x v="1422"/>
    <x v="2"/>
    <x v="0"/>
    <s v="USD"/>
    <n v="1345079785"/>
    <n v="1342487785"/>
    <b v="1"/>
    <n v="96"/>
    <b v="1"/>
    <s v="film &amp; video/documentary"/>
    <x v="1571"/>
    <x v="1481"/>
    <s v="film &amp; video"/>
    <s v="documentary"/>
    <x v="1965"/>
    <d v="2012-08-15T20:16:25"/>
  </r>
  <r>
    <n v="1482"/>
    <s v="Black Matter: Reality is in the eyes of the beholder"/>
    <s v="Those who believe, call them Gods._x000a_Those who don't believe, call them aliens._x000a_Either way, you can't stop the war."/>
    <x v="261"/>
    <x v="186"/>
    <x v="1"/>
    <x v="0"/>
    <s v="USD"/>
    <n v="1347004260"/>
    <n v="1345062936"/>
    <b v="0"/>
    <n v="1"/>
    <b v="0"/>
    <s v="publishing/fiction"/>
    <x v="61"/>
    <x v="184"/>
    <s v="publishing"/>
    <s v="fiction"/>
    <x v="1966"/>
    <d v="2012-09-07T02:51:00"/>
  </r>
  <r>
    <n v="839"/>
    <s v="The Waffle Stompers - We'll Never Die"/>
    <s v="The Waffle Stompers need your support to keep doing what we love--go on tour, make music and music videos."/>
    <x v="261"/>
    <x v="1423"/>
    <x v="2"/>
    <x v="0"/>
    <s v="USD"/>
    <n v="1348337956"/>
    <n v="1345745956"/>
    <b v="0"/>
    <n v="96"/>
    <b v="1"/>
    <s v="music/rock"/>
    <x v="1572"/>
    <x v="1482"/>
    <s v="music"/>
    <s v="rock"/>
    <x v="1967"/>
    <d v="2012-09-22T13:19:16"/>
  </r>
  <r>
    <n v="1643"/>
    <s v="This Is All Now's Brand New Album!!"/>
    <s v="This Is All Now is putting out a brand new record, and we need YOUR help to do it!"/>
    <x v="261"/>
    <x v="1424"/>
    <x v="2"/>
    <x v="0"/>
    <s v="USD"/>
    <n v="1348516012"/>
    <n v="1345924012"/>
    <b v="0"/>
    <n v="37"/>
    <b v="1"/>
    <s v="music/pop"/>
    <x v="1573"/>
    <x v="1483"/>
    <s v="music"/>
    <s v="pop"/>
    <x v="1968"/>
    <d v="2012-09-24T14:46:52"/>
  </r>
  <r>
    <n v="903"/>
    <s v="U City Jazz Festival, St. Louis, MO"/>
    <s v="The U City Jazz Festival is offered for free to the community and features the best jazz talent from the midwest."/>
    <x v="261"/>
    <x v="1322"/>
    <x v="1"/>
    <x v="0"/>
    <s v="USD"/>
    <n v="1348367100"/>
    <n v="1346180780"/>
    <b v="0"/>
    <n v="4"/>
    <b v="0"/>
    <s v="music/jazz"/>
    <x v="689"/>
    <x v="110"/>
    <s v="music"/>
    <s v="jazz"/>
    <x v="1969"/>
    <d v="2012-09-22T21:25:00"/>
  </r>
  <r>
    <n v="2135"/>
    <s v="Tesla's Electric Mist"/>
    <s v="Point-and-click adventure: The mysterious Nikola Tesla, a time traveling device, and an experiment gone wrong in Colorado Springs"/>
    <x v="261"/>
    <x v="1425"/>
    <x v="1"/>
    <x v="0"/>
    <s v="USD"/>
    <n v="1349392033"/>
    <n v="1346800033"/>
    <b v="0"/>
    <n v="22"/>
    <b v="0"/>
    <s v="games/video games"/>
    <x v="1574"/>
    <x v="1484"/>
    <s v="games"/>
    <s v="video games"/>
    <x v="1970"/>
    <d v="2012-10-04T18:07:13"/>
  </r>
  <r>
    <n v="3024"/>
    <s v="Build a New Home for Improv Comedy in Pittsburgh"/>
    <s v="Steel City Improv Theater has found a new space in the Shadyside neighborhood of Pittsburgh and we're raising $5000 to build it!"/>
    <x v="261"/>
    <x v="1426"/>
    <x v="2"/>
    <x v="0"/>
    <s v="USD"/>
    <n v="1349567475"/>
    <n v="1346975475"/>
    <b v="0"/>
    <n v="182"/>
    <b v="1"/>
    <s v="theater/spaces"/>
    <x v="1575"/>
    <x v="1485"/>
    <s v="theater"/>
    <s v="spaces"/>
    <x v="1971"/>
    <d v="2012-10-06T18:51:15"/>
  </r>
  <r>
    <n v="100"/>
    <s v="Two Sisters"/>
    <s v="Two sisters share a fragile relationship. When their mother dies and they inherit the family house, old problems rise to the surface."/>
    <x v="261"/>
    <x v="1398"/>
    <x v="2"/>
    <x v="0"/>
    <s v="USD"/>
    <n v="1352055886"/>
    <n v="1350324286"/>
    <b v="0"/>
    <n v="26"/>
    <b v="1"/>
    <s v="film &amp; video/shorts"/>
    <x v="809"/>
    <x v="1486"/>
    <s v="film &amp; video"/>
    <s v="shorts"/>
    <x v="1972"/>
    <d v="2012-11-04T14:04:46"/>
  </r>
  <r>
    <n v="1489"/>
    <s v="QUIET ENJOYMENT, a novel of two gay friends, life and AIDS"/>
    <s v="My project is a novel, QUIET ENJOYMENT. It is a funny and serious story of one friend helping another deal with AIDS."/>
    <x v="261"/>
    <x v="0"/>
    <x v="1"/>
    <x v="0"/>
    <s v="USD"/>
    <n v="1352994052"/>
    <n v="1350398452"/>
    <b v="0"/>
    <n v="0"/>
    <b v="0"/>
    <s v="publishing/fiction"/>
    <x v="0"/>
    <x v="0"/>
    <s v="publishing"/>
    <s v="fiction"/>
    <x v="1973"/>
    <d v="2012-11-15T10:40:52"/>
  </r>
  <r>
    <n v="744"/>
    <s v="A Revolutionary Leadership Resource Book"/>
    <s v="Join others to help create a world that is possible -- in your workplace, community and society!"/>
    <x v="261"/>
    <x v="1427"/>
    <x v="2"/>
    <x v="0"/>
    <s v="USD"/>
    <n v="1355439503"/>
    <n v="1352847503"/>
    <b v="0"/>
    <n v="62"/>
    <b v="1"/>
    <s v="publishing/nonfiction"/>
    <x v="1576"/>
    <x v="1487"/>
    <s v="publishing"/>
    <s v="nonfiction"/>
    <x v="1974"/>
    <d v="2012-12-13T17:58:23"/>
  </r>
  <r>
    <n v="3155"/>
    <s v="Stage Adaptation of Studio Ghibli's Princess Mononoke"/>
    <s v="We want to take our stage adaptation of Studio Ghibli's 'Princess Mononoke' to more people.  Help us do it!"/>
    <x v="261"/>
    <x v="1428"/>
    <x v="2"/>
    <x v="9"/>
    <s v="GBP"/>
    <n v="1356004725"/>
    <n v="1353412725"/>
    <b v="1"/>
    <n v="302"/>
    <b v="1"/>
    <s v="theater/plays"/>
    <x v="1577"/>
    <x v="1488"/>
    <s v="theater"/>
    <s v="plays"/>
    <x v="1975"/>
    <d v="2012-12-20T06:58:45"/>
  </r>
  <r>
    <n v="2761"/>
    <s v="Learn U.S. Geography: Dreaming my way across The U.S."/>
    <s v="Help me give away 500 copies of my picture book so more kids will know US geography!"/>
    <x v="261"/>
    <x v="798"/>
    <x v="1"/>
    <x v="0"/>
    <s v="USD"/>
    <n v="1357176693"/>
    <n v="1354584693"/>
    <b v="0"/>
    <n v="4"/>
    <b v="0"/>
    <s v="publishing/children's books"/>
    <x v="325"/>
    <x v="1077"/>
    <s v="publishing"/>
    <s v="children's books"/>
    <x v="1976"/>
    <d v="2013-01-02T20:31:33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x v="1429"/>
    <x v="2"/>
    <x v="0"/>
    <s v="USD"/>
    <n v="1358702480"/>
    <n v="1356110480"/>
    <b v="0"/>
    <n v="112"/>
    <b v="1"/>
    <s v="music/rock"/>
    <x v="1578"/>
    <x v="1489"/>
    <s v="music"/>
    <s v="rock"/>
    <x v="1977"/>
    <d v="2013-01-20T12:21:20"/>
  </r>
  <r>
    <n v="1464"/>
    <s v="Science Studio"/>
    <s v="The Best Science Media on the Web"/>
    <x v="261"/>
    <x v="1430"/>
    <x v="2"/>
    <x v="0"/>
    <s v="USD"/>
    <n v="1361029958"/>
    <n v="1358437958"/>
    <b v="1"/>
    <n v="234"/>
    <b v="1"/>
    <s v="publishing/radio &amp; podcasts"/>
    <x v="1579"/>
    <x v="1490"/>
    <s v="publishing"/>
    <s v="radio &amp; podcasts"/>
    <x v="1978"/>
    <d v="2013-02-16T10:52:38"/>
  </r>
  <r>
    <n v="1836"/>
    <s v="KICKSTART OUR &lt;+3"/>
    <s v="Help fund our 2013 Sound &amp; Lighting Touring rig!"/>
    <x v="261"/>
    <x v="1431"/>
    <x v="2"/>
    <x v="0"/>
    <s v="USD"/>
    <n v="1361129129"/>
    <n v="1359660329"/>
    <b v="0"/>
    <n v="55"/>
    <b v="1"/>
    <s v="music/rock"/>
    <x v="1580"/>
    <x v="1491"/>
    <s v="music"/>
    <s v="rock"/>
    <x v="1979"/>
    <d v="2013-02-17T14:25:29"/>
  </r>
  <r>
    <n v="2185"/>
    <s v="Empire of the Dead: REQUIEM"/>
    <s v="Empire of the Dead-Requiem is a miniatures expansion to our 28mm tabletop game set in a Dark and Gothic, Steampunk Victorian Empire."/>
    <x v="261"/>
    <x v="1432"/>
    <x v="2"/>
    <x v="9"/>
    <s v="GBP"/>
    <n v="1364286239"/>
    <n v="1360830239"/>
    <b v="0"/>
    <n v="623"/>
    <b v="1"/>
    <s v="games/tabletop games"/>
    <x v="1581"/>
    <x v="1492"/>
    <s v="games"/>
    <s v="tabletop games"/>
    <x v="1980"/>
    <d v="2013-03-26T03:23:59"/>
  </r>
  <r>
    <n v="1970"/>
    <s v="APOC: Mini Radiation Detector"/>
    <s v="The APOC is a gamma particle detector that will help you learn about radiation and find radioactive things!"/>
    <x v="261"/>
    <x v="1433"/>
    <x v="2"/>
    <x v="0"/>
    <s v="USD"/>
    <n v="1366429101"/>
    <n v="1361248701"/>
    <b v="1"/>
    <n v="701"/>
    <b v="1"/>
    <s v="technology/hardware"/>
    <x v="1582"/>
    <x v="1493"/>
    <s v="technology"/>
    <s v="hardware"/>
    <x v="1981"/>
    <d v="2013-04-19T22:38:21"/>
  </r>
  <r>
    <n v="318"/>
    <s v="Friend Request: Accepted"/>
    <s v="Photographer, Ty Morin, pays a visit to every single one of his Facebook friends to take their portrait...all 788 of them."/>
    <x v="261"/>
    <x v="1434"/>
    <x v="2"/>
    <x v="0"/>
    <s v="USD"/>
    <n v="1364342151"/>
    <n v="1361753751"/>
    <b v="1"/>
    <n v="284"/>
    <b v="1"/>
    <s v="film &amp; video/documentary"/>
    <x v="1583"/>
    <x v="1494"/>
    <s v="film &amp; video"/>
    <s v="documentary"/>
    <x v="1982"/>
    <d v="2013-03-26T18:55:51"/>
  </r>
  <r>
    <n v="511"/>
    <s v="Stuck On An Eyeland"/>
    <s v="A project that incorporates animation and comic art into a relevant story. 4 boys, 1 eyeland, and a whole lot of drama!!!"/>
    <x v="261"/>
    <x v="1281"/>
    <x v="1"/>
    <x v="0"/>
    <s v="USD"/>
    <n v="1365228982"/>
    <n v="1362640582"/>
    <b v="0"/>
    <n v="5"/>
    <b v="0"/>
    <s v="film &amp; video/animation"/>
    <x v="741"/>
    <x v="92"/>
    <s v="film &amp; video"/>
    <s v="animation"/>
    <x v="1983"/>
    <d v="2013-04-06T01:16:22"/>
  </r>
  <r>
    <n v="291"/>
    <s v="Zoe Goes Running - The Film: Running The Tour De France"/>
    <s v="ZoÃ« Romano will be the first person to RUN the route of the Tour de France. I will join her to document that adventure."/>
    <x v="261"/>
    <x v="1435"/>
    <x v="2"/>
    <x v="0"/>
    <s v="USD"/>
    <n v="1367366460"/>
    <n v="1365791246"/>
    <b v="1"/>
    <n v="128"/>
    <b v="1"/>
    <s v="film &amp; video/documentary"/>
    <x v="1584"/>
    <x v="1495"/>
    <s v="film &amp; video"/>
    <s v="documentary"/>
    <x v="1984"/>
    <d v="2013-04-30T19:01:00"/>
  </r>
  <r>
    <n v="61"/>
    <s v="SPLITTING THE SYNAPSE"/>
    <s v="An exploration of the shadows that follow us from our past, the darkness that lives inside us and the ability to find our own freedom"/>
    <x v="261"/>
    <x v="1436"/>
    <x v="2"/>
    <x v="0"/>
    <s v="USD"/>
    <n v="1370547157"/>
    <n v="1368646357"/>
    <b v="0"/>
    <n v="23"/>
    <b v="1"/>
    <s v="film &amp; video/shorts"/>
    <x v="1585"/>
    <x v="1496"/>
    <s v="film &amp; video"/>
    <s v="shorts"/>
    <x v="1985"/>
    <d v="2013-06-06T14:32:37"/>
  </r>
  <r>
    <n v="2760"/>
    <s v="BOSLEY BEATS THE BURGLARS - A Lovable Children's Adventure"/>
    <s v="A fantastic Doggie Adventure filled with laughter, tears and heroics. Lets get a fresh New Edition of Bosley published for all to enjoy"/>
    <x v="261"/>
    <x v="0"/>
    <x v="1"/>
    <x v="9"/>
    <s v="GBP"/>
    <n v="1371726258"/>
    <n v="1369134258"/>
    <b v="0"/>
    <n v="0"/>
    <b v="0"/>
    <s v="publishing/children's books"/>
    <x v="0"/>
    <x v="0"/>
    <s v="publishing"/>
    <s v="children's books"/>
    <x v="1986"/>
    <d v="2013-06-20T06:04:18"/>
  </r>
  <r>
    <n v="2301"/>
    <s v="Time Crash"/>
    <s v="We are America's first trock band, and we're ready to bring you our first album!"/>
    <x v="261"/>
    <x v="1437"/>
    <x v="2"/>
    <x v="0"/>
    <s v="USD"/>
    <n v="1371785496"/>
    <n v="1369193496"/>
    <b v="1"/>
    <n v="211"/>
    <b v="1"/>
    <s v="music/indie rock"/>
    <x v="1586"/>
    <x v="1497"/>
    <s v="music"/>
    <s v="indie rock"/>
    <x v="1987"/>
    <d v="2013-06-20T22:31:36"/>
  </r>
  <r>
    <n v="3158"/>
    <s v="Nursery Crimes"/>
    <s v="A 40s crime-noir play using nursery rhyme characters."/>
    <x v="261"/>
    <x v="1438"/>
    <x v="2"/>
    <x v="0"/>
    <s v="USD"/>
    <n v="1374523752"/>
    <n v="1371931752"/>
    <b v="1"/>
    <n v="69"/>
    <b v="1"/>
    <s v="theater/plays"/>
    <x v="1587"/>
    <x v="1498"/>
    <s v="theater"/>
    <s v="plays"/>
    <x v="1988"/>
    <d v="2013-07-22T15:09:12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x v="247"/>
    <x v="0"/>
    <x v="0"/>
    <s v="USD"/>
    <n v="1381090870"/>
    <n v="1377030070"/>
    <b v="0"/>
    <n v="1"/>
    <b v="0"/>
    <s v="music/world music"/>
    <x v="281"/>
    <x v="110"/>
    <s v="music"/>
    <s v="world music"/>
    <x v="1989"/>
    <d v="2013-10-06T15:21:10"/>
  </r>
  <r>
    <n v="1645"/>
    <s v="John Clark Records His Debut Album â€œAll I Haveâ€"/>
    <s v="&quot;All I Have is filled with soaring pianos and bright guitars; heartfelt songs coupled with intuitive melodic compositions&quot;"/>
    <x v="261"/>
    <x v="1439"/>
    <x v="2"/>
    <x v="0"/>
    <s v="USD"/>
    <n v="1379515740"/>
    <n v="1378306140"/>
    <b v="0"/>
    <n v="10"/>
    <b v="1"/>
    <s v="music/pop"/>
    <x v="1588"/>
    <x v="1499"/>
    <s v="music"/>
    <s v="pop"/>
    <x v="1990"/>
    <d v="2013-09-18T09:49:00"/>
  </r>
  <r>
    <n v="836"/>
    <s v="DESMADRE Full Album + Press Kit"/>
    <s v="An album you can bring home to mom."/>
    <x v="261"/>
    <x v="1440"/>
    <x v="2"/>
    <x v="0"/>
    <s v="USD"/>
    <n v="1381108918"/>
    <n v="1378516918"/>
    <b v="0"/>
    <n v="46"/>
    <b v="1"/>
    <s v="music/rock"/>
    <x v="1589"/>
    <x v="1500"/>
    <s v="music"/>
    <s v="rock"/>
    <x v="1991"/>
    <d v="2013-10-06T20:21:58"/>
  </r>
  <r>
    <n v="2661"/>
    <s v="Summer Camp - A creative space for makers and artists alike."/>
    <s v="Summer Camp is an old gas station that will have workshops, custom art framing, and carry vintage &amp; home goods."/>
    <x v="261"/>
    <x v="1441"/>
    <x v="2"/>
    <x v="0"/>
    <s v="USD"/>
    <n v="1382742010"/>
    <n v="1380150010"/>
    <b v="0"/>
    <n v="60"/>
    <b v="1"/>
    <s v="technology/makerspaces"/>
    <x v="1130"/>
    <x v="1501"/>
    <s v="technology"/>
    <s v="makerspaces"/>
    <x v="1992"/>
    <d v="2013-10-25T18:00:10"/>
  </r>
  <r>
    <n v="1481"/>
    <s v="Downloads From My Mind - Science Fiction Short Stories"/>
    <s v="This will be my first collection of short stories, written from ideas and scraps of ideas that I've had since I was a young child."/>
    <x v="261"/>
    <x v="333"/>
    <x v="1"/>
    <x v="11"/>
    <s v="CAD"/>
    <n v="1383430145"/>
    <n v="1380838145"/>
    <b v="0"/>
    <n v="6"/>
    <b v="0"/>
    <s v="publishing/fiction"/>
    <x v="1590"/>
    <x v="209"/>
    <s v="publishing"/>
    <s v="fiction"/>
    <x v="1993"/>
    <d v="2013-11-02T17:09:05"/>
  </r>
  <r>
    <n v="470"/>
    <s v="Glippets: The Aliens next door -  Animation from Comic Strip"/>
    <s v="Glippets is a fun comic strip and animation that features cute aliens taking up residence next door!   See the strip at glippets.com"/>
    <x v="261"/>
    <x v="125"/>
    <x v="1"/>
    <x v="0"/>
    <s v="USD"/>
    <n v="1389844800"/>
    <n v="1385524889"/>
    <b v="0"/>
    <n v="2"/>
    <b v="0"/>
    <s v="film &amp; video/animation"/>
    <x v="1123"/>
    <x v="1174"/>
    <s v="film &amp; video"/>
    <s v="animation"/>
    <x v="1994"/>
    <d v="2014-01-15T23:00:00"/>
  </r>
  <r>
    <n v="761"/>
    <s v="DONE WITH DEATH"/>
    <s v="The day Chuck died was the day everything changed. Now he has to save the afterlife from extinction or die again trying."/>
    <x v="261"/>
    <x v="1442"/>
    <x v="1"/>
    <x v="0"/>
    <s v="USD"/>
    <n v="1391364126"/>
    <n v="1388772126"/>
    <b v="0"/>
    <n v="6"/>
    <b v="0"/>
    <s v="publishing/fiction"/>
    <x v="1591"/>
    <x v="1502"/>
    <s v="publishing"/>
    <s v="fiction"/>
    <x v="1995"/>
    <d v="2014-02-02T13:02:06"/>
  </r>
  <r>
    <n v="737"/>
    <s v="Eat Mendocino: Writing the Book"/>
    <s v="For one year, two women exclusively ate food produced within Mendocino County, CA. Now, they will write a book about their adventures."/>
    <x v="261"/>
    <x v="1443"/>
    <x v="2"/>
    <x v="0"/>
    <s v="USD"/>
    <n v="1392408000"/>
    <n v="1390890987"/>
    <b v="0"/>
    <n v="108"/>
    <b v="1"/>
    <s v="publishing/nonfiction"/>
    <x v="1592"/>
    <x v="1503"/>
    <s v="publishing"/>
    <s v="nonfiction"/>
    <x v="1996"/>
    <d v="2014-02-14T15:00:00"/>
  </r>
  <r>
    <n v="2633"/>
    <s v="ISS-Above"/>
    <s v="A device that lights up whenever the International Space Station is nearby (that happens more often than you might expect)"/>
    <x v="261"/>
    <x v="1444"/>
    <x v="2"/>
    <x v="0"/>
    <s v="USD"/>
    <n v="1393542000"/>
    <n v="1390938332"/>
    <b v="0"/>
    <n v="199"/>
    <b v="1"/>
    <s v="technology/space exploration"/>
    <x v="1593"/>
    <x v="1504"/>
    <s v="technology"/>
    <s v="space exploration"/>
    <x v="1997"/>
    <d v="2014-02-27T18:00:00"/>
  </r>
  <r>
    <n v="2320"/>
    <s v="Ocean Versus Daughter's New Album!"/>
    <s v="We've been hard at work crafting our next batch of songs, and we need your help to record it!  Have a look at our quick witchy video!"/>
    <x v="261"/>
    <x v="1445"/>
    <x v="2"/>
    <x v="0"/>
    <s v="USD"/>
    <n v="1396463800"/>
    <n v="1393443400"/>
    <b v="1"/>
    <n v="89"/>
    <b v="1"/>
    <s v="music/indie rock"/>
    <x v="1594"/>
    <x v="1505"/>
    <s v="music"/>
    <s v="indie rock"/>
    <x v="1998"/>
    <d v="2014-04-02T13:36:40"/>
  </r>
  <r>
    <n v="112"/>
    <s v="MITOSIS | a short film"/>
    <s v="Only one choice can stop Anthony Oswald from fulfilling his destiny and saving millions of lives, and itâ€™s not his decision to make."/>
    <x v="261"/>
    <x v="1446"/>
    <x v="2"/>
    <x v="0"/>
    <s v="USD"/>
    <n v="1397354400"/>
    <n v="1395277318"/>
    <b v="0"/>
    <n v="81"/>
    <b v="1"/>
    <s v="film &amp; video/shorts"/>
    <x v="1595"/>
    <x v="1506"/>
    <s v="film &amp; video"/>
    <s v="shorts"/>
    <x v="1999"/>
    <d v="2014-04-12T21:00:00"/>
  </r>
  <r>
    <n v="1123"/>
    <s v="Droplets"/>
    <s v="Fast paced mobile game where you control a rain drop by tilting your screen. Absorb other rain drops to go faster, but avoid clouds."/>
    <x v="261"/>
    <x v="105"/>
    <x v="1"/>
    <x v="0"/>
    <s v="USD"/>
    <n v="1397910848"/>
    <n v="1395318848"/>
    <b v="0"/>
    <n v="3"/>
    <b v="0"/>
    <s v="games/video games"/>
    <x v="1596"/>
    <x v="1507"/>
    <s v="games"/>
    <s v="video games"/>
    <x v="2000"/>
    <d v="2014-04-19T07:34:08"/>
  </r>
  <r>
    <n v="934"/>
    <s v="Kyle Krysa debut EP Ground Effect"/>
    <s v="Ground Effect is my first solo EP project intended to help promote Fusion and creative music music in Saskatchewan and Canada."/>
    <x v="261"/>
    <x v="1447"/>
    <x v="1"/>
    <x v="11"/>
    <s v="CAD"/>
    <n v="1399183200"/>
    <n v="1396633284"/>
    <b v="0"/>
    <n v="30"/>
    <b v="0"/>
    <s v="music/jazz"/>
    <x v="1597"/>
    <x v="1508"/>
    <s v="music"/>
    <s v="jazz"/>
    <x v="2001"/>
    <d v="2014-05-04T01:00:00"/>
  </r>
  <r>
    <n v="3760"/>
    <s v="Song of the Sea"/>
    <s v="Two Shows: SIRENS and The Girl From Bare Cove. A community of artists determined to give voice to survivors of sexual violence."/>
    <x v="261"/>
    <x v="1448"/>
    <x v="2"/>
    <x v="0"/>
    <s v="USD"/>
    <n v="1399293386"/>
    <n v="1397133386"/>
    <b v="0"/>
    <n v="91"/>
    <b v="1"/>
    <s v="theater/musical"/>
    <x v="1598"/>
    <x v="1509"/>
    <s v="theater"/>
    <s v="musical"/>
    <x v="2002"/>
    <d v="2014-05-05T07:36:26"/>
  </r>
  <r>
    <n v="3842"/>
    <s v="Shakespeare's The Tempest: In-The-Round"/>
    <s v="Follow the sell-out Tree Folk Theatre, as we lead you through The Tempest with masks, puppetry and live music! 15th July - 3rd August"/>
    <x v="261"/>
    <x v="1449"/>
    <x v="1"/>
    <x v="9"/>
    <s v="GBP"/>
    <n v="1399809052"/>
    <n v="1397217052"/>
    <b v="1"/>
    <n v="23"/>
    <b v="0"/>
    <s v="theater/plays"/>
    <x v="1599"/>
    <x v="1510"/>
    <s v="theater"/>
    <s v="plays"/>
    <x v="2003"/>
    <d v="2014-05-11T06:50:52"/>
  </r>
  <r>
    <n v="3961"/>
    <s v="New Edinburgh play"/>
    <s v="I've written a fun new play exploring the reality of gay stereotypes in 2014 - with accommodation and venue hire it needs some dough :)"/>
    <x v="261"/>
    <x v="674"/>
    <x v="1"/>
    <x v="9"/>
    <s v="GBP"/>
    <n v="1399584210"/>
    <n v="1397683410"/>
    <b v="0"/>
    <n v="2"/>
    <b v="0"/>
    <s v="theater/plays"/>
    <x v="596"/>
    <x v="532"/>
    <s v="theater"/>
    <s v="plays"/>
    <x v="2004"/>
    <d v="2014-05-08T16:23:30"/>
  </r>
  <r>
    <n v="2870"/>
    <s v="America is at the Mall: A Post 9/11 Happily  Never After"/>
    <s v="The war in Iraq changed everything -one journey from the safe haven of the 99% to the shadows of veteran. How would you persevere?"/>
    <x v="261"/>
    <x v="1450"/>
    <x v="1"/>
    <x v="0"/>
    <s v="USD"/>
    <n v="1400301165"/>
    <n v="1397709165"/>
    <b v="0"/>
    <n v="9"/>
    <b v="0"/>
    <s v="theater/plays"/>
    <x v="1090"/>
    <x v="1511"/>
    <s v="theater"/>
    <s v="plays"/>
    <x v="2005"/>
    <d v="2014-05-16T23:32:45"/>
  </r>
  <r>
    <n v="3685"/>
    <s v="Two Noble Kinsmen: Fire &amp; Shadows"/>
    <s v="Bare Theatre &amp; Cirque de Vol Studios are back for another outdoor adventure in the amphitheatre at Raleigh Little Theatre!"/>
    <x v="261"/>
    <x v="1451"/>
    <x v="2"/>
    <x v="0"/>
    <s v="USD"/>
    <n v="1400533200"/>
    <n v="1398348859"/>
    <b v="0"/>
    <n v="126"/>
    <b v="1"/>
    <s v="theater/plays"/>
    <x v="1600"/>
    <x v="1512"/>
    <s v="theater"/>
    <s v="plays"/>
    <x v="2006"/>
    <d v="2014-05-19T16:00:00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x v="1452"/>
    <x v="2"/>
    <x v="9"/>
    <s v="GBP"/>
    <n v="1400965200"/>
    <n v="1398352531"/>
    <b v="0"/>
    <n v="72"/>
    <b v="1"/>
    <s v="theater/plays"/>
    <x v="1601"/>
    <x v="1513"/>
    <s v="theater"/>
    <s v="plays"/>
    <x v="2007"/>
    <d v="2014-05-24T16:00:00"/>
  </r>
  <r>
    <n v="1215"/>
    <s v="ShootTokyo: The Book"/>
    <s v="A photography book that brings you on a journey through Tokyo and beyond.   This is a collection of my best images from ShootTokyo."/>
    <x v="261"/>
    <x v="1453"/>
    <x v="2"/>
    <x v="0"/>
    <s v="USD"/>
    <n v="1401487756"/>
    <n v="1398895756"/>
    <b v="0"/>
    <n v="549"/>
    <b v="1"/>
    <s v="photography/photobooks"/>
    <x v="1602"/>
    <x v="1514"/>
    <s v="photography"/>
    <s v="photobooks"/>
    <x v="2008"/>
    <d v="2014-05-30T17:09:16"/>
  </r>
  <r>
    <n v="3843"/>
    <s v="Vengeance Can Wait"/>
    <s v="Vengeance Can Wait navigates Japanese sub-culture as it charts a dark, twisted and touching, â€œdifferentâ€ kind of love story."/>
    <x v="261"/>
    <x v="1454"/>
    <x v="1"/>
    <x v="0"/>
    <s v="USD"/>
    <n v="1401587064"/>
    <n v="1399427064"/>
    <b v="1"/>
    <n v="19"/>
    <b v="0"/>
    <s v="theater/plays"/>
    <x v="1603"/>
    <x v="1515"/>
    <s v="theater"/>
    <s v="plays"/>
    <x v="2009"/>
    <d v="2014-05-31T20:44:24"/>
  </r>
  <r>
    <n v="4055"/>
    <s v="'The Tempest' at the Minack Theatre Cornwall, July 2014"/>
    <s v="Moving Stories' 'The Tempest' promises to be vibrant &amp; enchanting, with original music, vivid design &amp; unforgettable performances."/>
    <x v="261"/>
    <x v="605"/>
    <x v="1"/>
    <x v="9"/>
    <s v="GBP"/>
    <n v="1403192031"/>
    <n v="1400600031"/>
    <b v="0"/>
    <n v="21"/>
    <b v="0"/>
    <s v="theater/plays"/>
    <x v="1604"/>
    <x v="1516"/>
    <s v="theater"/>
    <s v="plays"/>
    <x v="2010"/>
    <d v="2014-06-19T10:33:51"/>
  </r>
  <r>
    <n v="2852"/>
    <s v="Freedom Train"/>
    <s v="Just one time back to the past on the Freedom Train will open your eyes and your lives will never ever be the same!"/>
    <x v="261"/>
    <x v="1082"/>
    <x v="1"/>
    <x v="0"/>
    <s v="USD"/>
    <n v="1403312703"/>
    <n v="1400720703"/>
    <b v="0"/>
    <n v="6"/>
    <b v="0"/>
    <s v="theater/plays"/>
    <x v="1605"/>
    <x v="1517"/>
    <s v="theater"/>
    <s v="plays"/>
    <x v="2011"/>
    <d v="2014-06-20T20:05:03"/>
  </r>
  <r>
    <n v="3687"/>
    <s v="death (and straight boys)"/>
    <s v="&quot;death (and straight boys)&quot; is a 5 play cycle, loosely founded on the KÃ¼bler-Ross model, more commonly known as the 5 stages of grief."/>
    <x v="261"/>
    <x v="1455"/>
    <x v="2"/>
    <x v="0"/>
    <s v="USD"/>
    <n v="1403846055"/>
    <n v="1401254055"/>
    <b v="0"/>
    <n v="25"/>
    <b v="1"/>
    <s v="theater/plays"/>
    <x v="1606"/>
    <x v="1518"/>
    <s v="theater"/>
    <s v="plays"/>
    <x v="2012"/>
    <d v="2014-06-27T00:14:15"/>
  </r>
  <r>
    <n v="759"/>
    <s v="Wild Ruins"/>
    <s v="Help me search for the lost ruins of the UK. A unique guide to  lesser known and somewhat known ruins of Britain."/>
    <x v="261"/>
    <x v="1456"/>
    <x v="2"/>
    <x v="9"/>
    <s v="GBP"/>
    <n v="1404892539"/>
    <n v="1401436539"/>
    <b v="0"/>
    <n v="99"/>
    <b v="1"/>
    <s v="publishing/nonfiction"/>
    <x v="1607"/>
    <x v="1519"/>
    <s v="publishing"/>
    <s v="nonfiction"/>
    <x v="2013"/>
    <d v="2014-07-09T02:55:39"/>
  </r>
  <r>
    <n v="3612"/>
    <s v="Welcome Back To Harlem: A Hellfighter's Story"/>
    <s v="A Harlem Hellfighter struggles to re-integrate into his community after heroically fighting for his country in WW1."/>
    <x v="261"/>
    <x v="1457"/>
    <x v="2"/>
    <x v="11"/>
    <s v="CAD"/>
    <n v="1402334811"/>
    <n v="1401470811"/>
    <b v="0"/>
    <n v="57"/>
    <b v="1"/>
    <s v="theater/plays"/>
    <x v="1608"/>
    <x v="1520"/>
    <s v="theater"/>
    <s v="plays"/>
    <x v="2014"/>
    <d v="2014-06-09T12:26:51"/>
  </r>
  <r>
    <n v="1600"/>
    <s v="Organic in India"/>
    <s v="I plan to document volunteer work on an organic farm in rural India, and photograph the people and places I encounter during the trip."/>
    <x v="261"/>
    <x v="1458"/>
    <x v="1"/>
    <x v="0"/>
    <s v="USD"/>
    <n v="1405401060"/>
    <n v="1401585752"/>
    <b v="0"/>
    <n v="9"/>
    <b v="0"/>
    <s v="photography/places"/>
    <x v="1609"/>
    <x v="1521"/>
    <s v="photography"/>
    <s v="places"/>
    <x v="2015"/>
    <d v="2014-07-15T00:11:00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x v="1459"/>
    <x v="2"/>
    <x v="0"/>
    <s v="USD"/>
    <n v="1407085200"/>
    <n v="1401924769"/>
    <b v="0"/>
    <n v="77"/>
    <b v="1"/>
    <s v="music/rock"/>
    <x v="1610"/>
    <x v="1522"/>
    <s v="music"/>
    <s v="rock"/>
    <x v="2016"/>
    <d v="2014-08-03T12:00:00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x v="32"/>
    <x v="1"/>
    <x v="0"/>
    <s v="USD"/>
    <n v="1405305000"/>
    <n v="1402612730"/>
    <b v="0"/>
    <n v="1"/>
    <b v="0"/>
    <s v="music/jazz"/>
    <x v="1259"/>
    <x v="92"/>
    <s v="music"/>
    <s v="jazz"/>
    <x v="2017"/>
    <d v="2014-07-13T21:30:00"/>
  </r>
  <r>
    <n v="628"/>
    <s v="Website for Firearms Education &amp; Sale of Accessories"/>
    <s v="Funding of website design &amp; materials for education about firearms, firearm safety &amp; firearm related apparel"/>
    <x v="261"/>
    <x v="0"/>
    <x v="0"/>
    <x v="0"/>
    <s v="USD"/>
    <n v="1405269457"/>
    <n v="1402677457"/>
    <b v="0"/>
    <n v="0"/>
    <b v="0"/>
    <s v="technology/web"/>
    <x v="0"/>
    <x v="0"/>
    <s v="technology"/>
    <s v="web"/>
    <x v="2018"/>
    <d v="2014-07-13T11:37:37"/>
  </r>
  <r>
    <n v="3351"/>
    <s v="Action To The Word's DRACULA"/>
    <s v="A thrilling 'steampunk' reworking of the infamous gothic horror novel by a powerhouse ensemble will leave you begging to be bitten."/>
    <x v="261"/>
    <x v="1460"/>
    <x v="2"/>
    <x v="9"/>
    <s v="GBP"/>
    <n v="1406113200"/>
    <n v="1402910965"/>
    <b v="0"/>
    <n v="54"/>
    <b v="1"/>
    <s v="theater/plays"/>
    <x v="1611"/>
    <x v="1523"/>
    <s v="theater"/>
    <s v="plays"/>
    <x v="2019"/>
    <d v="2014-07-23T06:00:00"/>
  </r>
  <r>
    <n v="2232"/>
    <s v="Backstory Cards"/>
    <s v="Backstory Cards help you and your friends create vibrant backstories for roleplaying games, no matter the system or genre."/>
    <x v="261"/>
    <x v="1461"/>
    <x v="2"/>
    <x v="0"/>
    <s v="USD"/>
    <n v="1405738800"/>
    <n v="1402945408"/>
    <b v="0"/>
    <n v="988"/>
    <b v="1"/>
    <s v="games/tabletop games"/>
    <x v="1612"/>
    <x v="1524"/>
    <s v="games"/>
    <s v="tabletop games"/>
    <x v="2020"/>
    <d v="2014-07-18T22:00:00"/>
  </r>
  <r>
    <n v="3440"/>
    <s v="Gruesome Playground Injuries"/>
    <s v="LA-based team of professional actors and directors taking Rajiv Joseph's harrowing and romantic play to the Boulder community."/>
    <x v="261"/>
    <x v="1462"/>
    <x v="2"/>
    <x v="0"/>
    <s v="USD"/>
    <n v="1405095300"/>
    <n v="1403146628"/>
    <b v="0"/>
    <n v="82"/>
    <b v="1"/>
    <s v="theater/plays"/>
    <x v="1613"/>
    <x v="1525"/>
    <s v="theater"/>
    <s v="plays"/>
    <x v="2021"/>
    <d v="2014-07-11T11:15:00"/>
  </r>
  <r>
    <n v="1767"/>
    <s v="OR-GÃ“L-HO -A search for meaning during the World Cup"/>
    <s v="A photographic search for the true meaning of pride for ones country during the World Cup"/>
    <x v="261"/>
    <x v="1463"/>
    <x v="1"/>
    <x v="0"/>
    <s v="USD"/>
    <n v="1407080884"/>
    <n v="1404488884"/>
    <b v="1"/>
    <n v="39"/>
    <b v="0"/>
    <s v="photography/photobooks"/>
    <x v="1614"/>
    <x v="1526"/>
    <s v="photography"/>
    <s v="photobooks"/>
    <x v="2022"/>
    <d v="2014-08-03T10:48:04"/>
  </r>
  <r>
    <n v="3208"/>
    <s v="The Blind Owl Stages Shinn's &quot;The Coming World&quot;"/>
    <s v="The political and personal collide in a raw and intimate look at a pre-9/11 America: &quot;The Coming World&quot; by Christopher Shinn"/>
    <x v="261"/>
    <x v="1464"/>
    <x v="2"/>
    <x v="0"/>
    <s v="USD"/>
    <n v="1406557877"/>
    <n v="1404743477"/>
    <b v="1"/>
    <n v="82"/>
    <b v="1"/>
    <s v="theater/plays"/>
    <x v="1615"/>
    <x v="1527"/>
    <s v="theater"/>
    <s v="plays"/>
    <x v="2023"/>
    <d v="2014-07-28T09:31:17"/>
  </r>
  <r>
    <n v="3335"/>
    <s v="Unhinged Creations Presents 'Phantom Pain' - Ed Fringe 2014"/>
    <s v="Phantom Pain - a new play promoting mental health awareness written and performed by fledgling theatre company Unhinged Creations."/>
    <x v="261"/>
    <x v="1465"/>
    <x v="2"/>
    <x v="9"/>
    <s v="GBP"/>
    <n v="1407106800"/>
    <n v="1404749446"/>
    <b v="0"/>
    <n v="63"/>
    <b v="1"/>
    <s v="theater/plays"/>
    <x v="1616"/>
    <x v="1528"/>
    <s v="theater"/>
    <s v="plays"/>
    <x v="2024"/>
    <d v="2014-08-03T18:00:00"/>
  </r>
  <r>
    <n v="2964"/>
    <s v="Pug-let: The First Ever All-Pug Production of Hamlet"/>
    <s v="I want to produce the first-ever all-pug production of &quot;Hamlet.&quot;  As you can imagine, this will require finding very talented pugs."/>
    <x v="261"/>
    <x v="1466"/>
    <x v="2"/>
    <x v="0"/>
    <s v="USD"/>
    <n v="1407360720"/>
    <n v="1404769819"/>
    <b v="0"/>
    <n v="196"/>
    <b v="1"/>
    <s v="theater/plays"/>
    <x v="1617"/>
    <x v="1529"/>
    <s v="theater"/>
    <s v="plays"/>
    <x v="2025"/>
    <d v="2014-08-06T16:32:00"/>
  </r>
  <r>
    <n v="3857"/>
    <s v="I support Molding Heartz"/>
    <s v="The Ultimate Screenwriting Conference_x000a_is the experience showing screenwriters how to write and sell a screenplay in hollywood!"/>
    <x v="261"/>
    <x v="290"/>
    <x v="1"/>
    <x v="0"/>
    <s v="USD"/>
    <n v="1406913120"/>
    <n v="1404927690"/>
    <b v="0"/>
    <n v="4"/>
    <b v="0"/>
    <s v="theater/plays"/>
    <x v="1618"/>
    <x v="310"/>
    <s v="theater"/>
    <s v="plays"/>
    <x v="2026"/>
    <d v="2014-08-01T12:12:00"/>
  </r>
  <r>
    <n v="1458"/>
    <s v="The Atheist/Agnostic Translation Guide to the AA's Big Book"/>
    <s v="I decided to get help. I respect AA and recognize the value of it's methods but the overwhelming religious language is a big hurdle. ."/>
    <x v="261"/>
    <x v="0"/>
    <x v="0"/>
    <x v="0"/>
    <s v="USD"/>
    <n v="1407729600"/>
    <n v="1405097760"/>
    <b v="0"/>
    <n v="0"/>
    <b v="0"/>
    <s v="publishing/translations"/>
    <x v="0"/>
    <x v="0"/>
    <s v="publishing"/>
    <s v="translations"/>
    <x v="2027"/>
    <d v="2014-08-10T23:00:00"/>
  </r>
  <r>
    <n v="2693"/>
    <s v="Chili dog"/>
    <s v="I want to start a food truck that specializes in chili cheese dogs, using new kinds of meats, cheeses and toppings you wouldn't imagine"/>
    <x v="261"/>
    <x v="247"/>
    <x v="1"/>
    <x v="0"/>
    <s v="USD"/>
    <n v="1407899966"/>
    <n v="1405307966"/>
    <b v="0"/>
    <n v="3"/>
    <b v="0"/>
    <s v="food/food trucks"/>
    <x v="281"/>
    <x v="1018"/>
    <s v="food"/>
    <s v="food trucks"/>
    <x v="2028"/>
    <d v="2014-08-12T22:19:26"/>
  </r>
  <r>
    <n v="4045"/>
    <s v="The Hostages"/>
    <s v="&quot;The Hostages&quot; is about a bank robbery gone wrong, as we learn more about each characters, we question who are the actually hostages..."/>
    <x v="261"/>
    <x v="4"/>
    <x v="1"/>
    <x v="3"/>
    <s v="AUD"/>
    <n v="1408596589"/>
    <n v="1406004589"/>
    <b v="0"/>
    <n v="1"/>
    <b v="0"/>
    <s v="theater/plays"/>
    <x v="29"/>
    <x v="4"/>
    <s v="theater"/>
    <s v="plays"/>
    <x v="2029"/>
    <d v="2014-08-20T23:49:49"/>
  </r>
  <r>
    <n v="1768"/>
    <s v="SWFTTR: Southwest Farm-to-Table Recipes"/>
    <s v="My goal is to create a catalog of farm-to-table recipes with stunning images from restaurants and farms in the southwest."/>
    <x v="261"/>
    <x v="1467"/>
    <x v="1"/>
    <x v="0"/>
    <s v="USD"/>
    <n v="1411824444"/>
    <n v="1406640444"/>
    <b v="1"/>
    <n v="15"/>
    <b v="0"/>
    <s v="photography/photobooks"/>
    <x v="1619"/>
    <x v="1530"/>
    <s v="photography"/>
    <s v="photobooks"/>
    <x v="2030"/>
    <d v="2014-09-27T08:27:24"/>
  </r>
  <r>
    <n v="3436"/>
    <s v="â€œDamselflyâ€ Gracing the stage"/>
    <s v="Please help us fund &quot;Damselfly&quot; - The Play ( put on by Saints on Stage Alumni &amp; sponsored by Mothers Against Medical Error)"/>
    <x v="261"/>
    <x v="1468"/>
    <x v="2"/>
    <x v="0"/>
    <s v="USD"/>
    <n v="1408638480"/>
    <n v="1406811593"/>
    <b v="0"/>
    <n v="37"/>
    <b v="1"/>
    <s v="theater/plays"/>
    <x v="1620"/>
    <x v="1531"/>
    <s v="theater"/>
    <s v="plays"/>
    <x v="2031"/>
    <d v="2014-08-21T11:28:00"/>
  </r>
  <r>
    <n v="3742"/>
    <s v="The Jennings Family Reunion"/>
    <s v="In the midst of dealing with sending their son off to the army, Mitch and Melanie Jennings plan a family reunion to ease their sorrow."/>
    <x v="261"/>
    <x v="176"/>
    <x v="1"/>
    <x v="0"/>
    <s v="USD"/>
    <n v="1409980144"/>
    <n v="1407388144"/>
    <b v="0"/>
    <n v="4"/>
    <b v="0"/>
    <s v="theater/plays"/>
    <x v="1556"/>
    <x v="22"/>
    <s v="theater"/>
    <s v="plays"/>
    <x v="2032"/>
    <d v="2014-09-06T00:09:04"/>
  </r>
  <r>
    <n v="3199"/>
    <s v="Help Milburn Stone Fly High With TARZAN The Musical"/>
    <s v="The Milburn Stone Theatre needs your help to bring its high-flying next blockbuster musical, TARZAN, to life!"/>
    <x v="261"/>
    <x v="1469"/>
    <x v="1"/>
    <x v="0"/>
    <s v="USD"/>
    <n v="1410037200"/>
    <n v="1407435418"/>
    <b v="0"/>
    <n v="53"/>
    <b v="0"/>
    <s v="theater/musical"/>
    <x v="1621"/>
    <x v="1532"/>
    <s v="theater"/>
    <s v="musical"/>
    <x v="2033"/>
    <d v="2014-09-06T16:00:00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x v="1470"/>
    <x v="2"/>
    <x v="0"/>
    <s v="USD"/>
    <n v="1411522897"/>
    <n v="1407634897"/>
    <b v="1"/>
    <n v="95"/>
    <b v="1"/>
    <s v="technology/hardware"/>
    <x v="1622"/>
    <x v="1533"/>
    <s v="technology"/>
    <s v="hardware"/>
    <x v="2034"/>
    <d v="2014-09-23T20:41:37"/>
  </r>
  <r>
    <n v="3868"/>
    <s v="1000 words (Canceled)"/>
    <s v="New collection of music by Scott Evan Davis!"/>
    <x v="261"/>
    <x v="22"/>
    <x v="0"/>
    <x v="9"/>
    <s v="GBP"/>
    <n v="1410191405"/>
    <n v="1408031405"/>
    <b v="0"/>
    <n v="1"/>
    <b v="0"/>
    <s v="theater/musical"/>
    <x v="245"/>
    <x v="21"/>
    <s v="theater"/>
    <s v="musical"/>
    <x v="2035"/>
    <d v="2014-09-08T10:50:05"/>
  </r>
  <r>
    <n v="3361"/>
    <s v="Vieux Carre: from Binghamton, NY to Provincetown, MA"/>
    <s v="KNOW Theatre has been invited to bring our production of Vieux CarrÃ© to the Provincetown Tennessee Williams Theatre Festival!"/>
    <x v="261"/>
    <x v="1471"/>
    <x v="2"/>
    <x v="0"/>
    <s v="USD"/>
    <n v="1409587140"/>
    <n v="1408062990"/>
    <b v="0"/>
    <n v="68"/>
    <b v="1"/>
    <s v="theater/plays"/>
    <x v="1623"/>
    <x v="1534"/>
    <s v="theater"/>
    <s v="plays"/>
    <x v="2036"/>
    <d v="2014-09-01T10:59:00"/>
  </r>
  <r>
    <n v="2974"/>
    <s v="The World Premiere of Fire Work by Lauren Gunderson"/>
    <s v="Known for producing gritty new work, TheatreFIRST presents an exciting new romantic comedy by the hottest playwright in the country."/>
    <x v="261"/>
    <x v="1472"/>
    <x v="2"/>
    <x v="0"/>
    <s v="USD"/>
    <n v="1411695300"/>
    <n v="1409275671"/>
    <b v="0"/>
    <n v="87"/>
    <b v="1"/>
    <s v="theater/plays"/>
    <x v="1046"/>
    <x v="1535"/>
    <s v="theater"/>
    <s v="plays"/>
    <x v="2037"/>
    <d v="2014-09-25T20:35:00"/>
  </r>
  <r>
    <n v="1807"/>
    <s v="Anywhere but Here"/>
    <s v="I want to explore alternative cultures and lifestyles in America."/>
    <x v="261"/>
    <x v="1473"/>
    <x v="1"/>
    <x v="0"/>
    <s v="USD"/>
    <n v="1411868313"/>
    <n v="1409276313"/>
    <b v="1"/>
    <n v="8"/>
    <b v="0"/>
    <s v="photography/photobooks"/>
    <x v="1624"/>
    <x v="1536"/>
    <s v="photography"/>
    <s v="photobooks"/>
    <x v="2038"/>
    <d v="2014-09-27T20:38:33"/>
  </r>
  <r>
    <n v="1738"/>
    <s v="The Flashing Lights"/>
    <s v="Music that inspires and gives hope for overcoming and change. And it is good music."/>
    <x v="261"/>
    <x v="68"/>
    <x v="1"/>
    <x v="0"/>
    <s v="USD"/>
    <n v="1412283542"/>
    <n v="1409691542"/>
    <b v="0"/>
    <n v="1"/>
    <b v="0"/>
    <s v="music/faith"/>
    <x v="426"/>
    <x v="66"/>
    <s v="music"/>
    <s v="faith"/>
    <x v="2039"/>
    <d v="2014-10-02T15:59:02"/>
  </r>
  <r>
    <n v="3590"/>
    <s v="The Glasshouse"/>
    <s v="Two men on trial for desertion, confined within a Glasshouse. How long can friendship last? How much can a man stand before he breaks?"/>
    <x v="261"/>
    <x v="1474"/>
    <x v="2"/>
    <x v="9"/>
    <s v="GBP"/>
    <n v="1413792034"/>
    <n v="1411200034"/>
    <b v="0"/>
    <n v="73"/>
    <b v="1"/>
    <s v="theater/plays"/>
    <x v="1625"/>
    <x v="1537"/>
    <s v="theater"/>
    <s v="plays"/>
    <x v="2040"/>
    <d v="2014-10-20T03:00:34"/>
  </r>
  <r>
    <n v="158"/>
    <s v="In The Dark POST Production Fund Request (Canceled)"/>
    <s v="ITD a is thriller about a female college student house sitting for her boss &amp; encountering a dark evil force that dwells in the shadows"/>
    <x v="261"/>
    <x v="0"/>
    <x v="0"/>
    <x v="0"/>
    <s v="USD"/>
    <n v="1413942628"/>
    <n v="1411350628"/>
    <b v="0"/>
    <n v="0"/>
    <b v="0"/>
    <s v="film &amp; video/science fiction"/>
    <x v="0"/>
    <x v="0"/>
    <s v="film &amp; video"/>
    <s v="science fiction"/>
    <x v="2041"/>
    <d v="2014-10-21T20:50:28"/>
  </r>
  <r>
    <n v="1776"/>
    <s v="Dubai: A Synthetic City - Photobook &amp; Journal"/>
    <s v="A documentation of the implications of hedonistic architectural ventures in Dubai, the fastest growing city on the planet."/>
    <x v="261"/>
    <x v="52"/>
    <x v="1"/>
    <x v="9"/>
    <s v="GBP"/>
    <n v="1414623471"/>
    <n v="1411513071"/>
    <b v="1"/>
    <n v="4"/>
    <b v="0"/>
    <s v="photography/photobooks"/>
    <x v="1626"/>
    <x v="1450"/>
    <s v="photography"/>
    <s v="photobooks"/>
    <x v="2042"/>
    <d v="2014-10-29T17:57:51"/>
  </r>
  <r>
    <n v="1130"/>
    <s v="Terror Interceptor Mobile Video Game"/>
    <s v="A modernized version of the classic aerial combat arcade game 1942.  Use real fighter jets to take down terrorists on a global scale."/>
    <x v="261"/>
    <x v="105"/>
    <x v="1"/>
    <x v="0"/>
    <s v="USD"/>
    <n v="1416963300"/>
    <n v="1411775700"/>
    <b v="0"/>
    <n v="3"/>
    <b v="0"/>
    <s v="games/mobile games"/>
    <x v="1596"/>
    <x v="1507"/>
    <s v="games"/>
    <s v="mobile games"/>
    <x v="2043"/>
    <d v="2014-11-25T19:55:00"/>
  </r>
  <r>
    <n v="3939"/>
    <s v="'Potter.' Funding 2015"/>
    <s v="'Potter.' is a parody of the popular Harry Potter series allowing aspiring actors a chance to work in a professional production."/>
    <x v="261"/>
    <x v="186"/>
    <x v="1"/>
    <x v="3"/>
    <s v="AUD"/>
    <n v="1412656200"/>
    <n v="1412328979"/>
    <b v="0"/>
    <n v="1"/>
    <b v="0"/>
    <s v="theater/plays"/>
    <x v="61"/>
    <x v="184"/>
    <s v="theater"/>
    <s v="plays"/>
    <x v="2044"/>
    <d v="2014-10-06T23:30:00"/>
  </r>
  <r>
    <n v="3495"/>
    <s v="The Village - one woman show"/>
    <s v="A one-woman show by Canadian artist Tina Milo. it is a multimedia show about an actress auditioning for a role of a depressed woman."/>
    <x v="261"/>
    <x v="1475"/>
    <x v="2"/>
    <x v="11"/>
    <s v="CAD"/>
    <n v="1414862280"/>
    <n v="1412360309"/>
    <b v="0"/>
    <n v="72"/>
    <b v="1"/>
    <s v="theater/plays"/>
    <x v="1627"/>
    <x v="1538"/>
    <s v="theater"/>
    <s v="plays"/>
    <x v="2045"/>
    <d v="2014-11-01T12:18:00"/>
  </r>
  <r>
    <n v="1241"/>
    <s v="Create The World's Music Shack for students! (education!)"/>
    <s v="We are non-profit founders creating a forest retreat for the inner city students to record\learn music in an inspirational sanctuary."/>
    <x v="261"/>
    <x v="1476"/>
    <x v="0"/>
    <x v="0"/>
    <s v="USD"/>
    <n v="1414994340"/>
    <n v="1413057980"/>
    <b v="0"/>
    <n v="34"/>
    <b v="0"/>
    <s v="music/world music"/>
    <x v="1628"/>
    <x v="1539"/>
    <s v="music"/>
    <s v="world music"/>
    <x v="2046"/>
    <d v="2014-11-03T00:59:00"/>
  </r>
  <r>
    <n v="841"/>
    <s v="Peering Through The Lens Of Time - Dan Mumm - Studio Album"/>
    <s v="Dan Mumm's 2nd studio album. An ambitious project - Dan will attempt his best musical work yet, drawing influence from across the ages."/>
    <x v="261"/>
    <x v="1477"/>
    <x v="2"/>
    <x v="0"/>
    <s v="USD"/>
    <n v="1415653663"/>
    <n v="1413058063"/>
    <b v="1"/>
    <n v="94"/>
    <b v="1"/>
    <s v="music/metal"/>
    <x v="1629"/>
    <x v="1540"/>
    <s v="music"/>
    <s v="metal"/>
    <x v="2047"/>
    <d v="2014-11-10T16:07:43"/>
  </r>
  <r>
    <n v="2518"/>
    <s v="Southern California's Backroad Eateries"/>
    <s v="I am traveling the backroads of Southern California, to discover the best out-of-the-way eateries the area has to offer"/>
    <x v="261"/>
    <x v="0"/>
    <x v="1"/>
    <x v="0"/>
    <s v="USD"/>
    <n v="1415899228"/>
    <n v="1413303628"/>
    <b v="0"/>
    <n v="0"/>
    <b v="0"/>
    <s v="food/restaurants"/>
    <x v="0"/>
    <x v="0"/>
    <s v="food"/>
    <s v="restaurants"/>
    <x v="2048"/>
    <d v="2014-11-13T12:20:28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x v="1478"/>
    <x v="2"/>
    <x v="0"/>
    <s v="USD"/>
    <n v="1415230084"/>
    <n v="1413412084"/>
    <b v="0"/>
    <n v="44"/>
    <b v="1"/>
    <s v="theater/plays"/>
    <x v="1630"/>
    <x v="1541"/>
    <s v="theater"/>
    <s v="plays"/>
    <x v="2049"/>
    <d v="2014-11-05T18:28:04"/>
  </r>
  <r>
    <n v="3277"/>
    <s v="Go People does 'Almost, Maine'"/>
    <s v="One of the most popular American plays of the last decade comes to London for its international premiere. Festive and bittersweet."/>
    <x v="261"/>
    <x v="1479"/>
    <x v="2"/>
    <x v="9"/>
    <s v="GBP"/>
    <n v="1416331406"/>
    <n v="1413735806"/>
    <b v="1"/>
    <n v="100"/>
    <b v="1"/>
    <s v="theater/plays"/>
    <x v="1631"/>
    <x v="1542"/>
    <s v="theater"/>
    <s v="plays"/>
    <x v="2050"/>
    <d v="2014-11-18T12:23:26"/>
  </r>
  <r>
    <n v="47"/>
    <s v="Jane Don't Date - TV pilot (sitcom)"/>
    <s v="Cursed with attracting odd men, an independent woman takes on the Chicago dating scene again with the help of her offbeat friends."/>
    <x v="261"/>
    <x v="1480"/>
    <x v="2"/>
    <x v="0"/>
    <s v="USD"/>
    <n v="1419021607"/>
    <n v="1413834007"/>
    <b v="0"/>
    <n v="70"/>
    <b v="1"/>
    <s v="film &amp; video/television"/>
    <x v="1632"/>
    <x v="1543"/>
    <s v="film &amp; video"/>
    <s v="television"/>
    <x v="2051"/>
    <d v="2014-12-19T15:40:07"/>
  </r>
  <r>
    <n v="997"/>
    <s v="iPhanny"/>
    <s v="The iPhanny keeps your iPhone 6 safe from bending in those dangerous pants pockets."/>
    <x v="261"/>
    <x v="76"/>
    <x v="1"/>
    <x v="0"/>
    <s v="USD"/>
    <n v="1417145297"/>
    <n v="1414549697"/>
    <b v="0"/>
    <n v="8"/>
    <b v="0"/>
    <s v="technology/wearables"/>
    <x v="1550"/>
    <x v="1544"/>
    <s v="technology"/>
    <s v="wearables"/>
    <x v="2052"/>
    <d v="2014-11-27T22:28:17"/>
  </r>
  <r>
    <n v="4031"/>
    <s v="As You Like It in The Enchanted Forest Wildlife Sanctuary"/>
    <s v="HeARTistry's contemporary production of As You Like It epitomizes the wit and eloquence of William Shakespeare for a modern audience."/>
    <x v="261"/>
    <x v="0"/>
    <x v="1"/>
    <x v="0"/>
    <s v="USD"/>
    <n v="1418914964"/>
    <n v="1414591364"/>
    <b v="0"/>
    <n v="0"/>
    <b v="0"/>
    <s v="theater/plays"/>
    <x v="0"/>
    <x v="0"/>
    <s v="theater"/>
    <s v="plays"/>
    <x v="2053"/>
    <d v="2014-12-18T10:02:44"/>
  </r>
  <r>
    <n v="3828"/>
    <s v="A Few Brave Men: The Chosen Few"/>
    <s v="In 1942 three black and one Puerto Rican jazz musicians from Harlem join the segregated US Marines. We see &quot;Love In Time of War&quot;"/>
    <x v="261"/>
    <x v="1398"/>
    <x v="2"/>
    <x v="0"/>
    <s v="USD"/>
    <n v="1420033187"/>
    <n v="1414845587"/>
    <b v="0"/>
    <n v="28"/>
    <b v="1"/>
    <s v="theater/plays"/>
    <x v="809"/>
    <x v="1545"/>
    <s v="theater"/>
    <s v="plays"/>
    <x v="2054"/>
    <d v="2014-12-31T08:39:47"/>
  </r>
  <r>
    <n v="2893"/>
    <s v="REDISCOVERING KIA THE PLAY"/>
    <s v="Fundraising for REDISCOVERING KIA THE PLAY"/>
    <x v="261"/>
    <x v="82"/>
    <x v="1"/>
    <x v="0"/>
    <s v="USD"/>
    <n v="1420768800"/>
    <n v="1415644395"/>
    <b v="0"/>
    <n v="2"/>
    <b v="0"/>
    <s v="theater/plays"/>
    <x v="647"/>
    <x v="452"/>
    <s v="theater"/>
    <s v="plays"/>
    <x v="2055"/>
    <d v="2015-01-08T21:00:00"/>
  </r>
  <r>
    <n v="3940"/>
    <s v="Attraction"/>
    <s v="A Stage Play that will bring you to the edge of your seat , leave you thinkin and will also have you laughing while enjoyin the talent"/>
    <x v="261"/>
    <x v="105"/>
    <x v="1"/>
    <x v="0"/>
    <s v="USD"/>
    <n v="1420199351"/>
    <n v="1416311351"/>
    <b v="0"/>
    <n v="2"/>
    <b v="0"/>
    <s v="theater/plays"/>
    <x v="1596"/>
    <x v="103"/>
    <s v="theater"/>
    <s v="plays"/>
    <x v="2056"/>
    <d v="2015-01-02T06:49:11"/>
  </r>
  <r>
    <n v="1430"/>
    <s v="Esoteric Project Management"/>
    <s v="Profesional translation and publishing of the book on unique synthesis of project management and meditation"/>
    <x v="261"/>
    <x v="844"/>
    <x v="1"/>
    <x v="0"/>
    <s v="USD"/>
    <n v="1419017488"/>
    <n v="1416339088"/>
    <b v="0"/>
    <n v="5"/>
    <b v="0"/>
    <s v="publishing/translations"/>
    <x v="1633"/>
    <x v="1546"/>
    <s v="publishing"/>
    <s v="translations"/>
    <x v="2057"/>
    <d v="2014-12-19T14:31:28"/>
  </r>
  <r>
    <n v="3926"/>
    <s v="Caryl Churchill's 'Top Girls' - NSW HSC Text"/>
    <s v="Producing syllabus-relevant theatre targeted to HSC students on the NSW Central Coast"/>
    <x v="261"/>
    <x v="271"/>
    <x v="1"/>
    <x v="3"/>
    <s v="AUD"/>
    <n v="1419645748"/>
    <n v="1417053748"/>
    <b v="0"/>
    <n v="1"/>
    <b v="0"/>
    <s v="theater/plays"/>
    <x v="505"/>
    <x v="31"/>
    <s v="theater"/>
    <s v="plays"/>
    <x v="2058"/>
    <d v="2014-12-26T21:02:28"/>
  </r>
  <r>
    <n v="3801"/>
    <s v="The Imaginary A Musical"/>
    <s v="The Imaginary : A Musical is a new musical adaptation based on the novel written by A.F. Harrold.       TheImaginaryAMusical.com"/>
    <x v="261"/>
    <x v="126"/>
    <x v="1"/>
    <x v="0"/>
    <s v="USD"/>
    <n v="1420215216"/>
    <n v="1417536816"/>
    <b v="0"/>
    <n v="9"/>
    <b v="0"/>
    <s v="theater/musical"/>
    <x v="1634"/>
    <x v="1547"/>
    <s v="theater"/>
    <s v="musical"/>
    <x v="2059"/>
    <d v="2015-01-02T11:13:36"/>
  </r>
  <r>
    <n v="3048"/>
    <s v="December Match Campaign"/>
    <s v="By matching donations up to $5000, Jack Kesler and Maurice Richards have challenged YOU to help Urbanite outfit their brand new space."/>
    <x v="261"/>
    <x v="1481"/>
    <x v="2"/>
    <x v="0"/>
    <s v="USD"/>
    <n v="1420060920"/>
    <n v="1417556262"/>
    <b v="0"/>
    <n v="47"/>
    <b v="1"/>
    <s v="theater/spaces"/>
    <x v="1635"/>
    <x v="1548"/>
    <s v="theater"/>
    <s v="spaces"/>
    <x v="2060"/>
    <d v="2014-12-31T16:22:00"/>
  </r>
  <r>
    <n v="3569"/>
    <s v="Green Light Productions produces theatre created by women"/>
    <s v="In 2015, Green Light is producing 3 shows of new plays exclusively written, directed and created by women- help make it happen!"/>
    <x v="261"/>
    <x v="1482"/>
    <x v="2"/>
    <x v="0"/>
    <s v="USD"/>
    <n v="1420734696"/>
    <n v="1418142696"/>
    <b v="0"/>
    <n v="41"/>
    <b v="1"/>
    <s v="theater/plays"/>
    <x v="1636"/>
    <x v="1549"/>
    <s v="theater"/>
    <s v="plays"/>
    <x v="2061"/>
    <d v="2015-01-08T11:31:36"/>
  </r>
  <r>
    <n v="4047"/>
    <s v="The Bridge That Brought Us Over: The History of Gospel Music"/>
    <s v="A conservative grandmother takes her hip-hop generation grandchildren through the history of Gospel music in one night..."/>
    <x v="261"/>
    <x v="467"/>
    <x v="1"/>
    <x v="0"/>
    <s v="USD"/>
    <n v="1420938000"/>
    <n v="1418862743"/>
    <b v="0"/>
    <n v="4"/>
    <b v="0"/>
    <s v="theater/plays"/>
    <x v="872"/>
    <x v="828"/>
    <s v="theater"/>
    <s v="plays"/>
    <x v="2062"/>
    <d v="2015-01-10T20:00:00"/>
  </r>
  <r>
    <n v="2979"/>
    <s v="'ART'"/>
    <s v="Dear Stone returns with Yasmina Reza's 'ART', a compelling, clever exploration of friendship under duress. Thanks for watching!"/>
    <x v="261"/>
    <x v="1483"/>
    <x v="2"/>
    <x v="0"/>
    <s v="USD"/>
    <n v="1420524000"/>
    <n v="1419104823"/>
    <b v="0"/>
    <n v="46"/>
    <b v="1"/>
    <s v="theater/plays"/>
    <x v="1637"/>
    <x v="1550"/>
    <s v="theater"/>
    <s v="plays"/>
    <x v="2063"/>
    <d v="2015-01-06T01:00:00"/>
  </r>
  <r>
    <n v="1784"/>
    <s v="Vantage Point: Photographs of Milwaukee from on high"/>
    <s v="I want to publish my first photo book and make prints based on a series of rooftop cityscapes I took in 2014 of the city that I love."/>
    <x v="261"/>
    <x v="1484"/>
    <x v="1"/>
    <x v="0"/>
    <s v="USD"/>
    <n v="1422674700"/>
    <n v="1419954240"/>
    <b v="1"/>
    <n v="33"/>
    <b v="0"/>
    <s v="photography/photobooks"/>
    <x v="1638"/>
    <x v="1551"/>
    <s v="photography"/>
    <s v="photobooks"/>
    <x v="2064"/>
    <d v="2015-01-30T22:25:00"/>
  </r>
  <r>
    <n v="2012"/>
    <s v="FishBit: Your Aquarium Made Simple (Beta Release)"/>
    <s v="FishBit is an app and connected device to monitor and control your aquariumâ€™s water composition to help your tank thrive."/>
    <x v="261"/>
    <x v="1485"/>
    <x v="2"/>
    <x v="0"/>
    <s v="USD"/>
    <n v="1423165441"/>
    <n v="1420573441"/>
    <b v="1"/>
    <n v="183"/>
    <b v="1"/>
    <s v="technology/hardware"/>
    <x v="1639"/>
    <x v="1552"/>
    <s v="technology"/>
    <s v="hardware"/>
    <x v="2065"/>
    <d v="2015-02-05T14:44:01"/>
  </r>
  <r>
    <n v="3193"/>
    <s v="Shock Treatment - The Sequel to Rocky Horror!"/>
    <s v="Bringing Richard O'Brien's sequel to legendary Rocky Horror to the stage for the first time. First London, then...The World!"/>
    <x v="261"/>
    <x v="1486"/>
    <x v="1"/>
    <x v="9"/>
    <s v="GBP"/>
    <n v="1424474056"/>
    <n v="1420586056"/>
    <b v="0"/>
    <n v="24"/>
    <b v="0"/>
    <s v="theater/musical"/>
    <x v="1640"/>
    <x v="1553"/>
    <s v="theater"/>
    <s v="musical"/>
    <x v="2066"/>
    <d v="2015-02-20T18:14:16"/>
  </r>
  <r>
    <n v="3554"/>
    <s v="MASKS: Off-Broadway Debut"/>
    <s v="MASKS is a dramedy dealing with what it means to be alive, the reliability of identity, and what it means to suffer."/>
    <x v="261"/>
    <x v="1487"/>
    <x v="2"/>
    <x v="0"/>
    <s v="USD"/>
    <n v="1423674000"/>
    <n v="1421025159"/>
    <b v="0"/>
    <n v="53"/>
    <b v="1"/>
    <s v="theater/plays"/>
    <x v="1641"/>
    <x v="1554"/>
    <s v="theater"/>
    <s v="plays"/>
    <x v="2067"/>
    <d v="2015-02-11T12:00:00"/>
  </r>
  <r>
    <n v="2515"/>
    <s v="The Barrel Room Restaurant &amp; Tavern"/>
    <s v="The Barrel Room SF is moving to a new location in San Francisco with a 60-seat restaurant &amp; full liquor. Help us make our move amazing!"/>
    <x v="261"/>
    <x v="1488"/>
    <x v="1"/>
    <x v="0"/>
    <s v="USD"/>
    <n v="1424635753"/>
    <n v="1422043753"/>
    <b v="0"/>
    <n v="12"/>
    <b v="0"/>
    <s v="food/restaurants"/>
    <x v="1642"/>
    <x v="1555"/>
    <s v="food"/>
    <s v="restaurants"/>
    <x v="2068"/>
    <d v="2015-02-22T15:09:13"/>
  </r>
  <r>
    <n v="2394"/>
    <s v="Wriyon - WRIte Your Own (Canceled)"/>
    <s v="We want to create the &quot;Facebook&quot; for Writers. We are working on a new world for people who like to write. Check out more wriyon.com"/>
    <x v="261"/>
    <x v="77"/>
    <x v="0"/>
    <x v="12"/>
    <s v="EUR"/>
    <n v="1424940093"/>
    <n v="1422348093"/>
    <b v="0"/>
    <n v="2"/>
    <b v="0"/>
    <s v="technology/web"/>
    <x v="2"/>
    <x v="76"/>
    <s v="technology"/>
    <s v="web"/>
    <x v="2069"/>
    <d v="2015-02-26T03:41:33"/>
  </r>
  <r>
    <n v="634"/>
    <s v="pitchtograndma (Canceled)"/>
    <s v="We help companies to explain what they do in simple, grandma-would-understand terms."/>
    <x v="261"/>
    <x v="4"/>
    <x v="0"/>
    <x v="0"/>
    <s v="USD"/>
    <n v="1424989029"/>
    <n v="1422397029"/>
    <b v="0"/>
    <n v="1"/>
    <b v="0"/>
    <s v="technology/web"/>
    <x v="29"/>
    <x v="4"/>
    <s v="technology"/>
    <s v="web"/>
    <x v="2070"/>
    <d v="2015-02-26T17:17:09"/>
  </r>
  <r>
    <n v="3729"/>
    <s v="Picasso at The Lapin Agile, a play by Steve Martin"/>
    <s v="Shoe-string, Independent theater with a focus on art that makes you think.  Next, we're putting on an award winning Steve Martin play!"/>
    <x v="261"/>
    <x v="1489"/>
    <x v="1"/>
    <x v="0"/>
    <s v="USD"/>
    <n v="1427082912"/>
    <n v="1423198512"/>
    <b v="0"/>
    <n v="5"/>
    <b v="0"/>
    <s v="theater/plays"/>
    <x v="1643"/>
    <x v="1556"/>
    <s v="theater"/>
    <s v="plays"/>
    <x v="2071"/>
    <d v="2015-03-22T22:55:12"/>
  </r>
  <r>
    <n v="3856"/>
    <s v="&quot;Trouble at the Gate&quot; play"/>
    <s v="Thought-provoking drama about one who gets so caught up in churchwork, loses the true meaning of serving God, &amp; has TROUBLE AT THE GATE"/>
    <x v="261"/>
    <x v="4"/>
    <x v="1"/>
    <x v="0"/>
    <s v="USD"/>
    <n v="1425833403"/>
    <n v="1423245003"/>
    <b v="0"/>
    <n v="1"/>
    <b v="0"/>
    <s v="theater/plays"/>
    <x v="29"/>
    <x v="4"/>
    <s v="theater"/>
    <s v="plays"/>
    <x v="2072"/>
    <d v="2015-03-08T11:50:03"/>
  </r>
  <r>
    <n v="2967"/>
    <s v="Scissortail: A play about the Oklahoma City Bombing"/>
    <s v="Scissortail is a story of loss, grief, and recovery based on the events of the 1995 Oklahoma City Bombing."/>
    <x v="261"/>
    <x v="1490"/>
    <x v="2"/>
    <x v="0"/>
    <s v="USD"/>
    <n v="1425872692"/>
    <n v="1423284292"/>
    <b v="0"/>
    <n v="71"/>
    <b v="1"/>
    <s v="theater/plays"/>
    <x v="1644"/>
    <x v="1557"/>
    <s v="theater"/>
    <s v="plays"/>
    <x v="2073"/>
    <d v="2015-03-08T22:44:52"/>
  </r>
  <r>
    <n v="4106"/>
    <s v="David Facer, Paradox Magic"/>
    <s v="No magic show has ever integrated theatre arts like this.  World of Paradox is designed for all audiences and is interactive in nature."/>
    <x v="261"/>
    <x v="1491"/>
    <x v="1"/>
    <x v="0"/>
    <s v="USD"/>
    <n v="1427936400"/>
    <n v="1424221866"/>
    <b v="0"/>
    <n v="33"/>
    <b v="0"/>
    <s v="theater/plays"/>
    <x v="1645"/>
    <x v="1558"/>
    <s v="theater"/>
    <s v="plays"/>
    <x v="2074"/>
    <d v="2015-04-01T20:00:00"/>
  </r>
  <r>
    <n v="2812"/>
    <s v="BULL by Mike Bartlett at the Coal Mine Theatre"/>
    <s v="&quot;A short, nasty and razor sharp play in one of Toronto's hottest new &quot;off-off Broadway&quot; style venues."/>
    <x v="261"/>
    <x v="1492"/>
    <x v="2"/>
    <x v="11"/>
    <s v="CAD"/>
    <n v="1428292800"/>
    <n v="1424368298"/>
    <b v="0"/>
    <n v="83"/>
    <b v="1"/>
    <s v="theater/plays"/>
    <x v="1646"/>
    <x v="1559"/>
    <s v="theater"/>
    <s v="plays"/>
    <x v="2075"/>
    <d v="2015-04-05T23:00:00"/>
  </r>
  <r>
    <n v="2961"/>
    <s v="Shakespeare in the Park! A Comedy of Errors"/>
    <s v="Teens in Take Note Troupe put on Shakespeare in the Park annually. Keep relevant, family-friendly Shakespeare in the community!"/>
    <x v="261"/>
    <x v="1493"/>
    <x v="2"/>
    <x v="0"/>
    <s v="USD"/>
    <n v="1427342400"/>
    <n v="1424927159"/>
    <b v="0"/>
    <n v="108"/>
    <b v="1"/>
    <s v="theater/plays"/>
    <x v="1647"/>
    <x v="1560"/>
    <s v="theater"/>
    <s v="plays"/>
    <x v="2076"/>
    <d v="2015-03-25T23:00:00"/>
  </r>
  <r>
    <n v="1715"/>
    <s v="The Heart of a P.K."/>
    <s v="Kimberly Stokes the daughter of Elder Baby Stokes Jr, of Bibleway C.O.G.I.C, is currently working on a EP. She is sharing her heart"/>
    <x v="261"/>
    <x v="105"/>
    <x v="1"/>
    <x v="0"/>
    <s v="USD"/>
    <n v="1427772120"/>
    <n v="1425186785"/>
    <b v="0"/>
    <n v="2"/>
    <b v="0"/>
    <s v="music/faith"/>
    <x v="1596"/>
    <x v="103"/>
    <s v="music"/>
    <s v="faith"/>
    <x v="2077"/>
    <d v="2015-03-30T22:22:00"/>
  </r>
  <r>
    <n v="3763"/>
    <s v="[title of show] â€” The Chicago Storefront Premiere"/>
    <s v="A musical about two guys writing a musical about...two guys writing a musical."/>
    <x v="261"/>
    <x v="1398"/>
    <x v="2"/>
    <x v="0"/>
    <s v="USD"/>
    <n v="1427907626"/>
    <n v="1425319226"/>
    <b v="0"/>
    <n v="77"/>
    <b v="1"/>
    <s v="theater/musical"/>
    <x v="809"/>
    <x v="1561"/>
    <s v="theater"/>
    <s v="musical"/>
    <x v="2078"/>
    <d v="2015-04-01T12:00:26"/>
  </r>
  <r>
    <n v="1494"/>
    <s v="Six Days in September: A Civil War Novel"/>
    <s v="Help this story of the 1862 Confederate invasion of Maryland be published! It is to Sharpsburg as The Killer Angels is to Gettysburg."/>
    <x v="261"/>
    <x v="1299"/>
    <x v="1"/>
    <x v="0"/>
    <s v="USD"/>
    <n v="1428075480"/>
    <n v="1425489613"/>
    <b v="0"/>
    <n v="11"/>
    <b v="0"/>
    <s v="publishing/fiction"/>
    <x v="925"/>
    <x v="1562"/>
    <s v="publishing"/>
    <s v="fiction"/>
    <x v="2079"/>
    <d v="2015-04-03T10:38:00"/>
  </r>
  <r>
    <n v="1759"/>
    <s v="Death Valley"/>
    <s v="Death Valley will be the first photo book of Andi State"/>
    <x v="261"/>
    <x v="1494"/>
    <x v="2"/>
    <x v="0"/>
    <s v="USD"/>
    <n v="1427309629"/>
    <n v="1425585229"/>
    <b v="0"/>
    <n v="49"/>
    <b v="1"/>
    <s v="photography/photobooks"/>
    <x v="1648"/>
    <x v="1563"/>
    <s v="photography"/>
    <s v="photobooks"/>
    <x v="2080"/>
    <d v="2015-03-25T13:53:49"/>
  </r>
  <r>
    <n v="600"/>
    <s v="Anaheim California here we come but we need your help."/>
    <s v="Science Technology Engineering and Math + youth = a brighter tomorrow."/>
    <x v="261"/>
    <x v="176"/>
    <x v="0"/>
    <x v="0"/>
    <s v="USD"/>
    <n v="1431198562"/>
    <n v="1426014562"/>
    <b v="0"/>
    <n v="1"/>
    <b v="0"/>
    <s v="technology/web"/>
    <x v="1556"/>
    <x v="56"/>
    <s v="technology"/>
    <s v="web"/>
    <x v="2081"/>
    <d v="2015-05-09T14:09:22"/>
  </r>
  <r>
    <n v="218"/>
    <s v="Charmaine (Daughter of Charlotte)"/>
    <s v="A sassy talking spider named Charmaine, joins forces with an abused young boy.  She stages off bullies and help fight an abusive father"/>
    <x v="261"/>
    <x v="176"/>
    <x v="1"/>
    <x v="0"/>
    <s v="USD"/>
    <n v="1431702289"/>
    <n v="1426518289"/>
    <b v="0"/>
    <n v="1"/>
    <b v="0"/>
    <s v="film &amp; video/drama"/>
    <x v="1556"/>
    <x v="56"/>
    <s v="film &amp; video"/>
    <s v="drama"/>
    <x v="2082"/>
    <d v="2015-05-15T10:04:49"/>
  </r>
  <r>
    <n v="1060"/>
    <s v="Reality  Check (Canceled)"/>
    <s v="Reality Check is a weekly Internet Radio Show. Along with my co-host and engineer we discuss the issues of the day relevant to you!."/>
    <x v="261"/>
    <x v="15"/>
    <x v="0"/>
    <x v="0"/>
    <s v="USD"/>
    <n v="1429134893"/>
    <n v="1426542893"/>
    <b v="0"/>
    <n v="1"/>
    <b v="0"/>
    <s v="journalism/audio"/>
    <x v="506"/>
    <x v="14"/>
    <s v="journalism"/>
    <s v="audio"/>
    <x v="2083"/>
    <d v="2015-04-15T16:54:53"/>
  </r>
  <r>
    <n v="516"/>
    <s v="Shipmates"/>
    <s v="A big brother style comedy animation series starring famous seafarers"/>
    <x v="261"/>
    <x v="0"/>
    <x v="1"/>
    <x v="9"/>
    <s v="GBP"/>
    <n v="1432752080"/>
    <n v="1427568080"/>
    <b v="0"/>
    <n v="0"/>
    <b v="0"/>
    <s v="film &amp; video/animation"/>
    <x v="0"/>
    <x v="0"/>
    <s v="film &amp; video"/>
    <s v="animation"/>
    <x v="2084"/>
    <d v="2015-05-27T13:41:20"/>
  </r>
  <r>
    <n v="2176"/>
    <s v="Mike Farley Band - New Album!"/>
    <s v="The Mike Farley Band has re-assembled its original line up and needs your help to make a new full-length album!"/>
    <x v="261"/>
    <x v="1495"/>
    <x v="2"/>
    <x v="0"/>
    <s v="USD"/>
    <n v="1430579509"/>
    <n v="1427987509"/>
    <b v="0"/>
    <n v="71"/>
    <b v="1"/>
    <s v="music/rock"/>
    <x v="1649"/>
    <x v="1564"/>
    <s v="music"/>
    <s v="rock"/>
    <x v="2085"/>
    <d v="2015-05-02T10:11:49"/>
  </r>
  <r>
    <n v="606"/>
    <s v="All in One Cloud Business Management - Extendix Panel"/>
    <s v="No more expensive, difficult and seperated packages for your business management. It's time for an All-in-One solution for your company"/>
    <x v="261"/>
    <x v="22"/>
    <x v="0"/>
    <x v="4"/>
    <s v="EUR"/>
    <n v="1432479600"/>
    <n v="1428507409"/>
    <b v="0"/>
    <n v="1"/>
    <b v="0"/>
    <s v="technology/web"/>
    <x v="245"/>
    <x v="21"/>
    <s v="technology"/>
    <s v="web"/>
    <x v="2086"/>
    <d v="2015-05-24T10:00:00"/>
  </r>
  <r>
    <n v="1099"/>
    <s v="Xeno - A Sci-Fi FPS"/>
    <s v="Xeno is an FPS which combines all the best elements of old school and modern games to create a fresh and unique gameplay experience."/>
    <x v="261"/>
    <x v="82"/>
    <x v="1"/>
    <x v="9"/>
    <s v="GBP"/>
    <n v="1431547468"/>
    <n v="1428955468"/>
    <b v="0"/>
    <n v="1"/>
    <b v="0"/>
    <s v="games/video games"/>
    <x v="647"/>
    <x v="22"/>
    <s v="games"/>
    <s v="video games"/>
    <x v="2087"/>
    <d v="2015-05-13T15:04:28"/>
  </r>
  <r>
    <n v="2629"/>
    <s v="Project Dragonfly - Sail to the Stars"/>
    <s v="The first international contest to let students shape the future of interstellar travel."/>
    <x v="261"/>
    <x v="1496"/>
    <x v="2"/>
    <x v="9"/>
    <s v="GBP"/>
    <n v="1431608122"/>
    <n v="1429016122"/>
    <b v="0"/>
    <n v="100"/>
    <b v="1"/>
    <s v="technology/space exploration"/>
    <x v="1650"/>
    <x v="1565"/>
    <s v="technology"/>
    <s v="space exploration"/>
    <x v="2088"/>
    <d v="2015-05-14T07:55:22"/>
  </r>
  <r>
    <n v="624"/>
    <s v="NeedSomeLoven.com (Canceled)"/>
    <s v="I am designing a fun, high tech dating website, with over 25 cool features. It is innovate as well as user friendly."/>
    <x v="261"/>
    <x v="0"/>
    <x v="0"/>
    <x v="0"/>
    <s v="USD"/>
    <n v="1431647041"/>
    <n v="1429055041"/>
    <b v="0"/>
    <n v="0"/>
    <b v="0"/>
    <s v="technology/web"/>
    <x v="0"/>
    <x v="0"/>
    <s v="technology"/>
    <s v="web"/>
    <x v="2089"/>
    <d v="2015-05-14T18:44:01"/>
  </r>
  <r>
    <n v="767"/>
    <s v="Jury of Peers: A Novel of Online Justice"/>
    <s v="Jury of Peers is a complete novel, and it's good._x000a_All it needs now?  _x000a_More readers.  About ten million more._x000a_Let's get 'em."/>
    <x v="261"/>
    <x v="679"/>
    <x v="1"/>
    <x v="0"/>
    <s v="USD"/>
    <n v="1432178810"/>
    <n v="1429586810"/>
    <b v="0"/>
    <n v="3"/>
    <b v="0"/>
    <s v="publishing/fiction"/>
    <x v="1651"/>
    <x v="1345"/>
    <s v="publishing"/>
    <s v="fiction"/>
    <x v="2090"/>
    <d v="2015-05-20T22:26:50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x v="1123"/>
    <x v="1"/>
    <x v="0"/>
    <s v="USD"/>
    <n v="1433093700"/>
    <n v="1430242488"/>
    <b v="0"/>
    <n v="8"/>
    <b v="0"/>
    <s v="theater/plays"/>
    <x v="1652"/>
    <x v="92"/>
    <s v="theater"/>
    <s v="plays"/>
    <x v="2091"/>
    <d v="2015-05-31T12:35:00"/>
  </r>
  <r>
    <n v="1712"/>
    <s v="Midwest Cowboy Ministries"/>
    <s v="Recording/equipment for MCM - a team of musicians who will help your local musicians to hold your own Cowboy Church with Gospel Music"/>
    <x v="261"/>
    <x v="0"/>
    <x v="1"/>
    <x v="0"/>
    <s v="USD"/>
    <n v="1435701353"/>
    <n v="1430517353"/>
    <b v="0"/>
    <n v="0"/>
    <b v="0"/>
    <s v="music/faith"/>
    <x v="0"/>
    <x v="0"/>
    <s v="music"/>
    <s v="faith"/>
    <x v="2092"/>
    <d v="2015-06-30T16:55:53"/>
  </r>
  <r>
    <n v="3753"/>
    <s v="Wagner in English"/>
    <s v="An English-language production of the opera TannhÃ¤user. Some of the greatest songs ever composed, now with lyrics we can understand."/>
    <x v="261"/>
    <x v="1497"/>
    <x v="2"/>
    <x v="0"/>
    <s v="USD"/>
    <n v="1433289600"/>
    <n v="1430768800"/>
    <b v="0"/>
    <n v="30"/>
    <b v="1"/>
    <s v="theater/musical"/>
    <x v="1653"/>
    <x v="1566"/>
    <s v="theater"/>
    <s v="musical"/>
    <x v="2093"/>
    <d v="2015-06-02T19:00:00"/>
  </r>
  <r>
    <n v="1912"/>
    <s v="SOLO TESTER: Electrical Wiring Testing &amp; Troubleshooter"/>
    <s v="Finally! Electrical Wiring Testing Made Easy...  Designed by a Professional for Professionals, Homeowners and DIYs, Too!"/>
    <x v="261"/>
    <x v="1498"/>
    <x v="1"/>
    <x v="0"/>
    <s v="USD"/>
    <n v="1433395560"/>
    <n v="1430803560"/>
    <b v="0"/>
    <n v="42"/>
    <b v="0"/>
    <s v="technology/gadgets"/>
    <x v="1654"/>
    <x v="1567"/>
    <s v="technology"/>
    <s v="gadgets"/>
    <x v="2094"/>
    <d v="2015-06-04T00:26:00"/>
  </r>
  <r>
    <n v="3794"/>
    <s v="Jack and the Beanstalk, The Family Pantomime December 2015"/>
    <s v="Local boy turned producer returns with a brand new show, another talented cast, dazzling costumes and brand new set! Please support!"/>
    <x v="261"/>
    <x v="15"/>
    <x v="1"/>
    <x v="9"/>
    <s v="GBP"/>
    <n v="1433685354"/>
    <n v="1431093354"/>
    <b v="0"/>
    <n v="1"/>
    <b v="0"/>
    <s v="theater/musical"/>
    <x v="506"/>
    <x v="14"/>
    <s v="theater"/>
    <s v="musical"/>
    <x v="2095"/>
    <d v="2015-06-07T08:55:54"/>
  </r>
  <r>
    <n v="2819"/>
    <s v="Make TES a success at The Edinburgh Fringe Fest"/>
    <s v="Years of work, my best show, and a top Edinburgh venue.  Help me expose my talents to the UK and tell an important story."/>
    <x v="261"/>
    <x v="1499"/>
    <x v="2"/>
    <x v="9"/>
    <s v="GBP"/>
    <n v="1434285409"/>
    <n v="1431693409"/>
    <b v="0"/>
    <n v="104"/>
    <b v="1"/>
    <s v="theater/plays"/>
    <x v="1655"/>
    <x v="1568"/>
    <s v="theater"/>
    <s v="plays"/>
    <x v="2096"/>
    <d v="2015-06-14T07:36:49"/>
  </r>
  <r>
    <n v="1576"/>
    <s v="The Obsessive Line Collection (Canceled)"/>
    <s v="For the publication of my first 3 books: an Art book, a graphic novel, and a coloring book"/>
    <x v="261"/>
    <x v="1029"/>
    <x v="0"/>
    <x v="0"/>
    <s v="USD"/>
    <n v="1435698368"/>
    <n v="1431810368"/>
    <b v="0"/>
    <n v="10"/>
    <b v="0"/>
    <s v="publishing/art books"/>
    <x v="1656"/>
    <x v="310"/>
    <s v="publishing"/>
    <s v="art books"/>
    <x v="2097"/>
    <d v="2015-06-30T16:06:08"/>
  </r>
  <r>
    <n v="1368"/>
    <s v="Saturate &quot; The Separation Effect &quot; CD"/>
    <s v="We are in the final stages of the creation of our 4th record, The Separation Effect. our most passionate record to date."/>
    <x v="261"/>
    <x v="1500"/>
    <x v="2"/>
    <x v="0"/>
    <s v="USD"/>
    <n v="1434342894"/>
    <n v="1432269294"/>
    <b v="0"/>
    <n v="87"/>
    <b v="1"/>
    <s v="music/rock"/>
    <x v="1074"/>
    <x v="1569"/>
    <s v="music"/>
    <s v="rock"/>
    <x v="2098"/>
    <d v="2015-06-14T23:34:54"/>
  </r>
  <r>
    <n v="3825"/>
    <s v="Help keep girls in school in Burkina Faso"/>
    <s v="A girl in Burkina Faso is more likely to marry than finish high school. Public theatre can promote the need for girls to stay in school"/>
    <x v="261"/>
    <x v="1501"/>
    <x v="2"/>
    <x v="0"/>
    <s v="USD"/>
    <n v="1434505214"/>
    <n v="1432690814"/>
    <b v="0"/>
    <n v="49"/>
    <b v="1"/>
    <s v="theater/plays"/>
    <x v="1657"/>
    <x v="1570"/>
    <s v="theater"/>
    <s v="plays"/>
    <x v="2099"/>
    <d v="2015-06-16T20:40:14"/>
  </r>
  <r>
    <n v="4025"/>
    <s v="Financement et aide Ã  la crÃ©ation"/>
    <s v="Acteurs, scÃ©naristes et metteurs en scÃ¨ne souhaitant monter, 5 piÃ¨ces de thÃ©Ã¢tre ainsi que 3 courts mÃ©trages et 2 long-mÃ©trages."/>
    <x v="261"/>
    <x v="53"/>
    <x v="1"/>
    <x v="14"/>
    <s v="EUR"/>
    <n v="1437889336"/>
    <n v="1432705336"/>
    <b v="0"/>
    <n v="4"/>
    <b v="0"/>
    <s v="theater/plays"/>
    <x v="1658"/>
    <x v="137"/>
    <s v="theater"/>
    <s v="plays"/>
    <x v="2100"/>
    <d v="2015-07-26T00:42:16"/>
  </r>
  <r>
    <n v="509"/>
    <s v="Indian in Chelsea - Web Animated series"/>
    <s v="A hilarious comedy podcast being turned into an animated series  about an indian servant and his boss."/>
    <x v="261"/>
    <x v="22"/>
    <x v="1"/>
    <x v="9"/>
    <s v="GBP"/>
    <n v="1435504170"/>
    <n v="1432912170"/>
    <b v="0"/>
    <n v="1"/>
    <b v="0"/>
    <s v="film &amp; video/animation"/>
    <x v="245"/>
    <x v="21"/>
    <s v="film &amp; video"/>
    <s v="animation"/>
    <x v="2101"/>
    <d v="2015-06-28T10:09:30"/>
  </r>
  <r>
    <n v="2807"/>
    <s v="The Commission Theatre Co."/>
    <s v="Bringing Shakespeare back to the Playwrights"/>
    <x v="261"/>
    <x v="1412"/>
    <x v="2"/>
    <x v="0"/>
    <s v="USD"/>
    <n v="1435611438"/>
    <n v="1433019438"/>
    <b v="0"/>
    <n v="93"/>
    <b v="1"/>
    <s v="theater/plays"/>
    <x v="1561"/>
    <x v="1571"/>
    <s v="theater"/>
    <s v="plays"/>
    <x v="2102"/>
    <d v="2015-06-29T15:57:18"/>
  </r>
  <r>
    <n v="2341"/>
    <s v="Cutting Edge Fitness Website (Canceled)"/>
    <s v="This website will serve as an interface to change lives and have a community routing for your success!"/>
    <x v="261"/>
    <x v="0"/>
    <x v="0"/>
    <x v="0"/>
    <s v="USD"/>
    <n v="1436729504"/>
    <n v="1434137504"/>
    <b v="0"/>
    <n v="0"/>
    <b v="0"/>
    <s v="technology/web"/>
    <x v="0"/>
    <x v="0"/>
    <s v="technology"/>
    <s v="web"/>
    <x v="2103"/>
    <d v="2015-07-12T14:31:44"/>
  </r>
  <r>
    <n v="160"/>
    <s v="Con Todo mi Corazon: With all of my Heart."/>
    <s v="The title might seem cheesy, but my father says that to my mother every time they say I love you.     This story is dedicated to them."/>
    <x v="261"/>
    <x v="0"/>
    <x v="1"/>
    <x v="0"/>
    <s v="USD"/>
    <n v="1439675691"/>
    <n v="1434491691"/>
    <b v="0"/>
    <n v="0"/>
    <b v="0"/>
    <s v="film &amp; video/drama"/>
    <x v="0"/>
    <x v="0"/>
    <s v="film &amp; video"/>
    <s v="drama"/>
    <x v="2104"/>
    <d v="2015-08-15T16:54:51"/>
  </r>
  <r>
    <n v="3655"/>
    <s v="The Tumbleweed Zephyr"/>
    <s v="All aboard for the world premiere of a new steampunk-inspired train adventure play, written by Maggie Lee and directed by Amy Poisson!"/>
    <x v="261"/>
    <x v="1502"/>
    <x v="2"/>
    <x v="0"/>
    <s v="USD"/>
    <n v="1437202740"/>
    <n v="1434654998"/>
    <b v="0"/>
    <n v="79"/>
    <b v="1"/>
    <s v="theater/plays"/>
    <x v="1659"/>
    <x v="1572"/>
    <s v="theater"/>
    <s v="plays"/>
    <x v="2105"/>
    <d v="2015-07-18T01:59:00"/>
  </r>
  <r>
    <n v="187"/>
    <s v="The Imbalanced Heart of a Symmetric Mind (film)"/>
    <s v="A young man suffering from a severe case of OCD embarks on a road trip to find peace of mind."/>
    <x v="261"/>
    <x v="201"/>
    <x v="1"/>
    <x v="0"/>
    <s v="USD"/>
    <n v="1437461940"/>
    <n v="1435383457"/>
    <b v="0"/>
    <n v="5"/>
    <b v="0"/>
    <s v="film &amp; video/drama"/>
    <x v="1660"/>
    <x v="1573"/>
    <s v="film &amp; video"/>
    <s v="drama"/>
    <x v="2106"/>
    <d v="2015-07-21T01:59:00"/>
  </r>
  <r>
    <n v="723"/>
    <s v="The 2015 Pro Football Beast Book"/>
    <s v="The Definitive (and Slightly Ridiculous) Guide to Enjoying the 2015 Pro Football Season"/>
    <x v="261"/>
    <x v="1503"/>
    <x v="2"/>
    <x v="0"/>
    <s v="USD"/>
    <n v="1438228740"/>
    <n v="1435606549"/>
    <b v="0"/>
    <n v="100"/>
    <b v="1"/>
    <s v="publishing/nonfiction"/>
    <x v="1661"/>
    <x v="1574"/>
    <s v="publishing"/>
    <s v="nonfiction"/>
    <x v="2107"/>
    <d v="2015-07-29T22:59:00"/>
  </r>
  <r>
    <n v="1703"/>
    <s v="Joy Full Noise!"/>
    <s v="I would love for you to be a part of helping me raise money for music and video production to launch my first Worship album!"/>
    <x v="261"/>
    <x v="125"/>
    <x v="1"/>
    <x v="0"/>
    <s v="USD"/>
    <n v="1441003537"/>
    <n v="1435819537"/>
    <b v="0"/>
    <n v="2"/>
    <b v="0"/>
    <s v="music/faith"/>
    <x v="1123"/>
    <x v="1174"/>
    <s v="music"/>
    <s v="faith"/>
    <x v="2108"/>
    <d v="2015-08-31T01:45:37"/>
  </r>
  <r>
    <n v="1140"/>
    <s v="Medieval Empire by Bear Games"/>
    <s v="We are creating the next epic Massive Multiplayer Online-Real Time Strategy game and we want you to be a part of it!"/>
    <x v="261"/>
    <x v="0"/>
    <x v="1"/>
    <x v="9"/>
    <s v="GBP"/>
    <n v="1438859121"/>
    <n v="1436267121"/>
    <b v="0"/>
    <n v="0"/>
    <b v="0"/>
    <s v="games/mobile games"/>
    <x v="0"/>
    <x v="0"/>
    <s v="games"/>
    <s v="mobile games"/>
    <x v="2109"/>
    <d v="2015-08-06T06:05:21"/>
  </r>
  <r>
    <n v="1231"/>
    <s v="Villapalooza - Little Village Music Festival (Canceled)"/>
    <s v="a non-profit, free, all-day, all-ages music &amp; arts festival dedicated to promoting non-violent spaces for community engagement"/>
    <x v="261"/>
    <x v="0"/>
    <x v="0"/>
    <x v="0"/>
    <s v="USD"/>
    <n v="1440723600"/>
    <n v="1436394968"/>
    <b v="0"/>
    <n v="0"/>
    <b v="0"/>
    <s v="music/world music"/>
    <x v="0"/>
    <x v="0"/>
    <s v="music"/>
    <s v="world music"/>
    <x v="2110"/>
    <d v="2015-08-27T20:00:00"/>
  </r>
  <r>
    <n v="605"/>
    <s v="Teach Your Parents iPad (Canceled)"/>
    <s v="An iPad support care package for your parents / seniors."/>
    <x v="261"/>
    <x v="1504"/>
    <x v="0"/>
    <x v="0"/>
    <s v="USD"/>
    <n v="1440318908"/>
    <n v="1436430908"/>
    <b v="0"/>
    <n v="8"/>
    <b v="0"/>
    <s v="technology/web"/>
    <x v="1662"/>
    <x v="1575"/>
    <s v="technology"/>
    <s v="web"/>
    <x v="2111"/>
    <d v="2015-08-23T03:35:08"/>
  </r>
  <r>
    <n v="2903"/>
    <s v="GettingTeensSaved.org Play in Richmond, California 2016"/>
    <s v="We are raising funds to rent a theater hall for a play to help educate teenagers and parents on the pitfalls teenagers currently face."/>
    <x v="261"/>
    <x v="233"/>
    <x v="1"/>
    <x v="0"/>
    <s v="USD"/>
    <n v="1441771218"/>
    <n v="1436587218"/>
    <b v="0"/>
    <n v="4"/>
    <b v="0"/>
    <s v="theater/plays"/>
    <x v="1663"/>
    <x v="1576"/>
    <s v="theater"/>
    <s v="plays"/>
    <x v="2112"/>
    <d v="2015-09-08T23:00:18"/>
  </r>
  <r>
    <n v="2798"/>
    <s v="Happy to Help: A New Play About the Supermarket Industry"/>
    <s v="A darkly funny new play about the supermarket industry and its impact on all of our lives by award-nominated playwright Michael Ross."/>
    <x v="261"/>
    <x v="1483"/>
    <x v="2"/>
    <x v="9"/>
    <s v="GBP"/>
    <n v="1438358400"/>
    <n v="1437063121"/>
    <b v="0"/>
    <n v="139"/>
    <b v="1"/>
    <s v="theater/plays"/>
    <x v="1637"/>
    <x v="1577"/>
    <s v="theater"/>
    <s v="plays"/>
    <x v="2113"/>
    <d v="2015-07-31T11:00:00"/>
  </r>
  <r>
    <n v="3944"/>
    <s v="Shakespeare Shortened School Plays"/>
    <s v="My project is to finish writing all 38 of Shakespeare's Plays into shortened 15-20 minute Shortened versions and publish them in 1 year"/>
    <x v="261"/>
    <x v="0"/>
    <x v="1"/>
    <x v="0"/>
    <s v="USD"/>
    <n v="1440690875"/>
    <n v="1438098875"/>
    <b v="0"/>
    <n v="0"/>
    <b v="0"/>
    <s v="theater/plays"/>
    <x v="0"/>
    <x v="0"/>
    <s v="theater"/>
    <s v="plays"/>
    <x v="2114"/>
    <d v="2015-08-27T10:54:35"/>
  </r>
  <r>
    <n v="3281"/>
    <s v="KICK It's Not How High. It's How Strong! Written &amp; Performed"/>
    <s v="&quot;This is how theater should connect to people&quot;  Margo Jefferson, Pulitzer Prize winning critic"/>
    <x v="261"/>
    <x v="1314"/>
    <x v="2"/>
    <x v="0"/>
    <s v="USD"/>
    <n v="1441153705"/>
    <n v="1438561705"/>
    <b v="0"/>
    <n v="47"/>
    <b v="1"/>
    <s v="theater/plays"/>
    <x v="1664"/>
    <x v="1578"/>
    <s v="theater"/>
    <s v="plays"/>
    <x v="2115"/>
    <d v="2015-09-01T19:28:25"/>
  </r>
  <r>
    <n v="134"/>
    <s v="MARLEY'S GHOST (AMBASSADORS OF STEAM) (Canceled)"/>
    <s v="steampunk  remake of &quot;a Christmas carol&quot;"/>
    <x v="261"/>
    <x v="0"/>
    <x v="0"/>
    <x v="0"/>
    <s v="USD"/>
    <n v="1441386000"/>
    <n v="1438811418"/>
    <b v="0"/>
    <n v="0"/>
    <b v="0"/>
    <s v="film &amp; video/science fiction"/>
    <x v="0"/>
    <x v="0"/>
    <s v="film &amp; video"/>
    <s v="science fiction"/>
    <x v="2116"/>
    <d v="2015-09-04T12:00:00"/>
  </r>
  <r>
    <n v="1154"/>
    <s v="Food Truck Funding"/>
    <s v="We're about to launch our first ever food truck to share our amazing food and we need your help! Be a part of our truck!"/>
    <x v="261"/>
    <x v="1040"/>
    <x v="1"/>
    <x v="0"/>
    <s v="USD"/>
    <n v="1441507006"/>
    <n v="1438915006"/>
    <b v="0"/>
    <n v="3"/>
    <b v="0"/>
    <s v="food/food trucks"/>
    <x v="1137"/>
    <x v="1226"/>
    <s v="food"/>
    <s v="food trucks"/>
    <x v="2117"/>
    <d v="2015-09-05T21:36:46"/>
  </r>
  <r>
    <n v="764"/>
    <s v="[JOE]KES"/>
    <s v="[JOE]KES is a book full of over 200 original, sometimes funny, pun-ish Joekes. If you hate the book, use it as a coster!"/>
    <x v="261"/>
    <x v="0"/>
    <x v="1"/>
    <x v="0"/>
    <s v="USD"/>
    <n v="1441858161"/>
    <n v="1439266161"/>
    <b v="0"/>
    <n v="0"/>
    <b v="0"/>
    <s v="publishing/fiction"/>
    <x v="0"/>
    <x v="0"/>
    <s v="publishing"/>
    <s v="fiction"/>
    <x v="2118"/>
    <d v="2015-09-09T23:09:21"/>
  </r>
  <r>
    <n v="3934"/>
    <s v="&quot;A Measure of Normalcy&quot;"/>
    <s v="Lost youth and lost souls struggle to find meaning amid dingy basements, vanishing malls, and a bleak Midwestern summer."/>
    <x v="261"/>
    <x v="918"/>
    <x v="1"/>
    <x v="0"/>
    <s v="USD"/>
    <n v="1443704400"/>
    <n v="1439827639"/>
    <b v="0"/>
    <n v="12"/>
    <b v="0"/>
    <s v="theater/plays"/>
    <x v="1665"/>
    <x v="1579"/>
    <s v="theater"/>
    <s v="plays"/>
    <x v="2119"/>
    <d v="2015-10-01T08:00:00"/>
  </r>
  <r>
    <n v="4067"/>
    <s v="Help Shakespeare Troupe accept invite to perform in UK!"/>
    <s v="Will Power Troupe is the only US group invited to perform in London's Shakespeare Festival. We need your help to bring the USA to UK!"/>
    <x v="261"/>
    <x v="1505"/>
    <x v="1"/>
    <x v="0"/>
    <s v="USD"/>
    <n v="1443408550"/>
    <n v="1439952550"/>
    <b v="0"/>
    <n v="17"/>
    <b v="0"/>
    <s v="theater/plays"/>
    <x v="1666"/>
    <x v="1580"/>
    <s v="theater"/>
    <s v="plays"/>
    <x v="2120"/>
    <d v="2015-09-27T21:49:10"/>
  </r>
  <r>
    <n v="211"/>
    <s v="Pre-production - The Heart of A Woman &amp; The Heart of A Man"/>
    <s v="The Heart of a Woman and The Heart of a Man is a feature film written by Jennie Marie Pacelli, based on real people and true events"/>
    <x v="261"/>
    <x v="1506"/>
    <x v="1"/>
    <x v="0"/>
    <s v="USD"/>
    <n v="1442634617"/>
    <n v="1440042617"/>
    <b v="0"/>
    <n v="12"/>
    <b v="0"/>
    <s v="film &amp; video/drama"/>
    <x v="1667"/>
    <x v="1581"/>
    <s v="film &amp; video"/>
    <s v="drama"/>
    <x v="2121"/>
    <d v="2015-09-18T22:50:17"/>
  </r>
  <r>
    <n v="3206"/>
    <s v="Performance Theater for Young Artists (PTYA)"/>
    <s v="PTYA is a non-profit musical theater group for kids ages 7-18 that teaches the importance of self expression through the arts."/>
    <x v="261"/>
    <x v="0"/>
    <x v="1"/>
    <x v="0"/>
    <s v="USD"/>
    <n v="1442644651"/>
    <n v="1440052651"/>
    <b v="0"/>
    <n v="0"/>
    <b v="0"/>
    <s v="theater/musical"/>
    <x v="0"/>
    <x v="0"/>
    <s v="theater"/>
    <s v="musical"/>
    <x v="2122"/>
    <d v="2015-09-19T01:37:31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x v="1507"/>
    <x v="2"/>
    <x v="0"/>
    <s v="USD"/>
    <n v="1442805076"/>
    <n v="1440213076"/>
    <b v="0"/>
    <n v="84"/>
    <b v="1"/>
    <s v="theater/plays"/>
    <x v="1668"/>
    <x v="1582"/>
    <s v="theater"/>
    <s v="plays"/>
    <x v="2123"/>
    <d v="2015-09-20T22:11:16"/>
  </r>
  <r>
    <n v="191"/>
    <s v="Trillion: Feature Film"/>
    <s v="A young boy passionate about Astronomy and Chemistry tracks down an astroid that scientists said would never hit earth."/>
    <x v="261"/>
    <x v="53"/>
    <x v="1"/>
    <x v="3"/>
    <s v="AUD"/>
    <n v="1443782138"/>
    <n v="1440326138"/>
    <b v="0"/>
    <n v="3"/>
    <b v="0"/>
    <s v="film &amp; video/drama"/>
    <x v="1658"/>
    <x v="1511"/>
    <s v="film &amp; video"/>
    <s v="drama"/>
    <x v="2124"/>
    <d v="2015-10-02T05:35:38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x v="1508"/>
    <x v="2"/>
    <x v="0"/>
    <s v="USD"/>
    <n v="1443242021"/>
    <n v="1440650021"/>
    <b v="0"/>
    <n v="115"/>
    <b v="1"/>
    <s v="food/small batch"/>
    <x v="1669"/>
    <x v="1583"/>
    <s v="food"/>
    <s v="small batch"/>
    <x v="2125"/>
    <d v="2015-09-25T23:33:41"/>
  </r>
  <r>
    <n v="3534"/>
    <s v="Night of Ashes"/>
    <s v="A Theatrical Prequel to Hell's Rebels, the current Pathfinder Adventure Path from Paizo Publishing"/>
    <x v="261"/>
    <x v="1509"/>
    <x v="2"/>
    <x v="0"/>
    <s v="USD"/>
    <n v="1443711623"/>
    <n v="1440687623"/>
    <b v="0"/>
    <n v="204"/>
    <b v="1"/>
    <s v="theater/plays"/>
    <x v="1670"/>
    <x v="1584"/>
    <s v="theater"/>
    <s v="plays"/>
    <x v="2126"/>
    <d v="2015-10-01T10:00:23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x v="1510"/>
    <x v="2"/>
    <x v="0"/>
    <s v="USD"/>
    <n v="1444149886"/>
    <n v="1441125886"/>
    <b v="0"/>
    <n v="65"/>
    <b v="1"/>
    <s v="theater/plays"/>
    <x v="1671"/>
    <x v="1585"/>
    <s v="theater"/>
    <s v="plays"/>
    <x v="2127"/>
    <d v="2015-10-06T11:44:46"/>
  </r>
  <r>
    <n v="875"/>
    <s v="Italian Jazz Days 2015, an annual NYS jazzseries since 2009."/>
    <s v="IJD coincides with the Columbus Day. The musicians are Italian-American and they'll showcase music from the Italian American songbook."/>
    <x v="261"/>
    <x v="0"/>
    <x v="1"/>
    <x v="0"/>
    <s v="USD"/>
    <n v="1442856131"/>
    <n v="1441128131"/>
    <b v="0"/>
    <n v="0"/>
    <b v="0"/>
    <s v="music/jazz"/>
    <x v="0"/>
    <x v="0"/>
    <s v="music"/>
    <s v="jazz"/>
    <x v="2128"/>
    <d v="2015-09-21T12:22:11"/>
  </r>
  <r>
    <n v="2506"/>
    <s v="Bowlz Cafe, Hull"/>
    <s v="Love cereal as much as we do? Then we need your help! We are opening a worldwide cereal cafe, serving the best in imported cereals!"/>
    <x v="261"/>
    <x v="32"/>
    <x v="1"/>
    <x v="9"/>
    <s v="GBP"/>
    <n v="1443906000"/>
    <n v="1441955269"/>
    <b v="0"/>
    <n v="2"/>
    <b v="0"/>
    <s v="food/restaurants"/>
    <x v="1259"/>
    <x v="31"/>
    <s v="food"/>
    <s v="restaurants"/>
    <x v="2129"/>
    <d v="2015-10-03T16:00:00"/>
  </r>
  <r>
    <n v="2396"/>
    <s v="Projektwebseite (Canceled)"/>
    <s v="I'm creating a website with projects which I'll create later / Ich erstelle eine Webseite mit Projekten, welche ich spÃ¤ter erstelle."/>
    <x v="261"/>
    <x v="22"/>
    <x v="0"/>
    <x v="16"/>
    <s v="CHF"/>
    <n v="1444940558"/>
    <n v="1442348558"/>
    <b v="0"/>
    <n v="1"/>
    <b v="0"/>
    <s v="technology/web"/>
    <x v="245"/>
    <x v="21"/>
    <s v="technology"/>
    <s v="web"/>
    <x v="2130"/>
    <d v="2015-10-15T15:22:38"/>
  </r>
  <r>
    <n v="3928"/>
    <s v="CHARM by Philip Dawkins"/>
    <s v="&quot;Charm&quot; class is in session! Mama Darleena, a transgender African-American woman, shares rules for etiquette with her LGBTQ students."/>
    <x v="261"/>
    <x v="1511"/>
    <x v="1"/>
    <x v="0"/>
    <s v="USD"/>
    <n v="1444971540"/>
    <n v="1442593427"/>
    <b v="0"/>
    <n v="7"/>
    <b v="0"/>
    <s v="theater/plays"/>
    <x v="1672"/>
    <x v="1586"/>
    <s v="theater"/>
    <s v="plays"/>
    <x v="2131"/>
    <d v="2015-10-15T23:59:00"/>
  </r>
  <r>
    <n v="2918"/>
    <s v="When Johnny Comes Marching Home"/>
    <s v="A meta-theatrical retelling of Chekhov's Three Sisters, framed with Civil War Hymns, Dance, and wild theatricality."/>
    <x v="261"/>
    <x v="1512"/>
    <x v="1"/>
    <x v="0"/>
    <s v="USD"/>
    <n v="1446131207"/>
    <n v="1443712007"/>
    <b v="0"/>
    <n v="20"/>
    <b v="0"/>
    <s v="theater/plays"/>
    <x v="1673"/>
    <x v="1587"/>
    <s v="theater"/>
    <s v="plays"/>
    <x v="2132"/>
    <d v="2015-10-29T10:06:47"/>
  </r>
  <r>
    <n v="2180"/>
    <s v="FOUR STAR MARY &quot;PIECES&quot;"/>
    <s v="Help fund the new record by independent alternative rockers FOUR STAR MARY &quot;PIECES&quot;"/>
    <x v="261"/>
    <x v="1513"/>
    <x v="2"/>
    <x v="0"/>
    <s v="USD"/>
    <n v="1447434268"/>
    <n v="1443801868"/>
    <b v="0"/>
    <n v="78"/>
    <b v="1"/>
    <s v="music/rock"/>
    <x v="1674"/>
    <x v="1588"/>
    <s v="music"/>
    <s v="rock"/>
    <x v="2133"/>
    <d v="2015-11-13T12:04:28"/>
  </r>
  <r>
    <n v="3943"/>
    <s v="Alexandra Petri's &quot;The Scrum&quot;  - Field Trip Theatre"/>
    <s v="Field Trip Theatre has  commissioned Alexandra Petri to write a world premiere play set in DC , &quot;The Scrum&quot;,"/>
    <x v="261"/>
    <x v="1514"/>
    <x v="1"/>
    <x v="0"/>
    <s v="USD"/>
    <n v="1446483000"/>
    <n v="1443811268"/>
    <b v="0"/>
    <n v="13"/>
    <b v="0"/>
    <s v="theater/plays"/>
    <x v="1675"/>
    <x v="1589"/>
    <s v="theater"/>
    <s v="plays"/>
    <x v="2134"/>
    <d v="2015-11-02T11:50:00"/>
  </r>
  <r>
    <n v="1367"/>
    <s v="House of Rabbits  - &quot;Songs of Charivari&quot;"/>
    <s v="House of Rabbits are recording our full-length, debut album! Support independent music, receive great rewards!"/>
    <x v="261"/>
    <x v="1515"/>
    <x v="2"/>
    <x v="0"/>
    <s v="USD"/>
    <n v="1447463050"/>
    <n v="1444867450"/>
    <b v="0"/>
    <n v="90"/>
    <b v="1"/>
    <s v="music/rock"/>
    <x v="1676"/>
    <x v="1590"/>
    <s v="music"/>
    <s v="rock"/>
    <x v="2135"/>
    <d v="2015-11-13T20:04:10"/>
  </r>
  <r>
    <n v="3202"/>
    <s v="Christmas Ain't A Drag - A Musical"/>
    <s v="Falling in love at Christmas should never be a drag! A rocking musical about four lives intersecting at a nightclub at Christmas."/>
    <x v="261"/>
    <x v="1516"/>
    <x v="1"/>
    <x v="0"/>
    <s v="USD"/>
    <n v="1450072740"/>
    <n v="1445027346"/>
    <b v="0"/>
    <n v="25"/>
    <b v="0"/>
    <s v="theater/musical"/>
    <x v="1677"/>
    <x v="1591"/>
    <s v="theater"/>
    <s v="musical"/>
    <x v="2136"/>
    <d v="2015-12-14T00:59:00"/>
  </r>
  <r>
    <n v="2581"/>
    <s v="A Flying Sausage Food Truck"/>
    <s v="Creating a Food Truck to bring gourmet sausage sliders to Jacksonville, FL for breakfast, lunch, and special events."/>
    <x v="261"/>
    <x v="1325"/>
    <x v="1"/>
    <x v="0"/>
    <s v="USD"/>
    <n v="1447689898"/>
    <n v="1445094298"/>
    <b v="0"/>
    <n v="11"/>
    <b v="0"/>
    <s v="food/food trucks"/>
    <x v="1678"/>
    <x v="1592"/>
    <s v="food"/>
    <s v="food trucks"/>
    <x v="2137"/>
    <d v="2015-11-16T11:04:58"/>
  </r>
  <r>
    <n v="3864"/>
    <s v="Grammar Land Performances"/>
    <s v="I want to create a theatrical performance of the book Grammar Land and present it at schools to help children learn proper grammar."/>
    <x v="261"/>
    <x v="805"/>
    <x v="1"/>
    <x v="0"/>
    <s v="USD"/>
    <n v="1447799054"/>
    <n v="1445203454"/>
    <b v="0"/>
    <n v="3"/>
    <b v="0"/>
    <s v="theater/plays"/>
    <x v="1679"/>
    <x v="66"/>
    <s v="theater"/>
    <s v="plays"/>
    <x v="2138"/>
    <d v="2015-11-17T17:24:14"/>
  </r>
  <r>
    <n v="2053"/>
    <s v="stockplop - the most advanced external hard drive enclosure"/>
    <s v="Â· Exchange multiple hard drives (SSDs or HDDs) Â· Slick design Â· Highest data transfer rates Â· Robust (anodized aluminum)"/>
    <x v="261"/>
    <x v="75"/>
    <x v="2"/>
    <x v="0"/>
    <s v="USD"/>
    <n v="1448466551"/>
    <n v="1445870951"/>
    <b v="0"/>
    <n v="121"/>
    <b v="1"/>
    <s v="technology/hardware"/>
    <x v="1680"/>
    <x v="1593"/>
    <s v="technology"/>
    <s v="hardware"/>
    <x v="2139"/>
    <d v="2015-11-25T10:49:11"/>
  </r>
  <r>
    <n v="3260"/>
    <s v="Keep the Art of Marionettes Alive With PUPPETWORKS!"/>
    <s v="We're looking to raise money to continue bringing Brooklyn the vanishing art form of marionette puppetry."/>
    <x v="261"/>
    <x v="1517"/>
    <x v="2"/>
    <x v="0"/>
    <s v="USD"/>
    <n v="1448903318"/>
    <n v="1445875718"/>
    <b v="1"/>
    <n v="73"/>
    <b v="1"/>
    <s v="theater/plays"/>
    <x v="1681"/>
    <x v="1594"/>
    <s v="theater"/>
    <s v="plays"/>
    <x v="2140"/>
    <d v="2015-11-30T12:08:38"/>
  </r>
  <r>
    <n v="1349"/>
    <s v="Northern Exposure A Jasper Rock Climbing Guidebook"/>
    <s v="The first modern Jasper guidebook including over five hundred rock routes from alpine to bouldering, sport to trad multipitch and more."/>
    <x v="261"/>
    <x v="1255"/>
    <x v="2"/>
    <x v="11"/>
    <s v="CAD"/>
    <n v="1450249140"/>
    <n v="1447055935"/>
    <b v="0"/>
    <n v="172"/>
    <b v="1"/>
    <s v="publishing/nonfiction"/>
    <x v="1682"/>
    <x v="1595"/>
    <s v="publishing"/>
    <s v="nonfiction"/>
    <x v="2141"/>
    <d v="2015-12-16T01:59:00"/>
  </r>
  <r>
    <n v="520"/>
    <s v="Darktales The Play"/>
    <s v="Tim Arthur's 21st anniversary sell-out production of his 'chilling' and 'sinister' ghostly thriller returns to the Edinburgh Fringe!"/>
    <x v="261"/>
    <x v="1518"/>
    <x v="2"/>
    <x v="9"/>
    <s v="GBP"/>
    <n v="1449766261"/>
    <n v="1447174261"/>
    <b v="0"/>
    <n v="34"/>
    <b v="1"/>
    <s v="theater/plays"/>
    <x v="891"/>
    <x v="1596"/>
    <s v="theater"/>
    <s v="plays"/>
    <x v="2142"/>
    <d v="2015-12-10T11:51:01"/>
  </r>
  <r>
    <n v="1721"/>
    <s v="&quot;HEAVEN'S CALLING&quot;"/>
    <s v="Heavens calling is an album for people all over the world in need of a healing for the soul, positive mindset and total prosperity"/>
    <x v="261"/>
    <x v="0"/>
    <x v="1"/>
    <x v="0"/>
    <s v="USD"/>
    <n v="1449831863"/>
    <n v="1447239863"/>
    <b v="0"/>
    <n v="0"/>
    <b v="0"/>
    <s v="music/faith"/>
    <x v="0"/>
    <x v="0"/>
    <s v="music"/>
    <s v="faith"/>
    <x v="2143"/>
    <d v="2015-12-11T06:04:23"/>
  </r>
  <r>
    <n v="3822"/>
    <s v="Geschichten sollen leben"/>
    <s v="19 TheaterstÃ¼cke des Schnuppe Figurentheaters bei einem GroÃŸbrand zerstÃ¶rt - bitte unterstÃ¼tzt uns, den Wiederaufbau zu finanzieren"/>
    <x v="261"/>
    <x v="1519"/>
    <x v="2"/>
    <x v="6"/>
    <s v="EUR"/>
    <n v="1453244340"/>
    <n v="1448136417"/>
    <b v="0"/>
    <n v="76"/>
    <b v="1"/>
    <s v="theater/plays"/>
    <x v="1683"/>
    <x v="1597"/>
    <s v="theater"/>
    <s v="plays"/>
    <x v="2144"/>
    <d v="2016-01-19T17:59:00"/>
  </r>
  <r>
    <n v="1350"/>
    <s v="House of Dunbar-The Rise and Fall of a Scottish Noble Family"/>
    <s v="Illustrated historical book of impregnable Dunbar Castle and rise and fall of its powerful Scottish Earls of Dunbar from 1072-1435AD"/>
    <x v="261"/>
    <x v="1520"/>
    <x v="2"/>
    <x v="0"/>
    <s v="USD"/>
    <n v="1451089134"/>
    <n v="1448497134"/>
    <b v="0"/>
    <n v="78"/>
    <b v="1"/>
    <s v="publishing/nonfiction"/>
    <x v="1684"/>
    <x v="1598"/>
    <s v="publishing"/>
    <s v="nonfiction"/>
    <x v="2145"/>
    <d v="2015-12-25T19:18:54"/>
  </r>
  <r>
    <n v="1710"/>
    <s v="Producing a live album of our upcoming Europe tour"/>
    <s v="We want to create a gospel live album which has never been produced before."/>
    <x v="261"/>
    <x v="33"/>
    <x v="1"/>
    <x v="6"/>
    <s v="EUR"/>
    <n v="1453122000"/>
    <n v="1449151888"/>
    <b v="0"/>
    <n v="1"/>
    <b v="0"/>
    <s v="music/faith"/>
    <x v="1685"/>
    <x v="187"/>
    <s v="music"/>
    <s v="faith"/>
    <x v="2146"/>
    <d v="2016-01-18T08:00:00"/>
  </r>
  <r>
    <n v="2973"/>
    <s v="CST's As You Like It goes to Canada!"/>
    <s v="We're going to represent the entire USA at the World Festival of Children's Theater in Stratford, ON in June, 2016. Help us get there!"/>
    <x v="261"/>
    <x v="1521"/>
    <x v="2"/>
    <x v="0"/>
    <s v="USD"/>
    <n v="1451620800"/>
    <n v="1449171508"/>
    <b v="0"/>
    <n v="33"/>
    <b v="1"/>
    <s v="theater/plays"/>
    <x v="1686"/>
    <x v="1599"/>
    <s v="theater"/>
    <s v="plays"/>
    <x v="2147"/>
    <d v="2015-12-31T23:00:00"/>
  </r>
  <r>
    <n v="2000"/>
    <s v="Jacs+Cam 2016 calendar"/>
    <s v="What do you get when you combine 2 of the hottest alt-models in North America with one Canadian photographer? Make a CALENDAR!!!"/>
    <x v="261"/>
    <x v="1522"/>
    <x v="1"/>
    <x v="11"/>
    <s v="CAD"/>
    <n v="1452120613"/>
    <n v="1449528613"/>
    <b v="0"/>
    <n v="25"/>
    <b v="0"/>
    <s v="photography/people"/>
    <x v="1687"/>
    <x v="22"/>
    <s v="photography"/>
    <s v="people"/>
    <x v="2148"/>
    <d v="2016-01-06T17:50:13"/>
  </r>
  <r>
    <n v="950"/>
    <s v="EZC Smartlight"/>
    <s v="Rider worn tail light brake light. Adheres to virtually any coat, jacket or vest. Stays on even when you get off."/>
    <x v="261"/>
    <x v="1523"/>
    <x v="1"/>
    <x v="11"/>
    <s v="CAD"/>
    <n v="1453053661"/>
    <n v="1450461661"/>
    <b v="0"/>
    <n v="24"/>
    <b v="0"/>
    <s v="technology/wearables"/>
    <x v="1688"/>
    <x v="1600"/>
    <s v="technology"/>
    <s v="wearables"/>
    <x v="2149"/>
    <d v="2016-01-17T13:01:01"/>
  </r>
  <r>
    <n v="3919"/>
    <s v="After The Blue"/>
    <s v="Two sisters living in a Cornish seaside town attempt to hide and escape from a life- circle of deceit, abuse, incest and revenge."/>
    <x v="261"/>
    <x v="27"/>
    <x v="1"/>
    <x v="9"/>
    <s v="GBP"/>
    <n v="1453075200"/>
    <n v="1450628773"/>
    <b v="0"/>
    <n v="3"/>
    <b v="0"/>
    <s v="theater/plays"/>
    <x v="1689"/>
    <x v="92"/>
    <s v="theater"/>
    <s v="plays"/>
    <x v="2150"/>
    <d v="2016-01-17T19:00:00"/>
  </r>
  <r>
    <n v="883"/>
    <s v="Dana Lawrence Music NEW EP"/>
    <s v="Seeking supporters to help me break the 15 year streak since my last record.  Dana Lawrence Music is ready to go back into the studio!"/>
    <x v="261"/>
    <x v="1524"/>
    <x v="1"/>
    <x v="0"/>
    <s v="USD"/>
    <n v="1456957635"/>
    <n v="1451773635"/>
    <b v="0"/>
    <n v="24"/>
    <b v="0"/>
    <s v="music/indie rock"/>
    <x v="1690"/>
    <x v="1601"/>
    <s v="music"/>
    <s v="indie rock"/>
    <x v="2151"/>
    <d v="2016-03-02T17:27:15"/>
  </r>
  <r>
    <n v="590"/>
    <s v="Build a Search Engine and more - Web Engineering Course"/>
    <s v="Learn the skills needed to be a successful web engineer. Create your own complex web applications, deploy servers, use data and more."/>
    <x v="261"/>
    <x v="1128"/>
    <x v="1"/>
    <x v="9"/>
    <s v="GBP"/>
    <n v="1454936460"/>
    <n v="1452259131"/>
    <b v="0"/>
    <n v="9"/>
    <b v="0"/>
    <s v="technology/web"/>
    <x v="1691"/>
    <x v="1602"/>
    <s v="technology"/>
    <s v="web"/>
    <x v="2152"/>
    <d v="2016-02-08T08:01:00"/>
  </r>
  <r>
    <n v="2360"/>
    <s v="Bee Bay Microjobs (Canceled)"/>
    <s v="Welcome to Bee Bay Canada, your commission free microjobs website.  Sell at any price and keep 100% of what you earn!"/>
    <x v="261"/>
    <x v="11"/>
    <x v="0"/>
    <x v="11"/>
    <s v="CAD"/>
    <n v="1454864280"/>
    <n v="1452272280"/>
    <b v="0"/>
    <n v="1"/>
    <b v="0"/>
    <s v="technology/web"/>
    <x v="302"/>
    <x v="54"/>
    <s v="technology"/>
    <s v="web"/>
    <x v="2153"/>
    <d v="2016-02-07T11:58:00"/>
  </r>
  <r>
    <n v="2982"/>
    <s v="Railway Playhouse: Setting up a community arts space"/>
    <s v="Renovating this historical landmark, into an arts venue and theatre space for the community."/>
    <x v="261"/>
    <x v="1525"/>
    <x v="2"/>
    <x v="9"/>
    <s v="GBP"/>
    <n v="1455208143"/>
    <n v="1452616143"/>
    <b v="1"/>
    <n v="59"/>
    <b v="1"/>
    <s v="theater/spaces"/>
    <x v="1692"/>
    <x v="1603"/>
    <s v="theater"/>
    <s v="spaces"/>
    <x v="2154"/>
    <d v="2016-02-11T11:29:03"/>
  </r>
  <r>
    <n v="2440"/>
    <s v="The first green Food Truck in Phnom Penh"/>
    <s v="Starting a entire clean energy food truck and set a new standard for Cambodia"/>
    <x v="261"/>
    <x v="22"/>
    <x v="1"/>
    <x v="20"/>
    <s v="EUR"/>
    <n v="1455399313"/>
    <n v="1452807313"/>
    <b v="0"/>
    <n v="2"/>
    <b v="0"/>
    <s v="food/food trucks"/>
    <x v="245"/>
    <x v="184"/>
    <s v="food"/>
    <s v="food trucks"/>
    <x v="2155"/>
    <d v="2016-02-13T16:35:13"/>
  </r>
  <r>
    <n v="697"/>
    <s v="VR Lens Lab - Prescription Lenses for Virtual Reality HMDs"/>
    <s v="Glasses, not for you but your virtual reality headset. Prescription lens adapters, lenses and more to make your VR experiences better."/>
    <x v="261"/>
    <x v="1526"/>
    <x v="1"/>
    <x v="6"/>
    <s v="EUR"/>
    <n v="1454502789"/>
    <n v="1453206789"/>
    <b v="0"/>
    <n v="114"/>
    <b v="0"/>
    <s v="technology/wearables"/>
    <x v="1693"/>
    <x v="1604"/>
    <s v="technology"/>
    <s v="wearables"/>
    <x v="2156"/>
    <d v="2016-02-03T07:33:09"/>
  </r>
  <r>
    <n v="1532"/>
    <s v="Geiko and Maiko of Kyoto"/>
    <s v="Award winning photography celebrating the artistry of geiko and maiko and the exquisite traditions of their Kyoto communities."/>
    <x v="261"/>
    <x v="1527"/>
    <x v="2"/>
    <x v="3"/>
    <s v="AUD"/>
    <n v="1455548400"/>
    <n v="1453461865"/>
    <b v="1"/>
    <n v="294"/>
    <b v="1"/>
    <s v="photography/photobooks"/>
    <x v="1694"/>
    <x v="1605"/>
    <s v="photography"/>
    <s v="photobooks"/>
    <x v="2157"/>
    <d v="2016-02-15T10:00:00"/>
  </r>
  <r>
    <n v="3748"/>
    <s v="CAUCUS! THE MUSICAL"/>
    <s v="An irreverent look at the Iowa Caucuses and the oversized role this undersized state plays in the presidential election process."/>
    <x v="261"/>
    <x v="1528"/>
    <x v="2"/>
    <x v="0"/>
    <s v="USD"/>
    <n v="1455602340"/>
    <n v="1453827436"/>
    <b v="0"/>
    <n v="52"/>
    <b v="1"/>
    <s v="theater/musical"/>
    <x v="1695"/>
    <x v="1606"/>
    <s v="theater"/>
    <s v="musical"/>
    <x v="2158"/>
    <d v="2016-02-16T00:59:00"/>
  </r>
  <r>
    <n v="2146"/>
    <s v="Nanaue eSports"/>
    <s v="New professional gaming organization with a tournament winning Dota 2 team, &amp; divisions in all eSports games looking to re brand/expand"/>
    <x v="261"/>
    <x v="4"/>
    <x v="1"/>
    <x v="0"/>
    <s v="USD"/>
    <n v="1455207510"/>
    <n v="1453997910"/>
    <b v="0"/>
    <n v="1"/>
    <b v="0"/>
    <s v="games/video games"/>
    <x v="29"/>
    <x v="4"/>
    <s v="games"/>
    <s v="video games"/>
    <x v="2159"/>
    <d v="2016-02-11T11:18:30"/>
  </r>
  <r>
    <n v="3698"/>
    <s v="CORIOLANUS | THE NORMAL HEART @ The Lab Theater"/>
    <s v="Two great political plays, separated in authorship by four hundred years but united in their urgency."/>
    <x v="261"/>
    <x v="1529"/>
    <x v="2"/>
    <x v="0"/>
    <s v="USD"/>
    <n v="1456946487"/>
    <n v="1454354487"/>
    <b v="0"/>
    <n v="136"/>
    <b v="1"/>
    <s v="theater/plays"/>
    <x v="1696"/>
    <x v="1607"/>
    <s v="theater"/>
    <s v="plays"/>
    <x v="2160"/>
    <d v="2016-03-02T14:21:27"/>
  </r>
  <r>
    <n v="1760"/>
    <s v="Portraits by Aris Jerome"/>
    <s v="Thank you all so much for your pledges! We reached the goal! To continue supporting or for any questions email arisjerome@gmail.com"/>
    <x v="261"/>
    <x v="1530"/>
    <x v="2"/>
    <x v="0"/>
    <s v="USD"/>
    <n v="1456416513"/>
    <n v="1454688513"/>
    <b v="0"/>
    <n v="102"/>
    <b v="1"/>
    <s v="photography/photobooks"/>
    <x v="1697"/>
    <x v="1608"/>
    <s v="photography"/>
    <s v="photobooks"/>
    <x v="2161"/>
    <d v="2016-02-25T11:08:33"/>
  </r>
  <r>
    <n v="3644"/>
    <s v="SHS presents Rodgers and Hammerstein's Cinderella"/>
    <s v="We are the Saugerties High School drama club. Please help us create our musical to keep theater alive!"/>
    <x v="261"/>
    <x v="977"/>
    <x v="1"/>
    <x v="0"/>
    <s v="USD"/>
    <n v="1457413140"/>
    <n v="1454996887"/>
    <b v="0"/>
    <n v="12"/>
    <b v="0"/>
    <s v="theater/musical"/>
    <x v="1698"/>
    <x v="1609"/>
    <s v="theater"/>
    <s v="musical"/>
    <x v="2162"/>
    <d v="2016-03-07T23:59:00"/>
  </r>
  <r>
    <n v="1879"/>
    <s v="Alex and More"/>
    <s v="Juego de plataformas con 20 personajes. Cada personaje tiene cuatro habilidades distintas al resto de personajes y sus propias voces."/>
    <x v="261"/>
    <x v="293"/>
    <x v="1"/>
    <x v="2"/>
    <s v="EUR"/>
    <n v="1457966129"/>
    <n v="1455377729"/>
    <b v="0"/>
    <n v="2"/>
    <b v="0"/>
    <s v="games/mobile games"/>
    <x v="1699"/>
    <x v="64"/>
    <s v="games"/>
    <s v="mobile games"/>
    <x v="2163"/>
    <d v="2016-03-14T09:35:29"/>
  </r>
  <r>
    <n v="656"/>
    <s v="Motion Control Camera Camcorder HD Bluetooth Smart Glasses"/>
    <s v="Innovative smart glasses allow you recording videos, taking pictures and connecting to your phone with smart defined gestures."/>
    <x v="261"/>
    <x v="1531"/>
    <x v="2"/>
    <x v="0"/>
    <s v="USD"/>
    <n v="1460917119"/>
    <n v="1455736719"/>
    <b v="0"/>
    <n v="87"/>
    <b v="1"/>
    <s v="technology/wearables"/>
    <x v="1700"/>
    <x v="1610"/>
    <s v="technology"/>
    <s v="wearables"/>
    <x v="2164"/>
    <d v="2016-04-17T13:18:39"/>
  </r>
  <r>
    <n v="440"/>
    <s v="Consumed"/>
    <s v="A stop-motion animation made by a one girl team, with a camera, creativity, and a lot of determination."/>
    <x v="261"/>
    <x v="186"/>
    <x v="1"/>
    <x v="0"/>
    <s v="USD"/>
    <n v="1458859153"/>
    <n v="1456270753"/>
    <b v="0"/>
    <n v="1"/>
    <b v="0"/>
    <s v="film &amp; video/animation"/>
    <x v="61"/>
    <x v="184"/>
    <s v="film &amp; video"/>
    <s v="animation"/>
    <x v="2165"/>
    <d v="2016-03-24T17:39:13"/>
  </r>
  <r>
    <n v="1707"/>
    <s v="Hurricanes and Coastal Storms- Chapel Studio Project"/>
    <s v="We exist to proclaim the love of Christ through music! Partner with our ministry and help us spread God's love with a new studio album!"/>
    <x v="261"/>
    <x v="1532"/>
    <x v="1"/>
    <x v="0"/>
    <s v="USD"/>
    <n v="1459181895"/>
    <n v="1456593495"/>
    <b v="0"/>
    <n v="9"/>
    <b v="0"/>
    <s v="music/faith"/>
    <x v="1701"/>
    <x v="1611"/>
    <s v="music"/>
    <s v="faith"/>
    <x v="2166"/>
    <d v="2016-03-28T11:18:15"/>
  </r>
  <r>
    <n v="900"/>
    <s v="Project Revive: Protecting the Creative Impulse"/>
    <s v="With Project Revive, I aim to protect and nurture the creative impulse through music."/>
    <x v="261"/>
    <x v="674"/>
    <x v="1"/>
    <x v="0"/>
    <s v="USD"/>
    <n v="1459365802"/>
    <n v="1456777402"/>
    <b v="0"/>
    <n v="2"/>
    <b v="0"/>
    <s v="music/jazz"/>
    <x v="596"/>
    <x v="532"/>
    <s v="music"/>
    <s v="jazz"/>
    <x v="2167"/>
    <d v="2016-03-30T14:23:22"/>
  </r>
  <r>
    <n v="1880"/>
    <s v="Sim Betting Football"/>
    <s v="Sim Betting Football is the only football (soccer) betting simulation  game."/>
    <x v="261"/>
    <x v="1533"/>
    <x v="1"/>
    <x v="9"/>
    <s v="GBP"/>
    <n v="1459341380"/>
    <n v="1456839380"/>
    <b v="0"/>
    <n v="24"/>
    <b v="0"/>
    <s v="games/mobile games"/>
    <x v="1702"/>
    <x v="1612"/>
    <s v="games"/>
    <s v="mobile games"/>
    <x v="2168"/>
    <d v="2016-03-30T07:36:20"/>
  </r>
  <r>
    <n v="2155"/>
    <s v="VoxelMaze"/>
    <s v="A Level Editor, Turned up to eleven. Infinite creativity in one package, solo or with up to 16 of your friends."/>
    <x v="261"/>
    <x v="692"/>
    <x v="1"/>
    <x v="9"/>
    <s v="GBP"/>
    <n v="1459443385"/>
    <n v="1456854985"/>
    <b v="0"/>
    <n v="5"/>
    <b v="0"/>
    <s v="games/video games"/>
    <x v="1703"/>
    <x v="1613"/>
    <s v="games"/>
    <s v="video games"/>
    <x v="2169"/>
    <d v="2016-03-31T11:56:25"/>
  </r>
  <r>
    <n v="577"/>
    <s v="everydayrelay"/>
    <s v="Emails are one of pervasively used mode of communication today. However, emails can be personal and sometimes discretion is needed."/>
    <x v="261"/>
    <x v="22"/>
    <x v="1"/>
    <x v="0"/>
    <s v="USD"/>
    <n v="1463753302"/>
    <n v="1458569302"/>
    <b v="0"/>
    <n v="1"/>
    <b v="0"/>
    <s v="technology/web"/>
    <x v="245"/>
    <x v="21"/>
    <s v="technology"/>
    <s v="web"/>
    <x v="2170"/>
    <d v="2016-05-20T09:08:22"/>
  </r>
  <r>
    <n v="3968"/>
    <s v="Scarlet Letters (a play with songs)"/>
    <s v="&quot;On the breast of her gown, in fine red cloth, appeared the letter A.&quot; But what about the rest of the alphabet?"/>
    <x v="261"/>
    <x v="1534"/>
    <x v="1"/>
    <x v="0"/>
    <s v="USD"/>
    <n v="1463945673"/>
    <n v="1458761673"/>
    <b v="0"/>
    <n v="11"/>
    <b v="0"/>
    <s v="theater/plays"/>
    <x v="1704"/>
    <x v="1614"/>
    <s v="theater"/>
    <s v="plays"/>
    <x v="2171"/>
    <d v="2016-05-22T14:34:33"/>
  </r>
  <r>
    <n v="2240"/>
    <s v="Dice Base 2: Vault - Case - Rolling Surface"/>
    <s v="Protect, store, organize and display 225 of your favorite dice in this modular and easy to use dice vault system. Oak and leather."/>
    <x v="261"/>
    <x v="1535"/>
    <x v="2"/>
    <x v="0"/>
    <s v="USD"/>
    <n v="1461354544"/>
    <n v="1458762544"/>
    <b v="0"/>
    <n v="96"/>
    <b v="1"/>
    <s v="games/tabletop games"/>
    <x v="1705"/>
    <x v="1615"/>
    <s v="games"/>
    <s v="tabletop games"/>
    <x v="2172"/>
    <d v="2016-04-22T14:49:04"/>
  </r>
  <r>
    <n v="1750"/>
    <s v="Love Wins- A Powerful Book of LGBTQ Love Stories"/>
    <s v="A book of portraits and histories making LGBT (Lesbian, Gay, Transgender, Bisexual) loving relationships visible, normal, and accepted."/>
    <x v="261"/>
    <x v="1536"/>
    <x v="2"/>
    <x v="0"/>
    <s v="USD"/>
    <n v="1461096304"/>
    <n v="1458936304"/>
    <b v="0"/>
    <n v="125"/>
    <b v="1"/>
    <s v="photography/photobooks"/>
    <x v="1706"/>
    <x v="1616"/>
    <s v="photography"/>
    <s v="photobooks"/>
    <x v="2173"/>
    <d v="2016-04-19T15:05:04"/>
  </r>
  <r>
    <n v="45"/>
    <s v="The Art of the Lift"/>
    <s v="The Art of the Lift is a crime drama that follows an expert crew of pick-pockets and their attempt at breaking in a new recruit."/>
    <x v="261"/>
    <x v="1317"/>
    <x v="2"/>
    <x v="0"/>
    <s v="USD"/>
    <n v="1461769107"/>
    <n v="1459177107"/>
    <b v="0"/>
    <n v="61"/>
    <b v="1"/>
    <s v="film &amp; video/television"/>
    <x v="1707"/>
    <x v="1617"/>
    <s v="film &amp; video"/>
    <s v="television"/>
    <x v="2174"/>
    <d v="2016-04-27T09:58:27"/>
  </r>
  <r>
    <n v="2522"/>
    <s v="FALLING MAN @ Center for Contemporary Opera"/>
    <s v="Based on Don DeLilloâ€™s powerful post-9/11 novel, Falling Man captures the first moments of the terrorist attacks that changed the world"/>
    <x v="261"/>
    <x v="1398"/>
    <x v="2"/>
    <x v="0"/>
    <s v="USD"/>
    <n v="1461336720"/>
    <n v="1459431960"/>
    <b v="0"/>
    <n v="27"/>
    <b v="1"/>
    <s v="music/classical music"/>
    <x v="809"/>
    <x v="1618"/>
    <s v="music"/>
    <s v="classical music"/>
    <x v="2175"/>
    <d v="2016-04-22T09:52:00"/>
  </r>
  <r>
    <n v="3986"/>
    <s v="Hippolytos - Polish Tour"/>
    <s v="After a successful run at London's Cockpit Theatre, we are invited to perform in Gardzienice OPT and at Teatr Polski in Warsaw, Poland."/>
    <x v="261"/>
    <x v="1537"/>
    <x v="1"/>
    <x v="9"/>
    <s v="GBP"/>
    <n v="1462539840"/>
    <n v="1460034594"/>
    <b v="0"/>
    <n v="13"/>
    <b v="0"/>
    <s v="theater/plays"/>
    <x v="1708"/>
    <x v="1619"/>
    <s v="theater"/>
    <s v="plays"/>
    <x v="2176"/>
    <d v="2016-05-06T08:04:00"/>
  </r>
  <r>
    <n v="3973"/>
    <s v="Staged Right Theatre First Season Campaign"/>
    <s v="Staged Right Theatre Company is putting on its first season this year, and we need your help with raising money to put on four plays!"/>
    <x v="261"/>
    <x v="1538"/>
    <x v="1"/>
    <x v="0"/>
    <s v="USD"/>
    <n v="1462766400"/>
    <n v="1460219110"/>
    <b v="0"/>
    <n v="37"/>
    <b v="0"/>
    <s v="theater/plays"/>
    <x v="1709"/>
    <x v="1620"/>
    <s v="theater"/>
    <s v="plays"/>
    <x v="2177"/>
    <d v="2016-05-08T23:00:00"/>
  </r>
  <r>
    <n v="538"/>
    <s v="Shakespeare Orange County's HAMLET: Match This!"/>
    <s v="SOC produces affordable and accessible theatre in the heart of Orange County, CA, and we need your help to match a $5,000 grant!"/>
    <x v="261"/>
    <x v="1539"/>
    <x v="2"/>
    <x v="0"/>
    <s v="USD"/>
    <n v="1463166263"/>
    <n v="1460574263"/>
    <b v="0"/>
    <n v="60"/>
    <b v="1"/>
    <s v="theater/plays"/>
    <x v="1710"/>
    <x v="1621"/>
    <s v="theater"/>
    <s v="plays"/>
    <x v="2178"/>
    <d v="2016-05-13T14:04:23"/>
  </r>
  <r>
    <n v="2458"/>
    <s v="Smoke, Loaf &amp; Saucer"/>
    <s v="Three ladies starting a small bakery/toast bar concept @SmorgasburgLA.  House made pastries and bread using local and fun ingredients."/>
    <x v="261"/>
    <x v="1540"/>
    <x v="2"/>
    <x v="0"/>
    <s v="USD"/>
    <n v="1465498800"/>
    <n v="1462481718"/>
    <b v="0"/>
    <n v="80"/>
    <b v="1"/>
    <s v="food/small batch"/>
    <x v="1711"/>
    <x v="1622"/>
    <s v="food"/>
    <s v="small batch"/>
    <x v="2179"/>
    <d v="2016-06-09T14:00:00"/>
  </r>
  <r>
    <n v="3352"/>
    <s v="Brief Hiatus: Little Deaths 2016"/>
    <s v="Actors creating more theatre in Brighton. A LOT MORE. Classics, contemporary, new writing, Shakespeare, foreign translations and more."/>
    <x v="261"/>
    <x v="1541"/>
    <x v="2"/>
    <x v="9"/>
    <s v="GBP"/>
    <n v="1467414000"/>
    <n v="1462492178"/>
    <b v="0"/>
    <n v="70"/>
    <b v="1"/>
    <s v="theater/plays"/>
    <x v="1712"/>
    <x v="1623"/>
    <s v="theater"/>
    <s v="plays"/>
    <x v="2180"/>
    <d v="2016-07-01T18:00:00"/>
  </r>
  <r>
    <n v="2799"/>
    <s v="Yuri in Edinburgh"/>
    <s v="August012 make their debut at Edinburgh Fringe with their play about the absurdity of wanting to bring children into a deranged world"/>
    <x v="261"/>
    <x v="1542"/>
    <x v="2"/>
    <x v="9"/>
    <s v="GBP"/>
    <n v="1466179200"/>
    <n v="1463466070"/>
    <b v="0"/>
    <n v="130"/>
    <b v="1"/>
    <s v="theater/plays"/>
    <x v="1713"/>
    <x v="1624"/>
    <s v="theater"/>
    <s v="plays"/>
    <x v="2181"/>
    <d v="2016-06-17T11:00:00"/>
  </r>
  <r>
    <n v="566"/>
    <s v="RummageCity.com - Rummage sailing made easy!"/>
    <s v="I am creating a website that will make it easier for people to promote or find rummage sales utilizing the power of Google Maps"/>
    <x v="261"/>
    <x v="4"/>
    <x v="1"/>
    <x v="0"/>
    <s v="USD"/>
    <n v="1468513533"/>
    <n v="1465921533"/>
    <b v="0"/>
    <n v="1"/>
    <b v="0"/>
    <s v="technology/web"/>
    <x v="29"/>
    <x v="4"/>
    <s v="technology"/>
    <s v="web"/>
    <x v="2182"/>
    <d v="2016-07-14T11:25:33"/>
  </r>
  <r>
    <n v="991"/>
    <s v="Russell &amp; Sons Watches"/>
    <s v="Russell &amp; Sons Watches_x000a__x000a_RS Watches is a business that provides quality watches at an affordable price. RS Watches was created with th"/>
    <x v="261"/>
    <x v="652"/>
    <x v="1"/>
    <x v="9"/>
    <s v="GBP"/>
    <n v="1468349460"/>
    <n v="1466186988"/>
    <b v="0"/>
    <n v="7"/>
    <b v="0"/>
    <s v="technology/wearables"/>
    <x v="1714"/>
    <x v="1625"/>
    <s v="technology"/>
    <s v="wearables"/>
    <x v="2183"/>
    <d v="2016-07-12T13:51:00"/>
  </r>
  <r>
    <n v="388"/>
    <s v="Another Man's Treasure documentary"/>
    <s v="A documentary film featuring the World's Largest Rummage Sale and rumination on the Power and Pleasures of Possessions."/>
    <x v="261"/>
    <x v="1543"/>
    <x v="2"/>
    <x v="0"/>
    <s v="USD"/>
    <n v="1469670580"/>
    <n v="1467078580"/>
    <b v="0"/>
    <n v="71"/>
    <b v="1"/>
    <s v="film &amp; video/documentary"/>
    <x v="1715"/>
    <x v="1626"/>
    <s v="film &amp; video"/>
    <s v="documentary"/>
    <x v="2184"/>
    <d v="2016-07-27T20:49:40"/>
  </r>
  <r>
    <n v="1034"/>
    <s v="American Pixels - a Game Music Tribute Album by Mazedude"/>
    <s v="Mazedude presents an arranged album of game music, honoring American composers and featuring several guest performers"/>
    <x v="261"/>
    <x v="1544"/>
    <x v="2"/>
    <x v="0"/>
    <s v="USD"/>
    <n v="1470369540"/>
    <n v="1467604804"/>
    <b v="0"/>
    <n v="166"/>
    <b v="1"/>
    <s v="music/electronic music"/>
    <x v="1716"/>
    <x v="1627"/>
    <s v="music"/>
    <s v="electronic music"/>
    <x v="2185"/>
    <d v="2016-08-04T22:59:00"/>
  </r>
  <r>
    <n v="2785"/>
    <s v="Henry VI: The War of the Roses"/>
    <s v="Bare Theatre and Raleigh Little Theatre present Shakespeare's epic, set in a post-apocalyptic dystopia."/>
    <x v="261"/>
    <x v="1545"/>
    <x v="2"/>
    <x v="0"/>
    <s v="USD"/>
    <n v="1470430800"/>
    <n v="1467865967"/>
    <b v="0"/>
    <n v="142"/>
    <b v="1"/>
    <s v="theater/plays"/>
    <x v="499"/>
    <x v="1628"/>
    <s v="theater"/>
    <s v="plays"/>
    <x v="2186"/>
    <d v="2016-08-05T16:00:00"/>
  </r>
  <r>
    <n v="4041"/>
    <s v="In the Land of Gold"/>
    <s v="A bold, colouful, vibrant play centred around the last remaining monarchy of Africa."/>
    <x v="261"/>
    <x v="674"/>
    <x v="1"/>
    <x v="9"/>
    <s v="GBP"/>
    <n v="1473160954"/>
    <n v="1467976954"/>
    <b v="0"/>
    <n v="2"/>
    <b v="0"/>
    <s v="theater/plays"/>
    <x v="596"/>
    <x v="532"/>
    <s v="theater"/>
    <s v="plays"/>
    <x v="2187"/>
    <d v="2016-09-06T06:22:34"/>
  </r>
  <r>
    <n v="3091"/>
    <s v="Bustduck Theatre"/>
    <s v="Roanoke, Virginia's first long-form improv theatre company. Producing improv and scripted theatre, with a dynamic training program."/>
    <x v="261"/>
    <x v="1546"/>
    <x v="1"/>
    <x v="0"/>
    <s v="USD"/>
    <n v="1471214743"/>
    <n v="1468622743"/>
    <b v="0"/>
    <n v="9"/>
    <b v="0"/>
    <s v="theater/spaces"/>
    <x v="1717"/>
    <x v="1629"/>
    <s v="theater"/>
    <s v="spaces"/>
    <x v="2188"/>
    <d v="2016-08-14T17:45:43"/>
  </r>
  <r>
    <n v="3028"/>
    <s v="A Home for Vegas Theatre Hub"/>
    <s v="We have a space! Help us fill it with a stage, chairs, gear and audiences' laughter!"/>
    <x v="261"/>
    <x v="1547"/>
    <x v="2"/>
    <x v="0"/>
    <s v="USD"/>
    <n v="1471242025"/>
    <n v="1468650025"/>
    <b v="0"/>
    <n v="99"/>
    <b v="1"/>
    <s v="theater/spaces"/>
    <x v="1718"/>
    <x v="1630"/>
    <s v="theater"/>
    <s v="spaces"/>
    <x v="2189"/>
    <d v="2016-08-15T01:20:25"/>
  </r>
  <r>
    <n v="1674"/>
    <s v="Candice Russell New EP: IGNITE"/>
    <s v="This is my biggest project YET! The songs are recorded &amp; I need your help to package &amp; promote this music. Let's finish this together!"/>
    <x v="261"/>
    <x v="1091"/>
    <x v="2"/>
    <x v="0"/>
    <s v="USD"/>
    <n v="1471503540"/>
    <n v="1468852306"/>
    <b v="0"/>
    <n v="113"/>
    <b v="1"/>
    <s v="music/pop"/>
    <x v="1719"/>
    <x v="1631"/>
    <s v="music"/>
    <s v="pop"/>
    <x v="2190"/>
    <d v="2016-08-18T01:59:00"/>
  </r>
  <r>
    <n v="11"/>
    <s v="2016 TAPR DCC Video on HamRadioNow"/>
    <s v="HamRadioNow will produce YouTube video of the complete 2016 ARRL &amp; TAPR Amateur Radio (Ham Radio) Digital Communications Conference"/>
    <x v="261"/>
    <x v="1356"/>
    <x v="2"/>
    <x v="0"/>
    <s v="USD"/>
    <n v="1471834800"/>
    <n v="1469126462"/>
    <b v="0"/>
    <n v="75"/>
    <b v="1"/>
    <s v="film &amp; video/television"/>
    <x v="1720"/>
    <x v="1632"/>
    <s v="film &amp; video"/>
    <s v="television"/>
    <x v="2191"/>
    <d v="2016-08-21T22:00:00"/>
  </r>
  <r>
    <n v="3464"/>
    <s v="SHE! Is History!"/>
    <s v="Why Do We Know More About Kim Kardashian Than Abigail Adams?  Let's produce and publish a play about women who MAKE and MADE history!"/>
    <x v="261"/>
    <x v="1548"/>
    <x v="2"/>
    <x v="0"/>
    <s v="USD"/>
    <n v="1471921637"/>
    <n v="1469329637"/>
    <b v="0"/>
    <n v="93"/>
    <b v="1"/>
    <s v="theater/plays"/>
    <x v="1721"/>
    <x v="1633"/>
    <s v="theater"/>
    <s v="plays"/>
    <x v="2192"/>
    <d v="2016-08-22T22:07:17"/>
  </r>
  <r>
    <n v="845"/>
    <s v="Shadow and Steel: The new album from Master Sword"/>
    <s v="Help Legend of Zelda tribute band Master Sword complete their latest heavy metal album: Shadow and Steel!"/>
    <x v="261"/>
    <x v="1549"/>
    <x v="2"/>
    <x v="0"/>
    <s v="USD"/>
    <n v="1473047940"/>
    <n v="1469595396"/>
    <b v="0"/>
    <n v="177"/>
    <b v="1"/>
    <s v="music/metal"/>
    <x v="1722"/>
    <x v="1634"/>
    <s v="music"/>
    <s v="metal"/>
    <x v="2193"/>
    <d v="2016-09-04T22:59:00"/>
  </r>
  <r>
    <n v="2748"/>
    <s v="Native American Language Book for Children"/>
    <s v="Interactive Book with Audio to learn the Ojibwe Language for Children.  Website, Ebook and more!"/>
    <x v="261"/>
    <x v="327"/>
    <x v="1"/>
    <x v="0"/>
    <s v="USD"/>
    <n v="1472835802"/>
    <n v="1470243802"/>
    <b v="0"/>
    <n v="4"/>
    <b v="0"/>
    <s v="publishing/children's books"/>
    <x v="249"/>
    <x v="326"/>
    <s v="publishing"/>
    <s v="children's books"/>
    <x v="2194"/>
    <d v="2016-09-02T12:03:22"/>
  </r>
  <r>
    <n v="2405"/>
    <s v="JoyShtick Food Truck"/>
    <s v="We are the first gaming-themed food truck, bringing gourmet pub fare to the Jacksonville area."/>
    <x v="261"/>
    <x v="1550"/>
    <x v="1"/>
    <x v="0"/>
    <s v="USD"/>
    <n v="1472911375"/>
    <n v="1471096975"/>
    <b v="0"/>
    <n v="20"/>
    <b v="0"/>
    <s v="food/food trucks"/>
    <x v="1723"/>
    <x v="1635"/>
    <s v="food"/>
    <s v="food trucks"/>
    <x v="2195"/>
    <d v="2016-09-03T09:02:55"/>
  </r>
  <r>
    <n v="1427"/>
    <s v="WHAT CAN I DO?..."/>
    <s v="The book with advices that can save many lives._x000a_You will find here many case studies, extreme situations and solutions."/>
    <x v="261"/>
    <x v="1551"/>
    <x v="1"/>
    <x v="6"/>
    <s v="EUR"/>
    <n v="1474230385"/>
    <n v="1471638385"/>
    <b v="0"/>
    <n v="4"/>
    <b v="0"/>
    <s v="publishing/translations"/>
    <x v="1724"/>
    <x v="1636"/>
    <s v="publishing"/>
    <s v="translations"/>
    <x v="2196"/>
    <d v="2016-09-18T15:26:25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x v="0"/>
    <x v="1"/>
    <x v="5"/>
    <s v="EUR"/>
    <n v="1475310825"/>
    <n v="1472718825"/>
    <b v="0"/>
    <n v="0"/>
    <b v="0"/>
    <s v="technology/wearables"/>
    <x v="0"/>
    <x v="0"/>
    <s v="technology"/>
    <s v="wearables"/>
    <x v="2197"/>
    <d v="2016-10-01T03:33:45"/>
  </r>
  <r>
    <n v="2738"/>
    <s v="iPhone7 inVIIctus batterycase customize 3D printed top cover"/>
    <s v="Bringing back the Mojo to the new iPhone with our award winning  removable battery case with customized 3D printed top cover"/>
    <x v="261"/>
    <x v="1552"/>
    <x v="2"/>
    <x v="0"/>
    <s v="USD"/>
    <n v="1478402804"/>
    <n v="1473218804"/>
    <b v="0"/>
    <n v="15"/>
    <b v="1"/>
    <s v="technology/hardware"/>
    <x v="1725"/>
    <x v="1637"/>
    <s v="technology"/>
    <s v="hardware"/>
    <x v="2198"/>
    <d v="2016-11-05T22:26:44"/>
  </r>
  <r>
    <n v="2866"/>
    <s v="Church Folk Can Be Dangerous People"/>
    <s v="The reality is dark, sinister. The milieu is not as friendly as it claims. What is this place? Where is it? Is it your local church?"/>
    <x v="261"/>
    <x v="100"/>
    <x v="1"/>
    <x v="0"/>
    <s v="USD"/>
    <n v="1476482400"/>
    <n v="1473893721"/>
    <b v="0"/>
    <n v="2"/>
    <b v="0"/>
    <s v="theater/plays"/>
    <x v="1726"/>
    <x v="98"/>
    <s v="theater"/>
    <s v="plays"/>
    <x v="2199"/>
    <d v="2016-10-14T17:00:00"/>
  </r>
  <r>
    <n v="1388"/>
    <s v="Ghosts of Jupiter: The Great Bright Horses"/>
    <s v="&quot;The Great Bright Horses&quot; is finished and ready for release! Help us put on the finishing touches and share it with the universe."/>
    <x v="261"/>
    <x v="1553"/>
    <x v="2"/>
    <x v="0"/>
    <s v="USD"/>
    <n v="1476720840"/>
    <n v="1474469117"/>
    <b v="0"/>
    <n v="112"/>
    <b v="1"/>
    <s v="music/rock"/>
    <x v="1727"/>
    <x v="1638"/>
    <s v="music"/>
    <s v="rock"/>
    <x v="2200"/>
    <d v="2016-10-17T11:14:00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x v="1554"/>
    <x v="2"/>
    <x v="3"/>
    <s v="AUD"/>
    <n v="1476615600"/>
    <n v="1474884417"/>
    <b v="0"/>
    <n v="105"/>
    <b v="1"/>
    <s v="publishing/nonfiction"/>
    <x v="1728"/>
    <x v="1639"/>
    <s v="publishing"/>
    <s v="nonfiction"/>
    <x v="2201"/>
    <d v="2016-10-16T06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x v="1555"/>
    <x v="2"/>
    <x v="0"/>
    <s v="USD"/>
    <n v="1477976340"/>
    <n v="1475460819"/>
    <b v="0"/>
    <n v="56"/>
    <b v="1"/>
    <s v="theater/plays"/>
    <x v="1729"/>
    <x v="1640"/>
    <s v="theater"/>
    <s v="plays"/>
    <x v="2202"/>
    <d v="2016-10-31T23:59:00"/>
  </r>
  <r>
    <n v="2244"/>
    <s v="Warbands of the Cold North III"/>
    <s v="Finely sculpted 28mm Classic Fantasy metal and resin miniatures perfectly themed for use as a warband or adventuring party."/>
    <x v="261"/>
    <x v="1556"/>
    <x v="2"/>
    <x v="0"/>
    <s v="USD"/>
    <n v="1476649800"/>
    <n v="1475609946"/>
    <b v="0"/>
    <n v="290"/>
    <b v="1"/>
    <s v="games/tabletop games"/>
    <x v="1730"/>
    <x v="1641"/>
    <s v="games"/>
    <s v="tabletop games"/>
    <x v="2203"/>
    <d v="2016-10-16T15:30:00"/>
  </r>
  <r>
    <n v="3633"/>
    <s v="SMOKEY AND THE BANDIT: THE MUSICAL"/>
    <s v="SMOKEY AND THE BANDIT: THE MUSICAL_x000a_The classic film, characters and music you love, on stage, LIVE!"/>
    <x v="261"/>
    <x v="1557"/>
    <x v="1"/>
    <x v="0"/>
    <s v="USD"/>
    <n v="1479517200"/>
    <n v="1475765867"/>
    <b v="0"/>
    <n v="31"/>
    <b v="0"/>
    <s v="theater/musical"/>
    <x v="1731"/>
    <x v="1642"/>
    <s v="theater"/>
    <s v="musical"/>
    <x v="2204"/>
    <d v="2016-11-18T20:00:00"/>
  </r>
  <r>
    <n v="3773"/>
    <s v="Dundee: A Hip-Hopera"/>
    <s v="A dramatic hip-hopera, inspired from monologues written by the performers."/>
    <x v="261"/>
    <x v="1558"/>
    <x v="2"/>
    <x v="0"/>
    <s v="USD"/>
    <n v="1479175680"/>
    <n v="1476317247"/>
    <b v="0"/>
    <n v="57"/>
    <b v="1"/>
    <s v="theater/musical"/>
    <x v="1732"/>
    <x v="1643"/>
    <s v="theater"/>
    <s v="musical"/>
    <x v="2205"/>
    <d v="2016-11-14T21:08:00"/>
  </r>
  <r>
    <n v="2446"/>
    <s v="Brooklyn Cookie Company is growing!"/>
    <s v="The Brooklyn Cookie Company plans to bring our signature &quot;Mushroom&quot; Meringue Cookies and Just Meringues! to stores around the country!"/>
    <x v="261"/>
    <x v="1559"/>
    <x v="2"/>
    <x v="0"/>
    <s v="USD"/>
    <n v="1480174071"/>
    <n v="1477578471"/>
    <b v="0"/>
    <n v="111"/>
    <b v="1"/>
    <s v="food/small batch"/>
    <x v="1733"/>
    <x v="1644"/>
    <s v="food"/>
    <s v="small batch"/>
    <x v="2206"/>
    <d v="2016-11-26T10:27:51"/>
  </r>
  <r>
    <n v="3772"/>
    <s v="Make &quot;Tonya and Nancy&quot; a Rock Opera!"/>
    <s v="A dark comedy about two girls, one knee, and the 1994 Olympics. Help us make sure &quot;Tonya and Nancy&quot; rocks!"/>
    <x v="261"/>
    <x v="1560"/>
    <x v="2"/>
    <x v="0"/>
    <s v="USD"/>
    <n v="1480399200"/>
    <n v="1478616506"/>
    <b v="0"/>
    <n v="33"/>
    <b v="1"/>
    <s v="theater/musical"/>
    <x v="1734"/>
    <x v="1645"/>
    <s v="theater"/>
    <s v="musical"/>
    <x v="2207"/>
    <d v="2016-11-29T01:00:00"/>
  </r>
  <r>
    <n v="1989"/>
    <s v="Shutters of Hope: The Real Faces of Infertility"/>
    <s v="Creating an awareness for infertility through photographing families and showcasing the real faces of infertility."/>
    <x v="261"/>
    <x v="15"/>
    <x v="1"/>
    <x v="0"/>
    <s v="USD"/>
    <n v="1481473208"/>
    <n v="1478881208"/>
    <b v="0"/>
    <n v="1"/>
    <b v="0"/>
    <s v="photography/people"/>
    <x v="506"/>
    <x v="14"/>
    <s v="photography"/>
    <s v="people"/>
    <x v="2208"/>
    <d v="2016-12-11T11:20:08"/>
  </r>
  <r>
    <n v="3369"/>
    <s v="The Collector, a play by Daniel Wade"/>
    <s v="How far would you go for revenge? The Collector is a dark thriller of regret, retribution and broken masculinity."/>
    <x v="261"/>
    <x v="1561"/>
    <x v="2"/>
    <x v="12"/>
    <s v="EUR"/>
    <n v="1484441980"/>
    <n v="1479257980"/>
    <b v="0"/>
    <n v="54"/>
    <b v="1"/>
    <s v="theater/plays"/>
    <x v="1094"/>
    <x v="1646"/>
    <s v="theater"/>
    <s v="plays"/>
    <x v="2209"/>
    <d v="2017-01-14T19:59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x v="1562"/>
    <x v="2"/>
    <x v="0"/>
    <s v="USD"/>
    <n v="1482988125"/>
    <n v="1480396125"/>
    <b v="0"/>
    <n v="73"/>
    <b v="1"/>
    <s v="music/rock"/>
    <x v="1735"/>
    <x v="1647"/>
    <s v="music"/>
    <s v="rock"/>
    <x v="2210"/>
    <d v="2016-12-29T00:08:45"/>
  </r>
  <r>
    <n v="2722"/>
    <s v="Ransomly | A bluetooth beacon to make any room app-free."/>
    <s v="Want people to put down their phone more often? Ransomly creates 'quiet' spaces to help us reconnect with the real people in our lives."/>
    <x v="261"/>
    <x v="1563"/>
    <x v="2"/>
    <x v="0"/>
    <s v="USD"/>
    <n v="1485722053"/>
    <n v="1480538053"/>
    <b v="0"/>
    <n v="185"/>
    <b v="1"/>
    <s v="technology/hardware"/>
    <x v="1736"/>
    <x v="1648"/>
    <s v="technology"/>
    <s v="hardware"/>
    <x v="2211"/>
    <d v="2017-01-29T15:34:13"/>
  </r>
  <r>
    <n v="2061"/>
    <s v="Bibo Time! Maximize your Cocktail time in seconds!"/>
    <s v="Bibo Barmaid is a smart cocktail self-serve machine that creates expertly crafted mixed drinks at home with the touch of a button."/>
    <x v="261"/>
    <x v="1564"/>
    <x v="2"/>
    <x v="0"/>
    <s v="USD"/>
    <n v="1483208454"/>
    <n v="1480616454"/>
    <b v="0"/>
    <n v="35"/>
    <b v="1"/>
    <s v="technology/hardware"/>
    <x v="1737"/>
    <x v="1649"/>
    <s v="technology"/>
    <s v="hardware"/>
    <x v="2212"/>
    <d v="2016-12-31T13:20:54"/>
  </r>
  <r>
    <n v="1456"/>
    <s v="Sometimes you don't need love (Canceled)"/>
    <s v="English Version of my auto-published novel"/>
    <x v="261"/>
    <x v="1293"/>
    <x v="0"/>
    <x v="5"/>
    <s v="EUR"/>
    <n v="1483459365"/>
    <n v="1480867365"/>
    <b v="0"/>
    <n v="3"/>
    <b v="0"/>
    <s v="publishing/translations"/>
    <x v="1738"/>
    <x v="1650"/>
    <s v="publishing"/>
    <s v="translations"/>
    <x v="2213"/>
    <d v="2017-01-03T11:02:45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x v="1565"/>
    <x v="0"/>
    <x v="0"/>
    <s v="USD"/>
    <n v="1485254052"/>
    <n v="1481366052"/>
    <b v="0"/>
    <n v="775"/>
    <b v="0"/>
    <s v="technology/wearables"/>
    <x v="1739"/>
    <x v="1651"/>
    <s v="technology"/>
    <s v="wearables"/>
    <x v="2214"/>
    <d v="2017-01-24T05:34:1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x v="1446"/>
    <x v="0"/>
    <x v="9"/>
    <s v="GBP"/>
    <n v="1485796613"/>
    <n v="1481908613"/>
    <b v="0"/>
    <n v="4"/>
    <b v="0"/>
    <s v="technology/wearables"/>
    <x v="1595"/>
    <x v="1652"/>
    <s v="technology"/>
    <s v="wearables"/>
    <x v="2215"/>
    <d v="2017-01-30T12:16:53"/>
  </r>
  <r>
    <n v="166"/>
    <s v="Pressure"/>
    <s v="A young teen makes a bad decision after joining gang and the film expresses his choices that led him to that point."/>
    <x v="261"/>
    <x v="1566"/>
    <x v="1"/>
    <x v="0"/>
    <s v="USD"/>
    <n v="1484531362"/>
    <n v="1481939362"/>
    <b v="0"/>
    <n v="1"/>
    <b v="0"/>
    <s v="film &amp; video/drama"/>
    <x v="1740"/>
    <x v="1653"/>
    <s v="film &amp; video"/>
    <s v="drama"/>
    <x v="2216"/>
    <d v="2017-01-15T20:49:22"/>
  </r>
  <r>
    <n v="92"/>
    <s v="Euphoria"/>
    <s v="Euphoria is an adventure film that follows adrenaline filled athletes on their hunt for the sublime while balancing family and careers."/>
    <x v="261"/>
    <x v="1567"/>
    <x v="2"/>
    <x v="11"/>
    <s v="CAD"/>
    <n v="1485936000"/>
    <n v="1481949983"/>
    <b v="0"/>
    <n v="43"/>
    <b v="1"/>
    <s v="film &amp; video/shorts"/>
    <x v="1741"/>
    <x v="1654"/>
    <s v="film &amp; video"/>
    <s v="shorts"/>
    <x v="2217"/>
    <d v="2017-02-01T03:00:00"/>
  </r>
  <r>
    <n v="970"/>
    <s v="The World's Smartest Modular WiFi + Bluetooth Wearable Ring"/>
    <s v="Stainless Steel Modular Ring with screw on bezels for WiFi + Bluetooth + NFC Wireless modules with open source IOS and Android Apps"/>
    <x v="261"/>
    <x v="1568"/>
    <x v="1"/>
    <x v="11"/>
    <s v="CAD"/>
    <n v="1485147540"/>
    <n v="1481951853"/>
    <b v="0"/>
    <n v="14"/>
    <b v="0"/>
    <s v="technology/wearables"/>
    <x v="1742"/>
    <x v="1655"/>
    <s v="technology"/>
    <s v="wearables"/>
    <x v="2218"/>
    <d v="2017-01-22T23:59:00"/>
  </r>
  <r>
    <n v="2874"/>
    <s v="Lead Players Theatre Company"/>
    <s v="We present Classics made for the 21st Century and we need a space! Please help us rent a space for The Importance of Being Earnest!"/>
    <x v="261"/>
    <x v="1569"/>
    <x v="1"/>
    <x v="0"/>
    <s v="USD"/>
    <n v="1484684186"/>
    <n v="1482092186"/>
    <b v="0"/>
    <n v="3"/>
    <b v="0"/>
    <s v="theater/plays"/>
    <x v="533"/>
    <x v="1656"/>
    <s v="theater"/>
    <s v="plays"/>
    <x v="2219"/>
    <d v="2017-01-17T15:16:26"/>
  </r>
  <r>
    <n v="1757"/>
    <s v="The Resurgence of Femininity Photo Thesis"/>
    <s v="I want to create a self published photo art book on the topic of the resurgence of femininity."/>
    <x v="261"/>
    <x v="1570"/>
    <x v="2"/>
    <x v="0"/>
    <s v="USD"/>
    <n v="1485631740"/>
    <n v="1483041083"/>
    <b v="0"/>
    <n v="14"/>
    <b v="1"/>
    <s v="photography/photobooks"/>
    <x v="1743"/>
    <x v="1657"/>
    <s v="photography"/>
    <s v="photobooks"/>
    <x v="2220"/>
    <d v="2017-01-28T14:29:00"/>
  </r>
  <r>
    <n v="3656"/>
    <s v="AG Theater RÃ¤mibÃ¼hl Projekt 2017"/>
    <s v="Auch dieses Jahr soll wieder unter der Leitung von Christian Seiler &amp; Bruno Catalano ein Projekt der AG Theater stattfinden."/>
    <x v="261"/>
    <x v="1571"/>
    <x v="2"/>
    <x v="16"/>
    <s v="CHF"/>
    <n v="1485989940"/>
    <n v="1483393836"/>
    <b v="0"/>
    <n v="46"/>
    <b v="1"/>
    <s v="theater/plays"/>
    <x v="1744"/>
    <x v="1658"/>
    <s v="theater"/>
    <s v="plays"/>
    <x v="2221"/>
    <d v="2017-02-01T17:59:00"/>
  </r>
  <r>
    <n v="550"/>
    <s v="Business &amp; Event Directory in Kingston, Ontario"/>
    <s v="Help us shine the spotlight on our local businesses and contractors by providing a cost-effective ecommerce &amp; marketing platform"/>
    <x v="261"/>
    <x v="211"/>
    <x v="1"/>
    <x v="11"/>
    <s v="CAD"/>
    <n v="1485838800"/>
    <n v="1484756245"/>
    <b v="0"/>
    <n v="4"/>
    <b v="0"/>
    <s v="technology/web"/>
    <x v="1068"/>
    <x v="1219"/>
    <s v="technology"/>
    <s v="web"/>
    <x v="2222"/>
    <d v="2017-01-31T00:00:00"/>
  </r>
  <r>
    <n v="616"/>
    <s v="S'time Soirees (Canceled)"/>
    <s v="Hormis la similitude envers d'autres rÃ©seaux socials, celui-ci vous permettra d'organiser / participer Ã  des soirÃ©es trÃ¨s facilement !"/>
    <x v="261"/>
    <x v="0"/>
    <x v="0"/>
    <x v="14"/>
    <s v="EUR"/>
    <n v="1488013307"/>
    <n v="1485421307"/>
    <b v="0"/>
    <n v="0"/>
    <b v="0"/>
    <s v="technology/web"/>
    <x v="0"/>
    <x v="0"/>
    <s v="technology"/>
    <s v="web"/>
    <x v="2223"/>
    <d v="2017-02-25T04:01:47"/>
  </r>
  <r>
    <n v="3233"/>
    <s v="64 Squares"/>
    <s v="64 Squares is an autobiographical one-man exploration of the internal chess game played to reconcile relationships."/>
    <x v="261"/>
    <x v="1572"/>
    <x v="2"/>
    <x v="0"/>
    <s v="USD"/>
    <n v="1488482355"/>
    <n v="1485890355"/>
    <b v="0"/>
    <n v="61"/>
    <b v="1"/>
    <s v="theater/plays"/>
    <x v="1118"/>
    <x v="1659"/>
    <s v="theater"/>
    <s v="plays"/>
    <x v="2224"/>
    <d v="2017-03-02T14:19:15"/>
  </r>
  <r>
    <n v="186"/>
    <s v="Feature Film: The Wolfes"/>
    <s v="My film is about a boy who discovers the truth about his fathers dissapearance through the dark secrets of his mothers past."/>
    <x v="261"/>
    <x v="0"/>
    <x v="1"/>
    <x v="0"/>
    <s v="USD"/>
    <n v="1488571200"/>
    <n v="1485977434"/>
    <b v="0"/>
    <n v="0"/>
    <b v="0"/>
    <s v="film &amp; video/drama"/>
    <x v="0"/>
    <x v="0"/>
    <s v="film &amp; video"/>
    <s v="drama"/>
    <x v="2225"/>
    <d v="2017-03-03T15:00:00"/>
  </r>
  <r>
    <n v="1692"/>
    <s v="Get Your Hopes Up"/>
    <s v="After 3 years.....It's time for some new music! Album #2 is in motion and I can't wait to share it with all of you!"/>
    <x v="261"/>
    <x v="1573"/>
    <x v="3"/>
    <x v="0"/>
    <s v="USD"/>
    <n v="1490572740"/>
    <n v="1487734667"/>
    <b v="0"/>
    <n v="15"/>
    <b v="0"/>
    <s v="music/faith"/>
    <x v="1745"/>
    <x v="1660"/>
    <s v="music"/>
    <s v="faith"/>
    <x v="2226"/>
    <d v="2017-03-26T18:59:00"/>
  </r>
  <r>
    <n v="1686"/>
    <s v="The Torah: World's First Complete Musical Transcription"/>
    <s v="I will transcribe, into Western musical notation and Romanized transliteration, the complete Torah as sung in the Ashkenazic tradition."/>
    <x v="261"/>
    <x v="66"/>
    <x v="3"/>
    <x v="11"/>
    <s v="CAD"/>
    <n v="1493320519"/>
    <n v="1488140119"/>
    <b v="0"/>
    <n v="1"/>
    <b v="0"/>
    <s v="music/faith"/>
    <x v="1746"/>
    <x v="1144"/>
    <s v="music"/>
    <s v="faith"/>
    <x v="2227"/>
    <d v="2017-04-27T14:15:19"/>
  </r>
  <r>
    <n v="3285"/>
    <s v="By Morning"/>
    <s v="A new play by Matthew Gasda"/>
    <x v="262"/>
    <x v="1574"/>
    <x v="2"/>
    <x v="0"/>
    <s v="USD"/>
    <n v="1488258000"/>
    <n v="1485556626"/>
    <b v="0"/>
    <n v="81"/>
    <b v="1"/>
    <s v="theater/plays"/>
    <x v="1747"/>
    <x v="1661"/>
    <s v="theater"/>
    <s v="plays"/>
    <x v="2228"/>
    <d v="2017-02-28T00:00:00"/>
  </r>
  <r>
    <n v="1444"/>
    <s v="Expand the MillionairesLetter in the US Market!"/>
    <s v="We as a successfull german stock market newsletter publisher want expand in the US market!"/>
    <x v="263"/>
    <x v="0"/>
    <x v="1"/>
    <x v="6"/>
    <s v="EUR"/>
    <n v="1442091462"/>
    <n v="1436907462"/>
    <b v="0"/>
    <n v="0"/>
    <b v="0"/>
    <s v="publishing/translations"/>
    <x v="0"/>
    <x v="0"/>
    <s v="publishing"/>
    <s v="translations"/>
    <x v="2229"/>
    <d v="2015-09-12T15:57:42"/>
  </r>
  <r>
    <n v="2045"/>
    <s v="OPEN RAIL Open Source Linear Bearing System"/>
    <s v="Open Rail is a new open source universal linear rail system designed to be used with various T- Slot aluminum extrusion configurations."/>
    <x v="264"/>
    <x v="1575"/>
    <x v="2"/>
    <x v="0"/>
    <s v="USD"/>
    <n v="1341799647"/>
    <n v="1339207647"/>
    <b v="0"/>
    <n v="263"/>
    <b v="1"/>
    <s v="technology/hardware"/>
    <x v="1748"/>
    <x v="1662"/>
    <s v="technology"/>
    <s v="hardware"/>
    <x v="2230"/>
    <d v="2012-07-08T21:07:27"/>
  </r>
  <r>
    <n v="1346"/>
    <s v="Anthology of Stories from LGBT Nepal"/>
    <s v="An anthology of nonfiction stories written by Nepal's Lesbian, Gay, Bisexual, and Transgender (LGBT) community."/>
    <x v="264"/>
    <x v="1576"/>
    <x v="2"/>
    <x v="0"/>
    <s v="USD"/>
    <n v="1372297751"/>
    <n v="1369705751"/>
    <b v="0"/>
    <n v="149"/>
    <b v="1"/>
    <s v="publishing/nonfiction"/>
    <x v="1749"/>
    <x v="1663"/>
    <s v="publishing"/>
    <s v="nonfiction"/>
    <x v="2231"/>
    <d v="2013-06-26T20:49:11"/>
  </r>
  <r>
    <n v="3473"/>
    <s v="King Sisyphus"/>
    <s v="A modern telling of the Greek myth. Sisyphus defies the Gods and attempts to change the world order... but can he overcome his fate?"/>
    <x v="264"/>
    <x v="1577"/>
    <x v="2"/>
    <x v="0"/>
    <s v="USD"/>
    <n v="1426883220"/>
    <n v="1425067296"/>
    <b v="0"/>
    <n v="33"/>
    <b v="1"/>
    <s v="theater/plays"/>
    <x v="809"/>
    <x v="1664"/>
    <s v="theater"/>
    <s v="plays"/>
    <x v="2232"/>
    <d v="2015-03-20T15:27:00"/>
  </r>
  <r>
    <n v="2752"/>
    <s v="An Ordinary Toad's Extraordinary Night!"/>
    <s v="Andrew wonders if his life would be more exciting if he'd been hatched a frog. Shiny and green just seems more exciting to him. Until.."/>
    <x v="265"/>
    <x v="918"/>
    <x v="1"/>
    <x v="0"/>
    <s v="USD"/>
    <n v="1324232504"/>
    <n v="1320776504"/>
    <b v="0"/>
    <n v="14"/>
    <b v="0"/>
    <s v="publishing/children's books"/>
    <x v="1750"/>
    <x v="1665"/>
    <s v="publishing"/>
    <s v="children's books"/>
    <x v="2233"/>
    <d v="2011-12-18T13:21:44"/>
  </r>
  <r>
    <n v="1777"/>
    <s v="All along the Control Tower"/>
    <s v="Photobook â€˜All along the Control Towerâ€™ by Theo and Frans Barten. Photos of more than 50 disused WW2 Control Towers in the UK."/>
    <x v="265"/>
    <x v="1511"/>
    <x v="1"/>
    <x v="4"/>
    <s v="EUR"/>
    <n v="1424421253"/>
    <n v="1421829253"/>
    <b v="1"/>
    <n v="10"/>
    <b v="0"/>
    <s v="photography/photobooks"/>
    <x v="1751"/>
    <x v="1666"/>
    <s v="photography"/>
    <s v="photobooks"/>
    <x v="2234"/>
    <d v="2015-02-20T03:34:13"/>
  </r>
  <r>
    <n v="1200"/>
    <s v="Modern Nomads"/>
    <s v="Modern Nomads Journal is an 88 page magazine style publication containing photo stories about Somalis in the Horn of Africa."/>
    <x v="265"/>
    <x v="1578"/>
    <x v="2"/>
    <x v="0"/>
    <s v="USD"/>
    <n v="1429183656"/>
    <n v="1427369256"/>
    <b v="0"/>
    <n v="103"/>
    <b v="1"/>
    <s v="photography/photobooks"/>
    <x v="1752"/>
    <x v="1667"/>
    <s v="photography"/>
    <s v="photobooks"/>
    <x v="2235"/>
    <d v="2015-04-16T06:27:36"/>
  </r>
  <r>
    <n v="394"/>
    <s v="Light in Taranto (Luce di Taranto) feature-length film"/>
    <s v="A sweeping portrait of daily life in Taranto in an effort to raise awareness and preserve its cultural and architectural heritage."/>
    <x v="266"/>
    <x v="1579"/>
    <x v="2"/>
    <x v="2"/>
    <s v="EUR"/>
    <n v="1460918282"/>
    <n v="1455737882"/>
    <b v="0"/>
    <n v="50"/>
    <b v="1"/>
    <s v="film &amp; video/documentary"/>
    <x v="1753"/>
    <x v="1668"/>
    <s v="film &amp; video"/>
    <s v="documentary"/>
    <x v="2236"/>
    <d v="2016-04-17T13:38:02"/>
  </r>
  <r>
    <n v="1035"/>
    <s v="Sharaz &quot;Project Nintendo&quot; Collector Edition 2x12&quot; Vinyl"/>
    <s v="Project Nintendo. A big honkin' game cartridge sleeve and two awesome 12&quot; breakbeat vinyl records and a POSTER inside!"/>
    <x v="267"/>
    <x v="1580"/>
    <x v="2"/>
    <x v="0"/>
    <s v="USD"/>
    <n v="1423668220"/>
    <n v="1421076220"/>
    <b v="0"/>
    <n v="76"/>
    <b v="1"/>
    <s v="music/electronic music"/>
    <x v="1754"/>
    <x v="1669"/>
    <s v="music"/>
    <s v="electronic music"/>
    <x v="2237"/>
    <d v="2015-02-11T10:23:40"/>
  </r>
  <r>
    <n v="1312"/>
    <s v="GoSolo Hat for GoPro (Canceled)"/>
    <s v="People loved the original Black and Gray GoSolo hats and asked for more. So we received sample for 3 more colors!"/>
    <x v="267"/>
    <x v="1581"/>
    <x v="0"/>
    <x v="0"/>
    <s v="USD"/>
    <n v="1429375922"/>
    <n v="1426783922"/>
    <b v="0"/>
    <n v="1"/>
    <b v="0"/>
    <s v="technology/wearables"/>
    <x v="1755"/>
    <x v="42"/>
    <s v="technology"/>
    <s v="wearables"/>
    <x v="2238"/>
    <d v="2015-04-18T11:52:02"/>
  </r>
  <r>
    <n v="2195"/>
    <s v="Purgatoria: City of Angels"/>
    <s v="A gritty, noir tabletop RPG with a fast-paced combo-based battle system."/>
    <x v="267"/>
    <x v="1500"/>
    <x v="2"/>
    <x v="0"/>
    <s v="USD"/>
    <n v="1439317900"/>
    <n v="1436725900"/>
    <b v="0"/>
    <n v="115"/>
    <b v="1"/>
    <s v="games/tabletop games"/>
    <x v="658"/>
    <x v="1670"/>
    <s v="games"/>
    <s v="tabletop games"/>
    <x v="2239"/>
    <d v="2015-08-11T13:31:40"/>
  </r>
  <r>
    <n v="2276"/>
    <s v="Giggle Chips:  ABC Computer Science Game Cards"/>
    <s v="ABC cards include definitions, shapes recognition, robot tangram, a binary concentration and color memory games! Made in the U.S."/>
    <x v="268"/>
    <x v="1582"/>
    <x v="2"/>
    <x v="0"/>
    <s v="USD"/>
    <n v="1388936289"/>
    <n v="1386344289"/>
    <b v="0"/>
    <n v="75"/>
    <b v="1"/>
    <s v="games/tabletop games"/>
    <x v="1756"/>
    <x v="1671"/>
    <s v="games"/>
    <s v="tabletop games"/>
    <x v="2240"/>
    <d v="2014-01-05T10:38:09"/>
  </r>
  <r>
    <n v="1885"/>
    <s v="KATA 'The Rising' - Double LP (Vinyl Release)"/>
    <s v="KATA's debut album 'The Rising' is ready for your ears, now all we need to do is press the vinyl. That's where you come in!"/>
    <x v="269"/>
    <x v="1583"/>
    <x v="2"/>
    <x v="0"/>
    <s v="USD"/>
    <n v="1344636000"/>
    <n v="1341800110"/>
    <b v="0"/>
    <n v="105"/>
    <b v="1"/>
    <s v="music/indie rock"/>
    <x v="1757"/>
    <x v="1672"/>
    <s v="music"/>
    <s v="indie rock"/>
    <x v="2241"/>
    <d v="2012-08-10T17:00:00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x v="1584"/>
    <x v="2"/>
    <x v="0"/>
    <s v="USD"/>
    <n v="1276110000"/>
    <n v="1268337744"/>
    <b v="0"/>
    <n v="27"/>
    <b v="1"/>
    <s v="film &amp; video/shorts"/>
    <x v="1758"/>
    <x v="1673"/>
    <s v="film &amp; video"/>
    <s v="shorts"/>
    <x v="2242"/>
    <d v="2010-06-09T14:00:00"/>
  </r>
  <r>
    <n v="290"/>
    <s v="INTOTHEWOODS.TV â€“ Music Media from the Pacific Northwest"/>
    <s v="Help INTOTHEWOODS.TV purchase audio and video gear, lighting and BACK UP HARD DRIVES"/>
    <x v="270"/>
    <x v="1585"/>
    <x v="2"/>
    <x v="0"/>
    <s v="USD"/>
    <n v="1296633540"/>
    <n v="1292316697"/>
    <b v="1"/>
    <n v="168"/>
    <b v="1"/>
    <s v="film &amp; video/documentary"/>
    <x v="1759"/>
    <x v="1674"/>
    <s v="film &amp; video"/>
    <s v="documentary"/>
    <x v="2243"/>
    <d v="2011-02-02T02:59:00"/>
  </r>
  <r>
    <n v="1636"/>
    <s v="Butch County Rocks San Francisco Pride"/>
    <s v="Butch County is a hard rockin bunch of girls and boy-girls from Austin.  Help us show San Francisco  Pride how we do it in Texas!"/>
    <x v="270"/>
    <x v="1586"/>
    <x v="2"/>
    <x v="0"/>
    <s v="USD"/>
    <n v="1307851200"/>
    <n v="1304129088"/>
    <b v="0"/>
    <n v="87"/>
    <b v="1"/>
    <s v="music/rock"/>
    <x v="1760"/>
    <x v="1675"/>
    <s v="music"/>
    <s v="rock"/>
    <x v="2244"/>
    <d v="2011-06-11T23:00:00"/>
  </r>
  <r>
    <n v="1036"/>
    <s v="Bring Kyrstyn's Album to Life!"/>
    <s v="Help this Soulful &amp; Cinematic Glitch-Pop Songwriter Bring her Music to the World!  (And your Ears:)"/>
    <x v="270"/>
    <x v="1587"/>
    <x v="2"/>
    <x v="0"/>
    <s v="USD"/>
    <n v="1357545600"/>
    <n v="1354790790"/>
    <b v="0"/>
    <n v="211"/>
    <b v="1"/>
    <s v="music/electronic music"/>
    <x v="1761"/>
    <x v="1676"/>
    <s v="music"/>
    <s v="electronic music"/>
    <x v="2245"/>
    <d v="2013-01-07T03:00:00"/>
  </r>
  <r>
    <n v="1652"/>
    <s v="Autumn Ashley: The Bold New EP &quot;Battle Grounds&quot;"/>
    <s v="A stunning musical story, telling of the triumphs and struggles we experience through our relationships with life, friends and lovers."/>
    <x v="270"/>
    <x v="1588"/>
    <x v="2"/>
    <x v="0"/>
    <s v="USD"/>
    <n v="1385297393"/>
    <n v="1382701793"/>
    <b v="0"/>
    <n v="70"/>
    <b v="1"/>
    <s v="music/pop"/>
    <x v="1762"/>
    <x v="1677"/>
    <s v="music"/>
    <s v="pop"/>
    <x v="2246"/>
    <d v="2013-11-24T07:49:53"/>
  </r>
  <r>
    <n v="60"/>
    <s v="Ever Since - Short Film"/>
    <s v="Set in a beautiful but desolate world, we see how loneliness can lead to friendship in unconventional ways."/>
    <x v="270"/>
    <x v="1589"/>
    <x v="2"/>
    <x v="9"/>
    <s v="GBP"/>
    <n v="1395532800"/>
    <n v="1393882717"/>
    <b v="0"/>
    <n v="108"/>
    <b v="1"/>
    <s v="film &amp; video/shorts"/>
    <x v="1763"/>
    <x v="1678"/>
    <s v="film &amp; video"/>
    <s v="shorts"/>
    <x v="2247"/>
    <d v="2014-03-22T19:00:00"/>
  </r>
  <r>
    <n v="1118"/>
    <s v="Battle-Buddy â€“ Bringing gamers together"/>
    <s v="Ideal for social players as well as a tool for esports teams, Battle Buddy will help organise and coordinate, pugs, scrims, wars &amp; you!"/>
    <x v="270"/>
    <x v="1590"/>
    <x v="1"/>
    <x v="3"/>
    <s v="AUD"/>
    <n v="1396666779"/>
    <n v="1394078379"/>
    <b v="0"/>
    <n v="3"/>
    <b v="0"/>
    <s v="games/video games"/>
    <x v="1764"/>
    <x v="1679"/>
    <s v="games"/>
    <s v="video games"/>
    <x v="2248"/>
    <d v="2014-04-04T21:59:39"/>
  </r>
  <r>
    <n v="3756"/>
    <s v="the purple light theatre company's Into the Woods"/>
    <s v="&quot;Into the Woods, it's time to go!&quot; purple light presents a reimagined take on Sondheim and Lapine's musical masterwork."/>
    <x v="270"/>
    <x v="1591"/>
    <x v="2"/>
    <x v="0"/>
    <s v="USD"/>
    <n v="1402515198"/>
    <n v="1399923198"/>
    <b v="0"/>
    <n v="17"/>
    <b v="1"/>
    <s v="theater/musical"/>
    <x v="1765"/>
    <x v="1680"/>
    <s v="theater"/>
    <s v="musical"/>
    <x v="2249"/>
    <d v="2014-06-11T14:33:18"/>
  </r>
  <r>
    <n v="2287"/>
    <s v="Crushed Out - TEETH - album pre-order / 12&quot; vinyl LP debut"/>
    <s v="Pre-order Crushed Out's new album TEETH &amp; support the pressing of 12&quot; vinyl records. Release date; Sept. 16, 2014."/>
    <x v="270"/>
    <x v="1592"/>
    <x v="2"/>
    <x v="0"/>
    <s v="USD"/>
    <n v="1403539260"/>
    <n v="1401724860"/>
    <b v="0"/>
    <n v="106"/>
    <b v="1"/>
    <s v="music/rock"/>
    <x v="1766"/>
    <x v="1681"/>
    <s v="music"/>
    <s v="rock"/>
    <x v="2250"/>
    <d v="2014-06-23T11:01:00"/>
  </r>
  <r>
    <n v="2162"/>
    <s v="&quot;Then &amp; Now&quot;"/>
    <s v="Then &amp; Now is the 1st Solo album from me Ian Stewart. To learn more about me, my music, and my life visit www.ianstewartlive.com"/>
    <x v="270"/>
    <x v="1593"/>
    <x v="2"/>
    <x v="0"/>
    <s v="USD"/>
    <n v="1406226191"/>
    <n v="1403547791"/>
    <b v="0"/>
    <n v="58"/>
    <b v="1"/>
    <s v="music/rock"/>
    <x v="1767"/>
    <x v="1682"/>
    <s v="music"/>
    <s v="rock"/>
    <x v="2251"/>
    <d v="2014-07-24T13:23:11"/>
  </r>
  <r>
    <n v="3160"/>
    <s v="We Play Chekhov"/>
    <s v="Two stories by Anton Chekhov adapted for the stage and performed back-to-back in a stunning live theatrical performance."/>
    <x v="270"/>
    <x v="1594"/>
    <x v="2"/>
    <x v="0"/>
    <s v="USD"/>
    <n v="1407905940"/>
    <n v="1405923687"/>
    <b v="1"/>
    <n v="57"/>
    <b v="1"/>
    <s v="theater/plays"/>
    <x v="857"/>
    <x v="1683"/>
    <s v="theater"/>
    <s v="plays"/>
    <x v="2252"/>
    <d v="2014-08-12T23:59:00"/>
  </r>
  <r>
    <n v="3344"/>
    <s v="The Other Group Theatre"/>
    <s v="We are a company of crafted and trained actors, writers and directors dedicated to the principles set by the legendary Group Theatre."/>
    <x v="270"/>
    <x v="776"/>
    <x v="2"/>
    <x v="0"/>
    <s v="USD"/>
    <n v="1409374093"/>
    <n v="1406782093"/>
    <b v="0"/>
    <n v="40"/>
    <b v="1"/>
    <s v="theater/plays"/>
    <x v="1768"/>
    <x v="1684"/>
    <s v="theater"/>
    <s v="plays"/>
    <x v="2253"/>
    <d v="2014-08-29T23:48:13"/>
  </r>
  <r>
    <n v="3781"/>
    <s v="I GOT FIRED - Keith and Jenny are back!"/>
    <s v="Support Keith in his journey from unemployment to Off-Broadway in the triumphant return of I GOT FIRED: A SORT-OF-TRUE REVENGE MUSICAL."/>
    <x v="270"/>
    <x v="1595"/>
    <x v="2"/>
    <x v="0"/>
    <s v="USD"/>
    <n v="1410210685"/>
    <n v="1408050685"/>
    <b v="0"/>
    <n v="52"/>
    <b v="1"/>
    <s v="theater/musical"/>
    <x v="1769"/>
    <x v="1685"/>
    <s v="theater"/>
    <s v="musical"/>
    <x v="2254"/>
    <d v="2014-09-08T16:11:25"/>
  </r>
  <r>
    <n v="3723"/>
    <s v="Beauty and the Beast"/>
    <s v="Saltmine Theatre Company present Beauty and the Beast:"/>
    <x v="270"/>
    <x v="1596"/>
    <x v="2"/>
    <x v="9"/>
    <s v="GBP"/>
    <n v="1417374262"/>
    <n v="1414778662"/>
    <b v="0"/>
    <n v="63"/>
    <b v="1"/>
    <s v="theater/plays"/>
    <x v="1770"/>
    <x v="1686"/>
    <s v="theater"/>
    <s v="plays"/>
    <x v="2255"/>
    <d v="2014-11-30T14:04:22"/>
  </r>
  <r>
    <n v="808"/>
    <s v="The Micronite Filters | Wizard Blood Vinyl"/>
    <s v="The Micronite Filters have a blood curdling sonic adventure ready for psychedelic swirled vinyl for the best possible auditory journey."/>
    <x v="270"/>
    <x v="1597"/>
    <x v="2"/>
    <x v="11"/>
    <s v="CAD"/>
    <n v="1419224340"/>
    <n v="1416363886"/>
    <b v="0"/>
    <n v="43"/>
    <b v="1"/>
    <s v="music/rock"/>
    <x v="809"/>
    <x v="1687"/>
    <s v="music"/>
    <s v="rock"/>
    <x v="2256"/>
    <d v="2014-12-21T23:59:00"/>
  </r>
  <r>
    <n v="1734"/>
    <s v="Street Prophet Los CD and new book"/>
    <s v="This is a double venture project. I have finished a new manuscript and currently working on creating a Christian rap CD."/>
    <x v="270"/>
    <x v="4"/>
    <x v="1"/>
    <x v="0"/>
    <s v="USD"/>
    <n v="1431046356"/>
    <n v="1428454356"/>
    <b v="0"/>
    <n v="1"/>
    <b v="0"/>
    <s v="music/faith"/>
    <x v="1771"/>
    <x v="4"/>
    <s v="music"/>
    <s v="faith"/>
    <x v="2257"/>
    <d v="2015-05-07T19:52:36"/>
  </r>
  <r>
    <n v="145"/>
    <s v="Threshold (Canceled)"/>
    <s v="Film-Makers Ricky Comuniello &amp; Ian Weeks are at it again - for the 1st time. We need your support for a modern Sci-Fiction short film"/>
    <x v="270"/>
    <x v="1598"/>
    <x v="0"/>
    <x v="0"/>
    <s v="USD"/>
    <n v="1439298052"/>
    <n v="1436965252"/>
    <b v="0"/>
    <n v="9"/>
    <b v="0"/>
    <s v="film &amp; video/science fiction"/>
    <x v="1772"/>
    <x v="1688"/>
    <s v="film &amp; video"/>
    <s v="science fiction"/>
    <x v="2258"/>
    <d v="2015-08-11T08:00:52"/>
  </r>
  <r>
    <n v="2531"/>
    <s v="Modern Chamber Music"/>
    <s v="The first CD of chamber music composed by John Leupold to be released on PARMA records. The album features solo, duets, and a quartet."/>
    <x v="270"/>
    <x v="1599"/>
    <x v="2"/>
    <x v="0"/>
    <s v="USD"/>
    <n v="1439611140"/>
    <n v="1437668354"/>
    <b v="0"/>
    <n v="61"/>
    <b v="1"/>
    <s v="music/classical music"/>
    <x v="1773"/>
    <x v="1689"/>
    <s v="music"/>
    <s v="classical music"/>
    <x v="2259"/>
    <d v="2015-08-14T22:59:00"/>
  </r>
  <r>
    <n v="2808"/>
    <s v="PICNIC, by William Inge: An Inaugural Production"/>
    <s v="Seat of the Pants mounts our first show in a black box space that could become permanent; can you help us excel and seal the deal?"/>
    <x v="270"/>
    <x v="1600"/>
    <x v="2"/>
    <x v="0"/>
    <s v="USD"/>
    <n v="1440274735"/>
    <n v="1437682735"/>
    <b v="0"/>
    <n v="69"/>
    <b v="1"/>
    <s v="theater/plays"/>
    <x v="1774"/>
    <x v="1690"/>
    <s v="theater"/>
    <s v="plays"/>
    <x v="2260"/>
    <d v="2015-08-22T15:18:55"/>
  </r>
  <r>
    <n v="1417"/>
    <s v="Digitizing 8 Rare Siddha Yoga Books"/>
    <s v="Digitization of 8 rare Siddha Yoga books written by a Yogi - coming in the lineage of Sri Sri Sri Sadhasiva Brahmendra himself!"/>
    <x v="270"/>
    <x v="814"/>
    <x v="1"/>
    <x v="0"/>
    <s v="USD"/>
    <n v="1442315460"/>
    <n v="1439696174"/>
    <b v="0"/>
    <n v="2"/>
    <b v="0"/>
    <s v="publishing/translations"/>
    <x v="1775"/>
    <x v="828"/>
    <s v="publishing"/>
    <s v="translations"/>
    <x v="2261"/>
    <d v="2015-09-15T06:11:00"/>
  </r>
  <r>
    <n v="541"/>
    <s v="Deviations"/>
    <s v="A website dedicated to local Kink Communities; to find others with matching interests and bring them together."/>
    <x v="270"/>
    <x v="82"/>
    <x v="1"/>
    <x v="0"/>
    <s v="USD"/>
    <n v="1446080834"/>
    <n v="1443488834"/>
    <b v="0"/>
    <n v="1"/>
    <b v="0"/>
    <s v="technology/web"/>
    <x v="1776"/>
    <x v="22"/>
    <s v="technology"/>
    <s v="web"/>
    <x v="2262"/>
    <d v="2015-10-28T20:07:14"/>
  </r>
  <r>
    <n v="2851"/>
    <s v="The Divideâ€ A Great New Controversial Play."/>
    <s v="Set in Southern America â€œThe Divideâ€ is a stage play that touches on the issues that are forefront in America and the world."/>
    <x v="270"/>
    <x v="0"/>
    <x v="1"/>
    <x v="12"/>
    <s v="EUR"/>
    <n v="1454109420"/>
    <n v="1453334629"/>
    <b v="0"/>
    <n v="0"/>
    <b v="0"/>
    <s v="theater/plays"/>
    <x v="0"/>
    <x v="0"/>
    <s v="theater"/>
    <s v="plays"/>
    <x v="2263"/>
    <d v="2016-01-29T18:17:00"/>
  </r>
  <r>
    <n v="3276"/>
    <s v="We The Astronomers"/>
    <s v="In 2016, KO Theatre presents a world premiere play in Toronto, ON about faith, home, and the secrets we keep from those we love."/>
    <x v="270"/>
    <x v="1601"/>
    <x v="2"/>
    <x v="11"/>
    <s v="CAD"/>
    <n v="1459483140"/>
    <n v="1456526879"/>
    <b v="1"/>
    <n v="100"/>
    <b v="1"/>
    <s v="theater/plays"/>
    <x v="1777"/>
    <x v="1691"/>
    <s v="theater"/>
    <s v="plays"/>
    <x v="2264"/>
    <d v="2016-03-31T22:59:00"/>
  </r>
  <r>
    <n v="3674"/>
    <s v="FAUST.hier und jetzt"/>
    <s v="Theaterprojekt 12. Kl. Waldorfschule Essen. 2 junge Regisseure bringen volles Engagement &amp; Zeit ein. FÃ¼r ihre Finanzierung sammeln wir."/>
    <x v="270"/>
    <x v="1597"/>
    <x v="2"/>
    <x v="6"/>
    <s v="EUR"/>
    <n v="1472936229"/>
    <n v="1467752229"/>
    <b v="0"/>
    <n v="31"/>
    <b v="1"/>
    <s v="theater/plays"/>
    <x v="809"/>
    <x v="1692"/>
    <s v="theater"/>
    <s v="plays"/>
    <x v="2265"/>
    <d v="2016-09-03T15:57:09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x v="15"/>
    <x v="1"/>
    <x v="0"/>
    <s v="USD"/>
    <n v="1472847873"/>
    <n v="1468959873"/>
    <b v="0"/>
    <n v="1"/>
    <b v="0"/>
    <s v="theater/plays"/>
    <x v="1778"/>
    <x v="14"/>
    <s v="theater"/>
    <s v="plays"/>
    <x v="2266"/>
    <d v="2016-09-02T15:24:33"/>
  </r>
  <r>
    <n v="861"/>
    <s v="&quot;In My Own EYE &quot; a cabaret not to be missed"/>
    <s v="&quot;In My Own Eye&quot; a cabaret not to be missed  Building a Business Preserving the Art of Cabaret Theatre 4 the Next Generation"/>
    <x v="270"/>
    <x v="1602"/>
    <x v="1"/>
    <x v="0"/>
    <s v="USD"/>
    <n v="1474067404"/>
    <n v="1471475404"/>
    <b v="0"/>
    <n v="2"/>
    <b v="0"/>
    <s v="music/jazz"/>
    <x v="1779"/>
    <x v="1693"/>
    <s v="music"/>
    <s v="jazz"/>
    <x v="2267"/>
    <d v="2016-09-16T18:10:04"/>
  </r>
  <r>
    <n v="3217"/>
    <s v="Wake Up Call @ IRT Theater"/>
    <s v="Wake Up Call is a comedic play about a group of hotel employees working on Christmas Eve."/>
    <x v="270"/>
    <x v="1603"/>
    <x v="2"/>
    <x v="0"/>
    <s v="USD"/>
    <n v="1478264784"/>
    <n v="1475672784"/>
    <b v="1"/>
    <n v="104"/>
    <b v="1"/>
    <s v="theater/plays"/>
    <x v="1780"/>
    <x v="1694"/>
    <s v="theater"/>
    <s v="plays"/>
    <x v="2268"/>
    <d v="2016-11-04T08:06:24"/>
  </r>
  <r>
    <n v="3021"/>
    <s v="BEEP! BEEP! 2ND STORY IS ON THE MOVE!"/>
    <s v="At the end of October 2016, 2nd Story will be moving from its current office space to a storefront space in Albany Park, Chicago, IL."/>
    <x v="270"/>
    <x v="1603"/>
    <x v="2"/>
    <x v="0"/>
    <s v="USD"/>
    <n v="1479794340"/>
    <n v="1476715869"/>
    <b v="0"/>
    <n v="103"/>
    <b v="1"/>
    <s v="theater/spaces"/>
    <x v="1780"/>
    <x v="1695"/>
    <s v="theater"/>
    <s v="spaces"/>
    <x v="2269"/>
    <d v="2016-11-22T00:59:00"/>
  </r>
  <r>
    <n v="3293"/>
    <s v="Threefold Social Organism Theatre Project"/>
    <s v="In 1917 Rudolf Steiner's Threefold Social Organism was an attempt to save a devastated Europe. 100 years later do we have a new chance?"/>
    <x v="270"/>
    <x v="1604"/>
    <x v="2"/>
    <x v="17"/>
    <s v="NZD"/>
    <n v="1488622352"/>
    <n v="1486030352"/>
    <b v="0"/>
    <n v="91"/>
    <b v="1"/>
    <s v="theater/plays"/>
    <x v="1781"/>
    <x v="84"/>
    <s v="theater"/>
    <s v="plays"/>
    <x v="2270"/>
    <d v="2017-03-04T05:12:32"/>
  </r>
  <r>
    <n v="497"/>
    <s v="Galaxy Probe Kids"/>
    <s v="live-action/animated series pilot."/>
    <x v="271"/>
    <x v="32"/>
    <x v="1"/>
    <x v="0"/>
    <s v="USD"/>
    <n v="1419483600"/>
    <n v="1414889665"/>
    <b v="0"/>
    <n v="3"/>
    <b v="0"/>
    <s v="film &amp; video/animation"/>
    <x v="1782"/>
    <x v="21"/>
    <s v="film &amp; video"/>
    <s v="animation"/>
    <x v="2271"/>
    <d v="2014-12-25T00:00:00"/>
  </r>
  <r>
    <n v="750"/>
    <s v="A book no one should have to write-but everyone should read."/>
    <s v="The epic adventure of a 33 year journey surviving 4 open heart surgeries- emotionally powerful. Graphic. Honest. Funny"/>
    <x v="272"/>
    <x v="1605"/>
    <x v="2"/>
    <x v="0"/>
    <s v="USD"/>
    <n v="1361739872"/>
    <n v="1359147872"/>
    <b v="0"/>
    <n v="59"/>
    <b v="1"/>
    <s v="publishing/nonfiction"/>
    <x v="1783"/>
    <x v="1696"/>
    <s v="publishing"/>
    <s v="nonfiction"/>
    <x v="2272"/>
    <d v="2013-02-24T16:04:32"/>
  </r>
  <r>
    <n v="1415"/>
    <s v="The Complete Homilies of Blessed Oscar Romero: Volume 2"/>
    <s v="This is a Series of 6 Books on Blessed Oscar A. Romero`s Writings. This Project will help to pay the translation costs of Volume 2."/>
    <x v="273"/>
    <x v="201"/>
    <x v="1"/>
    <x v="0"/>
    <s v="USD"/>
    <n v="1439741591"/>
    <n v="1436285591"/>
    <b v="0"/>
    <n v="9"/>
    <b v="0"/>
    <s v="publishing/translations"/>
    <x v="1784"/>
    <x v="1697"/>
    <s v="publishing"/>
    <s v="translations"/>
    <x v="2273"/>
    <d v="2015-08-16T11:13:11"/>
  </r>
  <r>
    <n v="215"/>
    <s v="Invisible Scars"/>
    <s v="A short drama based on a true events. Story of a British Soldier who comes back home suffering from Post Traumatic Stress Disorder."/>
    <x v="273"/>
    <x v="22"/>
    <x v="1"/>
    <x v="9"/>
    <s v="GBP"/>
    <n v="1455753540"/>
    <n v="1452058282"/>
    <b v="0"/>
    <n v="1"/>
    <b v="0"/>
    <s v="film &amp; video/drama"/>
    <x v="1785"/>
    <x v="21"/>
    <s v="film &amp; video"/>
    <s v="drama"/>
    <x v="2274"/>
    <d v="2016-02-17T18:59:00"/>
  </r>
  <r>
    <n v="1398"/>
    <s v="We Invite You to Come &quot;Back to the 80's with StonyCold!&quot;"/>
    <s v="'StonyCold', a Kansas-based 80's Rock Band, is recording their first all-cover tunes CD, 'Back To the 80's With StonyCold!'"/>
    <x v="273"/>
    <x v="1606"/>
    <x v="2"/>
    <x v="0"/>
    <s v="USD"/>
    <n v="1467752334"/>
    <n v="1465160334"/>
    <b v="0"/>
    <n v="65"/>
    <b v="1"/>
    <s v="music/rock"/>
    <x v="1786"/>
    <x v="1698"/>
    <s v="music"/>
    <s v="rock"/>
    <x v="2275"/>
    <d v="2016-07-05T15:58:54"/>
  </r>
  <r>
    <n v="1052"/>
    <s v="Big Daddy's Long Ass Road Trip To W.S.O.P. 2016! Podcasts!"/>
    <s v="Production costs for middle aged comics sharing cross USA country road trip experience via www.bigdaddyroadshow.com Podcasts.ComedySHOW"/>
    <x v="274"/>
    <x v="0"/>
    <x v="0"/>
    <x v="0"/>
    <s v="USD"/>
    <n v="1465243740"/>
    <n v="1461438495"/>
    <b v="0"/>
    <n v="0"/>
    <b v="0"/>
    <s v="journalism/audio"/>
    <x v="0"/>
    <x v="0"/>
    <s v="journalism"/>
    <s v="audio"/>
    <x v="2276"/>
    <d v="2016-06-06T15:09:00"/>
  </r>
  <r>
    <n v="3184"/>
    <s v="Equus at Frenetic Theatre"/>
    <s v="Equus is the story of a psychiatrist treating a teenaged boy who blinds six horses with a metal spike."/>
    <x v="275"/>
    <x v="1607"/>
    <x v="2"/>
    <x v="0"/>
    <s v="USD"/>
    <n v="1404258631"/>
    <n v="1401666631"/>
    <b v="1"/>
    <n v="46"/>
    <b v="1"/>
    <s v="theater/plays"/>
    <x v="1787"/>
    <x v="1699"/>
    <s v="theater"/>
    <s v="plays"/>
    <x v="2277"/>
    <d v="2014-07-01T18:50:31"/>
  </r>
  <r>
    <n v="1552"/>
    <s v="Upstate Autumn: a photographic journey in Upstate New York"/>
    <s v="Help me spend this fall capturing autumnâ€™s spectacular season in detail so I can create high quality images for home dÃ©cor."/>
    <x v="275"/>
    <x v="1608"/>
    <x v="1"/>
    <x v="0"/>
    <s v="USD"/>
    <n v="1412135940"/>
    <n v="1410366708"/>
    <b v="0"/>
    <n v="16"/>
    <b v="0"/>
    <s v="photography/nature"/>
    <x v="1788"/>
    <x v="1700"/>
    <s v="photography"/>
    <s v="nature"/>
    <x v="2278"/>
    <d v="2014-09-30T22:59:00"/>
  </r>
  <r>
    <n v="3724"/>
    <s v="Send 'Bin Laden: The One Man Show' to Hollywood!"/>
    <s v="One man, one monster, one unforgettable act of violence. This is the story of the worldâ€™s most notorious terrorist. It is going to USA"/>
    <x v="275"/>
    <x v="1609"/>
    <x v="2"/>
    <x v="9"/>
    <s v="GBP"/>
    <n v="1462402800"/>
    <n v="1459856860"/>
    <b v="0"/>
    <n v="89"/>
    <b v="1"/>
    <s v="theater/plays"/>
    <x v="1789"/>
    <x v="1701"/>
    <s v="theater"/>
    <s v="plays"/>
    <x v="2279"/>
    <d v="2016-05-04T18:00:00"/>
  </r>
  <r>
    <n v="763"/>
    <s v="Highland Sabre - A Black Beast Books Project"/>
    <s v="Highland Sabre explores a possible yet terrifying explanation for the mystery big cats said to prowl the British countryside."/>
    <x v="276"/>
    <x v="186"/>
    <x v="1"/>
    <x v="9"/>
    <s v="GBP"/>
    <n v="1376563408"/>
    <n v="1373971408"/>
    <b v="0"/>
    <n v="1"/>
    <b v="0"/>
    <s v="publishing/fiction"/>
    <x v="1790"/>
    <x v="184"/>
    <s v="publishing"/>
    <s v="fiction"/>
    <x v="2280"/>
    <d v="2013-08-15T05:43:28"/>
  </r>
  <r>
    <n v="3179"/>
    <s v="I Do Wonder"/>
    <s v="A Sci-fi play in several vignettes that will narrate an alternate history in the mid-20th century."/>
    <x v="277"/>
    <x v="1610"/>
    <x v="2"/>
    <x v="0"/>
    <s v="USD"/>
    <n v="1367859071"/>
    <n v="1365699071"/>
    <b v="1"/>
    <n v="62"/>
    <b v="1"/>
    <s v="theater/plays"/>
    <x v="1791"/>
    <x v="1702"/>
    <s v="theater"/>
    <s v="plays"/>
    <x v="2281"/>
    <d v="2013-05-06T11:51:11"/>
  </r>
  <r>
    <n v="2173"/>
    <s v="Brother K's first full length album, One Eyed King"/>
    <s v="Our first full length album, One Eyed King, is an overdriven roadtrip through the heart of darkness. Rocknroll with a reading problem."/>
    <x v="277"/>
    <x v="1611"/>
    <x v="2"/>
    <x v="0"/>
    <s v="USD"/>
    <n v="1378785540"/>
    <n v="1376066243"/>
    <b v="0"/>
    <n v="90"/>
    <b v="1"/>
    <s v="music/rock"/>
    <x v="1792"/>
    <x v="1703"/>
    <s v="music"/>
    <s v="rock"/>
    <x v="2282"/>
    <d v="2013-09-09T22:59:00"/>
  </r>
  <r>
    <n v="1771"/>
    <s v="&quot;Drakes Folly&quot;"/>
    <s v="Photographic book on the historic oil region of Pennsylvania where Edwin Drake drilled the well that started the modern oil industry."/>
    <x v="277"/>
    <x v="1612"/>
    <x v="1"/>
    <x v="9"/>
    <s v="GBP"/>
    <n v="1414107040"/>
    <n v="1411515040"/>
    <b v="1"/>
    <n v="25"/>
    <b v="0"/>
    <s v="photography/photobooks"/>
    <x v="1793"/>
    <x v="1704"/>
    <s v="photography"/>
    <s v="photobooks"/>
    <x v="2283"/>
    <d v="2014-10-23T18:30:40"/>
  </r>
  <r>
    <n v="3018"/>
    <s v="Why Theatre"/>
    <s v="Le projet vise la crÃ©ation dâ€™un lieu de rÃ©sidence, recherche et formation dÃ©diÃ© Ã  l'art vivant, l'image et la narration."/>
    <x v="277"/>
    <x v="1613"/>
    <x v="2"/>
    <x v="14"/>
    <s v="EUR"/>
    <n v="1437429600"/>
    <n v="1433747376"/>
    <b v="0"/>
    <n v="41"/>
    <b v="1"/>
    <s v="theater/spaces"/>
    <x v="1794"/>
    <x v="1705"/>
    <s v="theater"/>
    <s v="spaces"/>
    <x v="2284"/>
    <d v="2015-07-20T17:00:00"/>
  </r>
  <r>
    <n v="2392"/>
    <s v="WILLAMETTE EXTRA BOARD (Canceled)"/>
    <s v="I am asking for $4,200 to launch a unique website serving professionals in any and all industries seeking additional income in Oregon."/>
    <x v="277"/>
    <x v="0"/>
    <x v="0"/>
    <x v="0"/>
    <s v="USD"/>
    <n v="1446087223"/>
    <n v="1443495223"/>
    <b v="0"/>
    <n v="0"/>
    <b v="0"/>
    <s v="technology/web"/>
    <x v="0"/>
    <x v="0"/>
    <s v="technology"/>
    <s v="web"/>
    <x v="2285"/>
    <d v="2015-10-28T21:53:43"/>
  </r>
  <r>
    <n v="1136"/>
    <s v="OneLifeMen - Jeu d' Aventure smartphone en Voxel Art"/>
    <s v="Arpenter pas moins de 50 stages ne sera pas facile avec une seule vie... peut Ãªtre que les potions vous aiderons Ã  survivre ?"/>
    <x v="278"/>
    <x v="205"/>
    <x v="1"/>
    <x v="14"/>
    <s v="EUR"/>
    <n v="1450541229"/>
    <n v="1447949229"/>
    <b v="0"/>
    <n v="6"/>
    <b v="0"/>
    <s v="games/mobile games"/>
    <x v="1795"/>
    <x v="1706"/>
    <s v="games"/>
    <s v="mobile games"/>
    <x v="2286"/>
    <d v="2015-12-19T11:07:09"/>
  </r>
  <r>
    <n v="3103"/>
    <s v="Professional Venue for local artists!!"/>
    <s v="Creating a place for local artists to perform, at substantially less cost for them"/>
    <x v="279"/>
    <x v="105"/>
    <x v="1"/>
    <x v="0"/>
    <s v="USD"/>
    <n v="1434080706"/>
    <n v="1428896706"/>
    <b v="0"/>
    <n v="2"/>
    <b v="0"/>
    <s v="theater/spaces"/>
    <x v="1796"/>
    <x v="103"/>
    <s v="theater"/>
    <s v="spaces"/>
    <x v="2287"/>
    <d v="2015-06-11T22:45:06"/>
  </r>
  <r>
    <n v="3131"/>
    <s v="SNAKE EYES"/>
    <s v="A Staged Reading of &quot;Snake Eyes,&quot; a new play by Alex Rafala"/>
    <x v="279"/>
    <x v="3"/>
    <x v="3"/>
    <x v="0"/>
    <s v="USD"/>
    <n v="1491656045"/>
    <n v="1489067645"/>
    <b v="0"/>
    <n v="12"/>
    <b v="0"/>
    <s v="theater/plays"/>
    <x v="1797"/>
    <x v="1325"/>
    <s v="theater"/>
    <s v="plays"/>
    <x v="2288"/>
    <d v="2017-04-08T07:54:05"/>
  </r>
  <r>
    <n v="3084"/>
    <s v="URGENT: Help Us Replace Our Ramp!"/>
    <s v="18-yr-old handicap-access ramp collapsed, must replace. Help fund &amp; ensure everyone access to our 35-seat non-profit community theater!"/>
    <x v="280"/>
    <x v="1614"/>
    <x v="1"/>
    <x v="0"/>
    <s v="USD"/>
    <n v="1430851680"/>
    <n v="1428340931"/>
    <b v="0"/>
    <n v="6"/>
    <b v="0"/>
    <s v="theater/spaces"/>
    <x v="1798"/>
    <x v="1707"/>
    <s v="theater"/>
    <s v="spaces"/>
    <x v="2289"/>
    <d v="2015-05-05T13:48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x v="0"/>
    <x v="0"/>
    <x v="0"/>
    <s v="USD"/>
    <n v="1259715000"/>
    <n v="1253712916"/>
    <b v="0"/>
    <n v="0"/>
    <b v="0"/>
    <s v="publishing/art books"/>
    <x v="0"/>
    <x v="0"/>
    <s v="publishing"/>
    <s v="art books"/>
    <x v="2290"/>
    <d v="2009-12-01T19:50:00"/>
  </r>
  <r>
    <n v="1565"/>
    <s v="The National Forests Passport Project (Canceled)"/>
    <s v="Award-winning artists compete to have their art featured in the National Forests Passport Book depicting 9 Forest Regions of the US."/>
    <x v="281"/>
    <x v="176"/>
    <x v="0"/>
    <x v="0"/>
    <s v="USD"/>
    <n v="1307554261"/>
    <n v="1304962261"/>
    <b v="0"/>
    <n v="1"/>
    <b v="0"/>
    <s v="publishing/art books"/>
    <x v="1099"/>
    <x v="56"/>
    <s v="publishing"/>
    <s v="art books"/>
    <x v="2291"/>
    <d v="2011-06-08T12:31:01"/>
  </r>
  <r>
    <n v="1492"/>
    <s v="The Grym Brothers Series"/>
    <s v="The Grym Brothers is a series about two brothers who are grim reapers, hunting down souls that canâ€™t or wonâ€™t move on the afterlife."/>
    <x v="281"/>
    <x v="32"/>
    <x v="1"/>
    <x v="0"/>
    <s v="USD"/>
    <n v="1308431646"/>
    <n v="1305839646"/>
    <b v="0"/>
    <n v="2"/>
    <b v="0"/>
    <s v="publishing/fiction"/>
    <x v="1025"/>
    <x v="31"/>
    <s v="publishing"/>
    <s v="fiction"/>
    <x v="2292"/>
    <d v="2011-06-18T16:14:06"/>
  </r>
  <r>
    <n v="2497"/>
    <s v="New Joe Rut Album: Live From the Great American Music Hall"/>
    <s v="Joe Rut captures his eccentrically funny and moving songs live with an 8-piece band + special guests.  Help him release it!!!"/>
    <x v="281"/>
    <x v="1615"/>
    <x v="2"/>
    <x v="0"/>
    <s v="USD"/>
    <n v="1312578338"/>
    <n v="1309986338"/>
    <b v="0"/>
    <n v="56"/>
    <b v="1"/>
    <s v="music/indie rock"/>
    <x v="1799"/>
    <x v="1708"/>
    <s v="music"/>
    <s v="indie rock"/>
    <x v="2293"/>
    <d v="2011-08-05T16:05:38"/>
  </r>
  <r>
    <n v="1632"/>
    <s v="Culprit needs a van!"/>
    <s v="Hey everyone! If you don't already know, we're Culprit, a 4-piece rock band from Los Angeles &amp; we are in dire need of a new tour van!"/>
    <x v="281"/>
    <x v="1616"/>
    <x v="2"/>
    <x v="0"/>
    <s v="USD"/>
    <n v="1316851854"/>
    <n v="1311667854"/>
    <b v="0"/>
    <n v="47"/>
    <b v="1"/>
    <s v="music/rock"/>
    <x v="1800"/>
    <x v="1709"/>
    <s v="music"/>
    <s v="rock"/>
    <x v="2294"/>
    <d v="2011-09-24T03:10:54"/>
  </r>
  <r>
    <n v="82"/>
    <s v="&quot;T IS FOR TANTRUM&quot; - HORROR/COMEDY"/>
    <s v="A short film about the tragically hilarious events that occur when a fearful and panicky 6-year old boy loses his first baby tooth."/>
    <x v="281"/>
    <x v="1617"/>
    <x v="2"/>
    <x v="0"/>
    <s v="USD"/>
    <n v="1318189261"/>
    <n v="1315597261"/>
    <b v="0"/>
    <n v="100"/>
    <b v="1"/>
    <s v="film &amp; video/shorts"/>
    <x v="1315"/>
    <x v="1710"/>
    <s v="film &amp; video"/>
    <s v="shorts"/>
    <x v="2295"/>
    <d v="2011-10-09T14:41:01"/>
  </r>
  <r>
    <n v="2086"/>
    <s v="Adam Sullivan - Recording 4 New EPs for 2012!"/>
    <s v="I am in the process of completing 4 new EPs to be released in Winter, Spring, Summer, and Fall of 2012."/>
    <x v="281"/>
    <x v="1618"/>
    <x v="2"/>
    <x v="0"/>
    <s v="USD"/>
    <n v="1323838740"/>
    <n v="1321200332"/>
    <b v="0"/>
    <n v="35"/>
    <b v="1"/>
    <s v="music/indie rock"/>
    <x v="1801"/>
    <x v="1711"/>
    <s v="music"/>
    <s v="indie rock"/>
    <x v="2296"/>
    <d v="2011-12-13T23:59:00"/>
  </r>
  <r>
    <n v="1630"/>
    <s v="Golden Grenade Records Their Debut EP"/>
    <s v="Inspired by the legacy of Tex Tucker, Golden Grenade is setting out to record their first CD with heavy hearts and intense purpose."/>
    <x v="281"/>
    <x v="1619"/>
    <x v="2"/>
    <x v="0"/>
    <s v="USD"/>
    <n v="1330671540"/>
    <n v="1328040375"/>
    <b v="0"/>
    <n v="126"/>
    <b v="1"/>
    <s v="music/rock"/>
    <x v="1802"/>
    <x v="1712"/>
    <s v="music"/>
    <s v="rock"/>
    <x v="2297"/>
    <d v="2012-03-02T01:59:00"/>
  </r>
  <r>
    <n v="2210"/>
    <s v="The Seshen's Debut Album Release"/>
    <s v="Influenced by Little Dragon, J. Dilla, Erykah Badu &amp; Beach House, this genre-defying record fuses hip-hop, soul, pop and electronica."/>
    <x v="281"/>
    <x v="1620"/>
    <x v="2"/>
    <x v="0"/>
    <s v="USD"/>
    <n v="1334424960"/>
    <n v="1329442510"/>
    <b v="0"/>
    <n v="72"/>
    <b v="1"/>
    <s v="music/electronic music"/>
    <x v="1803"/>
    <x v="1713"/>
    <s v="music"/>
    <s v="electronic music"/>
    <x v="2298"/>
    <d v="2012-04-14T12:36:00"/>
  </r>
  <r>
    <n v="276"/>
    <s v="Abalimi"/>
    <s v="A film about Xhosa women in townships of South Africa micro-farming to fight extreme poverty, gain health, and create food security."/>
    <x v="281"/>
    <x v="1621"/>
    <x v="2"/>
    <x v="0"/>
    <s v="USD"/>
    <n v="1335574674"/>
    <n v="1330394274"/>
    <b v="1"/>
    <n v="62"/>
    <b v="1"/>
    <s v="film &amp; video/documentary"/>
    <x v="1804"/>
    <x v="1714"/>
    <s v="film &amp; video"/>
    <s v="documentary"/>
    <x v="2299"/>
    <d v="2012-04-27T19:57:54"/>
  </r>
  <r>
    <n v="274"/>
    <s v="In Search of Nabad (Documentary Film)"/>
    <s v="An intimate documentary sharing the powerful voices of Seattle's Somali refugees and their search for peace in their new home."/>
    <x v="281"/>
    <x v="1622"/>
    <x v="2"/>
    <x v="0"/>
    <s v="USD"/>
    <n v="1333609140"/>
    <n v="1330638829"/>
    <b v="1"/>
    <n v="113"/>
    <b v="1"/>
    <s v="film &amp; video/documentary"/>
    <x v="1805"/>
    <x v="1715"/>
    <s v="film &amp; video"/>
    <s v="documentary"/>
    <x v="2300"/>
    <d v="2012-04-05T01:59:00"/>
  </r>
  <r>
    <n v="2481"/>
    <s v="The Chrome Cranks launch PR campaign for new album!"/>
    <s v="To support the media blitz for their brand-new album, the band is offering a Kickstarter-only EP and other amazing premiums."/>
    <x v="281"/>
    <x v="1623"/>
    <x v="2"/>
    <x v="0"/>
    <s v="USD"/>
    <n v="1335799808"/>
    <n v="1333207808"/>
    <b v="0"/>
    <n v="95"/>
    <b v="1"/>
    <s v="music/indie rock"/>
    <x v="1806"/>
    <x v="1716"/>
    <s v="music"/>
    <s v="indie rock"/>
    <x v="2301"/>
    <d v="2012-04-30T10:30:08"/>
  </r>
  <r>
    <n v="2764"/>
    <s v="A Growing Adventure"/>
    <s v="My Budding Bears are four teddy bears living in an enchanted garden sharing friendship, tea parties and delightful adventures."/>
    <x v="281"/>
    <x v="100"/>
    <x v="1"/>
    <x v="0"/>
    <s v="USD"/>
    <n v="1338404400"/>
    <n v="1335855631"/>
    <b v="0"/>
    <n v="4"/>
    <b v="0"/>
    <s v="publishing/children's books"/>
    <x v="1807"/>
    <x v="475"/>
    <s v="publishing"/>
    <s v="children's books"/>
    <x v="2302"/>
    <d v="2012-05-30T14:00:00"/>
  </r>
  <r>
    <n v="2024"/>
    <s v="RA 3D printer controller by Elefu"/>
    <s v="RA - 3D Printer board. This board can control 3 extruders, bed heaters, Elefu control panel, 4 temp monitors, lighting and more."/>
    <x v="281"/>
    <x v="1624"/>
    <x v="2"/>
    <x v="0"/>
    <s v="USD"/>
    <n v="1344826800"/>
    <n v="1341875544"/>
    <b v="1"/>
    <n v="105"/>
    <b v="1"/>
    <s v="technology/hardware"/>
    <x v="1808"/>
    <x v="1717"/>
    <s v="technology"/>
    <s v="hardware"/>
    <x v="2303"/>
    <d v="2012-08-12T22:00:00"/>
  </r>
  <r>
    <n v="2532"/>
    <s v="The Pacific Guitar Ensemble's Debut Recording!"/>
    <s v="Please help us record our first album, which will contain an exciting collection of works, old and new, for large guitar ensemble!"/>
    <x v="281"/>
    <x v="1625"/>
    <x v="2"/>
    <x v="0"/>
    <s v="USD"/>
    <n v="1345148566"/>
    <n v="1342556566"/>
    <b v="0"/>
    <n v="60"/>
    <b v="1"/>
    <s v="music/classical music"/>
    <x v="1809"/>
    <x v="1718"/>
    <s v="music"/>
    <s v="classical music"/>
    <x v="2304"/>
    <d v="2012-08-16T15:22:46"/>
  </r>
  <r>
    <n v="729"/>
    <s v="The Malformation of Health Care"/>
    <s v="A true David vs.Goliath story about a young adult battling the U.S. health care system to survive and become an advocate for change."/>
    <x v="281"/>
    <x v="1510"/>
    <x v="2"/>
    <x v="0"/>
    <s v="USD"/>
    <n v="1348028861"/>
    <n v="1342844861"/>
    <b v="0"/>
    <n v="120"/>
    <b v="1"/>
    <s v="publishing/nonfiction"/>
    <x v="1444"/>
    <x v="1719"/>
    <s v="publishing"/>
    <s v="nonfiction"/>
    <x v="2305"/>
    <d v="2012-09-18T23:27:41"/>
  </r>
  <r>
    <n v="2202"/>
    <s v="zircon - &quot;Identity Sequence&quot;: A cyberpunk-inspired journey"/>
    <s v="An electro-organic album of evolved dance music inspired by seminal cyberpunk works."/>
    <x v="281"/>
    <x v="1626"/>
    <x v="2"/>
    <x v="0"/>
    <s v="USD"/>
    <n v="1351801368"/>
    <n v="1349209368"/>
    <b v="0"/>
    <n v="721"/>
    <b v="1"/>
    <s v="music/electronic music"/>
    <x v="1810"/>
    <x v="1720"/>
    <s v="music"/>
    <s v="electronic music"/>
    <x v="2306"/>
    <d v="2012-11-01T15:22:48"/>
  </r>
  <r>
    <n v="2765"/>
    <s v="A Story Book For Kids: Technology and Everyday Life"/>
    <s v="I am writing an illustrated book for children ages 3 to 7 that meshes technology in everyday life stories."/>
    <x v="281"/>
    <x v="0"/>
    <x v="1"/>
    <x v="0"/>
    <s v="USD"/>
    <n v="1351432428"/>
    <n v="1350050028"/>
    <b v="0"/>
    <n v="0"/>
    <b v="0"/>
    <s v="publishing/children's books"/>
    <x v="0"/>
    <x v="0"/>
    <s v="publishing"/>
    <s v="children's books"/>
    <x v="2307"/>
    <d v="2012-10-28T08:53:48"/>
  </r>
  <r>
    <n v="2499"/>
    <s v="Ryan Hamilton : UK House Party Tour 2013"/>
    <s v="Ryan is headed to the UK for a series of Private House Parties! He needs your help. Don't miss your chance to be a part of the fun!"/>
    <x v="281"/>
    <x v="1627"/>
    <x v="2"/>
    <x v="0"/>
    <s v="USD"/>
    <n v="1356976800"/>
    <n v="1352820837"/>
    <b v="0"/>
    <n v="170"/>
    <b v="1"/>
    <s v="music/indie rock"/>
    <x v="1811"/>
    <x v="1721"/>
    <s v="music"/>
    <s v="indie rock"/>
    <x v="2308"/>
    <d v="2012-12-31T13:00:00"/>
  </r>
  <r>
    <n v="2774"/>
    <s v="Welcome to Jangala Tribal Warriors: Book One"/>
    <s v="Building the inner wealth of children builds stronger families, schools and communities. Peaceful and positive relationships flourish."/>
    <x v="281"/>
    <x v="1347"/>
    <x v="1"/>
    <x v="0"/>
    <s v="USD"/>
    <n v="1362711728"/>
    <n v="1360119728"/>
    <b v="0"/>
    <n v="13"/>
    <b v="0"/>
    <s v="publishing/children's books"/>
    <x v="1812"/>
    <x v="1722"/>
    <s v="publishing"/>
    <s v="children's books"/>
    <x v="2309"/>
    <d v="2013-03-07T22:02:08"/>
  </r>
  <r>
    <n v="1462"/>
    <s v="Unbound: Fiction on the Radio"/>
    <s v="A new radio show focused on short fiction produced by Louisville Public Media"/>
    <x v="281"/>
    <x v="1628"/>
    <x v="2"/>
    <x v="0"/>
    <s v="USD"/>
    <n v="1365609271"/>
    <n v="1363017271"/>
    <b v="1"/>
    <n v="150"/>
    <b v="1"/>
    <s v="publishing/radio &amp; podcasts"/>
    <x v="1813"/>
    <x v="1723"/>
    <s v="publishing"/>
    <s v="radio &amp; podcasts"/>
    <x v="2310"/>
    <d v="2013-04-10T10:54:31"/>
  </r>
  <r>
    <n v="1976"/>
    <s v="Pi Lite white - Bright white LED display for Raspberry Pi"/>
    <s v="Can you help us make an ultra bright white one a reality?"/>
    <x v="281"/>
    <x v="1629"/>
    <x v="2"/>
    <x v="9"/>
    <s v="GBP"/>
    <n v="1373751325"/>
    <n v="1371159325"/>
    <b v="1"/>
    <n v="473"/>
    <b v="1"/>
    <s v="technology/hardware"/>
    <x v="1814"/>
    <x v="1724"/>
    <s v="technology"/>
    <s v="hardware"/>
    <x v="2311"/>
    <d v="2013-07-13T16:35:25"/>
  </r>
  <r>
    <n v="1403"/>
    <s v="Gregorian Rock"/>
    <s v="Gregorian Rock merges Gregorian chant with modern music. It is serene, yet pummeling. It's not for everyone, but it might be for you."/>
    <x v="281"/>
    <x v="1630"/>
    <x v="2"/>
    <x v="0"/>
    <s v="USD"/>
    <n v="1374802235"/>
    <n v="1372210235"/>
    <b v="0"/>
    <n v="66"/>
    <b v="1"/>
    <s v="music/rock"/>
    <x v="1815"/>
    <x v="1725"/>
    <s v="music"/>
    <s v="rock"/>
    <x v="2312"/>
    <d v="2013-07-25T20:30:35"/>
  </r>
  <r>
    <n v="2527"/>
    <s v="Britten in Song: A Centennial Celebration"/>
    <s v="Five Programs of Benjamin Britten's vocal works featuring over 20 extraordinary vocalists and pianists."/>
    <x v="281"/>
    <x v="1631"/>
    <x v="2"/>
    <x v="0"/>
    <s v="USD"/>
    <n v="1382068740"/>
    <n v="1380477691"/>
    <b v="0"/>
    <n v="71"/>
    <b v="1"/>
    <s v="music/classical music"/>
    <x v="1816"/>
    <x v="1726"/>
    <s v="music"/>
    <s v="classical music"/>
    <x v="2313"/>
    <d v="2013-10-17T22:59:00"/>
  </r>
  <r>
    <n v="769"/>
    <s v="Sorry I Tripped in Your Yard"/>
    <s v="Over a year of dedication has produced amazing photos and stirring words. The last step is to help those words appear in a printed book"/>
    <x v="281"/>
    <x v="1632"/>
    <x v="1"/>
    <x v="0"/>
    <s v="USD"/>
    <n v="1388102094"/>
    <n v="1385510094"/>
    <b v="0"/>
    <n v="52"/>
    <b v="0"/>
    <s v="publishing/fiction"/>
    <x v="1491"/>
    <x v="1727"/>
    <s v="publishing"/>
    <s v="fiction"/>
    <x v="2314"/>
    <d v="2013-12-26T18:54:54"/>
  </r>
  <r>
    <n v="809"/>
    <s v="Peter's New Album!!"/>
    <s v="Acknowledged songwriter looking to record album of new songs to secure a Publishing Contract"/>
    <x v="281"/>
    <x v="1633"/>
    <x v="2"/>
    <x v="0"/>
    <s v="USD"/>
    <n v="1390161630"/>
    <n v="1387569630"/>
    <b v="0"/>
    <n v="52"/>
    <b v="1"/>
    <s v="music/rock"/>
    <x v="710"/>
    <x v="1728"/>
    <s v="music"/>
    <s v="rock"/>
    <x v="2315"/>
    <d v="2014-01-19T15:00:30"/>
  </r>
  <r>
    <n v="2245"/>
    <s v="TimeWatch: GUMSHOE Investigative Time Travel RPG"/>
    <s v="You've got a time machine, high-powered weapons and a whole lot of history to save. Welcome to TimeWatch!"/>
    <x v="281"/>
    <x v="1634"/>
    <x v="2"/>
    <x v="0"/>
    <s v="USD"/>
    <n v="1393005600"/>
    <n v="1390323617"/>
    <b v="0"/>
    <n v="1980"/>
    <b v="1"/>
    <s v="games/tabletop games"/>
    <x v="1817"/>
    <x v="1729"/>
    <s v="games"/>
    <s v="tabletop games"/>
    <x v="2316"/>
    <d v="2014-02-21T13:00:00"/>
  </r>
  <r>
    <n v="3418"/>
    <s v="&quot;Mukha-Tsokotukha&quot; SoloSchool Youth Play"/>
    <s v="Atlanta SoloSchool brings a beloved children's play to the 4th Annual Festival of Russian Youth Theaters in Washington, DC on May 31."/>
    <x v="281"/>
    <x v="1635"/>
    <x v="2"/>
    <x v="0"/>
    <s v="USD"/>
    <n v="1400875307"/>
    <n v="1398283307"/>
    <b v="0"/>
    <n v="56"/>
    <b v="1"/>
    <s v="theater/plays"/>
    <x v="1818"/>
    <x v="1730"/>
    <s v="theater"/>
    <s v="plays"/>
    <x v="2317"/>
    <d v="2014-05-23T15:01:47"/>
  </r>
  <r>
    <n v="3093"/>
    <s v="Theatre of the Black Butterfly's POOL (NO WATER)"/>
    <s v="Jump in the deep end of the provocative and darkly humourous, POOL (NO WATER)...to be performed in a Pool!  Directed by Gordon McCall."/>
    <x v="281"/>
    <x v="1636"/>
    <x v="1"/>
    <x v="11"/>
    <s v="CAD"/>
    <n v="1401595140"/>
    <n v="1398980941"/>
    <b v="0"/>
    <n v="17"/>
    <b v="0"/>
    <s v="theater/spaces"/>
    <x v="1819"/>
    <x v="1731"/>
    <s v="theater"/>
    <s v="spaces"/>
    <x v="2318"/>
    <d v="2014-05-31T22:59:00"/>
  </r>
  <r>
    <n v="3768"/>
    <s v="Unexpected Stage's Dani Girl, A New Musical"/>
    <s v="Meet Dani, a 9 year old battling leukemia. This witty musical inspires us to believe in the indomitable power of human imagination."/>
    <x v="281"/>
    <x v="1637"/>
    <x v="2"/>
    <x v="0"/>
    <s v="USD"/>
    <n v="1402594090"/>
    <n v="1400002090"/>
    <b v="0"/>
    <n v="58"/>
    <b v="1"/>
    <s v="theater/musical"/>
    <x v="1820"/>
    <x v="1732"/>
    <s v="theater"/>
    <s v="musical"/>
    <x v="2319"/>
    <d v="2014-06-12T12:28:10"/>
  </r>
  <r>
    <n v="1628"/>
    <s v="&quot;Songs for Tsippora&quot; Byronâ€™s DEBUT EP"/>
    <s v="Original Jewish rock music on human relationships and identity"/>
    <x v="281"/>
    <x v="1638"/>
    <x v="2"/>
    <x v="0"/>
    <s v="USD"/>
    <n v="1403026882"/>
    <n v="1400175682"/>
    <b v="0"/>
    <n v="88"/>
    <b v="1"/>
    <s v="music/rock"/>
    <x v="1821"/>
    <x v="1733"/>
    <s v="music"/>
    <s v="rock"/>
    <x v="2320"/>
    <d v="2014-06-17T12:41:22"/>
  </r>
  <r>
    <n v="3517"/>
    <s v="A Bright Room Called Day by Tony Kushner"/>
    <s v="Support an outstanding cast of actors to take on a professional production of a masterpiece of modern theatre"/>
    <x v="281"/>
    <x v="1639"/>
    <x v="2"/>
    <x v="9"/>
    <s v="GBP"/>
    <n v="1404471600"/>
    <n v="1401910634"/>
    <b v="0"/>
    <n v="13"/>
    <b v="1"/>
    <s v="theater/plays"/>
    <x v="809"/>
    <x v="1734"/>
    <s v="theater"/>
    <s v="plays"/>
    <x v="2321"/>
    <d v="2014-07-04T06:00:00"/>
  </r>
  <r>
    <n v="3162"/>
    <s v="Your Radio Adventure!"/>
    <s v="Radio show meets interactive novel, accompanied by live foley, music, and audience participation. YOU choose what happens next!"/>
    <x v="281"/>
    <x v="1640"/>
    <x v="2"/>
    <x v="0"/>
    <s v="USD"/>
    <n v="1404698400"/>
    <n v="1402331262"/>
    <b v="1"/>
    <n v="63"/>
    <b v="1"/>
    <s v="theater/plays"/>
    <x v="1822"/>
    <x v="1735"/>
    <s v="theater"/>
    <s v="plays"/>
    <x v="2322"/>
    <d v="2014-07-06T21:00:00"/>
  </r>
  <r>
    <n v="996"/>
    <s v="Social behavior in technical communities"/>
    <s v="Study the behaviour of technical communities by tracking their movement  through wearables"/>
    <x v="281"/>
    <x v="76"/>
    <x v="1"/>
    <x v="0"/>
    <s v="USD"/>
    <n v="1406474820"/>
    <n v="1403902060"/>
    <b v="0"/>
    <n v="5"/>
    <b v="0"/>
    <s v="technology/wearables"/>
    <x v="1823"/>
    <x v="72"/>
    <s v="technology"/>
    <s v="wearables"/>
    <x v="2323"/>
    <d v="2014-07-27T10:27:00"/>
  </r>
  <r>
    <n v="3157"/>
    <s v="Summer FourPlay"/>
    <s v="Four Directors.  Four One Acts.  Four Genres.  For You."/>
    <x v="281"/>
    <x v="1641"/>
    <x v="2"/>
    <x v="0"/>
    <s v="USD"/>
    <n v="1405746000"/>
    <n v="1404932105"/>
    <b v="1"/>
    <n v="41"/>
    <b v="1"/>
    <s v="theater/plays"/>
    <x v="1166"/>
    <x v="1736"/>
    <s v="theater"/>
    <s v="plays"/>
    <x v="2324"/>
    <d v="2014-07-19T00:00:00"/>
  </r>
  <r>
    <n v="3212"/>
    <s v="Campo Maldito"/>
    <s v="Help us bring our production of Campo Maldito to New York AND San Francisco!"/>
    <x v="281"/>
    <x v="1642"/>
    <x v="2"/>
    <x v="0"/>
    <s v="USD"/>
    <n v="1407524751"/>
    <n v="1404932751"/>
    <b v="1"/>
    <n v="94"/>
    <b v="1"/>
    <s v="theater/plays"/>
    <x v="1824"/>
    <x v="1737"/>
    <s v="theater"/>
    <s v="plays"/>
    <x v="2325"/>
    <d v="2014-08-08T14:05:51"/>
  </r>
  <r>
    <n v="4065"/>
    <s v="A Midsummer's Night's Dream"/>
    <s v="A classical/ fantasy version of midsummers done by professionally trained actors in Tulsa!"/>
    <x v="281"/>
    <x v="1643"/>
    <x v="1"/>
    <x v="0"/>
    <s v="USD"/>
    <n v="1407883811"/>
    <n v="1405291811"/>
    <b v="0"/>
    <n v="4"/>
    <b v="0"/>
    <s v="theater/plays"/>
    <x v="1825"/>
    <x v="1738"/>
    <s v="theater"/>
    <s v="plays"/>
    <x v="2326"/>
    <d v="2014-08-12T17:50:11"/>
  </r>
  <r>
    <n v="30"/>
    <s v="Introverts Web Series"/>
    <s v="Comedy series about three introverted roommates coping with single life, secret resentments, and loudmouthed extroverts."/>
    <x v="281"/>
    <x v="1644"/>
    <x v="2"/>
    <x v="0"/>
    <s v="USD"/>
    <n v="1408604515"/>
    <n v="1406012515"/>
    <b v="0"/>
    <n v="53"/>
    <b v="1"/>
    <s v="film &amp; video/television"/>
    <x v="1826"/>
    <x v="1739"/>
    <s v="film &amp; video"/>
    <s v="television"/>
    <x v="2327"/>
    <d v="2014-08-21T02:01:55"/>
  </r>
  <r>
    <n v="3045"/>
    <s v="Colorado ACTS Black Box Painting"/>
    <s v="Walmart decided they wanted our space, so we had to move to a new theater. Help us make it an awesome space by painting it all black!"/>
    <x v="281"/>
    <x v="1645"/>
    <x v="2"/>
    <x v="0"/>
    <s v="USD"/>
    <n v="1408679055"/>
    <n v="1406087055"/>
    <b v="0"/>
    <n v="64"/>
    <b v="1"/>
    <s v="theater/spaces"/>
    <x v="1827"/>
    <x v="1740"/>
    <s v="theater"/>
    <s v="spaces"/>
    <x v="2328"/>
    <d v="2014-08-21T22:44:15"/>
  </r>
  <r>
    <n v="3626"/>
    <s v="These are your lives."/>
    <s v="The first four-week performance run for our dance-theatre company, Geste Records, to be performed at The Yard Theatre in September."/>
    <x v="281"/>
    <x v="1646"/>
    <x v="2"/>
    <x v="9"/>
    <s v="GBP"/>
    <n v="1408204857"/>
    <n v="1406390457"/>
    <b v="0"/>
    <n v="48"/>
    <b v="1"/>
    <s v="theater/plays"/>
    <x v="755"/>
    <x v="1741"/>
    <s v="theater"/>
    <s v="plays"/>
    <x v="2329"/>
    <d v="2014-08-16T11:00:57"/>
  </r>
  <r>
    <n v="1273"/>
    <s v="Run Coyote &quot;Youth Haunts&quot; - Vinyl LP and CD"/>
    <s v="Run Coyote is raising funds to produce their debut album - &quot;Youth Haunts&quot; - on vinyl LP and CD"/>
    <x v="281"/>
    <x v="1647"/>
    <x v="2"/>
    <x v="11"/>
    <s v="CAD"/>
    <n v="1409506291"/>
    <n v="1406914291"/>
    <b v="1"/>
    <n v="54"/>
    <b v="1"/>
    <s v="music/rock"/>
    <x v="1615"/>
    <x v="307"/>
    <s v="music"/>
    <s v="rock"/>
    <x v="2330"/>
    <d v="2014-08-31T12:31:31"/>
  </r>
  <r>
    <n v="1719"/>
    <s v="Messiah's Call &quot;He'll Do It Today&quot; 2014"/>
    <s v="Building the foundation for a great work! Join us on our journey to bring a fresh approach to ministry through song and testimony!"/>
    <x v="281"/>
    <x v="211"/>
    <x v="1"/>
    <x v="0"/>
    <s v="USD"/>
    <n v="1410958191"/>
    <n v="1408366191"/>
    <b v="0"/>
    <n v="3"/>
    <b v="0"/>
    <s v="music/faith"/>
    <x v="1828"/>
    <x v="1267"/>
    <s v="music"/>
    <s v="faith"/>
    <x v="2331"/>
    <d v="2014-09-17T07:49:51"/>
  </r>
  <r>
    <n v="3673"/>
    <s v="CHILD Z"/>
    <s v="Zoe is a teenage girl growing up in a deeply disturbing society. If those paid to protect her aren't listening, then who is?"/>
    <x v="281"/>
    <x v="1648"/>
    <x v="2"/>
    <x v="9"/>
    <s v="GBP"/>
    <n v="1415191920"/>
    <n v="1412233497"/>
    <b v="0"/>
    <n v="114"/>
    <b v="1"/>
    <s v="theater/plays"/>
    <x v="1829"/>
    <x v="1742"/>
    <s v="theater"/>
    <s v="plays"/>
    <x v="2332"/>
    <d v="2014-11-05T07:52:00"/>
  </r>
  <r>
    <n v="815"/>
    <s v="Some Late Help for The Early Reset"/>
    <s v="Be a part of helping The Early Reset finish their new 7 song EP."/>
    <x v="281"/>
    <x v="1649"/>
    <x v="2"/>
    <x v="0"/>
    <s v="USD"/>
    <n v="1414879303"/>
    <n v="1412287303"/>
    <b v="0"/>
    <n v="43"/>
    <b v="1"/>
    <s v="music/rock"/>
    <x v="1830"/>
    <x v="1743"/>
    <s v="music"/>
    <s v="rock"/>
    <x v="2333"/>
    <d v="2014-11-01T17:01:43"/>
  </r>
  <r>
    <n v="2334"/>
    <s v="Picnic Pops in Your Grocery Store!"/>
    <s v="Help us get our delicious, organic, artisanal frozen pops on grocery store shelves in the Baltimore &amp; DC areas."/>
    <x v="281"/>
    <x v="1650"/>
    <x v="2"/>
    <x v="0"/>
    <s v="USD"/>
    <n v="1415208840"/>
    <n v="1412611498"/>
    <b v="1"/>
    <n v="67"/>
    <b v="1"/>
    <s v="food/small batch"/>
    <x v="1831"/>
    <x v="1744"/>
    <s v="food"/>
    <s v="small batch"/>
    <x v="2334"/>
    <d v="2014-11-05T12:34:00"/>
  </r>
  <r>
    <n v="1720"/>
    <s v="Justin &amp; Elly Heckel DEBUT ALBUM!"/>
    <s v="Justin and Elly Heckel just finished recording their Debut Album and need your help to release it to the rest of the World!"/>
    <x v="281"/>
    <x v="1651"/>
    <x v="1"/>
    <x v="0"/>
    <s v="USD"/>
    <n v="1415562471"/>
    <n v="1412966871"/>
    <b v="0"/>
    <n v="8"/>
    <b v="0"/>
    <s v="music/faith"/>
    <x v="1832"/>
    <x v="1745"/>
    <s v="music"/>
    <s v="faith"/>
    <x v="2335"/>
    <d v="2014-11-09T14:47:51"/>
  </r>
  <r>
    <n v="1799"/>
    <s v="The UnDiscovered Image"/>
    <s v="The UnDiscovered Image, a monthly publication dedicated to photographers."/>
    <x v="281"/>
    <x v="1652"/>
    <x v="1"/>
    <x v="9"/>
    <s v="GBP"/>
    <n v="1415740408"/>
    <n v="1414008808"/>
    <b v="1"/>
    <n v="6"/>
    <b v="0"/>
    <s v="photography/photobooks"/>
    <x v="1833"/>
    <x v="1746"/>
    <s v="photography"/>
    <s v="photobooks"/>
    <x v="2336"/>
    <d v="2014-11-11T16:13:28"/>
  </r>
  <r>
    <n v="3398"/>
    <s v="Lord of the Flies - Syracuse University"/>
    <s v="We're mounting a theatrical adaptation of Lord of the Flies completely student directed, produced, designed, managed and performed."/>
    <x v="281"/>
    <x v="1653"/>
    <x v="2"/>
    <x v="0"/>
    <s v="USD"/>
    <n v="1416589200"/>
    <n v="1414605776"/>
    <b v="0"/>
    <n v="65"/>
    <b v="1"/>
    <s v="theater/plays"/>
    <x v="1834"/>
    <x v="1747"/>
    <s v="theater"/>
    <s v="plays"/>
    <x v="2337"/>
    <d v="2014-11-21T12:00:00"/>
  </r>
  <r>
    <n v="1409"/>
    <s v="Modern Literal Torah Translation: Genesis"/>
    <s v="Modern Literal Translation of the 1st Book of the Torah in English and Russian with sub-linear and interlinear layout."/>
    <x v="281"/>
    <x v="0"/>
    <x v="1"/>
    <x v="0"/>
    <s v="USD"/>
    <n v="1420085535"/>
    <n v="1414897935"/>
    <b v="0"/>
    <n v="0"/>
    <b v="0"/>
    <s v="publishing/translations"/>
    <x v="0"/>
    <x v="0"/>
    <s v="publishing"/>
    <s v="translations"/>
    <x v="2338"/>
    <d v="2014-12-31T23:12:15"/>
  </r>
  <r>
    <n v="2526"/>
    <s v="10 Years and Counting...a new album by Valor Brass!"/>
    <s v="New music and arrangements, amazing sound, brass chamber music at the highest level!  Be a part of our community!"/>
    <x v="281"/>
    <x v="1599"/>
    <x v="2"/>
    <x v="0"/>
    <s v="USD"/>
    <n v="1418014740"/>
    <n v="1415585474"/>
    <b v="0"/>
    <n v="33"/>
    <b v="1"/>
    <s v="music/classical music"/>
    <x v="1835"/>
    <x v="1748"/>
    <s v="music"/>
    <s v="classical music"/>
    <x v="2339"/>
    <d v="2014-12-07T23:59:00"/>
  </r>
  <r>
    <n v="1006"/>
    <s v="SnuG Watchbands for Moto360 smartwatch (Canceled)"/>
    <s v="Sweat resistant, colorful, durable, CUSTOMIZABLE, watch bands &amp; protector bands that fit the Moto360 smartwatch."/>
    <x v="281"/>
    <x v="1654"/>
    <x v="0"/>
    <x v="0"/>
    <s v="USD"/>
    <n v="1418368260"/>
    <n v="1417654672"/>
    <b v="0"/>
    <n v="8"/>
    <b v="0"/>
    <s v="technology/wearables"/>
    <x v="1836"/>
    <x v="1749"/>
    <s v="technology"/>
    <s v="wearables"/>
    <x v="2340"/>
    <d v="2014-12-12T02:11:00"/>
  </r>
  <r>
    <n v="3695"/>
    <s v="The History Boys at USC"/>
    <s v="Tony-Award Winning Play, The History Boys brought to you by the Independent Student Production Company Narrative Series: Page to Stage!"/>
    <x v="281"/>
    <x v="1655"/>
    <x v="2"/>
    <x v="0"/>
    <s v="USD"/>
    <n v="1421009610"/>
    <n v="1419281610"/>
    <b v="0"/>
    <n v="33"/>
    <b v="1"/>
    <s v="theater/plays"/>
    <x v="1309"/>
    <x v="1750"/>
    <s v="theater"/>
    <s v="plays"/>
    <x v="2341"/>
    <d v="2015-01-11T15:53:30"/>
  </r>
  <r>
    <n v="2938"/>
    <s v="Keep It Spinning."/>
    <s v="Keep It Spinning! Is an after-school, six week workshop, during which students create an musical based on on an overarching theme."/>
    <x v="281"/>
    <x v="1656"/>
    <x v="2"/>
    <x v="0"/>
    <s v="USD"/>
    <n v="1422636814"/>
    <n v="1420044814"/>
    <b v="0"/>
    <n v="32"/>
    <b v="1"/>
    <s v="theater/musical"/>
    <x v="1005"/>
    <x v="1751"/>
    <s v="theater"/>
    <s v="musical"/>
    <x v="2342"/>
    <d v="2015-01-30T11:53:34"/>
  </r>
  <r>
    <n v="3104"/>
    <s v="CQ EAP Performing Arts 'THE LOFT'"/>
    <s v="The Loft is CQEAP's latest studio. Located in Rockhampton's CBD we'll be running performing arts workshops for 5yrs to adults."/>
    <x v="281"/>
    <x v="1657"/>
    <x v="1"/>
    <x v="3"/>
    <s v="AUD"/>
    <n v="1422928800"/>
    <n v="1420235311"/>
    <b v="0"/>
    <n v="5"/>
    <b v="0"/>
    <s v="theater/spaces"/>
    <x v="1837"/>
    <x v="1752"/>
    <s v="theater"/>
    <s v="spaces"/>
    <x v="2343"/>
    <d v="2015-02-02T21:00:00"/>
  </r>
  <r>
    <n v="766"/>
    <s v="Memories of Italy &amp; Olive Oil"/>
    <s v="I am writing about my nonna's life in Southern Italy and what it was like to grow up in a Fascist regime before immigrating to Canada."/>
    <x v="281"/>
    <x v="0"/>
    <x v="1"/>
    <x v="11"/>
    <s v="CAD"/>
    <n v="1424112483"/>
    <n v="1421520483"/>
    <b v="0"/>
    <n v="0"/>
    <b v="0"/>
    <s v="publishing/fiction"/>
    <x v="0"/>
    <x v="0"/>
    <s v="publishing"/>
    <s v="fiction"/>
    <x v="2344"/>
    <d v="2015-02-16T13:48:03"/>
  </r>
  <r>
    <n v="1142"/>
    <s v="3E Community, a company driven by YOU!"/>
    <s v="If only you could help choose and/or create the Top Chart apps with your ideas..._x000a_Want that to come true? Well here we are."/>
    <x v="281"/>
    <x v="0"/>
    <x v="1"/>
    <x v="0"/>
    <s v="USD"/>
    <n v="1424131727"/>
    <n v="1421539727"/>
    <b v="0"/>
    <n v="0"/>
    <b v="0"/>
    <s v="games/mobile games"/>
    <x v="0"/>
    <x v="0"/>
    <s v="games"/>
    <s v="mobile games"/>
    <x v="2345"/>
    <d v="2015-02-16T19:08:47"/>
  </r>
  <r>
    <n v="3012"/>
    <s v="Up-lifting Up-Fit!"/>
    <s v="Spring Theatre has recently found a new home in the heart of Winston Salem. We need your help for an up-lifting up-fit!"/>
    <x v="281"/>
    <x v="1658"/>
    <x v="2"/>
    <x v="0"/>
    <s v="USD"/>
    <n v="1423587130"/>
    <n v="1421772730"/>
    <b v="0"/>
    <n v="55"/>
    <b v="1"/>
    <s v="theater/spaces"/>
    <x v="1838"/>
    <x v="1753"/>
    <s v="theater"/>
    <s v="spaces"/>
    <x v="2346"/>
    <d v="2015-02-10T11:52:10"/>
  </r>
  <r>
    <n v="232"/>
    <s v="#noblurredlines"/>
    <s v="A high-impact, high-quality resource to address, for young people and youth-related professionals, the issue of sexual consent."/>
    <x v="281"/>
    <x v="467"/>
    <x v="1"/>
    <x v="9"/>
    <s v="GBP"/>
    <n v="1425066546"/>
    <n v="1422474546"/>
    <b v="0"/>
    <n v="7"/>
    <b v="0"/>
    <s v="film &amp; video/drama"/>
    <x v="1218"/>
    <x v="1754"/>
    <s v="film &amp; video"/>
    <s v="drama"/>
    <x v="2347"/>
    <d v="2015-02-27T14:49:06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x v="1659"/>
    <x v="2"/>
    <x v="0"/>
    <s v="USD"/>
    <n v="1426044383"/>
    <n v="1423455983"/>
    <b v="0"/>
    <n v="48"/>
    <b v="1"/>
    <s v="theater/plays"/>
    <x v="525"/>
    <x v="1755"/>
    <s v="theater"/>
    <s v="plays"/>
    <x v="2348"/>
    <d v="2015-03-10T22:26:23"/>
  </r>
  <r>
    <n v="849"/>
    <s v="The Nightingale: A Gothic Fairytale"/>
    <s v="&quot;Guard your passion as if your life depended on it, for well it might!&quot;_x000a_Join Nightingale in her journey through the Poison Garden."/>
    <x v="281"/>
    <x v="1660"/>
    <x v="2"/>
    <x v="0"/>
    <s v="USD"/>
    <n v="1426473264"/>
    <n v="1424057664"/>
    <b v="0"/>
    <n v="115"/>
    <b v="1"/>
    <s v="music/metal"/>
    <x v="1839"/>
    <x v="1756"/>
    <s v="music"/>
    <s v="metal"/>
    <x v="2349"/>
    <d v="2015-03-15T21:34:24"/>
  </r>
  <r>
    <n v="327"/>
    <s v="Finding Beauty In the Rubble"/>
    <s v="A short film documenting the inspirational life of Mrs. Fukuoka, a tsunami survivor helping to bring hope back to her community."/>
    <x v="281"/>
    <x v="1661"/>
    <x v="2"/>
    <x v="0"/>
    <s v="USD"/>
    <n v="1427011200"/>
    <n v="1424669929"/>
    <b v="1"/>
    <n v="34"/>
    <b v="1"/>
    <s v="film &amp; video/documentary"/>
    <x v="1840"/>
    <x v="1757"/>
    <s v="film &amp; video"/>
    <s v="documentary"/>
    <x v="2350"/>
    <d v="2015-03-22T03:00:00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x v="1662"/>
    <x v="2"/>
    <x v="9"/>
    <s v="GBP"/>
    <n v="1429813800"/>
    <n v="1427363645"/>
    <b v="0"/>
    <n v="30"/>
    <b v="1"/>
    <s v="theater/plays"/>
    <x v="1841"/>
    <x v="1758"/>
    <s v="theater"/>
    <s v="plays"/>
    <x v="2351"/>
    <d v="2015-04-23T13:30:00"/>
  </r>
  <r>
    <n v="3717"/>
    <s v="Told Look Younger at Jermyn Street Theatre"/>
    <s v="A heart-warming comedy by award-winning writer about Love, Sex, Friendship of three old gay men in their 60s'!"/>
    <x v="281"/>
    <x v="1663"/>
    <x v="2"/>
    <x v="9"/>
    <s v="GBP"/>
    <n v="1431204449"/>
    <n v="1428526049"/>
    <b v="0"/>
    <n v="13"/>
    <b v="1"/>
    <s v="theater/plays"/>
    <x v="1842"/>
    <x v="1759"/>
    <s v="theater"/>
    <s v="plays"/>
    <x v="2352"/>
    <d v="2015-05-09T15:47:29"/>
  </r>
  <r>
    <n v="124"/>
    <s v="Blank Bodies - Post Production (Canceled)"/>
    <s v="An artificial man and woman discover love under the unsuspecting eyes of the four renowned artists who created them."/>
    <x v="281"/>
    <x v="0"/>
    <x v="0"/>
    <x v="0"/>
    <s v="USD"/>
    <n v="1431728242"/>
    <n v="1429568242"/>
    <b v="0"/>
    <n v="0"/>
    <b v="0"/>
    <s v="film &amp; video/science fiction"/>
    <x v="0"/>
    <x v="0"/>
    <s v="film &amp; video"/>
    <s v="science fiction"/>
    <x v="2353"/>
    <d v="2015-05-15T17:17:22"/>
  </r>
  <r>
    <n v="3589"/>
    <s v="God is a Woman (The Untitled Mitchell Buckley Project)"/>
    <s v="After being officially selected for the 2015 FringeNYC Festival, we are looking for your help to put on this new and exciting play!"/>
    <x v="281"/>
    <x v="1472"/>
    <x v="2"/>
    <x v="0"/>
    <s v="USD"/>
    <n v="1432654347"/>
    <n v="1430494347"/>
    <b v="0"/>
    <n v="62"/>
    <b v="1"/>
    <s v="theater/plays"/>
    <x v="1282"/>
    <x v="1760"/>
    <s v="theater"/>
    <s v="plays"/>
    <x v="2354"/>
    <d v="2015-05-26T10:32:27"/>
  </r>
  <r>
    <n v="1387"/>
    <s v="FAMILY BUSINESS KICKSTARTER"/>
    <s v="Less than one week to PLEDGE YOUR SUPPORT for THE FAMILY BUSINESS as the band raises funds for the next full length rock album."/>
    <x v="281"/>
    <x v="1664"/>
    <x v="2"/>
    <x v="0"/>
    <s v="USD"/>
    <n v="1433305800"/>
    <n v="1430604395"/>
    <b v="0"/>
    <n v="78"/>
    <b v="1"/>
    <s v="music/rock"/>
    <x v="1843"/>
    <x v="1761"/>
    <s v="music"/>
    <s v="rock"/>
    <x v="2355"/>
    <d v="2015-06-02T23:30:00"/>
  </r>
  <r>
    <n v="859"/>
    <s v="Rise With Us Campaign"/>
    <s v="We are heading to the studio to create our second album and we want you to be right there with us!"/>
    <x v="281"/>
    <x v="1665"/>
    <x v="2"/>
    <x v="0"/>
    <s v="USD"/>
    <n v="1433376000"/>
    <n v="1430768468"/>
    <b v="0"/>
    <n v="98"/>
    <b v="1"/>
    <s v="music/metal"/>
    <x v="1844"/>
    <x v="1762"/>
    <s v="music"/>
    <s v="metal"/>
    <x v="2356"/>
    <d v="2015-06-03T19:00:00"/>
  </r>
  <r>
    <n v="2171"/>
    <s v="Brainspoonâ€™s New Record"/>
    <s v="Like records? We do, too! Help this Los Angeles based rock 'n' roll band get their new album out on vinyl!"/>
    <x v="281"/>
    <x v="1666"/>
    <x v="2"/>
    <x v="0"/>
    <s v="USD"/>
    <n v="1434949200"/>
    <n v="1431903495"/>
    <b v="0"/>
    <n v="47"/>
    <b v="1"/>
    <s v="music/rock"/>
    <x v="1845"/>
    <x v="1763"/>
    <s v="music"/>
    <s v="rock"/>
    <x v="2357"/>
    <d v="2015-06-22T00:00:00"/>
  </r>
  <r>
    <n v="3221"/>
    <s v="The Hitchhiker's Guide to the Family"/>
    <s v="A one-man show about love, loss, and motorways, written &amp; performed by Ben Norris. Help us get to the 2015 Edinburgh Fringe and beyond!"/>
    <x v="281"/>
    <x v="1667"/>
    <x v="2"/>
    <x v="9"/>
    <s v="GBP"/>
    <n v="1436114603"/>
    <n v="1433090603"/>
    <b v="1"/>
    <n v="113"/>
    <b v="1"/>
    <s v="theater/plays"/>
    <x v="1846"/>
    <x v="1764"/>
    <s v="theater"/>
    <s v="plays"/>
    <x v="2358"/>
    <d v="2015-07-05T11:43:23"/>
  </r>
  <r>
    <n v="2398"/>
    <s v="Roekee.com (Canceled)"/>
    <s v="The internets new search engine. Looking for funding to develop our backend web indexing software with an emphasis on automation."/>
    <x v="281"/>
    <x v="0"/>
    <x v="0"/>
    <x v="0"/>
    <s v="USD"/>
    <n v="1435874384"/>
    <n v="1433282384"/>
    <b v="0"/>
    <n v="0"/>
    <b v="0"/>
    <s v="technology/web"/>
    <x v="0"/>
    <x v="0"/>
    <s v="technology"/>
    <s v="web"/>
    <x v="2359"/>
    <d v="2015-07-02T16:59:44"/>
  </r>
  <r>
    <n v="2109"/>
    <s v="Skyline Sounds - First Studio Album (and Merch!)"/>
    <s v="We are ready to make our first full-length album, and with your help, we can make it happen!"/>
    <x v="281"/>
    <x v="1668"/>
    <x v="2"/>
    <x v="0"/>
    <s v="USD"/>
    <n v="1436115617"/>
    <n v="1433523617"/>
    <b v="0"/>
    <n v="40"/>
    <b v="1"/>
    <s v="music/indie rock"/>
    <x v="1847"/>
    <x v="1765"/>
    <s v="music"/>
    <s v="indie rock"/>
    <x v="2360"/>
    <d v="2015-07-05T12:00:17"/>
  </r>
  <r>
    <n v="2767"/>
    <s v="the Giant Turnip"/>
    <s v="An animated bedtime story with Dedka, Babka and the rest of the family working together on a BIG problem"/>
    <x v="281"/>
    <x v="33"/>
    <x v="1"/>
    <x v="11"/>
    <s v="CAD"/>
    <n v="1439766050"/>
    <n v="1434582050"/>
    <b v="0"/>
    <n v="3"/>
    <b v="0"/>
    <s v="publishing/children's books"/>
    <x v="1063"/>
    <x v="1766"/>
    <s v="publishing"/>
    <s v="children's books"/>
    <x v="2361"/>
    <d v="2015-08-16T18:00:50"/>
  </r>
  <r>
    <n v="1737"/>
    <s v="Healing"/>
    <s v="An instrumental project in which all songs are incorporated around the healing power of our God. Used for times of prayer &amp; devotion"/>
    <x v="281"/>
    <x v="1669"/>
    <x v="1"/>
    <x v="0"/>
    <s v="USD"/>
    <n v="1437432392"/>
    <n v="1434840392"/>
    <b v="0"/>
    <n v="15"/>
    <b v="0"/>
    <s v="music/faith"/>
    <x v="530"/>
    <x v="1503"/>
    <s v="music"/>
    <s v="faith"/>
    <x v="2362"/>
    <d v="2015-07-20T17:46:32"/>
  </r>
  <r>
    <n v="3759"/>
    <s v="Pared Down Productions"/>
    <s v="A production company specializing in small-scale musicals"/>
    <x v="281"/>
    <x v="1670"/>
    <x v="2"/>
    <x v="0"/>
    <s v="USD"/>
    <n v="1440556553"/>
    <n v="1435372553"/>
    <b v="0"/>
    <n v="88"/>
    <b v="1"/>
    <s v="theater/musical"/>
    <x v="1848"/>
    <x v="1767"/>
    <s v="theater"/>
    <s v="musical"/>
    <x v="2363"/>
    <d v="2015-08-25T21:35:53"/>
  </r>
  <r>
    <n v="3305"/>
    <s v="The Judgment of Paris"/>
    <s v="The Judgement of Paris is an exciting, inspirational poem set to run Oct. 2, 3 &amp; 4 at Plays &amp; Players, but we need funding and fans."/>
    <x v="281"/>
    <x v="1671"/>
    <x v="2"/>
    <x v="0"/>
    <s v="USD"/>
    <n v="1438374748"/>
    <n v="1435782748"/>
    <b v="0"/>
    <n v="20"/>
    <b v="1"/>
    <s v="theater/plays"/>
    <x v="1849"/>
    <x v="1768"/>
    <s v="theater"/>
    <s v="plays"/>
    <x v="2364"/>
    <d v="2015-07-31T15:32:28"/>
  </r>
  <r>
    <n v="2528"/>
    <s v="Three Voices"/>
    <s v="I've been offered a contract with HatHut to record Feldman's 'Three Voices', which would be my first solo disc. I need your help!"/>
    <x v="281"/>
    <x v="1672"/>
    <x v="2"/>
    <x v="9"/>
    <s v="GBP"/>
    <n v="1440068400"/>
    <n v="1438459303"/>
    <b v="0"/>
    <n v="81"/>
    <b v="1"/>
    <s v="music/classical music"/>
    <x v="1850"/>
    <x v="1769"/>
    <s v="music"/>
    <s v="classical music"/>
    <x v="2365"/>
    <d v="2015-08-20T06:00:00"/>
  </r>
  <r>
    <n v="2981"/>
    <s v="Creation of the Dublin Circus Centre"/>
    <s v="We are fundraising to create a Dublin based circus training centre for public and professionals to learn, upskill, perform and teach."/>
    <x v="281"/>
    <x v="1673"/>
    <x v="2"/>
    <x v="12"/>
    <s v="EUR"/>
    <n v="1443014756"/>
    <n v="1439126756"/>
    <b v="1"/>
    <n v="97"/>
    <b v="1"/>
    <s v="theater/spaces"/>
    <x v="1851"/>
    <x v="1770"/>
    <s v="theater"/>
    <s v="spaces"/>
    <x v="2366"/>
    <d v="2015-09-23T08:25:56"/>
  </r>
  <r>
    <n v="4026"/>
    <s v="Speak to my Soul: A Montage of Voices"/>
    <s v="This is a play that voices that stories of the black experience in America using spoken word, song and dance."/>
    <x v="281"/>
    <x v="0"/>
    <x v="1"/>
    <x v="0"/>
    <s v="USD"/>
    <n v="1449247439"/>
    <n v="1444059839"/>
    <b v="0"/>
    <n v="0"/>
    <b v="0"/>
    <s v="theater/plays"/>
    <x v="0"/>
    <x v="0"/>
    <s v="theater"/>
    <s v="plays"/>
    <x v="2367"/>
    <d v="2015-12-04T11:43:59"/>
  </r>
  <r>
    <n v="1732"/>
    <s v="Christian Lifestyle Multicultural Expo"/>
    <s v="This event will be free to the public with approximately 20 Christian vocalist and choirs from several genres. Rock,Blue Grass,Hip Hop."/>
    <x v="281"/>
    <x v="0"/>
    <x v="1"/>
    <x v="0"/>
    <s v="USD"/>
    <n v="1452920400"/>
    <n v="1447777481"/>
    <b v="0"/>
    <n v="0"/>
    <b v="0"/>
    <s v="music/faith"/>
    <x v="0"/>
    <x v="0"/>
    <s v="music"/>
    <s v="faith"/>
    <x v="2368"/>
    <d v="2016-01-16T00:00:00"/>
  </r>
  <r>
    <n v="380"/>
    <s v="Steamboat Springs Van Clan"/>
    <s v="The Steamboat Van Clan is a group of three young ski competitors following their dreams and documenting their adventures along the way."/>
    <x v="281"/>
    <x v="1674"/>
    <x v="2"/>
    <x v="0"/>
    <s v="USD"/>
    <n v="1453569392"/>
    <n v="1451409392"/>
    <b v="0"/>
    <n v="49"/>
    <b v="1"/>
    <s v="film &amp; video/documentary"/>
    <x v="1852"/>
    <x v="1771"/>
    <s v="film &amp; video"/>
    <s v="documentary"/>
    <x v="2369"/>
    <d v="2016-01-23T12:16:32"/>
  </r>
  <r>
    <n v="1100"/>
    <s v="Aeldengald Saga Book I"/>
    <s v="A retro style puzzle rpg with a dark story. Your decisions will influence the world and decide the outcome of the story."/>
    <x v="281"/>
    <x v="176"/>
    <x v="1"/>
    <x v="6"/>
    <s v="EUR"/>
    <n v="1455417571"/>
    <n v="1452825571"/>
    <b v="0"/>
    <n v="10"/>
    <b v="0"/>
    <s v="games/video games"/>
    <x v="1099"/>
    <x v="21"/>
    <s v="games"/>
    <s v="video games"/>
    <x v="2370"/>
    <d v="2016-02-13T21:39:31"/>
  </r>
  <r>
    <n v="948"/>
    <s v="Led Shirt - WiFi Controlled"/>
    <s v="T-Shirt with Led panel controlled by Android app over WiFi. _x000a_Multiple shirts, games, text, video effects support,"/>
    <x v="281"/>
    <x v="1675"/>
    <x v="1"/>
    <x v="4"/>
    <s v="EUR"/>
    <n v="1457812364"/>
    <n v="1455220364"/>
    <b v="0"/>
    <n v="8"/>
    <b v="0"/>
    <s v="technology/wearables"/>
    <x v="1853"/>
    <x v="343"/>
    <s v="technology"/>
    <s v="wearables"/>
    <x v="2371"/>
    <d v="2016-03-12T14:52:44"/>
  </r>
  <r>
    <n v="1222"/>
    <s v="Project Pilgrim"/>
    <s v="Project Pilgrim is my effort to work towards normalizing mental health."/>
    <x v="281"/>
    <x v="1676"/>
    <x v="2"/>
    <x v="11"/>
    <s v="CAD"/>
    <n v="1459483200"/>
    <n v="1456852647"/>
    <b v="0"/>
    <n v="138"/>
    <b v="1"/>
    <s v="photography/photobooks"/>
    <x v="1854"/>
    <x v="1772"/>
    <s v="photography"/>
    <s v="photobooks"/>
    <x v="2372"/>
    <d v="2016-03-31T23:00:00"/>
  </r>
  <r>
    <n v="3502"/>
    <s v="Dickhead"/>
    <s v="Dickhead is a play about one man's struggle with the dicks in his head. If you want to know more stop being a twat and put out...please"/>
    <x v="281"/>
    <x v="1677"/>
    <x v="2"/>
    <x v="0"/>
    <s v="USD"/>
    <n v="1458100740"/>
    <n v="1456862924"/>
    <b v="0"/>
    <n v="31"/>
    <b v="1"/>
    <s v="theater/plays"/>
    <x v="1855"/>
    <x v="1773"/>
    <s v="theater"/>
    <s v="plays"/>
    <x v="2373"/>
    <d v="2016-03-15T22:59:00"/>
  </r>
  <r>
    <n v="1061"/>
    <s v="Chat Box 23 (Canceled)"/>
    <s v="T.O., Adi &amp; Mercedes discuss their point of views, women's issues &amp; Hollywood Hotties."/>
    <x v="281"/>
    <x v="0"/>
    <x v="0"/>
    <x v="0"/>
    <s v="USD"/>
    <n v="1462150800"/>
    <n v="1456987108"/>
    <b v="0"/>
    <n v="0"/>
    <b v="0"/>
    <s v="journalism/audio"/>
    <x v="0"/>
    <x v="0"/>
    <s v="journalism"/>
    <s v="audio"/>
    <x v="2374"/>
    <d v="2016-05-01T20:00:00"/>
  </r>
  <r>
    <n v="3950"/>
    <s v="The Great Elephant Repertory Company"/>
    <s v="With the Great Elephant Repertory we can reach those children who are perceived unreachable, educating them through performance art."/>
    <x v="281"/>
    <x v="82"/>
    <x v="1"/>
    <x v="0"/>
    <s v="USD"/>
    <n v="1460140500"/>
    <n v="1457628680"/>
    <b v="0"/>
    <n v="1"/>
    <b v="0"/>
    <s v="theater/plays"/>
    <x v="757"/>
    <x v="22"/>
    <s v="theater"/>
    <s v="plays"/>
    <x v="2375"/>
    <d v="2016-04-08T13:35:00"/>
  </r>
  <r>
    <n v="3602"/>
    <s v="Red Lion Theatre Presents Shakespeare's Macbeth"/>
    <s v="A student directed and student performed production of Shakespeare's Macbeth in Milwaukee's beautiful Lake Park on June 3rd &amp; 4th"/>
    <x v="281"/>
    <x v="1678"/>
    <x v="2"/>
    <x v="0"/>
    <s v="USD"/>
    <n v="1463520479"/>
    <n v="1458336479"/>
    <b v="0"/>
    <n v="49"/>
    <b v="1"/>
    <s v="theater/plays"/>
    <x v="1856"/>
    <x v="1774"/>
    <s v="theater"/>
    <s v="plays"/>
    <x v="2376"/>
    <d v="2016-05-17T16:27:59"/>
  </r>
  <r>
    <n v="850"/>
    <s v="Yet Further: Sioum's Second Full-Length Album"/>
    <s v="Help Chicago-based instrumental group Sioum complete the production of their 2nd full-length album."/>
    <x v="281"/>
    <x v="1679"/>
    <x v="2"/>
    <x v="0"/>
    <s v="USD"/>
    <n v="1461560340"/>
    <n v="1458762717"/>
    <b v="0"/>
    <n v="133"/>
    <b v="1"/>
    <s v="music/metal"/>
    <x v="1857"/>
    <x v="1775"/>
    <s v="music"/>
    <s v="metal"/>
    <x v="2377"/>
    <d v="2016-04-24T23:59:00"/>
  </r>
  <r>
    <n v="2174"/>
    <s v="Chivo Funge and the Extensions"/>
    <s v="Chivo and his band of miscreants present their debut album _x000a_'Blind Energy' ...we think you are going to like it."/>
    <x v="281"/>
    <x v="1680"/>
    <x v="2"/>
    <x v="9"/>
    <s v="GBP"/>
    <n v="1462453307"/>
    <n v="1459861307"/>
    <b v="0"/>
    <n v="63"/>
    <b v="1"/>
    <s v="music/rock"/>
    <x v="1858"/>
    <x v="1776"/>
    <s v="music"/>
    <s v="rock"/>
    <x v="2378"/>
    <d v="2016-05-05T08:01:47"/>
  </r>
  <r>
    <n v="3315"/>
    <s v="Red and The Wolf: A Prospero Theatre Production"/>
    <s v="Help Prospero take its Dark Retelling of the &quot;Red&quot; story to Edinburgh! The Forest breathes and waits...will you join us?"/>
    <x v="281"/>
    <x v="1681"/>
    <x v="2"/>
    <x v="9"/>
    <s v="GBP"/>
    <n v="1462519041"/>
    <n v="1459927041"/>
    <b v="0"/>
    <n v="89"/>
    <b v="1"/>
    <s v="theater/plays"/>
    <x v="1859"/>
    <x v="1777"/>
    <s v="theater"/>
    <s v="plays"/>
    <x v="2379"/>
    <d v="2016-05-06T02:17:21"/>
  </r>
  <r>
    <n v="2063"/>
    <s v="Up to 4 axis Beaglebone black based CNC control"/>
    <s v="Build a professional grade Linux CNC control with Beaglebone black and our CNC cape."/>
    <x v="281"/>
    <x v="1682"/>
    <x v="2"/>
    <x v="6"/>
    <s v="EUR"/>
    <n v="1463333701"/>
    <n v="1460482501"/>
    <b v="0"/>
    <n v="49"/>
    <b v="1"/>
    <s v="technology/hardware"/>
    <x v="1860"/>
    <x v="1778"/>
    <s v="technology"/>
    <s v="hardware"/>
    <x v="2380"/>
    <d v="2016-05-15T12:35:01"/>
  </r>
  <r>
    <n v="2860"/>
    <s v="Macbeth For President 2016"/>
    <s v="The Bard's classic tale set in the 2016 Presidential Campaign. Power, corruption, greed, and conspiracy. How far are you willing to go?"/>
    <x v="281"/>
    <x v="997"/>
    <x v="1"/>
    <x v="0"/>
    <s v="USD"/>
    <n v="1466363576"/>
    <n v="1461179576"/>
    <b v="0"/>
    <n v="9"/>
    <b v="0"/>
    <s v="theater/plays"/>
    <x v="1861"/>
    <x v="1779"/>
    <s v="theater"/>
    <s v="plays"/>
    <x v="2381"/>
    <d v="2016-06-19T14:12:56"/>
  </r>
  <r>
    <n v="1535"/>
    <s v="Small Steps Are Giant Leaps"/>
    <s v="&quot;Small Steps are Giant Leaps&quot; is about reminding parents that to our kids this is a new and exciting world just waiting to be explored."/>
    <x v="281"/>
    <x v="1683"/>
    <x v="2"/>
    <x v="0"/>
    <s v="USD"/>
    <n v="1464040800"/>
    <n v="1461527631"/>
    <b v="1"/>
    <n v="110"/>
    <b v="1"/>
    <s v="photography/photobooks"/>
    <x v="1862"/>
    <x v="1780"/>
    <s v="photography"/>
    <s v="photobooks"/>
    <x v="2382"/>
    <d v="2016-05-23T17:00:00"/>
  </r>
  <r>
    <n v="3739"/>
    <s v="Verge of Strife - The life and poetry of Rupert Brooke"/>
    <s v="Jonny Labey (Eastenders) leads this poetic production as WWI poet Rupert Brooke, in this dynamic, moving portrait of a flawed genius."/>
    <x v="281"/>
    <x v="929"/>
    <x v="1"/>
    <x v="9"/>
    <s v="GBP"/>
    <n v="1468752468"/>
    <n v="1467024468"/>
    <b v="0"/>
    <n v="8"/>
    <b v="0"/>
    <s v="theater/plays"/>
    <x v="1863"/>
    <x v="1781"/>
    <s v="theater"/>
    <s v="plays"/>
    <x v="2383"/>
    <d v="2016-07-17T05:47:48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x v="1684"/>
    <x v="2"/>
    <x v="0"/>
    <s v="USD"/>
    <n v="1470801600"/>
    <n v="1468122163"/>
    <b v="0"/>
    <n v="61"/>
    <b v="1"/>
    <s v="theater/plays"/>
    <x v="1474"/>
    <x v="1782"/>
    <s v="theater"/>
    <s v="plays"/>
    <x v="2384"/>
    <d v="2016-08-09T23:00:00"/>
  </r>
  <r>
    <n v="3523"/>
    <s v="Magnificence"/>
    <s v="An old play about our world. Set in 1970s England, Magnificence is a gut-wrenching story of radicalisation, idealism and pity."/>
    <x v="281"/>
    <x v="1685"/>
    <x v="2"/>
    <x v="9"/>
    <s v="GBP"/>
    <n v="1474844400"/>
    <n v="1469871148"/>
    <b v="0"/>
    <n v="80"/>
    <b v="1"/>
    <s v="theater/plays"/>
    <x v="1864"/>
    <x v="1783"/>
    <s v="theater"/>
    <s v="plays"/>
    <x v="2385"/>
    <d v="2016-09-25T18:00:00"/>
  </r>
  <r>
    <n v="3273"/>
    <s v="Toscana, or What I Remember"/>
    <s v="We're bringing Tuscany to the Cherry Lane Theatre with a new play about memory and how we deal with people we love but we can't stand."/>
    <x v="281"/>
    <x v="1686"/>
    <x v="2"/>
    <x v="0"/>
    <s v="USD"/>
    <n v="1473879600"/>
    <n v="1472498042"/>
    <b v="1"/>
    <n v="21"/>
    <b v="1"/>
    <s v="theater/plays"/>
    <x v="687"/>
    <x v="1784"/>
    <s v="theater"/>
    <s v="plays"/>
    <x v="2386"/>
    <d v="2016-09-14T14:00:00"/>
  </r>
  <r>
    <n v="531"/>
    <s v="COMPASS PLAYERS presents SYLVIA by A. R. Gurney"/>
    <s v="SYLVIA is a modern romantic comedy about a marriage and a talking dog. Directed by Jeanna Michaels. January 12 through January 29, 2017"/>
    <x v="281"/>
    <x v="1639"/>
    <x v="2"/>
    <x v="0"/>
    <s v="USD"/>
    <n v="1481957940"/>
    <n v="1478050429"/>
    <b v="0"/>
    <n v="31"/>
    <b v="1"/>
    <s v="theater/plays"/>
    <x v="809"/>
    <x v="1785"/>
    <s v="theater"/>
    <s v="plays"/>
    <x v="2387"/>
    <d v="2016-12-17T01:59:00"/>
  </r>
  <r>
    <n v="3190"/>
    <s v="Call It A Day Productions - THE LIFE"/>
    <s v="Call It A Day Productions is putting on their first full production in December and every little bit helps!"/>
    <x v="281"/>
    <x v="0"/>
    <x v="1"/>
    <x v="11"/>
    <s v="CAD"/>
    <n v="1481258275"/>
    <n v="1478662675"/>
    <b v="0"/>
    <n v="0"/>
    <b v="0"/>
    <s v="theater/musical"/>
    <x v="0"/>
    <x v="0"/>
    <s v="theater"/>
    <s v="musical"/>
    <x v="2388"/>
    <d v="2016-12-08T23:37:55"/>
  </r>
  <r>
    <n v="1375"/>
    <s v="PAMPA FOLKS - 1st &quot;Indie Pop Western&quot; Album"/>
    <s v="Pampa Folks, l'album aux couleurs de dÃ©serts. Le quatuor, crÃ©Ã© en 2015  livre une Ã©nergie brute et prÃ©pare son premier album"/>
    <x v="281"/>
    <x v="1687"/>
    <x v="2"/>
    <x v="14"/>
    <s v="EUR"/>
    <n v="1484444119"/>
    <n v="1481852119"/>
    <b v="0"/>
    <n v="109"/>
    <b v="1"/>
    <s v="music/rock"/>
    <x v="1865"/>
    <x v="1786"/>
    <s v="music"/>
    <s v="rock"/>
    <x v="2389"/>
    <d v="2017-01-14T20:35:19"/>
  </r>
  <r>
    <n v="3234"/>
    <s v="Repetitive Beats: A new play premiering at Vault Festival"/>
    <s v="Get Repetitive Beats to Vaults! A high octane play set in Oxford  during one of the most influential &amp; hedonistic movements in music."/>
    <x v="281"/>
    <x v="1688"/>
    <x v="2"/>
    <x v="9"/>
    <s v="GBP"/>
    <n v="1485991860"/>
    <n v="1483124208"/>
    <b v="0"/>
    <n v="115"/>
    <b v="1"/>
    <s v="theater/plays"/>
    <x v="1866"/>
    <x v="1787"/>
    <s v="theater"/>
    <s v="plays"/>
    <x v="2390"/>
    <d v="2017-02-01T18:31:00"/>
  </r>
  <r>
    <n v="3359"/>
    <s v="BEIRUT, LADY OF LEBANON"/>
    <s v="A Theatrical Production Celebrating the Lebanese Culture and the Human Spirit in Time of War."/>
    <x v="281"/>
    <x v="1689"/>
    <x v="2"/>
    <x v="0"/>
    <s v="USD"/>
    <n v="1487985734"/>
    <n v="1484097734"/>
    <b v="0"/>
    <n v="23"/>
    <b v="1"/>
    <s v="theater/plays"/>
    <x v="1867"/>
    <x v="1788"/>
    <s v="theater"/>
    <s v="plays"/>
    <x v="2391"/>
    <d v="2017-02-24T20:22:14"/>
  </r>
  <r>
    <n v="807"/>
    <s v="Sic Vita - New EP Release - 2017"/>
    <s v="Join the Sic Vita family and lend a hand as we create a new album!"/>
    <x v="281"/>
    <x v="1690"/>
    <x v="2"/>
    <x v="0"/>
    <s v="USD"/>
    <n v="1488333600"/>
    <n v="1485270311"/>
    <b v="0"/>
    <n v="57"/>
    <b v="1"/>
    <s v="music/rock"/>
    <x v="1868"/>
    <x v="1789"/>
    <s v="music"/>
    <s v="rock"/>
    <x v="2392"/>
    <d v="2017-02-28T21:00:00"/>
  </r>
  <r>
    <n v="2238"/>
    <s v="28mm Fantasy Miniature range Feral Orcs!"/>
    <s v="28mm Fantasy Miniature Range in leadfree white metal: Orcs, wolves and more."/>
    <x v="281"/>
    <x v="1691"/>
    <x v="2"/>
    <x v="6"/>
    <s v="EUR"/>
    <n v="1489157716"/>
    <n v="1486565716"/>
    <b v="0"/>
    <n v="79"/>
    <b v="1"/>
    <s v="games/tabletop games"/>
    <x v="1869"/>
    <x v="1790"/>
    <s v="games"/>
    <s v="tabletop games"/>
    <x v="2393"/>
    <d v="2017-03-10T09:55:16"/>
  </r>
  <r>
    <n v="1688"/>
    <s v="Christofer Scott: Dive In EP"/>
    <s v="Professionally recording a worship and contemporary Christian music album that connects to people and connects their heart to God."/>
    <x v="281"/>
    <x v="1692"/>
    <x v="3"/>
    <x v="0"/>
    <s v="USD"/>
    <n v="1491738594"/>
    <n v="1489150194"/>
    <b v="0"/>
    <n v="7"/>
    <b v="0"/>
    <s v="music/faith"/>
    <x v="1870"/>
    <x v="1791"/>
    <s v="music"/>
    <s v="faith"/>
    <x v="2394"/>
    <d v="2017-04-09T06:49:54"/>
  </r>
  <r>
    <n v="5"/>
    <s v="Terry Matthews to be the NEXT star on the Network Television"/>
    <s v="The BBQ Daddy will be Filming the 1st episode of the Next Hit series to come to Network Television &quot;Bailout My Cookout&quot;"/>
    <x v="282"/>
    <x v="1693"/>
    <x v="2"/>
    <x v="0"/>
    <s v="USD"/>
    <n v="1469770500"/>
    <n v="1468362207"/>
    <b v="0"/>
    <n v="47"/>
    <b v="1"/>
    <s v="film &amp; video/television"/>
    <x v="1871"/>
    <x v="1792"/>
    <s v="film &amp; video"/>
    <s v="television"/>
    <x v="2395"/>
    <d v="2016-07-29T00:35:00"/>
  </r>
  <r>
    <n v="2255"/>
    <s v="Jumbo Jets - Jet Set Expansion Set #2"/>
    <s v="This is the second set of 5 expansions for our route-building game, Jet Set!"/>
    <x v="283"/>
    <x v="1694"/>
    <x v="2"/>
    <x v="0"/>
    <s v="USD"/>
    <n v="1462661451"/>
    <n v="1460069451"/>
    <b v="0"/>
    <n v="271"/>
    <b v="1"/>
    <s v="games/tabletop games"/>
    <x v="1872"/>
    <x v="1793"/>
    <s v="games"/>
    <s v="tabletop games"/>
    <x v="2396"/>
    <d v="2016-05-07T17:50:51"/>
  </r>
  <r>
    <n v="2711"/>
    <s v="The Red Shoes"/>
    <s v="We're aiming to launch a production involving circus performers, musicians and artists in a new space, creating a night of live art."/>
    <x v="284"/>
    <x v="1695"/>
    <x v="2"/>
    <x v="9"/>
    <s v="GBP"/>
    <n v="1403301660"/>
    <n v="1400694790"/>
    <b v="1"/>
    <n v="73"/>
    <b v="1"/>
    <s v="theater/spaces"/>
    <x v="1873"/>
    <x v="1794"/>
    <s v="theater"/>
    <s v="spaces"/>
    <x v="2397"/>
    <d v="2014-06-20T17:01:00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x v="1282"/>
    <x v="1"/>
    <x v="9"/>
    <s v="GBP"/>
    <n v="1417474761"/>
    <n v="1414879161"/>
    <b v="0"/>
    <n v="10"/>
    <b v="0"/>
    <s v="music/jazz"/>
    <x v="1874"/>
    <x v="1795"/>
    <s v="music"/>
    <s v="jazz"/>
    <x v="2398"/>
    <d v="2014-12-01T17:59:21"/>
  </r>
  <r>
    <n v="3876"/>
    <s v="Drinking with Angelika - Marlowe Studio Canterbury May 2016"/>
    <s v="Hopefully a successful Campaign will bring this original musical back to the stage for performances on 26th, 27th and 28th May 2016."/>
    <x v="285"/>
    <x v="1696"/>
    <x v="0"/>
    <x v="9"/>
    <s v="GBP"/>
    <n v="1454425128"/>
    <n v="1451833128"/>
    <b v="0"/>
    <n v="46"/>
    <b v="0"/>
    <s v="theater/musical"/>
    <x v="1875"/>
    <x v="1796"/>
    <s v="theater"/>
    <s v="musical"/>
    <x v="2399"/>
    <d v="2016-02-02T09:58:48"/>
  </r>
  <r>
    <n v="3334"/>
    <s v="The Saltbox Theatre Collective Seed Money Project"/>
    <s v="The Saltbox Theatre Collective is a brand new not-for-profit theatre company in Illinois."/>
    <x v="286"/>
    <x v="1697"/>
    <x v="2"/>
    <x v="0"/>
    <s v="USD"/>
    <n v="1438259422"/>
    <n v="1435667422"/>
    <b v="0"/>
    <n v="46"/>
    <b v="1"/>
    <s v="theater/plays"/>
    <x v="1876"/>
    <x v="1797"/>
    <s v="theater"/>
    <s v="plays"/>
    <x v="2400"/>
    <d v="2015-07-30T07:30:22"/>
  </r>
  <r>
    <n v="554"/>
    <s v="grplife, private social network for non-profit organizations"/>
    <s v="grplife helps non-profit and community groups engage their members while upholding an attitude of responsibility for their information"/>
    <x v="287"/>
    <x v="1698"/>
    <x v="1"/>
    <x v="0"/>
    <s v="USD"/>
    <n v="1413735972"/>
    <n v="1411143972"/>
    <b v="0"/>
    <n v="22"/>
    <b v="0"/>
    <s v="technology/web"/>
    <x v="1877"/>
    <x v="1798"/>
    <s v="technology"/>
    <s v="web"/>
    <x v="2401"/>
    <d v="2014-10-19T11:26:12"/>
  </r>
  <r>
    <n v="1649"/>
    <s v="Sam Lyons New Album - 2014"/>
    <s v="This is it! The new Sam Lyons album #3. Help me make it happen by pledging today - pre-order the CD and other cool stuff right here."/>
    <x v="288"/>
    <x v="1699"/>
    <x v="2"/>
    <x v="0"/>
    <s v="USD"/>
    <n v="1400862355"/>
    <n v="1396974355"/>
    <b v="0"/>
    <n v="81"/>
    <b v="1"/>
    <s v="music/pop"/>
    <x v="1878"/>
    <x v="1799"/>
    <s v="music"/>
    <s v="pop"/>
    <x v="2402"/>
    <d v="2014-05-23T11:25:55"/>
  </r>
  <r>
    <n v="3492"/>
    <s v="The Man from Willow's Brook, a new play by Kevin Kordis"/>
    <s v="We have the Blackbox Fellowship at Boston Playwright's Theatre, now all we need is your support to produce Kevin's new play!"/>
    <x v="288"/>
    <x v="1700"/>
    <x v="2"/>
    <x v="0"/>
    <s v="USD"/>
    <n v="1445818397"/>
    <n v="1442794397"/>
    <b v="0"/>
    <n v="35"/>
    <b v="1"/>
    <s v="theater/plays"/>
    <x v="1879"/>
    <x v="1800"/>
    <s v="theater"/>
    <s v="plays"/>
    <x v="2403"/>
    <d v="2015-10-25T19:13:17"/>
  </r>
  <r>
    <n v="880"/>
    <s v="Lifelike Figures Vinyl Pressing!"/>
    <s v="A record representing an era in East Bay local music that sustained art &amp; community that deserves to be preserved on 180 gram vinyl."/>
    <x v="289"/>
    <x v="1701"/>
    <x v="1"/>
    <x v="0"/>
    <s v="USD"/>
    <n v="1351582938"/>
    <n v="1348731738"/>
    <b v="0"/>
    <n v="8"/>
    <b v="0"/>
    <s v="music/indie rock"/>
    <x v="1880"/>
    <x v="1801"/>
    <s v="music"/>
    <s v="indie rock"/>
    <x v="2404"/>
    <d v="2012-10-30T02:42:18"/>
  </r>
  <r>
    <n v="773"/>
    <s v="Expansion of The Mortis Chronicles"/>
    <s v="The Mortis Chronicles is a hard hitting, thought provoking and action packed indie published series. You know you want to read!"/>
    <x v="290"/>
    <x v="1702"/>
    <x v="1"/>
    <x v="9"/>
    <s v="GBP"/>
    <n v="1431298860"/>
    <n v="1428341985"/>
    <b v="0"/>
    <n v="2"/>
    <b v="0"/>
    <s v="publishing/fiction"/>
    <x v="1881"/>
    <x v="658"/>
    <s v="publishing"/>
    <s v="fiction"/>
    <x v="2405"/>
    <d v="2015-05-10T18:01:00"/>
  </r>
  <r>
    <n v="881"/>
    <s v="Funding the new album by Chris Reed and the Anime Raiders"/>
    <s v="To raise funds to finish the latest album by Chris Reed and the Anime Raiders, called &quot;Deep City Diving&quot;"/>
    <x v="291"/>
    <x v="32"/>
    <x v="1"/>
    <x v="0"/>
    <s v="USD"/>
    <n v="1326520886"/>
    <n v="1322632886"/>
    <b v="0"/>
    <n v="1"/>
    <b v="0"/>
    <s v="music/indie rock"/>
    <x v="281"/>
    <x v="92"/>
    <s v="music"/>
    <s v="indie rock"/>
    <x v="2406"/>
    <d v="2012-01-14T01:01:26"/>
  </r>
  <r>
    <n v="3426"/>
    <s v="Holocene"/>
    <s v="Part ghost story, part cautionary tale, Holocene is a play about the end of our world, and the beginning of another."/>
    <x v="291"/>
    <x v="1656"/>
    <x v="2"/>
    <x v="0"/>
    <s v="USD"/>
    <n v="1411264800"/>
    <n v="1409620903"/>
    <b v="0"/>
    <n v="87"/>
    <b v="1"/>
    <s v="theater/plays"/>
    <x v="1882"/>
    <x v="1802"/>
    <s v="theater"/>
    <s v="plays"/>
    <x v="2407"/>
    <d v="2014-09-20T21:00:00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x v="1639"/>
    <x v="2"/>
    <x v="0"/>
    <s v="USD"/>
    <n v="1434241255"/>
    <n v="1431649255"/>
    <b v="0"/>
    <n v="54"/>
    <b v="1"/>
    <s v="theater/spaces"/>
    <x v="843"/>
    <x v="1803"/>
    <s v="theater"/>
    <s v="spaces"/>
    <x v="2408"/>
    <d v="2015-06-13T19:20:55"/>
  </r>
  <r>
    <n v="4058"/>
    <s v="Secret of Shahrazad (World Premier)"/>
    <s v="Help reveal the beauty of Islamic culture by launching this new adventure play celebrating Persian music, dance, and lore."/>
    <x v="291"/>
    <x v="1082"/>
    <x v="1"/>
    <x v="0"/>
    <s v="USD"/>
    <n v="1459483140"/>
    <n v="1458178044"/>
    <b v="0"/>
    <n v="4"/>
    <b v="0"/>
    <s v="theater/plays"/>
    <x v="1883"/>
    <x v="1804"/>
    <s v="theater"/>
    <s v="plays"/>
    <x v="2409"/>
    <d v="2016-03-31T22:59:00"/>
  </r>
  <r>
    <n v="3191"/>
    <s v="Decree 770: Europa"/>
    <s v="A brand new musical about the ban of contraception and abortion in Romania and the revolution that ended it all in 1989."/>
    <x v="291"/>
    <x v="241"/>
    <x v="1"/>
    <x v="0"/>
    <s v="USD"/>
    <n v="1471370869"/>
    <n v="1466186869"/>
    <b v="0"/>
    <n v="4"/>
    <b v="0"/>
    <s v="theater/musical"/>
    <x v="1884"/>
    <x v="1805"/>
    <s v="theater"/>
    <s v="musical"/>
    <x v="2410"/>
    <d v="2016-08-16T13:07:49"/>
  </r>
  <r>
    <n v="1503"/>
    <s v="&quot;Iconic Sea Birds&quot; a photobook project"/>
    <s v="A self-published photobook starring the Puffin and the Gannet and the islands they live on; Skokholm Island (Wales) and Helgoland."/>
    <x v="291"/>
    <x v="1703"/>
    <x v="2"/>
    <x v="20"/>
    <s v="EUR"/>
    <n v="1477210801"/>
    <n v="1472026801"/>
    <b v="1"/>
    <n v="71"/>
    <b v="1"/>
    <s v="photography/photobooks"/>
    <x v="1885"/>
    <x v="1806"/>
    <s v="photography"/>
    <s v="photobooks"/>
    <x v="2411"/>
    <d v="2016-10-23T03:20:01"/>
  </r>
  <r>
    <n v="1376"/>
    <s v="Dead Pirates / HIGHMARE LP 2nd pressing"/>
    <s v="Dead Pirates are planning a second pressing of HIGHMARE LP, who wants one ?"/>
    <x v="292"/>
    <x v="1704"/>
    <x v="2"/>
    <x v="9"/>
    <s v="GBP"/>
    <n v="1480784606"/>
    <n v="1478189006"/>
    <b v="0"/>
    <n v="168"/>
    <b v="1"/>
    <s v="music/rock"/>
    <x v="1886"/>
    <x v="1807"/>
    <s v="music"/>
    <s v="rock"/>
    <x v="2412"/>
    <d v="2016-12-03T12:03:26"/>
  </r>
  <r>
    <n v="2551"/>
    <s v="Mozart Requiem with Bach Cantata 106 &amp; Brahms NÃ¤nie"/>
    <s v="KCS seeks your support to off-set the cost of assembling a professional 25 piece orchestra for two choral performances."/>
    <x v="293"/>
    <x v="1705"/>
    <x v="2"/>
    <x v="0"/>
    <s v="USD"/>
    <n v="1332362880"/>
    <n v="1329890585"/>
    <b v="0"/>
    <n v="56"/>
    <b v="1"/>
    <s v="music/classical music"/>
    <x v="1887"/>
    <x v="1808"/>
    <s v="music"/>
    <s v="classical music"/>
    <x v="2413"/>
    <d v="2012-03-21T15:48:00"/>
  </r>
  <r>
    <n v="2159"/>
    <s v="DeadRealm RPG Series for Android and iOS"/>
    <s v="The world is dead, humans are nearly extinct._x000a_Vampires and Werewolves hunt the survivors. Zombies hunt us all._x000a_How will you survive?"/>
    <x v="294"/>
    <x v="16"/>
    <x v="1"/>
    <x v="0"/>
    <s v="USD"/>
    <n v="1310837574"/>
    <n v="1308245574"/>
    <b v="0"/>
    <n v="2"/>
    <b v="0"/>
    <s v="games/video games"/>
    <x v="1888"/>
    <x v="72"/>
    <s v="games"/>
    <s v="video games"/>
    <x v="2414"/>
    <d v="2011-07-16T12:32:54"/>
  </r>
  <r>
    <n v="736"/>
    <s v="What Happens in Vegas Stays on YouTube"/>
    <s v="I'm writing a new book! Topic: Privacy is Dead. What does a world without privacy mean for humanity? Our reputations? Our kids?"/>
    <x v="294"/>
    <x v="1706"/>
    <x v="2"/>
    <x v="0"/>
    <s v="USD"/>
    <n v="1385009940"/>
    <n v="1383327440"/>
    <b v="0"/>
    <n v="108"/>
    <b v="1"/>
    <s v="publishing/nonfiction"/>
    <x v="1889"/>
    <x v="1809"/>
    <s v="publishing"/>
    <s v="nonfiction"/>
    <x v="2415"/>
    <d v="2013-11-20T23:59:00"/>
  </r>
  <r>
    <n v="3789"/>
    <s v="Austen a New Musical Play"/>
    <s v="This fabulous new play explores the little known love life of England's most famous romantic novelist, Jane Austen."/>
    <x v="295"/>
    <x v="1707"/>
    <x v="1"/>
    <x v="9"/>
    <s v="GBP"/>
    <n v="1434395418"/>
    <n v="1431630618"/>
    <b v="0"/>
    <n v="4"/>
    <b v="0"/>
    <s v="theater/musical"/>
    <x v="1890"/>
    <x v="954"/>
    <s v="theater"/>
    <s v="musical"/>
    <x v="2416"/>
    <d v="2015-06-15T14:10:18"/>
  </r>
  <r>
    <n v="244"/>
    <d v="2008-11-04T00:00:00"/>
    <s v="A transmedia-project to amass a library of footage shot the day Obama was elected, for (1) a feature documentary, (2) an interactive web history"/>
    <x v="296"/>
    <x v="1708"/>
    <x v="2"/>
    <x v="0"/>
    <s v="USD"/>
    <n v="1268723160"/>
    <n v="1265269559"/>
    <b v="1"/>
    <n v="84"/>
    <b v="1"/>
    <s v="film &amp; video/documentary"/>
    <x v="1891"/>
    <x v="1810"/>
    <s v="film &amp; video"/>
    <s v="documentary"/>
    <x v="2417"/>
    <d v="2010-03-16T02:06:00"/>
  </r>
  <r>
    <n v="1265"/>
    <s v="The Five One [NEW ALBUM] RED BLUE GREEN GOLD"/>
    <s v="Our [NEW ALBUM]  is 95% complete, what we need now is the funds to be able to tour and promote it nationwide. Better Than The Beatles Not Quite Disney"/>
    <x v="296"/>
    <x v="1709"/>
    <x v="2"/>
    <x v="0"/>
    <s v="USD"/>
    <n v="1291131815"/>
    <n v="1287071015"/>
    <b v="1"/>
    <n v="66"/>
    <b v="1"/>
    <s v="music/rock"/>
    <x v="1892"/>
    <x v="1811"/>
    <s v="music"/>
    <s v="rock"/>
    <x v="2418"/>
    <d v="2010-11-30T10:43: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x v="1710"/>
    <x v="2"/>
    <x v="0"/>
    <s v="USD"/>
    <n v="1295928000"/>
    <n v="1288160403"/>
    <b v="1"/>
    <n v="104"/>
    <b v="1"/>
    <s v="theater/plays"/>
    <x v="1166"/>
    <x v="1812"/>
    <s v="theater"/>
    <s v="plays"/>
    <x v="2419"/>
    <d v="2011-01-24T23:00:00"/>
  </r>
  <r>
    <n v="1665"/>
    <s v="Simply Put is recording an album!"/>
    <s v="Simply Put is recording our debut album and needs to raise funds for studio time, printing and possibly the start of a sound system.  "/>
    <x v="296"/>
    <x v="1711"/>
    <x v="2"/>
    <x v="0"/>
    <s v="USD"/>
    <n v="1298343600"/>
    <n v="1295624113"/>
    <b v="0"/>
    <n v="93"/>
    <b v="1"/>
    <s v="music/pop"/>
    <x v="1893"/>
    <x v="1813"/>
    <s v="music"/>
    <s v="pop"/>
    <x v="2420"/>
    <d v="2011-02-21T22:00:00"/>
  </r>
  <r>
    <n v="116"/>
    <s v="Villanelle"/>
    <s v="Villanelle is a feature film that blends elements of classic, hardboiled Film Noir, with classic Horror and tells a great story to boot"/>
    <x v="296"/>
    <x v="1712"/>
    <x v="2"/>
    <x v="0"/>
    <s v="USD"/>
    <n v="1302260155"/>
    <n v="1298289355"/>
    <b v="0"/>
    <n v="57"/>
    <b v="1"/>
    <s v="film &amp; video/shorts"/>
    <x v="1894"/>
    <x v="1814"/>
    <s v="film &amp; video"/>
    <s v="shorts"/>
    <x v="2421"/>
    <d v="2011-04-08T05:55:55"/>
  </r>
  <r>
    <n v="2484"/>
    <s v="Kickstart Kiya Heartwood's &quot;Bold Swimmer&quot; solo CD."/>
    <s v="A solo roots/rock CD written by award winning singer-songwriter Kiya Heartwood and produced by Grammy nominated producer Mark Hallman."/>
    <x v="296"/>
    <x v="1713"/>
    <x v="2"/>
    <x v="0"/>
    <s v="USD"/>
    <n v="1316124003"/>
    <n v="1313532003"/>
    <b v="0"/>
    <n v="90"/>
    <b v="1"/>
    <s v="music/indie rock"/>
    <x v="1895"/>
    <x v="1815"/>
    <s v="music"/>
    <s v="indie rock"/>
    <x v="2422"/>
    <d v="2011-09-15T17:00:03"/>
  </r>
  <r>
    <n v="2094"/>
    <s v="Seashell Radio: Slick Machine album and US tour!"/>
    <s v="We've got a new record, Slick Machine._x000a_We want to release it and tour the US to support it, but we need your help to make it happen."/>
    <x v="296"/>
    <x v="1714"/>
    <x v="2"/>
    <x v="0"/>
    <s v="USD"/>
    <n v="1330916400"/>
    <n v="1327969730"/>
    <b v="0"/>
    <n v="72"/>
    <b v="1"/>
    <s v="music/indie rock"/>
    <x v="1896"/>
    <x v="1816"/>
    <s v="music"/>
    <s v="indie rock"/>
    <x v="2423"/>
    <d v="2012-03-04T22:00:00"/>
  </r>
  <r>
    <n v="2306"/>
    <s v="Cook Up a Record with Dewveall"/>
    <s v="Indie rockers, Dewveall, are recording new music. Take a seat at the table; let them cook you a meal and sing you some songs."/>
    <x v="296"/>
    <x v="1715"/>
    <x v="2"/>
    <x v="0"/>
    <s v="USD"/>
    <n v="1331352129"/>
    <n v="1328760129"/>
    <b v="1"/>
    <n v="73"/>
    <b v="1"/>
    <s v="music/indie rock"/>
    <x v="1897"/>
    <x v="1817"/>
    <s v="music"/>
    <s v="indie rock"/>
    <x v="2424"/>
    <d v="2012-03-09T23:02:09"/>
  </r>
  <r>
    <n v="2081"/>
    <s v="Our Vintage Film: Summer Tour Kickstarter"/>
    <s v="Embarking on a Summer Tour to spread their message of cherishing your unforgettable memories through nostalgic rock music."/>
    <x v="296"/>
    <x v="1716"/>
    <x v="2"/>
    <x v="0"/>
    <s v="USD"/>
    <n v="1337144340"/>
    <n v="1333597555"/>
    <b v="0"/>
    <n v="55"/>
    <b v="1"/>
    <s v="music/indie rock"/>
    <x v="1898"/>
    <x v="1818"/>
    <s v="music"/>
    <s v="indie rock"/>
    <x v="2425"/>
    <d v="2012-05-15T23:59:00"/>
  </r>
  <r>
    <n v="251"/>
    <s v="The Way Back to Yarasquin: A Coffee Pilgrimage"/>
    <s v="Remarkably devoted, Mayra is single-handedly sourcing small farm, single-origin coffee from her rural village in Honduras."/>
    <x v="296"/>
    <x v="1717"/>
    <x v="2"/>
    <x v="0"/>
    <s v="USD"/>
    <n v="1337194800"/>
    <n v="1334429646"/>
    <b v="1"/>
    <n v="77"/>
    <b v="1"/>
    <s v="film &amp; video/documentary"/>
    <x v="1899"/>
    <x v="1819"/>
    <s v="film &amp; video"/>
    <s v="documentary"/>
    <x v="2426"/>
    <d v="2012-05-16T14:00:00"/>
  </r>
  <r>
    <n v="873"/>
    <s v="The Dreamer-An Original Jazz CD"/>
    <s v="Fall in love with &quot;The Dreamer&quot;, new original music from trumpeter Freddie Dunn!"/>
    <x v="296"/>
    <x v="100"/>
    <x v="1"/>
    <x v="0"/>
    <s v="USD"/>
    <n v="1352610040"/>
    <n v="1349150440"/>
    <b v="0"/>
    <n v="5"/>
    <b v="0"/>
    <s v="music/jazz"/>
    <x v="1900"/>
    <x v="1077"/>
    <s v="music"/>
    <s v="jazz"/>
    <x v="2427"/>
    <d v="2012-11-11T00:00:40"/>
  </r>
  <r>
    <n v="912"/>
    <s v="Triad a new album by James Murrell"/>
    <s v="My new album will be called Triad, an album of original music performed by me &amp; guest musical artists."/>
    <x v="296"/>
    <x v="32"/>
    <x v="1"/>
    <x v="0"/>
    <s v="USD"/>
    <n v="1355197047"/>
    <n v="1350009447"/>
    <b v="0"/>
    <n v="2"/>
    <b v="0"/>
    <s v="music/jazz"/>
    <x v="1901"/>
    <x v="31"/>
    <s v="music"/>
    <s v="jazz"/>
    <x v="2428"/>
    <d v="2012-12-10T22:37:27"/>
  </r>
  <r>
    <n v="727"/>
    <s v="CHRISTIAN MERCY: Compassion, Proclamation, and Power"/>
    <s v="A surgeon's call for today's Christians to practice biblical compassion. Pre-order now and turn the tide towards the model Christ gave!"/>
    <x v="296"/>
    <x v="1718"/>
    <x v="2"/>
    <x v="0"/>
    <s v="USD"/>
    <n v="1358198400"/>
    <n v="1354580949"/>
    <b v="0"/>
    <n v="149"/>
    <b v="1"/>
    <s v="publishing/nonfiction"/>
    <x v="1902"/>
    <x v="1820"/>
    <s v="publishing"/>
    <s v="nonfiction"/>
    <x v="2429"/>
    <d v="2013-01-14T16:20:00"/>
  </r>
  <r>
    <n v="101"/>
    <s v="In Their Turn : A MFA Thesis Film"/>
    <s v="The spatiotemporal boundaries between a manâ€™s life, and that of his father dissolve. A reflection on experience, image, and memory."/>
    <x v="296"/>
    <x v="1719"/>
    <x v="2"/>
    <x v="0"/>
    <s v="USD"/>
    <n v="1359052710"/>
    <n v="1356979110"/>
    <b v="0"/>
    <n v="35"/>
    <b v="1"/>
    <s v="film &amp; video/shorts"/>
    <x v="809"/>
    <x v="56"/>
    <s v="film &amp; video"/>
    <s v="shorts"/>
    <x v="2430"/>
    <d v="2013-01-24T13:38:30"/>
  </r>
  <r>
    <n v="2249"/>
    <s v="Centurion: Legionaries of Rome"/>
    <s v="March with the legions against the enemies of Rome in this role-playing game of military adventures."/>
    <x v="296"/>
    <x v="1720"/>
    <x v="2"/>
    <x v="0"/>
    <s v="USD"/>
    <n v="1364917965"/>
    <n v="1362329565"/>
    <b v="0"/>
    <n v="180"/>
    <b v="1"/>
    <s v="games/tabletop games"/>
    <x v="1903"/>
    <x v="1821"/>
    <s v="games"/>
    <s v="tabletop games"/>
    <x v="2431"/>
    <d v="2013-04-02T10:52:45"/>
  </r>
  <r>
    <n v="75"/>
    <s v="&quot;DAD&quot; - A USC Short Film"/>
    <s v="A teenager named Charlie discovers something new about himself while coping with the loss of his father."/>
    <x v="296"/>
    <x v="1641"/>
    <x v="2"/>
    <x v="0"/>
    <s v="USD"/>
    <n v="1366693272"/>
    <n v="1364101272"/>
    <b v="0"/>
    <n v="47"/>
    <b v="1"/>
    <s v="film &amp; video/shorts"/>
    <x v="1904"/>
    <x v="1822"/>
    <s v="film &amp; video"/>
    <s v="shorts"/>
    <x v="2432"/>
    <d v="2013-04-23T00:01:12"/>
  </r>
  <r>
    <n v="1247"/>
    <s v="BRAIN DEAD to record debut EP with SLAYER producer!"/>
    <s v="BRAIN DEAD is going to record their debut EP and they need your help, Bozos!"/>
    <x v="296"/>
    <x v="1721"/>
    <x v="2"/>
    <x v="0"/>
    <s v="USD"/>
    <n v="1367823655"/>
    <n v="1365231655"/>
    <b v="1"/>
    <n v="50"/>
    <b v="1"/>
    <s v="music/rock"/>
    <x v="1905"/>
    <x v="1823"/>
    <s v="music"/>
    <s v="rock"/>
    <x v="2433"/>
    <d v="2013-05-06T02:00:55"/>
  </r>
  <r>
    <n v="2489"/>
    <s v="&quot;Death Anxiety&quot;, a new album by Pocket Vinyl"/>
    <s v="A new Pocket Vinyl album focusing on all things about death: what it is, feels like, leads to, and how the idea of God fits into it."/>
    <x v="296"/>
    <x v="1722"/>
    <x v="2"/>
    <x v="0"/>
    <s v="USD"/>
    <n v="1368117239"/>
    <n v="1365525239"/>
    <b v="0"/>
    <n v="75"/>
    <b v="1"/>
    <s v="music/indie rock"/>
    <x v="1906"/>
    <x v="1824"/>
    <s v="music"/>
    <s v="indie rock"/>
    <x v="2434"/>
    <d v="2013-05-09T11:33:59"/>
  </r>
  <r>
    <n v="2220"/>
    <s v="Be Part of Darkpine's Debut EP"/>
    <s v="Darkpine is recording and releasing a 5-track EP within the coming months this summer and hopes for your support."/>
    <x v="296"/>
    <x v="1723"/>
    <x v="2"/>
    <x v="0"/>
    <s v="USD"/>
    <n v="1374888436"/>
    <n v="1372296436"/>
    <b v="0"/>
    <n v="69"/>
    <b v="1"/>
    <s v="music/electronic music"/>
    <x v="1907"/>
    <x v="1825"/>
    <s v="music"/>
    <s v="electronic music"/>
    <x v="2435"/>
    <d v="2013-07-26T20:27:16"/>
  </r>
  <r>
    <n v="2541"/>
    <s v="Completion of Unique Recording of British and Finnish Music"/>
    <s v="A debut CD of romantic Fantasies by young composers Bridge, Ireland, Sibelius and a premiere recording of Bergman Trio Op. 2 from 1939"/>
    <x v="296"/>
    <x v="1724"/>
    <x v="2"/>
    <x v="9"/>
    <s v="GBP"/>
    <n v="1380192418"/>
    <n v="1375008418"/>
    <b v="0"/>
    <n v="63"/>
    <b v="1"/>
    <s v="music/classical music"/>
    <x v="1908"/>
    <x v="1826"/>
    <s v="music"/>
    <s v="classical music"/>
    <x v="2436"/>
    <d v="2013-09-26T05:46:58"/>
  </r>
  <r>
    <n v="2546"/>
    <s v="Cor Cantiamo's First Commercially Released Recording"/>
    <s v="We want to release an album of choral music by acclaimed Finnish composer Jaakko MÃ¤ntyjÃ¤rvi in 2014"/>
    <x v="296"/>
    <x v="1725"/>
    <x v="2"/>
    <x v="0"/>
    <s v="USD"/>
    <n v="1380949200"/>
    <n v="1378586179"/>
    <b v="0"/>
    <n v="65"/>
    <b v="1"/>
    <s v="music/classical music"/>
    <x v="1909"/>
    <x v="1827"/>
    <s v="music"/>
    <s v="classical music"/>
    <x v="2437"/>
    <d v="2013-10-05T00:00:00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x v="1726"/>
    <x v="2"/>
    <x v="0"/>
    <s v="USD"/>
    <n v="1382658169"/>
    <n v="1380238969"/>
    <b v="1"/>
    <n v="141"/>
    <b v="1"/>
    <s v="music/rock"/>
    <x v="1910"/>
    <x v="1828"/>
    <s v="music"/>
    <s v="rock"/>
    <x v="2438"/>
    <d v="2013-10-24T18:42:49"/>
  </r>
  <r>
    <n v="937"/>
    <s v="&quot;Antoine Roney Trio&quot; at Cuba's Havana Jazz Festival 2013"/>
    <s v="We've been invited to perform at Jazz Festival 2013. We must request funding to successfully manage this special invitation"/>
    <x v="296"/>
    <x v="247"/>
    <x v="1"/>
    <x v="0"/>
    <s v="USD"/>
    <n v="1383509357"/>
    <n v="1380913757"/>
    <b v="0"/>
    <n v="2"/>
    <b v="0"/>
    <s v="music/jazz"/>
    <x v="223"/>
    <x v="66"/>
    <s v="music"/>
    <s v="jazz"/>
    <x v="2439"/>
    <d v="2013-11-03T15:09:17"/>
  </r>
  <r>
    <n v="88"/>
    <s v="The Recursion Theorem (Short Film)"/>
    <s v="Imprisoned in an unfamiliar reality with strange new rules, Dan Everett struggles to find meaning and reason in this sci-fi noir short."/>
    <x v="296"/>
    <x v="1727"/>
    <x v="2"/>
    <x v="0"/>
    <s v="USD"/>
    <n v="1403452131"/>
    <n v="1401205731"/>
    <b v="0"/>
    <n v="60"/>
    <b v="1"/>
    <s v="film &amp; video/shorts"/>
    <x v="1911"/>
    <x v="343"/>
    <s v="film &amp; video"/>
    <s v="shorts"/>
    <x v="2440"/>
    <d v="2014-06-22T10:48:51"/>
  </r>
  <r>
    <n v="3671"/>
    <s v="Kylie for President"/>
    <s v="Bring a touring character education play about making wise choices to elementary students in Kentuckiana. Vote Kylie for President!"/>
    <x v="296"/>
    <x v="1491"/>
    <x v="2"/>
    <x v="0"/>
    <s v="USD"/>
    <n v="1405915140"/>
    <n v="1404140667"/>
    <b v="0"/>
    <n v="40"/>
    <b v="1"/>
    <s v="theater/plays"/>
    <x v="1912"/>
    <x v="1829"/>
    <s v="theater"/>
    <s v="plays"/>
    <x v="2441"/>
    <d v="2014-07-20T22:59:00"/>
  </r>
  <r>
    <n v="2839"/>
    <s v="&quot;The Annual Neighborhood Garage Tour&quot;"/>
    <s v="Help us tour our brand new show &quot;Stripe and Spot (Learn to) Get Along&quot; to neighborhoods throughout the Twin Cities metro area!"/>
    <x v="296"/>
    <x v="1728"/>
    <x v="2"/>
    <x v="0"/>
    <s v="USD"/>
    <n v="1408942740"/>
    <n v="1406958354"/>
    <b v="0"/>
    <n v="31"/>
    <b v="1"/>
    <s v="theater/plays"/>
    <x v="1913"/>
    <x v="1830"/>
    <s v="theater"/>
    <s v="plays"/>
    <x v="2442"/>
    <d v="2014-08-24T23:59:00"/>
  </r>
  <r>
    <n v="3151"/>
    <s v="&quot;The Holiday Bug&quot; 2014 Puppet Show"/>
    <s v="A Multi-Media Puppet Show, with large cable control puppets to tell a hilarious story for all ages."/>
    <x v="296"/>
    <x v="1729"/>
    <x v="2"/>
    <x v="0"/>
    <s v="USD"/>
    <n v="1410379774"/>
    <n v="1407787774"/>
    <b v="1"/>
    <n v="34"/>
    <b v="1"/>
    <s v="theater/plays"/>
    <x v="1773"/>
    <x v="1831"/>
    <s v="theater"/>
    <s v="plays"/>
    <x v="2443"/>
    <d v="2014-09-10T15:09:34"/>
  </r>
  <r>
    <n v="3917"/>
    <s v="Romeo and Juliet by Cry of Curs"/>
    <s v="We place the actors and script to the fore, with productions stripped down to barest level, aiming to make theatre accessible."/>
    <x v="296"/>
    <x v="22"/>
    <x v="1"/>
    <x v="9"/>
    <s v="GBP"/>
    <n v="1410439161"/>
    <n v="1407847161"/>
    <b v="0"/>
    <n v="1"/>
    <b v="0"/>
    <s v="theater/plays"/>
    <x v="1914"/>
    <x v="21"/>
    <s v="theater"/>
    <s v="plays"/>
    <x v="2444"/>
    <d v="2014-09-11T07:39:21"/>
  </r>
  <r>
    <n v="798"/>
    <s v="Eric Stuart Band 4 Song EP &quot;Character&quot;"/>
    <s v="We have some great new songs and want to record a special edition 4 song EP as our next Eric Stuart Band release"/>
    <x v="296"/>
    <x v="1730"/>
    <x v="2"/>
    <x v="0"/>
    <s v="USD"/>
    <n v="1412086187"/>
    <n v="1409494187"/>
    <b v="0"/>
    <n v="87"/>
    <b v="1"/>
    <s v="music/rock"/>
    <x v="1915"/>
    <x v="1832"/>
    <s v="music"/>
    <s v="rock"/>
    <x v="2445"/>
    <d v="2014-09-30T09:09:47"/>
  </r>
  <r>
    <n v="341"/>
    <s v="Video of Connections: A Mural"/>
    <s v="Documentary: Creation of large-scale outdoor mural by young artists. Time lapse. From blank concrete wall to colorful, visual story."/>
    <x v="296"/>
    <x v="1731"/>
    <x v="2"/>
    <x v="0"/>
    <s v="USD"/>
    <n v="1412135940"/>
    <n v="1410555998"/>
    <b v="1"/>
    <n v="55"/>
    <b v="1"/>
    <s v="film &amp; video/documentary"/>
    <x v="1916"/>
    <x v="1833"/>
    <s v="film &amp; video"/>
    <s v="documentary"/>
    <x v="2446"/>
    <d v="2014-09-30T22:59:00"/>
  </r>
  <r>
    <n v="3757"/>
    <s v="Anti-Bullying Musicalâ€¦ &quot;It's Easy!&quot;"/>
    <s v="New Anti-Bullying Musical's cast of 30 kids is ready to &quot;speak up and reach out&quot; to the world by recording a show CD!"/>
    <x v="296"/>
    <x v="1732"/>
    <x v="2"/>
    <x v="0"/>
    <s v="USD"/>
    <n v="1417465515"/>
    <n v="1415737515"/>
    <b v="0"/>
    <n v="50"/>
    <b v="1"/>
    <s v="theater/musical"/>
    <x v="1917"/>
    <x v="1834"/>
    <s v="theater"/>
    <s v="musical"/>
    <x v="2447"/>
    <d v="2014-12-01T15:25:15"/>
  </r>
  <r>
    <n v="3195"/>
    <s v="Emerson Sings!"/>
    <s v="Emerson Sings is the first cabaret to celebrate the work of up and coming musical theater composers who are alumni of Emerson College."/>
    <x v="296"/>
    <x v="1227"/>
    <x v="1"/>
    <x v="0"/>
    <s v="USD"/>
    <n v="1423750542"/>
    <n v="1421158542"/>
    <b v="0"/>
    <n v="39"/>
    <b v="0"/>
    <s v="theater/musical"/>
    <x v="1918"/>
    <x v="1835"/>
    <s v="theater"/>
    <s v="musical"/>
    <x v="2448"/>
    <d v="2015-02-12T09:15:42"/>
  </r>
  <r>
    <n v="866"/>
    <s v="California Dreamin' Tour 2015"/>
    <s v="Drivetime heads to Cali for summer tour supported by @Smoothjazz.com &amp; @JJZPhilly  #Spaghettini #The Roxy"/>
    <x v="296"/>
    <x v="99"/>
    <x v="1"/>
    <x v="0"/>
    <s v="USD"/>
    <n v="1425136200"/>
    <n v="1421853518"/>
    <b v="0"/>
    <n v="11"/>
    <b v="0"/>
    <s v="music/jazz"/>
    <x v="1919"/>
    <x v="1836"/>
    <s v="music"/>
    <s v="jazz"/>
    <x v="2449"/>
    <d v="2015-02-28T10:10:00"/>
  </r>
  <r>
    <n v="1809"/>
    <s v="Hamilton: A Different Perspective"/>
    <s v="A stunning photo book highlighting the visual diversity of the City of Hamilton and showcasing it in a new light."/>
    <x v="296"/>
    <x v="1733"/>
    <x v="1"/>
    <x v="11"/>
    <s v="CAD"/>
    <n v="1425246439"/>
    <n v="1422222439"/>
    <b v="1"/>
    <n v="9"/>
    <b v="0"/>
    <s v="photography/photobooks"/>
    <x v="1920"/>
    <x v="1837"/>
    <s v="photography"/>
    <s v="photobooks"/>
    <x v="2450"/>
    <d v="2015-03-01T16:47:19"/>
  </r>
  <r>
    <n v="3715"/>
    <s v="The Inspectors Call"/>
    <s v="Vibrant contemporary political theatre, exploring the professional and human impact of the growing corporate culture in education."/>
    <x v="296"/>
    <x v="1734"/>
    <x v="2"/>
    <x v="9"/>
    <s v="GBP"/>
    <n v="1427806320"/>
    <n v="1422834819"/>
    <b v="0"/>
    <n v="27"/>
    <b v="1"/>
    <s v="theater/plays"/>
    <x v="1921"/>
    <x v="1838"/>
    <s v="theater"/>
    <s v="plays"/>
    <x v="2451"/>
    <d v="2015-03-31T07:52:00"/>
  </r>
  <r>
    <n v="2692"/>
    <s v="&quot;Sami j's Food Truck&quot;"/>
    <s v="Our food truck will bring you -_x000a_                       Fast, Fresh, Food -_x000a_                            Throughout the Omaha area"/>
    <x v="296"/>
    <x v="82"/>
    <x v="1"/>
    <x v="0"/>
    <s v="USD"/>
    <n v="1427266860"/>
    <n v="1424678460"/>
    <b v="0"/>
    <n v="1"/>
    <b v="0"/>
    <s v="food/food trucks"/>
    <x v="1408"/>
    <x v="22"/>
    <s v="food"/>
    <s v="food trucks"/>
    <x v="2452"/>
    <d v="2015-03-25T02:01:00"/>
  </r>
  <r>
    <n v="4085"/>
    <s v="Age of Valor: Heritage - The Audio Drama"/>
    <s v="Just like the good old fashioned radio dramas, Heritage will be performed and narrated for you by 16 different talented voice actors."/>
    <x v="296"/>
    <x v="22"/>
    <x v="1"/>
    <x v="0"/>
    <s v="USD"/>
    <n v="1427169540"/>
    <n v="1424701775"/>
    <b v="0"/>
    <n v="1"/>
    <b v="0"/>
    <s v="theater/plays"/>
    <x v="1914"/>
    <x v="21"/>
    <s v="theater"/>
    <s v="plays"/>
    <x v="2453"/>
    <d v="2015-03-23T22:59:00"/>
  </r>
  <r>
    <n v="4073"/>
    <s v="OTHELLO, by William Shakespeare ( FUNDRAISER)"/>
    <s v="OTHELLO, directed by Daniel Echevarria. A tragedy that highlights political corruption and the madness that can come out of love."/>
    <x v="296"/>
    <x v="1735"/>
    <x v="1"/>
    <x v="0"/>
    <s v="USD"/>
    <n v="1431144000"/>
    <n v="1426407426"/>
    <b v="0"/>
    <n v="2"/>
    <b v="0"/>
    <s v="theater/plays"/>
    <x v="1922"/>
    <x v="1839"/>
    <s v="theater"/>
    <s v="plays"/>
    <x v="2454"/>
    <d v="2015-05-08T23:00:00"/>
  </r>
  <r>
    <n v="2665"/>
    <s v="Gilman Playground Builds a Tech Center"/>
    <s v="Giving the best tech access and tools to Bayview Hunters Point youth - developing the next generation of tech savvy youth who excel!"/>
    <x v="296"/>
    <x v="1736"/>
    <x v="2"/>
    <x v="0"/>
    <s v="USD"/>
    <n v="1430774974"/>
    <n v="1426886974"/>
    <b v="0"/>
    <n v="46"/>
    <b v="1"/>
    <s v="technology/makerspaces"/>
    <x v="1923"/>
    <x v="1840"/>
    <s v="technology"/>
    <s v="makerspaces"/>
    <x v="2455"/>
    <d v="2015-05-04T16:29:34"/>
  </r>
  <r>
    <n v="1290"/>
    <s v="I Died... I Came Back, ... Whatever"/>
    <s v="Sometimes your Heart has to STOP for your Life to START."/>
    <x v="296"/>
    <x v="1737"/>
    <x v="2"/>
    <x v="0"/>
    <s v="USD"/>
    <n v="1429772340"/>
    <n v="1427121931"/>
    <b v="0"/>
    <n v="86"/>
    <b v="1"/>
    <s v="theater/plays"/>
    <x v="1924"/>
    <x v="1841"/>
    <s v="theater"/>
    <s v="plays"/>
    <x v="2456"/>
    <d v="2015-04-23T01:59:00"/>
  </r>
  <r>
    <n v="1551"/>
    <s v="Randy Hoffman Photography"/>
    <s v="I can do it but help can't hurt. Sweet Montana photos like never seen before. Be a part of Randy Hoffman Photography and our activities"/>
    <x v="296"/>
    <x v="0"/>
    <x v="1"/>
    <x v="0"/>
    <s v="USD"/>
    <n v="1432756039"/>
    <n v="1430164039"/>
    <b v="0"/>
    <n v="0"/>
    <b v="0"/>
    <s v="photography/nature"/>
    <x v="0"/>
    <x v="0"/>
    <s v="photography"/>
    <s v="nature"/>
    <x v="2457"/>
    <d v="2015-05-27T14:47:19"/>
  </r>
  <r>
    <n v="111"/>
    <s v="Judi Dench is Cool in Person"/>
    <s v="Two actors, one bookie and a very bad day.  Judi Dench is Cool in Person is fast, funny and only a little bit nasty."/>
    <x v="296"/>
    <x v="1558"/>
    <x v="2"/>
    <x v="3"/>
    <s v="AUD"/>
    <n v="1433059187"/>
    <n v="1430467187"/>
    <b v="0"/>
    <n v="53"/>
    <b v="1"/>
    <s v="film &amp; video/shorts"/>
    <x v="1925"/>
    <x v="1842"/>
    <s v="film &amp; video"/>
    <s v="shorts"/>
    <x v="2458"/>
    <d v="2015-05-31T02:59:47"/>
  </r>
  <r>
    <n v="3333"/>
    <s v="From Providence to Cuba: A Historic Theater Adventure"/>
    <s v="Providence's Latino theater, ECAS Theater, is headed to Cuba in July to premiere an original Cuban play there. Help us make history!"/>
    <x v="296"/>
    <x v="1738"/>
    <x v="2"/>
    <x v="0"/>
    <s v="USD"/>
    <n v="1434384880"/>
    <n v="1432484080"/>
    <b v="0"/>
    <n v="111"/>
    <b v="1"/>
    <s v="theater/plays"/>
    <x v="1926"/>
    <x v="1843"/>
    <s v="theater"/>
    <s v="plays"/>
    <x v="2459"/>
    <d v="2015-06-15T11:14:40"/>
  </r>
  <r>
    <n v="1802"/>
    <s v="Out Of The Dark"/>
    <s v="Inner Darkness turned into a photobook. Personal work i shot during my recovery...in Berlin."/>
    <x v="296"/>
    <x v="952"/>
    <x v="1"/>
    <x v="6"/>
    <s v="EUR"/>
    <n v="1435442340"/>
    <n v="1433416830"/>
    <b v="1"/>
    <n v="18"/>
    <b v="0"/>
    <s v="photography/photobooks"/>
    <x v="1927"/>
    <x v="1844"/>
    <s v="photography"/>
    <s v="photobooks"/>
    <x v="2460"/>
    <d v="2015-06-27T16:59:00"/>
  </r>
  <r>
    <n v="1384"/>
    <s v="Manny Manriquez' new rock opera journey: Outland Warrior"/>
    <s v="Outland Warrior is my first solo musical project, featuring songs written by me and recorded at my home studio."/>
    <x v="296"/>
    <x v="1739"/>
    <x v="2"/>
    <x v="0"/>
    <s v="USD"/>
    <n v="1436117922"/>
    <n v="1433525922"/>
    <b v="0"/>
    <n v="63"/>
    <b v="1"/>
    <s v="music/rock"/>
    <x v="1928"/>
    <x v="1845"/>
    <s v="music"/>
    <s v="rock"/>
    <x v="2461"/>
    <d v="2015-07-05T12:38:42"/>
  </r>
  <r>
    <n v="1299"/>
    <s v="The (out)Siders Project"/>
    <s v="A new work inspired by the classic novel and created by Dallas teens under the direction of professional artists."/>
    <x v="296"/>
    <x v="1740"/>
    <x v="2"/>
    <x v="0"/>
    <s v="USD"/>
    <n v="1436902359"/>
    <n v="1434310359"/>
    <b v="0"/>
    <n v="32"/>
    <b v="1"/>
    <s v="theater/plays"/>
    <x v="1929"/>
    <x v="1846"/>
    <s v="theater"/>
    <s v="plays"/>
    <x v="2462"/>
    <d v="2015-07-14T14:32:39"/>
  </r>
  <r>
    <n v="196"/>
    <s v="Thunder Under Control"/>
    <s v="A moving short film about a retired female boxer who develops a relationship with a young journalist who idolises her"/>
    <x v="296"/>
    <x v="1409"/>
    <x v="1"/>
    <x v="9"/>
    <s v="GBP"/>
    <n v="1444510800"/>
    <n v="1442062898"/>
    <b v="0"/>
    <n v="19"/>
    <b v="0"/>
    <s v="film &amp; video/drama"/>
    <x v="1930"/>
    <x v="1847"/>
    <s v="film &amp; video"/>
    <s v="drama"/>
    <x v="2463"/>
    <d v="2015-10-10T16:00:00"/>
  </r>
  <r>
    <n v="3374"/>
    <s v="HELP BUILD &quot;THE CASTLE&quot;"/>
    <s v="A rare  production of World acclaimed playwright Howard Barker's groundbreaking &amp; provocative 'The Castle'."/>
    <x v="296"/>
    <x v="1741"/>
    <x v="2"/>
    <x v="11"/>
    <s v="CAD"/>
    <n v="1446053616"/>
    <n v="1443461616"/>
    <b v="0"/>
    <n v="52"/>
    <b v="1"/>
    <s v="theater/plays"/>
    <x v="1931"/>
    <x v="1848"/>
    <s v="theater"/>
    <s v="plays"/>
    <x v="2464"/>
    <d v="2015-10-28T12:33:36"/>
  </r>
  <r>
    <n v="3350"/>
    <s v="Visions"/>
    <s v="Nora Wageners TheaterstÃ¼ck lÃ¤dt den Zuschauer ein auf eine teils lustige, teils dÃ¼stere Reise ins Wohnzimmer der jungen, arbeitslosen K"/>
    <x v="296"/>
    <x v="1742"/>
    <x v="2"/>
    <x v="18"/>
    <s v="EUR"/>
    <n v="1448838000"/>
    <n v="1445791811"/>
    <b v="0"/>
    <n v="51"/>
    <b v="1"/>
    <s v="theater/plays"/>
    <x v="1932"/>
    <x v="197"/>
    <s v="theater"/>
    <s v="plays"/>
    <x v="2465"/>
    <d v="2015-11-29T18:00:00"/>
  </r>
  <r>
    <n v="4057"/>
    <s v="HOWARD BARKER DOUBLE BILL - Arcola Theatre 2015"/>
    <s v="Exhilarating Double Bill uniting London premiere of THE TWELFTH BATTLE OF ISONZO &amp; thrilling revival of JUDITH: A PARTING FROM THE BODY"/>
    <x v="296"/>
    <x v="1743"/>
    <x v="1"/>
    <x v="9"/>
    <s v="GBP"/>
    <n v="1448492400"/>
    <n v="1446506080"/>
    <b v="0"/>
    <n v="6"/>
    <b v="0"/>
    <s v="theater/plays"/>
    <x v="1933"/>
    <x v="690"/>
    <s v="theater"/>
    <s v="plays"/>
    <x v="2466"/>
    <d v="2015-11-25T18:00:00"/>
  </r>
  <r>
    <n v="1198"/>
    <s v="The White Desert: Wildlife &amp; Antarctica photobook"/>
    <s v="The White Desert is a photo project, documenting the fragility and beauty of the planet, from the Arctic to Antarctic regions!"/>
    <x v="296"/>
    <x v="1744"/>
    <x v="2"/>
    <x v="0"/>
    <s v="USD"/>
    <n v="1451530800"/>
    <n v="1448463086"/>
    <b v="0"/>
    <n v="167"/>
    <b v="1"/>
    <s v="photography/photobooks"/>
    <x v="1934"/>
    <x v="1849"/>
    <s v="photography"/>
    <s v="photobooks"/>
    <x v="2467"/>
    <d v="2015-12-30T22:00:00"/>
  </r>
  <r>
    <n v="3821"/>
    <s v="Brooklyn Quartet, directed by reg e gaines. Spring of 2016"/>
    <s v="Brooklyn Quartet, directed by reg e gaines, in a collaboration of ambitious and unique storytelling, live music and cinematic staging,"/>
    <x v="296"/>
    <x v="1745"/>
    <x v="2"/>
    <x v="0"/>
    <s v="USD"/>
    <n v="1451881207"/>
    <n v="1449116407"/>
    <b v="0"/>
    <n v="46"/>
    <b v="1"/>
    <s v="theater/plays"/>
    <x v="1935"/>
    <x v="1850"/>
    <s v="theater"/>
    <s v="plays"/>
    <x v="2468"/>
    <d v="2016-01-03T23:20:07"/>
  </r>
  <r>
    <n v="4083"/>
    <s v="Defendant Maurice Chevalier"/>
    <s v="Condemned to death for Collaboration with the Nazis, popular French Singer &amp; Entertainer Maurice Chevalier tells his side of the story"/>
    <x v="296"/>
    <x v="1746"/>
    <x v="1"/>
    <x v="0"/>
    <s v="USD"/>
    <n v="1452795416"/>
    <n v="1450203416"/>
    <b v="0"/>
    <n v="6"/>
    <b v="0"/>
    <s v="theater/plays"/>
    <x v="1936"/>
    <x v="1851"/>
    <s v="theater"/>
    <s v="plays"/>
    <x v="2469"/>
    <d v="2016-01-14T13:16:56"/>
  </r>
  <r>
    <n v="935"/>
    <s v="The Art of You Too"/>
    <s v="This vocal music and spoken word project uses the  gift of life,love,hope &amp; peace to enable people to see themselves as a masterpiece!"/>
    <x v="296"/>
    <x v="15"/>
    <x v="1"/>
    <x v="0"/>
    <s v="USD"/>
    <n v="1454054429"/>
    <n v="1451462429"/>
    <b v="0"/>
    <n v="2"/>
    <b v="0"/>
    <s v="music/jazz"/>
    <x v="1937"/>
    <x v="22"/>
    <s v="music"/>
    <s v="jazz"/>
    <x v="2470"/>
    <d v="2016-01-29T03:00:29"/>
  </r>
  <r>
    <n v="1870"/>
    <s v="C.O.V.D.--A brand new board app game"/>
    <s v="Conflict of Van Helsing &amp; Dracula (C.O.V.D.) is a board game available as an App based on the story: Dracula. Can you survive?"/>
    <x v="296"/>
    <x v="1747"/>
    <x v="1"/>
    <x v="0"/>
    <s v="USD"/>
    <n v="1454213820"/>
    <n v="1451723535"/>
    <b v="0"/>
    <n v="11"/>
    <b v="0"/>
    <s v="games/mobile games"/>
    <x v="1938"/>
    <x v="1852"/>
    <s v="games"/>
    <s v="mobile games"/>
    <x v="2471"/>
    <d v="2016-01-30T23:17:00"/>
  </r>
  <r>
    <n v="1055"/>
    <s v="The Smile High Podcast Club Season 3 (Canceled)"/>
    <s v="This project is to fund Season 3 of the SHPC.  Our plan is to produce 24 more spectacular episodes to share with the world."/>
    <x v="296"/>
    <x v="0"/>
    <x v="0"/>
    <x v="0"/>
    <s v="USD"/>
    <n v="1457394545"/>
    <n v="1454802545"/>
    <b v="0"/>
    <n v="0"/>
    <b v="0"/>
    <s v="journalism/audio"/>
    <x v="0"/>
    <x v="0"/>
    <s v="journalism"/>
    <s v="audio"/>
    <x v="2472"/>
    <d v="2016-03-07T18:49:05"/>
  </r>
  <r>
    <n v="4019"/>
    <s v="We Don't Play Fight"/>
    <s v="Finally a crossover of the arts takes place! Theater &amp; LIVE Pro Wrestling. A unique story featuring TV Pro Wrestling without the TV."/>
    <x v="296"/>
    <x v="47"/>
    <x v="1"/>
    <x v="0"/>
    <s v="USD"/>
    <n v="1460737680"/>
    <n v="1455725596"/>
    <b v="0"/>
    <n v="4"/>
    <b v="0"/>
    <s v="theater/plays"/>
    <x v="1939"/>
    <x v="1853"/>
    <s v="theater"/>
    <s v="plays"/>
    <x v="2473"/>
    <d v="2016-04-15T11:28:00"/>
  </r>
  <r>
    <n v="3466"/>
    <s v="Spotlight Youth Theater Production of Wizard"/>
    <s v="The Spotlight Youth Theater is a program where every participant has a moment in the spotlight."/>
    <x v="296"/>
    <x v="1748"/>
    <x v="2"/>
    <x v="0"/>
    <s v="USD"/>
    <n v="1461108450"/>
    <n v="1455928050"/>
    <b v="0"/>
    <n v="61"/>
    <b v="1"/>
    <s v="theater/plays"/>
    <x v="1940"/>
    <x v="1854"/>
    <s v="theater"/>
    <s v="plays"/>
    <x v="2474"/>
    <d v="2016-04-19T18:27:30"/>
  </r>
  <r>
    <n v="354"/>
    <s v="The Carousel - 2016 Tribeca Film Festival Official Selection"/>
    <s v="A carousel has spun since 1925 in a small town in NY. It once inspired Rod Serling and has since become a portal into the Twilight Zone"/>
    <x v="296"/>
    <x v="1749"/>
    <x v="2"/>
    <x v="0"/>
    <s v="USD"/>
    <n v="1460141521"/>
    <n v="1457553121"/>
    <b v="1"/>
    <n v="29"/>
    <b v="1"/>
    <s v="film &amp; video/documentary"/>
    <x v="1941"/>
    <x v="1855"/>
    <s v="film &amp; video"/>
    <s v="documentary"/>
    <x v="2475"/>
    <d v="2016-04-08T13:52:01"/>
  </r>
  <r>
    <n v="3635"/>
    <s v="Mary's Son"/>
    <s v="Mary's Son is a pop opera about Jesus and the hope he brings to all people."/>
    <x v="296"/>
    <x v="1750"/>
    <x v="1"/>
    <x v="0"/>
    <s v="USD"/>
    <n v="1461186676"/>
    <n v="1458594676"/>
    <b v="0"/>
    <n v="10"/>
    <b v="0"/>
    <s v="theater/musical"/>
    <x v="1942"/>
    <x v="1856"/>
    <s v="theater"/>
    <s v="musical"/>
    <x v="2476"/>
    <d v="2016-04-20T16:11:16"/>
  </r>
  <r>
    <n v="3308"/>
    <s v="A Hand of Talons"/>
    <s v="Descend into the dark world of steampunk noir in this thrilling new play, written by Maggie Lee and directed by Amy Poisson!"/>
    <x v="296"/>
    <x v="1649"/>
    <x v="2"/>
    <x v="0"/>
    <s v="USD"/>
    <n v="1460581365"/>
    <n v="1458766965"/>
    <b v="0"/>
    <n v="57"/>
    <b v="1"/>
    <s v="theater/plays"/>
    <x v="1943"/>
    <x v="1857"/>
    <s v="theater"/>
    <s v="plays"/>
    <x v="2477"/>
    <d v="2016-04-13T16:02:45"/>
  </r>
  <r>
    <n v="8"/>
    <s v="Sizzling in the Kitchen Flynn Style"/>
    <s v="Help us raise the funds to film our pilot episode!"/>
    <x v="296"/>
    <x v="1751"/>
    <x v="2"/>
    <x v="0"/>
    <s v="USD"/>
    <n v="1460754000"/>
    <n v="1460155212"/>
    <b v="0"/>
    <n v="12"/>
    <b v="1"/>
    <s v="film &amp; video/television"/>
    <x v="1944"/>
    <x v="1858"/>
    <s v="film &amp; video"/>
    <s v="television"/>
    <x v="2478"/>
    <d v="2016-04-15T16:00:00"/>
  </r>
  <r>
    <n v="3694"/>
    <s v="Three Christs - Presented at Dixon Place"/>
    <s v="A new play exploring themes of reverence, belief, and certainty. _x000a_&quot;Because what is is, and what is cannot not be...&quot;"/>
    <x v="296"/>
    <x v="1752"/>
    <x v="2"/>
    <x v="0"/>
    <s v="USD"/>
    <n v="1465178400"/>
    <n v="1461985967"/>
    <b v="0"/>
    <n v="60"/>
    <b v="1"/>
    <s v="theater/plays"/>
    <x v="1945"/>
    <x v="1859"/>
    <s v="theater"/>
    <s v="plays"/>
    <x v="2479"/>
    <d v="2016-06-05T21:00:00"/>
  </r>
  <r>
    <n v="524"/>
    <s v="Zero Down"/>
    <s v="Angel on the Corner need YOUR help to raise Â£3,500 to take Zero Down by Sarah Hehir to the Edinburgh Fringe Festival this August!"/>
    <x v="296"/>
    <x v="1753"/>
    <x v="2"/>
    <x v="9"/>
    <s v="GBP"/>
    <n v="1464801169"/>
    <n v="1462209169"/>
    <b v="0"/>
    <n v="130"/>
    <b v="1"/>
    <s v="theater/plays"/>
    <x v="1946"/>
    <x v="1860"/>
    <s v="theater"/>
    <s v="plays"/>
    <x v="2480"/>
    <d v="2016-06-01T12:12:49"/>
  </r>
  <r>
    <n v="2425"/>
    <s v="Food Cart Tour With Raz Simone and Macklemore"/>
    <s v="I have the chance to take my Food Cart Business on the road. This is a major opportunity for a lot of people to learn and prosper."/>
    <x v="296"/>
    <x v="4"/>
    <x v="1"/>
    <x v="0"/>
    <s v="USD"/>
    <n v="1464386640"/>
    <n v="1463090149"/>
    <b v="0"/>
    <n v="1"/>
    <b v="0"/>
    <s v="food/food trucks"/>
    <x v="1947"/>
    <x v="4"/>
    <s v="food"/>
    <s v="food trucks"/>
    <x v="2481"/>
    <d v="2016-05-27T17:04:00"/>
  </r>
  <r>
    <n v="13"/>
    <s v="Can't Go Home"/>
    <s v="A travel series hosted by touring musicians that profiles a different American city in each episode."/>
    <x v="296"/>
    <x v="1754"/>
    <x v="2"/>
    <x v="0"/>
    <s v="USD"/>
    <n v="1466713620"/>
    <n v="1463588109"/>
    <b v="0"/>
    <n v="51"/>
    <b v="1"/>
    <s v="film &amp; video/television"/>
    <x v="1948"/>
    <x v="1861"/>
    <s v="film &amp; video"/>
    <s v="television"/>
    <x v="2482"/>
    <d v="2016-06-23T15:27:00"/>
  </r>
  <r>
    <n v="2935"/>
    <s v="Fresco presents SNOW WHITE - GARAGE OPERA!"/>
    <s v="Fresco brings a full scale operatic production to your neighborhood - SNOW WHITE, set to the world's greatest music!"/>
    <x v="296"/>
    <x v="1755"/>
    <x v="2"/>
    <x v="0"/>
    <s v="USD"/>
    <n v="1472490000"/>
    <n v="1467468008"/>
    <b v="0"/>
    <n v="39"/>
    <b v="1"/>
    <s v="theater/musical"/>
    <x v="1379"/>
    <x v="1862"/>
    <s v="theater"/>
    <s v="musical"/>
    <x v="2483"/>
    <d v="2016-08-29T12:00:00"/>
  </r>
  <r>
    <n v="3382"/>
    <s v="Cosmic Fear or The Day Brad Pitt Got Paranoia - EdFringe '16"/>
    <s v="Peter Brook Award Nominees Empty Deck need Â£3500 to get 'Cosmic Fear or The Day Brad Pitt Got Paranoia' to the Edinburgh Fringe!"/>
    <x v="296"/>
    <x v="1756"/>
    <x v="2"/>
    <x v="9"/>
    <s v="GBP"/>
    <n v="1470092340"/>
    <n v="1467973256"/>
    <b v="0"/>
    <n v="46"/>
    <b v="1"/>
    <s v="theater/plays"/>
    <x v="1949"/>
    <x v="1863"/>
    <s v="theater"/>
    <s v="plays"/>
    <x v="2484"/>
    <d v="2016-08-01T17:59:00"/>
  </r>
  <r>
    <n v="1303"/>
    <s v="Forward Arena Theatre Company: Summer Season"/>
    <s v="Groundbreaking queer theatre."/>
    <x v="296"/>
    <x v="1757"/>
    <x v="2"/>
    <x v="9"/>
    <s v="GBP"/>
    <n v="1469962800"/>
    <n v="1468578920"/>
    <b v="0"/>
    <n v="108"/>
    <b v="1"/>
    <s v="theater/plays"/>
    <x v="1950"/>
    <x v="1864"/>
    <s v="theater"/>
    <s v="plays"/>
    <x v="2485"/>
    <d v="2016-07-31T06:00:00"/>
  </r>
  <r>
    <n v="2968"/>
    <s v="The Curse of the Babywoman @ FringeNYC"/>
    <s v="The Curse of the Babywoman is real â€” and it is coming to FringeNYC this August."/>
    <x v="296"/>
    <x v="1758"/>
    <x v="2"/>
    <x v="0"/>
    <s v="USD"/>
    <n v="1471406340"/>
    <n v="1470227660"/>
    <b v="0"/>
    <n v="47"/>
    <b v="1"/>
    <s v="theater/plays"/>
    <x v="1464"/>
    <x v="1865"/>
    <s v="theater"/>
    <s v="plays"/>
    <x v="2486"/>
    <d v="2016-08-16T22:59:00"/>
  </r>
  <r>
    <n v="2905"/>
    <s v="DIANA's &quot;Late: A Cowboy Song&quot; by Sarah Ruhl"/>
    <s v="Philly-based feminist theatre's inaugural production about a woman's friendship with an awesome lady cowboy."/>
    <x v="296"/>
    <x v="1759"/>
    <x v="1"/>
    <x v="0"/>
    <s v="USD"/>
    <n v="1473211313"/>
    <n v="1472001713"/>
    <b v="0"/>
    <n v="17"/>
    <b v="0"/>
    <s v="theater/plays"/>
    <x v="1951"/>
    <x v="1866"/>
    <s v="theater"/>
    <s v="plays"/>
    <x v="2487"/>
    <d v="2016-09-06T20:21:53"/>
  </r>
  <r>
    <n v="3683"/>
    <s v="A Krumpus Story - World Premiere"/>
    <s v="A Krumpus Story is a dark holiday comedy for anyone who wants a little more spice in their holiday fare."/>
    <x v="296"/>
    <x v="1760"/>
    <x v="2"/>
    <x v="0"/>
    <s v="USD"/>
    <n v="1476931696"/>
    <n v="1474339696"/>
    <b v="0"/>
    <n v="66"/>
    <b v="1"/>
    <s v="theater/plays"/>
    <x v="1952"/>
    <x v="1867"/>
    <s v="theater"/>
    <s v="plays"/>
    <x v="2488"/>
    <d v="2016-10-19T21:48:16"/>
  </r>
  <r>
    <n v="852"/>
    <s v="Covers Album - Limited Vinyl Pressing"/>
    <s v="Limited edition 2x12&quot; vinyl pressing of our latest album &quot;Who Do You Think We Are?&quot;"/>
    <x v="296"/>
    <x v="1761"/>
    <x v="2"/>
    <x v="0"/>
    <s v="USD"/>
    <n v="1477342800"/>
    <n v="1476386395"/>
    <b v="0"/>
    <n v="62"/>
    <b v="1"/>
    <s v="music/metal"/>
    <x v="1953"/>
    <x v="1868"/>
    <s v="music"/>
    <s v="metal"/>
    <x v="2489"/>
    <d v="2016-10-24T16:00:00"/>
  </r>
  <r>
    <n v="762"/>
    <s v="Where we used to live - eBook (PROJECT 80%)"/>
    <s v="An original-well-done eBook. Mainly about fiction, action, adventure, and mystery. A story that you've never read!"/>
    <x v="296"/>
    <x v="0"/>
    <x v="1"/>
    <x v="13"/>
    <s v="MXN"/>
    <n v="1480831200"/>
    <n v="1479328570"/>
    <b v="0"/>
    <n v="0"/>
    <b v="0"/>
    <s v="publishing/fiction"/>
    <x v="0"/>
    <x v="0"/>
    <s v="publishing"/>
    <s v="fiction"/>
    <x v="2490"/>
    <d v="2016-12-04T01:00:00"/>
  </r>
  <r>
    <n v="1395"/>
    <s v="Quiet Oaks Full Length Album"/>
    <s v="Help Quiet Oaks record their debut album!!!"/>
    <x v="296"/>
    <x v="1762"/>
    <x v="2"/>
    <x v="0"/>
    <s v="USD"/>
    <n v="1484430481"/>
    <n v="1481838481"/>
    <b v="0"/>
    <n v="82"/>
    <b v="1"/>
    <s v="music/rock"/>
    <x v="1954"/>
    <x v="1869"/>
    <s v="music"/>
    <s v="rock"/>
    <x v="2491"/>
    <d v="2017-01-14T16:48:01"/>
  </r>
  <r>
    <n v="1512"/>
    <s v="UnPresidented: Trump's Inaugural &amp; the People's Response"/>
    <s v="DC's top street photographers document the inauguration of Donald J. Trump -- 3 days that will rock a nation and change the world."/>
    <x v="296"/>
    <x v="1763"/>
    <x v="2"/>
    <x v="0"/>
    <s v="USD"/>
    <n v="1486311939"/>
    <n v="1483719939"/>
    <b v="1"/>
    <n v="335"/>
    <b v="1"/>
    <s v="photography/photobooks"/>
    <x v="1955"/>
    <x v="1870"/>
    <s v="photography"/>
    <s v="photobooks"/>
    <x v="2492"/>
    <d v="2017-02-05T11:25:39"/>
  </r>
  <r>
    <n v="3051"/>
    <s v="Jon Udry's ABC Tour"/>
    <s v="The ABC tour: 26 comedy-juggling shows in 26 different venues - chosen by YOU - each beginning with a different letter of the alphabet."/>
    <x v="296"/>
    <x v="1764"/>
    <x v="1"/>
    <x v="9"/>
    <s v="GBP"/>
    <n v="1486547945"/>
    <n v="1483955945"/>
    <b v="1"/>
    <n v="35"/>
    <b v="0"/>
    <s v="theater/spaces"/>
    <x v="1956"/>
    <x v="1871"/>
    <s v="theater"/>
    <s v="spaces"/>
    <x v="2493"/>
    <d v="2017-02-08T04:59:05"/>
  </r>
  <r>
    <n v="4096"/>
    <s v="Theatre for Life, Youth Theatre Company, Southampton UK"/>
    <s v="Theatre for Life believes in unlocking young people's creativity, developing self belief and creating positive opportunities."/>
    <x v="296"/>
    <x v="251"/>
    <x v="1"/>
    <x v="9"/>
    <s v="GBP"/>
    <n v="1488271860"/>
    <n v="1484484219"/>
    <b v="0"/>
    <n v="5"/>
    <b v="0"/>
    <s v="theater/plays"/>
    <x v="1957"/>
    <x v="1872"/>
    <s v="theater"/>
    <s v="plays"/>
    <x v="2494"/>
    <d v="2017-02-28T03:51:00"/>
  </r>
  <r>
    <n v="1527"/>
    <s v="Island - Japan, from the view point of many"/>
    <s v="Eight creatives visited Japan. This is a unique photo-book of their separate but collected experiences."/>
    <x v="296"/>
    <x v="1765"/>
    <x v="2"/>
    <x v="0"/>
    <s v="USD"/>
    <n v="1489497886"/>
    <n v="1487082286"/>
    <b v="1"/>
    <n v="70"/>
    <b v="1"/>
    <s v="photography/photobooks"/>
    <x v="1958"/>
    <x v="1873"/>
    <s v="photography"/>
    <s v="photobooks"/>
    <x v="2495"/>
    <d v="2017-03-14T08:24:46"/>
  </r>
  <r>
    <n v="1683"/>
    <s v="Manman doudou tÃ©moignage d'une mÃ¨re Album"/>
    <s v="Rendre tÃ©moignage de ce que Dieu fait chaque jour pour moi et venir en  aide  aux autres, c'est  mon but."/>
    <x v="296"/>
    <x v="1766"/>
    <x v="3"/>
    <x v="14"/>
    <s v="EUR"/>
    <n v="1491590738"/>
    <n v="1489517138"/>
    <b v="0"/>
    <n v="10"/>
    <b v="0"/>
    <s v="music/faith"/>
    <x v="1959"/>
    <x v="1874"/>
    <s v="music"/>
    <s v="faith"/>
    <x v="2496"/>
    <d v="2017-04-07T13:45:38"/>
  </r>
  <r>
    <n v="4068"/>
    <s v="Produce BELLE DAME SANS MERCI a stage play"/>
    <s v="Be a PRODUCER of the Original stage play BELLE DAME SANS MERCI by Michael Fenlason! :-) :-( !"/>
    <x v="297"/>
    <x v="1767"/>
    <x v="1"/>
    <x v="0"/>
    <s v="USD"/>
    <n v="1484348700"/>
    <n v="1481756855"/>
    <b v="0"/>
    <n v="1"/>
    <b v="0"/>
    <s v="theater/plays"/>
    <x v="506"/>
    <x v="1875"/>
    <s v="theater"/>
    <s v="plays"/>
    <x v="2497"/>
    <d v="2017-01-13T18:05:00"/>
  </r>
  <r>
    <n v="181"/>
    <s v="Immemorial"/>
    <s v="Christina has been suffering with flash backs and some very disturbing nightmares and realises that it is more than just nightmares."/>
    <x v="298"/>
    <x v="1768"/>
    <x v="1"/>
    <x v="9"/>
    <s v="GBP"/>
    <n v="1434995295"/>
    <n v="1432403295"/>
    <b v="0"/>
    <n v="4"/>
    <b v="0"/>
    <s v="film &amp; video/drama"/>
    <x v="1960"/>
    <x v="1876"/>
    <s v="film &amp; video"/>
    <s v="drama"/>
    <x v="2498"/>
    <d v="2015-06-22T12:48:15"/>
  </r>
  <r>
    <n v="530"/>
    <s v="Corners Grove"/>
    <s v="Corners Grove is a coming-of-age play about leaving home, gender identity and the death of Whitney Houston; will benefit Win NYC."/>
    <x v="299"/>
    <x v="1769"/>
    <x v="2"/>
    <x v="0"/>
    <s v="USD"/>
    <n v="1435111200"/>
    <n v="1433254268"/>
    <b v="0"/>
    <n v="29"/>
    <b v="1"/>
    <s v="theater/plays"/>
    <x v="1961"/>
    <x v="1877"/>
    <s v="theater"/>
    <s v="plays"/>
    <x v="2499"/>
    <d v="2015-06-23T21:00:00"/>
  </r>
  <r>
    <n v="304"/>
    <s v="Beyond Iconic: Distribution for film on Dennis Stock"/>
    <s v="A portrait of a life fully realized and a look at what it takes to make great photography."/>
    <x v="300"/>
    <x v="1770"/>
    <x v="2"/>
    <x v="0"/>
    <s v="USD"/>
    <n v="1346464800"/>
    <n v="1343096197"/>
    <b v="1"/>
    <n v="74"/>
    <b v="1"/>
    <s v="film &amp; video/documentary"/>
    <x v="1962"/>
    <x v="1878"/>
    <s v="film &amp; video"/>
    <s v="documentary"/>
    <x v="2500"/>
    <d v="2012-08-31T21:00:00"/>
  </r>
  <r>
    <n v="1356"/>
    <s v="Kick-in-the-A** Starter: Between the Lines, the Book"/>
    <s v="At age 30, my husband Dan died from cancer. Left to recreate my life, I drew a line in my heart; became a nomad. This is a love story."/>
    <x v="300"/>
    <x v="1771"/>
    <x v="2"/>
    <x v="0"/>
    <s v="USD"/>
    <n v="1372985760"/>
    <n v="1370393760"/>
    <b v="0"/>
    <n v="87"/>
    <b v="1"/>
    <s v="publishing/nonfiction"/>
    <x v="1963"/>
    <x v="1879"/>
    <s v="publishing"/>
    <s v="nonfiction"/>
    <x v="2501"/>
    <d v="2013-07-04T19:56:00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x v="1772"/>
    <x v="2"/>
    <x v="0"/>
    <s v="USD"/>
    <n v="1394521140"/>
    <n v="1392169298"/>
    <b v="0"/>
    <n v="82"/>
    <b v="1"/>
    <s v="music/pop"/>
    <x v="1964"/>
    <x v="1880"/>
    <s v="music"/>
    <s v="pop"/>
    <x v="2502"/>
    <d v="2014-03-11T01:59:00"/>
  </r>
  <r>
    <n v="3015"/>
    <s v="A Sign for 34 West"/>
    <s v="We're turning an old yogurt shop into a live theater in downtown Charleston.   Please help us hang our sign!"/>
    <x v="300"/>
    <x v="1773"/>
    <x v="2"/>
    <x v="0"/>
    <s v="USD"/>
    <n v="1402459200"/>
    <n v="1401125238"/>
    <b v="0"/>
    <n v="40"/>
    <b v="1"/>
    <s v="theater/spaces"/>
    <x v="1965"/>
    <x v="1881"/>
    <s v="theater"/>
    <s v="spaces"/>
    <x v="2503"/>
    <d v="2014-06-10T23:00:00"/>
  </r>
  <r>
    <n v="3585"/>
    <s v="The Lost Boy (a play)"/>
    <s v="The world premiere of a play, a true story about love, loss, and a man reaching back in time as the only way to move forward."/>
    <x v="300"/>
    <x v="1774"/>
    <x v="2"/>
    <x v="0"/>
    <s v="USD"/>
    <n v="1419181890"/>
    <n v="1416589890"/>
    <b v="0"/>
    <n v="23"/>
    <b v="1"/>
    <s v="theater/plays"/>
    <x v="1966"/>
    <x v="1882"/>
    <s v="theater"/>
    <s v="plays"/>
    <x v="2504"/>
    <d v="2014-12-21T12:11:30"/>
  </r>
  <r>
    <n v="2701"/>
    <s v="Support Circus Factory's new training space in Cork"/>
    <s v="We have been working extra hard to get our new training space ready and with a little extra help we hope to dream big for the future!"/>
    <x v="300"/>
    <x v="1775"/>
    <x v="3"/>
    <x v="12"/>
    <s v="EUR"/>
    <n v="1491586534"/>
    <n v="1488911734"/>
    <b v="0"/>
    <n v="46"/>
    <b v="0"/>
    <s v="theater/spaces"/>
    <x v="1967"/>
    <x v="1883"/>
    <s v="theater"/>
    <s v="spaces"/>
    <x v="2505"/>
    <d v="2017-04-07T12:35:34"/>
  </r>
  <r>
    <n v="1882"/>
    <s v="American Lit or...Trespassing for Beginners"/>
    <s v="New songs have been popping out of Mark Donato for years now and he's got a large, squirming litter of them in need of triage.  Help!"/>
    <x v="301"/>
    <x v="1776"/>
    <x v="2"/>
    <x v="0"/>
    <s v="USD"/>
    <n v="1341964080"/>
    <n v="1339109212"/>
    <b v="0"/>
    <n v="81"/>
    <b v="1"/>
    <s v="music/indie rock"/>
    <x v="1968"/>
    <x v="1884"/>
    <s v="music"/>
    <s v="indie rock"/>
    <x v="2506"/>
    <d v="2012-07-10T18:48:00"/>
  </r>
  <r>
    <n v="3483"/>
    <s v="The Faculty Lounge"/>
    <s v="Join 5 high school teachers in the lounge of every high school in America.  Hear what they never say in the classroom."/>
    <x v="301"/>
    <x v="1777"/>
    <x v="2"/>
    <x v="0"/>
    <s v="USD"/>
    <n v="1404403381"/>
    <n v="1401811381"/>
    <b v="0"/>
    <n v="133"/>
    <b v="1"/>
    <s v="theater/plays"/>
    <x v="1969"/>
    <x v="1885"/>
    <s v="theater"/>
    <s v="plays"/>
    <x v="2507"/>
    <d v="2014-07-03T11:03:01"/>
  </r>
  <r>
    <n v="3341"/>
    <s v="Today I Live"/>
    <s v="A London flat, two stories play simultaneously. Irish mapmaker 1821, Iranian artist present day. Each senses the other. Worlds collide."/>
    <x v="301"/>
    <x v="1778"/>
    <x v="2"/>
    <x v="9"/>
    <s v="GBP"/>
    <n v="1465750800"/>
    <n v="1463771421"/>
    <b v="0"/>
    <n v="28"/>
    <b v="1"/>
    <s v="theater/plays"/>
    <x v="809"/>
    <x v="1886"/>
    <s v="theater"/>
    <s v="plays"/>
    <x v="2508"/>
    <d v="2016-06-12T12:00:00"/>
  </r>
  <r>
    <n v="1579"/>
    <s v="psyÂ·choÂ·miÂ·metÂ·ic: The EsÂ·sence of Life (Canceled)"/>
    <s v="'Compilation of visual and literary art through fine art photography, graphic art, and poetry."/>
    <x v="302"/>
    <x v="1581"/>
    <x v="0"/>
    <x v="0"/>
    <s v="USD"/>
    <n v="1377734091"/>
    <n v="1374882891"/>
    <b v="0"/>
    <n v="2"/>
    <b v="0"/>
    <s v="publishing/art books"/>
    <x v="1970"/>
    <x v="1041"/>
    <s v="publishing"/>
    <s v="art books"/>
    <x v="2509"/>
    <d v="2013-08-28T18:54:51"/>
  </r>
  <r>
    <n v="916"/>
    <s v="JMood Records &quot;New&quot; Roberto Magris Sextet New Recording Project 2010 "/>
    <s v="Our next audio recording projects are scheduled for November 1 to 3, 2010 here in Kansas City, Missouri! "/>
    <x v="303"/>
    <x v="0"/>
    <x v="1"/>
    <x v="0"/>
    <s v="USD"/>
    <n v="1287723600"/>
    <n v="1284409734"/>
    <b v="0"/>
    <n v="0"/>
    <b v="0"/>
    <s v="music/jazz"/>
    <x v="0"/>
    <x v="0"/>
    <s v="music"/>
    <s v="jazz"/>
    <x v="2510"/>
    <d v="2010-10-22T00:00:00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x v="1779"/>
    <x v="2"/>
    <x v="0"/>
    <s v="USD"/>
    <n v="1393445620"/>
    <n v="1390853620"/>
    <b v="1"/>
    <n v="74"/>
    <b v="1"/>
    <s v="music/rock"/>
    <x v="1971"/>
    <x v="1887"/>
    <s v="music"/>
    <s v="rock"/>
    <x v="2511"/>
    <d v="2014-02-26T15:13:4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x v="1780"/>
    <x v="1"/>
    <x v="0"/>
    <s v="USD"/>
    <n v="1394772031"/>
    <n v="1392183631"/>
    <b v="0"/>
    <n v="3"/>
    <b v="0"/>
    <s v="film &amp; video/animation"/>
    <x v="1972"/>
    <x v="1888"/>
    <s v="film &amp; video"/>
    <s v="animation"/>
    <x v="2512"/>
    <d v="2014-03-13T23:40:31"/>
  </r>
  <r>
    <n v="2262"/>
    <s v="Riders: A Game About Cheating Doomsday"/>
    <s v="An RPG about mortal servants of the Horsemen of the Apocalypse deciding to not end the world."/>
    <x v="303"/>
    <x v="1781"/>
    <x v="2"/>
    <x v="0"/>
    <s v="USD"/>
    <n v="1416268800"/>
    <n v="1413295358"/>
    <b v="0"/>
    <n v="181"/>
    <b v="1"/>
    <s v="games/tabletop games"/>
    <x v="1973"/>
    <x v="1889"/>
    <s v="games"/>
    <s v="tabletop games"/>
    <x v="2513"/>
    <d v="2014-11-17T19:00:00"/>
  </r>
  <r>
    <n v="3638"/>
    <s v="Project Hedwig and the Angry Inch"/>
    <s v="A rock and roll journey that explores love, loss, redemption, duality and ascension."/>
    <x v="303"/>
    <x v="1392"/>
    <x v="1"/>
    <x v="11"/>
    <s v="CAD"/>
    <n v="1429456132"/>
    <n v="1424275732"/>
    <b v="0"/>
    <n v="2"/>
    <b v="0"/>
    <s v="theater/musical"/>
    <x v="1974"/>
    <x v="864"/>
    <s v="theater"/>
    <s v="musical"/>
    <x v="2514"/>
    <d v="2015-04-19T10:08:52"/>
  </r>
  <r>
    <n v="3720"/>
    <s v="Lakotas and the American Theatre"/>
    <s v="Breaking the American Indian stereotype in the American Theatre."/>
    <x v="303"/>
    <x v="1782"/>
    <x v="2"/>
    <x v="0"/>
    <s v="USD"/>
    <n v="1435881006"/>
    <n v="1433980206"/>
    <b v="0"/>
    <n v="40"/>
    <b v="1"/>
    <s v="theater/plays"/>
    <x v="1975"/>
    <x v="1890"/>
    <s v="theater"/>
    <s v="plays"/>
    <x v="2515"/>
    <d v="2015-07-02T18:50:06"/>
  </r>
  <r>
    <n v="3261"/>
    <s v="Scrappy Shakespeare: A Midsummer Night's Dream"/>
    <s v="Six Spartanburg-based professional actors perform A Midsummer Night's Dream outdoors in downtown Spartanburg."/>
    <x v="303"/>
    <x v="1783"/>
    <x v="2"/>
    <x v="0"/>
    <s v="USD"/>
    <n v="1437067476"/>
    <n v="1434475476"/>
    <b v="1"/>
    <n v="49"/>
    <b v="1"/>
    <s v="theater/plays"/>
    <x v="1976"/>
    <x v="1891"/>
    <s v="theater"/>
    <s v="plays"/>
    <x v="2516"/>
    <d v="2015-07-16T12:24:36"/>
  </r>
  <r>
    <n v="536"/>
    <s v="Much Further Out Than You Thought @ Edinburgh Fringe 2015"/>
    <s v="A new one-man play by Giles Roberts, shining a different light on the very human cost of war *IDEASTAP UNDERBELLY AWARD WINNER 2015*"/>
    <x v="303"/>
    <x v="1784"/>
    <x v="2"/>
    <x v="9"/>
    <s v="GBP"/>
    <n v="1438624800"/>
    <n v="1435133807"/>
    <b v="0"/>
    <n v="39"/>
    <b v="1"/>
    <s v="theater/plays"/>
    <x v="1977"/>
    <x v="1892"/>
    <s v="theater"/>
    <s v="plays"/>
    <x v="2517"/>
    <d v="2015-08-03T13:00:00"/>
  </r>
  <r>
    <n v="3526"/>
    <s v="Human, Kind Theater Project"/>
    <s v="By day we perform Acts of Kindness, by night we perform free theater, all sustained by the love of our neighbors, not ticket prices."/>
    <x v="303"/>
    <x v="1785"/>
    <x v="2"/>
    <x v="0"/>
    <s v="USD"/>
    <n v="1461823140"/>
    <n v="1459411371"/>
    <b v="0"/>
    <n v="34"/>
    <b v="1"/>
    <s v="theater/plays"/>
    <x v="1046"/>
    <x v="1893"/>
    <s v="theater"/>
    <s v="plays"/>
    <x v="2518"/>
    <d v="2016-04-28T00:59:00"/>
  </r>
  <r>
    <n v="3322"/>
    <s v="Familiar Strangers â€” A Staged Reading"/>
    <s v="Familiar Strangers follows the journey of a community of people living homeless on the streets in and around Tompkins Square Park."/>
    <x v="303"/>
    <x v="1778"/>
    <x v="2"/>
    <x v="0"/>
    <s v="USD"/>
    <n v="1466567700"/>
    <n v="1464653696"/>
    <b v="0"/>
    <n v="23"/>
    <b v="1"/>
    <s v="theater/plays"/>
    <x v="1978"/>
    <x v="1894"/>
    <s v="theater"/>
    <s v="plays"/>
    <x v="2519"/>
    <d v="2016-06-21T22:55:00"/>
  </r>
  <r>
    <n v="474"/>
    <s v="TAO Mr. Fantastic!!"/>
    <s v="Time travel the light Mr. Fantastic!  Spin the dimensions toward other continuums and worlds.  Hold onto your panties."/>
    <x v="303"/>
    <x v="4"/>
    <x v="1"/>
    <x v="0"/>
    <s v="USD"/>
    <n v="1487318029"/>
    <n v="1484726029"/>
    <b v="0"/>
    <n v="1"/>
    <b v="0"/>
    <s v="film &amp; video/animation"/>
    <x v="1979"/>
    <x v="4"/>
    <s v="film &amp; video"/>
    <s v="animation"/>
    <x v="2520"/>
    <d v="2017-02-17T02:53:4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x v="0"/>
    <x v="1"/>
    <x v="0"/>
    <s v="USD"/>
    <n v="1403039842"/>
    <n v="1397855842"/>
    <b v="0"/>
    <n v="0"/>
    <b v="0"/>
    <s v="publishing/children's books"/>
    <x v="0"/>
    <x v="0"/>
    <s v="publishing"/>
    <s v="children's books"/>
    <x v="2521"/>
    <d v="2014-06-17T16:17:22"/>
  </r>
  <r>
    <n v="1717"/>
    <s v="Shift Records A New EP!"/>
    <s v="Our first record created to reach, inspire, and ultimately express the love of Jesus to our generation."/>
    <x v="305"/>
    <x v="1786"/>
    <x v="1"/>
    <x v="0"/>
    <s v="USD"/>
    <n v="1461211200"/>
    <n v="1459467238"/>
    <b v="0"/>
    <n v="41"/>
    <b v="0"/>
    <s v="music/faith"/>
    <x v="1980"/>
    <x v="1895"/>
    <s v="music"/>
    <s v="faith"/>
    <x v="2522"/>
    <d v="2016-04-20T23:00:00"/>
  </r>
  <r>
    <n v="3938"/>
    <s v="Broken Alley â€”Â Year 3"/>
    <s v="We Kickstarted Broken Alley Theatre in the summer of 2013. It's been an amazing two years. This year, BATx goes bigger than ever."/>
    <x v="306"/>
    <x v="1787"/>
    <x v="1"/>
    <x v="0"/>
    <s v="USD"/>
    <n v="1435441454"/>
    <n v="1432763054"/>
    <b v="0"/>
    <n v="5"/>
    <b v="0"/>
    <s v="theater/plays"/>
    <x v="1981"/>
    <x v="1896"/>
    <s v="theater"/>
    <s v="plays"/>
    <x v="2523"/>
    <d v="2015-06-27T16:44:14"/>
  </r>
  <r>
    <n v="119"/>
    <s v="Inspire CANCER survivors to tell their STORIES"/>
    <s v="This short film will inspire young adult cancer survivors to share with others the wisdom they have gained from their cancer journey."/>
    <x v="307"/>
    <x v="1788"/>
    <x v="2"/>
    <x v="0"/>
    <s v="USD"/>
    <n v="1313276400"/>
    <n v="1310693986"/>
    <b v="0"/>
    <n v="37"/>
    <b v="1"/>
    <s v="film &amp; video/shorts"/>
    <x v="1982"/>
    <x v="1897"/>
    <s v="film &amp; video"/>
    <s v="shorts"/>
    <x v="2524"/>
    <d v="2011-08-13T18:00:00"/>
  </r>
  <r>
    <n v="2762"/>
    <s v="How to Create Your Own Magic World. Toy-making guide."/>
    <s v="How-to book of toys and games constructed from materials found in nature, recyclable and easily available."/>
    <x v="307"/>
    <x v="82"/>
    <x v="1"/>
    <x v="0"/>
    <s v="USD"/>
    <n v="1332114795"/>
    <n v="1326934395"/>
    <b v="0"/>
    <n v="1"/>
    <b v="0"/>
    <s v="publishing/children's books"/>
    <x v="1983"/>
    <x v="22"/>
    <s v="publishing"/>
    <s v="children's books"/>
    <x v="2525"/>
    <d v="2012-03-18T18:53:15"/>
  </r>
  <r>
    <n v="1596"/>
    <s v="The Town We Live In"/>
    <s v="London is beautiful. I want to create a book of stunning images from in and around our great city"/>
    <x v="307"/>
    <x v="23"/>
    <x v="1"/>
    <x v="9"/>
    <s v="GBP"/>
    <n v="1418469569"/>
    <n v="1414577969"/>
    <b v="0"/>
    <n v="3"/>
    <b v="0"/>
    <s v="photography/places"/>
    <x v="1984"/>
    <x v="22"/>
    <s v="photography"/>
    <s v="places"/>
    <x v="2526"/>
    <d v="2014-12-13T06:19:29"/>
  </r>
  <r>
    <n v="2406"/>
    <s v="Arnold's Happy Days Food Truck"/>
    <s v="Be a part of something BIG, support us in opening the best burger truck in Tacoma! ~ &quot;So I donâ€™t have to dream alone!&quot;"/>
    <x v="307"/>
    <x v="1789"/>
    <x v="1"/>
    <x v="0"/>
    <s v="USD"/>
    <n v="1421635190"/>
    <n v="1418179190"/>
    <b v="0"/>
    <n v="16"/>
    <b v="0"/>
    <s v="food/food trucks"/>
    <x v="1985"/>
    <x v="1898"/>
    <s v="food"/>
    <s v="food trucks"/>
    <x v="2527"/>
    <d v="2015-01-18T21:39:50"/>
  </r>
  <r>
    <n v="1929"/>
    <s v="Surplus 1980 album funds for release on CD/LP."/>
    <s v="Trying to raise funds to release a full-length album on LP and CD by my post-punk studio project, Surplus 1980."/>
    <x v="308"/>
    <x v="1790"/>
    <x v="2"/>
    <x v="0"/>
    <s v="USD"/>
    <n v="1309825866"/>
    <n v="1306197066"/>
    <b v="0"/>
    <n v="75"/>
    <b v="1"/>
    <s v="music/indie rock"/>
    <x v="1986"/>
    <x v="1899"/>
    <s v="music"/>
    <s v="indie rock"/>
    <x v="2528"/>
    <d v="2011-07-04T19:31:06"/>
  </r>
  <r>
    <n v="98"/>
    <s v="CUT OUT"/>
    <s v="&quot;Cut Out&quot; tells the story of a young woman who befriends a neighborhood teen and finds herself involved with gang violence."/>
    <x v="308"/>
    <x v="1791"/>
    <x v="2"/>
    <x v="0"/>
    <s v="USD"/>
    <n v="1354923000"/>
    <n v="1351796674"/>
    <b v="0"/>
    <n v="60"/>
    <b v="1"/>
    <s v="film &amp; video/shorts"/>
    <x v="1867"/>
    <x v="1503"/>
    <s v="film &amp; video"/>
    <s v="shorts"/>
    <x v="2529"/>
    <d v="2012-12-07T18:30:00"/>
  </r>
  <r>
    <n v="1122"/>
    <s v="Funny Monsters (Mobile Game)"/>
    <s v="Mobile game featuring lots of funny little monsters on the run from their mad creator. Lots of gameplay elements will keep user bussy."/>
    <x v="308"/>
    <x v="0"/>
    <x v="1"/>
    <x v="9"/>
    <s v="GBP"/>
    <n v="1369932825"/>
    <n v="1368723225"/>
    <b v="0"/>
    <n v="0"/>
    <b v="0"/>
    <s v="games/video games"/>
    <x v="0"/>
    <x v="0"/>
    <s v="games"/>
    <s v="video games"/>
    <x v="2530"/>
    <d v="2013-05-30T11:53:45"/>
  </r>
  <r>
    <n v="2971"/>
    <s v="World Premiere of &quot;The Piano&quot;"/>
    <s v="An Asian-Jewish-American family collides with music, food, and identity crises in this world premiere New York theater production."/>
    <x v="308"/>
    <x v="1792"/>
    <x v="2"/>
    <x v="0"/>
    <s v="USD"/>
    <n v="1409500078"/>
    <n v="1406908078"/>
    <b v="0"/>
    <n v="43"/>
    <b v="1"/>
    <s v="theater/plays"/>
    <x v="1987"/>
    <x v="1900"/>
    <s v="theater"/>
    <s v="plays"/>
    <x v="2531"/>
    <d v="2014-08-31T10:47:58"/>
  </r>
  <r>
    <n v="3186"/>
    <s v="Honest"/>
    <s v="Honest is an exciting and dark new play by Bristol based writer Alice Nicholas, touring the South of England and London this October."/>
    <x v="308"/>
    <x v="1793"/>
    <x v="2"/>
    <x v="9"/>
    <s v="GBP"/>
    <n v="1410901200"/>
    <n v="1408313438"/>
    <b v="1"/>
    <n v="70"/>
    <b v="1"/>
    <s v="theater/plays"/>
    <x v="1988"/>
    <x v="1901"/>
    <s v="theater"/>
    <s v="plays"/>
    <x v="2532"/>
    <d v="2014-09-16T16:00:00"/>
  </r>
  <r>
    <n v="2476"/>
    <s v="Arts &amp; Crafts"/>
    <s v="Eleven songs, the accumulation of several memorable occurrences in a sleepy town; stories of fiction &amp; fact."/>
    <x v="308"/>
    <x v="1794"/>
    <x v="2"/>
    <x v="0"/>
    <s v="USD"/>
    <n v="1415004770"/>
    <n v="1412149970"/>
    <b v="0"/>
    <n v="55"/>
    <b v="1"/>
    <s v="music/indie rock"/>
    <x v="1989"/>
    <x v="1902"/>
    <s v="music"/>
    <s v="indie rock"/>
    <x v="2533"/>
    <d v="2014-11-03T03:52:50"/>
  </r>
  <r>
    <n v="3560"/>
    <s v="Book Club: A Comedy"/>
    <s v="The world premiere of an endearing play about love, friendship, men's styling putty, Dungeons &amp; Dragons &amp; our capacity for forbearance."/>
    <x v="308"/>
    <x v="1795"/>
    <x v="2"/>
    <x v="11"/>
    <s v="CAD"/>
    <n v="1432694700"/>
    <n v="1429651266"/>
    <b v="0"/>
    <n v="74"/>
    <b v="1"/>
    <s v="theater/plays"/>
    <x v="1990"/>
    <x v="1903"/>
    <s v="theater"/>
    <s v="plays"/>
    <x v="2534"/>
    <d v="2015-05-26T21:45:00"/>
  </r>
  <r>
    <n v="1994"/>
    <s v="The preservation of still and moving imagery"/>
    <s v="A program to preserve still imagery (photographs) and moving imagery captured on motion picture (film) stock, and videotape elements."/>
    <x v="308"/>
    <x v="0"/>
    <x v="1"/>
    <x v="0"/>
    <s v="USD"/>
    <n v="1481072942"/>
    <n v="1475885342"/>
    <b v="0"/>
    <n v="0"/>
    <b v="0"/>
    <s v="photography/people"/>
    <x v="0"/>
    <x v="0"/>
    <s v="photography"/>
    <s v="people"/>
    <x v="2535"/>
    <d v="2016-12-06T20:09:02"/>
  </r>
  <r>
    <n v="876"/>
    <s v="Sound Of Dobells"/>
    <s v="What was the greatest record shop ever?  DOBELLS!"/>
    <x v="309"/>
    <x v="1796"/>
    <x v="1"/>
    <x v="9"/>
    <s v="GBP"/>
    <n v="1359978927"/>
    <n v="1357127727"/>
    <b v="0"/>
    <n v="45"/>
    <b v="0"/>
    <s v="music/jazz"/>
    <x v="1991"/>
    <x v="1904"/>
    <s v="music"/>
    <s v="jazz"/>
    <x v="2536"/>
    <d v="2013-02-04T06:55:27"/>
  </r>
  <r>
    <n v="2932"/>
    <s v="Magpie- A Melbourne Written Dramatic Musical"/>
    <s v="When a rich girl fakes destitution so she can audition for a homeless talent show, she bridges our wealth gap with a tragic love."/>
    <x v="310"/>
    <x v="1797"/>
    <x v="2"/>
    <x v="3"/>
    <s v="AUD"/>
    <n v="1424516400"/>
    <n v="1421812637"/>
    <b v="0"/>
    <n v="38"/>
    <b v="1"/>
    <s v="theater/musical"/>
    <x v="1992"/>
    <x v="1905"/>
    <s v="theater"/>
    <s v="musical"/>
    <x v="2537"/>
    <d v="2015-02-21T06:00:00"/>
  </r>
  <r>
    <n v="3223"/>
    <s v="Good People by David Lindsay-Abaire at Waterfront Playhouse"/>
    <s v="Bringing David Lindsay-Abaire's award-winning story of our times to the East Bay."/>
    <x v="310"/>
    <x v="1798"/>
    <x v="2"/>
    <x v="0"/>
    <s v="USD"/>
    <n v="1440100976"/>
    <n v="1437508976"/>
    <b v="1"/>
    <n v="74"/>
    <b v="1"/>
    <s v="theater/plays"/>
    <x v="1993"/>
    <x v="1906"/>
    <s v="theater"/>
    <s v="plays"/>
    <x v="2538"/>
    <d v="2015-08-20T15:02:56"/>
  </r>
  <r>
    <n v="1276"/>
    <s v="MR. DREAM GOES TO JAIL"/>
    <s v="Sponsor this Brooklyn punk band's debut seven-inch, MR. DREAM GOES TO JAIL."/>
    <x v="311"/>
    <x v="1799"/>
    <x v="2"/>
    <x v="0"/>
    <s v="USD"/>
    <n v="1251777600"/>
    <n v="1247504047"/>
    <b v="1"/>
    <n v="68"/>
    <b v="1"/>
    <s v="music/rock"/>
    <x v="1994"/>
    <x v="1907"/>
    <s v="music"/>
    <s v="rock"/>
    <x v="2539"/>
    <d v="2009-08-31T23:00:00"/>
  </r>
  <r>
    <n v="2028"/>
    <s v="Building the Open Source Bussard Fusion Reactor "/>
    <s v="Building an open source Bussard fusion reactor, aka the Polywell."/>
    <x v="311"/>
    <x v="1800"/>
    <x v="2"/>
    <x v="0"/>
    <s v="USD"/>
    <n v="1268690100"/>
    <n v="1265493806"/>
    <b v="1"/>
    <n v="79"/>
    <b v="1"/>
    <s v="technology/hardware"/>
    <x v="1995"/>
    <x v="1908"/>
    <s v="technology"/>
    <s v="hardware"/>
    <x v="2540"/>
    <d v="2010-03-15T16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x v="1801"/>
    <x v="2"/>
    <x v="0"/>
    <s v="USD"/>
    <n v="1272480540"/>
    <n v="1267220191"/>
    <b v="1"/>
    <n v="65"/>
    <b v="1"/>
    <s v="film &amp; video/documentary"/>
    <x v="1996"/>
    <x v="1909"/>
    <s v="film &amp; video"/>
    <s v="documentary"/>
    <x v="2541"/>
    <d v="2010-04-28T13:49:00"/>
  </r>
  <r>
    <n v="2088"/>
    <s v="Chris Dorman - Sita worldwide"/>
    <s v="Indie Folk musician, Chris Dorman is releasing his second full length album.  Let's release this record worldwide - grassroots style!"/>
    <x v="311"/>
    <x v="1802"/>
    <x v="2"/>
    <x v="0"/>
    <s v="USD"/>
    <n v="1284177540"/>
    <n v="1281028152"/>
    <b v="0"/>
    <n v="75"/>
    <b v="1"/>
    <s v="music/indie rock"/>
    <x v="1997"/>
    <x v="1910"/>
    <s v="music"/>
    <s v="indie rock"/>
    <x v="2542"/>
    <d v="2010-09-10T22:59:00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x v="1727"/>
    <x v="2"/>
    <x v="0"/>
    <s v="USD"/>
    <n v="1305625164"/>
    <n v="1300354764"/>
    <b v="0"/>
    <n v="46"/>
    <b v="1"/>
    <s v="film &amp; video/shorts"/>
    <x v="1707"/>
    <x v="1911"/>
    <s v="film &amp; video"/>
    <s v="shorts"/>
    <x v="2543"/>
    <d v="2011-05-17T04:39:24"/>
  </r>
  <r>
    <n v="3153"/>
    <s v="Terminator the Second"/>
    <s v="A stage production of Terminator 2: Judgment Day, composed entirely of the words of William Shakespeare"/>
    <x v="311"/>
    <x v="1803"/>
    <x v="2"/>
    <x v="0"/>
    <s v="USD"/>
    <n v="1304225940"/>
    <n v="1301542937"/>
    <b v="1"/>
    <n v="241"/>
    <b v="1"/>
    <s v="theater/plays"/>
    <x v="1998"/>
    <x v="1912"/>
    <s v="theater"/>
    <s v="plays"/>
    <x v="2544"/>
    <d v="2011-04-30T23:59:00"/>
  </r>
  <r>
    <n v="1358"/>
    <s v="The Masada Story Project"/>
    <s v="I am working on a book about what people do when they visit Masada, an ancient fortress in the Judean desert."/>
    <x v="311"/>
    <x v="1778"/>
    <x v="2"/>
    <x v="0"/>
    <s v="USD"/>
    <n v="1309009323"/>
    <n v="1306417323"/>
    <b v="0"/>
    <n v="49"/>
    <b v="1"/>
    <s v="publishing/nonfiction"/>
    <x v="1489"/>
    <x v="1913"/>
    <s v="publishing"/>
    <s v="nonfiction"/>
    <x v="2545"/>
    <d v="2011-06-25T08:42:03"/>
  </r>
  <r>
    <n v="805"/>
    <s v="Virtual CH - The One-Man-Mixed-Media-Rock-Band Debut"/>
    <s v="Be a part of Virtual CH's debut Video and Record release.  Help fund their debut music video and record mixing expenses."/>
    <x v="311"/>
    <x v="1804"/>
    <x v="2"/>
    <x v="0"/>
    <s v="USD"/>
    <n v="1310857200"/>
    <n v="1306525512"/>
    <b v="0"/>
    <n v="54"/>
    <b v="1"/>
    <s v="music/rock"/>
    <x v="1999"/>
    <x v="1914"/>
    <s v="music"/>
    <s v="rock"/>
    <x v="2546"/>
    <d v="2011-07-16T18:00:00"/>
  </r>
  <r>
    <n v="1848"/>
    <s v="Hopeless Jack First National Tour"/>
    <s v="Hopeless Jack &amp; the Handsome Devil's first American tour. Help us bring our dirty brand of &quot;Roots &amp; Roll&quot; across the country!"/>
    <x v="311"/>
    <x v="1805"/>
    <x v="2"/>
    <x v="0"/>
    <s v="USD"/>
    <n v="1312095540"/>
    <n v="1306608888"/>
    <b v="0"/>
    <n v="24"/>
    <b v="1"/>
    <s v="music/rock"/>
    <x v="2000"/>
    <x v="1915"/>
    <s v="music"/>
    <s v="rock"/>
    <x v="2547"/>
    <d v="2011-07-31T01:59:00"/>
  </r>
  <r>
    <n v="751"/>
    <s v="Surviving the Journey: Letters from the Railroad"/>
    <s v="A young cancer survivor embarks on a cross country railroad adventure while writing her memoir through letters."/>
    <x v="311"/>
    <x v="1806"/>
    <x v="2"/>
    <x v="0"/>
    <s v="USD"/>
    <n v="1312470475"/>
    <n v="1308496075"/>
    <b v="0"/>
    <n v="62"/>
    <b v="1"/>
    <s v="publishing/nonfiction"/>
    <x v="2001"/>
    <x v="1916"/>
    <s v="publishing"/>
    <s v="nonfiction"/>
    <x v="2548"/>
    <d v="2011-08-04T10:07:55"/>
  </r>
  <r>
    <n v="1859"/>
    <s v="Queen Kwong Tour to London and Paris"/>
    <s v="Queen Kwong is going ON TOUR to London and Paris!"/>
    <x v="311"/>
    <x v="1807"/>
    <x v="2"/>
    <x v="0"/>
    <s v="USD"/>
    <n v="1316716129"/>
    <n v="1314124129"/>
    <b v="0"/>
    <n v="56"/>
    <b v="1"/>
    <s v="music/rock"/>
    <x v="2002"/>
    <x v="1917"/>
    <s v="music"/>
    <s v="rock"/>
    <x v="2549"/>
    <d v="2011-09-22T13:28:49"/>
  </r>
  <r>
    <n v="2097"/>
    <s v="Caverns of Sonora"/>
    <s v="Engine is ready to record our sophomore release. The songs are written, the musicians are ready. Help us bring this into existence!"/>
    <x v="311"/>
    <x v="1566"/>
    <x v="2"/>
    <x v="0"/>
    <s v="USD"/>
    <n v="1322751735"/>
    <n v="1317564135"/>
    <b v="0"/>
    <n v="38"/>
    <b v="1"/>
    <s v="music/indie rock"/>
    <x v="809"/>
    <x v="1918"/>
    <s v="music"/>
    <s v="indie rock"/>
    <x v="2550"/>
    <d v="2011-12-01T10:02:15"/>
  </r>
  <r>
    <n v="2488"/>
    <s v="Pull Some Strings For Jameson Elder"/>
    <s v="Nashville independent singer/songwriter Jameson Elder making a new album! Check out the video to preview the single &quot;Take Me Back&quot;!"/>
    <x v="311"/>
    <x v="1808"/>
    <x v="2"/>
    <x v="0"/>
    <s v="USD"/>
    <n v="1321459908"/>
    <n v="1318864308"/>
    <b v="0"/>
    <n v="65"/>
    <b v="1"/>
    <s v="music/indie rock"/>
    <x v="2003"/>
    <x v="1919"/>
    <s v="music"/>
    <s v="indie rock"/>
    <x v="2551"/>
    <d v="2011-11-16T11:11:48"/>
  </r>
  <r>
    <n v="114"/>
    <s v="l'esprit d'escalier-a senior film"/>
    <s v="This film explores the complicated nature that exists in all human relationships. A mother and a daughter seek to find happiness."/>
    <x v="311"/>
    <x v="680"/>
    <x v="2"/>
    <x v="0"/>
    <s v="USD"/>
    <n v="1326436488"/>
    <n v="1321252488"/>
    <b v="0"/>
    <n v="35"/>
    <b v="1"/>
    <s v="film &amp; video/shorts"/>
    <x v="2004"/>
    <x v="1920"/>
    <s v="film &amp; video"/>
    <s v="shorts"/>
    <x v="2552"/>
    <d v="2012-01-13T01:34:48"/>
  </r>
  <r>
    <n v="424"/>
    <s v="Drowning -Short animated Film"/>
    <s v="A short film about a gay teenage boy who is bullied to the point where he is willing to commit suicide. Only he can save himself."/>
    <x v="311"/>
    <x v="1809"/>
    <x v="1"/>
    <x v="0"/>
    <s v="USD"/>
    <n v="1332748899"/>
    <n v="1327568499"/>
    <b v="0"/>
    <n v="5"/>
    <b v="0"/>
    <s v="film &amp; video/animation"/>
    <x v="2005"/>
    <x v="1921"/>
    <s v="film &amp; video"/>
    <s v="animation"/>
    <x v="2553"/>
    <d v="2012-03-26T03:01:39"/>
  </r>
  <r>
    <n v="1676"/>
    <s v="Bridge 19 CD Release Tour"/>
    <s v="Help fund Bridge 19's tour in support of their first duo record, to be released in May 2012."/>
    <x v="311"/>
    <x v="1810"/>
    <x v="2"/>
    <x v="0"/>
    <s v="USD"/>
    <n v="1334980740"/>
    <n v="1330968347"/>
    <b v="0"/>
    <n v="42"/>
    <b v="1"/>
    <s v="music/pop"/>
    <x v="2006"/>
    <x v="1922"/>
    <s v="music"/>
    <s v="pop"/>
    <x v="2554"/>
    <d v="2012-04-20T22:59:00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x v="1811"/>
    <x v="2"/>
    <x v="0"/>
    <s v="USD"/>
    <n v="1336528804"/>
    <n v="1331348404"/>
    <b v="0"/>
    <n v="48"/>
    <b v="1"/>
    <s v="music/rock"/>
    <x v="2007"/>
    <x v="1923"/>
    <s v="music"/>
    <s v="rock"/>
    <x v="2555"/>
    <d v="2012-05-08T21:00:04"/>
  </r>
  <r>
    <n v="797"/>
    <s v="Lust Control NEW CD!!!"/>
    <s v="Help Lust Control Kickstart their first cd in 20 years!!  To be mixed by Rocky Gray (Living Sacrifice, Soul Embraced, Evanescence)!!"/>
    <x v="311"/>
    <x v="1812"/>
    <x v="2"/>
    <x v="0"/>
    <s v="USD"/>
    <n v="1335672000"/>
    <n v="1332978688"/>
    <b v="0"/>
    <n v="71"/>
    <b v="1"/>
    <s v="music/rock"/>
    <x v="2008"/>
    <x v="1924"/>
    <s v="music"/>
    <s v="rock"/>
    <x v="2556"/>
    <d v="2012-04-28T23:00:00"/>
  </r>
  <r>
    <n v="3210"/>
    <s v="&quot;The Red Herring&quot; World Premiere"/>
    <s v="The Red Herring is a new play full of wickedly fast dialogue, a joke for every sentence, and more puns than you can shake a stick at."/>
    <x v="311"/>
    <x v="1813"/>
    <x v="2"/>
    <x v="0"/>
    <s v="USD"/>
    <n v="1338523140"/>
    <n v="1334442519"/>
    <b v="1"/>
    <n v="60"/>
    <b v="1"/>
    <s v="theater/plays"/>
    <x v="2009"/>
    <x v="1925"/>
    <s v="theater"/>
    <s v="plays"/>
    <x v="2557"/>
    <d v="2012-05-31T22:59:00"/>
  </r>
  <r>
    <n v="303"/>
    <s v="The Forest for the Trees"/>
    <s v="The story of Jadab Payeng, an Indian man who single handedly planted nearly 1400 acres of forest to save his island, Majuli."/>
    <x v="311"/>
    <x v="1814"/>
    <x v="2"/>
    <x v="0"/>
    <s v="USD"/>
    <n v="1338601346"/>
    <n v="1336009346"/>
    <b v="1"/>
    <n v="82"/>
    <b v="1"/>
    <s v="film &amp; video/documentary"/>
    <x v="2010"/>
    <x v="1926"/>
    <s v="film &amp; video"/>
    <s v="documentary"/>
    <x v="2558"/>
    <d v="2012-06-01T20:42:26"/>
  </r>
  <r>
    <n v="2285"/>
    <s v="Blue Sky Alert &amp; The Retro Rock Machine of Fun"/>
    <s v="BSA is headed to Nashville, TN USA to record our first album at the historic Welcome to 1979 Studio. Come re-write history with us..."/>
    <x v="311"/>
    <x v="1815"/>
    <x v="2"/>
    <x v="0"/>
    <s v="USD"/>
    <n v="1340944043"/>
    <n v="1338352043"/>
    <b v="0"/>
    <n v="79"/>
    <b v="1"/>
    <s v="music/rock"/>
    <x v="2011"/>
    <x v="1927"/>
    <s v="music"/>
    <s v="rock"/>
    <x v="2559"/>
    <d v="2012-06-28T23:27:23"/>
  </r>
  <r>
    <n v="2462"/>
    <s v="Help CHURCHES turn this song into an LGBT anthem!"/>
    <s v="CHURCHES, an indie rock band from Oakland, CA, is recording a new single about marriage equality and pressing it to 7&quot; vinyl."/>
    <x v="311"/>
    <x v="1816"/>
    <x v="2"/>
    <x v="0"/>
    <s v="USD"/>
    <n v="1342672096"/>
    <n v="1340944096"/>
    <b v="0"/>
    <n v="115"/>
    <b v="1"/>
    <s v="music/indie rock"/>
    <x v="2012"/>
    <x v="1928"/>
    <s v="music"/>
    <s v="indie rock"/>
    <x v="2560"/>
    <d v="2012-07-18T23:28:16"/>
  </r>
  <r>
    <n v="822"/>
    <s v="Soul Easy - Making music for our friends."/>
    <s v="Soul Easy recording our first full length CD.  Inspired by lots of friends and lots of good times."/>
    <x v="311"/>
    <x v="1817"/>
    <x v="2"/>
    <x v="0"/>
    <s v="USD"/>
    <n v="1349477050"/>
    <n v="1346885050"/>
    <b v="0"/>
    <n v="69"/>
    <b v="1"/>
    <s v="music/rock"/>
    <x v="2013"/>
    <x v="1929"/>
    <s v="music"/>
    <s v="rock"/>
    <x v="2561"/>
    <d v="2012-10-05T17:44:10"/>
  </r>
  <r>
    <n v="897"/>
    <s v="Park XXVII Album Release"/>
    <s v="Park XXVII is putting together an album of up and coming Georgia bands. We need money to fund the recording/production costs of this cd"/>
    <x v="311"/>
    <x v="0"/>
    <x v="1"/>
    <x v="0"/>
    <s v="USD"/>
    <n v="1354123908"/>
    <n v="1351528308"/>
    <b v="0"/>
    <n v="0"/>
    <b v="0"/>
    <s v="music/indie rock"/>
    <x v="0"/>
    <x v="0"/>
    <s v="music"/>
    <s v="indie rock"/>
    <x v="2562"/>
    <d v="2012-11-28T12:31:48"/>
  </r>
  <r>
    <n v="924"/>
    <s v="Africa Brass Master Class for youth"/>
    <s v="Cultural and jazz instructional classes for youth at Preservation Hall. Preserving traditional New Orleans jazz and it's African roots."/>
    <x v="311"/>
    <x v="1818"/>
    <x v="1"/>
    <x v="0"/>
    <s v="USD"/>
    <n v="1360795069"/>
    <n v="1358203069"/>
    <b v="0"/>
    <n v="15"/>
    <b v="0"/>
    <s v="music/jazz"/>
    <x v="2014"/>
    <x v="1930"/>
    <s v="music"/>
    <s v="jazz"/>
    <x v="2563"/>
    <d v="2013-02-13T17:37:49"/>
  </r>
  <r>
    <n v="62"/>
    <s v="SPECIMEN 0625c - Sci-Fi Thriller"/>
    <s v="A man is forced to repeatedly crawl through a mysterious maze not knowing who captured him or why, but he is determined to find out."/>
    <x v="311"/>
    <x v="1819"/>
    <x v="2"/>
    <x v="0"/>
    <s v="USD"/>
    <n v="1362337878"/>
    <n v="1360177878"/>
    <b v="0"/>
    <n v="48"/>
    <b v="1"/>
    <s v="film &amp; video/shorts"/>
    <x v="2015"/>
    <x v="1931"/>
    <s v="film &amp; video"/>
    <s v="shorts"/>
    <x v="2564"/>
    <d v="2013-03-03T14:11:18"/>
  </r>
  <r>
    <n v="874"/>
    <s v="New Jerry Tachoir Group Recording"/>
    <s v="Tachoir music has been described as &quot;Highly original compositions with dazzling improvisations by virtuoso musicians&quot; - The Times"/>
    <x v="311"/>
    <x v="1820"/>
    <x v="1"/>
    <x v="0"/>
    <s v="USD"/>
    <n v="1367676034"/>
    <n v="1365084034"/>
    <b v="0"/>
    <n v="21"/>
    <b v="0"/>
    <s v="music/jazz"/>
    <x v="2016"/>
    <x v="1932"/>
    <s v="music"/>
    <s v="jazz"/>
    <x v="2565"/>
    <d v="2013-05-04T09:00:34"/>
  </r>
  <r>
    <n v="777"/>
    <s v="One Minute Gone: Manhattan Noir: a novel and backstory book"/>
    <s v="One Minute Gone is a murder mystery drawn from real people and events. Read Chapter One at http://davidhansardblog.wordpress.com."/>
    <x v="311"/>
    <x v="674"/>
    <x v="1"/>
    <x v="0"/>
    <s v="USD"/>
    <n v="1375313577"/>
    <n v="1372721577"/>
    <b v="0"/>
    <n v="3"/>
    <b v="0"/>
    <s v="publishing/fiction"/>
    <x v="1068"/>
    <x v="494"/>
    <s v="publishing"/>
    <s v="fiction"/>
    <x v="2566"/>
    <d v="2013-07-31T18:32:57"/>
  </r>
  <r>
    <n v="1474"/>
    <s v="Bring the Seattle Geekly podcast back!"/>
    <s v="We ended the Seattle Geekly podcast back in mid 2011, We've been thinking of bringing it back but we need help monetarily."/>
    <x v="311"/>
    <x v="1821"/>
    <x v="2"/>
    <x v="0"/>
    <s v="USD"/>
    <n v="1379093292"/>
    <n v="1376501292"/>
    <b v="1"/>
    <n v="76"/>
    <b v="1"/>
    <s v="publishing/radio &amp; podcasts"/>
    <x v="1767"/>
    <x v="1933"/>
    <s v="publishing"/>
    <s v="radio &amp; podcasts"/>
    <x v="2567"/>
    <d v="2013-09-13T12:28:12"/>
  </r>
  <r>
    <n v="1225"/>
    <s v="Cesar Chavez's First Music Album (Canceled)"/>
    <s v="My first music album is a collection of 9 songs honoring Mexico's prolific composer, Jose Alfredo Jimenez with my artistic vision."/>
    <x v="311"/>
    <x v="367"/>
    <x v="0"/>
    <x v="0"/>
    <s v="USD"/>
    <n v="1382478278"/>
    <n v="1377294278"/>
    <b v="0"/>
    <n v="3"/>
    <b v="0"/>
    <s v="music/world music"/>
    <x v="2017"/>
    <x v="366"/>
    <s v="music"/>
    <s v="world music"/>
    <x v="2568"/>
    <d v="2013-10-22T16:44:38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x v="426"/>
    <x v="1"/>
    <x v="0"/>
    <s v="USD"/>
    <n v="1385055979"/>
    <n v="1382460379"/>
    <b v="0"/>
    <n v="4"/>
    <b v="0"/>
    <s v="music/indie rock"/>
    <x v="2018"/>
    <x v="424"/>
    <s v="music"/>
    <s v="indie rock"/>
    <x v="2569"/>
    <d v="2013-11-21T12:46:19"/>
  </r>
  <r>
    <n v="2040"/>
    <s v="Programmable Capacitor"/>
    <s v="4.29 Billion+ Capacitor Combinations._x000a_No Coding Required."/>
    <x v="311"/>
    <x v="1822"/>
    <x v="2"/>
    <x v="0"/>
    <s v="USD"/>
    <n v="1384557303"/>
    <n v="1383257703"/>
    <b v="1"/>
    <n v="271"/>
    <b v="1"/>
    <s v="technology/hardware"/>
    <x v="2019"/>
    <x v="1934"/>
    <s v="technology"/>
    <s v="hardware"/>
    <x v="2570"/>
    <d v="2013-11-15T18:15:03"/>
  </r>
  <r>
    <n v="1255"/>
    <s v="The Space Bards Present Their First Album, &quot;Neon Milk&quot;!"/>
    <s v="Let the Space Bards abduct you on a quirky musical journey about two aliens struggling to fit in on planet Earth."/>
    <x v="311"/>
    <x v="1823"/>
    <x v="2"/>
    <x v="0"/>
    <s v="USD"/>
    <n v="1385932652"/>
    <n v="1383337052"/>
    <b v="1"/>
    <n v="109"/>
    <b v="1"/>
    <s v="music/rock"/>
    <x v="2020"/>
    <x v="1935"/>
    <s v="music"/>
    <s v="rock"/>
    <x v="2571"/>
    <d v="2013-12-01T16:17:32"/>
  </r>
  <r>
    <n v="2319"/>
    <s v="Nevada Color recording first full-length album &quot;Adventures&quot;"/>
    <s v="The upcoming debut full-length album from Nevada Color &quot;Adventures&quot; will be available Spring 2014 with your help!"/>
    <x v="311"/>
    <x v="1824"/>
    <x v="2"/>
    <x v="0"/>
    <s v="USD"/>
    <n v="1387072685"/>
    <n v="1384480685"/>
    <b v="1"/>
    <n v="77"/>
    <b v="1"/>
    <s v="music/indie rock"/>
    <x v="2021"/>
    <x v="1936"/>
    <s v="music"/>
    <s v="indie rock"/>
    <x v="2572"/>
    <d v="2013-12-14T20:58:05"/>
  </r>
  <r>
    <n v="1924"/>
    <s v="The 'Songs from the Bookmark' Sessions"/>
    <s v="We are recording a cd of Songs- About life and love_x000a_from the perspective a conscious country girl_x000a_living in the city."/>
    <x v="311"/>
    <x v="1825"/>
    <x v="2"/>
    <x v="0"/>
    <s v="USD"/>
    <n v="1389814380"/>
    <n v="1387390555"/>
    <b v="0"/>
    <n v="33"/>
    <b v="1"/>
    <s v="music/indie rock"/>
    <x v="1011"/>
    <x v="1937"/>
    <s v="music"/>
    <s v="indie rock"/>
    <x v="2573"/>
    <d v="2014-01-15T14:33:00"/>
  </r>
  <r>
    <n v="1824"/>
    <s v="Tin Man's Broken Wisdom Fund"/>
    <s v="cd fund raiser"/>
    <x v="311"/>
    <x v="1826"/>
    <x v="2"/>
    <x v="0"/>
    <s v="USD"/>
    <n v="1389146880"/>
    <n v="1387403967"/>
    <b v="0"/>
    <n v="40"/>
    <b v="1"/>
    <s v="music/rock"/>
    <x v="2022"/>
    <x v="1938"/>
    <s v="music"/>
    <s v="rock"/>
    <x v="2574"/>
    <d v="2014-01-07T21:08:00"/>
  </r>
  <r>
    <n v="1065"/>
    <s v="Diggers Fall tactical multiplayer pc shooter"/>
    <s v="Need funds for an Australian fps mp shooter pc game called Diggers Fall were china invades Aus, cost for advertising and settings menu."/>
    <x v="311"/>
    <x v="6"/>
    <x v="1"/>
    <x v="3"/>
    <s v="AUD"/>
    <n v="1392800922"/>
    <n v="1390381722"/>
    <b v="0"/>
    <n v="5"/>
    <b v="0"/>
    <s v="games/video games"/>
    <x v="1393"/>
    <x v="842"/>
    <s v="games"/>
    <s v="video games"/>
    <x v="2575"/>
    <d v="2014-02-19T04:08:42"/>
  </r>
  <r>
    <n v="2312"/>
    <s v="DINOWALRUS: 3RD RECORD ON VINYL"/>
    <s v="Help Brooklyn psychedelic synth rockers DINOWALRUS release their 3rd Record, COMPLEXION, on vinyl!"/>
    <x v="311"/>
    <x v="1827"/>
    <x v="2"/>
    <x v="0"/>
    <s v="USD"/>
    <n v="1397862000"/>
    <n v="1395155478"/>
    <b v="1"/>
    <n v="79"/>
    <b v="1"/>
    <s v="music/indie rock"/>
    <x v="2023"/>
    <x v="1939"/>
    <s v="music"/>
    <s v="indie rock"/>
    <x v="2576"/>
    <d v="2014-04-18T18:00:00"/>
  </r>
  <r>
    <n v="53"/>
    <s v="Rolling out Vegan Mashup's Season 2"/>
    <s v="Delicious TV's Vegan Mashup launching season two on public television"/>
    <x v="311"/>
    <x v="1828"/>
    <x v="2"/>
    <x v="0"/>
    <s v="USD"/>
    <n v="1396648800"/>
    <n v="1395407445"/>
    <b v="0"/>
    <n v="117"/>
    <b v="1"/>
    <s v="film &amp; video/television"/>
    <x v="2024"/>
    <x v="1940"/>
    <s v="film &amp; video"/>
    <s v="television"/>
    <x v="2577"/>
    <d v="2014-04-04T17:00:00"/>
  </r>
  <r>
    <n v="2084"/>
    <s v="Project: Ballerina Black UK Tour"/>
    <s v="Los Angeles based Ballerina Black are on their way to tour the UK in May. Join our club &amp; help make it happen."/>
    <x v="311"/>
    <x v="1829"/>
    <x v="2"/>
    <x v="0"/>
    <s v="USD"/>
    <n v="1399186740"/>
    <n v="1396468782"/>
    <b v="0"/>
    <n v="46"/>
    <b v="1"/>
    <s v="music/indie rock"/>
    <x v="2025"/>
    <x v="1941"/>
    <s v="music"/>
    <s v="indie rock"/>
    <x v="2578"/>
    <d v="2014-05-04T01:59:00"/>
  </r>
  <r>
    <n v="2830"/>
    <s v="Nakhtik and Avalon"/>
    <s v="Avalon is a new South African Township play and Nakhtik is a  danced political lecture."/>
    <x v="311"/>
    <x v="1566"/>
    <x v="2"/>
    <x v="0"/>
    <s v="USD"/>
    <n v="1399867140"/>
    <n v="1398802148"/>
    <b v="0"/>
    <n v="11"/>
    <b v="1"/>
    <s v="theater/plays"/>
    <x v="809"/>
    <x v="1942"/>
    <s v="theater"/>
    <s v="plays"/>
    <x v="2579"/>
    <d v="2014-05-11T22:59:00"/>
  </r>
  <r>
    <n v="2413"/>
    <s v="Lone Pine Coffee Brewery"/>
    <s v="Lone Pine Coffee Brewery will be a portable third-wave coffee shop available for wedding receptions and other events!"/>
    <x v="311"/>
    <x v="82"/>
    <x v="1"/>
    <x v="0"/>
    <s v="USD"/>
    <n v="1401579000"/>
    <n v="1398911882"/>
    <b v="0"/>
    <n v="3"/>
    <b v="0"/>
    <s v="food/food trucks"/>
    <x v="867"/>
    <x v="1943"/>
    <s v="food"/>
    <s v="food trucks"/>
    <x v="2580"/>
    <d v="2014-05-31T18:30:00"/>
  </r>
  <r>
    <n v="3375"/>
    <s v="The Frida Kahlo of Penge West"/>
    <s v="Production of wickedly funny new play for two women, written by iconic songwriter and ex-London's Burning man, Chris Larner"/>
    <x v="311"/>
    <x v="1566"/>
    <x v="2"/>
    <x v="9"/>
    <s v="GBP"/>
    <n v="1400423973"/>
    <n v="1399387173"/>
    <b v="0"/>
    <n v="17"/>
    <b v="1"/>
    <s v="theater/plays"/>
    <x v="809"/>
    <x v="1944"/>
    <s v="theater"/>
    <s v="plays"/>
    <x v="2581"/>
    <d v="2014-05-18T09:39:33"/>
  </r>
  <r>
    <n v="3682"/>
    <s v="&quot;Unexpectedly Expecting&quot; - A One-Woman Show"/>
    <s v="My one-woman show invites audiences to join me on my path to pregnancy as I share my neuroses, challenges and revelations."/>
    <x v="311"/>
    <x v="1265"/>
    <x v="2"/>
    <x v="0"/>
    <s v="USD"/>
    <n v="1402901940"/>
    <n v="1399998418"/>
    <b v="0"/>
    <n v="67"/>
    <b v="1"/>
    <s v="theater/plays"/>
    <x v="2026"/>
    <x v="1945"/>
    <s v="theater"/>
    <s v="plays"/>
    <x v="2582"/>
    <d v="2014-06-16T01:59:00"/>
  </r>
  <r>
    <n v="10"/>
    <s v="Big in Beijing. A reality tv show about eccentric Beijing."/>
    <s v="Making a reality show casting the real elites of China. They are fun, young, wild, and ambitious. Filmed in Beijing with real risks."/>
    <x v="311"/>
    <x v="1830"/>
    <x v="2"/>
    <x v="0"/>
    <s v="USD"/>
    <n v="1403660279"/>
    <n v="1400636279"/>
    <b v="0"/>
    <n v="19"/>
    <b v="1"/>
    <s v="film &amp; video/television"/>
    <x v="1564"/>
    <x v="1946"/>
    <s v="film &amp; video"/>
    <s v="television"/>
    <x v="2583"/>
    <d v="2014-06-24T20:37:59"/>
  </r>
  <r>
    <n v="135"/>
    <s v="&quot;STUCK&quot; - Finishing Funds for a Sci-Fi Thriller Short Film"/>
    <s v="What would someone do if they suddenly discovered they could stop time? Join us on this clever sci-fi short film and find out!"/>
    <x v="311"/>
    <x v="844"/>
    <x v="0"/>
    <x v="0"/>
    <s v="USD"/>
    <n v="1404241200"/>
    <n v="1401354597"/>
    <b v="0"/>
    <n v="5"/>
    <b v="0"/>
    <s v="film &amp; video/science fiction"/>
    <x v="2027"/>
    <x v="1546"/>
    <s v="film &amp; video"/>
    <s v="science fiction"/>
    <x v="2584"/>
    <d v="2014-07-01T14:00:00"/>
  </r>
  <r>
    <n v="1437"/>
    <s v="THE BACHELOR KNOWS NO BORDERS"/>
    <s v="Introducing A True Story That Bridges Borders: Join Us As We Translate THE BACHELOR CHAPTERS: A THINKING WOMAN'S ROMANCE Into Spanish!"/>
    <x v="311"/>
    <x v="1831"/>
    <x v="1"/>
    <x v="0"/>
    <s v="USD"/>
    <n v="1405227540"/>
    <n v="1402058739"/>
    <b v="0"/>
    <n v="22"/>
    <b v="0"/>
    <s v="publishing/translations"/>
    <x v="2028"/>
    <x v="1947"/>
    <s v="publishing"/>
    <s v="translations"/>
    <x v="2585"/>
    <d v="2014-07-12T23:59:00"/>
  </r>
  <r>
    <n v="3482"/>
    <s v="Old Trunk - Edinburgh 2014"/>
    <s v="Critically-acclaimed new-writing company Old Trunk make their Edinburgh debut alternating their two darkly comic plays."/>
    <x v="311"/>
    <x v="1832"/>
    <x v="2"/>
    <x v="9"/>
    <s v="GBP"/>
    <n v="1404671466"/>
    <n v="1402079466"/>
    <b v="0"/>
    <n v="80"/>
    <b v="1"/>
    <s v="theater/plays"/>
    <x v="2029"/>
    <x v="1948"/>
    <s v="theater"/>
    <s v="plays"/>
    <x v="2586"/>
    <d v="2014-07-06T13:31:06"/>
  </r>
  <r>
    <n v="29"/>
    <s v="The JOB Prelude."/>
    <s v="Genuine, no cliche Cop dramedy. Stories based on Adam's time as a Constable. What really goes on? Think you know the Police? Find out."/>
    <x v="311"/>
    <x v="1833"/>
    <x v="2"/>
    <x v="9"/>
    <s v="GBP"/>
    <n v="1406045368"/>
    <n v="1403453368"/>
    <b v="0"/>
    <n v="117"/>
    <b v="1"/>
    <s v="film &amp; video/television"/>
    <x v="2030"/>
    <x v="1949"/>
    <s v="film &amp; video"/>
    <s v="television"/>
    <x v="2587"/>
    <d v="2014-07-22T11:09:28"/>
  </r>
  <r>
    <n v="3456"/>
    <s v="THIEF"/>
    <s v="&quot;Thief,&quot; a one man touring show, a theatrical experience portraying a supernatural story about the 3 days Jesus spent in the grave."/>
    <x v="311"/>
    <x v="1834"/>
    <x v="2"/>
    <x v="0"/>
    <s v="USD"/>
    <n v="1406876340"/>
    <n v="1404190567"/>
    <b v="0"/>
    <n v="16"/>
    <b v="1"/>
    <s v="theater/plays"/>
    <x v="2031"/>
    <x v="1950"/>
    <s v="theater"/>
    <s v="plays"/>
    <x v="2588"/>
    <d v="2014-08-01T01:59:00"/>
  </r>
  <r>
    <n v="1133"/>
    <s v="Ping"/>
    <s v="Ping is a simple game currently in the design process, where the player lives off of the power of their connection to the internet."/>
    <x v="311"/>
    <x v="68"/>
    <x v="1"/>
    <x v="9"/>
    <s v="GBP"/>
    <n v="1406799981"/>
    <n v="1404207981"/>
    <b v="0"/>
    <n v="1"/>
    <b v="0"/>
    <s v="games/mobile games"/>
    <x v="216"/>
    <x v="66"/>
    <s v="games"/>
    <s v="mobile games"/>
    <x v="2589"/>
    <d v="2014-07-31T04:46:21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x v="1505"/>
    <x v="2"/>
    <x v="0"/>
    <s v="USD"/>
    <n v="1408815440"/>
    <n v="1404927440"/>
    <b v="0"/>
    <n v="29"/>
    <b v="1"/>
    <s v="theater/plays"/>
    <x v="1319"/>
    <x v="1951"/>
    <s v="theater"/>
    <s v="plays"/>
    <x v="2590"/>
    <d v="2014-08-23T12:37:20"/>
  </r>
  <r>
    <n v="3688"/>
    <s v="The Tulip Tree 2014"/>
    <s v="The Tulip Tree is a project I have been passionate about for 5 years. It is an unforgettable story that has never been told."/>
    <x v="311"/>
    <x v="1835"/>
    <x v="2"/>
    <x v="9"/>
    <s v="GBP"/>
    <n v="1407524004"/>
    <n v="1404932004"/>
    <b v="0"/>
    <n v="39"/>
    <b v="1"/>
    <s v="theater/plays"/>
    <x v="2032"/>
    <x v="1952"/>
    <s v="theater"/>
    <s v="plays"/>
    <x v="2591"/>
    <d v="2014-08-08T13:53:24"/>
  </r>
  <r>
    <n v="1407"/>
    <s v="My life, My travel, My past - time to share"/>
    <s v="I traveled, I took pictures, I met people, I ate. Then I wrote a travel journal that needs editing, translation, and publishing."/>
    <x v="311"/>
    <x v="271"/>
    <x v="1"/>
    <x v="0"/>
    <s v="USD"/>
    <n v="1407847978"/>
    <n v="1405687978"/>
    <b v="0"/>
    <n v="2"/>
    <b v="0"/>
    <s v="publishing/translations"/>
    <x v="647"/>
    <x v="268"/>
    <s v="publishing"/>
    <s v="translations"/>
    <x v="2592"/>
    <d v="2014-08-12T07:52:58"/>
  </r>
  <r>
    <n v="3167"/>
    <s v="Destiny is Judd Nelson: a new play at FringeNYC"/>
    <s v="What is destiny? Explore it with us this August at FringeNYC."/>
    <x v="311"/>
    <x v="1836"/>
    <x v="2"/>
    <x v="0"/>
    <s v="USD"/>
    <n v="1406952781"/>
    <n v="1405743181"/>
    <b v="1"/>
    <n v="55"/>
    <b v="1"/>
    <s v="theater/plays"/>
    <x v="2033"/>
    <x v="1953"/>
    <s v="theater"/>
    <s v="plays"/>
    <x v="2593"/>
    <d v="2014-08-01T23:13:01"/>
  </r>
  <r>
    <n v="1498"/>
    <s v="Alexis' Aggravation: Murder in the Southwest. A Crime Novel"/>
    <s v="Is a dead body in her bar enough to make this cop return to the force? She tried to retire . . but can she? A page-turning crime novel."/>
    <x v="311"/>
    <x v="1837"/>
    <x v="1"/>
    <x v="0"/>
    <s v="USD"/>
    <n v="1409787378"/>
    <n v="1405899378"/>
    <b v="0"/>
    <n v="3"/>
    <b v="0"/>
    <s v="publishing/fiction"/>
    <x v="1605"/>
    <x v="1434"/>
    <s v="publishing"/>
    <s v="fiction"/>
    <x v="2594"/>
    <d v="2014-09-03T18:36:18"/>
  </r>
  <r>
    <n v="2746"/>
    <s v="How many marbles do YOU have?"/>
    <s v="An easy fun way for children to understand the physical limitations of someone with CFIDS and Fibromyalgia using marbles and a jar."/>
    <x v="311"/>
    <x v="1838"/>
    <x v="1"/>
    <x v="0"/>
    <s v="USD"/>
    <n v="1409337911"/>
    <n v="1406745911"/>
    <b v="0"/>
    <n v="19"/>
    <b v="0"/>
    <s v="publishing/children's books"/>
    <x v="2034"/>
    <x v="1954"/>
    <s v="publishing"/>
    <s v="children's books"/>
    <x v="2595"/>
    <d v="2014-08-29T13:45:11"/>
  </r>
  <r>
    <n v="2889"/>
    <s v="Halfway, Nebraska"/>
    <s v="Halfway, Nebraska explores the limits of hope and what it means to love someone who may be too far damaged to save."/>
    <x v="311"/>
    <x v="1839"/>
    <x v="1"/>
    <x v="0"/>
    <s v="USD"/>
    <n v="1409344985"/>
    <n v="1406752985"/>
    <b v="0"/>
    <n v="14"/>
    <b v="0"/>
    <s v="theater/plays"/>
    <x v="2035"/>
    <x v="1955"/>
    <s v="theater"/>
    <s v="plays"/>
    <x v="2596"/>
    <d v="2014-08-29T15:43:05"/>
  </r>
  <r>
    <n v="3174"/>
    <s v="A Race Redux"/>
    <s v="This adaptation uses the text of Oâ€™Neill to explore race, and asks the audience if stereotypes impact a characters guilt or innocence."/>
    <x v="311"/>
    <x v="1840"/>
    <x v="2"/>
    <x v="0"/>
    <s v="USD"/>
    <n v="1408999508"/>
    <n v="1407789908"/>
    <b v="1"/>
    <n v="23"/>
    <b v="1"/>
    <s v="theater/plays"/>
    <x v="2036"/>
    <x v="1956"/>
    <s v="theater"/>
    <s v="plays"/>
    <x v="2597"/>
    <d v="2014-08-25T15:45:08"/>
  </r>
  <r>
    <n v="1857"/>
    <s v="Holy Water Moses - A Hail Dale Project"/>
    <s v="We need to get back to Nashville to record our second record, a full LP this time.  It ain't cheap and we need your help!"/>
    <x v="311"/>
    <x v="1566"/>
    <x v="2"/>
    <x v="0"/>
    <s v="USD"/>
    <n v="1410546413"/>
    <n v="1407954413"/>
    <b v="0"/>
    <n v="22"/>
    <b v="1"/>
    <s v="music/rock"/>
    <x v="809"/>
    <x v="1957"/>
    <s v="music"/>
    <s v="rock"/>
    <x v="2598"/>
    <d v="2014-09-12T13:26:53"/>
  </r>
  <r>
    <n v="4052"/>
    <s v="Throw Like A Girl"/>
    <s v="This empowering piece encourages women to rise up and pursue their dreams, not by behaving like a boy but by,_x000a_â€œThrowing Like A Girl.â€"/>
    <x v="311"/>
    <x v="1550"/>
    <x v="1"/>
    <x v="0"/>
    <s v="USD"/>
    <n v="1413234316"/>
    <n v="1408050316"/>
    <b v="0"/>
    <n v="13"/>
    <b v="0"/>
    <s v="theater/plays"/>
    <x v="2037"/>
    <x v="1958"/>
    <s v="theater"/>
    <s v="plays"/>
    <x v="2599"/>
    <d v="2014-10-13T16:05:16"/>
  </r>
  <r>
    <n v="4005"/>
    <s v="Bringing more Art to the Community"/>
    <s v="Help us bring more Art to the Community. It's our second production, Fences by August Wilson. Help us make it a success!"/>
    <x v="311"/>
    <x v="247"/>
    <x v="1"/>
    <x v="0"/>
    <s v="USD"/>
    <n v="1413832985"/>
    <n v="1408648985"/>
    <b v="0"/>
    <n v="2"/>
    <b v="0"/>
    <s v="theater/plays"/>
    <x v="2038"/>
    <x v="66"/>
    <s v="theater"/>
    <s v="plays"/>
    <x v="2600"/>
    <d v="2014-10-20T14:23:05"/>
  </r>
  <r>
    <n v="3672"/>
    <s v="The Bombing of the Grand Hotel. A compelling new play"/>
    <s v="1984. An IRA bomb explodes at the Grand Hotel. Years on, the bomber and a victim's daughter meet. The meeting changes both their lives."/>
    <x v="311"/>
    <x v="1841"/>
    <x v="2"/>
    <x v="9"/>
    <s v="GBP"/>
    <n v="1411771384"/>
    <n v="1409179384"/>
    <b v="0"/>
    <n v="57"/>
    <b v="1"/>
    <s v="theater/plays"/>
    <x v="857"/>
    <x v="1959"/>
    <s v="theater"/>
    <s v="plays"/>
    <x v="2601"/>
    <d v="2014-09-26T17:43:04"/>
  </r>
  <r>
    <n v="2182"/>
    <s v="Broken World - A Post-Apocalypse Tabletop RPG"/>
    <s v="An incredibly comprehensive tabletop rpg book for the post apocalypse, inspired by Dungeon World."/>
    <x v="311"/>
    <x v="1842"/>
    <x v="2"/>
    <x v="11"/>
    <s v="CAD"/>
    <n v="1412285825"/>
    <n v="1409261825"/>
    <b v="0"/>
    <n v="356"/>
    <b v="1"/>
    <s v="games/tabletop games"/>
    <x v="2039"/>
    <x v="1960"/>
    <s v="games"/>
    <s v="tabletop games"/>
    <x v="2602"/>
    <d v="2014-10-02T16:37:05"/>
  </r>
  <r>
    <n v="3412"/>
    <s v="Joe Orton's Fred &amp; Madge"/>
    <s v="Rough Haired Pointer present for the first time ever Joe Orton's 'Fred &amp; Madge' at the Hope Theatre, Islington this Sept and Oct"/>
    <x v="311"/>
    <x v="1566"/>
    <x v="2"/>
    <x v="9"/>
    <s v="GBP"/>
    <n v="1411858862"/>
    <n v="1409266862"/>
    <b v="0"/>
    <n v="26"/>
    <b v="1"/>
    <s v="theater/plays"/>
    <x v="809"/>
    <x v="1961"/>
    <s v="theater"/>
    <s v="plays"/>
    <x v="2603"/>
    <d v="2014-09-27T18:01:02"/>
  </r>
  <r>
    <n v="1713"/>
    <s v="&quot;UNCOVERED ME&quot;"/>
    <s v="This music project is a compilation to my up-coming book UNCOVERED ME, I need your support to help me go to New York and complete it."/>
    <x v="311"/>
    <x v="15"/>
    <x v="1"/>
    <x v="0"/>
    <s v="USD"/>
    <n v="1412536412"/>
    <n v="1409944412"/>
    <b v="0"/>
    <n v="1"/>
    <b v="0"/>
    <s v="music/faith"/>
    <x v="2040"/>
    <x v="14"/>
    <s v="music"/>
    <s v="faith"/>
    <x v="2604"/>
    <d v="2014-10-05T14:13:32"/>
  </r>
  <r>
    <n v="3641"/>
    <s v="THE PRYOR EMPIRE: A RICHARD PRYOR TRIBUTE"/>
    <s v="See Pryor from his teenage years to his last breath featuring his past wives, closest friends. &amp; his fan favorite character Mudbone."/>
    <x v="311"/>
    <x v="0"/>
    <x v="1"/>
    <x v="0"/>
    <s v="USD"/>
    <n v="1412485200"/>
    <n v="1410966179"/>
    <b v="0"/>
    <n v="0"/>
    <b v="0"/>
    <s v="theater/musical"/>
    <x v="0"/>
    <x v="0"/>
    <s v="theater"/>
    <s v="musical"/>
    <x v="2605"/>
    <d v="2014-10-05T00:00:00"/>
  </r>
  <r>
    <n v="844"/>
    <s v="FROSTBURN - Lords of the Trident's new album!"/>
    <s v="The NEW ALBUM from the MOST METAL BAND ON EARTH is here! (WARNING: May cause melted faces and headbanging-related spinal trauma!)"/>
    <x v="311"/>
    <x v="1843"/>
    <x v="2"/>
    <x v="0"/>
    <s v="USD"/>
    <n v="1414817940"/>
    <n v="1411489552"/>
    <b v="1"/>
    <n v="159"/>
    <b v="1"/>
    <s v="music/metal"/>
    <x v="2041"/>
    <x v="1962"/>
    <s v="music"/>
    <s v="metal"/>
    <x v="2606"/>
    <d v="2014-10-31T23:59:00"/>
  </r>
  <r>
    <n v="3573"/>
    <s v="Licensed To Ill"/>
    <s v="London based theatre makers collaborating to create a new show about the history of HipHop."/>
    <x v="311"/>
    <x v="1844"/>
    <x v="2"/>
    <x v="9"/>
    <s v="GBP"/>
    <n v="1415440846"/>
    <n v="1412845246"/>
    <b v="0"/>
    <n v="78"/>
    <b v="1"/>
    <s v="theater/plays"/>
    <x v="2042"/>
    <x v="1963"/>
    <s v="theater"/>
    <s v="plays"/>
    <x v="2607"/>
    <d v="2014-11-08T05:00:46"/>
  </r>
  <r>
    <n v="3921"/>
    <s v="Shakespeare's R&amp;J - Chapel Lane Theatre Company"/>
    <s v="CLTC are crowdfunding for our latest production - Joe Calarco's brilliant adaptation of Shakespeare's most loved tragedy."/>
    <x v="311"/>
    <x v="0"/>
    <x v="1"/>
    <x v="9"/>
    <s v="GBP"/>
    <n v="1414346400"/>
    <n v="1413291655"/>
    <b v="0"/>
    <n v="0"/>
    <b v="0"/>
    <s v="theater/plays"/>
    <x v="0"/>
    <x v="0"/>
    <s v="theater"/>
    <s v="plays"/>
    <x v="2608"/>
    <d v="2014-10-26T13:00:00"/>
  </r>
  <r>
    <n v="3380"/>
    <s v="A Hard Rain - New York Debut"/>
    <s v="A Hard Rain is a new play that takes place on the eve of the Stonewall riots in the â€˜hiddenâ€™ gay bars of 1969 Greenwich Village."/>
    <x v="311"/>
    <x v="1845"/>
    <x v="2"/>
    <x v="0"/>
    <s v="USD"/>
    <n v="1417305178"/>
    <n v="1414277578"/>
    <b v="0"/>
    <n v="28"/>
    <b v="1"/>
    <s v="theater/plays"/>
    <x v="2043"/>
    <x v="1964"/>
    <s v="theater"/>
    <s v="plays"/>
    <x v="2609"/>
    <d v="2014-11-29T18:52:58"/>
  </r>
  <r>
    <n v="142"/>
    <s v="SAMANTHA  SHADOW (Canceled)"/>
    <s v="A science fiction series about a women trying to stave off a mysterious appearance of monsters from getting out of a dark alley."/>
    <x v="311"/>
    <x v="22"/>
    <x v="0"/>
    <x v="0"/>
    <s v="USD"/>
    <n v="1416176778"/>
    <n v="1414358778"/>
    <b v="0"/>
    <n v="1"/>
    <b v="0"/>
    <s v="film &amp; video/science fiction"/>
    <x v="523"/>
    <x v="21"/>
    <s v="film &amp; video"/>
    <s v="science fiction"/>
    <x v="2610"/>
    <d v="2014-11-16T17:26:18"/>
  </r>
  <r>
    <n v="1793"/>
    <s v="Live to Learn, Learn to Fight, Fight to Live - The Karen"/>
    <s v="The beginning of a long term project to document life of the Karen ethnic group on the border of Thailand and Burma."/>
    <x v="311"/>
    <x v="247"/>
    <x v="1"/>
    <x v="3"/>
    <s v="AUD"/>
    <n v="1417127040"/>
    <n v="1414531440"/>
    <b v="1"/>
    <n v="2"/>
    <b v="0"/>
    <s v="photography/photobooks"/>
    <x v="2038"/>
    <x v="66"/>
    <s v="photography"/>
    <s v="photobooks"/>
    <x v="2611"/>
    <d v="2014-11-27T17:24:00"/>
  </r>
  <r>
    <n v="3630"/>
    <s v="Jeremy Kyle- The Opera"/>
    <s v="The Jeremy Kyle Show offers so much subject matter to create an opera with.  Along with his brilliant put downs it could be excellent!"/>
    <x v="311"/>
    <x v="4"/>
    <x v="1"/>
    <x v="9"/>
    <s v="GBP"/>
    <n v="1417295990"/>
    <n v="1414700390"/>
    <b v="0"/>
    <n v="1"/>
    <b v="0"/>
    <s v="theater/musical"/>
    <x v="538"/>
    <x v="4"/>
    <s v="theater"/>
    <s v="musical"/>
    <x v="2612"/>
    <d v="2014-11-29T16:19:50"/>
  </r>
  <r>
    <n v="3387"/>
    <s v="LIBERTY! EQUALITY! AND FIREWORKS!... A Civil Rights Play"/>
    <s v="Pollyanna just completed an extremely successful run of this new educational play and wants to tour to more under-served communities."/>
    <x v="311"/>
    <x v="1846"/>
    <x v="2"/>
    <x v="0"/>
    <s v="USD"/>
    <n v="1418581088"/>
    <n v="1415125088"/>
    <b v="0"/>
    <n v="35"/>
    <b v="1"/>
    <s v="theater/plays"/>
    <x v="2044"/>
    <x v="1965"/>
    <s v="theater"/>
    <s v="plays"/>
    <x v="2613"/>
    <d v="2014-12-14T13:18:08"/>
  </r>
  <r>
    <n v="3996"/>
    <s v="Anansi the Spider - An African Folktale"/>
    <s v="The African tale of Anansi the Spider is that of a trickster who often uses cleverness and harmless jokes to get what he wants."/>
    <x v="311"/>
    <x v="1847"/>
    <x v="1"/>
    <x v="0"/>
    <s v="USD"/>
    <n v="1416499440"/>
    <n v="1415341464"/>
    <b v="0"/>
    <n v="17"/>
    <b v="0"/>
    <s v="theater/plays"/>
    <x v="2045"/>
    <x v="1966"/>
    <s v="theater"/>
    <s v="plays"/>
    <x v="2614"/>
    <d v="2014-11-20T11:04:00"/>
  </r>
  <r>
    <n v="3509"/>
    <s v="PL@Y, an all-original fusion of comedy, rock, and dance"/>
    <s v="PL@Y is an original comedic fantasy spectacle inspired by the original music of the Amboys and classic rabbit-hole fiction archetypes"/>
    <x v="311"/>
    <x v="1848"/>
    <x v="2"/>
    <x v="0"/>
    <s v="USD"/>
    <n v="1416545700"/>
    <n v="1415392666"/>
    <b v="0"/>
    <n v="33"/>
    <b v="1"/>
    <s v="theater/plays"/>
    <x v="2046"/>
    <x v="1967"/>
    <s v="theater"/>
    <s v="plays"/>
    <x v="2615"/>
    <d v="2014-11-20T23:55:00"/>
  </r>
  <r>
    <n v="1791"/>
    <s v="disCover: Napoli"/>
    <s v="For the love of street photography and the beauty of traditional cultures in southern Italy."/>
    <x v="311"/>
    <x v="1849"/>
    <x v="1"/>
    <x v="9"/>
    <s v="GBP"/>
    <n v="1422553565"/>
    <n v="1417369565"/>
    <b v="1"/>
    <n v="4"/>
    <b v="0"/>
    <s v="photography/photobooks"/>
    <x v="2047"/>
    <x v="1968"/>
    <s v="photography"/>
    <s v="photobooks"/>
    <x v="2616"/>
    <d v="2015-01-29T12:46:05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x v="1059"/>
    <x v="2"/>
    <x v="0"/>
    <s v="USD"/>
    <n v="1420489560"/>
    <n v="1417469639"/>
    <b v="0"/>
    <n v="43"/>
    <b v="1"/>
    <s v="theater/plays"/>
    <x v="2048"/>
    <x v="1969"/>
    <s v="theater"/>
    <s v="plays"/>
    <x v="2617"/>
    <d v="2015-01-05T15:26:00"/>
  </r>
  <r>
    <n v="3637"/>
    <s v="The Ballad of Downtown Jake"/>
    <s v="THE BALLAD OF DOWNTOWN JAKE is a newly created contemporary music drama that is schedule to premiere in Phoenix, AZ in March 2015."/>
    <x v="311"/>
    <x v="1850"/>
    <x v="1"/>
    <x v="0"/>
    <s v="USD"/>
    <n v="1420130935"/>
    <n v="1417538935"/>
    <b v="0"/>
    <n v="14"/>
    <b v="0"/>
    <s v="theater/musical"/>
    <x v="2049"/>
    <x v="1970"/>
    <s v="theater"/>
    <s v="musical"/>
    <x v="2618"/>
    <d v="2015-01-01T11:48:5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x v="186"/>
    <x v="1"/>
    <x v="0"/>
    <s v="USD"/>
    <n v="1420971324"/>
    <n v="1418379324"/>
    <b v="0"/>
    <n v="1"/>
    <b v="0"/>
    <s v="theater/plays"/>
    <x v="500"/>
    <x v="184"/>
    <s v="theater"/>
    <s v="plays"/>
    <x v="2619"/>
    <d v="2015-01-11T05:15:24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x v="0"/>
    <x v="1"/>
    <x v="0"/>
    <s v="USD"/>
    <n v="1424281389"/>
    <n v="1419097389"/>
    <b v="0"/>
    <n v="0"/>
    <b v="0"/>
    <s v="food/food trucks"/>
    <x v="0"/>
    <x v="0"/>
    <s v="food"/>
    <s v="food trucks"/>
    <x v="2620"/>
    <d v="2015-02-18T12:43:09"/>
  </r>
  <r>
    <n v="1411"/>
    <s v="The Divine Comedy- A New English Translation"/>
    <s v="There have been an exorbident number of translations of this most beautiful poem though none have ever been done by a nineteen year old"/>
    <x v="311"/>
    <x v="492"/>
    <x v="1"/>
    <x v="9"/>
    <s v="GBP"/>
    <n v="1423185900"/>
    <n v="1420766700"/>
    <b v="0"/>
    <n v="3"/>
    <b v="0"/>
    <s v="publishing/translations"/>
    <x v="2050"/>
    <x v="684"/>
    <s v="publishing"/>
    <s v="translations"/>
    <x v="2621"/>
    <d v="2015-02-05T20:25:00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x v="1851"/>
    <x v="2"/>
    <x v="0"/>
    <s v="USD"/>
    <n v="1423693903"/>
    <n v="1421101903"/>
    <b v="0"/>
    <n v="66"/>
    <b v="1"/>
    <s v="theater/plays"/>
    <x v="2051"/>
    <x v="1971"/>
    <s v="theater"/>
    <s v="plays"/>
    <x v="2622"/>
    <d v="2015-02-11T17:31:4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x v="246"/>
    <x v="2"/>
    <x v="0"/>
    <s v="USD"/>
    <n v="1427076840"/>
    <n v="1421960934"/>
    <b v="0"/>
    <n v="30"/>
    <b v="1"/>
    <s v="theater/plays"/>
    <x v="2052"/>
    <x v="243"/>
    <s v="theater"/>
    <s v="plays"/>
    <x v="2623"/>
    <d v="2015-03-22T21:14:00"/>
  </r>
  <r>
    <n v="4111"/>
    <s v="REBORN IN LOVE"/>
    <s v="REBORN IN LOVE is the sequel to REBORN FROM ABOVE: A Tale of Eternal Love.  This is part two, of a One-Act play series."/>
    <x v="311"/>
    <x v="1852"/>
    <x v="1"/>
    <x v="0"/>
    <s v="USD"/>
    <n v="1424747740"/>
    <n v="1422155740"/>
    <b v="0"/>
    <n v="6"/>
    <b v="0"/>
    <s v="theater/plays"/>
    <x v="2053"/>
    <x v="1972"/>
    <s v="theater"/>
    <s v="plays"/>
    <x v="2624"/>
    <d v="2015-02-23T22:15:40"/>
  </r>
  <r>
    <n v="1545"/>
    <s v="Nevada County Hearts"/>
    <s v="&quot;He will not be a wise man who does not study human hearts!&quot;_x000a_Hope in natural art, creation!"/>
    <x v="311"/>
    <x v="4"/>
    <x v="1"/>
    <x v="0"/>
    <s v="USD"/>
    <n v="1425330960"/>
    <n v="1422393234"/>
    <b v="0"/>
    <n v="1"/>
    <b v="0"/>
    <s v="photography/nature"/>
    <x v="538"/>
    <x v="4"/>
    <s v="photography"/>
    <s v="nature"/>
    <x v="2625"/>
    <d v="2015-03-02T16:16:00"/>
  </r>
  <r>
    <n v="3827"/>
    <s v="BROKEN BISCUITS EDINBURGH"/>
    <s v="IAM TRYING TO TAKE MY DEBUT PLAY BROKEN BISCUITS TO EDINGBURGH FESTIVAL 2015 AND REALLY NEED SOME FUNDING TO HELP ME ACHIEVE THIS GOAL"/>
    <x v="311"/>
    <x v="1853"/>
    <x v="2"/>
    <x v="9"/>
    <s v="GBP"/>
    <n v="1427414400"/>
    <n v="1422656201"/>
    <b v="0"/>
    <n v="65"/>
    <b v="1"/>
    <s v="theater/plays"/>
    <x v="2054"/>
    <x v="1973"/>
    <s v="theater"/>
    <s v="plays"/>
    <x v="2626"/>
    <d v="2015-03-26T19:00:00"/>
  </r>
  <r>
    <n v="2560"/>
    <s v="Courting Rites of Cranes CD recording"/>
    <s v="New CD of favourite chamber music by Welsh composer Michael Parkin featuring debut recordings by outstanding young musicians."/>
    <x v="311"/>
    <x v="1854"/>
    <x v="2"/>
    <x v="9"/>
    <s v="GBP"/>
    <n v="1425682174"/>
    <n v="1423090174"/>
    <b v="0"/>
    <n v="21"/>
    <b v="1"/>
    <s v="music/classical music"/>
    <x v="2055"/>
    <x v="1974"/>
    <s v="music"/>
    <s v="classical music"/>
    <x v="2627"/>
    <d v="2015-03-06T17:49:34"/>
  </r>
  <r>
    <n v="2926"/>
    <s v="Mirror Image - An Original Musical"/>
    <s v="A musical, by Louis Lagalante and Patty Hamilton, that explores loss and the different ways we can choose to move on from it."/>
    <x v="311"/>
    <x v="1855"/>
    <x v="2"/>
    <x v="0"/>
    <s v="USD"/>
    <n v="1424715779"/>
    <n v="1423506179"/>
    <b v="0"/>
    <n v="50"/>
    <b v="1"/>
    <s v="theater/musical"/>
    <x v="2056"/>
    <x v="655"/>
    <s v="theater"/>
    <s v="musical"/>
    <x v="2628"/>
    <d v="2015-02-23T13:22:59"/>
  </r>
  <r>
    <n v="1727"/>
    <s v="New album - Prophetic guitar soundscapes, Volume 2"/>
    <s v="Please help fund my second Prophetic Guitar album. Be a part of a pioneering and groundbreaking sound released from Heaven."/>
    <x v="311"/>
    <x v="4"/>
    <x v="1"/>
    <x v="9"/>
    <s v="GBP"/>
    <n v="1428231600"/>
    <n v="1423520177"/>
    <b v="0"/>
    <n v="1"/>
    <b v="0"/>
    <s v="music/faith"/>
    <x v="538"/>
    <x v="4"/>
    <s v="music"/>
    <s v="faith"/>
    <x v="2629"/>
    <d v="2015-04-05T06:00:00"/>
  </r>
  <r>
    <n v="337"/>
    <s v="Slingers - A Documentary about Small Town Beekeepers."/>
    <s v="A documentary that tells the story of local beekeepers. Specifically one family who turns their annual harvest into a community event."/>
    <x v="311"/>
    <x v="1856"/>
    <x v="2"/>
    <x v="0"/>
    <s v="USD"/>
    <n v="1426298708"/>
    <n v="1423710308"/>
    <b v="1"/>
    <n v="31"/>
    <b v="1"/>
    <s v="film &amp; video/documentary"/>
    <x v="2057"/>
    <x v="1975"/>
    <s v="film &amp; video"/>
    <s v="documentary"/>
    <x v="2630"/>
    <d v="2015-03-13T21:05:08"/>
  </r>
  <r>
    <n v="3467"/>
    <s v="Venus in Fur, Los Angeles."/>
    <s v="Venus in Fur, By David Ives."/>
    <x v="311"/>
    <x v="917"/>
    <x v="2"/>
    <x v="0"/>
    <s v="USD"/>
    <n v="1426864032"/>
    <n v="1424275632"/>
    <b v="0"/>
    <n v="47"/>
    <b v="1"/>
    <s v="theater/plays"/>
    <x v="1166"/>
    <x v="1976"/>
    <s v="theater"/>
    <s v="plays"/>
    <x v="2631"/>
    <d v="2015-03-20T10:07:12"/>
  </r>
  <r>
    <n v="3659"/>
    <s v="Reality of Love Remix (Love in Disguise)"/>
    <s v="We want you to analyze while we dramatize if people who romanticize can recognize true love in a disguise."/>
    <x v="311"/>
    <x v="1857"/>
    <x v="2"/>
    <x v="0"/>
    <s v="USD"/>
    <n v="1426775940"/>
    <n v="1424414350"/>
    <b v="0"/>
    <n v="13"/>
    <b v="1"/>
    <s v="theater/plays"/>
    <x v="536"/>
    <x v="1977"/>
    <s v="theater"/>
    <s v="plays"/>
    <x v="2632"/>
    <d v="2015-03-19T09:39:00"/>
  </r>
  <r>
    <n v="2789"/>
    <s v="The Adventurers Club"/>
    <s v="BNT's Biggest Adventure So Far: Our 2015 full length production!"/>
    <x v="311"/>
    <x v="1858"/>
    <x v="2"/>
    <x v="0"/>
    <s v="USD"/>
    <n v="1426132800"/>
    <n v="1424477934"/>
    <b v="0"/>
    <n v="24"/>
    <b v="1"/>
    <s v="theater/plays"/>
    <x v="2058"/>
    <x v="1978"/>
    <s v="theater"/>
    <s v="plays"/>
    <x v="2633"/>
    <d v="2015-03-11T23:00:00"/>
  </r>
  <r>
    <n v="2345"/>
    <s v="Social Media Website (Canceled)"/>
    <s v="My team and I are creating a social media website for pet lovers across the world! Fashion, animal shows, adoptions, and more."/>
    <x v="311"/>
    <x v="0"/>
    <x v="0"/>
    <x v="0"/>
    <s v="USD"/>
    <n v="1427845140"/>
    <n v="1424822556"/>
    <b v="0"/>
    <n v="0"/>
    <b v="0"/>
    <s v="technology/web"/>
    <x v="0"/>
    <x v="0"/>
    <s v="technology"/>
    <s v="web"/>
    <x v="2634"/>
    <d v="2015-03-31T18:39:00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x v="1859"/>
    <x v="2"/>
    <x v="0"/>
    <s v="USD"/>
    <n v="1428390000"/>
    <n v="1425224391"/>
    <b v="0"/>
    <n v="42"/>
    <b v="1"/>
    <s v="theater/plays"/>
    <x v="948"/>
    <x v="1979"/>
    <s v="theater"/>
    <s v="plays"/>
    <x v="2635"/>
    <d v="2015-04-07T02:00:00"/>
  </r>
  <r>
    <n v="3997"/>
    <s v="'Working Play Title'"/>
    <s v="We aim to produce a Professional Published Play for two days in October 2015 on Fri 30th &amp; Sat 31st with three performances in total."/>
    <x v="311"/>
    <x v="0"/>
    <x v="1"/>
    <x v="9"/>
    <s v="GBP"/>
    <n v="1428222221"/>
    <n v="1425633821"/>
    <b v="0"/>
    <n v="0"/>
    <b v="0"/>
    <s v="theater/plays"/>
    <x v="0"/>
    <x v="0"/>
    <s v="theater"/>
    <s v="plays"/>
    <x v="2636"/>
    <d v="2015-04-05T03:23:41"/>
  </r>
  <r>
    <n v="2943"/>
    <s v="BlackSpace: Urban Performance Arts Collective"/>
    <s v="Building a Resource Network and Funding Capacity to support, empower and promote Afrocentric Arts in Metro Columbus"/>
    <x v="311"/>
    <x v="0"/>
    <x v="1"/>
    <x v="0"/>
    <s v="USD"/>
    <n v="1428894380"/>
    <n v="1426302380"/>
    <b v="0"/>
    <n v="0"/>
    <b v="0"/>
    <s v="theater/spaces"/>
    <x v="0"/>
    <x v="0"/>
    <s v="theater"/>
    <s v="spaces"/>
    <x v="2637"/>
    <d v="2015-04-12T22:06:20"/>
  </r>
  <r>
    <n v="3488"/>
    <s v="Gorilla Theater Productions Presents: Phase 3"/>
    <s v="GTP has been protected financially by The Director since 2012. Now it's time for the community. Do you want GTP? Are we worth it?"/>
    <x v="311"/>
    <x v="1860"/>
    <x v="2"/>
    <x v="0"/>
    <s v="USD"/>
    <n v="1429286400"/>
    <n v="1427221560"/>
    <b v="0"/>
    <n v="29"/>
    <b v="1"/>
    <s v="theater/plays"/>
    <x v="1567"/>
    <x v="1980"/>
    <s v="theater"/>
    <s v="plays"/>
    <x v="2638"/>
    <d v="2015-04-17T11:00:00"/>
  </r>
  <r>
    <n v="136"/>
    <s v="MICRO-MISSION (Canceled)"/>
    <s v="NAVY SEALS sent on a Area 51 Top-Secret rescue mission where they are shrunken and injected into an ET body, the immune system mutated."/>
    <x v="311"/>
    <x v="0"/>
    <x v="0"/>
    <x v="0"/>
    <s v="USD"/>
    <n v="1431771360"/>
    <n v="1427968234"/>
    <b v="0"/>
    <n v="0"/>
    <b v="0"/>
    <s v="film &amp; video/science fiction"/>
    <x v="0"/>
    <x v="0"/>
    <s v="film &amp; video"/>
    <s v="science fiction"/>
    <x v="2639"/>
    <d v="2015-05-16T05:16:00"/>
  </r>
  <r>
    <n v="121"/>
    <s v="MICRO-MISSION"/>
    <s v="NAVY SEALS sent on a Area 51 Top-Secret rescue mission where they are shrunken and injected into an ET body, the immune system mutated."/>
    <x v="311"/>
    <x v="4"/>
    <x v="0"/>
    <x v="0"/>
    <s v="USD"/>
    <n v="1429352160"/>
    <n v="1427993710"/>
    <b v="0"/>
    <n v="1"/>
    <b v="0"/>
    <s v="film &amp; video/science fiction"/>
    <x v="538"/>
    <x v="4"/>
    <s v="film &amp; video"/>
    <s v="science fiction"/>
    <x v="2640"/>
    <d v="2015-04-18T05:16:00"/>
  </r>
  <r>
    <n v="3300"/>
    <s v="MAX &amp; ELSA: NO MUSIC. NO CHILDREN."/>
    <s v="A subversive parody about the two people for whom the hills were NOT alive with THE SOUND OF MUSIC."/>
    <x v="311"/>
    <x v="1631"/>
    <x v="2"/>
    <x v="0"/>
    <s v="USD"/>
    <n v="1430329862"/>
    <n v="1428515462"/>
    <b v="0"/>
    <n v="88"/>
    <b v="1"/>
    <s v="theater/plays"/>
    <x v="2059"/>
    <x v="1981"/>
    <s v="theater"/>
    <s v="plays"/>
    <x v="2641"/>
    <d v="2015-04-29T12:51:02"/>
  </r>
  <r>
    <n v="2640"/>
    <s v="Save the Astronomy Van"/>
    <s v="Hi,_x000a_My Name is David Frey and I Provide Free Public Astronomy programs in San Francisco, Mt. Tamalpias, Yosemite and Novato CA."/>
    <x v="311"/>
    <x v="1861"/>
    <x v="2"/>
    <x v="0"/>
    <s v="USD"/>
    <n v="1433735474"/>
    <n v="1428551474"/>
    <b v="0"/>
    <n v="69"/>
    <b v="1"/>
    <s v="technology/space exploration"/>
    <x v="2060"/>
    <x v="1982"/>
    <s v="technology"/>
    <s v="space exploration"/>
    <x v="2642"/>
    <d v="2015-06-07T22:51:14"/>
  </r>
  <r>
    <n v="2872"/>
    <s v="Loud Arts"/>
    <s v="Local Theatre group in Loudoun County, Virginia. Looking for funds to start producing shows!"/>
    <x v="311"/>
    <x v="0"/>
    <x v="1"/>
    <x v="0"/>
    <s v="USD"/>
    <n v="1434768438"/>
    <n v="1429584438"/>
    <b v="0"/>
    <n v="0"/>
    <b v="0"/>
    <s v="theater/plays"/>
    <x v="0"/>
    <x v="0"/>
    <s v="theater"/>
    <s v="plays"/>
    <x v="2643"/>
    <d v="2015-06-19T21:47:18"/>
  </r>
  <r>
    <n v="2554"/>
    <s v="Patagonia Winds: Wind Quintet Commission Project"/>
    <s v="Join forces with the Patagonia Winds to commission a new wind quintet to premiere at the 2015 National Flute Association Convention!"/>
    <x v="311"/>
    <x v="1862"/>
    <x v="2"/>
    <x v="0"/>
    <s v="USD"/>
    <n v="1433131140"/>
    <n v="1430445163"/>
    <b v="0"/>
    <n v="67"/>
    <b v="1"/>
    <s v="music/classical music"/>
    <x v="2061"/>
    <x v="1983"/>
    <s v="music"/>
    <s v="classical music"/>
    <x v="2644"/>
    <d v="2015-05-31T22:59:00"/>
  </r>
  <r>
    <n v="3515"/>
    <s v="Twelfth Night by William Shakespeare"/>
    <s v="We are casting an all-inclusive production of Shakespeare's Twelfth Night in a non-traditional performance space."/>
    <x v="311"/>
    <x v="1863"/>
    <x v="2"/>
    <x v="0"/>
    <s v="USD"/>
    <n v="1433097171"/>
    <n v="1430505171"/>
    <b v="0"/>
    <n v="46"/>
    <b v="1"/>
    <s v="theater/plays"/>
    <x v="2062"/>
    <x v="1984"/>
    <s v="theater"/>
    <s v="plays"/>
    <x v="2645"/>
    <d v="2015-05-31T13:32:51"/>
  </r>
  <r>
    <n v="3486"/>
    <s v="Might As Well Live: Dorothy Parker Does Hollywood Fringe"/>
    <s v="Dorothy Parker's unforgettable characters come to life onstage in &quot;Might As Well Live&quot; at the 2015 Hollywood Fringe Festival."/>
    <x v="311"/>
    <x v="1864"/>
    <x v="2"/>
    <x v="0"/>
    <s v="USD"/>
    <n v="1433314740"/>
    <n v="1430600401"/>
    <b v="0"/>
    <n v="56"/>
    <b v="1"/>
    <s v="theater/plays"/>
    <x v="2063"/>
    <x v="1985"/>
    <s v="theater"/>
    <s v="plays"/>
    <x v="2646"/>
    <d v="2015-06-03T01:59:00"/>
  </r>
  <r>
    <n v="2878"/>
    <s v="(TBC) I'M JUST HERE TO BUY SOY SAUCE by Jingan Young"/>
    <s v="World premiere of &quot;I'm Just Here to Buy Soy Sauce&quot;, a play about China &amp; the UK housing crisis by Jingan Young location TBC"/>
    <x v="311"/>
    <x v="1865"/>
    <x v="1"/>
    <x v="9"/>
    <s v="GBP"/>
    <n v="1435934795"/>
    <n v="1430750795"/>
    <b v="0"/>
    <n v="4"/>
    <b v="0"/>
    <s v="theater/plays"/>
    <x v="1590"/>
    <x v="1986"/>
    <s v="theater"/>
    <s v="plays"/>
    <x v="2647"/>
    <d v="2015-07-03T09:46:35"/>
  </r>
  <r>
    <n v="3834"/>
    <s v="Better to Have Loved...?"/>
    <s v="About the impact of addiction on relationships; my play hopes to inspire &amp; support those affected to connect with their own creativity"/>
    <x v="311"/>
    <x v="1866"/>
    <x v="2"/>
    <x v="9"/>
    <s v="GBP"/>
    <n v="1434624067"/>
    <n v="1432032067"/>
    <b v="0"/>
    <n v="57"/>
    <b v="1"/>
    <s v="theater/plays"/>
    <x v="2064"/>
    <x v="1987"/>
    <s v="theater"/>
    <s v="plays"/>
    <x v="2648"/>
    <d v="2015-06-18T05:41:07"/>
  </r>
  <r>
    <n v="3689"/>
    <s v="Random Us"/>
    <s v="A humorous, touching play about the joys and challenges of a married couple's tender, yet intense relationship &quot;Love is never random&quot;"/>
    <x v="311"/>
    <x v="151"/>
    <x v="2"/>
    <x v="0"/>
    <s v="USD"/>
    <n v="1434925500"/>
    <n v="1432410639"/>
    <b v="0"/>
    <n v="62"/>
    <b v="1"/>
    <s v="theater/plays"/>
    <x v="2065"/>
    <x v="1988"/>
    <s v="theater"/>
    <s v="plays"/>
    <x v="2649"/>
    <d v="2015-06-21T17:25:00"/>
  </r>
  <r>
    <n v="3625"/>
    <s v="Village Pub Theatre- FRINGE 2015"/>
    <s v="Help us run Leithâ€™s acclaimed, year round pub theatre VPT as part of Edinburgh Fringe 2015. Presenting 72 short plays over two weeks."/>
    <x v="311"/>
    <x v="1863"/>
    <x v="2"/>
    <x v="9"/>
    <s v="GBP"/>
    <n v="1435851577"/>
    <n v="1433259577"/>
    <b v="0"/>
    <n v="78"/>
    <b v="1"/>
    <s v="theater/plays"/>
    <x v="2062"/>
    <x v="1989"/>
    <s v="theater"/>
    <s v="plays"/>
    <x v="2650"/>
    <d v="2015-07-02T10:39:37"/>
  </r>
  <r>
    <n v="740"/>
    <s v="Gloriously Doomed - Search for Armada Shipwreck in Ireland"/>
    <s v="Book on the search for the San Marcos, shipwrecked off the coast of Ireland in 1588 and the mysteries that have drawn men to find her."/>
    <x v="311"/>
    <x v="1867"/>
    <x v="2"/>
    <x v="0"/>
    <s v="USD"/>
    <n v="1434857482"/>
    <n v="1433647882"/>
    <b v="0"/>
    <n v="19"/>
    <b v="1"/>
    <s v="publishing/nonfiction"/>
    <x v="687"/>
    <x v="1990"/>
    <s v="publishing"/>
    <s v="nonfiction"/>
    <x v="2651"/>
    <d v="2015-06-20T22:31:22"/>
  </r>
  <r>
    <n v="2856"/>
    <s v="The JOkeress Going Live"/>
    <s v="This will be the fifth play of The Jokeress, based on the ebook/paperback novelette series. It is scifi, suspense, terror, and noir."/>
    <x v="311"/>
    <x v="1868"/>
    <x v="1"/>
    <x v="0"/>
    <s v="USD"/>
    <n v="1439069640"/>
    <n v="1433897647"/>
    <b v="0"/>
    <n v="6"/>
    <b v="0"/>
    <s v="theater/plays"/>
    <x v="2066"/>
    <x v="853"/>
    <s v="theater"/>
    <s v="plays"/>
    <x v="2652"/>
    <d v="2015-08-08T16:34:00"/>
  </r>
  <r>
    <n v="3584"/>
    <s v="Pramkicker - Edinburgh and Beyond"/>
    <s v="Critically-acclaimed Old Trunk are back with their new play. _x000a_PRAMKICKER. _x000a__x000a_Written by Sadie Hasler &amp; directed by Sarah Mayhew."/>
    <x v="311"/>
    <x v="1869"/>
    <x v="2"/>
    <x v="9"/>
    <s v="GBP"/>
    <n v="1436772944"/>
    <n v="1434180944"/>
    <b v="0"/>
    <n v="112"/>
    <b v="1"/>
    <s v="theater/plays"/>
    <x v="2067"/>
    <x v="1991"/>
    <s v="theater"/>
    <s v="plays"/>
    <x v="2653"/>
    <d v="2015-07-13T02:35:44"/>
  </r>
  <r>
    <n v="1740"/>
    <s v="Recording Studio Time"/>
    <s v="I recently recorded a new single. With your help I can return to the studio. Would you like to be part of my next worship project?"/>
    <x v="311"/>
    <x v="0"/>
    <x v="1"/>
    <x v="0"/>
    <s v="USD"/>
    <n v="1437075422"/>
    <n v="1434483422"/>
    <b v="0"/>
    <n v="0"/>
    <b v="0"/>
    <s v="music/faith"/>
    <x v="0"/>
    <x v="0"/>
    <s v="music"/>
    <s v="faith"/>
    <x v="2654"/>
    <d v="2015-07-16T14:37:02"/>
  </r>
  <r>
    <n v="2831"/>
    <s v="Tackett &amp; Pyke put on a Play"/>
    <s v="We each wrote a play and would like to produce them for you for nothing more than art's sake!"/>
    <x v="311"/>
    <x v="1870"/>
    <x v="2"/>
    <x v="0"/>
    <s v="USD"/>
    <n v="1437076070"/>
    <n v="1434484070"/>
    <b v="0"/>
    <n v="52"/>
    <b v="1"/>
    <s v="theater/plays"/>
    <x v="1348"/>
    <x v="1992"/>
    <s v="theater"/>
    <s v="plays"/>
    <x v="2655"/>
    <d v="2015-07-16T14:47:50"/>
  </r>
  <r>
    <n v="2777"/>
    <s v="Mystical Woods    Micheal learns a lesson.     (Thank-you)"/>
    <s v="Thisis a children's story.It teaches family values and about other animals in the forest.It teaches the value of friendship also.Thanks"/>
    <x v="311"/>
    <x v="22"/>
    <x v="1"/>
    <x v="0"/>
    <s v="USD"/>
    <n v="1437149004"/>
    <n v="1434557004"/>
    <b v="0"/>
    <n v="1"/>
    <b v="0"/>
    <s v="publishing/children's books"/>
    <x v="523"/>
    <x v="21"/>
    <s v="publishing"/>
    <s v="children's books"/>
    <x v="2656"/>
    <d v="2015-07-17T11:03:24"/>
  </r>
  <r>
    <n v="1815"/>
    <s v="Texas to Florida"/>
    <s v="Photographic roadtrip from Dallas/Ft Worth, Texas to Florida's beaches. A summer photography roadtrip project to include 5 states."/>
    <x v="311"/>
    <x v="0"/>
    <x v="1"/>
    <x v="0"/>
    <s v="USD"/>
    <n v="1435787137"/>
    <n v="1434577537"/>
    <b v="0"/>
    <n v="0"/>
    <b v="0"/>
    <s v="photography/photobooks"/>
    <x v="0"/>
    <x v="0"/>
    <s v="photography"/>
    <s v="photobooks"/>
    <x v="2657"/>
    <d v="2015-07-01T16:45:37"/>
  </r>
  <r>
    <n v="2099"/>
    <s v="Roosevelt Died."/>
    <s v="Our tour van died, we need help!"/>
    <x v="311"/>
    <x v="1871"/>
    <x v="2"/>
    <x v="0"/>
    <s v="USD"/>
    <n v="1435808400"/>
    <n v="1434650084"/>
    <b v="0"/>
    <n v="63"/>
    <b v="1"/>
    <s v="music/indie rock"/>
    <x v="2068"/>
    <x v="1993"/>
    <s v="music"/>
    <s v="indie rock"/>
    <x v="2658"/>
    <d v="2015-07-01T22:40:00"/>
  </r>
  <r>
    <n v="3667"/>
    <s v="The Stolen Inches, Edinburgh 2015"/>
    <s v="A short man takes his tall family to court for stealing his height. Help Small Things Theatre take this big story to EdFringe 2015!"/>
    <x v="311"/>
    <x v="1872"/>
    <x v="2"/>
    <x v="9"/>
    <s v="GBP"/>
    <n v="1437261419"/>
    <n v="1434669419"/>
    <b v="0"/>
    <n v="58"/>
    <b v="1"/>
    <s v="theater/plays"/>
    <x v="2069"/>
    <x v="1994"/>
    <s v="theater"/>
    <s v="plays"/>
    <x v="2659"/>
    <d v="2015-07-18T18:16:59"/>
  </r>
  <r>
    <n v="3040"/>
    <s v="Jayhawk Makeover"/>
    <s v="48 hours of deck screws, dry wall, hard hats and needed renovation to help the Jayhawk rise from the ashes."/>
    <x v="311"/>
    <x v="1873"/>
    <x v="2"/>
    <x v="0"/>
    <s v="USD"/>
    <n v="1435359600"/>
    <n v="1434999621"/>
    <b v="0"/>
    <n v="42"/>
    <b v="1"/>
    <s v="theater/spaces"/>
    <x v="2070"/>
    <x v="1995"/>
    <s v="theater"/>
    <s v="spaces"/>
    <x v="2660"/>
    <d v="2015-06-26T18:00:00"/>
  </r>
  <r>
    <n v="2806"/>
    <s v="And Now: The World!"/>
    <s v="A one woman show about the challenges of being a feminist in a digital age. Touring 6 UK cities. Now with Stretch Goals!"/>
    <x v="311"/>
    <x v="1874"/>
    <x v="2"/>
    <x v="9"/>
    <s v="GBP"/>
    <n v="1438772400"/>
    <n v="1435645490"/>
    <b v="0"/>
    <n v="76"/>
    <b v="1"/>
    <s v="theater/plays"/>
    <x v="2071"/>
    <x v="1996"/>
    <s v="theater"/>
    <s v="plays"/>
    <x v="2661"/>
    <d v="2015-08-05T06:00:00"/>
  </r>
  <r>
    <n v="2816"/>
    <s v="In My Head - A new mental health theatre project"/>
    <s v="Inspired by real life interviews 'In My Head' is a new play exploring the lives of those living with a mental health condition."/>
    <x v="311"/>
    <x v="1875"/>
    <x v="2"/>
    <x v="9"/>
    <s v="GBP"/>
    <n v="1438531200"/>
    <n v="1435921992"/>
    <b v="0"/>
    <n v="169"/>
    <b v="1"/>
    <s v="theater/plays"/>
    <x v="2072"/>
    <x v="1997"/>
    <s v="theater"/>
    <s v="plays"/>
    <x v="2662"/>
    <d v="2015-08-02T11:00:00"/>
  </r>
  <r>
    <n v="2802"/>
    <s v="The Eulogy of Toby Peach - Edinburgh Festival 2015"/>
    <s v="An honest &amp; inspiring journey with cancer, discovery of self-mortality &amp; celebration of life. Winner of IdeasTap Underbelly Award 2015."/>
    <x v="311"/>
    <x v="1876"/>
    <x v="2"/>
    <x v="9"/>
    <s v="GBP"/>
    <n v="1438875107"/>
    <n v="1436283107"/>
    <b v="0"/>
    <n v="90"/>
    <b v="1"/>
    <s v="theater/plays"/>
    <x v="2073"/>
    <x v="1998"/>
    <s v="theater"/>
    <s v="plays"/>
    <x v="2663"/>
    <d v="2015-08-06T10:31:47"/>
  </r>
  <r>
    <n v="2382"/>
    <s v="These Easy Days (Canceled)"/>
    <s v="Netiquette classes to teach our youth how make proper use of computer-mediated communications for personal and educational success."/>
    <x v="311"/>
    <x v="23"/>
    <x v="0"/>
    <x v="0"/>
    <s v="USD"/>
    <n v="1438662603"/>
    <n v="1436502603"/>
    <b v="0"/>
    <n v="2"/>
    <b v="0"/>
    <s v="technology/web"/>
    <x v="1099"/>
    <x v="287"/>
    <s v="technology"/>
    <s v="web"/>
    <x v="2664"/>
    <d v="2015-08-03T23:30:03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x v="917"/>
    <x v="2"/>
    <x v="0"/>
    <s v="USD"/>
    <n v="1440003820"/>
    <n v="1437411820"/>
    <b v="0"/>
    <n v="36"/>
    <b v="1"/>
    <s v="theater/plays"/>
    <x v="1166"/>
    <x v="1999"/>
    <s v="theater"/>
    <s v="plays"/>
    <x v="2665"/>
    <d v="2015-08-19T12:03:40"/>
  </r>
  <r>
    <n v="659"/>
    <s v="Lulu Watch Designs - Apple Watch"/>
    <s v="Sync up your lifestyle"/>
    <x v="311"/>
    <x v="1877"/>
    <x v="2"/>
    <x v="0"/>
    <s v="USD"/>
    <n v="1440339295"/>
    <n v="1437747295"/>
    <b v="0"/>
    <n v="21"/>
    <b v="1"/>
    <s v="technology/wearables"/>
    <x v="2074"/>
    <x v="2000"/>
    <s v="technology"/>
    <s v="wearables"/>
    <x v="2666"/>
    <d v="2015-08-23T09:14:55"/>
  </r>
  <r>
    <n v="1125"/>
    <s v="Ultimate Supremacy"/>
    <s v="Ultimate Supremacy will be the ultimate in mobile gaming, if you love fighting and strategy games, you will love Ultimate Supremacy."/>
    <x v="311"/>
    <x v="0"/>
    <x v="1"/>
    <x v="9"/>
    <s v="GBP"/>
    <n v="1443193130"/>
    <n v="1438009130"/>
    <b v="0"/>
    <n v="0"/>
    <b v="0"/>
    <s v="games/mobile games"/>
    <x v="0"/>
    <x v="0"/>
    <s v="games"/>
    <s v="mobile games"/>
    <x v="2667"/>
    <d v="2015-09-25T09:58:50"/>
  </r>
  <r>
    <n v="2980"/>
    <s v="INDEPENDENCE NYC"/>
    <s v="1 director, 4 actors, and a whole lotta determination. Help us bring this brilliant story to the heart of NYC!"/>
    <x v="311"/>
    <x v="1835"/>
    <x v="2"/>
    <x v="0"/>
    <s v="USD"/>
    <n v="1440381600"/>
    <n v="1438639130"/>
    <b v="0"/>
    <n v="24"/>
    <b v="1"/>
    <s v="theater/plays"/>
    <x v="2032"/>
    <x v="2001"/>
    <s v="theater"/>
    <s v="plays"/>
    <x v="2668"/>
    <d v="2015-08-23T21:00:00"/>
  </r>
  <r>
    <n v="3935"/>
    <s v="Mr Mineshaft - A Play about Julius Eastman"/>
    <s v="Forgotten composer, virtuoso pianist, actor, and activist._x000a_I'm hoping to produce my play which explores Julius's life and music."/>
    <x v="311"/>
    <x v="1878"/>
    <x v="1"/>
    <x v="9"/>
    <s v="GBP"/>
    <n v="1443973546"/>
    <n v="1438789546"/>
    <b v="0"/>
    <n v="23"/>
    <b v="0"/>
    <s v="theater/plays"/>
    <x v="2075"/>
    <x v="2002"/>
    <s v="theater"/>
    <s v="plays"/>
    <x v="2669"/>
    <d v="2015-10-04T10:45:46"/>
  </r>
  <r>
    <n v="433"/>
    <s v="Le Legend of le Dragon Slayers"/>
    <s v="A 3D Animation._x000a_3 Main characters: Josh, Jessie, and Rosa._x000a_Genre: Action/eerie/adventure/suspense_x000a_Setting: Desert ruins/Deep Dungeon"/>
    <x v="311"/>
    <x v="0"/>
    <x v="1"/>
    <x v="0"/>
    <s v="USD"/>
    <n v="1444576022"/>
    <n v="1439392022"/>
    <b v="0"/>
    <n v="0"/>
    <b v="0"/>
    <s v="film &amp; video/animation"/>
    <x v="0"/>
    <x v="0"/>
    <s v="film &amp; video"/>
    <s v="animation"/>
    <x v="2670"/>
    <d v="2015-10-11T10:07:02"/>
  </r>
  <r>
    <n v="2598"/>
    <s v="Rovin' Okie's Fried Pies gourmet southern fried pies."/>
    <s v="I'm ready to make Tulsa happy and aware that love and kindness go hand in hand with good food!"/>
    <x v="311"/>
    <x v="1879"/>
    <x v="1"/>
    <x v="0"/>
    <s v="USD"/>
    <n v="1443039001"/>
    <n v="1440447001"/>
    <b v="0"/>
    <n v="14"/>
    <b v="0"/>
    <s v="food/food trucks"/>
    <x v="2076"/>
    <x v="2003"/>
    <s v="food"/>
    <s v="food trucks"/>
    <x v="2671"/>
    <d v="2015-09-23T15:10:01"/>
  </r>
  <r>
    <n v="3299"/>
    <s v="The Maid, in the Common Room, with the FiancÃ©: A Comedy"/>
    <s v="A quick-witted original comedy that follows a group of eccentric friends as they attend an engagement party gone terribly wrong!"/>
    <x v="311"/>
    <x v="1880"/>
    <x v="2"/>
    <x v="0"/>
    <s v="USD"/>
    <n v="1444860063"/>
    <n v="1442268063"/>
    <b v="0"/>
    <n v="63"/>
    <b v="1"/>
    <s v="theater/plays"/>
    <x v="2077"/>
    <x v="2004"/>
    <s v="theater"/>
    <s v="plays"/>
    <x v="2672"/>
    <d v="2015-10-14T17:01:03"/>
  </r>
  <r>
    <n v="3802"/>
    <s v="The Lost Play of William Shakespeare"/>
    <s v="A musical about how Shakespeare was inspired to write only his own plays after the co-authored play Henry VI was taken."/>
    <x v="311"/>
    <x v="0"/>
    <x v="1"/>
    <x v="0"/>
    <s v="USD"/>
    <n v="1445482906"/>
    <n v="1442890906"/>
    <b v="0"/>
    <n v="0"/>
    <b v="0"/>
    <s v="theater/musical"/>
    <x v="0"/>
    <x v="0"/>
    <s v="theater"/>
    <s v="musical"/>
    <x v="2673"/>
    <d v="2015-10-21T22:01:46"/>
  </r>
  <r>
    <n v="3354"/>
    <s v="Strangeloop Theatre - A Focus on New Works"/>
    <s v="Help Strangeloop Theatre create and support new work by sponsoring our 2015-2016 season."/>
    <x v="311"/>
    <x v="1881"/>
    <x v="2"/>
    <x v="0"/>
    <s v="USD"/>
    <n v="1446091260"/>
    <n v="1443029206"/>
    <b v="0"/>
    <n v="55"/>
    <b v="1"/>
    <s v="theater/plays"/>
    <x v="2078"/>
    <x v="2005"/>
    <s v="theater"/>
    <s v="plays"/>
    <x v="2674"/>
    <d v="2015-10-28T23:01:00"/>
  </r>
  <r>
    <n v="1021"/>
    <s v="Rick and Morty Album &amp; Music Video"/>
    <s v="Rick and Morty concept album written by Allie Goertz + music video directed by Paul B. Cummings!"/>
    <x v="311"/>
    <x v="1882"/>
    <x v="2"/>
    <x v="0"/>
    <s v="USD"/>
    <n v="1445054400"/>
    <n v="1443074571"/>
    <b v="1"/>
    <n v="478"/>
    <b v="1"/>
    <s v="music/electronic music"/>
    <x v="2079"/>
    <x v="2006"/>
    <s v="music"/>
    <s v="electronic music"/>
    <x v="2675"/>
    <d v="2015-10-16T23:00:00"/>
  </r>
  <r>
    <n v="1730"/>
    <s v="Triumph Over Trials/ Hope Through the Hurt"/>
    <s v="Hello, I am raising money to fund my first solo Album.  This project is my testimony that God is truly our shelter in the storm."/>
    <x v="311"/>
    <x v="0"/>
    <x v="1"/>
    <x v="0"/>
    <s v="USD"/>
    <n v="1445738783"/>
    <n v="1443146783"/>
    <b v="0"/>
    <n v="0"/>
    <b v="0"/>
    <s v="music/faith"/>
    <x v="0"/>
    <x v="0"/>
    <s v="music"/>
    <s v="faith"/>
    <x v="2676"/>
    <d v="2015-10-24T21:06:23"/>
  </r>
  <r>
    <n v="3989"/>
    <s v="A Gentleman, A Lady and A Thug"/>
    <s v="I love to write. I have written and published my first book and everyone that read it enjoyed it. My dream is to one day write movies"/>
    <x v="311"/>
    <x v="0"/>
    <x v="1"/>
    <x v="0"/>
    <s v="USD"/>
    <n v="1447009181"/>
    <n v="1444413581"/>
    <b v="0"/>
    <n v="0"/>
    <b v="0"/>
    <s v="theater/plays"/>
    <x v="0"/>
    <x v="0"/>
    <s v="theater"/>
    <s v="plays"/>
    <x v="2677"/>
    <d v="2015-11-08T13:59:41"/>
  </r>
  <r>
    <n v="1736"/>
    <s v="In His Presence"/>
    <s v="A unique meditative album reflecting on the life of Christ, inviting Him into your presence"/>
    <x v="311"/>
    <x v="562"/>
    <x v="1"/>
    <x v="0"/>
    <s v="USD"/>
    <n v="1447018833"/>
    <n v="1444423233"/>
    <b v="0"/>
    <n v="1"/>
    <b v="0"/>
    <s v="music/faith"/>
    <x v="2080"/>
    <x v="2007"/>
    <s v="music"/>
    <s v="faith"/>
    <x v="2678"/>
    <d v="2015-11-08T16:40:33"/>
  </r>
  <r>
    <n v="2825"/>
    <s v="The Night Before Christmas"/>
    <s v="Help Saltmine Theatre Company tell the exciting story of St Nicholas and the importance of gratefulness in their new Christmas show."/>
    <x v="311"/>
    <x v="680"/>
    <x v="2"/>
    <x v="9"/>
    <s v="GBP"/>
    <n v="1449255686"/>
    <n v="1446663686"/>
    <b v="0"/>
    <n v="51"/>
    <b v="1"/>
    <s v="theater/plays"/>
    <x v="2004"/>
    <x v="2008"/>
    <s v="theater"/>
    <s v="plays"/>
    <x v="2679"/>
    <d v="2015-12-04T14:01:26"/>
  </r>
  <r>
    <n v="3901"/>
    <s v="De Lewe: A Youth Movement(Traveling Show)"/>
    <s v="&quot;De Lewe&quot; deals with the critical issues within today's youth. It reminds us that standing together is stronger than falling apart."/>
    <x v="311"/>
    <x v="82"/>
    <x v="1"/>
    <x v="0"/>
    <s v="USD"/>
    <n v="1450554599"/>
    <n v="1447098599"/>
    <b v="0"/>
    <n v="1"/>
    <b v="0"/>
    <s v="theater/plays"/>
    <x v="867"/>
    <x v="22"/>
    <s v="theater"/>
    <s v="plays"/>
    <x v="2680"/>
    <d v="2015-12-19T14:49:59"/>
  </r>
  <r>
    <n v="2376"/>
    <s v="Phone Tags: lost and found stickers (Canceled)"/>
    <s v="Tough, pre-manufactured lost and found stickers that forward messages to the owners email and cellphone."/>
    <x v="311"/>
    <x v="1883"/>
    <x v="0"/>
    <x v="0"/>
    <s v="USD"/>
    <n v="1449785566"/>
    <n v="1447193566"/>
    <b v="0"/>
    <n v="4"/>
    <b v="0"/>
    <s v="technology/web"/>
    <x v="2081"/>
    <x v="2009"/>
    <s v="technology"/>
    <s v="web"/>
    <x v="2681"/>
    <d v="2015-12-10T17:12:46"/>
  </r>
  <r>
    <n v="1046"/>
    <s v="All Things Horses Podcast (Canceled)"/>
    <s v="All Things Horses is slowly becoming the greatest podcast on the internet and we are looking to upgrade the studio and software."/>
    <x v="311"/>
    <x v="0"/>
    <x v="0"/>
    <x v="6"/>
    <s v="EUR"/>
    <n v="1451161560"/>
    <n v="1447273560"/>
    <b v="0"/>
    <n v="0"/>
    <b v="0"/>
    <s v="journalism/audio"/>
    <x v="0"/>
    <x v="0"/>
    <s v="journalism"/>
    <s v="audio"/>
    <x v="2682"/>
    <d v="2015-12-26T15:26:00"/>
  </r>
  <r>
    <n v="3422"/>
    <s v="The Secret Lives of Baba Segi's Wives; A Workshop Production"/>
    <s v="Developing and presenting Rotimi Babatunde's stage adaptation of The Secret Lives of Baba Segi's Wives directed by Femi Elufowoju, jr"/>
    <x v="311"/>
    <x v="1884"/>
    <x v="2"/>
    <x v="9"/>
    <s v="GBP"/>
    <n v="1450051200"/>
    <n v="1447594176"/>
    <b v="0"/>
    <n v="46"/>
    <b v="1"/>
    <s v="theater/plays"/>
    <x v="2082"/>
    <x v="2010"/>
    <s v="theater"/>
    <s v="plays"/>
    <x v="2683"/>
    <d v="2015-12-13T19:00:00"/>
  </r>
  <r>
    <n v="1887"/>
    <s v="Welcome To The Club - Music Video Project"/>
    <s v="Our dream of recording our second single in London and making it big in the UK is closer than ever! Do you want to be a part of it?"/>
    <x v="311"/>
    <x v="1885"/>
    <x v="2"/>
    <x v="2"/>
    <s v="EUR"/>
    <n v="1449178200"/>
    <n v="1447614732"/>
    <b v="0"/>
    <n v="8"/>
    <b v="1"/>
    <s v="music/indie rock"/>
    <x v="2083"/>
    <x v="2011"/>
    <s v="music"/>
    <s v="indie rock"/>
    <x v="2684"/>
    <d v="2015-12-03T16:30:00"/>
  </r>
  <r>
    <n v="2586"/>
    <s v="Inspire Healthy Eating"/>
    <s v="I would like to bring fresh salad and food to the streets of London at a reasonable price."/>
    <x v="311"/>
    <x v="186"/>
    <x v="1"/>
    <x v="9"/>
    <s v="GBP"/>
    <n v="1451030136"/>
    <n v="1448438136"/>
    <b v="0"/>
    <n v="1"/>
    <b v="0"/>
    <s v="food/food trucks"/>
    <x v="500"/>
    <x v="184"/>
    <s v="food"/>
    <s v="food trucks"/>
    <x v="2685"/>
    <d v="2015-12-25T02:55:36"/>
  </r>
  <r>
    <n v="3960"/>
    <s v="In The Time of New York"/>
    <s v="You are closer to your dreams than what you expect, your demons will always wait for you to realize them, theyâ€™ll torture you Manny."/>
    <x v="311"/>
    <x v="100"/>
    <x v="1"/>
    <x v="0"/>
    <s v="USD"/>
    <n v="1451852256"/>
    <n v="1449260256"/>
    <b v="0"/>
    <n v="4"/>
    <b v="0"/>
    <s v="theater/plays"/>
    <x v="2084"/>
    <x v="475"/>
    <s v="theater"/>
    <s v="plays"/>
    <x v="2686"/>
    <d v="2016-01-03T15:17:36"/>
  </r>
  <r>
    <n v="3008"/>
    <s v="Baby It's Cold Outside: Silver Spring Stage HVAC Fund!"/>
    <s v="Help fund Silver Spring Stage's HVAC costs for the upcoming year! Don't leave us out in the cold (pun intended)!"/>
    <x v="311"/>
    <x v="1858"/>
    <x v="2"/>
    <x v="0"/>
    <s v="USD"/>
    <n v="1453352719"/>
    <n v="1450760719"/>
    <b v="0"/>
    <n v="26"/>
    <b v="1"/>
    <s v="theater/spaces"/>
    <x v="2058"/>
    <x v="2012"/>
    <s v="theater"/>
    <s v="spaces"/>
    <x v="2687"/>
    <d v="2016-01-21T00:05:19"/>
  </r>
  <r>
    <n v="378"/>
    <s v="Where is Home?"/>
    <s v="Ugandan Filmmaker and Activist Kamoga Hassan's new documentary follows Ugandan LGBT asylum seekers asking the question &quot;Where is home?&quot;"/>
    <x v="311"/>
    <x v="1886"/>
    <x v="2"/>
    <x v="11"/>
    <s v="CAD"/>
    <n v="1453765920"/>
    <n v="1451655808"/>
    <b v="0"/>
    <n v="83"/>
    <b v="1"/>
    <s v="film &amp; video/documentary"/>
    <x v="2085"/>
    <x v="2013"/>
    <s v="film &amp; video"/>
    <s v="documentary"/>
    <x v="2688"/>
    <d v="2016-01-25T18:52:00"/>
  </r>
  <r>
    <n v="3284"/>
    <s v="Help fund Black Enough!"/>
    <s v="Black Enough is an LSU student-staged performance exploring the effects of white supremacy on the black community."/>
    <x v="311"/>
    <x v="1887"/>
    <x v="2"/>
    <x v="0"/>
    <s v="USD"/>
    <n v="1454047140"/>
    <n v="1452546853"/>
    <b v="0"/>
    <n v="15"/>
    <b v="1"/>
    <s v="theater/plays"/>
    <x v="1261"/>
    <x v="2014"/>
    <s v="theater"/>
    <s v="plays"/>
    <x v="2689"/>
    <d v="2016-01-29T00:59:00"/>
  </r>
  <r>
    <n v="2430"/>
    <s v="It's so cute! - Great food!"/>
    <s v="This little guy will be circling the streets of Brickell &amp; Wynwood in Miami serving Venezuelan dishes. It needs TLC and some equipment"/>
    <x v="311"/>
    <x v="674"/>
    <x v="1"/>
    <x v="0"/>
    <s v="USD"/>
    <n v="1455246504"/>
    <n v="1452654504"/>
    <b v="0"/>
    <n v="2"/>
    <b v="0"/>
    <s v="food/food trucks"/>
    <x v="1068"/>
    <x v="532"/>
    <s v="food"/>
    <s v="food trucks"/>
    <x v="2690"/>
    <d v="2016-02-11T22:08:24"/>
  </r>
  <r>
    <n v="229"/>
    <s v="The Perfect Plan"/>
    <s v="I teenage girl that wants to go around the system. She does all she can to cheat and finds herself in a bad position when she messesup"/>
    <x v="311"/>
    <x v="0"/>
    <x v="1"/>
    <x v="6"/>
    <s v="EUR"/>
    <n v="1455402297"/>
    <n v="1452810297"/>
    <b v="0"/>
    <n v="0"/>
    <b v="0"/>
    <s v="film &amp; video/drama"/>
    <x v="0"/>
    <x v="0"/>
    <s v="film &amp; video"/>
    <s v="drama"/>
    <x v="2691"/>
    <d v="2016-02-13T17:24:57"/>
  </r>
  <r>
    <n v="2590"/>
    <s v="Magic Kick Coffee - coffee that makes your day"/>
    <s v="First in Perth self-contained eco-friendly coffee car based on Ford Fiesta. In the end of the projrct I need your help to make it real!"/>
    <x v="311"/>
    <x v="0"/>
    <x v="1"/>
    <x v="3"/>
    <s v="AUD"/>
    <n v="1453817297"/>
    <n v="1453212497"/>
    <b v="0"/>
    <n v="0"/>
    <b v="0"/>
    <s v="food/food trucks"/>
    <x v="0"/>
    <x v="0"/>
    <s v="food"/>
    <s v="food trucks"/>
    <x v="2692"/>
    <d v="2016-01-26T09:08:17"/>
  </r>
  <r>
    <n v="1418"/>
    <s v="Realidades del Hombre"/>
    <s v="Â¿Y si hubiera una camino intermedio entre ciencia y religion?_x000a_Descubre la respuesta ayudando a publicar y traducir este libro."/>
    <x v="311"/>
    <x v="293"/>
    <x v="1"/>
    <x v="2"/>
    <s v="EUR"/>
    <n v="1456397834"/>
    <n v="1453805834"/>
    <b v="0"/>
    <n v="1"/>
    <b v="0"/>
    <s v="publishing/translations"/>
    <x v="245"/>
    <x v="2015"/>
    <s v="publishing"/>
    <s v="translations"/>
    <x v="2693"/>
    <d v="2016-02-25T05:57:14"/>
  </r>
  <r>
    <n v="1990"/>
    <s v="The Virgin of the Path"/>
    <s v="An art nude photography book that includes traditional black and white sepia nudes as well as experimiental color nudes."/>
    <x v="311"/>
    <x v="569"/>
    <x v="1"/>
    <x v="0"/>
    <s v="USD"/>
    <n v="1455338532"/>
    <n v="1454042532"/>
    <b v="0"/>
    <n v="5"/>
    <b v="0"/>
    <s v="photography/people"/>
    <x v="2086"/>
    <x v="2016"/>
    <s v="photography"/>
    <s v="people"/>
    <x v="2694"/>
    <d v="2016-02-12T23:42:12"/>
  </r>
  <r>
    <n v="3003"/>
    <s v="Outskirts Theatre Co. Finds a Home!"/>
    <s v="We finally found a place to call home! Help us move in to (and collaborate with) the NEW Fischer Creative Arts Center in Waukesha, WI!"/>
    <x v="311"/>
    <x v="1858"/>
    <x v="2"/>
    <x v="0"/>
    <s v="USD"/>
    <n v="1456811940"/>
    <n v="1454098976"/>
    <b v="0"/>
    <n v="17"/>
    <b v="1"/>
    <s v="theater/spaces"/>
    <x v="2058"/>
    <x v="2017"/>
    <s v="theater"/>
    <s v="spaces"/>
    <x v="2695"/>
    <d v="2016-03-01T00:59:00"/>
  </r>
  <r>
    <n v="3583"/>
    <s v="The Tragedy of Mario and Juliet"/>
    <s v="Bumbling architect Romeo and handsome contractor Mario meet their match while building a balcony for Verona, NJ siren, Juliet."/>
    <x v="311"/>
    <x v="1888"/>
    <x v="2"/>
    <x v="0"/>
    <s v="USD"/>
    <n v="1460970805"/>
    <n v="1455790405"/>
    <b v="0"/>
    <n v="24"/>
    <b v="1"/>
    <s v="theater/plays"/>
    <x v="2087"/>
    <x v="1846"/>
    <s v="theater"/>
    <s v="plays"/>
    <x v="2696"/>
    <d v="2016-04-18T04:13:25"/>
  </r>
  <r>
    <n v="3364"/>
    <s v="Cancel The Sunshine"/>
    <s v="Cancel The SunshineÂ is a new play that explores living with a mental health condition in an honest, witty and articulate way."/>
    <x v="311"/>
    <x v="1889"/>
    <x v="2"/>
    <x v="9"/>
    <s v="GBP"/>
    <n v="1458075600"/>
    <n v="1456183649"/>
    <b v="0"/>
    <n v="72"/>
    <b v="1"/>
    <s v="theater/plays"/>
    <x v="2088"/>
    <x v="2018"/>
    <s v="theater"/>
    <s v="plays"/>
    <x v="2697"/>
    <d v="2016-03-15T16:00:00"/>
  </r>
  <r>
    <n v="522"/>
    <s v="COMPASS PLAYERS"/>
    <s v="*** TO MAKE DONATIONS IN THE FUTURE                                   GO TO OUR WEBSITE: www.compassplayers.com ***"/>
    <x v="311"/>
    <x v="1890"/>
    <x v="2"/>
    <x v="0"/>
    <s v="USD"/>
    <n v="1458518325"/>
    <n v="1456793925"/>
    <b v="0"/>
    <n v="31"/>
    <b v="1"/>
    <s v="theater/plays"/>
    <x v="2089"/>
    <x v="2019"/>
    <s v="theater"/>
    <s v="plays"/>
    <x v="2698"/>
    <d v="2016-03-20T18:5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x v="1891"/>
    <x v="2"/>
    <x v="0"/>
    <s v="USD"/>
    <n v="1460260800"/>
    <n v="1458336672"/>
    <b v="0"/>
    <n v="36"/>
    <b v="1"/>
    <s v="theater/plays"/>
    <x v="2090"/>
    <x v="2020"/>
    <s v="theater"/>
    <s v="plays"/>
    <x v="2699"/>
    <d v="2016-04-09T23:00:00"/>
  </r>
  <r>
    <n v="3604"/>
    <s v="Suddenly Split &amp; Swiping Over"/>
    <s v="â€œSuddenly Split &amp; Swiping Overâ€ is a sassy and heartfelt one-woman show about ending a longterm relationship and starting over."/>
    <x v="311"/>
    <x v="1892"/>
    <x v="2"/>
    <x v="0"/>
    <s v="USD"/>
    <n v="1461913140"/>
    <n v="1461370956"/>
    <b v="0"/>
    <n v="69"/>
    <b v="1"/>
    <s v="theater/plays"/>
    <x v="2091"/>
    <x v="2021"/>
    <s v="theater"/>
    <s v="plays"/>
    <x v="2700"/>
    <d v="2016-04-29T01:59:00"/>
  </r>
  <r>
    <n v="1300"/>
    <s v="Before The Lights Go Up"/>
    <s v="What would you do with the time ticking and the pressure building to make a choice?! Find out what happens in this hilarious new play!!"/>
    <x v="311"/>
    <x v="1774"/>
    <x v="2"/>
    <x v="0"/>
    <s v="USD"/>
    <n v="1464807420"/>
    <n v="1461427938"/>
    <b v="0"/>
    <n v="24"/>
    <b v="1"/>
    <s v="theater/plays"/>
    <x v="1163"/>
    <x v="2022"/>
    <s v="theater"/>
    <s v="plays"/>
    <x v="2701"/>
    <d v="2016-06-01T13:57:00"/>
  </r>
  <r>
    <n v="2444"/>
    <s v="Trish's Truffles &amp; Sweet Treats."/>
    <s v="Chocolate Truffles &amp; Sweet Treats handcrafted the European traditional way.  One bite and you will always want to eat dessert first!"/>
    <x v="311"/>
    <x v="1797"/>
    <x v="2"/>
    <x v="0"/>
    <s v="USD"/>
    <n v="1464199591"/>
    <n v="1461607591"/>
    <b v="0"/>
    <n v="61"/>
    <b v="1"/>
    <s v="food/small batch"/>
    <x v="1631"/>
    <x v="2023"/>
    <s v="food"/>
    <s v="small batch"/>
    <x v="2702"/>
    <d v="2016-05-25T13:06:31"/>
  </r>
  <r>
    <n v="3410"/>
    <s v="the southland company - LAUNCH LOS ANGELES"/>
    <s v="Join us in a campaign benefitting the southland company and its interdisciplinary artistic efforts in Los Angeles."/>
    <x v="311"/>
    <x v="1888"/>
    <x v="2"/>
    <x v="0"/>
    <s v="USD"/>
    <n v="1465196400"/>
    <n v="1462841990"/>
    <b v="0"/>
    <n v="40"/>
    <b v="1"/>
    <s v="theater/plays"/>
    <x v="2087"/>
    <x v="2024"/>
    <s v="theater"/>
    <s v="plays"/>
    <x v="2703"/>
    <d v="2016-06-06T02:00:00"/>
  </r>
  <r>
    <n v="4079"/>
    <s v="Professor O'Hannigan's Time Machine (Student Directed)"/>
    <s v="A tale of obsession, science, and lost love! Help the Caddo Magnet Players give this student-written play its debut on a real stage!"/>
    <x v="311"/>
    <x v="186"/>
    <x v="1"/>
    <x v="0"/>
    <s v="USD"/>
    <n v="1466375521"/>
    <n v="1463783521"/>
    <b v="0"/>
    <n v="1"/>
    <b v="0"/>
    <s v="theater/plays"/>
    <x v="500"/>
    <x v="184"/>
    <s v="theater"/>
    <s v="plays"/>
    <x v="2704"/>
    <d v="2016-06-19T17:32:01"/>
  </r>
  <r>
    <n v="4080"/>
    <s v="Uncommonnotions"/>
    <s v="&quot;Uncommonnotion&quot;. is a collections of short humors stories, I want to develop into plays, interest has been shown in this idea."/>
    <x v="311"/>
    <x v="0"/>
    <x v="1"/>
    <x v="0"/>
    <s v="USD"/>
    <n v="1465930440"/>
    <n v="1463849116"/>
    <b v="0"/>
    <n v="0"/>
    <b v="0"/>
    <s v="theater/plays"/>
    <x v="0"/>
    <x v="0"/>
    <s v="theater"/>
    <s v="plays"/>
    <x v="2705"/>
    <d v="2016-06-14T13:54:00"/>
  </r>
  <r>
    <n v="3702"/>
    <s v="SANKARA"/>
    <s v="Shakespeare's &quot;Julius Caesar&quot; inspires the unforgettable story of the &quot;African Che Guevara&quot; Thomas Sankara, President of Burkina Faso."/>
    <x v="311"/>
    <x v="1835"/>
    <x v="2"/>
    <x v="9"/>
    <s v="GBP"/>
    <n v="1468191540"/>
    <n v="1464958484"/>
    <b v="0"/>
    <n v="21"/>
    <b v="1"/>
    <s v="theater/plays"/>
    <x v="2032"/>
    <x v="2025"/>
    <s v="theater"/>
    <s v="plays"/>
    <x v="2706"/>
    <d v="2016-07-10T17:59:00"/>
  </r>
  <r>
    <n v="431"/>
    <s v="Bump in the road short stop motion animation"/>
    <s v="A short stop motion animated film of a man on his way home when strange goings on start to happen on his journey."/>
    <x v="311"/>
    <x v="1893"/>
    <x v="1"/>
    <x v="9"/>
    <s v="GBP"/>
    <n v="1467752083"/>
    <n v="1465160083"/>
    <b v="0"/>
    <n v="8"/>
    <b v="0"/>
    <s v="film &amp; video/animation"/>
    <x v="2092"/>
    <x v="1948"/>
    <s v="film &amp; video"/>
    <s v="animation"/>
    <x v="2707"/>
    <d v="2016-07-05T15:54:43"/>
  </r>
  <r>
    <n v="3301"/>
    <s v="right left with heels: US Premiere at City Garage"/>
    <s v="The US premiere of the controversial new Polish play the authorities don't want you to see, staged by an award-winning director."/>
    <x v="311"/>
    <x v="1894"/>
    <x v="2"/>
    <x v="0"/>
    <s v="USD"/>
    <n v="1470034740"/>
    <n v="1466185176"/>
    <b v="0"/>
    <n v="70"/>
    <b v="1"/>
    <s v="theater/plays"/>
    <x v="2093"/>
    <x v="848"/>
    <s v="theater"/>
    <s v="plays"/>
    <x v="2708"/>
    <d v="2016-08-01T01:59:00"/>
  </r>
  <r>
    <n v="3624"/>
    <s v="&quot;The Next Event&quot;"/>
    <s v="â€œThe Event of a Lifetimeâ€¦â€_x000a__x000a_After the books stopped selling, and family disappears..the next event is closer than expected for him."/>
    <x v="311"/>
    <x v="1895"/>
    <x v="2"/>
    <x v="0"/>
    <s v="USD"/>
    <n v="1471977290"/>
    <n v="1466793290"/>
    <b v="0"/>
    <n v="39"/>
    <b v="1"/>
    <s v="theater/plays"/>
    <x v="2094"/>
    <x v="2026"/>
    <s v="theater"/>
    <s v="plays"/>
    <x v="2709"/>
    <d v="2016-08-23T13:34:50"/>
  </r>
  <r>
    <n v="3606"/>
    <s v="Critical Ambition - BLINK by Phil Porter"/>
    <s v="Support Swansea's youngest theatre company Critical Ambition, in their co-production of BLINK with Volcano and The Other Room."/>
    <x v="311"/>
    <x v="1896"/>
    <x v="2"/>
    <x v="9"/>
    <s v="GBP"/>
    <n v="1471185057"/>
    <n v="1468593057"/>
    <b v="0"/>
    <n v="64"/>
    <b v="1"/>
    <s v="theater/plays"/>
    <x v="2095"/>
    <x v="2027"/>
    <s v="theater"/>
    <s v="plays"/>
    <x v="2710"/>
    <d v="2016-08-14T09:30:57"/>
  </r>
  <r>
    <n v="3033"/>
    <s v="Stagelights Studio by Pam Kinter, Greensboro"/>
    <s v="Finally Stagelights will have a space of our very own!  Be a part of this exciting new adventure in Greensboro!!"/>
    <x v="311"/>
    <x v="1897"/>
    <x v="2"/>
    <x v="0"/>
    <s v="USD"/>
    <n v="1471487925"/>
    <n v="1468895925"/>
    <b v="0"/>
    <n v="23"/>
    <b v="1"/>
    <s v="theater/spaces"/>
    <x v="2096"/>
    <x v="2028"/>
    <s v="theater"/>
    <s v="spaces"/>
    <x v="2711"/>
    <d v="2016-08-17T21:38:45"/>
  </r>
  <r>
    <n v="3496"/>
    <s v="Resurrecting LIZZIE BORDEN LIVE"/>
    <s v="A one-woman play based on Lizzie Borden who was accused of the brutal hatchet murders of her father and step-mother.  Workshop Oct NYC."/>
    <x v="311"/>
    <x v="1898"/>
    <x v="2"/>
    <x v="0"/>
    <s v="USD"/>
    <n v="1473625166"/>
    <n v="1470169166"/>
    <b v="0"/>
    <n v="78"/>
    <b v="1"/>
    <s v="theater/plays"/>
    <x v="2097"/>
    <x v="2029"/>
    <s v="theater"/>
    <s v="plays"/>
    <x v="2712"/>
    <d v="2016-09-11T15:19:26"/>
  </r>
  <r>
    <n v="580"/>
    <s v="Talented Minds â­ï¸"/>
    <s v="I Want To Create A Website That Helps Young Inventors Of Today Broadcast Their Talents &amp; Help Get The Reconigition They Deserve"/>
    <x v="311"/>
    <x v="4"/>
    <x v="1"/>
    <x v="0"/>
    <s v="USD"/>
    <n v="1474580867"/>
    <n v="1471988867"/>
    <b v="0"/>
    <n v="1"/>
    <b v="0"/>
    <s v="technology/web"/>
    <x v="538"/>
    <x v="4"/>
    <s v="technology"/>
    <s v="web"/>
    <x v="2713"/>
    <d v="2016-09-22T16:47:47"/>
  </r>
  <r>
    <n v="3947"/>
    <s v="Tell'em I'm Gonna Make It"/>
    <s v="Soon to be known as one of the greatest gospel stage plays of all times. Great hit in New England and now we want to take  it on tour"/>
    <x v="311"/>
    <x v="1602"/>
    <x v="1"/>
    <x v="0"/>
    <s v="USD"/>
    <n v="1475378744"/>
    <n v="1472786744"/>
    <b v="0"/>
    <n v="2"/>
    <b v="0"/>
    <s v="theater/plays"/>
    <x v="2098"/>
    <x v="1693"/>
    <s v="theater"/>
    <s v="plays"/>
    <x v="2714"/>
    <d v="2016-10-01T22:25:44"/>
  </r>
  <r>
    <n v="3621"/>
    <s v="EverScape"/>
    <s v="Bare Theatre and Sonorous Road collaborate on the NC debut of  Allan Maule's gamer fantasy play that was extended in New York."/>
    <x v="311"/>
    <x v="1899"/>
    <x v="2"/>
    <x v="0"/>
    <s v="USD"/>
    <n v="1475269200"/>
    <n v="1473200844"/>
    <b v="0"/>
    <n v="70"/>
    <b v="1"/>
    <s v="theater/plays"/>
    <x v="2099"/>
    <x v="2030"/>
    <s v="theater"/>
    <s v="plays"/>
    <x v="2715"/>
    <d v="2016-09-30T16:00:00"/>
  </r>
  <r>
    <n v="4084"/>
    <s v="WANTS (We Are Not The Same)"/>
    <s v="WANTS deals with diversity in all its various facets._x000a_The drama is set in a futuristic society where no diversity si accepted."/>
    <x v="311"/>
    <x v="22"/>
    <x v="1"/>
    <x v="5"/>
    <s v="EUR"/>
    <n v="1476008906"/>
    <n v="1473416906"/>
    <b v="0"/>
    <n v="1"/>
    <b v="0"/>
    <s v="theater/plays"/>
    <x v="523"/>
    <x v="21"/>
    <s v="theater"/>
    <s v="plays"/>
    <x v="2716"/>
    <d v="2016-10-09T05:28:26"/>
  </r>
  <r>
    <n v="2992"/>
    <s v="Th'underGrounds"/>
    <s v="Creating a non-profit CAFE &amp; VILLAGE COMMONS in SE Portland, in service to Neighbors, Kids, Artists &amp; the Underserved"/>
    <x v="311"/>
    <x v="1900"/>
    <x v="2"/>
    <x v="0"/>
    <s v="USD"/>
    <n v="1476037510"/>
    <n v="1473445510"/>
    <b v="0"/>
    <n v="64"/>
    <b v="1"/>
    <s v="theater/spaces"/>
    <x v="2100"/>
    <x v="2031"/>
    <s v="theater"/>
    <s v="spaces"/>
    <x v="2717"/>
    <d v="2016-10-09T13:25:10"/>
  </r>
  <r>
    <n v="3680"/>
    <s v="Loading Dock Theatre Presents: The Dudleys! A Family Game"/>
    <s v="In The Dudleys! family memories are brought to life as a malfunctioning 8-bit video game. Press Start."/>
    <x v="311"/>
    <x v="1901"/>
    <x v="2"/>
    <x v="0"/>
    <s v="USD"/>
    <n v="1475664834"/>
    <n v="1473850434"/>
    <b v="0"/>
    <n v="34"/>
    <b v="1"/>
    <s v="theater/plays"/>
    <x v="2101"/>
    <x v="2032"/>
    <s v="theater"/>
    <s v="plays"/>
    <x v="2718"/>
    <d v="2016-10-05T05:53:54"/>
  </r>
  <r>
    <n v="3063"/>
    <s v="Spec Haus"/>
    <s v="Members of the local Miami music scene are putting together a venue/creative space in Kendall!"/>
    <x v="311"/>
    <x v="1486"/>
    <x v="1"/>
    <x v="0"/>
    <s v="USD"/>
    <n v="1477174138"/>
    <n v="1474150138"/>
    <b v="0"/>
    <n v="23"/>
    <b v="0"/>
    <s v="theater/spaces"/>
    <x v="2102"/>
    <x v="2033"/>
    <s v="theater"/>
    <s v="spaces"/>
    <x v="2719"/>
    <d v="2016-10-22T17:08:58"/>
  </r>
  <r>
    <n v="4104"/>
    <s v="PETER PAN - a new play by Ebony Rattle"/>
    <s v="PETER PAN, written by Ebony Rattle, is a new retelling of the classic play by J.M. Barrie about a boy who refused to grow up."/>
    <x v="311"/>
    <x v="1902"/>
    <x v="1"/>
    <x v="3"/>
    <s v="AUD"/>
    <n v="1477550434"/>
    <n v="1474958434"/>
    <b v="0"/>
    <n v="14"/>
    <b v="0"/>
    <s v="theater/plays"/>
    <x v="2103"/>
    <x v="2034"/>
    <s v="theater"/>
    <s v="plays"/>
    <x v="2720"/>
    <d v="2016-10-27T01:40:34"/>
  </r>
  <r>
    <n v="3902"/>
    <s v="Over Here Theatre/Scotchbonnet present: Love, Sex and Apps"/>
    <s v="Love, Sex and Apps is a double bill exploring the way in which we are both connected and disconnected with those around us."/>
    <x v="311"/>
    <x v="1409"/>
    <x v="1"/>
    <x v="9"/>
    <s v="GBP"/>
    <n v="1479125642"/>
    <n v="1476962042"/>
    <b v="0"/>
    <n v="31"/>
    <b v="0"/>
    <s v="theater/plays"/>
    <x v="2104"/>
    <x v="2035"/>
    <s v="theater"/>
    <s v="plays"/>
    <x v="2721"/>
    <d v="2016-11-14T07:14:02"/>
  </r>
  <r>
    <n v="943"/>
    <s v="SleepMode"/>
    <s v="A mask for home or travel that will give you the best, undisturbed sleep of your life."/>
    <x v="311"/>
    <x v="1903"/>
    <x v="1"/>
    <x v="0"/>
    <s v="USD"/>
    <n v="1480438905"/>
    <n v="1477843305"/>
    <b v="0"/>
    <n v="12"/>
    <b v="0"/>
    <s v="technology/wearables"/>
    <x v="2105"/>
    <x v="2036"/>
    <s v="technology"/>
    <s v="wearables"/>
    <x v="2722"/>
    <d v="2016-11-29T12:01:45"/>
  </r>
  <r>
    <n v="652"/>
    <s v="The Zossom Phone Case"/>
    <s v="Zossom is a smart phone case with a strap. Forget the days of shattered screens and scratches. The Zossom case keeps your phone safe."/>
    <x v="311"/>
    <x v="1904"/>
    <x v="2"/>
    <x v="0"/>
    <s v="USD"/>
    <n v="1480613650"/>
    <n v="1478018050"/>
    <b v="0"/>
    <n v="28"/>
    <b v="1"/>
    <s v="technology/wearables"/>
    <x v="2106"/>
    <x v="2037"/>
    <s v="technology"/>
    <s v="wearables"/>
    <x v="2723"/>
    <d v="2016-12-01T12:34:10"/>
  </r>
  <r>
    <n v="3414"/>
    <s v="PCSF PlayOffs 2016"/>
    <s v="A new twist on our annual festival of fully-produced plays by member playwrights, performed by a talented ensemble cast!"/>
    <x v="311"/>
    <x v="1905"/>
    <x v="2"/>
    <x v="0"/>
    <s v="USD"/>
    <n v="1480579140"/>
    <n v="1478030325"/>
    <b v="0"/>
    <n v="44"/>
    <b v="1"/>
    <s v="theater/plays"/>
    <x v="1615"/>
    <x v="2038"/>
    <s v="theater"/>
    <s v="plays"/>
    <x v="2724"/>
    <d v="2016-12-01T02:59:00"/>
  </r>
  <r>
    <n v="3340"/>
    <s v="King Lear"/>
    <s v="The Eno River Players is a community theater in Durham, North Carolina. We are trying to raise money to get our second show on its feet"/>
    <x v="311"/>
    <x v="1906"/>
    <x v="2"/>
    <x v="0"/>
    <s v="USD"/>
    <n v="1481066554"/>
    <n v="1478906554"/>
    <b v="0"/>
    <n v="38"/>
    <b v="1"/>
    <s v="theater/plays"/>
    <x v="2107"/>
    <x v="2039"/>
    <s v="theater"/>
    <s v="plays"/>
    <x v="2725"/>
    <d v="2016-12-06T18:22:34"/>
  </r>
  <r>
    <n v="843"/>
    <s v="The New Album: Dig Deeper"/>
    <s v="Five metal heads dedicated to our passion for music. We believe music is Freedom, Unity &amp; Escape. Join us on our mission to Dig Deeper."/>
    <x v="311"/>
    <x v="1907"/>
    <x v="2"/>
    <x v="0"/>
    <s v="USD"/>
    <n v="1481184000"/>
    <n v="1479708680"/>
    <b v="0"/>
    <n v="127"/>
    <b v="1"/>
    <s v="music/metal"/>
    <x v="2108"/>
    <x v="2040"/>
    <s v="music"/>
    <s v="metal"/>
    <x v="2726"/>
    <d v="2016-12-08T03:00:00"/>
  </r>
  <r>
    <n v="2896"/>
    <s v="&quot;Miracle on 34th Street&quot; - We believe. Do you believe in us?"/>
    <s v="&quot;Miracle on 34th Street&quot; is about faith and believing in others. _x000a_We believe. Do you?"/>
    <x v="311"/>
    <x v="1522"/>
    <x v="1"/>
    <x v="0"/>
    <s v="USD"/>
    <n v="1481522400"/>
    <n v="1480283321"/>
    <b v="0"/>
    <n v="12"/>
    <b v="0"/>
    <s v="theater/plays"/>
    <x v="2109"/>
    <x v="2041"/>
    <s v="theater"/>
    <s v="plays"/>
    <x v="2727"/>
    <d v="2016-12-12T01:00:00"/>
  </r>
  <r>
    <n v="1903"/>
    <s v="MiPointer"/>
    <s v="A cool smart laser pointer for presenting professionals. Unique by design, widest functional coverage for both IOS and Android."/>
    <x v="311"/>
    <x v="1908"/>
    <x v="1"/>
    <x v="0"/>
    <s v="USD"/>
    <n v="1485541791"/>
    <n v="1480357791"/>
    <b v="0"/>
    <n v="41"/>
    <b v="0"/>
    <s v="technology/gadgets"/>
    <x v="2110"/>
    <x v="2042"/>
    <s v="technology"/>
    <s v="gadgets"/>
    <x v="2728"/>
    <d v="2017-01-27T13:29:51"/>
  </r>
  <r>
    <n v="1528"/>
    <s v="Don't Go Outside: Tokyo Street Photos"/>
    <s v="A book of street photos from around Shibuya that I've made between 2011-2016."/>
    <x v="311"/>
    <x v="1909"/>
    <x v="2"/>
    <x v="0"/>
    <s v="USD"/>
    <n v="1485907200"/>
    <n v="1483292122"/>
    <b v="1"/>
    <n v="160"/>
    <b v="1"/>
    <s v="photography/photobooks"/>
    <x v="2111"/>
    <x v="2043"/>
    <s v="photography"/>
    <s v="photobooks"/>
    <x v="2729"/>
    <d v="2017-01-31T19:00:00"/>
  </r>
  <r>
    <n v="2453"/>
    <s v="Bounce Jerky - Natural - Hand-Crafted - Quality"/>
    <s v="Creating naturally smoked Jerky without the use of artificial ingredients or preservatives. A healthier snack that taste great!"/>
    <x v="311"/>
    <x v="1910"/>
    <x v="2"/>
    <x v="0"/>
    <s v="USD"/>
    <n v="1486053409"/>
    <n v="1483461409"/>
    <b v="0"/>
    <n v="67"/>
    <b v="1"/>
    <s v="food/small batch"/>
    <x v="2112"/>
    <x v="2044"/>
    <s v="food"/>
    <s v="small batch"/>
    <x v="2730"/>
    <d v="2017-02-02T11:36:49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x v="1877"/>
    <x v="2"/>
    <x v="9"/>
    <s v="GBP"/>
    <n v="1487286000"/>
    <n v="1484843948"/>
    <b v="0"/>
    <n v="34"/>
    <b v="1"/>
    <s v="theater/plays"/>
    <x v="2074"/>
    <x v="2045"/>
    <s v="theater"/>
    <s v="plays"/>
    <x v="2731"/>
    <d v="2017-02-16T18:00:00"/>
  </r>
  <r>
    <n v="1524"/>
    <s v="Heath - Limited Edition Split Zine - Make 100"/>
    <s v="Limited edition split zine by photographers AdeY and Kersti K. 100 signed and hand numbered copies!"/>
    <x v="311"/>
    <x v="1911"/>
    <x v="2"/>
    <x v="1"/>
    <s v="SEK"/>
    <n v="1487592090"/>
    <n v="1485000090"/>
    <b v="1"/>
    <n v="28"/>
    <b v="1"/>
    <s v="photography/photobooks"/>
    <x v="2113"/>
    <x v="2046"/>
    <s v="photography"/>
    <s v="photobooks"/>
    <x v="2732"/>
    <d v="2017-02-20T07:01:30"/>
  </r>
  <r>
    <n v="4108"/>
    <s v="The Black Woman's Attitude Stage Play"/>
    <s v="We are producing and directing a stage play that will focus on relationships and the stereotypes/truths that prohibit growth."/>
    <x v="311"/>
    <x v="1277"/>
    <x v="1"/>
    <x v="0"/>
    <s v="USD"/>
    <n v="1488517200"/>
    <n v="1485909937"/>
    <b v="0"/>
    <n v="1"/>
    <b v="0"/>
    <s v="theater/plays"/>
    <x v="2114"/>
    <x v="1345"/>
    <s v="theater"/>
    <s v="plays"/>
    <x v="2733"/>
    <d v="2017-03-03T00:00:00"/>
  </r>
  <r>
    <n v="4027"/>
    <s v="Lincoln High School presents: Little Shop of Horrors"/>
    <s v="Drama Students at Lincoln High School in Walla Walla, WA are working hard to present their excellent version of Little Shop of Horrors."/>
    <x v="311"/>
    <x v="199"/>
    <x v="1"/>
    <x v="0"/>
    <s v="USD"/>
    <n v="1487811600"/>
    <n v="1486077481"/>
    <b v="0"/>
    <n v="7"/>
    <b v="0"/>
    <s v="theater/plays"/>
    <x v="2115"/>
    <x v="2047"/>
    <s v="theater"/>
    <s v="plays"/>
    <x v="2734"/>
    <d v="2017-02-22T20:00:00"/>
  </r>
  <r>
    <n v="2552"/>
    <s v="DAVID, The Oratorio"/>
    <s v="World Premiere of a new oratorio with chorus, soloists, and orchestra, based on the Old Testament king and prophet, DAVID"/>
    <x v="311"/>
    <x v="1912"/>
    <x v="2"/>
    <x v="0"/>
    <s v="USD"/>
    <n v="1488741981"/>
    <n v="1486149981"/>
    <b v="0"/>
    <n v="18"/>
    <b v="1"/>
    <s v="music/classical music"/>
    <x v="2116"/>
    <x v="2048"/>
    <s v="music"/>
    <s v="classical music"/>
    <x v="2735"/>
    <d v="2017-03-05T14:26:21"/>
  </r>
  <r>
    <n v="1693"/>
    <s v="Debut Studio EP // Sam Hibbard"/>
    <s v="Creating and playing music is what i love. I long to produce &amp; release fresh, raw and relevant songs that come straight from the heart."/>
    <x v="311"/>
    <x v="113"/>
    <x v="3"/>
    <x v="9"/>
    <s v="GBP"/>
    <n v="1491768000"/>
    <n v="1489097112"/>
    <b v="0"/>
    <n v="8"/>
    <b v="0"/>
    <s v="music/faith"/>
    <x v="2117"/>
    <x v="612"/>
    <s v="music"/>
    <s v="faith"/>
    <x v="2736"/>
    <d v="2017-04-09T15:00:00"/>
  </r>
  <r>
    <n v="157"/>
    <s v="Forever Man (short film) (Canceled)"/>
    <s v="Man's cryogenic chamber and his soulmate's time travel from the distant future allows them to meet in the middle."/>
    <x v="312"/>
    <x v="55"/>
    <x v="0"/>
    <x v="0"/>
    <s v="USD"/>
    <n v="1456523572"/>
    <n v="1453931572"/>
    <b v="0"/>
    <n v="2"/>
    <b v="0"/>
    <s v="film &amp; video/science fiction"/>
    <x v="2118"/>
    <x v="117"/>
    <s v="film &amp; video"/>
    <s v="science fiction"/>
    <x v="2737"/>
    <d v="2016-02-26T16:52:52"/>
  </r>
  <r>
    <n v="746"/>
    <s v="Attention: People With Body Parts"/>
    <s v="This is a book of letters. Letters to our body parts."/>
    <x v="313"/>
    <x v="1913"/>
    <x v="2"/>
    <x v="0"/>
    <s v="USD"/>
    <n v="1348372740"/>
    <n v="1346806909"/>
    <b v="0"/>
    <n v="97"/>
    <b v="1"/>
    <s v="publishing/nonfiction"/>
    <x v="2119"/>
    <x v="2049"/>
    <s v="publishing"/>
    <s v="nonfiction"/>
    <x v="2738"/>
    <d v="2012-09-22T22:59:00"/>
  </r>
  <r>
    <n v="907"/>
    <s v="Greg Chambers Saxophone CD"/>
    <s v="Greg Chambers' self-titled CD needs support for post production, replication, and promotion."/>
    <x v="314"/>
    <x v="0"/>
    <x v="1"/>
    <x v="0"/>
    <s v="USD"/>
    <n v="1315715823"/>
    <n v="1313123823"/>
    <b v="0"/>
    <n v="0"/>
    <b v="0"/>
    <s v="music/jazz"/>
    <x v="0"/>
    <x v="0"/>
    <s v="music"/>
    <s v="jazz"/>
    <x v="2739"/>
    <d v="2011-09-10T23:37:03"/>
  </r>
  <r>
    <n v="1490"/>
    <s v="Publishing Book ll of The Merlin Chronicles Trilogy"/>
    <s v="Book ll of The Merlin Chronicles is ready to publish- just need that great cover art like Book l has: Kickstarter Book Cover Project"/>
    <x v="314"/>
    <x v="1612"/>
    <x v="1"/>
    <x v="0"/>
    <s v="USD"/>
    <n v="1380720474"/>
    <n v="1378214874"/>
    <b v="0"/>
    <n v="19"/>
    <b v="0"/>
    <s v="publishing/fiction"/>
    <x v="2120"/>
    <x v="2050"/>
    <s v="publishing"/>
    <s v="fiction"/>
    <x v="2740"/>
    <d v="2013-10-02T08:27:54"/>
  </r>
  <r>
    <n v="3401"/>
    <s v="This is why we Live ... (Astonishment)"/>
    <s v="Support a daring new theatre creation               _x000a_Supportez une audacieuse compagnie internationale et aidez-les Ã  crÃ©er leur piÃ¨ce"/>
    <x v="314"/>
    <x v="1914"/>
    <x v="2"/>
    <x v="9"/>
    <s v="GBP"/>
    <n v="1438968146"/>
    <n v="1436376146"/>
    <b v="0"/>
    <n v="66"/>
    <b v="1"/>
    <s v="theater/plays"/>
    <x v="2121"/>
    <x v="2051"/>
    <s v="theater"/>
    <s v="plays"/>
    <x v="2741"/>
    <d v="2015-08-07T12:22:26"/>
  </r>
  <r>
    <n v="2865"/>
    <s v="FRINGE 2015 by YER Productions"/>
    <s v="Prepare to be Swept Away. Three short plays from three master playwrights; LANDFALL, SNIPER and DANGERS of TOBACCO!"/>
    <x v="315"/>
    <x v="0"/>
    <x v="1"/>
    <x v="0"/>
    <s v="USD"/>
    <n v="1420512259"/>
    <n v="1415328259"/>
    <b v="0"/>
    <n v="0"/>
    <b v="0"/>
    <s v="theater/plays"/>
    <x v="0"/>
    <x v="0"/>
    <s v="theater"/>
    <s v="plays"/>
    <x v="2742"/>
    <d v="2015-01-05T21:44:19"/>
  </r>
  <r>
    <n v="3937"/>
    <s v="Fever - a workshop production"/>
    <s v="Support the artists of the new play FEVER: a story of love, friendship and sonnets. Donate to help us develop this production!"/>
    <x v="316"/>
    <x v="1915"/>
    <x v="1"/>
    <x v="0"/>
    <s v="USD"/>
    <n v="1468249760"/>
    <n v="1465830560"/>
    <b v="0"/>
    <n v="10"/>
    <b v="0"/>
    <s v="theater/plays"/>
    <x v="2122"/>
    <x v="2052"/>
    <s v="theater"/>
    <s v="plays"/>
    <x v="2743"/>
    <d v="2016-07-11T10:09:20"/>
  </r>
  <r>
    <n v="1722"/>
    <s v="Preserving the DC Gospel Stars"/>
    <s v="I am raising money to leave a legacy for the DC Gospel Stars and preserve this art form for music lovers of this style."/>
    <x v="317"/>
    <x v="4"/>
    <x v="1"/>
    <x v="0"/>
    <s v="USD"/>
    <n v="1459642200"/>
    <n v="1456441429"/>
    <b v="0"/>
    <n v="1"/>
    <b v="0"/>
    <s v="music/faith"/>
    <x v="2123"/>
    <x v="4"/>
    <s v="music"/>
    <s v="faith"/>
    <x v="2744"/>
    <d v="2016-04-02T19:10:00"/>
  </r>
  <r>
    <n v="3705"/>
    <s v="Pennywinkle: A New Chicago Comedy"/>
    <s v="The play satirizes the Chicago improvisation scene exposing the rules of the craft and the eccentricities of its participants"/>
    <x v="318"/>
    <x v="1916"/>
    <x v="2"/>
    <x v="0"/>
    <s v="USD"/>
    <n v="1403546400"/>
    <n v="1401714114"/>
    <b v="0"/>
    <n v="35"/>
    <b v="1"/>
    <s v="theater/plays"/>
    <x v="2124"/>
    <x v="2003"/>
    <s v="theater"/>
    <s v="plays"/>
    <x v="2745"/>
    <d v="2014-06-23T13:00:00"/>
  </r>
  <r>
    <n v="3969"/>
    <s v="Ghost Pirate Cruise on the Hudson Sept. 3rd"/>
    <s v="Board a pirate ship and sail with us on a midnight cruise into the dark realms of forgotten pirate lore with music, theater &amp; burlesque"/>
    <x v="319"/>
    <x v="1917"/>
    <x v="1"/>
    <x v="0"/>
    <s v="USD"/>
    <n v="1472442900"/>
    <n v="1471638646"/>
    <b v="0"/>
    <n v="6"/>
    <b v="0"/>
    <s v="theater/plays"/>
    <x v="2125"/>
    <x v="2053"/>
    <s v="theater"/>
    <s v="plays"/>
    <x v="2746"/>
    <d v="2016-08-28T22:55:00"/>
  </r>
  <r>
    <n v="405"/>
    <s v="The Healing Effect Movie"/>
    <s v="Come, join our movie movement.  A new documentary about the healing power of food."/>
    <x v="320"/>
    <x v="1918"/>
    <x v="2"/>
    <x v="0"/>
    <s v="USD"/>
    <n v="1394071339"/>
    <n v="1391479339"/>
    <b v="0"/>
    <n v="55"/>
    <b v="1"/>
    <s v="film &amp; video/documentary"/>
    <x v="2126"/>
    <x v="2054"/>
    <s v="film &amp; video"/>
    <s v="documentary"/>
    <x v="2747"/>
    <d v="2014-03-05T21:02:19"/>
  </r>
  <r>
    <n v="406"/>
    <s v="The Desert River Bends"/>
    <s v="The Desert River Bends is a short documentary following the alternative lifestyles of three middle-age river guides in Moab UT."/>
    <x v="321"/>
    <x v="1919"/>
    <x v="2"/>
    <x v="0"/>
    <s v="USD"/>
    <n v="1304920740"/>
    <n v="1301975637"/>
    <b v="0"/>
    <n v="35"/>
    <b v="1"/>
    <s v="film &amp; video/documentary"/>
    <x v="2127"/>
    <x v="2055"/>
    <s v="film &amp; video"/>
    <s v="documentary"/>
    <x v="2748"/>
    <d v="2011-05-09T00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x v="1920"/>
    <x v="2"/>
    <x v="0"/>
    <s v="USD"/>
    <n v="1332011835"/>
    <n v="1328559435"/>
    <b v="0"/>
    <n v="70"/>
    <b v="1"/>
    <s v="music/rock"/>
    <x v="2128"/>
    <x v="2056"/>
    <s v="music"/>
    <s v="rock"/>
    <x v="2749"/>
    <d v="2012-03-17T14:17:15"/>
  </r>
  <r>
    <n v="1500"/>
    <s v="Tarnish: A Fantasy Novel by J. D. Brink"/>
    <s v="A young hero, sword play, epic tales, swamp monsters, a gang of thieves, and romance and betrayal. Forging your own destiny ain't easy."/>
    <x v="321"/>
    <x v="1921"/>
    <x v="1"/>
    <x v="0"/>
    <s v="USD"/>
    <n v="1367444557"/>
    <n v="1364852557"/>
    <b v="0"/>
    <n v="15"/>
    <b v="0"/>
    <s v="publishing/fiction"/>
    <x v="2129"/>
    <x v="2057"/>
    <s v="publishing"/>
    <s v="fiction"/>
    <x v="2750"/>
    <d v="2013-05-01T16:42:37"/>
  </r>
  <r>
    <n v="3513"/>
    <s v="Send Truth AND Consequences To TNT's 2014 Youth Conference"/>
    <s v="Brazos Valley TROUPE is taking an original work, Truth AND Consequences, to the Texas Nonprofit Theaters 2014 Youth Conference"/>
    <x v="321"/>
    <x v="1783"/>
    <x v="2"/>
    <x v="0"/>
    <s v="USD"/>
    <n v="1401857940"/>
    <n v="1400725112"/>
    <b v="0"/>
    <n v="44"/>
    <b v="1"/>
    <s v="theater/plays"/>
    <x v="2130"/>
    <x v="2058"/>
    <s v="theater"/>
    <s v="plays"/>
    <x v="2751"/>
    <d v="2014-06-03T23:59:00"/>
  </r>
  <r>
    <n v="162"/>
    <s v="See It My Way"/>
    <s v="This film follows a young man who has had only a troubled family life. He turns to all the wrong things and life falls apart."/>
    <x v="321"/>
    <x v="1019"/>
    <x v="1"/>
    <x v="0"/>
    <s v="USD"/>
    <n v="1408232520"/>
    <n v="1405393356"/>
    <b v="0"/>
    <n v="10"/>
    <b v="0"/>
    <s v="film &amp; video/drama"/>
    <x v="2131"/>
    <x v="2059"/>
    <s v="film &amp; video"/>
    <s v="drama"/>
    <x v="2752"/>
    <d v="2014-08-16T18:42:00"/>
  </r>
  <r>
    <n v="1390"/>
    <s v="New Music Video/Artist Development"/>
    <s v="Breakout Artist Management will be working with us on a brand new music video and we need your help!"/>
    <x v="321"/>
    <x v="1876"/>
    <x v="2"/>
    <x v="0"/>
    <s v="USD"/>
    <n v="1430154720"/>
    <n v="1427224606"/>
    <b v="0"/>
    <n v="19"/>
    <b v="1"/>
    <s v="music/rock"/>
    <x v="2132"/>
    <x v="2060"/>
    <s v="music"/>
    <s v="rock"/>
    <x v="2753"/>
    <d v="2015-04-27T12:12:00"/>
  </r>
  <r>
    <n v="3238"/>
    <s v="All Bare Theatre bring THE MAIDS to Edinburgh 2015"/>
    <s v="A bit of role-play never hurt anyone, right? Two maids play a game of murder. Genet's THE MAIDS in a visceral production by ALL BARE."/>
    <x v="321"/>
    <x v="1922"/>
    <x v="2"/>
    <x v="9"/>
    <s v="GBP"/>
    <n v="1435752898"/>
    <n v="1433160898"/>
    <b v="1"/>
    <n v="79"/>
    <b v="1"/>
    <s v="theater/plays"/>
    <x v="2133"/>
    <x v="2061"/>
    <s v="theater"/>
    <s v="plays"/>
    <x v="2754"/>
    <d v="2015-07-01T07:14:58"/>
  </r>
  <r>
    <n v="2236"/>
    <s v="Alienation - an intergalactic card drafting game"/>
    <s v="Assume the role of an intergalactic real-estate agent attempting to satisfy various creature clientele!"/>
    <x v="321"/>
    <x v="1923"/>
    <x v="2"/>
    <x v="0"/>
    <s v="USD"/>
    <n v="1454338123"/>
    <n v="1451746123"/>
    <b v="0"/>
    <n v="680"/>
    <b v="1"/>
    <s v="games/tabletop games"/>
    <x v="2134"/>
    <x v="2062"/>
    <s v="games"/>
    <s v="tabletop games"/>
    <x v="2755"/>
    <d v="2016-02-01T09:48:43"/>
  </r>
  <r>
    <n v="3469"/>
    <s v="An Evening of Original One Acts"/>
    <s v="Original plays written, performed, and produced by young and diverse theater artists - alumni from Hostos Lincoln Academy in the Bronx."/>
    <x v="321"/>
    <x v="1924"/>
    <x v="2"/>
    <x v="0"/>
    <s v="USD"/>
    <n v="1461857045"/>
    <n v="1459265045"/>
    <b v="0"/>
    <n v="63"/>
    <b v="1"/>
    <s v="theater/plays"/>
    <x v="2135"/>
    <x v="2063"/>
    <s v="theater"/>
    <s v="plays"/>
    <x v="2756"/>
    <d v="2016-04-28T10:24:05"/>
  </r>
  <r>
    <n v="2813"/>
    <s v="Hi, Are You Single? by Ryan J. Haddad"/>
    <s v="Ryan has a higher sex drive than you. He also has cerebral palsy. Join him for his hilarious and poignant new solo show!"/>
    <x v="321"/>
    <x v="1925"/>
    <x v="2"/>
    <x v="0"/>
    <s v="USD"/>
    <n v="1481737761"/>
    <n v="1479577761"/>
    <b v="0"/>
    <n v="96"/>
    <b v="1"/>
    <s v="theater/plays"/>
    <x v="2136"/>
    <x v="2064"/>
    <s v="theater"/>
    <s v="plays"/>
    <x v="2757"/>
    <d v="2016-12-14T12:49:21"/>
  </r>
  <r>
    <n v="1229"/>
    <s v="Agni Varsha - opera by Vanraj Bhatia - world premiere"/>
    <s v="Bollywood composer Vanraj Bhatia, age 86, has written an opera based on a myth from the epic Mahabhatata. Presented in Queens May 11&amp;12"/>
    <x v="322"/>
    <x v="82"/>
    <x v="0"/>
    <x v="0"/>
    <s v="USD"/>
    <n v="1334592000"/>
    <n v="1331982127"/>
    <b v="0"/>
    <n v="1"/>
    <b v="0"/>
    <s v="music/world music"/>
    <x v="1521"/>
    <x v="22"/>
    <s v="music"/>
    <s v="world music"/>
    <x v="2758"/>
    <d v="2012-04-16T11:00:00"/>
  </r>
  <r>
    <n v="939"/>
    <s v="Takeshi Asai French Trio - a lingua franca to break barriers"/>
    <s v="Jazz to jazz, New York to France, a piano trio of cutting-edge French jazzmen and a NY-based Japanese jazz pianist. Superbly different!"/>
    <x v="322"/>
    <x v="247"/>
    <x v="1"/>
    <x v="0"/>
    <s v="USD"/>
    <n v="1372622280"/>
    <n v="1369246738"/>
    <b v="0"/>
    <n v="2"/>
    <b v="0"/>
    <s v="music/jazz"/>
    <x v="2137"/>
    <x v="66"/>
    <s v="music"/>
    <s v="jazz"/>
    <x v="2759"/>
    <d v="2013-06-30T14:58:00"/>
  </r>
  <r>
    <n v="793"/>
    <s v="Dead Tree Duo's first full length album! Let's make it!"/>
    <s v="Dead Tree Duo has been fortunate enough to record a full length album at Threshold Studios in NYC!  Now it's time to manufacture them!"/>
    <x v="322"/>
    <x v="1926"/>
    <x v="2"/>
    <x v="0"/>
    <s v="USD"/>
    <n v="1372827540"/>
    <n v="1371491244"/>
    <b v="0"/>
    <n v="32"/>
    <b v="1"/>
    <s v="music/rock"/>
    <x v="2138"/>
    <x v="2065"/>
    <s v="music"/>
    <s v="rock"/>
    <x v="2760"/>
    <d v="2013-07-02T23:59:00"/>
  </r>
  <r>
    <n v="4074"/>
    <s v="The Free Man - the story of Hurr"/>
    <s v="A performance to inspire people, regardless of their faith, to visualise the repentance of Hurr and the forgiveness of Imam Hussain"/>
    <x v="322"/>
    <x v="1927"/>
    <x v="1"/>
    <x v="9"/>
    <s v="GBP"/>
    <n v="1446732975"/>
    <n v="1444137375"/>
    <b v="0"/>
    <n v="21"/>
    <b v="0"/>
    <s v="theater/plays"/>
    <x v="2139"/>
    <x v="612"/>
    <s v="theater"/>
    <s v="plays"/>
    <x v="2761"/>
    <d v="2015-11-05T09:16:15"/>
  </r>
  <r>
    <n v="3530"/>
    <s v="Far From Fiction"/>
    <s v="â€œFar From Fictionâ€ is a powerful play, written by Sally Willis, offering insights into a new understanding of  female psychology."/>
    <x v="322"/>
    <x v="1928"/>
    <x v="2"/>
    <x v="9"/>
    <s v="GBP"/>
    <n v="1460318400"/>
    <n v="1457881057"/>
    <b v="0"/>
    <n v="22"/>
    <b v="1"/>
    <s v="theater/plays"/>
    <x v="809"/>
    <x v="488"/>
    <s v="theater"/>
    <s v="plays"/>
    <x v="2762"/>
    <d v="2016-04-10T15:00:00"/>
  </r>
  <r>
    <n v="3419"/>
    <s v="HAMLET presented by AC Productions"/>
    <s v="As part of the 400th anniversary of Shakespeareâ€™s death, AC Productions will present a new production of Hamlet adapted by Peter Reid"/>
    <x v="322"/>
    <x v="1929"/>
    <x v="2"/>
    <x v="12"/>
    <s v="EUR"/>
    <n v="1459978200"/>
    <n v="1458416585"/>
    <b v="0"/>
    <n v="46"/>
    <b v="1"/>
    <s v="theater/plays"/>
    <x v="2140"/>
    <x v="2066"/>
    <s v="theater"/>
    <s v="plays"/>
    <x v="2763"/>
    <d v="2016-04-06T16:30:00"/>
  </r>
  <r>
    <n v="3142"/>
    <s v="The Pendulum Swings UK Theatre Tour/EdFringe"/>
    <s v="Our aim is to deliver a powerful piece of theatre to audiences across the UK, including Edinburgh Fringe (2017)."/>
    <x v="322"/>
    <x v="100"/>
    <x v="3"/>
    <x v="9"/>
    <s v="GBP"/>
    <n v="1489922339"/>
    <n v="1487333939"/>
    <b v="0"/>
    <n v="3"/>
    <b v="0"/>
    <s v="theater/plays"/>
    <x v="2141"/>
    <x v="31"/>
    <s v="theater"/>
    <s v="plays"/>
    <x v="2764"/>
    <d v="2017-03-19T06:18:59"/>
  </r>
  <r>
    <n v="1439"/>
    <s v="Watermark the truth beneath the surface - Translate"/>
    <s v="My English  novel has received excellent reviews. To address the great interest from Germany I want to translate it into German."/>
    <x v="323"/>
    <x v="1379"/>
    <x v="1"/>
    <x v="11"/>
    <s v="CAD"/>
    <n v="1425758101"/>
    <n v="1423166101"/>
    <b v="0"/>
    <n v="6"/>
    <b v="0"/>
    <s v="publishing/translations"/>
    <x v="2142"/>
    <x v="92"/>
    <s v="publishing"/>
    <s v="translations"/>
    <x v="2765"/>
    <d v="2015-03-07T14:55:01"/>
  </r>
  <r>
    <n v="2833"/>
    <s v="Star Man Rocket Man"/>
    <s v="A new play about exploring outer space"/>
    <x v="324"/>
    <x v="1930"/>
    <x v="2"/>
    <x v="0"/>
    <s v="USD"/>
    <n v="1444528800"/>
    <n v="1442804633"/>
    <b v="0"/>
    <n v="35"/>
    <b v="1"/>
    <s v="theater/plays"/>
    <x v="2143"/>
    <x v="2067"/>
    <s v="theater"/>
    <s v="plays"/>
    <x v="2766"/>
    <d v="2015-10-10T21:00:00"/>
  </r>
  <r>
    <n v="3265"/>
    <s v="&quot;Where was I&quot; - an autobiographical play on Dementia"/>
    <s v="A theatrical play on Alzheimerâ€™s and the challenges of loving a person who keeps disappearing."/>
    <x v="324"/>
    <x v="1931"/>
    <x v="2"/>
    <x v="12"/>
    <s v="EUR"/>
    <n v="1449162000"/>
    <n v="1446570315"/>
    <b v="1"/>
    <n v="63"/>
    <b v="1"/>
    <s v="theater/plays"/>
    <x v="2144"/>
    <x v="2068"/>
    <s v="theater"/>
    <s v="plays"/>
    <x v="2767"/>
    <d v="2015-12-03T12:00:00"/>
  </r>
  <r>
    <n v="977"/>
    <s v="S2SA - Sport to Strap Adapter for Samsung Gear S2 Sport (3G)"/>
    <s v="The unique adapter to apply standard watch straps at your Samsung Gear S2 Sport and Sport 3G! Small, functional and handsome."/>
    <x v="324"/>
    <x v="1932"/>
    <x v="1"/>
    <x v="15"/>
    <s v="EUR"/>
    <n v="1456094197"/>
    <n v="1453502197"/>
    <b v="0"/>
    <n v="12"/>
    <b v="0"/>
    <s v="technology/wearables"/>
    <x v="2145"/>
    <x v="2069"/>
    <s v="technology"/>
    <s v="wearables"/>
    <x v="2768"/>
    <d v="2016-02-21T17:36:37"/>
  </r>
  <r>
    <n v="1191"/>
    <s v="Good Morning Japan"/>
    <s v="A photo journal capturing 30 days of sweetness in Kyoto, Tokyo, and more. Join me to see the cutest &amp; prettiest images of Japan :)"/>
    <x v="324"/>
    <x v="1933"/>
    <x v="2"/>
    <x v="0"/>
    <s v="USD"/>
    <n v="1458480560"/>
    <n v="1455892160"/>
    <b v="0"/>
    <n v="33"/>
    <b v="1"/>
    <s v="photography/photobooks"/>
    <x v="2146"/>
    <x v="2070"/>
    <s v="photography"/>
    <s v="photobooks"/>
    <x v="2769"/>
    <d v="2016-03-20T08:29:20"/>
  </r>
  <r>
    <n v="2322"/>
    <s v="Jen bakes shortbread needs a commercial kitchen!"/>
    <s v="Jen bakes shortbread is a small batch, all natural shortbread cookie business looking for smart funding to grow!"/>
    <x v="324"/>
    <x v="352"/>
    <x v="3"/>
    <x v="0"/>
    <s v="USD"/>
    <n v="1491769769"/>
    <n v="1489181369"/>
    <b v="0"/>
    <n v="4"/>
    <b v="0"/>
    <s v="food/small batch"/>
    <x v="2147"/>
    <x v="351"/>
    <s v="food"/>
    <s v="small batch"/>
    <x v="2770"/>
    <d v="2017-04-09T15:29:29"/>
  </r>
  <r>
    <n v="1199"/>
    <s v="The portrait of the forgotten: Syrian refugees in Jordan"/>
    <s v="There are over 627.295 Syrian refugees in Jordan due to the war. Let me tell you some of their stories with the help of a photobook!"/>
    <x v="325"/>
    <x v="1934"/>
    <x v="2"/>
    <x v="9"/>
    <s v="GBP"/>
    <n v="1436380200"/>
    <n v="1433615400"/>
    <b v="0"/>
    <n v="9"/>
    <b v="1"/>
    <s v="photography/photobooks"/>
    <x v="2148"/>
    <x v="2071"/>
    <s v="photography"/>
    <s v="photobooks"/>
    <x v="2771"/>
    <d v="2015-07-08T13:30:00"/>
  </r>
  <r>
    <n v="34"/>
    <s v="#Josh: T.V. Show Sizzle Reel"/>
    <s v="A digitally dependent Josh, is forced to coexist with his promiscuous problematic cousin Wes, and face his fears of a human connection"/>
    <x v="326"/>
    <x v="1935"/>
    <x v="2"/>
    <x v="0"/>
    <s v="USD"/>
    <n v="1407224601"/>
    <n v="1405928601"/>
    <b v="0"/>
    <n v="68"/>
    <b v="1"/>
    <s v="film &amp; video/television"/>
    <x v="2149"/>
    <x v="2072"/>
    <s v="film &amp; video"/>
    <s v="television"/>
    <x v="2772"/>
    <d v="2014-08-05T02:43:21"/>
  </r>
  <r>
    <n v="3230"/>
    <s v="#CLOUD$ - a modern adaptation of Aristophanes' Clouds"/>
    <s v="Recently under fire for its cheeky and contextual revisiting of an ancient comedy, this show has lost funding and needs your support!"/>
    <x v="326"/>
    <x v="1936"/>
    <x v="2"/>
    <x v="0"/>
    <s v="USD"/>
    <n v="1412135940"/>
    <n v="1410840126"/>
    <b v="1"/>
    <n v="37"/>
    <b v="1"/>
    <s v="theater/plays"/>
    <x v="2150"/>
    <x v="2073"/>
    <s v="theater"/>
    <s v="plays"/>
    <x v="2773"/>
    <d v="2014-09-30T22:59:00"/>
  </r>
  <r>
    <n v="3595"/>
    <s v="The Flu Season"/>
    <s v="A new theatre company staging Will Eno's The Flu Season in Seattle"/>
    <x v="326"/>
    <x v="1937"/>
    <x v="2"/>
    <x v="0"/>
    <s v="USD"/>
    <n v="1426229940"/>
    <n v="1423959123"/>
    <b v="0"/>
    <n v="62"/>
    <b v="1"/>
    <s v="theater/plays"/>
    <x v="2001"/>
    <x v="2074"/>
    <s v="theater"/>
    <s v="plays"/>
    <x v="2774"/>
    <d v="2015-03-13T01:59:00"/>
  </r>
  <r>
    <n v="1525"/>
    <s v="Silver Hour: a photo book by Alex Westfall"/>
    <s v="With content created in Iceland, Silver Hour is a book of photographs, journal entries, and drawings about light and the landscape."/>
    <x v="326"/>
    <x v="1938"/>
    <x v="2"/>
    <x v="0"/>
    <s v="USD"/>
    <n v="1471539138"/>
    <n v="1468947138"/>
    <b v="1"/>
    <n v="140"/>
    <b v="1"/>
    <s v="photography/photobooks"/>
    <x v="2151"/>
    <x v="2075"/>
    <s v="photography"/>
    <s v="photobooks"/>
    <x v="2775"/>
    <d v="2016-08-18T11:52:18"/>
  </r>
  <r>
    <n v="2058"/>
    <s v="Raspberry Pi Debug Clip"/>
    <s v="Making using the serial terminal on the Raspberry Pi as easy as Pi!"/>
    <x v="327"/>
    <x v="1939"/>
    <x v="2"/>
    <x v="9"/>
    <s v="GBP"/>
    <n v="1425326400"/>
    <n v="1421916830"/>
    <b v="0"/>
    <n v="410"/>
    <b v="1"/>
    <s v="technology/hardware"/>
    <x v="2152"/>
    <x v="2076"/>
    <s v="technology"/>
    <s v="hardware"/>
    <x v="2776"/>
    <d v="2015-03-02T15:00:00"/>
  </r>
  <r>
    <n v="1928"/>
    <s v="Jollyheads Circus Debut Album &quot;The Kaleidoscope Dawn&quot;"/>
    <s v="Help us master and release our debut album &quot;The Kaleidoscope Dawn&quot;"/>
    <x v="328"/>
    <x v="556"/>
    <x v="2"/>
    <x v="0"/>
    <s v="USD"/>
    <n v="1367940794"/>
    <n v="1365348794"/>
    <b v="0"/>
    <n v="34"/>
    <b v="1"/>
    <s v="music/indie rock"/>
    <x v="2153"/>
    <x v="2077"/>
    <s v="music"/>
    <s v="indie rock"/>
    <x v="2777"/>
    <d v="2013-05-07T10:33: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x v="1940"/>
    <x v="2"/>
    <x v="0"/>
    <s v="USD"/>
    <n v="1275368340"/>
    <n v="1272692732"/>
    <b v="0"/>
    <n v="89"/>
    <b v="1"/>
    <s v="music/indie rock"/>
    <x v="2154"/>
    <x v="2078"/>
    <s v="music"/>
    <s v="indie rock"/>
    <x v="2778"/>
    <d v="2010-05-31T23:59:00"/>
  </r>
  <r>
    <n v="2475"/>
    <s v="BRANDTSON - &quot;Send Us A Signal&quot; Vinyl LP"/>
    <s v="Help BRANDTSON and DREAMOVERrecords press their 2004 record, &quot;Send Us A Signal&quot;."/>
    <x v="329"/>
    <x v="1941"/>
    <x v="2"/>
    <x v="0"/>
    <s v="USD"/>
    <n v="1278799200"/>
    <n v="1273647255"/>
    <b v="0"/>
    <n v="81"/>
    <b v="1"/>
    <s v="music/indie rock"/>
    <x v="1569"/>
    <x v="2079"/>
    <s v="music"/>
    <s v="indie rock"/>
    <x v="2779"/>
    <d v="2010-07-10T17:00:00"/>
  </r>
  <r>
    <n v="87"/>
    <s v="Village Films Summer Project Fund (TK 2)"/>
    <s v="A father without work uses his daughter to con sympathy from strangers... sound familiar?  Help us make this film!"/>
    <x v="329"/>
    <x v="1942"/>
    <x v="2"/>
    <x v="0"/>
    <s v="USD"/>
    <n v="1275529260"/>
    <n v="1274705803"/>
    <b v="0"/>
    <n v="25"/>
    <b v="1"/>
    <s v="film &amp; video/shorts"/>
    <x v="2155"/>
    <x v="2080"/>
    <s v="film &amp; video"/>
    <s v="shorts"/>
    <x v="2780"/>
    <d v="2010-06-02T20:41:00"/>
  </r>
  <r>
    <n v="908"/>
    <s v="Help Tony Copeland and get free cd's and mp3's"/>
    <s v="This project is designed to help protect the environment by using Eco-friendly product packaging."/>
    <x v="329"/>
    <x v="0"/>
    <x v="1"/>
    <x v="0"/>
    <s v="USD"/>
    <n v="1280206740"/>
    <n v="1276283655"/>
    <b v="0"/>
    <n v="0"/>
    <b v="0"/>
    <s v="music/jazz"/>
    <x v="0"/>
    <x v="0"/>
    <s v="music"/>
    <s v="jazz"/>
    <x v="2781"/>
    <d v="2010-07-26T23:59:00"/>
  </r>
  <r>
    <n v="758"/>
    <s v="Publish Waiting On Humanity"/>
    <s v="I am publishing my book, Waiting on Humanity and need some finishing funds to do so."/>
    <x v="329"/>
    <x v="665"/>
    <x v="2"/>
    <x v="0"/>
    <s v="USD"/>
    <n v="1286568268"/>
    <n v="1283976268"/>
    <b v="0"/>
    <n v="19"/>
    <b v="1"/>
    <s v="publishing/nonfiction"/>
    <x v="1046"/>
    <x v="2081"/>
    <s v="publishing"/>
    <s v="nonfiction"/>
    <x v="2782"/>
    <d v="2010-10-08T15:04:28"/>
  </r>
  <r>
    <n v="262"/>
    <s v="The Last Cosmonaut"/>
    <s v="He can never die. He will live forever. He is the last cosmonaut, and this is his story."/>
    <x v="329"/>
    <x v="1317"/>
    <x v="2"/>
    <x v="0"/>
    <s v="USD"/>
    <n v="1298699828"/>
    <n v="1294811828"/>
    <b v="1"/>
    <n v="145"/>
    <b v="1"/>
    <s v="film &amp; video/documentary"/>
    <x v="2156"/>
    <x v="2082"/>
    <s v="film &amp; video"/>
    <s v="documentary"/>
    <x v="2783"/>
    <d v="2011-02-26T00:57:08"/>
  </r>
  <r>
    <n v="1893"/>
    <s v="Archeology 7&quot; Vinyl"/>
    <s v="Archeology is looking to gain support to release their 7&quot; vinyl single &quot;Hunger&quot; as well as the b-side, &quot;Kings canyon."/>
    <x v="329"/>
    <x v="1943"/>
    <x v="2"/>
    <x v="0"/>
    <s v="USD"/>
    <n v="1302926340"/>
    <n v="1301524585"/>
    <b v="0"/>
    <n v="45"/>
    <b v="1"/>
    <s v="music/indie rock"/>
    <x v="1595"/>
    <x v="2083"/>
    <s v="music"/>
    <s v="indie rock"/>
    <x v="2784"/>
    <d v="2011-04-15T22:59:00"/>
  </r>
  <r>
    <n v="1601"/>
    <s v="Release Soundzero's Debut Album!"/>
    <s v="We're so close to releasing our long-awaited debut album! A little help will go a long way... let's do this!"/>
    <x v="329"/>
    <x v="1944"/>
    <x v="2"/>
    <x v="0"/>
    <s v="USD"/>
    <n v="1304561633"/>
    <n v="1301969633"/>
    <b v="0"/>
    <n v="56"/>
    <b v="1"/>
    <s v="music/rock"/>
    <x v="2157"/>
    <x v="2084"/>
    <s v="music"/>
    <s v="rock"/>
    <x v="2785"/>
    <d v="2011-05-04T21:13:53"/>
  </r>
  <r>
    <n v="2095"/>
    <s v="&quot; Prodigal Daughter&quot; Recording Project"/>
    <s v="This CD celebrates a journey beginning with the death of a father and culminating with the joyous victory expressed in music!"/>
    <x v="329"/>
    <x v="1192"/>
    <x v="2"/>
    <x v="0"/>
    <s v="USD"/>
    <n v="1317576973"/>
    <n v="1312392973"/>
    <b v="0"/>
    <n v="22"/>
    <b v="1"/>
    <s v="music/indie rock"/>
    <x v="809"/>
    <x v="236"/>
    <s v="music"/>
    <s v="indie rock"/>
    <x v="2786"/>
    <d v="2011-10-02T12:36:13"/>
  </r>
  <r>
    <n v="2540"/>
    <s v="Vladimir in Butterfly Country"/>
    <s v="â€œVladimir in Butterfly Countryâ€ is a chamber opera by composer Ann Callaway and Jaime Robles, which will premiere October 30, 2011."/>
    <x v="329"/>
    <x v="1945"/>
    <x v="2"/>
    <x v="0"/>
    <s v="USD"/>
    <n v="1319904721"/>
    <n v="1314720721"/>
    <b v="0"/>
    <n v="27"/>
    <b v="1"/>
    <s v="music/classical music"/>
    <x v="2158"/>
    <x v="2085"/>
    <s v="music"/>
    <s v="classical music"/>
    <x v="2787"/>
    <d v="2011-10-29T11:12:01"/>
  </r>
  <r>
    <n v="898"/>
    <s v="Foundations: 12 Songs in 2012"/>
    <s v="For each month in 2012, Sonnet will be releasing a Jesus-celebrating, grave-shattering, ear-tickling, mind-provoking song!"/>
    <x v="329"/>
    <x v="411"/>
    <x v="1"/>
    <x v="0"/>
    <s v="USD"/>
    <n v="1326651110"/>
    <n v="1322763110"/>
    <b v="0"/>
    <n v="2"/>
    <b v="0"/>
    <s v="music/indie rock"/>
    <x v="2159"/>
    <x v="612"/>
    <s v="music"/>
    <s v="indie rock"/>
    <x v="2788"/>
    <d v="2012-01-15T13:11:50"/>
  </r>
  <r>
    <n v="1239"/>
    <s v="Help Calmenco! finance new CD and Tour (Canceled)"/>
    <s v="Please consider helping us with our new CD and Riverdance Tour"/>
    <x v="329"/>
    <x v="0"/>
    <x v="0"/>
    <x v="0"/>
    <s v="USD"/>
    <n v="1325804767"/>
    <n v="1323212767"/>
    <b v="0"/>
    <n v="0"/>
    <b v="0"/>
    <s v="music/world music"/>
    <x v="0"/>
    <x v="0"/>
    <s v="music"/>
    <s v="world music"/>
    <x v="2789"/>
    <d v="2012-01-05T18:06:07"/>
  </r>
  <r>
    <n v="1821"/>
    <s v="Glass Cloud on the road!"/>
    <s v="Glass Cloud tour dates are already beginning to pile up. They are turning to YOU to help get them from town to town."/>
    <x v="329"/>
    <x v="1946"/>
    <x v="2"/>
    <x v="0"/>
    <s v="USD"/>
    <n v="1330760367"/>
    <n v="1326872367"/>
    <b v="0"/>
    <n v="57"/>
    <b v="1"/>
    <s v="music/rock"/>
    <x v="2160"/>
    <x v="2086"/>
    <s v="music"/>
    <s v="rock"/>
    <x v="2790"/>
    <d v="2012-03-03T02:39:27"/>
  </r>
  <r>
    <n v="1664"/>
    <s v="Grace Sings Grace"/>
    <s v="Korean-American Soprano Grace's Debut Album - coming up in June 2012. Come and be part of this exciting project!"/>
    <x v="329"/>
    <x v="1947"/>
    <x v="2"/>
    <x v="0"/>
    <s v="USD"/>
    <n v="1331870340"/>
    <n v="1328033818"/>
    <b v="0"/>
    <n v="89"/>
    <b v="1"/>
    <s v="music/pop"/>
    <x v="2161"/>
    <x v="2087"/>
    <s v="music"/>
    <s v="pop"/>
    <x v="2791"/>
    <d v="2012-03-15T22:59:00"/>
  </r>
  <r>
    <n v="2291"/>
    <s v="Create thatwasthen's new album with them!"/>
    <s v="So we've recorded a 5-song EP with a 2-time Grammy winner, but we need to raise the  $$$ to mix, master and press it to CD and vinyl!"/>
    <x v="329"/>
    <x v="1948"/>
    <x v="2"/>
    <x v="0"/>
    <s v="USD"/>
    <n v="1335153600"/>
    <n v="1332199618"/>
    <b v="0"/>
    <n v="43"/>
    <b v="1"/>
    <s v="music/rock"/>
    <x v="1669"/>
    <x v="2088"/>
    <s v="music"/>
    <s v="rock"/>
    <x v="2792"/>
    <d v="2012-04-22T23:00:00"/>
  </r>
  <r>
    <n v="2315"/>
    <s v="RICE Presses Their Debut Album 'Keep Warm' On Vinyl"/>
    <s v="Rice invites you to be a part of the creation of their first album and spread their message of love."/>
    <x v="329"/>
    <x v="1949"/>
    <x v="2"/>
    <x v="0"/>
    <s v="USD"/>
    <n v="1336238743"/>
    <n v="1333646743"/>
    <b v="1"/>
    <n v="64"/>
    <b v="1"/>
    <s v="music/indie rock"/>
    <x v="548"/>
    <x v="2089"/>
    <s v="music"/>
    <s v="indie rock"/>
    <x v="2793"/>
    <d v="2012-05-05T12:25:43"/>
  </r>
  <r>
    <n v="2742"/>
    <s v="What a Zoo!"/>
    <s v="The pachyderms at the Denver Zoo are moving. Follow along on the convoluted journey to their new home."/>
    <x v="329"/>
    <x v="1950"/>
    <x v="1"/>
    <x v="0"/>
    <s v="USD"/>
    <n v="1337102187"/>
    <n v="1335892587"/>
    <b v="0"/>
    <n v="18"/>
    <b v="0"/>
    <s v="publishing/children's books"/>
    <x v="2162"/>
    <x v="2090"/>
    <s v="publishing"/>
    <s v="children's books"/>
    <x v="2794"/>
    <d v="2012-05-15T12:16:27"/>
  </r>
  <r>
    <n v="412"/>
    <s v="Southern Oregon VS. LNG"/>
    <s v="A short film about property rights, salmon, and ratepayers in the controversy over exporting natural gas through southern Oregon"/>
    <x v="329"/>
    <x v="1951"/>
    <x v="2"/>
    <x v="0"/>
    <s v="USD"/>
    <n v="1343238578"/>
    <n v="1341856178"/>
    <b v="0"/>
    <n v="55"/>
    <b v="1"/>
    <s v="film &amp; video/documentary"/>
    <x v="2163"/>
    <x v="2091"/>
    <s v="film &amp; video"/>
    <s v="documentary"/>
    <x v="2795"/>
    <d v="2012-07-25T12:49:38"/>
  </r>
  <r>
    <n v="1236"/>
    <s v="&quot;Volando&quot; CD Release (Canceled)"/>
    <s v="Raising money to give the musicians their due."/>
    <x v="329"/>
    <x v="0"/>
    <x v="0"/>
    <x v="0"/>
    <s v="USD"/>
    <n v="1343491200"/>
    <n v="1342801164"/>
    <b v="0"/>
    <n v="0"/>
    <b v="0"/>
    <s v="music/world music"/>
    <x v="0"/>
    <x v="0"/>
    <s v="music"/>
    <s v="world music"/>
    <x v="2796"/>
    <d v="2012-07-28T11:00:00"/>
  </r>
  <r>
    <n v="1900"/>
    <s v="5 Bucks from 500 Friends"/>
    <s v="Angieâ€™s Curse, an Indie Goth/Dark Rock band &amp; local favorite from Ventura, are ready to record a professional CD of all original songs."/>
    <x v="329"/>
    <x v="1952"/>
    <x v="2"/>
    <x v="0"/>
    <s v="USD"/>
    <n v="1349517540"/>
    <n v="1347137731"/>
    <b v="0"/>
    <n v="54"/>
    <b v="1"/>
    <s v="music/indie rock"/>
    <x v="2164"/>
    <x v="2092"/>
    <s v="music"/>
    <s v="indie rock"/>
    <x v="2797"/>
    <d v="2012-10-06T04:59:00"/>
  </r>
  <r>
    <n v="1972"/>
    <s v="Jog It! Open source controller pendant for EMC2 and Mach3!"/>
    <s v="Jog It! Is an open source hand held controller designed to make running a program in Linux CNC (EMC2) and MACH3 a breeze."/>
    <x v="329"/>
    <x v="1953"/>
    <x v="2"/>
    <x v="0"/>
    <s v="USD"/>
    <n v="1353201444"/>
    <n v="1350605844"/>
    <b v="1"/>
    <n v="238"/>
    <b v="1"/>
    <s v="technology/hardware"/>
    <x v="2165"/>
    <x v="2093"/>
    <s v="technology"/>
    <s v="hardware"/>
    <x v="2798"/>
    <d v="2012-11-17T20:17:24"/>
  </r>
  <r>
    <n v="1355"/>
    <s v="Internationalisation of Sherlock's Home: The Empty House"/>
    <s v="Sherlock's Home was the most important Sherlock Holmes book of 2012 - about Undershaw - this project is to release language versions."/>
    <x v="329"/>
    <x v="1954"/>
    <x v="2"/>
    <x v="9"/>
    <s v="GBP"/>
    <n v="1354269600"/>
    <n v="1351663605"/>
    <b v="0"/>
    <n v="121"/>
    <b v="1"/>
    <s v="publishing/nonfiction"/>
    <x v="2166"/>
    <x v="2094"/>
    <s v="publishing"/>
    <s v="nonfiction"/>
    <x v="2799"/>
    <d v="2012-11-30T05:00:00"/>
  </r>
  <r>
    <n v="1666"/>
    <s v="Venus On Fire + Extraordinary Producer = Legendary New EP"/>
    <s v="Play a KEY role in Venus On Fire's success - Working with a World Class Producer to make a memorable EP."/>
    <x v="329"/>
    <x v="1955"/>
    <x v="2"/>
    <x v="0"/>
    <s v="USD"/>
    <n v="1364447073"/>
    <n v="1361858673"/>
    <b v="0"/>
    <n v="98"/>
    <b v="1"/>
    <s v="music/pop"/>
    <x v="2167"/>
    <x v="2095"/>
    <s v="music"/>
    <s v="pop"/>
    <x v="2800"/>
    <d v="2013-03-28T00:04:33"/>
  </r>
  <r>
    <n v="726"/>
    <s v="60 Days to a Radiating Faith"/>
    <s v="&quot;60 Days to a Radiating Faith&quot; is a collection of carefully selected Bible verses to encourage those undergoing cancer treatments."/>
    <x v="329"/>
    <x v="1956"/>
    <x v="2"/>
    <x v="0"/>
    <s v="USD"/>
    <n v="1365728487"/>
    <n v="1363136487"/>
    <b v="0"/>
    <n v="35"/>
    <b v="1"/>
    <s v="publishing/nonfiction"/>
    <x v="1637"/>
    <x v="2096"/>
    <s v="publishing"/>
    <s v="nonfiction"/>
    <x v="2801"/>
    <d v="2013-04-11T20:01:27"/>
  </r>
  <r>
    <n v="2466"/>
    <s v="Jesse Alexander's Independent Debut Album"/>
    <s v="With big dreams and big sounds, Jesse Alexander's Debut album titled &quot;For Once&quot; brings Indie Rock to a whole new level."/>
    <x v="329"/>
    <x v="1192"/>
    <x v="2"/>
    <x v="0"/>
    <s v="USD"/>
    <n v="1368066453"/>
    <n v="1365474453"/>
    <b v="0"/>
    <n v="52"/>
    <b v="1"/>
    <s v="music/indie rock"/>
    <x v="809"/>
    <x v="2097"/>
    <s v="music"/>
    <s v="indie rock"/>
    <x v="2802"/>
    <d v="2013-05-08T21:27:33"/>
  </r>
  <r>
    <n v="38"/>
    <s v="Brewz Brothers TV"/>
    <s v="A television show about three brothers from Chicago on a mission to discover and highlight the best breweries in America."/>
    <x v="329"/>
    <x v="1957"/>
    <x v="2"/>
    <x v="0"/>
    <s v="USD"/>
    <n v="1368235344"/>
    <n v="1365643344"/>
    <b v="0"/>
    <n v="66"/>
    <b v="1"/>
    <s v="film &amp; video/television"/>
    <x v="2168"/>
    <x v="2098"/>
    <s v="film &amp; video"/>
    <s v="television"/>
    <x v="2803"/>
    <d v="2013-05-10T20:22:24"/>
  </r>
  <r>
    <n v="755"/>
    <s v="Rumble Yell: Discovering America's Biggest Bike Ride"/>
    <s v="The hilarious new book about RAGBRAI, America's greatest event that you've never heard of. Crotch lube is entirely optional."/>
    <x v="329"/>
    <x v="1958"/>
    <x v="2"/>
    <x v="0"/>
    <s v="USD"/>
    <n v="1369010460"/>
    <n v="1366381877"/>
    <b v="0"/>
    <n v="68"/>
    <b v="1"/>
    <s v="publishing/nonfiction"/>
    <x v="2169"/>
    <x v="2099"/>
    <s v="publishing"/>
    <s v="nonfiction"/>
    <x v="2804"/>
    <d v="2013-05-19T19:41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x v="1959"/>
    <x v="2"/>
    <x v="0"/>
    <s v="USD"/>
    <n v="1369612474"/>
    <n v="1367798074"/>
    <b v="0"/>
    <n v="240"/>
    <b v="1"/>
    <s v="music/rock"/>
    <x v="2170"/>
    <x v="2100"/>
    <s v="music"/>
    <s v="rock"/>
    <x v="2805"/>
    <d v="2013-05-26T18:54:34"/>
  </r>
  <r>
    <n v="2231"/>
    <s v="Kingdom"/>
    <s v="A game about communities by Ben Robbins, creator of Microscope. Do you change the Kingdom or does the Kingdom change you?"/>
    <x v="329"/>
    <x v="1960"/>
    <x v="2"/>
    <x v="0"/>
    <s v="USD"/>
    <n v="1372136400"/>
    <n v="1369864301"/>
    <b v="0"/>
    <n v="1113"/>
    <b v="1"/>
    <s v="games/tabletop games"/>
    <x v="2171"/>
    <x v="2101"/>
    <s v="games"/>
    <s v="tabletop games"/>
    <x v="2806"/>
    <d v="2013-06-25T00:00:00"/>
  </r>
  <r>
    <n v="2089"/>
    <s v="Little Moses EP"/>
    <s v="Little Moses is trying to record their first EP, and we can't do it without your help!"/>
    <x v="329"/>
    <x v="1961"/>
    <x v="2"/>
    <x v="0"/>
    <s v="USD"/>
    <n v="1375408194"/>
    <n v="1372384194"/>
    <b v="0"/>
    <n v="62"/>
    <b v="1"/>
    <s v="music/indie rock"/>
    <x v="2172"/>
    <x v="2102"/>
    <s v="music"/>
    <s v="indie rock"/>
    <x v="2807"/>
    <d v="2013-08-01T20:49:54"/>
  </r>
  <r>
    <n v="3183"/>
    <s v="The Seagull on The River"/>
    <s v="Anton Chekhov's The Seagull. An outdoor Amphitheater in Manhattan. Trees. A River. Daybreak."/>
    <x v="329"/>
    <x v="470"/>
    <x v="2"/>
    <x v="0"/>
    <s v="USD"/>
    <n v="1377284669"/>
    <n v="1375729469"/>
    <b v="1"/>
    <n v="68"/>
    <b v="1"/>
    <s v="theater/plays"/>
    <x v="2173"/>
    <x v="2103"/>
    <s v="theater"/>
    <s v="plays"/>
    <x v="2808"/>
    <d v="2013-08-23T14:04:29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x v="1469"/>
    <x v="2"/>
    <x v="11"/>
    <s v="CAD"/>
    <n v="1381723140"/>
    <n v="1378735983"/>
    <b v="1"/>
    <n v="39"/>
    <b v="1"/>
    <s v="music/metal"/>
    <x v="2174"/>
    <x v="2104"/>
    <s v="music"/>
    <s v="metal"/>
    <x v="2809"/>
    <d v="2013-10-13T22:59:00"/>
  </r>
  <r>
    <n v="792"/>
    <s v="&quot;Believable Lies&quot; - The Album"/>
    <s v="Rock n' Roll about the intersection of lies and belief: the Believable Lie."/>
    <x v="329"/>
    <x v="1962"/>
    <x v="2"/>
    <x v="0"/>
    <s v="USD"/>
    <n v="1383861483"/>
    <n v="1381265883"/>
    <b v="0"/>
    <n v="60"/>
    <b v="1"/>
    <s v="music/rock"/>
    <x v="2175"/>
    <x v="2105"/>
    <s v="music"/>
    <s v="rock"/>
    <x v="2810"/>
    <d v="2013-11-07T16:58:03"/>
  </r>
  <r>
    <n v="434"/>
    <s v="Trumpy and Viola take to the Big Apple"/>
    <s v="A campaign to share their love on the silver screen and make possible a street musicianâ€™s dream to play them at the same time."/>
    <x v="329"/>
    <x v="426"/>
    <x v="1"/>
    <x v="0"/>
    <s v="USD"/>
    <n v="1385931702"/>
    <n v="1383076902"/>
    <b v="0"/>
    <n v="2"/>
    <b v="0"/>
    <s v="film &amp; video/animation"/>
    <x v="1658"/>
    <x v="137"/>
    <s v="film &amp; video"/>
    <s v="animation"/>
    <x v="2811"/>
    <d v="2013-12-01T16:01:42"/>
  </r>
  <r>
    <n v="768"/>
    <s v="A dream of becoming an upcoming Author"/>
    <s v="Haunted by a wrong decision and hunted by a Tall Dark Stranger, a misguided teen struggles to find her way home ..or will she make it?"/>
    <x v="329"/>
    <x v="0"/>
    <x v="1"/>
    <x v="0"/>
    <s v="USD"/>
    <n v="1387169890"/>
    <n v="1384577890"/>
    <b v="0"/>
    <n v="0"/>
    <b v="0"/>
    <s v="publishing/fiction"/>
    <x v="0"/>
    <x v="0"/>
    <s v="publishing"/>
    <s v="fiction"/>
    <x v="2812"/>
    <d v="2013-12-15T23:58:10"/>
  </r>
  <r>
    <n v="733"/>
    <s v="Sinatra Cookbook - Recipes for the Ruby framework"/>
    <s v="Sinatra Cookbook is an ebook featuring 12 fantastic example applications built on the Sinatra framework and many well known Ruby gems."/>
    <x v="329"/>
    <x v="1963"/>
    <x v="2"/>
    <x v="9"/>
    <s v="GBP"/>
    <n v="1387533892"/>
    <n v="1384941892"/>
    <b v="0"/>
    <n v="169"/>
    <b v="1"/>
    <s v="publishing/nonfiction"/>
    <x v="2176"/>
    <x v="2106"/>
    <s v="publishing"/>
    <s v="nonfiction"/>
    <x v="2813"/>
    <d v="2013-12-20T05:04:52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x v="1964"/>
    <x v="2"/>
    <x v="0"/>
    <s v="USD"/>
    <n v="1393156857"/>
    <n v="1390564857"/>
    <b v="0"/>
    <n v="99"/>
    <b v="1"/>
    <s v="games/tabletop games"/>
    <x v="1841"/>
    <x v="2107"/>
    <s v="games"/>
    <s v="tabletop games"/>
    <x v="2814"/>
    <d v="2014-02-23T07:00:57"/>
  </r>
  <r>
    <n v="2260"/>
    <s v="Cryptex Dice Vault"/>
    <s v="A fine wood cryptex dice vault to store your favorite dice. Designed to hold a standard set of 7 polyhedrals for your favorite RPG."/>
    <x v="329"/>
    <x v="1965"/>
    <x v="2"/>
    <x v="0"/>
    <s v="USD"/>
    <n v="1395876250"/>
    <n v="1393287850"/>
    <b v="0"/>
    <n v="84"/>
    <b v="1"/>
    <s v="games/tabletop games"/>
    <x v="2177"/>
    <x v="2108"/>
    <s v="games"/>
    <s v="tabletop games"/>
    <x v="2815"/>
    <d v="2014-03-26T18:24:10"/>
  </r>
  <r>
    <n v="2211"/>
    <s v="Kickstart the Future (of Telefuture)"/>
    <s v="Telefuture, a record label sharing 80's inspired electronic music, wants to release some incredible albums on various physical mediums!"/>
    <x v="329"/>
    <x v="1966"/>
    <x v="2"/>
    <x v="0"/>
    <s v="USD"/>
    <n v="1397113140"/>
    <n v="1395168625"/>
    <b v="0"/>
    <n v="120"/>
    <b v="1"/>
    <s v="music/electronic music"/>
    <x v="2178"/>
    <x v="2109"/>
    <s v="music"/>
    <s v="electronic music"/>
    <x v="2816"/>
    <d v="2014-04-10T01:59:00"/>
  </r>
  <r>
    <n v="837"/>
    <s v="Take 147 - Nothin' to Lose CD Project"/>
    <s v="Take 147 is currently in the process of recording the debut album called, &quot;Nothin' to Lose&quot;."/>
    <x v="329"/>
    <x v="1505"/>
    <x v="2"/>
    <x v="0"/>
    <s v="USD"/>
    <n v="1398988662"/>
    <n v="1396396662"/>
    <b v="0"/>
    <n v="62"/>
    <b v="1"/>
    <s v="music/rock"/>
    <x v="2179"/>
    <x v="2110"/>
    <s v="music"/>
    <s v="rock"/>
    <x v="2817"/>
    <d v="2014-05-01T18:57:42"/>
  </r>
  <r>
    <n v="448"/>
    <s v="The Last Mice"/>
    <s v="Max is a pessimistic mouse, always fantasizing about the end of the world. In The Last Mice, Max's fantasy becomes a real nightmare."/>
    <x v="329"/>
    <x v="1967"/>
    <x v="1"/>
    <x v="0"/>
    <s v="USD"/>
    <n v="1400091095"/>
    <n v="1398363095"/>
    <b v="0"/>
    <n v="4"/>
    <b v="0"/>
    <s v="film &amp; video/animation"/>
    <x v="2180"/>
    <x v="2111"/>
    <s v="film &amp; video"/>
    <s v="animation"/>
    <x v="2818"/>
    <d v="2014-05-14T13:11:35"/>
  </r>
  <r>
    <n v="2810"/>
    <s v="Bring Bigger, Badder BRIEF HISTORY Back To The Stage!"/>
    <s v="We're remounting the musical that brought down the Bush Administration: A Brief History of the Earth And Everything In It!"/>
    <x v="329"/>
    <x v="1968"/>
    <x v="2"/>
    <x v="0"/>
    <s v="USD"/>
    <n v="1401595140"/>
    <n v="1398828064"/>
    <b v="0"/>
    <n v="57"/>
    <b v="1"/>
    <s v="theater/plays"/>
    <x v="1732"/>
    <x v="2112"/>
    <s v="theater"/>
    <s v="plays"/>
    <x v="2819"/>
    <d v="2014-05-31T22:59:00"/>
  </r>
  <r>
    <n v="3505"/>
    <s v="Second Act: The Four Disgracers"/>
    <s v="Four myths._x000a_Four writers._x000a_Four new takes._x000a__x000a_The Four Disgracers comes to the stage to launch a new theatre group, Ixion."/>
    <x v="329"/>
    <x v="1969"/>
    <x v="2"/>
    <x v="0"/>
    <s v="USD"/>
    <n v="1399953600"/>
    <n v="1398983245"/>
    <b v="0"/>
    <n v="39"/>
    <b v="1"/>
    <s v="theater/plays"/>
    <x v="2181"/>
    <x v="2113"/>
    <s v="theater"/>
    <s v="plays"/>
    <x v="2820"/>
    <d v="2014-05-12T23:00:00"/>
  </r>
  <r>
    <n v="3025"/>
    <s v="The Other Room â€“ Cardiffâ€™s First Pub Theatre"/>
    <s v="Be part of building Cardiff's first pub theatre, located right in the city centre. Launching January 2015."/>
    <x v="329"/>
    <x v="1970"/>
    <x v="2"/>
    <x v="9"/>
    <s v="GBP"/>
    <n v="1401465600"/>
    <n v="1399032813"/>
    <b v="0"/>
    <n v="145"/>
    <b v="1"/>
    <s v="theater/spaces"/>
    <x v="2182"/>
    <x v="2114"/>
    <s v="theater"/>
    <s v="spaces"/>
    <x v="2821"/>
    <d v="2014-05-30T11:00:00"/>
  </r>
  <r>
    <n v="3164"/>
    <s v="Better Than Shakespeare Presents: Much Ado About Something"/>
    <s v="Better than Shakespeare! Theatre Companyâ€™s inaugural production, â€œMuch Ado About Something.â€ The Something is Aliens."/>
    <x v="329"/>
    <x v="1971"/>
    <x v="2"/>
    <x v="0"/>
    <s v="USD"/>
    <n v="1402341615"/>
    <n v="1399490415"/>
    <b v="1"/>
    <n v="71"/>
    <b v="1"/>
    <s v="theater/plays"/>
    <x v="2183"/>
    <x v="2115"/>
    <s v="theater"/>
    <s v="plays"/>
    <x v="2822"/>
    <d v="2014-06-09T14:20:15"/>
  </r>
  <r>
    <n v="1259"/>
    <s v="Help Falling From One complete their CD!!!"/>
    <s v="Falling From One is currently in the studio recording their first CD and they need your help!"/>
    <x v="329"/>
    <x v="1972"/>
    <x v="2"/>
    <x v="0"/>
    <s v="USD"/>
    <n v="1402286340"/>
    <n v="1399504664"/>
    <b v="1"/>
    <n v="96"/>
    <b v="1"/>
    <s v="music/rock"/>
    <x v="2184"/>
    <x v="2116"/>
    <s v="music"/>
    <s v="rock"/>
    <x v="2823"/>
    <d v="2014-06-08T22:59:00"/>
  </r>
  <r>
    <n v="1248"/>
    <s v="The Vandies // Full length album!"/>
    <s v="The Vandies make pop rock in glorious Portland, Oregon. Help us fund our first full length album!"/>
    <x v="329"/>
    <x v="1973"/>
    <x v="2"/>
    <x v="0"/>
    <s v="USD"/>
    <n v="1402642740"/>
    <n v="1399563953"/>
    <b v="1"/>
    <n v="59"/>
    <b v="1"/>
    <s v="music/rock"/>
    <x v="2185"/>
    <x v="2117"/>
    <s v="music"/>
    <s v="rock"/>
    <x v="2824"/>
    <d v="2014-06-13T01:59:00"/>
  </r>
  <r>
    <n v="3168"/>
    <s v="Cosmicomics"/>
    <s v="A dazzling aerial show that brings to life the whimsical and romantic short stories of beloved fantasy author Italo Calvino."/>
    <x v="329"/>
    <x v="1905"/>
    <x v="2"/>
    <x v="0"/>
    <s v="USD"/>
    <n v="1402696800"/>
    <n v="1399948353"/>
    <b v="1"/>
    <n v="61"/>
    <b v="1"/>
    <s v="theater/plays"/>
    <x v="2186"/>
    <x v="2118"/>
    <s v="theater"/>
    <s v="plays"/>
    <x v="2825"/>
    <d v="2014-06-13T17:00:00"/>
  </r>
  <r>
    <n v="1863"/>
    <s v="Project: 20M813"/>
    <s v="This is an Android game where you take control of the zombies and try to eat your way to world domination!"/>
    <x v="329"/>
    <x v="22"/>
    <x v="1"/>
    <x v="0"/>
    <s v="USD"/>
    <n v="1402600085"/>
    <n v="1400008085"/>
    <b v="0"/>
    <n v="2"/>
    <b v="0"/>
    <s v="games/mobile games"/>
    <x v="426"/>
    <x v="184"/>
    <s v="games"/>
    <s v="mobile games"/>
    <x v="2826"/>
    <d v="2014-06-12T14:08:05"/>
  </r>
  <r>
    <n v="1935"/>
    <s v="the last echo AM/PM Project"/>
    <s v="AM/PM is a 20 song dual-disk album that we're trying to record with your help! AM is a pop album and PM is an ambient/intense album!"/>
    <x v="329"/>
    <x v="1974"/>
    <x v="2"/>
    <x v="0"/>
    <s v="USD"/>
    <n v="1403326740"/>
    <n v="1400106171"/>
    <b v="0"/>
    <n v="50"/>
    <b v="1"/>
    <s v="music/indie rock"/>
    <x v="2187"/>
    <x v="2119"/>
    <s v="music"/>
    <s v="indie rock"/>
    <x v="2827"/>
    <d v="2014-06-20T23:59:00"/>
  </r>
  <r>
    <n v="2934"/>
    <s v="Songs for a New World"/>
    <s v="Powerful community theatre production of Jason Robert Brown's &quot;Songs for a New World&quot; in London, Ontario."/>
    <x v="329"/>
    <x v="328"/>
    <x v="2"/>
    <x v="11"/>
    <s v="CAD"/>
    <n v="1402845364"/>
    <n v="1400253364"/>
    <b v="0"/>
    <n v="37"/>
    <b v="1"/>
    <s v="theater/musical"/>
    <x v="906"/>
    <x v="2120"/>
    <s v="theater"/>
    <s v="musical"/>
    <x v="2828"/>
    <d v="2014-06-15T10:16:04"/>
  </r>
  <r>
    <n v="3177"/>
    <s v="Tilted Field presents NO STATIC AT ALL in New York City"/>
    <s v="This one-man play made a splash on the west coast. Help shine a spotlight on this rock &amp; roll spectacle in NEW YORK CITY_x0008_!"/>
    <x v="329"/>
    <x v="1975"/>
    <x v="2"/>
    <x v="0"/>
    <s v="USD"/>
    <n v="1403366409"/>
    <n v="1400774409"/>
    <b v="1"/>
    <n v="51"/>
    <b v="1"/>
    <s v="theater/plays"/>
    <x v="2188"/>
    <x v="2121"/>
    <s v="theater"/>
    <s v="plays"/>
    <x v="2829"/>
    <d v="2014-06-21T11:00:09"/>
  </r>
  <r>
    <n v="3859"/>
    <s v="What Dreams Were Made Of"/>
    <s v="This is a play that will have each and everyone that sees it thinking about the dreams they had growing up. It's a dramady"/>
    <x v="329"/>
    <x v="4"/>
    <x v="1"/>
    <x v="0"/>
    <s v="USD"/>
    <n v="1403730000"/>
    <n v="1401485207"/>
    <b v="0"/>
    <n v="1"/>
    <b v="0"/>
    <s v="theater/plays"/>
    <x v="302"/>
    <x v="4"/>
    <s v="theater"/>
    <s v="plays"/>
    <x v="2830"/>
    <d v="2014-06-25T16:00:00"/>
  </r>
  <r>
    <n v="3980"/>
    <s v="Romeo and Juliet: A Mesh-n-Groove Production"/>
    <s v="Itâ€™s your favorite classic with a twist. This summer, Chicago youth recreate Romeo and Juliet in The Mesh-n-Groove annual production!"/>
    <x v="329"/>
    <x v="1976"/>
    <x v="1"/>
    <x v="0"/>
    <s v="USD"/>
    <n v="1404570147"/>
    <n v="1401978147"/>
    <b v="0"/>
    <n v="7"/>
    <b v="0"/>
    <s v="theater/plays"/>
    <x v="2189"/>
    <x v="2122"/>
    <s v="theater"/>
    <s v="plays"/>
    <x v="2831"/>
    <d v="2014-07-05T09:22:27"/>
  </r>
  <r>
    <n v="1333"/>
    <s v="Bio Hazard Suit for Everyman (Canceled)"/>
    <s v="Im in the process of creating a biohazard suit that can be worn like an extra layer, unlike these bulky units that are currently in use"/>
    <x v="329"/>
    <x v="0"/>
    <x v="0"/>
    <x v="3"/>
    <s v="AUD"/>
    <n v="1405478025"/>
    <n v="1402886025"/>
    <b v="0"/>
    <n v="0"/>
    <b v="0"/>
    <s v="technology/wearables"/>
    <x v="0"/>
    <x v="0"/>
    <s v="technology"/>
    <s v="wearables"/>
    <x v="2832"/>
    <d v="2014-07-15T21:33:45"/>
  </r>
  <r>
    <n v="1998"/>
    <s v="Photography from Below"/>
    <s v="I am moving to Guatemala to document and report on the growing community resistance movements across Central America and Mexico"/>
    <x v="329"/>
    <x v="1977"/>
    <x v="1"/>
    <x v="0"/>
    <s v="USD"/>
    <n v="1406861438"/>
    <n v="1402973438"/>
    <b v="0"/>
    <n v="3"/>
    <b v="0"/>
    <s v="photography/people"/>
    <x v="2190"/>
    <x v="2123"/>
    <s v="photography"/>
    <s v="people"/>
    <x v="2833"/>
    <d v="2014-07-31T21:50:38"/>
  </r>
  <r>
    <n v="3754"/>
    <s v="Little Shop of Horrors"/>
    <s v="CitÃ© des Arts needs your help in funding their fall production of the hit musical comedy &quot;Little Shop of Horrors.&quot;"/>
    <x v="329"/>
    <x v="1566"/>
    <x v="2"/>
    <x v="0"/>
    <s v="USD"/>
    <n v="1406350740"/>
    <n v="1403125737"/>
    <b v="0"/>
    <n v="27"/>
    <b v="1"/>
    <s v="theater/musical"/>
    <x v="1707"/>
    <x v="2124"/>
    <s v="theater"/>
    <s v="musical"/>
    <x v="2834"/>
    <d v="2014-07-25T23:59:00"/>
  </r>
  <r>
    <n v="2786"/>
    <s v="Fierce"/>
    <s v="A heart-melting farce about sex, art and the lovelorn lay-abouts of London-town."/>
    <x v="329"/>
    <x v="1978"/>
    <x v="2"/>
    <x v="9"/>
    <s v="GBP"/>
    <n v="1404913180"/>
    <n v="1403703580"/>
    <b v="0"/>
    <n v="74"/>
    <b v="1"/>
    <s v="theater/plays"/>
    <x v="2191"/>
    <x v="2125"/>
    <s v="theater"/>
    <s v="plays"/>
    <x v="2835"/>
    <d v="2014-07-09T08:39:40"/>
  </r>
  <r>
    <n v="3623"/>
    <s v="Since I've Been Here"/>
    <s v="An original play exploring the complications of romantic relationships in all forms."/>
    <x v="329"/>
    <x v="1566"/>
    <x v="2"/>
    <x v="0"/>
    <s v="USD"/>
    <n v="1406358000"/>
    <n v="1404841270"/>
    <b v="0"/>
    <n v="34"/>
    <b v="1"/>
    <s v="theater/plays"/>
    <x v="1707"/>
    <x v="2126"/>
    <s v="theater"/>
    <s v="plays"/>
    <x v="2836"/>
    <d v="2014-07-26T02:00:00"/>
  </r>
  <r>
    <n v="3927"/>
    <s v="'Journey's End' Tour of Dorset commemorating WW1"/>
    <s v="Brand new graduate theater company 'FMP Theatre' proudly presents the definitive WW1 play, Journey's End, with a little help from you."/>
    <x v="329"/>
    <x v="82"/>
    <x v="1"/>
    <x v="9"/>
    <s v="GBP"/>
    <n v="1407565504"/>
    <n v="1404973504"/>
    <b v="0"/>
    <n v="2"/>
    <b v="0"/>
    <s v="theater/plays"/>
    <x v="506"/>
    <x v="452"/>
    <s v="theater"/>
    <s v="plays"/>
    <x v="2837"/>
    <d v="2014-08-09T01:25:04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x v="0"/>
    <x v="0"/>
    <x v="0"/>
    <s v="USD"/>
    <n v="1407708000"/>
    <n v="1405110399"/>
    <b v="0"/>
    <n v="0"/>
    <b v="0"/>
    <s v="journalism/audio"/>
    <x v="0"/>
    <x v="0"/>
    <s v="journalism"/>
    <s v="audio"/>
    <x v="2838"/>
    <d v="2014-08-10T17:00:00"/>
  </r>
  <r>
    <n v="2029"/>
    <s v="Lumin8 Pro"/>
    <s v="Lumin8 Pro is a fun and easy to use light controller that makes light dance to your favorite music."/>
    <x v="329"/>
    <x v="1979"/>
    <x v="2"/>
    <x v="0"/>
    <s v="USD"/>
    <n v="1409099481"/>
    <n v="1406507481"/>
    <b v="1"/>
    <n v="94"/>
    <b v="1"/>
    <s v="technology/hardware"/>
    <x v="2192"/>
    <x v="2127"/>
    <s v="technology"/>
    <s v="hardware"/>
    <x v="2839"/>
    <d v="2014-08-26T19:31:21"/>
  </r>
  <r>
    <n v="3516"/>
    <s v="The March of the Bonus Army"/>
    <s v="A new play about a lesser known yet pivotal event in American history, about a group of WWI Veterans fighting for their rights."/>
    <x v="329"/>
    <x v="1192"/>
    <x v="2"/>
    <x v="0"/>
    <s v="USD"/>
    <n v="1410145200"/>
    <n v="1407197670"/>
    <b v="0"/>
    <n v="11"/>
    <b v="1"/>
    <s v="theater/plays"/>
    <x v="809"/>
    <x v="2128"/>
    <s v="theater"/>
    <s v="plays"/>
    <x v="2840"/>
    <d v="2014-09-07T22:00:00"/>
  </r>
  <r>
    <n v="4038"/>
    <s v="Take the Vagina Monologues to Main Street in Lexington, NC!"/>
    <s v="We are vagina warriors ready to bring our message of human rights, empowerment and diversity to Main St. Lexington, NC."/>
    <x v="329"/>
    <x v="811"/>
    <x v="1"/>
    <x v="0"/>
    <s v="USD"/>
    <n v="1413573010"/>
    <n v="1408389010"/>
    <b v="0"/>
    <n v="4"/>
    <b v="0"/>
    <s v="theater/plays"/>
    <x v="2193"/>
    <x v="2129"/>
    <s v="theater"/>
    <s v="plays"/>
    <x v="2841"/>
    <d v="2014-10-17T14:10:10"/>
  </r>
  <r>
    <n v="1557"/>
    <s v="Reflecting Light Photo"/>
    <s v="I have always been captivated by photography, Now I am trying to set up my own company and publish my pictures."/>
    <x v="329"/>
    <x v="176"/>
    <x v="1"/>
    <x v="0"/>
    <s v="USD"/>
    <n v="1411227633"/>
    <n v="1408549233"/>
    <b v="0"/>
    <n v="1"/>
    <b v="0"/>
    <s v="photography/nature"/>
    <x v="2194"/>
    <x v="56"/>
    <s v="photography"/>
    <s v="nature"/>
    <x v="2842"/>
    <d v="2014-09-20T10:40:33"/>
  </r>
  <r>
    <n v="649"/>
    <s v="VIVO Solar Bag"/>
    <s v="A backpack with a built in solar panel to charge any USB device. Includes removable battery pack, USB cable, and 7 different adapters!"/>
    <x v="329"/>
    <x v="1980"/>
    <x v="2"/>
    <x v="0"/>
    <s v="USD"/>
    <n v="1410904413"/>
    <n v="1409090013"/>
    <b v="0"/>
    <n v="82"/>
    <b v="1"/>
    <s v="technology/wearables"/>
    <x v="2195"/>
    <x v="2130"/>
    <s v="technology"/>
    <s v="wearables"/>
    <x v="2843"/>
    <d v="2014-09-16T16:53:33"/>
  </r>
  <r>
    <n v="3699"/>
    <s v="Tell Me That You Love Me"/>
    <s v="Tell Me That You Love Me, a new play about the love affair between Actress and Writer, with the novel Arch of Triumph as the backdrop"/>
    <x v="329"/>
    <x v="1981"/>
    <x v="2"/>
    <x v="0"/>
    <s v="USD"/>
    <n v="1413383216"/>
    <n v="1410791216"/>
    <b v="0"/>
    <n v="40"/>
    <b v="1"/>
    <s v="theater/plays"/>
    <x v="1630"/>
    <x v="2131"/>
    <s v="theater"/>
    <s v="plays"/>
    <x v="2844"/>
    <d v="2014-10-15T09:26:56"/>
  </r>
  <r>
    <n v="169"/>
    <s v="Family"/>
    <s v="Family is a short film about a father and son and two brothers who were separated by the Korean war and finally reunite after 60 years."/>
    <x v="329"/>
    <x v="18"/>
    <x v="1"/>
    <x v="9"/>
    <s v="GBP"/>
    <n v="1413634059"/>
    <n v="1411042059"/>
    <b v="0"/>
    <n v="10"/>
    <b v="0"/>
    <s v="film &amp; video/drama"/>
    <x v="2196"/>
    <x v="2132"/>
    <s v="film &amp; video"/>
    <s v="drama"/>
    <x v="2845"/>
    <d v="2014-10-18T07:07:39"/>
  </r>
  <r>
    <n v="3337"/>
    <s v="Das Ding - A Globetrotting Comedy"/>
    <s v="StoneCrabs is thrilled to bring to the UK the first English production of Philipp LÃ¶hleâ€™s play Das Ding (The Thing)."/>
    <x v="329"/>
    <x v="1982"/>
    <x v="2"/>
    <x v="9"/>
    <s v="GBP"/>
    <n v="1412974800"/>
    <n v="1411109167"/>
    <b v="0"/>
    <n v="34"/>
    <b v="1"/>
    <s v="theater/plays"/>
    <x v="1734"/>
    <x v="2133"/>
    <s v="theater"/>
    <s v="plays"/>
    <x v="2846"/>
    <d v="2014-10-10T16:00:00"/>
  </r>
  <r>
    <n v="1774"/>
    <s v="The World Upside Down: Portraits"/>
    <s v="A photo book of the artist's present and future portraits from 2013 to 2015, including actor and human rights activist George Takei."/>
    <x v="329"/>
    <x v="1983"/>
    <x v="1"/>
    <x v="0"/>
    <s v="USD"/>
    <n v="1417273140"/>
    <n v="1413609292"/>
    <b v="1"/>
    <n v="13"/>
    <b v="0"/>
    <s v="photography/photobooks"/>
    <x v="1742"/>
    <x v="2134"/>
    <s v="photography"/>
    <s v="photobooks"/>
    <x v="2847"/>
    <d v="2014-11-29T09:59:00"/>
  </r>
  <r>
    <n v="1560"/>
    <s v="Fine Art Landscape 2015 Calendar"/>
    <s v="I would like to share my landscape photographic travels of 2014 with more than just family an friends. 12 months of images."/>
    <x v="329"/>
    <x v="1852"/>
    <x v="1"/>
    <x v="0"/>
    <s v="USD"/>
    <n v="1415842193"/>
    <n v="1414110593"/>
    <b v="0"/>
    <n v="4"/>
    <b v="0"/>
    <s v="photography/nature"/>
    <x v="2197"/>
    <x v="531"/>
    <s v="photography"/>
    <s v="nature"/>
    <x v="2848"/>
    <d v="2014-11-12T20:29:53"/>
  </r>
  <r>
    <n v="2832"/>
    <s v="Secret Diaries"/>
    <s v="Charting the big stuff in life from dance routines to coming out; exploring homophobia, family, friendship &amp; finding your own voice."/>
    <x v="329"/>
    <x v="1984"/>
    <x v="2"/>
    <x v="9"/>
    <s v="GBP"/>
    <n v="1416780000"/>
    <n v="1414342894"/>
    <b v="0"/>
    <n v="95"/>
    <b v="1"/>
    <s v="theater/plays"/>
    <x v="2198"/>
    <x v="2135"/>
    <s v="theater"/>
    <s v="plays"/>
    <x v="2849"/>
    <d v="2014-11-23T17:00:00"/>
  </r>
  <r>
    <n v="598"/>
    <s v="Goals not creeds"/>
    <s v="This is a project to create a crowd-funding site for Urantia Book readers worldwide."/>
    <x v="329"/>
    <x v="1669"/>
    <x v="1"/>
    <x v="0"/>
    <s v="USD"/>
    <n v="1417737781"/>
    <n v="1415145781"/>
    <b v="0"/>
    <n v="7"/>
    <b v="0"/>
    <s v="technology/web"/>
    <x v="2199"/>
    <x v="2136"/>
    <s v="technology"/>
    <s v="web"/>
    <x v="2850"/>
    <d v="2014-12-04T19:03:01"/>
  </r>
  <r>
    <n v="1641"/>
    <s v="Tanya Dartson- Run for Your Life music video"/>
    <s v="Music Video For Upbeat and Inspiring Song - Run For Your Life"/>
    <x v="329"/>
    <x v="1956"/>
    <x v="2"/>
    <x v="0"/>
    <s v="USD"/>
    <n v="1418998744"/>
    <n v="1416406744"/>
    <b v="0"/>
    <n v="26"/>
    <b v="1"/>
    <s v="music/pop"/>
    <x v="1637"/>
    <x v="2137"/>
    <s v="music"/>
    <s v="pop"/>
    <x v="2851"/>
    <d v="2014-12-19T09:19:04"/>
  </r>
  <r>
    <n v="203"/>
    <s v="TheM"/>
    <s v="We are aiming to make a Web Series based on Youth Culture and the misrepresentation of socially stereotyped people."/>
    <x v="329"/>
    <x v="1985"/>
    <x v="1"/>
    <x v="9"/>
    <s v="GBP"/>
    <n v="1422562864"/>
    <n v="1417378864"/>
    <b v="0"/>
    <n v="8"/>
    <b v="0"/>
    <s v="film &amp; video/drama"/>
    <x v="2200"/>
    <x v="2138"/>
    <s v="film &amp; video"/>
    <s v="drama"/>
    <x v="2852"/>
    <d v="2015-01-29T15:21:04"/>
  </r>
  <r>
    <n v="2940"/>
    <s v="ITAVA Players &quot;Little Shop of Horrors&quot;"/>
    <s v="We are asking for people to donate to our theater club, the ITAVA Players, a public high school club from Brooklyn, NY."/>
    <x v="329"/>
    <x v="1986"/>
    <x v="2"/>
    <x v="0"/>
    <s v="USD"/>
    <n v="1421606018"/>
    <n v="1418150018"/>
    <b v="0"/>
    <n v="33"/>
    <b v="1"/>
    <s v="theater/musical"/>
    <x v="2201"/>
    <x v="2139"/>
    <s v="theater"/>
    <s v="musical"/>
    <x v="2853"/>
    <d v="2015-01-18T13:33:38"/>
  </r>
  <r>
    <n v="3897"/>
    <s v="Terry Pratchett's Wyrd Sisters at Paeroa Little Theatre"/>
    <s v="Help us to put on a production of Terry Pratchett's Wyrd Sisters, an ambitions show for our theatre but one I believe we can do."/>
    <x v="329"/>
    <x v="1987"/>
    <x v="1"/>
    <x v="17"/>
    <s v="NZD"/>
    <n v="1420750683"/>
    <n v="1418158683"/>
    <b v="0"/>
    <n v="10"/>
    <b v="0"/>
    <s v="theater/plays"/>
    <x v="2202"/>
    <x v="366"/>
    <s v="theater"/>
    <s v="plays"/>
    <x v="2854"/>
    <d v="2015-01-08T15:58:03"/>
  </r>
  <r>
    <n v="2873"/>
    <s v="&quot;Fortune's Child&quot; by Mark Scharf"/>
    <s v="DC/Baltimore AEA actors band together produce a world premiere of a touching, bittersweet, award winning play about letting go to live"/>
    <x v="329"/>
    <x v="1988"/>
    <x v="1"/>
    <x v="0"/>
    <s v="USD"/>
    <n v="1422473831"/>
    <n v="1419881831"/>
    <b v="0"/>
    <n v="8"/>
    <b v="0"/>
    <s v="theater/plays"/>
    <x v="2203"/>
    <x v="2140"/>
    <s v="theater"/>
    <s v="plays"/>
    <x v="2855"/>
    <d v="2015-01-28T14:37:11"/>
  </r>
  <r>
    <n v="3264"/>
    <s v="Kapow-i GoGo at The PIT"/>
    <s v="The three part comedic saga of Kapow-i GoGo, who saves the world.  Again.  And again."/>
    <x v="329"/>
    <x v="1989"/>
    <x v="2"/>
    <x v="0"/>
    <s v="USD"/>
    <n v="1422482400"/>
    <n v="1421089938"/>
    <b v="1"/>
    <n v="49"/>
    <b v="1"/>
    <s v="theater/plays"/>
    <x v="1102"/>
    <x v="2141"/>
    <s v="theater"/>
    <s v="plays"/>
    <x v="2856"/>
    <d v="2015-01-28T17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x v="1990"/>
    <x v="2"/>
    <x v="0"/>
    <s v="USD"/>
    <n v="1425741525"/>
    <n v="1423149525"/>
    <b v="0"/>
    <n v="31"/>
    <b v="1"/>
    <s v="publishing/nonfiction"/>
    <x v="2204"/>
    <x v="2142"/>
    <s v="publishing"/>
    <s v="nonfiction"/>
    <x v="2857"/>
    <d v="2015-03-07T10:18:45"/>
  </r>
  <r>
    <n v="3544"/>
    <s v="Gruoch, or Lady Macbeth"/>
    <s v="Death &amp; Pretzels presents the world premiere of Paul Pasulka's Gruoch, or Lady Macbeth"/>
    <x v="329"/>
    <x v="1192"/>
    <x v="2"/>
    <x v="0"/>
    <s v="USD"/>
    <n v="1425758257"/>
    <n v="1423166257"/>
    <b v="0"/>
    <n v="24"/>
    <b v="1"/>
    <s v="theater/plays"/>
    <x v="809"/>
    <x v="2143"/>
    <s v="theater"/>
    <s v="plays"/>
    <x v="2858"/>
    <d v="2015-03-07T14:57:37"/>
  </r>
  <r>
    <n v="3616"/>
    <s v="Taming of the Shrew - New Wimbledon Theatre"/>
    <s v="A vibrant, gender-inverted film-noir adaptation of Shakespeare's brutal comedy Taming of the Shrew, a visceral physical spectacle."/>
    <x v="329"/>
    <x v="1991"/>
    <x v="2"/>
    <x v="9"/>
    <s v="GBP"/>
    <n v="1426801664"/>
    <n v="1424213264"/>
    <b v="0"/>
    <n v="45"/>
    <b v="1"/>
    <s v="theater/plays"/>
    <x v="2205"/>
    <x v="2144"/>
    <s v="theater"/>
    <s v="plays"/>
    <x v="2859"/>
    <d v="2015-03-19T16:47:44"/>
  </r>
  <r>
    <n v="2920"/>
    <s v="Save 'The Stage Door'."/>
    <s v="Help save this village theatre group. Funding required for lighting, stage equipment, &amp; ongoing productions. Involves youth  &amp; adults."/>
    <x v="329"/>
    <x v="1992"/>
    <x v="1"/>
    <x v="11"/>
    <s v="CAD"/>
    <n v="1427306470"/>
    <n v="1424718070"/>
    <b v="0"/>
    <n v="13"/>
    <b v="0"/>
    <s v="theater/plays"/>
    <x v="2206"/>
    <x v="2145"/>
    <s v="theater"/>
    <s v="plays"/>
    <x v="2860"/>
    <d v="2015-03-25T13:01:10"/>
  </r>
  <r>
    <n v="2840"/>
    <s v="Scarlet at Southwark Playhouse - Theatre Renegade"/>
    <s v="The world premiere of an astounding new play at Southwark Playhouse exploring slut shaming/cyber bullying &amp; the emotional repercussions"/>
    <x v="329"/>
    <x v="1943"/>
    <x v="2"/>
    <x v="9"/>
    <s v="GBP"/>
    <n v="1426698000"/>
    <n v="1424825479"/>
    <b v="0"/>
    <n v="132"/>
    <b v="1"/>
    <s v="theater/plays"/>
    <x v="1595"/>
    <x v="2146"/>
    <s v="theater"/>
    <s v="plays"/>
    <x v="2861"/>
    <d v="2015-03-18T12:00:00"/>
  </r>
  <r>
    <n v="1402"/>
    <s v="Nineteen Fifty Eight - Untitled EP"/>
    <s v="Help us fund our latest project - a 5 track EP: fast-paced, hard-hitting, female-fronted rock with catchy choruses and lyrics to match!"/>
    <x v="329"/>
    <x v="1993"/>
    <x v="2"/>
    <x v="9"/>
    <s v="GBP"/>
    <n v="1430439411"/>
    <n v="1425259011"/>
    <b v="0"/>
    <n v="113"/>
    <b v="1"/>
    <s v="music/rock"/>
    <x v="2207"/>
    <x v="2147"/>
    <s v="music"/>
    <s v="rock"/>
    <x v="2862"/>
    <d v="2015-04-30T19:16:51"/>
  </r>
  <r>
    <n v="3611"/>
    <s v="Xavier Project: Leftovers"/>
    <s v="How do you retain a sense identity after losing your home, your family and your country? Leftovers is a play about refugees in Nairobi."/>
    <x v="329"/>
    <x v="1791"/>
    <x v="2"/>
    <x v="9"/>
    <s v="GBP"/>
    <n v="1428483201"/>
    <n v="1425891201"/>
    <b v="0"/>
    <n v="51"/>
    <b v="1"/>
    <s v="theater/plays"/>
    <x v="2208"/>
    <x v="771"/>
    <s v="theater"/>
    <s v="plays"/>
    <x v="2863"/>
    <d v="2015-04-08T03:53:21"/>
  </r>
  <r>
    <n v="3774"/>
    <s v="Mabel Moon Goes to Earth!"/>
    <s v="Mabel Moon and her co-pilot Silvertoes are coming to earth in the form of a 35 minute interactive and educational musical adventure  !"/>
    <x v="329"/>
    <x v="1192"/>
    <x v="2"/>
    <x v="11"/>
    <s v="CAD"/>
    <n v="1428606055"/>
    <n v="1427223655"/>
    <b v="0"/>
    <n v="25"/>
    <b v="1"/>
    <s v="theater/musical"/>
    <x v="809"/>
    <x v="56"/>
    <s v="theater"/>
    <s v="musical"/>
    <x v="2864"/>
    <d v="2015-04-09T14:00:55"/>
  </r>
  <r>
    <n v="1847"/>
    <s v="Deathtrap America Spring 2015 Tour"/>
    <s v="Deathtrap America is touring the country this spring.  Your pledge will help us across the country with Faster Pussycat and QueensrÃ¿che"/>
    <x v="329"/>
    <x v="1994"/>
    <x v="2"/>
    <x v="0"/>
    <s v="USD"/>
    <n v="1429594832"/>
    <n v="1427780432"/>
    <b v="0"/>
    <n v="38"/>
    <b v="1"/>
    <s v="music/rock"/>
    <x v="2209"/>
    <x v="2148"/>
    <s v="music"/>
    <s v="rock"/>
    <x v="2865"/>
    <d v="2015-04-21T00:40:32"/>
  </r>
  <r>
    <n v="3438"/>
    <s v="KLIPPIES"/>
    <s v="Klippies is the debut play from Johannesburg-born writer Jessica SiÃ¢n, premiering at the Southwark Playhouse, London in May 2015."/>
    <x v="329"/>
    <x v="1995"/>
    <x v="2"/>
    <x v="9"/>
    <s v="GBP"/>
    <n v="1430600400"/>
    <n v="1428358567"/>
    <b v="0"/>
    <n v="14"/>
    <b v="1"/>
    <s v="theater/plays"/>
    <x v="1071"/>
    <x v="2149"/>
    <s v="theater"/>
    <s v="plays"/>
    <x v="2866"/>
    <d v="2015-05-02T16:00:00"/>
  </r>
  <r>
    <n v="2163"/>
    <s v="Help MONGREL record our new cd !"/>
    <s v="Mongrel is looking to hit the studio once again in June so we can bring you a new cd later this year and we need your help!"/>
    <x v="329"/>
    <x v="1996"/>
    <x v="2"/>
    <x v="0"/>
    <s v="USD"/>
    <n v="1433735400"/>
    <n v="1429306520"/>
    <b v="0"/>
    <n v="44"/>
    <b v="1"/>
    <s v="music/rock"/>
    <x v="2210"/>
    <x v="2150"/>
    <s v="music"/>
    <s v="rock"/>
    <x v="2867"/>
    <d v="2015-06-07T22:50:00"/>
  </r>
  <r>
    <n v="3914"/>
    <s v="Support Catalan Drama: Skin in Flames, by Guillem Clua"/>
    <s v="Bots &amp; Barrals and StoneCrabs Theatre are excited to present the UK premiere of Guillem Clua's powerful Catalan drama Skin in Flames."/>
    <x v="329"/>
    <x v="1932"/>
    <x v="1"/>
    <x v="9"/>
    <s v="GBP"/>
    <n v="1431298740"/>
    <n v="1429558756"/>
    <b v="0"/>
    <n v="27"/>
    <b v="0"/>
    <s v="theater/plays"/>
    <x v="2211"/>
    <x v="2151"/>
    <s v="theater"/>
    <s v="plays"/>
    <x v="2868"/>
    <d v="2015-05-10T17:59:00"/>
  </r>
  <r>
    <n v="3278"/>
    <s v="Unusual Charles Dickens adaptation at Edinburgh Fringe"/>
    <s v="This Victorian gothic tragedy tells the untold story of Estella Havisham. Combining puppetry, music and striking digital projections."/>
    <x v="329"/>
    <x v="1945"/>
    <x v="2"/>
    <x v="9"/>
    <s v="GBP"/>
    <n v="1433017303"/>
    <n v="1430425303"/>
    <b v="1"/>
    <n v="34"/>
    <b v="1"/>
    <s v="theater/plays"/>
    <x v="2158"/>
    <x v="2152"/>
    <s v="theater"/>
    <s v="plays"/>
    <x v="2869"/>
    <d v="2015-05-30T15:21:43"/>
  </r>
  <r>
    <n v="2626"/>
    <s v="SAGANet STEM Mentoring Lab Accreditation"/>
    <s v="Support the accreditation of our online STEM Mentoring Program with the International Mentoring Association"/>
    <x v="329"/>
    <x v="915"/>
    <x v="2"/>
    <x v="0"/>
    <s v="USD"/>
    <n v="1433343869"/>
    <n v="1430751869"/>
    <b v="0"/>
    <n v="50"/>
    <b v="1"/>
    <s v="technology/space exploration"/>
    <x v="2212"/>
    <x v="2132"/>
    <s v="technology"/>
    <s v="space exploration"/>
    <x v="2870"/>
    <d v="2015-06-03T10:04:29"/>
  </r>
  <r>
    <n v="3900"/>
    <s v="HUB Theatre Group presents John Logan's RED"/>
    <s v="HUB Theatre Group collaborates with local artists to present John Logan's RED to the community."/>
    <x v="329"/>
    <x v="220"/>
    <x v="1"/>
    <x v="0"/>
    <s v="USD"/>
    <n v="1433988791"/>
    <n v="1431396791"/>
    <b v="0"/>
    <n v="5"/>
    <b v="0"/>
    <s v="theater/plays"/>
    <x v="364"/>
    <x v="2153"/>
    <s v="theater"/>
    <s v="plays"/>
    <x v="2871"/>
    <d v="2015-06-10T21:13:11"/>
  </r>
  <r>
    <n v="3614"/>
    <s v="Gruesome Playground Injuries"/>
    <s v="A production of &quot;Gruesome Playground Injuries&quot; by Rajiv Joseph July 24th-August 9th at The Bakery in Denver, CO."/>
    <x v="329"/>
    <x v="1981"/>
    <x v="2"/>
    <x v="0"/>
    <s v="USD"/>
    <n v="1434675616"/>
    <n v="1432083616"/>
    <b v="0"/>
    <n v="71"/>
    <b v="1"/>
    <s v="theater/plays"/>
    <x v="1630"/>
    <x v="2154"/>
    <s v="theater"/>
    <s v="plays"/>
    <x v="2872"/>
    <d v="2015-06-18T20:00:16"/>
  </r>
  <r>
    <n v="549"/>
    <s v="Keyup.in - The gaming community that gives back."/>
    <s v="The project idea came from game keys, gamers give out game keys on insecure forums and websites, we want to change that and make it fun"/>
    <x v="329"/>
    <x v="189"/>
    <x v="1"/>
    <x v="9"/>
    <s v="GBP"/>
    <n v="1436368622"/>
    <n v="1433776622"/>
    <b v="0"/>
    <n v="8"/>
    <b v="0"/>
    <s v="technology/web"/>
    <x v="2213"/>
    <x v="32"/>
    <s v="technology"/>
    <s v="web"/>
    <x v="2873"/>
    <d v="2015-07-08T10:17:02"/>
  </r>
  <r>
    <n v="3747"/>
    <s v="Counting Stars"/>
    <s v="The world premiere of an astonishing new play by acclaimed writer Atiha Sen Gupta."/>
    <x v="329"/>
    <x v="82"/>
    <x v="1"/>
    <x v="9"/>
    <s v="GBP"/>
    <n v="1436137140"/>
    <n v="1433833896"/>
    <b v="0"/>
    <n v="1"/>
    <b v="0"/>
    <s v="theater/plays"/>
    <x v="506"/>
    <x v="22"/>
    <s v="theater"/>
    <s v="plays"/>
    <x v="2874"/>
    <d v="2015-07-05T17:59:00"/>
  </r>
  <r>
    <n v="3780"/>
    <s v="Melissa Youth OnSTAGE Season 5. Act Like you Mean it!"/>
    <s v="Melissa Youth OnSTAGE (MYO) provides kids in North Collin County with the very best in youth theatre opportunities."/>
    <x v="329"/>
    <x v="1566"/>
    <x v="2"/>
    <x v="0"/>
    <s v="USD"/>
    <n v="1436817960"/>
    <n v="1433999785"/>
    <b v="0"/>
    <n v="30"/>
    <b v="1"/>
    <s v="theater/musical"/>
    <x v="1707"/>
    <x v="56"/>
    <s v="theater"/>
    <s v="musical"/>
    <x v="2875"/>
    <d v="2015-07-13T15:06:00"/>
  </r>
  <r>
    <n v="3247"/>
    <s v="Open Letter Theatre presents 'Boys' by Ella Hickson"/>
    <s v="Open Letter Theatre presents 'Boys' by Ella Hickson, at 2015's Edinburgh Fringe Festival! Four students, one flat, one last party!"/>
    <x v="329"/>
    <x v="1997"/>
    <x v="2"/>
    <x v="9"/>
    <s v="GBP"/>
    <n v="1436696712"/>
    <n v="1434104712"/>
    <b v="1"/>
    <n v="57"/>
    <b v="1"/>
    <s v="theater/plays"/>
    <x v="2214"/>
    <x v="2155"/>
    <s v="theater"/>
    <s v="plays"/>
    <x v="2876"/>
    <d v="2015-07-12T05:25:12"/>
  </r>
  <r>
    <n v="3823"/>
    <s v="FEED"/>
    <s v="Feed, a new play by Garrett Markgraf (based on the novel by M.T. Anderson), Directed by Anna Marck at Oakland University."/>
    <x v="329"/>
    <x v="1998"/>
    <x v="2"/>
    <x v="0"/>
    <s v="USD"/>
    <n v="1437364740"/>
    <n v="1434405044"/>
    <b v="0"/>
    <n v="41"/>
    <b v="1"/>
    <s v="theater/plays"/>
    <x v="1464"/>
    <x v="2156"/>
    <s v="theater"/>
    <s v="plays"/>
    <x v="2877"/>
    <d v="2015-07-19T22:59:00"/>
  </r>
  <r>
    <n v="3101"/>
    <s v="Mots Ã‰crits"/>
    <s v="LabellisÃ© 14-18, Mots Ã‰crits est un projet itinÃ©rant de lectures Ã  voix haute par des amateurs, mises en espace par une comÃ©dienne."/>
    <x v="329"/>
    <x v="458"/>
    <x v="1"/>
    <x v="14"/>
    <s v="EUR"/>
    <n v="1437033360"/>
    <n v="1434445937"/>
    <b v="0"/>
    <n v="12"/>
    <b v="0"/>
    <s v="theater/spaces"/>
    <x v="1853"/>
    <x v="22"/>
    <s v="theater"/>
    <s v="spaces"/>
    <x v="2878"/>
    <d v="2015-07-16T02:56:00"/>
  </r>
  <r>
    <n v="3851"/>
    <s v="Waving Goodbye"/>
    <s v="A play about the horrible choices we have to make every day. Should we take a risk, or take the road most travelled?"/>
    <x v="329"/>
    <x v="227"/>
    <x v="1"/>
    <x v="9"/>
    <s v="GBP"/>
    <n v="1437129179"/>
    <n v="1434537179"/>
    <b v="1"/>
    <n v="24"/>
    <b v="0"/>
    <s v="theater/plays"/>
    <x v="2215"/>
    <x v="2157"/>
    <s v="theater"/>
    <s v="plays"/>
    <x v="2879"/>
    <d v="2015-07-17T05:32:59"/>
  </r>
  <r>
    <n v="2864"/>
    <s v="'Haunting Julia' by Alan Ayckbourn"/>
    <s v="Accessible, original theatre for all!"/>
    <x v="329"/>
    <x v="247"/>
    <x v="1"/>
    <x v="9"/>
    <s v="GBP"/>
    <n v="1437139080"/>
    <n v="1434552207"/>
    <b v="0"/>
    <n v="3"/>
    <b v="0"/>
    <s v="theater/plays"/>
    <x v="2216"/>
    <x v="1018"/>
    <s v="theater"/>
    <s v="plays"/>
    <x v="2880"/>
    <d v="2015-07-17T08:18:00"/>
  </r>
  <r>
    <n v="4093"/>
    <s v="The Grouch Who Couldn't Steal Christmas"/>
    <s v="'The Grouch' is the perfect way to brighten up your Christmas. Full of love, laughs and some sheer calculated silliness, don't miss it!"/>
    <x v="329"/>
    <x v="805"/>
    <x v="1"/>
    <x v="9"/>
    <s v="GBP"/>
    <n v="1440272093"/>
    <n v="1435088093"/>
    <b v="0"/>
    <n v="4"/>
    <b v="0"/>
    <s v="theater/plays"/>
    <x v="856"/>
    <x v="31"/>
    <s v="theater"/>
    <s v="plays"/>
    <x v="2881"/>
    <d v="2015-08-22T14:34:53"/>
  </r>
  <r>
    <n v="1295"/>
    <s v="Misfits of London: The Gin Chronicles"/>
    <s v="We had everything sorted for the Fringe, but now our accommodation and Edinburgh angel have fallen through. We're needing vital help."/>
    <x v="329"/>
    <x v="1999"/>
    <x v="2"/>
    <x v="9"/>
    <s v="GBP"/>
    <n v="1438189200"/>
    <n v="1435585497"/>
    <b v="0"/>
    <n v="64"/>
    <b v="1"/>
    <s v="theater/plays"/>
    <x v="2217"/>
    <x v="2158"/>
    <s v="theater"/>
    <s v="plays"/>
    <x v="2882"/>
    <d v="2015-07-29T12:00:00"/>
  </r>
  <r>
    <n v="3898"/>
    <s v="The Return of The Walthamstow Mysteries"/>
    <s v="'Somewhere you know, nowhere you've been' a theatrical _x000a_re-imagining of Walthamstowâ€™s past acted out beneath big skies in the marshes."/>
    <x v="329"/>
    <x v="2000"/>
    <x v="1"/>
    <x v="9"/>
    <s v="GBP"/>
    <n v="1439827200"/>
    <n v="1436355270"/>
    <b v="0"/>
    <n v="16"/>
    <b v="0"/>
    <s v="theater/plays"/>
    <x v="870"/>
    <x v="2159"/>
    <s v="theater"/>
    <s v="plays"/>
    <x v="2883"/>
    <d v="2015-08-17T11:00:00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x v="798"/>
    <x v="0"/>
    <x v="11"/>
    <s v="CAD"/>
    <n v="1439533019"/>
    <n v="1436941019"/>
    <b v="0"/>
    <n v="3"/>
    <b v="0"/>
    <s v="technology/space exploration"/>
    <x v="2218"/>
    <x v="810"/>
    <s v="technology"/>
    <s v="space exploration"/>
    <x v="2884"/>
    <d v="2015-08-14T01:16:59"/>
  </r>
  <r>
    <n v="3561"/>
    <s v="How You Kiss Me... at FringeNYC 2015"/>
    <s v="How You Kiss Me Is Not How I Like To Be Kissed_x000a__x000a_a new play by Dan Giles_x000a__x000a_coming to FringeNYC 2015_x000a__x000a_www.howyoukissme.com"/>
    <x v="329"/>
    <x v="2001"/>
    <x v="2"/>
    <x v="0"/>
    <s v="USD"/>
    <n v="1438799760"/>
    <n v="1437236378"/>
    <b v="0"/>
    <n v="54"/>
    <b v="1"/>
    <s v="theater/plays"/>
    <x v="2219"/>
    <x v="2160"/>
    <s v="theater"/>
    <s v="plays"/>
    <x v="2885"/>
    <d v="2015-08-05T13:36:00"/>
  </r>
  <r>
    <n v="2246"/>
    <s v="The BESPOKE GEEK: Cosplay for Everyday"/>
    <s v="The BESPOKE GEEK is a brand new clothing company from Bletchley, England producing handmade and individual hoodies for geeks."/>
    <x v="329"/>
    <x v="2002"/>
    <x v="2"/>
    <x v="9"/>
    <s v="GBP"/>
    <n v="1441393210"/>
    <n v="1438801210"/>
    <b v="0"/>
    <n v="57"/>
    <b v="1"/>
    <s v="games/tabletop games"/>
    <x v="2220"/>
    <x v="2161"/>
    <s v="games"/>
    <s v="tabletop games"/>
    <x v="2886"/>
    <d v="2015-09-04T14:00:10"/>
  </r>
  <r>
    <n v="1050"/>
    <s v="The (Secular) Barbershop Podcast (Canceled)"/>
    <s v="Secularism is on the rise and I hear you.Talk to me."/>
    <x v="329"/>
    <x v="0"/>
    <x v="0"/>
    <x v="0"/>
    <s v="USD"/>
    <n v="1442257677"/>
    <n v="1439665677"/>
    <b v="0"/>
    <n v="0"/>
    <b v="0"/>
    <s v="journalism/audio"/>
    <x v="0"/>
    <x v="0"/>
    <s v="journalism"/>
    <s v="audio"/>
    <x v="2887"/>
    <d v="2015-09-14T14:07:5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x v="890"/>
    <x v="2"/>
    <x v="0"/>
    <s v="USD"/>
    <n v="1445065210"/>
    <n v="1442473210"/>
    <b v="0"/>
    <n v="45"/>
    <b v="1"/>
    <s v="theater/plays"/>
    <x v="2221"/>
    <x v="2162"/>
    <s v="theater"/>
    <s v="plays"/>
    <x v="2888"/>
    <d v="2015-10-17T02:00:10"/>
  </r>
  <r>
    <n v="3222"/>
    <s v="Shakespeare in ASL - and FREE for everyone"/>
    <s v="Shakespeare's classic re-imagined as a spoken and signed production for deaf and hearing audiences"/>
    <x v="329"/>
    <x v="1991"/>
    <x v="2"/>
    <x v="0"/>
    <s v="USD"/>
    <n v="1445722140"/>
    <n v="1443016697"/>
    <b v="1"/>
    <n v="84"/>
    <b v="1"/>
    <s v="theater/plays"/>
    <x v="2205"/>
    <x v="2163"/>
    <s v="theater"/>
    <s v="plays"/>
    <x v="2889"/>
    <d v="2015-10-24T16:29:00"/>
  </r>
  <r>
    <n v="572"/>
    <s v="FairwayJockey.com Custom Golf Equipment"/>
    <s v="FairwayJockey.com is a web platform to make high quality custom tour golf equipment available at a lower cost to the consumer."/>
    <x v="329"/>
    <x v="0"/>
    <x v="1"/>
    <x v="0"/>
    <s v="USD"/>
    <n v="1446660688"/>
    <n v="1444065088"/>
    <b v="0"/>
    <n v="0"/>
    <b v="0"/>
    <s v="technology/web"/>
    <x v="0"/>
    <x v="0"/>
    <s v="technology"/>
    <s v="web"/>
    <x v="2890"/>
    <d v="2015-11-04T13:11:28"/>
  </r>
  <r>
    <n v="3263"/>
    <s v="Titus Andronicus (with an all-female cast &amp; crew)"/>
    <s v="Shakespeare's bloodiest tragedy, performed and produced exclusively by women."/>
    <x v="329"/>
    <x v="2003"/>
    <x v="2"/>
    <x v="0"/>
    <s v="USD"/>
    <n v="1446238800"/>
    <n v="1444220588"/>
    <b v="1"/>
    <n v="68"/>
    <b v="1"/>
    <s v="theater/plays"/>
    <x v="2222"/>
    <x v="2164"/>
    <s v="theater"/>
    <s v="plays"/>
    <x v="2891"/>
    <d v="2015-10-30T16:00:00"/>
  </r>
  <r>
    <n v="3441"/>
    <s v="Putting on a great play in Los Angeles!"/>
    <s v="We are producing the play Bug, by Tracy Letts.  This will be an inspiring show, and a great way to bring help to a great LA charity."/>
    <x v="329"/>
    <x v="1949"/>
    <x v="2"/>
    <x v="0"/>
    <s v="USD"/>
    <n v="1447445820"/>
    <n v="1445077121"/>
    <b v="0"/>
    <n v="43"/>
    <b v="1"/>
    <s v="theater/plays"/>
    <x v="548"/>
    <x v="2165"/>
    <s v="theater"/>
    <s v="plays"/>
    <x v="2892"/>
    <d v="2015-11-13T15:17:00"/>
  </r>
  <r>
    <n v="2779"/>
    <s v="Our Moon... A book on life for both parents and children."/>
    <s v="Our Moon is a simple book based on a nightly tradition my mother and youngest son started while I was working away."/>
    <x v="329"/>
    <x v="327"/>
    <x v="1"/>
    <x v="0"/>
    <s v="USD"/>
    <n v="1448204621"/>
    <n v="1445609021"/>
    <b v="0"/>
    <n v="1"/>
    <b v="0"/>
    <s v="publishing/children's books"/>
    <x v="2223"/>
    <x v="555"/>
    <s v="publishing"/>
    <s v="children's books"/>
    <x v="2893"/>
    <d v="2015-11-22T10:03:41"/>
  </r>
  <r>
    <n v="3287"/>
    <s v="Three Things: Stories About Life"/>
    <s v="An inspirational one-man play about crisis, community, and the search for wholeness."/>
    <x v="329"/>
    <x v="1192"/>
    <x v="2"/>
    <x v="11"/>
    <s v="CAD"/>
    <n v="1448733628"/>
    <n v="1446573628"/>
    <b v="0"/>
    <n v="34"/>
    <b v="1"/>
    <s v="theater/plays"/>
    <x v="809"/>
    <x v="2166"/>
    <s v="theater"/>
    <s v="plays"/>
    <x v="2894"/>
    <d v="2015-11-28T13:00:28"/>
  </r>
  <r>
    <n v="1150"/>
    <s v="Chef Po's Food Truck"/>
    <s v="Bringing delicious authentic and fusion Taiwanese Food to the West Coast."/>
    <x v="329"/>
    <x v="2004"/>
    <x v="1"/>
    <x v="0"/>
    <s v="USD"/>
    <n v="1452293675"/>
    <n v="1447109675"/>
    <b v="0"/>
    <n v="6"/>
    <b v="0"/>
    <s v="food/food trucks"/>
    <x v="2224"/>
    <x v="208"/>
    <s v="food"/>
    <s v="food trucks"/>
    <x v="2895"/>
    <d v="2016-01-08T17:54:35"/>
  </r>
  <r>
    <n v="3615"/>
    <s v="See Bob Run by Daniel MacIvor"/>
    <s v="Bob is on the road. Bob is on the run. But from what? Will she make it to her destination and what will she find whens she gets there?"/>
    <x v="329"/>
    <x v="156"/>
    <x v="2"/>
    <x v="9"/>
    <s v="GBP"/>
    <n v="1449756896"/>
    <n v="1447164896"/>
    <b v="0"/>
    <n v="72"/>
    <b v="1"/>
    <s v="theater/plays"/>
    <x v="725"/>
    <x v="2167"/>
    <s v="theater"/>
    <s v="plays"/>
    <x v="2896"/>
    <d v="2015-12-10T09:14:56"/>
  </r>
  <r>
    <n v="1212"/>
    <s v="Faces of Yoga: A Coffee Table Photo Book"/>
    <s v="Faces of Yoga is a series of uncomfortable photos of people in strange positions. The photo book will be ready for the holiday season!"/>
    <x v="329"/>
    <x v="1812"/>
    <x v="2"/>
    <x v="0"/>
    <s v="USD"/>
    <n v="1448586000"/>
    <n v="1447195695"/>
    <b v="0"/>
    <n v="83"/>
    <b v="1"/>
    <s v="photography/photobooks"/>
    <x v="2225"/>
    <x v="2168"/>
    <s v="photography"/>
    <s v="photobooks"/>
    <x v="2897"/>
    <d v="2015-11-26T20:00:00"/>
  </r>
  <r>
    <n v="3365"/>
    <s v="From the Pulpit to the Runway"/>
    <s v="A dazzling dramatic musical drama that takes place inside a Charm City Church! Help us finance a play that is back by popular demand!"/>
    <x v="329"/>
    <x v="1943"/>
    <x v="2"/>
    <x v="0"/>
    <s v="USD"/>
    <n v="1449973592"/>
    <n v="1447381592"/>
    <b v="0"/>
    <n v="3"/>
    <b v="1"/>
    <s v="theater/plays"/>
    <x v="1595"/>
    <x v="2169"/>
    <s v="theater"/>
    <s v="plays"/>
    <x v="2898"/>
    <d v="2015-12-12T21:26:32"/>
  </r>
  <r>
    <n v="2233"/>
    <s v="Cadaver - A Card Game For Aspiring Necromancers"/>
    <s v="Cadaver is a lighthearted game of friendly necromancy! Players compete to resurrect as many bodies as possible!"/>
    <x v="329"/>
    <x v="2005"/>
    <x v="2"/>
    <x v="9"/>
    <s v="GBP"/>
    <n v="1450051200"/>
    <n v="1448269539"/>
    <b v="0"/>
    <n v="391"/>
    <b v="1"/>
    <s v="games/tabletop games"/>
    <x v="2226"/>
    <x v="2170"/>
    <s v="games"/>
    <s v="tabletop games"/>
    <x v="2899"/>
    <d v="2015-12-13T19:00:00"/>
  </r>
  <r>
    <n v="569"/>
    <s v="Mioti"/>
    <s v="Mioti is an indie game marketplace that doubles as a community for developers to join networks and discuss projects."/>
    <x v="329"/>
    <x v="68"/>
    <x v="1"/>
    <x v="11"/>
    <s v="CAD"/>
    <n v="1451679612"/>
    <n v="1449087612"/>
    <b v="0"/>
    <n v="1"/>
    <b v="0"/>
    <s v="technology/web"/>
    <x v="281"/>
    <x v="66"/>
    <s v="technology"/>
    <s v="web"/>
    <x v="2900"/>
    <d v="2016-01-01T15:20:12"/>
  </r>
  <r>
    <n v="1111"/>
    <s v="Funding HyperLight Studios"/>
    <s v="We are bringing a new gaming experience to the field. One that will connect a community of people and servers from around the world."/>
    <x v="329"/>
    <x v="4"/>
    <x v="1"/>
    <x v="0"/>
    <s v="USD"/>
    <n v="1452228790"/>
    <n v="1449636790"/>
    <b v="0"/>
    <n v="1"/>
    <b v="0"/>
    <s v="games/video games"/>
    <x v="302"/>
    <x v="4"/>
    <s v="games"/>
    <s v="video games"/>
    <x v="2901"/>
    <d v="2016-01-07T23:53:10"/>
  </r>
  <r>
    <n v="962"/>
    <s v="i-Davit: Hands Free System for iPad/Tablets/Devices"/>
    <s v="Introducing the iDavit, a revolutionary crane-like system thatâ€™ll allow you to work anywhere. Hands free to be totally hands on."/>
    <x v="329"/>
    <x v="2006"/>
    <x v="1"/>
    <x v="0"/>
    <s v="USD"/>
    <n v="1455210353"/>
    <n v="1451927153"/>
    <b v="0"/>
    <n v="37"/>
    <b v="0"/>
    <s v="technology/wearables"/>
    <x v="2227"/>
    <x v="2171"/>
    <s v="technology"/>
    <s v="wearables"/>
    <x v="2902"/>
    <d v="2016-02-11T12:05:53"/>
  </r>
  <r>
    <n v="4030"/>
    <s v="The Martin and Lewis Tribute Show"/>
    <s v="The world's best and only tribute to Dean Martin and Jerry Lewis_x000a_ bringing back the Music, Laughter and the Love."/>
    <x v="329"/>
    <x v="251"/>
    <x v="1"/>
    <x v="0"/>
    <s v="USD"/>
    <n v="1454525340"/>
    <n v="1452008599"/>
    <b v="0"/>
    <n v="6"/>
    <b v="0"/>
    <s v="theater/plays"/>
    <x v="1660"/>
    <x v="771"/>
    <s v="theater"/>
    <s v="plays"/>
    <x v="2903"/>
    <d v="2016-02-03T13:49:00"/>
  </r>
  <r>
    <n v="194"/>
    <s v="Desperation Short Film"/>
    <s v="Northern Irish Original Short Film based on the desperation of love and survival and taking a risk that may change everything."/>
    <x v="329"/>
    <x v="77"/>
    <x v="1"/>
    <x v="9"/>
    <s v="GBP"/>
    <n v="1457308531"/>
    <n v="1452124531"/>
    <b v="0"/>
    <n v="3"/>
    <b v="0"/>
    <s v="film &amp; video/drama"/>
    <x v="1699"/>
    <x v="4"/>
    <s v="film &amp; video"/>
    <s v="drama"/>
    <x v="2904"/>
    <d v="2016-03-06T18:55:31"/>
  </r>
  <r>
    <n v="4112"/>
    <s v="A Great New Controversial Play - &quot;The Divide&quot;."/>
    <s v="Set in Southern America â€œThe Divideâ€ is a stage play that touches on the issues that are forefront in America and the world."/>
    <x v="329"/>
    <x v="4"/>
    <x v="1"/>
    <x v="12"/>
    <s v="EUR"/>
    <n v="1456617600"/>
    <n v="1454280186"/>
    <b v="0"/>
    <n v="1"/>
    <b v="0"/>
    <s v="theater/plays"/>
    <x v="302"/>
    <x v="4"/>
    <s v="theater"/>
    <s v="plays"/>
    <x v="2905"/>
    <d v="2016-02-27T19:00:00"/>
  </r>
  <r>
    <n v="1392"/>
    <s v="Telesomniac's Debut Album"/>
    <s v="Telesomniac is a rock band from Provo, UT releasing their debut album Thirty-One Flashes in the Dark."/>
    <x v="329"/>
    <x v="2007"/>
    <x v="2"/>
    <x v="0"/>
    <s v="USD"/>
    <n v="1456976586"/>
    <n v="1454298186"/>
    <b v="0"/>
    <n v="104"/>
    <b v="1"/>
    <s v="music/rock"/>
    <x v="2228"/>
    <x v="2172"/>
    <s v="music"/>
    <s v="rock"/>
    <x v="2906"/>
    <d v="2016-03-02T22:43:06"/>
  </r>
  <r>
    <n v="1572"/>
    <s v="A Countrified Wedding: A Guide to an English Country Wedding"/>
    <s v="So many brides want a country wedding, but where to start? Whether you want a barn or a tipi, this guide can help you plan your day."/>
    <x v="329"/>
    <x v="426"/>
    <x v="0"/>
    <x v="9"/>
    <s v="GBP"/>
    <n v="1456703940"/>
    <n v="1454546859"/>
    <b v="0"/>
    <n v="3"/>
    <b v="0"/>
    <s v="publishing/art books"/>
    <x v="1658"/>
    <x v="1328"/>
    <s v="publishing"/>
    <s v="art books"/>
    <x v="2907"/>
    <d v="2016-02-28T18:59:00"/>
  </r>
  <r>
    <n v="3597"/>
    <s v="Akvavit Theatre presents NOTHING OF ME by Arne Lygre"/>
    <s v="&quot;I think that I have my own will. I can stop this, I tell myself. But it's not true.&quot;"/>
    <x v="329"/>
    <x v="1949"/>
    <x v="2"/>
    <x v="0"/>
    <s v="USD"/>
    <n v="1456984740"/>
    <n v="1455717790"/>
    <b v="0"/>
    <n v="33"/>
    <b v="1"/>
    <s v="theater/plays"/>
    <x v="548"/>
    <x v="2173"/>
    <s v="theater"/>
    <s v="plays"/>
    <x v="2908"/>
    <d v="2016-03-03T00:59:00"/>
  </r>
  <r>
    <n v="2165"/>
    <s v="Le Temps Nous Est ComtÃ©"/>
    <s v="Vous aimez le rock fort ? Aidez les Beat Cheese Ã  produire leur premier album ! Do you like cheese? Help us produce our first album!"/>
    <x v="329"/>
    <x v="302"/>
    <x v="2"/>
    <x v="14"/>
    <s v="EUR"/>
    <n v="1460127635"/>
    <n v="1457539235"/>
    <b v="0"/>
    <n v="117"/>
    <b v="1"/>
    <s v="music/rock"/>
    <x v="645"/>
    <x v="2174"/>
    <s v="music"/>
    <s v="rock"/>
    <x v="2909"/>
    <d v="2016-04-08T10:00:35"/>
  </r>
  <r>
    <n v="2907"/>
    <s v="Little Nell's - a play"/>
    <s v="Spend an evening in the afterlife with some of the greatest women who ever lived. LITTLE NELL's,by Jill Hughes, Los Angeles- June, 2016"/>
    <x v="329"/>
    <x v="11"/>
    <x v="1"/>
    <x v="0"/>
    <s v="USD"/>
    <n v="1463259837"/>
    <n v="1458075837"/>
    <b v="0"/>
    <n v="2"/>
    <b v="0"/>
    <s v="theater/plays"/>
    <x v="337"/>
    <x v="4"/>
    <s v="theater"/>
    <s v="plays"/>
    <x v="2910"/>
    <d v="2016-05-14T16:03:57"/>
  </r>
  <r>
    <n v="2809"/>
    <s v="Sugarglass Theatre"/>
    <s v="Sugarglass is a Dublin based theatre company committed to international collaboration. 2016 sees the launch of their NYC division."/>
    <x v="329"/>
    <x v="2001"/>
    <x v="2"/>
    <x v="0"/>
    <s v="USD"/>
    <n v="1459348740"/>
    <n v="1458647725"/>
    <b v="0"/>
    <n v="21"/>
    <b v="1"/>
    <s v="theater/plays"/>
    <x v="2219"/>
    <x v="2175"/>
    <s v="theater"/>
    <s v="plays"/>
    <x v="2911"/>
    <d v="2016-03-30T09:39:00"/>
  </r>
  <r>
    <n v="3550"/>
    <s v="MOONFACE"/>
    <s v="MOONFACE explores the formative f***k-ups of adolescence. Fresh, incisive new writing. Monologue, movement and striking naturalism."/>
    <x v="329"/>
    <x v="2008"/>
    <x v="2"/>
    <x v="9"/>
    <s v="GBP"/>
    <n v="1462224398"/>
    <n v="1459632398"/>
    <b v="0"/>
    <n v="64"/>
    <b v="1"/>
    <s v="theater/plays"/>
    <x v="1655"/>
    <x v="2176"/>
    <s v="theater"/>
    <s v="plays"/>
    <x v="2912"/>
    <d v="2016-05-02T16:26:38"/>
  </r>
  <r>
    <n v="2829"/>
    <s v="MUMBURGER by Sarah Kosar"/>
    <s v="In a visceral new play about family, grief and red meat, Sarah Kosar (Royal Court) asks how far we'd go to connect with those we love."/>
    <x v="329"/>
    <x v="2009"/>
    <x v="2"/>
    <x v="9"/>
    <s v="GBP"/>
    <n v="1464863118"/>
    <n v="1462443918"/>
    <b v="0"/>
    <n v="76"/>
    <b v="1"/>
    <s v="theater/plays"/>
    <x v="2229"/>
    <x v="2177"/>
    <s v="theater"/>
    <s v="plays"/>
    <x v="2913"/>
    <d v="2016-06-02T05:25:18"/>
  </r>
  <r>
    <n v="2933"/>
    <s v="Three Postcards: Pre-Production Costs"/>
    <s v="An intimate musical about friendship and time, growing up, and coming of age. Music and words that will stay with you for years to come"/>
    <x v="329"/>
    <x v="2010"/>
    <x v="2"/>
    <x v="0"/>
    <s v="USD"/>
    <n v="1465081053"/>
    <n v="1462489053"/>
    <b v="0"/>
    <n v="54"/>
    <b v="1"/>
    <s v="theater/musical"/>
    <x v="2230"/>
    <x v="2178"/>
    <s v="theater"/>
    <s v="musical"/>
    <x v="2914"/>
    <d v="2016-06-04T17:57:33"/>
  </r>
  <r>
    <n v="2177"/>
    <s v="Nobody Rides For Free ~ Stone Horse"/>
    <s v="Stone Horse ~ _x000a_Doing what they do best, laying down honest and _x000a_proper Rock-n-Roll guaranteed to soothe your soul!"/>
    <x v="329"/>
    <x v="2002"/>
    <x v="2"/>
    <x v="0"/>
    <s v="USD"/>
    <n v="1465192867"/>
    <n v="1463032867"/>
    <b v="0"/>
    <n v="38"/>
    <b v="1"/>
    <s v="music/rock"/>
    <x v="2220"/>
    <x v="2179"/>
    <s v="music"/>
    <s v="rock"/>
    <x v="2915"/>
    <d v="2016-06-06T01:01:07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x v="2011"/>
    <x v="2"/>
    <x v="9"/>
    <s v="GBP"/>
    <n v="1466377200"/>
    <n v="1463351329"/>
    <b v="0"/>
    <n v="169"/>
    <b v="1"/>
    <s v="games/tabletop games"/>
    <x v="2231"/>
    <x v="2180"/>
    <s v="games"/>
    <s v="tabletop games"/>
    <x v="2916"/>
    <d v="2016-06-19T18:00:00"/>
  </r>
  <r>
    <n v="3484"/>
    <s v="Macbeth in the Basement"/>
    <s v="MACBETH IN THE BASEMENT will premiere at the Capital Fringe Festival in July 2016. A teenage kingâ€™s rise and fall in a vicious game."/>
    <x v="329"/>
    <x v="2012"/>
    <x v="2"/>
    <x v="0"/>
    <s v="USD"/>
    <n v="1466014499"/>
    <n v="1463422499"/>
    <b v="0"/>
    <n v="44"/>
    <b v="1"/>
    <s v="theater/plays"/>
    <x v="2232"/>
    <x v="2181"/>
    <s v="theater"/>
    <s v="plays"/>
    <x v="2917"/>
    <d v="2016-06-15T13:14:59"/>
  </r>
  <r>
    <n v="3320"/>
    <s v="Mama Threw Me So High &amp; He Who Speaks"/>
    <s v="Imaginary Theater Company presents two modern day tall tales about family, resilience and redemption."/>
    <x v="329"/>
    <x v="2013"/>
    <x v="2"/>
    <x v="0"/>
    <s v="USD"/>
    <n v="1466557557"/>
    <n v="1463965557"/>
    <b v="0"/>
    <n v="38"/>
    <b v="1"/>
    <s v="theater/plays"/>
    <x v="1166"/>
    <x v="2182"/>
    <s v="theater"/>
    <s v="plays"/>
    <x v="2918"/>
    <d v="2016-06-21T20:05:57"/>
  </r>
  <r>
    <n v="2867"/>
    <s v="A Midsummer Night's Dream"/>
    <s v="This production is being put together by Wilson's newest professional theater company, the Wyldepine Players in conjunction w/ Taiplab"/>
    <x v="329"/>
    <x v="2014"/>
    <x v="1"/>
    <x v="0"/>
    <s v="USD"/>
    <n v="1467604800"/>
    <n v="1465533672"/>
    <b v="0"/>
    <n v="10"/>
    <b v="0"/>
    <s v="theater/plays"/>
    <x v="2233"/>
    <x v="2183"/>
    <s v="theater"/>
    <s v="plays"/>
    <x v="2919"/>
    <d v="2016-07-03T23:00:00"/>
  </r>
  <r>
    <n v="3503"/>
    <s v="Tarantella"/>
    <s v="A group of Sicilian immigrants in New York struggle to deal with conflict from both within the family and from without."/>
    <x v="329"/>
    <x v="2015"/>
    <x v="2"/>
    <x v="9"/>
    <s v="GBP"/>
    <n v="1469359728"/>
    <n v="1466767728"/>
    <b v="0"/>
    <n v="38"/>
    <b v="1"/>
    <s v="theater/plays"/>
    <x v="2234"/>
    <x v="2184"/>
    <s v="theater"/>
    <s v="plays"/>
    <x v="2920"/>
    <d v="2016-07-24T06:28:48"/>
  </r>
  <r>
    <n v="681"/>
    <s v="D-Pro Athletic Headband with Carbon Fiber"/>
    <s v="The D-Pro is a lightweight, moisture-wicking headband with a padded carbon fiber insert that reduces the risk of head injury in sports."/>
    <x v="329"/>
    <x v="4"/>
    <x v="1"/>
    <x v="0"/>
    <s v="USD"/>
    <n v="1477509604"/>
    <n v="1474917604"/>
    <b v="0"/>
    <n v="1"/>
    <b v="0"/>
    <s v="technology/wearables"/>
    <x v="302"/>
    <x v="4"/>
    <s v="technology"/>
    <s v="wearables"/>
    <x v="2921"/>
    <d v="2016-10-26T14:20:04"/>
  </r>
  <r>
    <n v="2447"/>
    <s v="The Workingman's Cake by Delectabites"/>
    <s v="Some days you just need cake! Homemade cake, wild (and classic) flavors, icing on the inside and shipped fresh to your home or office!"/>
    <x v="329"/>
    <x v="2016"/>
    <x v="2"/>
    <x v="0"/>
    <s v="USD"/>
    <n v="1478923200"/>
    <n v="1476184593"/>
    <b v="0"/>
    <n v="337"/>
    <b v="1"/>
    <s v="food/small batch"/>
    <x v="2235"/>
    <x v="2185"/>
    <s v="food"/>
    <s v="small batch"/>
    <x v="2922"/>
    <d v="2016-11-11T23:00:00"/>
  </r>
  <r>
    <n v="1183"/>
    <s v="Freshie's Donuts Food Trailer"/>
    <s v="Help Freshie keep her dream alive by pledging to get a donut truck! She will be able to do events as well as cater to the community"/>
    <x v="329"/>
    <x v="176"/>
    <x v="1"/>
    <x v="0"/>
    <s v="USD"/>
    <n v="1478059140"/>
    <n v="1476391223"/>
    <b v="0"/>
    <n v="3"/>
    <b v="0"/>
    <s v="food/food trucks"/>
    <x v="2194"/>
    <x v="2186"/>
    <s v="food"/>
    <s v="food trucks"/>
    <x v="2923"/>
    <d v="2016-11-01T22:59:00"/>
  </r>
  <r>
    <n v="3920"/>
    <s v="'SCARAMOUCHE JONES'' by Justin Butcher"/>
    <s v="An enthralling tale charting the ecstasies and tragedies behind the seven white masks of centenarian clown,Scaramouche Jones."/>
    <x v="329"/>
    <x v="220"/>
    <x v="1"/>
    <x v="9"/>
    <s v="GBP"/>
    <n v="1479032260"/>
    <n v="1476436660"/>
    <b v="0"/>
    <n v="3"/>
    <b v="0"/>
    <s v="theater/plays"/>
    <x v="364"/>
    <x v="1706"/>
    <s v="theater"/>
    <s v="plays"/>
    <x v="2924"/>
    <d v="2016-11-13T05:17:40"/>
  </r>
  <r>
    <n v="3312"/>
    <s v="Richard III"/>
    <s v="Bare Theatre presents one of Shakespeare's most notorious characters in the final chapter of the War of the Roses saga."/>
    <x v="329"/>
    <x v="743"/>
    <x v="2"/>
    <x v="0"/>
    <s v="USD"/>
    <n v="1478901600"/>
    <n v="1477077946"/>
    <b v="0"/>
    <n v="41"/>
    <b v="1"/>
    <s v="theater/plays"/>
    <x v="2236"/>
    <x v="2187"/>
    <s v="theater"/>
    <s v="plays"/>
    <x v="2925"/>
    <d v="2016-11-11T17:00:00"/>
  </r>
  <r>
    <n v="2377"/>
    <s v="Fluttify - New Canadian Tech Start Up (Canceled)"/>
    <s v="Fluttify is an Online Video Sharing Platform allowing friends to share their favorite Trending Content with each other."/>
    <x v="329"/>
    <x v="0"/>
    <x v="0"/>
    <x v="11"/>
    <s v="CAD"/>
    <n v="1480110783"/>
    <n v="1477515183"/>
    <b v="0"/>
    <n v="0"/>
    <b v="0"/>
    <s v="technology/web"/>
    <x v="0"/>
    <x v="0"/>
    <s v="technology"/>
    <s v="web"/>
    <x v="2926"/>
    <d v="2016-11-25T16:53:03"/>
  </r>
  <r>
    <n v="1302"/>
    <s v="Help bring Boys of a Certain Age back to NYC!"/>
    <s v="Boys of a Certain Age is a unique and special show that we're trying to remount in New York City in 2017."/>
    <x v="329"/>
    <x v="1192"/>
    <x v="2"/>
    <x v="0"/>
    <s v="USD"/>
    <n v="1480559011"/>
    <n v="1477963411"/>
    <b v="0"/>
    <n v="50"/>
    <b v="1"/>
    <s v="theater/plays"/>
    <x v="809"/>
    <x v="14"/>
    <s v="theater"/>
    <s v="plays"/>
    <x v="2927"/>
    <d v="2016-11-30T21:23:31"/>
  </r>
  <r>
    <n v="197"/>
    <s v="Cole - A Short Film."/>
    <s v="â€œAfter a terrifying ordeal, a young woman is left in a depressive state and abandoned to cope with a distressing account of revengeâ€"/>
    <x v="329"/>
    <x v="2017"/>
    <x v="1"/>
    <x v="9"/>
    <s v="GBP"/>
    <n v="1487365200"/>
    <n v="1483734100"/>
    <b v="0"/>
    <n v="8"/>
    <b v="0"/>
    <s v="film &amp; video/drama"/>
    <x v="1082"/>
    <x v="2188"/>
    <s v="film &amp; video"/>
    <s v="drama"/>
    <x v="2928"/>
    <d v="2017-02-17T16:00:00"/>
  </r>
  <r>
    <n v="2269"/>
    <s v="Treasure Decks for 5th Edition - Only $12!"/>
    <s v="Add exciting loot drops to your CR 1-4, 5-8, 9-12, 13-16, and 17-20 encounters! Each deck has over 200 possible outcomes!"/>
    <x v="329"/>
    <x v="2018"/>
    <x v="2"/>
    <x v="0"/>
    <s v="USD"/>
    <n v="1488862800"/>
    <n v="1486745663"/>
    <b v="0"/>
    <n v="902"/>
    <b v="1"/>
    <s v="games/tabletop games"/>
    <x v="2237"/>
    <x v="2189"/>
    <s v="games"/>
    <s v="tabletop games"/>
    <x v="2929"/>
    <d v="2017-03-07T00:00:00"/>
  </r>
  <r>
    <n v="2273"/>
    <s v="Get Adler! Premium Edition"/>
    <s v="London, 1937. Top-Secret docs are missing. So, too, is Agent Adler! Intelligence has 7 hrs to find him. Deduction, Deception &amp; Action!"/>
    <x v="329"/>
    <x v="1540"/>
    <x v="2"/>
    <x v="11"/>
    <s v="CAD"/>
    <n v="1489320642"/>
    <n v="1487164242"/>
    <b v="0"/>
    <n v="147"/>
    <b v="1"/>
    <s v="games/tabletop games"/>
    <x v="2238"/>
    <x v="2190"/>
    <s v="games"/>
    <s v="tabletop games"/>
    <x v="2930"/>
    <d v="2017-03-12T07:10:42"/>
  </r>
  <r>
    <n v="1690"/>
    <s v="NewKings Album &quot;Rise Up&quot;"/>
    <s v="Our newest project! We are hard at it trying to bring music that uplifts the spirit, and tells a story of life-changing love."/>
    <x v="329"/>
    <x v="2019"/>
    <x v="3"/>
    <x v="0"/>
    <s v="USD"/>
    <n v="1491470442"/>
    <n v="1488882042"/>
    <b v="0"/>
    <n v="11"/>
    <b v="0"/>
    <s v="music/faith"/>
    <x v="2239"/>
    <x v="2191"/>
    <s v="music"/>
    <s v="faith"/>
    <x v="2931"/>
    <d v="2017-04-06T04:20:42"/>
  </r>
  <r>
    <n v="2724"/>
    <s v="RasPiO GPIO Quick Reference Ruler for Raspberry Pi RPi.GPIO"/>
    <s v="RPi.GPIO Quick reference for GPIO programming on Raspberry Pi. Python code &amp; port ID labels in a convenient 6&quot; PCB ruler"/>
    <x v="330"/>
    <x v="2020"/>
    <x v="2"/>
    <x v="9"/>
    <s v="GBP"/>
    <n v="1439625059"/>
    <n v="1436860259"/>
    <b v="0"/>
    <n v="1019"/>
    <b v="1"/>
    <s v="technology/hardware"/>
    <x v="2240"/>
    <x v="2192"/>
    <s v="technology"/>
    <s v="hardware"/>
    <x v="2932"/>
    <d v="2015-08-15T02:50:59"/>
  </r>
  <r>
    <n v="376"/>
    <s v="Quintessential: The Journey"/>
    <s v="A film about the cosmetics industry. Everything you need to know about the ingredients being used and what alternatives are out there."/>
    <x v="331"/>
    <x v="2021"/>
    <x v="2"/>
    <x v="9"/>
    <s v="GBP"/>
    <n v="1472122316"/>
    <n v="1469443916"/>
    <b v="0"/>
    <n v="48"/>
    <b v="1"/>
    <s v="film &amp; video/documentary"/>
    <x v="2241"/>
    <x v="2193"/>
    <s v="film &amp; video"/>
    <s v="documentary"/>
    <x v="2933"/>
    <d v="2016-08-25T05:51:56"/>
  </r>
  <r>
    <n v="3865"/>
    <s v="Fellatia's-Fantastic-Fun-Time-Show"/>
    <s v="Sissy Entertainment delivers a delicious cabaret that blends comedic monologue, song, and traditional sketch comedy."/>
    <x v="332"/>
    <x v="1029"/>
    <x v="1"/>
    <x v="11"/>
    <s v="CAD"/>
    <n v="1409376600"/>
    <n v="1405957098"/>
    <b v="0"/>
    <n v="14"/>
    <b v="0"/>
    <s v="theater/plays"/>
    <x v="2242"/>
    <x v="2194"/>
    <s v="theater"/>
    <s v="plays"/>
    <x v="2934"/>
    <d v="2014-08-30T00:30:00"/>
  </r>
  <r>
    <n v="1493"/>
    <s v="The Great Grand Zeppelin Chase"/>
    <s v="Help illustrate the sequel to the bestselling _x000a_The Transylvania Flying Squad of Detectives"/>
    <x v="333"/>
    <x v="0"/>
    <x v="1"/>
    <x v="0"/>
    <s v="USD"/>
    <n v="1371415675"/>
    <n v="1368823675"/>
    <b v="0"/>
    <n v="0"/>
    <b v="0"/>
    <s v="publishing/fiction"/>
    <x v="0"/>
    <x v="0"/>
    <s v="publishing"/>
    <s v="fiction"/>
    <x v="2935"/>
    <d v="2013-06-16T15:47:55"/>
  </r>
  <r>
    <n v="3778"/>
    <s v="Give a Puppet a Hand"/>
    <s v="Sponsor an AVENUE Q puppet for The Barn Players April 2015 production."/>
    <x v="333"/>
    <x v="1262"/>
    <x v="2"/>
    <x v="0"/>
    <s v="USD"/>
    <n v="1423942780"/>
    <n v="1418758780"/>
    <b v="0"/>
    <n v="36"/>
    <b v="1"/>
    <s v="theater/musical"/>
    <x v="2243"/>
    <x v="2195"/>
    <s v="theater"/>
    <s v="musical"/>
    <x v="2936"/>
    <d v="2015-02-14T14:39:40"/>
  </r>
  <r>
    <n v="2986"/>
    <s v="Higher Education"/>
    <s v="Support the circus arts and help our aerial students work with more height. With your support, we will install beams at 19ft!"/>
    <x v="333"/>
    <x v="2022"/>
    <x v="2"/>
    <x v="9"/>
    <s v="GBP"/>
    <n v="1462100406"/>
    <n v="1456920006"/>
    <b v="0"/>
    <n v="56"/>
    <b v="1"/>
    <s v="theater/spaces"/>
    <x v="1162"/>
    <x v="2196"/>
    <s v="theater"/>
    <s v="spaces"/>
    <x v="2937"/>
    <d v="2016-05-01T06:00:06"/>
  </r>
  <r>
    <n v="3555"/>
    <s v="Free Theatre for Kids: Baby Living Room"/>
    <s v="Baby Living Room is a project created by Spazio Farma Mestre for children: free theatre for kids as sustainable education for families"/>
    <x v="333"/>
    <x v="2023"/>
    <x v="2"/>
    <x v="5"/>
    <s v="EUR"/>
    <n v="1479382594"/>
    <n v="1476786994"/>
    <b v="0"/>
    <n v="14"/>
    <b v="1"/>
    <s v="theater/plays"/>
    <x v="809"/>
    <x v="2197"/>
    <s v="theater"/>
    <s v="plays"/>
    <x v="2938"/>
    <d v="2016-11-17T06:36:34"/>
  </r>
  <r>
    <n v="1689"/>
    <s v="Fly Away"/>
    <s v="Praising the Living God in the second half of life."/>
    <x v="333"/>
    <x v="2023"/>
    <x v="3"/>
    <x v="0"/>
    <s v="USD"/>
    <n v="1489700230"/>
    <n v="1487111830"/>
    <b v="0"/>
    <n v="14"/>
    <b v="0"/>
    <s v="music/faith"/>
    <x v="809"/>
    <x v="2197"/>
    <s v="music"/>
    <s v="faith"/>
    <x v="2939"/>
    <d v="2017-03-16T16:37:10"/>
  </r>
  <r>
    <n v="1531"/>
    <s v="Smell the [City of] Roses"/>
    <s v="A street level, film, photographic representation of the character of the City of Roses, from a native Portlander's honest perspective."/>
    <x v="334"/>
    <x v="2024"/>
    <x v="2"/>
    <x v="0"/>
    <s v="USD"/>
    <n v="1417402800"/>
    <n v="1414610126"/>
    <b v="1"/>
    <n v="73"/>
    <b v="1"/>
    <s v="photography/photobooks"/>
    <x v="2244"/>
    <x v="2198"/>
    <s v="photography"/>
    <s v="photobooks"/>
    <x v="2940"/>
    <d v="2014-11-30T22:00:00"/>
  </r>
  <r>
    <n v="1648"/>
    <s v="Arches - Wide Awake on Vinyl "/>
    <s v="We've finished recording our debut LP &quot;Wide Awake&quot; and would love to have it pressed on vinyl, but we need your help"/>
    <x v="335"/>
    <x v="2025"/>
    <x v="2"/>
    <x v="0"/>
    <s v="USD"/>
    <n v="1300636482"/>
    <n v="1298048082"/>
    <b v="0"/>
    <n v="90"/>
    <b v="1"/>
    <s v="music/pop"/>
    <x v="2245"/>
    <x v="2199"/>
    <s v="music"/>
    <s v="pop"/>
    <x v="2941"/>
    <d v="2011-03-20T10:54:42"/>
  </r>
  <r>
    <n v="270"/>
    <s v="rock on: inside the archive of an unlikely rock photographer"/>
    <s v="Journey behind the lens of the legendary Jini Dellaccio, one of the first women rock â€˜nâ€™ roll photographers."/>
    <x v="335"/>
    <x v="2026"/>
    <x v="2"/>
    <x v="0"/>
    <s v="USD"/>
    <n v="1306296000"/>
    <n v="1301950070"/>
    <b v="1"/>
    <n v="61"/>
    <b v="1"/>
    <s v="film &amp; video/documentary"/>
    <x v="2246"/>
    <x v="2200"/>
    <s v="film &amp; video"/>
    <s v="documentary"/>
    <x v="2942"/>
    <d v="2011-05-24T23:00:00"/>
  </r>
  <r>
    <n v="803"/>
    <s v="The Beautiful Refrain's &quot;Page One&quot; Project"/>
    <s v="We're recording our first single in Nashville this summer and sending it to radio with Shamrock Media Group.  We need your help!!"/>
    <x v="335"/>
    <x v="2027"/>
    <x v="2"/>
    <x v="0"/>
    <s v="USD"/>
    <n v="1306630800"/>
    <n v="1304376478"/>
    <b v="0"/>
    <n v="38"/>
    <b v="1"/>
    <s v="music/rock"/>
    <x v="2247"/>
    <x v="2201"/>
    <s v="music"/>
    <s v="rock"/>
    <x v="2943"/>
    <d v="2011-05-28T20:00:00"/>
  </r>
  <r>
    <n v="2302"/>
    <s v="Wildcat Strike's 2nd album release - Digital Age"/>
    <s v="Wildcat Strike is looking to complete it's second full length album, titled &quot;Digital Age&quot;, and we want you to be a part of it!"/>
    <x v="335"/>
    <x v="2028"/>
    <x v="2"/>
    <x v="0"/>
    <s v="USD"/>
    <n v="1388473200"/>
    <n v="1385585434"/>
    <b v="1"/>
    <n v="85"/>
    <b v="1"/>
    <s v="music/indie rock"/>
    <x v="2248"/>
    <x v="2202"/>
    <s v="music"/>
    <s v="indie rock"/>
    <x v="2944"/>
    <d v="2013-12-31T02:00:00"/>
  </r>
  <r>
    <n v="1543"/>
    <s v="Sunrises in the MidWest"/>
    <s v="I plan to take pictures of the sunrise in the MidWest every day in 2015 and compile them in a slide show for distribution."/>
    <x v="336"/>
    <x v="22"/>
    <x v="1"/>
    <x v="0"/>
    <s v="USD"/>
    <n v="1416662034"/>
    <n v="1414066434"/>
    <b v="0"/>
    <n v="1"/>
    <b v="0"/>
    <s v="photography/nature"/>
    <x v="2249"/>
    <x v="21"/>
    <s v="photography"/>
    <s v="nature"/>
    <x v="2945"/>
    <d v="2014-11-22T08:13:54"/>
  </r>
  <r>
    <n v="3252"/>
    <s v="Modern Love"/>
    <s v="How do we navigate the boundaries between friendship, sexual intimacy and obsessive desire?"/>
    <x v="336"/>
    <x v="2029"/>
    <x v="2"/>
    <x v="9"/>
    <s v="GBP"/>
    <n v="1473247240"/>
    <n v="1470655240"/>
    <b v="1"/>
    <n v="50"/>
    <b v="1"/>
    <s v="theater/plays"/>
    <x v="2250"/>
    <x v="2203"/>
    <s v="theater"/>
    <s v="plays"/>
    <x v="2946"/>
    <d v="2016-09-07T06:20:40"/>
  </r>
  <r>
    <n v="4081"/>
    <s v="AU Theatre Wing (Pygmalion Sound and Lighting Fees)"/>
    <s v="AUTheatreWing is a student theatre association fostering the development of the dramatic arts at our university."/>
    <x v="337"/>
    <x v="62"/>
    <x v="1"/>
    <x v="0"/>
    <s v="USD"/>
    <n v="1425819425"/>
    <n v="1423231025"/>
    <b v="0"/>
    <n v="12"/>
    <b v="0"/>
    <s v="theater/plays"/>
    <x v="2251"/>
    <x v="2204"/>
    <s v="theater"/>
    <s v="plays"/>
    <x v="2947"/>
    <d v="2015-03-08T07:57:05"/>
  </r>
  <r>
    <n v="745"/>
    <s v="Help Launch the Most Amazing Online Organizing Guide Ever."/>
    <s v="Help launch a FREE guide that can help activists &amp; community organizers leverage social media tools for change like never before."/>
    <x v="338"/>
    <x v="2030"/>
    <x v="2"/>
    <x v="0"/>
    <s v="USD"/>
    <n v="1367588645"/>
    <n v="1364996645"/>
    <b v="0"/>
    <n v="74"/>
    <b v="1"/>
    <s v="publishing/nonfiction"/>
    <x v="2252"/>
    <x v="2205"/>
    <s v="publishing"/>
    <s v="nonfiction"/>
    <x v="2948"/>
    <d v="2013-05-03T08:44:05"/>
  </r>
  <r>
    <n v="72"/>
    <s v="Trickle"/>
    <s v="A young man forced to live back home after an automobile accident leaves him to rediscover what it means to be a part of his family."/>
    <x v="339"/>
    <x v="2031"/>
    <x v="2"/>
    <x v="0"/>
    <s v="USD"/>
    <n v="1352937600"/>
    <n v="1351210481"/>
    <b v="0"/>
    <n v="41"/>
    <b v="1"/>
    <s v="film &amp; video/shorts"/>
    <x v="2253"/>
    <x v="2206"/>
    <s v="film &amp; video"/>
    <s v="shorts"/>
    <x v="2949"/>
    <d v="2012-11-14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x v="100"/>
    <x v="1"/>
    <x v="0"/>
    <s v="USD"/>
    <n v="1358361197"/>
    <n v="1353177197"/>
    <b v="0"/>
    <n v="2"/>
    <b v="0"/>
    <s v="music/jazz"/>
    <x v="2254"/>
    <x v="98"/>
    <s v="music"/>
    <s v="jazz"/>
    <x v="2950"/>
    <d v="2013-01-16T13:33:17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x v="739"/>
    <x v="2"/>
    <x v="0"/>
    <s v="USD"/>
    <n v="1359176974"/>
    <n v="1356584974"/>
    <b v="0"/>
    <n v="44"/>
    <b v="1"/>
    <s v="music/indie rock"/>
    <x v="2255"/>
    <x v="2207"/>
    <s v="music"/>
    <s v="indie rock"/>
    <x v="2951"/>
    <d v="2013-01-26T00:09:34"/>
  </r>
  <r>
    <n v="3152"/>
    <s v="'Gilead', an original theatre piece"/>
    <s v="'Gilead' is an original theatre piece inspired by Margaret Atwood's 'The Handmaid's Tale'. (Brighton Fringe 2014)"/>
    <x v="339"/>
    <x v="2032"/>
    <x v="2"/>
    <x v="9"/>
    <s v="GBP"/>
    <n v="1383425367"/>
    <n v="1380833367"/>
    <b v="1"/>
    <n v="67"/>
    <b v="1"/>
    <s v="theater/plays"/>
    <x v="2256"/>
    <x v="2208"/>
    <s v="theater"/>
    <s v="plays"/>
    <x v="2952"/>
    <d v="2013-11-02T15:49:27"/>
  </r>
  <r>
    <n v="1069"/>
    <s v="Until The End (PC, Mac, and Linux)"/>
    <s v="A run-n-gun zombie survival game where you scavenge for items to make the night a little less scary."/>
    <x v="339"/>
    <x v="1669"/>
    <x v="1"/>
    <x v="0"/>
    <s v="USD"/>
    <n v="1385447459"/>
    <n v="1382679059"/>
    <b v="0"/>
    <n v="21"/>
    <b v="0"/>
    <s v="games/video games"/>
    <x v="2257"/>
    <x v="2209"/>
    <s v="games"/>
    <s v="video games"/>
    <x v="2953"/>
    <d v="2013-11-26T01:30:59"/>
  </r>
  <r>
    <n v="3743"/>
    <s v="Down the Mississippi"/>
    <s v="I'm taking the Adventures of Huckleberry Finn puppet show down the Mississippi River!"/>
    <x v="339"/>
    <x v="0"/>
    <x v="1"/>
    <x v="0"/>
    <s v="USD"/>
    <n v="1404406964"/>
    <n v="1401814964"/>
    <b v="0"/>
    <n v="0"/>
    <b v="0"/>
    <s v="theater/plays"/>
    <x v="0"/>
    <x v="0"/>
    <s v="theater"/>
    <s v="plays"/>
    <x v="2954"/>
    <d v="2014-07-03T12:02:44"/>
  </r>
  <r>
    <n v="3556"/>
    <s v="Immortal"/>
    <s v="'Immortal', a play about five English Air Bombers in WW2, is an exciting first project for the brand new Production Company, GreanTea."/>
    <x v="339"/>
    <x v="2033"/>
    <x v="2"/>
    <x v="9"/>
    <s v="GBP"/>
    <n v="1408289724"/>
    <n v="1403105724"/>
    <b v="0"/>
    <n v="20"/>
    <b v="1"/>
    <s v="theater/plays"/>
    <x v="1976"/>
    <x v="2210"/>
    <s v="theater"/>
    <s v="plays"/>
    <x v="2955"/>
    <d v="2014-08-17T10:35:24"/>
  </r>
  <r>
    <n v="2258"/>
    <s v="A Sundered World"/>
    <s v="A Dungeon World campaign setting that takes place after the end of the worlds."/>
    <x v="339"/>
    <x v="2034"/>
    <x v="2"/>
    <x v="0"/>
    <s v="USD"/>
    <n v="1434045687"/>
    <n v="1431453687"/>
    <b v="0"/>
    <n v="205"/>
    <b v="1"/>
    <s v="games/tabletop games"/>
    <x v="2258"/>
    <x v="2211"/>
    <s v="games"/>
    <s v="tabletop games"/>
    <x v="2956"/>
    <d v="2015-06-11T13:01:27"/>
  </r>
  <r>
    <n v="105"/>
    <s v="Single Parent Date Night-A Comedic Short Film"/>
    <s v="Single Parent Date Night is a comedic short film about two single parents trying to reentering the dating pool."/>
    <x v="339"/>
    <x v="2035"/>
    <x v="2"/>
    <x v="0"/>
    <s v="USD"/>
    <n v="1463184000"/>
    <n v="1461605020"/>
    <b v="0"/>
    <n v="60"/>
    <b v="1"/>
    <s v="film &amp; video/shorts"/>
    <x v="2259"/>
    <x v="2212"/>
    <s v="film &amp; video"/>
    <s v="shorts"/>
    <x v="2957"/>
    <d v="2016-05-13T19:00:00"/>
  </r>
  <r>
    <n v="760"/>
    <s v="Random Thoughts from a Random Mind"/>
    <s v="I am publishing my 5th book, I am looking to publish a book of short stories, all based on random thoughts that flash through my mind."/>
    <x v="339"/>
    <x v="0"/>
    <x v="1"/>
    <x v="0"/>
    <s v="USD"/>
    <n v="1480188013"/>
    <n v="1477592413"/>
    <b v="0"/>
    <n v="0"/>
    <b v="0"/>
    <s v="publishing/fiction"/>
    <x v="0"/>
    <x v="0"/>
    <s v="publishing"/>
    <s v="fiction"/>
    <x v="2958"/>
    <d v="2016-11-26T14:20:13"/>
  </r>
  <r>
    <n v="1221"/>
    <s v="Oh When The Blues - Oldham Athletic Photography Book"/>
    <s v="Photography book exploring the community of Oldham Athletic Football Club, their relation to the town and the theatre of football."/>
    <x v="339"/>
    <x v="2036"/>
    <x v="2"/>
    <x v="9"/>
    <s v="GBP"/>
    <n v="1480809600"/>
    <n v="1478431488"/>
    <b v="0"/>
    <n v="103"/>
    <b v="1"/>
    <s v="photography/photobooks"/>
    <x v="2260"/>
    <x v="2213"/>
    <s v="photography"/>
    <s v="photobooks"/>
    <x v="2959"/>
    <d v="2016-12-03T19:00:00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x v="2037"/>
    <x v="2"/>
    <x v="11"/>
    <s v="CAD"/>
    <n v="1482457678"/>
    <n v="1480729678"/>
    <b v="0"/>
    <n v="93"/>
    <b v="1"/>
    <s v="music/rock"/>
    <x v="2261"/>
    <x v="2214"/>
    <s v="music"/>
    <s v="rock"/>
    <x v="2960"/>
    <d v="2016-12-22T20:47:58"/>
  </r>
  <r>
    <n v="879"/>
    <s v="Bring jazz legend Peter BrÃ¶tzmann to Minneapolis"/>
    <s v="It'll be THE event of the year for the musically adventurous types. Don't miss this chance to bring Peter BrÃ¶tzmann to our fair city!"/>
    <x v="340"/>
    <x v="2038"/>
    <x v="1"/>
    <x v="0"/>
    <s v="USD"/>
    <n v="1338321305"/>
    <n v="1336506905"/>
    <b v="0"/>
    <n v="30"/>
    <b v="0"/>
    <s v="music/jazz"/>
    <x v="2262"/>
    <x v="2215"/>
    <s v="music"/>
    <s v="jazz"/>
    <x v="2961"/>
    <d v="2012-05-29T14:55:05"/>
  </r>
  <r>
    <n v="1119"/>
    <s v="Island of Paws - A Dog and Cat RPG Game    0==]=====&gt;"/>
    <s v="Dog people and cat people unit!! Help save Paw Island from the monsters in this milti-player (50-100 Person at a time) online RPG game"/>
    <x v="340"/>
    <x v="186"/>
    <x v="1"/>
    <x v="0"/>
    <s v="USD"/>
    <n v="1396810864"/>
    <n v="1395687664"/>
    <b v="0"/>
    <n v="1"/>
    <b v="0"/>
    <s v="games/video games"/>
    <x v="2263"/>
    <x v="184"/>
    <s v="games"/>
    <s v="video games"/>
    <x v="2962"/>
    <d v="2014-04-06T14:01:04"/>
  </r>
  <r>
    <n v="3448"/>
    <s v="The Mount, new play about Edith Wharton"/>
    <s v="The Mount-- a new play based off the life of Edith Wharton-- is having its premiere reading AT the real Mount in Lenox, MA!"/>
    <x v="340"/>
    <x v="2039"/>
    <x v="2"/>
    <x v="0"/>
    <s v="USD"/>
    <n v="1418784689"/>
    <n v="1416192689"/>
    <b v="0"/>
    <n v="45"/>
    <b v="1"/>
    <s v="theater/plays"/>
    <x v="2264"/>
    <x v="2216"/>
    <s v="theater"/>
    <s v="plays"/>
    <x v="2963"/>
    <d v="2014-12-16T21:51:29"/>
  </r>
  <r>
    <n v="1673"/>
    <s v="Mastering and Vinyl Production for The Astronomer LP"/>
    <s v="After our exciting mixing session at the Wilco loft, we're ready to master and press vinyl for The Astronomer's newest record!"/>
    <x v="340"/>
    <x v="2040"/>
    <x v="2"/>
    <x v="0"/>
    <s v="USD"/>
    <n v="1425675892"/>
    <n v="1423083892"/>
    <b v="0"/>
    <n v="59"/>
    <b v="1"/>
    <s v="music/pop"/>
    <x v="2265"/>
    <x v="2217"/>
    <s v="music"/>
    <s v="pop"/>
    <x v="2964"/>
    <d v="2015-03-06T16:04:52"/>
  </r>
  <r>
    <n v="3548"/>
    <s v="THE UNDERSTUDY @ WORKING STAGE"/>
    <s v="We're putting together a production of THE UNDERSTUDY by Theresa Rebeck and hope you'll help us share this story."/>
    <x v="340"/>
    <x v="2041"/>
    <x v="2"/>
    <x v="0"/>
    <s v="USD"/>
    <n v="1457139600"/>
    <n v="1455230214"/>
    <b v="0"/>
    <n v="13"/>
    <b v="1"/>
    <s v="theater/plays"/>
    <x v="2266"/>
    <x v="2218"/>
    <s v="theater"/>
    <s v="plays"/>
    <x v="2965"/>
    <d v="2016-03-04T20:00:00"/>
  </r>
  <r>
    <n v="2676"/>
    <s v="Toronto VR Co-Op"/>
    <s v="Our aim is to provide high-end equipment and space for Toronto coders, filmmakers, and artists to develop cutting-edge VR content."/>
    <x v="340"/>
    <x v="2042"/>
    <x v="1"/>
    <x v="11"/>
    <s v="CAD"/>
    <n v="1463929174"/>
    <n v="1461337174"/>
    <b v="0"/>
    <n v="9"/>
    <b v="0"/>
    <s v="technology/makerspaces"/>
    <x v="2267"/>
    <x v="2219"/>
    <s v="technology"/>
    <s v="makerspaces"/>
    <x v="2966"/>
    <d v="2016-05-22T09:59:34"/>
  </r>
  <r>
    <n v="3813"/>
    <s v="SUCKIN INJUN"/>
    <s v="A comedic play about hillbilly vampires and the absurdity of judging by appearances. Wanna live forever? Better watch what you drink."/>
    <x v="340"/>
    <x v="2043"/>
    <x v="2"/>
    <x v="0"/>
    <s v="USD"/>
    <n v="1465940580"/>
    <n v="1462603021"/>
    <b v="0"/>
    <n v="27"/>
    <b v="1"/>
    <s v="theater/plays"/>
    <x v="2268"/>
    <x v="2220"/>
    <s v="theater"/>
    <s v="plays"/>
    <x v="2967"/>
    <d v="2016-06-14T16:43:00"/>
  </r>
  <r>
    <n v="2615"/>
    <s v="Action Man (GI Joe) Mission Mercury 10"/>
    <s v="Mission to launch a vintage Action Man and Space Capsule into space and film from his birthplace in UK to mark his 50th Anniversary."/>
    <x v="341"/>
    <x v="2044"/>
    <x v="2"/>
    <x v="9"/>
    <s v="GBP"/>
    <n v="1462017600"/>
    <n v="1458820564"/>
    <b v="0"/>
    <n v="72"/>
    <b v="1"/>
    <s v="technology/space exploration"/>
    <x v="2269"/>
    <x v="2221"/>
    <s v="technology"/>
    <s v="space exploration"/>
    <x v="2968"/>
    <d v="2016-04-30T07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x v="640"/>
    <x v="2"/>
    <x v="0"/>
    <s v="USD"/>
    <n v="1262325600"/>
    <n v="1257871712"/>
    <b v="0"/>
    <n v="14"/>
    <b v="1"/>
    <s v="music/classical music"/>
    <x v="1999"/>
    <x v="1009"/>
    <s v="music"/>
    <s v="classical music"/>
    <x v="2969"/>
    <d v="2010-01-01T01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x v="1651"/>
    <x v="1"/>
    <x v="0"/>
    <s v="USD"/>
    <n v="1279738800"/>
    <n v="1275599812"/>
    <b v="0"/>
    <n v="5"/>
    <b v="0"/>
    <s v="games/video games"/>
    <x v="2270"/>
    <x v="1706"/>
    <s v="games"/>
    <s v="video games"/>
    <x v="2970"/>
    <d v="2010-07-21T14:00:00"/>
  </r>
  <r>
    <n v="2149"/>
    <s v="Project Gert on Xbox Live "/>
    <s v="Project Gert is a sequel to the Android game Project Gert, for Xbox Live.  One character embodying two personality's, and sets of abilities.  "/>
    <x v="342"/>
    <x v="0"/>
    <x v="1"/>
    <x v="0"/>
    <s v="USD"/>
    <n v="1280534400"/>
    <n v="1277512556"/>
    <b v="0"/>
    <n v="0"/>
    <b v="0"/>
    <s v="games/video games"/>
    <x v="0"/>
    <x v="0"/>
    <s v="games"/>
    <s v="video games"/>
    <x v="2971"/>
    <d v="2010-07-30T19:00:00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x v="2045"/>
    <x v="2"/>
    <x v="0"/>
    <s v="USD"/>
    <n v="1303801140"/>
    <n v="1300916220"/>
    <b v="0"/>
    <n v="20"/>
    <b v="1"/>
    <s v="music/pop"/>
    <x v="1842"/>
    <x v="2222"/>
    <s v="music"/>
    <s v="pop"/>
    <x v="2972"/>
    <d v="2011-04-26T01:59:00"/>
  </r>
  <r>
    <n v="1634"/>
    <s v="RUBEDO: Debut Full Length Album"/>
    <s v="Recording Debut  Album w/ Producer Ikey Owens from Free Moral Agents/ The Mars Volta"/>
    <x v="342"/>
    <x v="2046"/>
    <x v="2"/>
    <x v="0"/>
    <s v="USD"/>
    <n v="1306994340"/>
    <n v="1303706001"/>
    <b v="0"/>
    <n v="32"/>
    <b v="1"/>
    <s v="music/rock"/>
    <x v="1564"/>
    <x v="2223"/>
    <s v="music"/>
    <s v="rock"/>
    <x v="2973"/>
    <d v="2011-06-02T00:59:00"/>
  </r>
  <r>
    <n v="801"/>
    <s v="SLUTEVER DO AMERICA TOUR"/>
    <s v="ALL WE WANT TO DO IS DRIVE AROUND AMERICA AND PLAY A BUNCH OF SHOWS, BUT WE DON'T HAVE ANY MONEY..."/>
    <x v="342"/>
    <x v="2047"/>
    <x v="2"/>
    <x v="0"/>
    <s v="USD"/>
    <n v="1309547120"/>
    <n v="1306955120"/>
    <b v="0"/>
    <n v="51"/>
    <b v="1"/>
    <s v="music/rock"/>
    <x v="2271"/>
    <x v="2224"/>
    <s v="music"/>
    <s v="rock"/>
    <x v="2974"/>
    <d v="2011-07-01T14:05:20"/>
  </r>
  <r>
    <n v="2111"/>
    <s v="Join us in releasing &quot;Evening Lights&quot; FREE online!"/>
    <s v="We are a small community of people in Boston intending to make every moment a time to find love and give love.  We need your help!"/>
    <x v="342"/>
    <x v="860"/>
    <x v="2"/>
    <x v="0"/>
    <s v="USD"/>
    <n v="1313370000"/>
    <n v="1307594625"/>
    <b v="0"/>
    <n v="39"/>
    <b v="1"/>
    <s v="music/indie rock"/>
    <x v="2116"/>
    <x v="2225"/>
    <s v="music"/>
    <s v="indie rock"/>
    <x v="2975"/>
    <d v="2011-08-14T20:00:00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x v="1719"/>
    <x v="2"/>
    <x v="0"/>
    <s v="USD"/>
    <n v="1311298745"/>
    <n v="1309311545"/>
    <b v="0"/>
    <n v="56"/>
    <b v="1"/>
    <s v="music/pop"/>
    <x v="2272"/>
    <x v="137"/>
    <s v="music"/>
    <s v="pop"/>
    <x v="2976"/>
    <d v="2011-07-21T20:39:05"/>
  </r>
  <r>
    <n v="1495"/>
    <s v="A Magical Bildungsroman with a Female Heroine"/>
    <s v="The Adventures of Penelope Hawthorne. Part One: The Spellbook of Dracone."/>
    <x v="342"/>
    <x v="0"/>
    <x v="1"/>
    <x v="0"/>
    <s v="USD"/>
    <n v="1314471431"/>
    <n v="1311879431"/>
    <b v="0"/>
    <n v="0"/>
    <b v="0"/>
    <s v="publishing/fiction"/>
    <x v="0"/>
    <x v="0"/>
    <s v="publishing"/>
    <s v="fiction"/>
    <x v="2977"/>
    <d v="2011-08-27T13:57:11"/>
  </r>
  <r>
    <n v="2485"/>
    <s v="Calli Dollinger and The Dusters Fall Tour Fund"/>
    <s v="We're trying to fund a fall tour to Dallas,  where we will record our debut album with Grammy award-winning producer, Stuart Sikes."/>
    <x v="342"/>
    <x v="2048"/>
    <x v="2"/>
    <x v="0"/>
    <s v="USD"/>
    <n v="1318463879"/>
    <n v="1315439879"/>
    <b v="0"/>
    <n v="41"/>
    <b v="1"/>
    <s v="music/indie rock"/>
    <x v="2273"/>
    <x v="2226"/>
    <s v="music"/>
    <s v="indie rock"/>
    <x v="2978"/>
    <d v="2011-10-12T18:57:59"/>
  </r>
  <r>
    <n v="407"/>
    <s v="Haymarket Documentary"/>
    <s v="The story of the 1886 Haymarket Riot explored through the history of the Haymarket Police Memorial Statue."/>
    <x v="342"/>
    <x v="2049"/>
    <x v="2"/>
    <x v="0"/>
    <s v="USD"/>
    <n v="1321739650"/>
    <n v="1316552050"/>
    <b v="0"/>
    <n v="22"/>
    <b v="1"/>
    <s v="film &amp; video/documentary"/>
    <x v="2274"/>
    <x v="2227"/>
    <s v="film &amp; video"/>
    <s v="documentary"/>
    <x v="2979"/>
    <d v="2011-11-19T16:54:10"/>
  </r>
  <r>
    <n v="1246"/>
    <s v="Candy Warpop &quot;Smilef**ker&quot; Music Video"/>
    <s v="Candy Warpop, Las Vegas' female-fronted alt-punk rock monster, is raising money to fund the production of their first music video."/>
    <x v="342"/>
    <x v="2050"/>
    <x v="2"/>
    <x v="0"/>
    <s v="USD"/>
    <n v="1323136949"/>
    <n v="1319245349"/>
    <b v="1"/>
    <n v="31"/>
    <b v="1"/>
    <s v="music/rock"/>
    <x v="2275"/>
    <x v="2228"/>
    <s v="music"/>
    <s v="rock"/>
    <x v="2980"/>
    <d v="2011-12-05T21:02:29"/>
  </r>
  <r>
    <n v="1603"/>
    <s v="Max's First Solo Album!"/>
    <s v="An exercise in the wild and dangerous world of solo musicianship by Maxwell D Feinstein."/>
    <x v="342"/>
    <x v="2051"/>
    <x v="2"/>
    <x v="0"/>
    <s v="USD"/>
    <n v="1327723459"/>
    <n v="1322539459"/>
    <b v="0"/>
    <n v="30"/>
    <b v="1"/>
    <s v="music/rock"/>
    <x v="2276"/>
    <x v="2229"/>
    <s v="music"/>
    <s v="rock"/>
    <x v="2981"/>
    <d v="2012-01-27T23:04:19"/>
  </r>
  <r>
    <n v="2101"/>
    <s v="The World War I's &quot;The Bite And The Boogie&quot;"/>
    <s v="Hey everyone, we are back with our first full length release, &quot;The Bite And The Boogie&quot; and we need your help to get it printed!"/>
    <x v="342"/>
    <x v="2052"/>
    <x v="2"/>
    <x v="0"/>
    <s v="USD"/>
    <n v="1329104114"/>
    <n v="1323920114"/>
    <b v="0"/>
    <n v="44"/>
    <b v="1"/>
    <s v="music/indie rock"/>
    <x v="2277"/>
    <x v="2230"/>
    <s v="music"/>
    <s v="indie rock"/>
    <x v="2982"/>
    <d v="2012-02-12T22:35:14"/>
  </r>
  <r>
    <n v="838"/>
    <s v="Be a part of The Paper Melody's next chapter: EP and Videos"/>
    <s v="The Paper Melody wants YOU to be a part of the next chapter! Be a part of the process of our brand new EP and Music Videos!"/>
    <x v="342"/>
    <x v="2053"/>
    <x v="2"/>
    <x v="0"/>
    <s v="USD"/>
    <n v="1326835985"/>
    <n v="1324243985"/>
    <b v="0"/>
    <n v="61"/>
    <b v="1"/>
    <s v="music/rock"/>
    <x v="2278"/>
    <x v="2231"/>
    <s v="music"/>
    <s v="rock"/>
    <x v="2983"/>
    <d v="2012-01-17T16:33:05"/>
  </r>
  <r>
    <n v="863"/>
    <s v="Help Fund Jason's Debut Jazz CD &quot;Exodus&quot;"/>
    <s v="I'm making the move from a side man in local groups to the leader with this debut jazz CD project."/>
    <x v="342"/>
    <x v="27"/>
    <x v="1"/>
    <x v="0"/>
    <s v="USD"/>
    <n v="1329014966"/>
    <n v="1326422966"/>
    <b v="0"/>
    <n v="5"/>
    <b v="0"/>
    <s v="music/jazz"/>
    <x v="2279"/>
    <x v="1144"/>
    <s v="music"/>
    <s v="jazz"/>
    <x v="2984"/>
    <d v="2012-02-11T21:49:26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x v="433"/>
    <x v="2"/>
    <x v="0"/>
    <s v="USD"/>
    <n v="1329240668"/>
    <n v="1326648668"/>
    <b v="1"/>
    <n v="29"/>
    <b v="1"/>
    <s v="theater/plays"/>
    <x v="2280"/>
    <x v="2232"/>
    <s v="theater"/>
    <s v="plays"/>
    <x v="2985"/>
    <d v="2012-02-14T12:31:08"/>
  </r>
  <r>
    <n v="884"/>
    <s v="Angwish &quot;I Wanna Be Your Monkey&quot; Music Video"/>
    <s v="We need to hire an animal trainer to have a chimpanzee actor perform in our music video with us!"/>
    <x v="342"/>
    <x v="68"/>
    <x v="1"/>
    <x v="0"/>
    <s v="USD"/>
    <n v="1336789860"/>
    <n v="1331666146"/>
    <b v="0"/>
    <n v="2"/>
    <b v="0"/>
    <s v="music/indie rock"/>
    <x v="506"/>
    <x v="21"/>
    <s v="music"/>
    <s v="indie rock"/>
    <x v="2986"/>
    <d v="2012-05-11T21:31:00"/>
  </r>
  <r>
    <n v="2292"/>
    <s v="BE A PART OF HISTORY!"/>
    <s v="Aiding Contra in the telling of the &quot;Blue Planet Chronicles&quot;, a concept about the history of our beautiful home; Planet Earth!"/>
    <x v="342"/>
    <x v="2054"/>
    <x v="2"/>
    <x v="0"/>
    <s v="USD"/>
    <n v="1334767476"/>
    <n v="1332175476"/>
    <b v="0"/>
    <n v="46"/>
    <b v="1"/>
    <s v="music/rock"/>
    <x v="2281"/>
    <x v="2233"/>
    <s v="music"/>
    <s v="rock"/>
    <x v="2987"/>
    <d v="2012-04-18T11:44:36"/>
  </r>
  <r>
    <n v="835"/>
    <s v="Samuel B. Lupowitz &amp; The Ego Band - first album release"/>
    <s v="Help composer and musician Samuel B. Lupowitz release his first solo piano rock effort featuring the hard-grooving Ego Band."/>
    <x v="342"/>
    <x v="2055"/>
    <x v="2"/>
    <x v="0"/>
    <s v="USD"/>
    <n v="1337396400"/>
    <n v="1333709958"/>
    <b v="0"/>
    <n v="40"/>
    <b v="1"/>
    <s v="music/rock"/>
    <x v="2282"/>
    <x v="2234"/>
    <s v="music"/>
    <s v="rock"/>
    <x v="2988"/>
    <d v="2012-05-18T22:00:00"/>
  </r>
  <r>
    <n v="2555"/>
    <s v="Send Brandon Rumsey to Brevard Music Center"/>
    <s v="At Brevard Music Center, a foremost summer music study program, I will compose a new work for large chamber ensemble for performance."/>
    <x v="342"/>
    <x v="2056"/>
    <x v="2"/>
    <x v="0"/>
    <s v="USD"/>
    <n v="1338219793"/>
    <n v="1335541393"/>
    <b v="0"/>
    <n v="35"/>
    <b v="1"/>
    <s v="music/classical music"/>
    <x v="2283"/>
    <x v="2235"/>
    <s v="music"/>
    <s v="classical music"/>
    <x v="2989"/>
    <d v="2012-05-28T10:43:13"/>
  </r>
  <r>
    <n v="1931"/>
    <s v="New Lions After Dark EP!"/>
    <s v="We're an indie rock band from Clearwater, FL headed back into the studio to finish our latest EP."/>
    <x v="342"/>
    <x v="2057"/>
    <x v="2"/>
    <x v="0"/>
    <s v="USD"/>
    <n v="1337657400"/>
    <n v="1336512309"/>
    <b v="0"/>
    <n v="50"/>
    <b v="1"/>
    <s v="music/indie rock"/>
    <x v="2284"/>
    <x v="2236"/>
    <s v="music"/>
    <s v="indie rock"/>
    <x v="2990"/>
    <d v="2012-05-21T22:30:00"/>
  </r>
  <r>
    <n v="1484"/>
    <s v="a book called filtered down thru the stars"/>
    <s v="The mussings of an old wizard"/>
    <x v="342"/>
    <x v="0"/>
    <x v="1"/>
    <x v="0"/>
    <s v="USD"/>
    <n v="1342882260"/>
    <n v="1337834963"/>
    <b v="0"/>
    <n v="0"/>
    <b v="0"/>
    <s v="publishing/fiction"/>
    <x v="0"/>
    <x v="0"/>
    <s v="publishing"/>
    <s v="fiction"/>
    <x v="2991"/>
    <d v="2012-07-21T09:51:00"/>
  </r>
  <r>
    <n v="67"/>
    <s v="You are a Priest Forever"/>
    <s v="The Ordination Mass of five Dominicans friars to the priesthood at the historic Saint Dominicâ€™s Church in Washington DC."/>
    <x v="342"/>
    <x v="2058"/>
    <x v="2"/>
    <x v="0"/>
    <s v="USD"/>
    <n v="1342360804"/>
    <n v="1339768804"/>
    <b v="0"/>
    <n v="20"/>
    <b v="1"/>
    <s v="film &amp; video/shorts"/>
    <x v="2285"/>
    <x v="2237"/>
    <s v="film &amp; video"/>
    <s v="shorts"/>
    <x v="2992"/>
    <d v="2012-07-15T09:00:04"/>
  </r>
  <r>
    <n v="2119"/>
    <s v="Big Long Now's Debut Album"/>
    <s v="big long now is recording our debut album and we are looking for help mastering and pressing it to vinyl"/>
    <x v="342"/>
    <x v="2045"/>
    <x v="2"/>
    <x v="0"/>
    <s v="USD"/>
    <n v="1345086445"/>
    <n v="1342494445"/>
    <b v="0"/>
    <n v="22"/>
    <b v="1"/>
    <s v="music/indie rock"/>
    <x v="1842"/>
    <x v="2238"/>
    <s v="music"/>
    <s v="indie rock"/>
    <x v="2993"/>
    <d v="2012-08-15T22:07:25"/>
  </r>
  <r>
    <n v="2753"/>
    <s v="Dust Bunnies &amp; the Carpet Rat publishing push"/>
    <s v="Written by my daughter and myself, illustrated by Jack Wiens. Everything is complete except for publishing."/>
    <x v="342"/>
    <x v="1733"/>
    <x v="1"/>
    <x v="0"/>
    <s v="USD"/>
    <n v="1346017023"/>
    <n v="1343425023"/>
    <b v="0"/>
    <n v="8"/>
    <b v="0"/>
    <s v="publishing/children's books"/>
    <x v="2286"/>
    <x v="1230"/>
    <s v="publishing"/>
    <s v="children's books"/>
    <x v="2994"/>
    <d v="2012-08-26T16:37:03"/>
  </r>
  <r>
    <n v="2218"/>
    <s v="Idiot Stare &quot;Unknown to Millions&quot; CD"/>
    <s v="Help Idiot Stare press their next album to CD. Over 40 minutes of intense industrial rock that you're going to want to own!"/>
    <x v="342"/>
    <x v="2059"/>
    <x v="2"/>
    <x v="0"/>
    <s v="USD"/>
    <n v="1346198400"/>
    <n v="1344281383"/>
    <b v="0"/>
    <n v="76"/>
    <b v="1"/>
    <s v="music/electronic music"/>
    <x v="2287"/>
    <x v="2239"/>
    <s v="music"/>
    <s v="electronic music"/>
    <x v="2995"/>
    <d v="2012-08-28T19:00:00"/>
  </r>
  <r>
    <n v="2468"/>
    <s v="New &quot;Jesse Denaro&quot; Album!"/>
    <s v="Please donate, support &amp; share this project so that I may be able to record my new EP this fall!"/>
    <x v="342"/>
    <x v="2060"/>
    <x v="2"/>
    <x v="0"/>
    <s v="USD"/>
    <n v="1351400400"/>
    <n v="1348285321"/>
    <b v="0"/>
    <n v="58"/>
    <b v="1"/>
    <s v="music/indie rock"/>
    <x v="2288"/>
    <x v="2240"/>
    <s v="music"/>
    <s v="indie rock"/>
    <x v="2996"/>
    <d v="2012-10-28T00:00:00"/>
  </r>
  <r>
    <n v="2473"/>
    <s v="Mike Midwestern &quot;Oh My Soul&quot; Album"/>
    <s v="Wrote some new songs and it turned into an album. I even have a title already, &quot;Oh My Soul&quot;. Would love your support!"/>
    <x v="342"/>
    <x v="2061"/>
    <x v="2"/>
    <x v="0"/>
    <s v="USD"/>
    <n v="1352573869"/>
    <n v="1349978269"/>
    <b v="0"/>
    <n v="47"/>
    <b v="1"/>
    <s v="music/indie rock"/>
    <x v="809"/>
    <x v="2241"/>
    <s v="music"/>
    <s v="indie rock"/>
    <x v="2997"/>
    <d v="2012-11-10T13:57:49"/>
  </r>
  <r>
    <n v="1627"/>
    <s v="River Of Thorns - First CD Release"/>
    <s v="River of Thorns is a recording duo based in southeast Michigan.  We're releasing a great sounding cd recorded in a tiny home studio!"/>
    <x v="342"/>
    <x v="2050"/>
    <x v="2"/>
    <x v="0"/>
    <s v="USD"/>
    <n v="1353905940"/>
    <n v="1351011489"/>
    <b v="0"/>
    <n v="38"/>
    <b v="1"/>
    <s v="music/rock"/>
    <x v="2275"/>
    <x v="2242"/>
    <s v="music"/>
    <s v="rock"/>
    <x v="2998"/>
    <d v="2012-11-25T23:59:00"/>
  </r>
  <r>
    <n v="1610"/>
    <s v="So The Story Goes: The New Album by &quot;Just Joe&quot; Altier"/>
    <s v="So The Story Goes is the upcoming album from &quot;Just Joe&quot; Altier."/>
    <x v="342"/>
    <x v="2062"/>
    <x v="2"/>
    <x v="0"/>
    <s v="USD"/>
    <n v="1355609510"/>
    <n v="1353017510"/>
    <b v="0"/>
    <n v="112"/>
    <b v="1"/>
    <s v="music/rock"/>
    <x v="2289"/>
    <x v="2243"/>
    <s v="music"/>
    <s v="rock"/>
    <x v="2999"/>
    <d v="2012-12-15T17:11:50"/>
  </r>
  <r>
    <n v="754"/>
    <s v="In Sickness and in Health- a couples journey through cancer"/>
    <s v="A book about a couples first year of marriage. Read the inspirational story of how God helped them overcome cancer, amputation and more"/>
    <x v="342"/>
    <x v="2063"/>
    <x v="2"/>
    <x v="0"/>
    <s v="USD"/>
    <n v="1357408721"/>
    <n v="1354816721"/>
    <b v="0"/>
    <n v="49"/>
    <b v="1"/>
    <s v="publishing/nonfiction"/>
    <x v="423"/>
    <x v="2244"/>
    <s v="publishing"/>
    <s v="nonfiction"/>
    <x v="3000"/>
    <d v="2013-01-05T12:58:41"/>
  </r>
  <r>
    <n v="1092"/>
    <s v="toggleme. - the next phenom in mobile gaming"/>
    <s v="toggleme. is the next breakout mobile game.Addictive gameplay, phenomenal design, real life rewards for achievements, and a great story"/>
    <x v="342"/>
    <x v="674"/>
    <x v="1"/>
    <x v="0"/>
    <s v="USD"/>
    <n v="1357432638"/>
    <n v="1354840638"/>
    <b v="0"/>
    <n v="7"/>
    <b v="0"/>
    <s v="games/video games"/>
    <x v="1098"/>
    <x v="64"/>
    <s v="games"/>
    <s v="video games"/>
    <x v="3001"/>
    <d v="2013-01-05T19:37:18"/>
  </r>
  <r>
    <n v="1889"/>
    <s v="LittleBear"/>
    <s v="Sweeping epic melodies. I want to incorporate all my influences into one album I have been writing for 90 days now and ready to record!"/>
    <x v="342"/>
    <x v="2064"/>
    <x v="2"/>
    <x v="0"/>
    <s v="USD"/>
    <n v="1363024946"/>
    <n v="1359140546"/>
    <b v="0"/>
    <n v="44"/>
    <b v="1"/>
    <s v="music/indie rock"/>
    <x v="1648"/>
    <x v="2245"/>
    <s v="music"/>
    <s v="indie rock"/>
    <x v="3002"/>
    <d v="2013-03-11T13:02:26"/>
  </r>
  <r>
    <n v="1357"/>
    <s v="Becoming Alicia"/>
    <s v="The search for identity leads one young woman to Mexico, where she follows her grandfather's journey back to America."/>
    <x v="342"/>
    <x v="2065"/>
    <x v="2"/>
    <x v="0"/>
    <s v="USD"/>
    <n v="1362117540"/>
    <n v="1359587137"/>
    <b v="0"/>
    <n v="65"/>
    <b v="1"/>
    <s v="publishing/nonfiction"/>
    <x v="2290"/>
    <x v="2246"/>
    <s v="publishing"/>
    <s v="nonfiction"/>
    <x v="3003"/>
    <d v="2013-03-01T00:59:00"/>
  </r>
  <r>
    <n v="2463"/>
    <s v="Emma Ate the Lion &quot;Songs Two Count Too&quot;"/>
    <s v="Emma Ate The Lion's debut full length album"/>
    <x v="342"/>
    <x v="2058"/>
    <x v="2"/>
    <x v="0"/>
    <s v="USD"/>
    <n v="1366138800"/>
    <n v="1362710425"/>
    <b v="0"/>
    <n v="75"/>
    <b v="1"/>
    <s v="music/indie rock"/>
    <x v="2285"/>
    <x v="2247"/>
    <s v="music"/>
    <s v="indie rock"/>
    <x v="3004"/>
    <d v="2013-04-16T14:00:00"/>
  </r>
  <r>
    <n v="1244"/>
    <s v="Theatrum Mundi releasing debut album &quot;Eyes of the Realm.&quot;"/>
    <s v="THEATRUM MUNDI releases DEBUT ALBUM! Pre-order &quot;The Eyes of the Realm&quot; and help make it happen!"/>
    <x v="342"/>
    <x v="2066"/>
    <x v="2"/>
    <x v="0"/>
    <s v="USD"/>
    <n v="1366664400"/>
    <n v="1363981723"/>
    <b v="1"/>
    <n v="45"/>
    <b v="1"/>
    <s v="music/rock"/>
    <x v="1342"/>
    <x v="2248"/>
    <s v="music"/>
    <s v="rock"/>
    <x v="3005"/>
    <d v="2013-04-22T16:00:00"/>
  </r>
  <r>
    <n v="1825"/>
    <s v="Eurisko's &quot;Wild Animal&quot; Project"/>
    <s v="Eurisko is trying to release our full length entitled &quot;Wild Animal!&quot; Money raised will go towards studio time, mixing, and mastering."/>
    <x v="342"/>
    <x v="2067"/>
    <x v="2"/>
    <x v="0"/>
    <s v="USD"/>
    <n v="1373572903"/>
    <n v="1371585703"/>
    <b v="0"/>
    <n v="50"/>
    <b v="1"/>
    <s v="music/rock"/>
    <x v="2291"/>
    <x v="2249"/>
    <s v="music"/>
    <s v="rock"/>
    <x v="3006"/>
    <d v="2013-07-11T15:01:43"/>
  </r>
  <r>
    <n v="1650"/>
    <s v="The Psalm Praise Project, Vol. 2"/>
    <s v="Help me record a CD that uses pop styling to give a fresh sound to ancient wisdom from scripture!"/>
    <x v="342"/>
    <x v="2068"/>
    <x v="2"/>
    <x v="0"/>
    <s v="USD"/>
    <n v="1381314437"/>
    <n v="1378722437"/>
    <b v="0"/>
    <n v="32"/>
    <b v="1"/>
    <s v="music/pop"/>
    <x v="2292"/>
    <x v="2250"/>
    <s v="music"/>
    <s v="pop"/>
    <x v="3007"/>
    <d v="2013-10-09T05:27:17"/>
  </r>
  <r>
    <n v="449"/>
    <s v="Shell &amp; Paddy"/>
    <s v="Shell &amp; Paddy is a 2D animation cartoon with 4 minutes of slapstick surreal humour staring two animal characters in weird, wacky world."/>
    <x v="342"/>
    <x v="100"/>
    <x v="1"/>
    <x v="9"/>
    <s v="GBP"/>
    <n v="1382017085"/>
    <n v="1379425085"/>
    <b v="0"/>
    <n v="5"/>
    <b v="0"/>
    <s v="film &amp; video/animation"/>
    <x v="2293"/>
    <x v="1077"/>
    <s v="film &amp; video"/>
    <s v="animation"/>
    <x v="3008"/>
    <d v="2013-10-17T08:38:05"/>
  </r>
  <r>
    <n v="2207"/>
    <s v="Piece of Happy"/>
    <s v="Each piece has a story behind it. Not of some life drama but of an experience you live whilst listening; Happiness evoking"/>
    <x v="342"/>
    <x v="2061"/>
    <x v="2"/>
    <x v="0"/>
    <s v="USD"/>
    <n v="1384580373"/>
    <n v="1381984773"/>
    <b v="0"/>
    <n v="7"/>
    <b v="1"/>
    <s v="music/electronic music"/>
    <x v="809"/>
    <x v="2251"/>
    <s v="music"/>
    <s v="electronic music"/>
    <x v="3009"/>
    <d v="2013-11-16T00:39:33"/>
  </r>
  <r>
    <n v="1922"/>
    <s v="Low Weather // Debut Album"/>
    <s v="Low Weather's debut album is halfway finished.  With your help and your help alone we can record the rest!"/>
    <x v="342"/>
    <x v="2069"/>
    <x v="2"/>
    <x v="0"/>
    <s v="USD"/>
    <n v="1386828507"/>
    <n v="1384236507"/>
    <b v="0"/>
    <n v="64"/>
    <b v="1"/>
    <s v="music/indie rock"/>
    <x v="2294"/>
    <x v="2252"/>
    <s v="music"/>
    <s v="indie rock"/>
    <x v="3010"/>
    <d v="2013-12-12T01:08:27"/>
  </r>
  <r>
    <n v="877"/>
    <s v="A Saxidentals Music Video!!!"/>
    <s v="The Saxidentals are a Laie, HI based saxophone quartet. We have been playing gigs all around Laie and would love to make a music video!"/>
    <x v="342"/>
    <x v="2070"/>
    <x v="1"/>
    <x v="0"/>
    <s v="USD"/>
    <n v="1387479360"/>
    <n v="1384887360"/>
    <b v="0"/>
    <n v="29"/>
    <b v="0"/>
    <s v="music/jazz"/>
    <x v="1197"/>
    <x v="2253"/>
    <s v="music"/>
    <s v="jazz"/>
    <x v="3011"/>
    <d v="2013-12-19T13:56:00"/>
  </r>
  <r>
    <n v="63"/>
    <s v="The Attic"/>
    <s v="The Attic is my first short film.  Please help me with post production and distribution so that I can let it out into the world"/>
    <x v="342"/>
    <x v="2071"/>
    <x v="2"/>
    <x v="0"/>
    <s v="USD"/>
    <n v="1388206740"/>
    <n v="1386194013"/>
    <b v="0"/>
    <n v="64"/>
    <b v="1"/>
    <s v="film &amp; video/shorts"/>
    <x v="2295"/>
    <x v="2254"/>
    <s v="film &amp; video"/>
    <s v="shorts"/>
    <x v="3012"/>
    <d v="2013-12-27T23:59:00"/>
  </r>
  <r>
    <n v="1261"/>
    <s v="The Puget EP's Vinyl Release"/>
    <s v="We just recorded a stellar EP and we're trying to put it out on vinyl.  Can you help these punx out?"/>
    <x v="342"/>
    <x v="2072"/>
    <x v="2"/>
    <x v="0"/>
    <s v="USD"/>
    <n v="1390983227"/>
    <n v="1388391227"/>
    <b v="1"/>
    <n v="52"/>
    <b v="1"/>
    <s v="music/rock"/>
    <x v="2296"/>
    <x v="2255"/>
    <s v="music"/>
    <s v="rock"/>
    <x v="3013"/>
    <d v="2014-01-29T03:13:47"/>
  </r>
  <r>
    <n v="1826"/>
    <s v="BEAR GHOST! Professional Recording! Yay!"/>
    <s v="Hear your favorite Bear Ghost in eargasmic quality!"/>
    <x v="342"/>
    <x v="69"/>
    <x v="2"/>
    <x v="0"/>
    <s v="USD"/>
    <n v="1392675017"/>
    <n v="1390083017"/>
    <b v="0"/>
    <n v="38"/>
    <b v="1"/>
    <s v="music/rock"/>
    <x v="1166"/>
    <x v="2256"/>
    <s v="music"/>
    <s v="rock"/>
    <x v="3014"/>
    <d v="2014-02-17T17:10:17"/>
  </r>
  <r>
    <n v="931"/>
    <s v="First jazz album for Multidirectional, Now printing time!"/>
    <s v="A contemporary jazz project crossing music lines, from jazz to rock walking through some free elements and full of melody!"/>
    <x v="342"/>
    <x v="1504"/>
    <x v="1"/>
    <x v="9"/>
    <s v="GBP"/>
    <n v="1395007200"/>
    <n v="1392021502"/>
    <b v="0"/>
    <n v="7"/>
    <b v="0"/>
    <s v="music/jazz"/>
    <x v="2297"/>
    <x v="2257"/>
    <s v="music"/>
    <s v="jazz"/>
    <x v="3015"/>
    <d v="2014-03-16T17:00:00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x v="219"/>
    <x v="1"/>
    <x v="0"/>
    <s v="USD"/>
    <n v="1399867409"/>
    <n v="1394683409"/>
    <b v="0"/>
    <n v="2"/>
    <b v="0"/>
    <s v="music/jazz"/>
    <x v="2298"/>
    <x v="343"/>
    <s v="music"/>
    <s v="jazz"/>
    <x v="3016"/>
    <d v="2014-05-11T23:03:29"/>
  </r>
  <r>
    <n v="1841"/>
    <s v="Hydra Effect Debut EP"/>
    <s v="Hard Rock with a Positive Message. Help us fund, release and promote our debut EP!"/>
    <x v="342"/>
    <x v="2073"/>
    <x v="2"/>
    <x v="0"/>
    <s v="USD"/>
    <n v="1400561940"/>
    <n v="1397679445"/>
    <b v="0"/>
    <n v="40"/>
    <b v="1"/>
    <s v="music/rock"/>
    <x v="2299"/>
    <x v="2159"/>
    <s v="music"/>
    <s v="rock"/>
    <x v="3017"/>
    <d v="2014-05-19T23:59:00"/>
  </r>
  <r>
    <n v="2110"/>
    <s v="&quot;Vision&quot; - New Album - Brent Brown"/>
    <s v="Brent Brown's breakout new album! Requires help from the record label... You!"/>
    <x v="342"/>
    <x v="2074"/>
    <x v="2"/>
    <x v="0"/>
    <s v="USD"/>
    <n v="1401253140"/>
    <n v="1398873969"/>
    <b v="0"/>
    <n v="38"/>
    <b v="1"/>
    <s v="music/indie rock"/>
    <x v="733"/>
    <x v="2258"/>
    <s v="music"/>
    <s v="indie rock"/>
    <x v="3018"/>
    <d v="2014-05-27T23:59:00"/>
  </r>
  <r>
    <n v="4028"/>
    <s v="The Last King of the I.D.A. (Minnesota Fringe)"/>
    <s v="The 2014 Minnesota Fringe Festival brings the World Premiere of LightBright's one-act play, The Last King of the I.D.A."/>
    <x v="342"/>
    <x v="2075"/>
    <x v="1"/>
    <x v="0"/>
    <s v="USD"/>
    <n v="1402007500"/>
    <n v="1399415500"/>
    <b v="0"/>
    <n v="11"/>
    <b v="0"/>
    <s v="theater/plays"/>
    <x v="2300"/>
    <x v="2259"/>
    <s v="theater"/>
    <s v="plays"/>
    <x v="3019"/>
    <d v="2014-06-05T17:31:40"/>
  </r>
  <r>
    <n v="820"/>
    <s v="Wyatt Lowe &amp; the Ottomatics Summer 2014 Tour!"/>
    <s v="Wyatt Lowe &amp; the Ottomatics will be hitting the road this June on a North and Southwest Summer 2014 tour!"/>
    <x v="342"/>
    <x v="1986"/>
    <x v="2"/>
    <x v="0"/>
    <s v="USD"/>
    <n v="1402290000"/>
    <n v="1399666342"/>
    <b v="0"/>
    <n v="38"/>
    <b v="1"/>
    <s v="music/rock"/>
    <x v="2301"/>
    <x v="2260"/>
    <s v="music"/>
    <s v="rock"/>
    <x v="3020"/>
    <d v="2014-06-09T00:00:00"/>
  </r>
  <r>
    <n v="1245"/>
    <s v="Help Smokey Folk Create Our First Album &amp; Music Video"/>
    <s v="Smokey Folk is a folk rock band with a vaudeville twist! We have 18 original songs and want to record an album. Help us out!"/>
    <x v="342"/>
    <x v="2076"/>
    <x v="2"/>
    <x v="0"/>
    <s v="USD"/>
    <n v="1402755834"/>
    <n v="1400163834"/>
    <b v="1"/>
    <n v="17"/>
    <b v="1"/>
    <s v="music/rock"/>
    <x v="2302"/>
    <x v="2261"/>
    <s v="music"/>
    <s v="rock"/>
    <x v="3021"/>
    <d v="2014-06-14T09:23:54"/>
  </r>
  <r>
    <n v="4075"/>
    <s v="Julius Caesar - Which side will you choose?"/>
    <s v="Set in the near future, this version of Shakespeare's classic play looks at how events that shook an empire could still happen today."/>
    <x v="342"/>
    <x v="2077"/>
    <x v="1"/>
    <x v="9"/>
    <s v="GBP"/>
    <n v="1404149280"/>
    <n v="1400547969"/>
    <b v="0"/>
    <n v="13"/>
    <b v="0"/>
    <s v="theater/plays"/>
    <x v="2303"/>
    <x v="2262"/>
    <s v="theater"/>
    <s v="plays"/>
    <x v="3022"/>
    <d v="2014-06-30T12:28:00"/>
  </r>
  <r>
    <n v="3679"/>
    <s v="DOG SEES GOD: Confessions of a Teenage Blockhead"/>
    <s v="Bert V. Royal makes a strong statement about drug use, suicide, teen violence, rebellion and sexual identity in this powerful play."/>
    <x v="342"/>
    <x v="2078"/>
    <x v="2"/>
    <x v="0"/>
    <s v="USD"/>
    <n v="1404190740"/>
    <n v="1401214581"/>
    <b v="0"/>
    <n v="30"/>
    <b v="1"/>
    <s v="theater/plays"/>
    <x v="2304"/>
    <x v="2263"/>
    <s v="theater"/>
    <s v="plays"/>
    <x v="3023"/>
    <d v="2014-06-30T23:59:00"/>
  </r>
  <r>
    <n v="3170"/>
    <s v="Ain't She Brave FringeNYC 2014 Project"/>
    <s v="An emotionally-charged journey through the history of black women in America told in reverse."/>
    <x v="342"/>
    <x v="2079"/>
    <x v="2"/>
    <x v="0"/>
    <s v="USD"/>
    <n v="1404273600"/>
    <n v="1401414944"/>
    <b v="1"/>
    <n v="71"/>
    <b v="1"/>
    <s v="theater/plays"/>
    <x v="2305"/>
    <x v="2264"/>
    <s v="theater"/>
    <s v="plays"/>
    <x v="3024"/>
    <d v="2014-07-01T23:00:00"/>
  </r>
  <r>
    <n v="40"/>
    <s v="Regal Fare Season One"/>
    <s v="There is a cooking show in production that needs your help, a show about using local ingredients to create simple and elegant meals."/>
    <x v="342"/>
    <x v="2080"/>
    <x v="2"/>
    <x v="0"/>
    <s v="USD"/>
    <n v="1403150400"/>
    <n v="1401426488"/>
    <b v="0"/>
    <n v="16"/>
    <b v="1"/>
    <s v="film &amp; video/television"/>
    <x v="1078"/>
    <x v="2265"/>
    <s v="film &amp; video"/>
    <s v="television"/>
    <x v="3025"/>
    <d v="2014-06-18T23:00:00"/>
  </r>
  <r>
    <n v="3407"/>
    <s v="Chlorine Edinburgh 2014"/>
    <s v="Biddy is 24. Biddy is a hopeless romantic. Biddy always wanted to be a vegan. Find out what happens_x000a_when Biddy gets sectioned."/>
    <x v="342"/>
    <x v="2081"/>
    <x v="2"/>
    <x v="9"/>
    <s v="GBP"/>
    <n v="1404641289"/>
    <n v="1402049289"/>
    <b v="0"/>
    <n v="67"/>
    <b v="1"/>
    <s v="theater/plays"/>
    <x v="1735"/>
    <x v="2266"/>
    <s v="theater"/>
    <s v="plays"/>
    <x v="3026"/>
    <d v="2014-07-06T05:08:09"/>
  </r>
  <r>
    <n v="3809"/>
    <s v="15% of The Seagull Flies to Edinburgh"/>
    <s v="The story of two women trying to produce their own version of Chekhov's The Seagull with limited resources and unfettered enthusiasm."/>
    <x v="342"/>
    <x v="2072"/>
    <x v="2"/>
    <x v="9"/>
    <s v="GBP"/>
    <n v="1406761200"/>
    <n v="1402403907"/>
    <b v="0"/>
    <n v="38"/>
    <b v="1"/>
    <s v="theater/plays"/>
    <x v="2296"/>
    <x v="2267"/>
    <s v="theater"/>
    <s v="plays"/>
    <x v="3027"/>
    <d v="2014-07-30T18:00:00"/>
  </r>
  <r>
    <n v="3994"/>
    <s v="Poles Apart - A Play in 2 Acts"/>
    <s v="Is Henson willing to dare risk a theatrical speaking tour of his North Pole adventures...and more?"/>
    <x v="342"/>
    <x v="186"/>
    <x v="1"/>
    <x v="0"/>
    <s v="USD"/>
    <n v="1405761690"/>
    <n v="1403169690"/>
    <b v="0"/>
    <n v="1"/>
    <b v="0"/>
    <s v="theater/plays"/>
    <x v="155"/>
    <x v="184"/>
    <s v="theater"/>
    <s v="plays"/>
    <x v="3028"/>
    <d v="2014-07-19T04:21:30"/>
  </r>
  <r>
    <n v="3958"/>
    <s v="Shakespeare with Noodles:  Henry IV"/>
    <s v="A children's theatre group constructing props out of swimming noodles to provide free Shakespeare in the parks to local communities."/>
    <x v="342"/>
    <x v="1902"/>
    <x v="1"/>
    <x v="0"/>
    <s v="USD"/>
    <n v="1406988000"/>
    <n v="1403822912"/>
    <b v="0"/>
    <n v="16"/>
    <b v="0"/>
    <s v="theater/plays"/>
    <x v="2306"/>
    <x v="2268"/>
    <s v="theater"/>
    <s v="plays"/>
    <x v="3029"/>
    <d v="2014-08-02T09:00:00"/>
  </r>
  <r>
    <n v="1856"/>
    <s v="Lazy Sunday"/>
    <s v="We are an independent band who needs your help for the production of our new album, so we can share our music with you lovely people :)"/>
    <x v="342"/>
    <x v="2072"/>
    <x v="2"/>
    <x v="0"/>
    <s v="USD"/>
    <n v="1405715472"/>
    <n v="1403901072"/>
    <b v="0"/>
    <n v="38"/>
    <b v="1"/>
    <s v="music/rock"/>
    <x v="2296"/>
    <x v="2267"/>
    <s v="music"/>
    <s v="rock"/>
    <x v="3030"/>
    <d v="2014-07-18T15:31:12"/>
  </r>
  <r>
    <n v="3430"/>
    <s v="Being Patient"/>
    <s v="We need support for our play so we can promote awareness of kidney diseases and the effect it has on sufferers and their families."/>
    <x v="342"/>
    <x v="2082"/>
    <x v="2"/>
    <x v="9"/>
    <s v="GBP"/>
    <n v="1406760101"/>
    <n v="1404168101"/>
    <b v="0"/>
    <n v="72"/>
    <b v="1"/>
    <s v="theater/plays"/>
    <x v="2307"/>
    <x v="2269"/>
    <s v="theater"/>
    <s v="plays"/>
    <x v="3031"/>
    <d v="2014-07-30T17:41:41"/>
  </r>
  <r>
    <n v="3357"/>
    <s v="Poleroid Theatre Present : FREE FALL by Vinay Patel"/>
    <s v="Two strangers on a bridge in the dead of night, a game of dominoes, and a value ready meal - by upcoming HighTide Escalator Playwright."/>
    <x v="342"/>
    <x v="69"/>
    <x v="2"/>
    <x v="9"/>
    <s v="GBP"/>
    <n v="1406887310"/>
    <n v="1404295310"/>
    <b v="0"/>
    <n v="21"/>
    <b v="1"/>
    <s v="theater/plays"/>
    <x v="1166"/>
    <x v="2270"/>
    <s v="theater"/>
    <s v="plays"/>
    <x v="3032"/>
    <d v="2014-08-01T05:01:50"/>
  </r>
  <r>
    <n v="1227"/>
    <s v="Beast of the Beats VIII Webster Hall, NY (Nov 6-9 2014)"/>
    <s v="After winning the iStandard Phoenix Producer Showcase (6/25/14)  I have been invited to Beast of the Beats VIII in New York Nov. 6-9"/>
    <x v="342"/>
    <x v="0"/>
    <x v="0"/>
    <x v="0"/>
    <s v="USD"/>
    <n v="1407394800"/>
    <n v="1404770616"/>
    <b v="0"/>
    <n v="0"/>
    <b v="0"/>
    <s v="music/world music"/>
    <x v="0"/>
    <x v="0"/>
    <s v="music"/>
    <s v="world music"/>
    <x v="3033"/>
    <d v="2014-08-07T02:00:00"/>
  </r>
  <r>
    <n v="2890"/>
    <s v="the Savannah Disputation"/>
    <s v="This Theological Comedy tells a story of when seemingly similar beliefs are discovered to be worlds apart; Damnation-Southern Style."/>
    <x v="342"/>
    <x v="674"/>
    <x v="1"/>
    <x v="0"/>
    <s v="USD"/>
    <n v="1407553200"/>
    <n v="1405100992"/>
    <b v="0"/>
    <n v="3"/>
    <b v="0"/>
    <s v="theater/plays"/>
    <x v="1098"/>
    <x v="494"/>
    <s v="theater"/>
    <s v="plays"/>
    <x v="3034"/>
    <d v="2014-08-08T22:00:00"/>
  </r>
  <r>
    <n v="748"/>
    <s v="Meditations for the Childbearing Year - a Book"/>
    <s v="Peace on Earth begins with birth. Educating pregnant women to create a more peaceful world is what this book is all about."/>
    <x v="342"/>
    <x v="89"/>
    <x v="2"/>
    <x v="0"/>
    <s v="USD"/>
    <n v="1407701966"/>
    <n v="1405109966"/>
    <b v="0"/>
    <n v="44"/>
    <b v="1"/>
    <s v="publishing/nonfiction"/>
    <x v="1115"/>
    <x v="2271"/>
    <s v="publishing"/>
    <s v="nonfiction"/>
    <x v="3035"/>
    <d v="2014-08-10T15:19:26"/>
  </r>
  <r>
    <n v="3740"/>
    <s v="dasGROUP Theatre: Savage in Limbo"/>
    <s v="Savage in Limbo is the pilot production of dasGROUP Theatre; a Dallas-based production company with an eye for grit &amp; love of theatre."/>
    <x v="342"/>
    <x v="234"/>
    <x v="1"/>
    <x v="0"/>
    <s v="USD"/>
    <n v="1407808438"/>
    <n v="1405217355"/>
    <b v="0"/>
    <n v="14"/>
    <b v="0"/>
    <s v="theater/plays"/>
    <x v="2308"/>
    <x v="2272"/>
    <s v="theater"/>
    <s v="plays"/>
    <x v="3036"/>
    <d v="2014-08-11T20:53:58"/>
  </r>
  <r>
    <n v="1646"/>
    <s v="MADAM Album"/>
    <s v="Album 3 funds.We have 13 amazing songs ready to go . a fantastic engineer to mix them, James Aparicio(Depeche Mode/Liars.We need you xx"/>
    <x v="342"/>
    <x v="2083"/>
    <x v="2"/>
    <x v="9"/>
    <s v="GBP"/>
    <n v="1408039860"/>
    <n v="1405248503"/>
    <b v="0"/>
    <n v="83"/>
    <b v="1"/>
    <s v="music/pop"/>
    <x v="1734"/>
    <x v="2273"/>
    <s v="music"/>
    <s v="pop"/>
    <x v="3037"/>
    <d v="2014-08-14T13:11:00"/>
  </r>
  <r>
    <n v="3431"/>
    <s v="Local Jewell Production's Inaugural Season (2014-2015)"/>
    <s v="Our 1st full season!  We need your help to fund costumes, sets, props &amp; help bringing these wonderful shows to the stage!"/>
    <x v="342"/>
    <x v="2061"/>
    <x v="2"/>
    <x v="0"/>
    <s v="USD"/>
    <n v="1408383153"/>
    <n v="1405791153"/>
    <b v="0"/>
    <n v="21"/>
    <b v="1"/>
    <s v="theater/plays"/>
    <x v="809"/>
    <x v="2274"/>
    <s v="theater"/>
    <s v="plays"/>
    <x v="3038"/>
    <d v="2014-08-18T12:32:33"/>
  </r>
  <r>
    <n v="2838"/>
    <s v="Pickles &amp; Hargraves Murder Mystery Comedy at the FringeNYC"/>
    <s v="You like things that are funny. You (secretly) like murder. So why not support the NYC return of this hilarious whodunit?"/>
    <x v="342"/>
    <x v="2076"/>
    <x v="2"/>
    <x v="0"/>
    <s v="USD"/>
    <n v="1407967200"/>
    <n v="1406039696"/>
    <b v="0"/>
    <n v="54"/>
    <b v="1"/>
    <s v="theater/plays"/>
    <x v="2302"/>
    <x v="2275"/>
    <s v="theater"/>
    <s v="plays"/>
    <x v="3039"/>
    <d v="2014-08-13T17:00:00"/>
  </r>
  <r>
    <n v="2066"/>
    <s v="Garage Beacon - Turn your phone into a garage door remote"/>
    <s v="Automatically opens your garage door when you come home. Open, close, and monitor your garage door from your phone."/>
    <x v="342"/>
    <x v="2084"/>
    <x v="2"/>
    <x v="0"/>
    <s v="USD"/>
    <n v="1408818683"/>
    <n v="1406226683"/>
    <b v="0"/>
    <n v="65"/>
    <b v="1"/>
    <s v="technology/hardware"/>
    <x v="2309"/>
    <x v="2276"/>
    <s v="technology"/>
    <s v="hardware"/>
    <x v="3040"/>
    <d v="2014-08-23T13:31:23"/>
  </r>
  <r>
    <n v="4007"/>
    <s v="POLES APART - A PLAY IN 2 ACTS"/>
    <s v="Is the public ready to hear Matt's story? Is he willing to risk public speaking and the waning reputation among his own race?"/>
    <x v="342"/>
    <x v="186"/>
    <x v="1"/>
    <x v="0"/>
    <s v="USD"/>
    <n v="1409070480"/>
    <n v="1406572381"/>
    <b v="0"/>
    <n v="1"/>
    <b v="0"/>
    <s v="theater/plays"/>
    <x v="155"/>
    <x v="184"/>
    <s v="theater"/>
    <s v="plays"/>
    <x v="3041"/>
    <d v="2014-08-26T11:28:00"/>
  </r>
  <r>
    <n v="3201"/>
    <s v="Nothing Changes"/>
    <s v="Nothing Changes is a modern musical version of the Ragged Trousered Philanthropists exploring the inequalities of &quot;austerity Britain&quot;"/>
    <x v="342"/>
    <x v="82"/>
    <x v="1"/>
    <x v="9"/>
    <s v="GBP"/>
    <n v="1409509477"/>
    <n v="1407695077"/>
    <b v="0"/>
    <n v="2"/>
    <b v="0"/>
    <s v="theater/musical"/>
    <x v="1096"/>
    <x v="452"/>
    <s v="theater"/>
    <s v="musical"/>
    <x v="3042"/>
    <d v="2014-08-31T13:24:37"/>
  </r>
  <r>
    <n v="44"/>
    <s v="BIG WHISKEY TV Show"/>
    <s v="The Creator of the hit FOX show THE BOURBON LOUNGE brings you BIG WHISKEY. A new travel show exploring whiskey like you've never seen."/>
    <x v="342"/>
    <x v="2061"/>
    <x v="2"/>
    <x v="0"/>
    <s v="USD"/>
    <n v="1412648537"/>
    <n v="1408760537"/>
    <b v="0"/>
    <n v="15"/>
    <b v="1"/>
    <s v="film &amp; video/television"/>
    <x v="809"/>
    <x v="248"/>
    <s v="film &amp; video"/>
    <s v="television"/>
    <x v="3043"/>
    <d v="2014-10-06T21:22:17"/>
  </r>
  <r>
    <n v="4107"/>
    <s v="Sacrifice"/>
    <s v="A new dramatic comedy dealing with a father's unwillingness to let go of his past causes major problems for the future of his daughter."/>
    <x v="342"/>
    <x v="146"/>
    <x v="1"/>
    <x v="0"/>
    <s v="USD"/>
    <n v="1411596001"/>
    <n v="1409608801"/>
    <b v="0"/>
    <n v="4"/>
    <b v="0"/>
    <s v="theater/plays"/>
    <x v="2310"/>
    <x v="2277"/>
    <s v="theater"/>
    <s v="plays"/>
    <x v="3044"/>
    <d v="2014-09-24T17:00:01"/>
  </r>
  <r>
    <n v="3777"/>
    <s v="The Musical Adventure of Mimi and the Ghosts"/>
    <s v="This musical adventure is a funny and heartwarming story of Mimi, a rebellious young girl who is spirited to Ghostlynd."/>
    <x v="342"/>
    <x v="2085"/>
    <x v="2"/>
    <x v="0"/>
    <s v="USD"/>
    <n v="1411790400"/>
    <n v="1409884821"/>
    <b v="0"/>
    <n v="59"/>
    <b v="1"/>
    <s v="theater/musical"/>
    <x v="2311"/>
    <x v="2278"/>
    <s v="theater"/>
    <s v="musical"/>
    <x v="3045"/>
    <d v="2014-09-26T23:00:00"/>
  </r>
  <r>
    <n v="41"/>
    <s v="Up on High Ground TV series"/>
    <s v="A TV series that takes place in a high school setting with religions,morals,&amp; ethics as a guiding message for students &amp; their families"/>
    <x v="342"/>
    <x v="2061"/>
    <x v="2"/>
    <x v="0"/>
    <s v="USD"/>
    <n v="1412516354"/>
    <n v="1409924354"/>
    <b v="0"/>
    <n v="19"/>
    <b v="1"/>
    <s v="film &amp; video/television"/>
    <x v="809"/>
    <x v="2279"/>
    <s v="film &amp; video"/>
    <s v="television"/>
    <x v="3046"/>
    <d v="2014-10-05T08:39:14"/>
  </r>
  <r>
    <n v="4094"/>
    <s v="Live at the Speakeasy with Ryan Anderson"/>
    <s v="Live at the Speakeasy with Ryan Anderson is a local talk show! Showcasing local artist, special guest, and talented bands."/>
    <x v="342"/>
    <x v="1820"/>
    <x v="1"/>
    <x v="0"/>
    <s v="USD"/>
    <n v="1413953940"/>
    <n v="1410141900"/>
    <b v="0"/>
    <n v="8"/>
    <b v="0"/>
    <s v="theater/plays"/>
    <x v="2312"/>
    <x v="2280"/>
    <s v="theater"/>
    <s v="plays"/>
    <x v="3047"/>
    <d v="2014-10-21T23:59:00"/>
  </r>
  <r>
    <n v="3161"/>
    <s v="Faustus"/>
    <s v="Iâ€™ll Be Right Back presents a story of murder and corruption. Faustus is a modern re-imagining of Christopher Marloweâ€™s classic tale."/>
    <x v="342"/>
    <x v="2086"/>
    <x v="2"/>
    <x v="9"/>
    <s v="GBP"/>
    <n v="1413377522"/>
    <n v="1410785522"/>
    <b v="1"/>
    <n v="74"/>
    <b v="1"/>
    <s v="theater/plays"/>
    <x v="2313"/>
    <x v="2281"/>
    <s v="theater"/>
    <s v="plays"/>
    <x v="3048"/>
    <d v="2014-10-15T07:52:02"/>
  </r>
  <r>
    <n v="3861"/>
    <s v="READY OR NOT HERE I COME"/>
    <s v="THE COMING OF THE LORD!"/>
    <x v="342"/>
    <x v="176"/>
    <x v="1"/>
    <x v="0"/>
    <s v="USD"/>
    <n v="1415828820"/>
    <n v="1412258977"/>
    <b v="0"/>
    <n v="1"/>
    <b v="0"/>
    <s v="theater/plays"/>
    <x v="1658"/>
    <x v="56"/>
    <s v="theater"/>
    <s v="plays"/>
    <x v="3049"/>
    <d v="2014-11-12T16:47:00"/>
  </r>
  <r>
    <n v="1047"/>
    <s v="Start a New Podcast (Canceled)"/>
    <s v="I wish to start a new podcast called Voices of Texas, and I want to interview interesting people of Texas each week."/>
    <x v="342"/>
    <x v="4"/>
    <x v="0"/>
    <x v="0"/>
    <s v="USD"/>
    <n v="1415219915"/>
    <n v="1412624315"/>
    <b v="0"/>
    <n v="1"/>
    <b v="0"/>
    <s v="journalism/audio"/>
    <x v="146"/>
    <x v="4"/>
    <s v="journalism"/>
    <s v="audio"/>
    <x v="3050"/>
    <d v="2014-11-05T15:38:35"/>
  </r>
  <r>
    <n v="3472"/>
    <s v="Dandelion Theatre: 'Body Awareness' by Annie Baker"/>
    <s v="Raising funds for Dandelion Theatre's Chicago production of 'Body Awareness' by the Pulitzer Prize-winning playwright Annie Baker."/>
    <x v="342"/>
    <x v="2087"/>
    <x v="2"/>
    <x v="0"/>
    <s v="USD"/>
    <n v="1415253540"/>
    <n v="1413432331"/>
    <b v="0"/>
    <n v="23"/>
    <b v="1"/>
    <s v="theater/plays"/>
    <x v="2314"/>
    <x v="2282"/>
    <s v="theater"/>
    <s v="plays"/>
    <x v="3051"/>
    <d v="2014-11-06T00:59:00"/>
  </r>
  <r>
    <n v="2166"/>
    <s v="Johnny Rock &amp; Friends: For The Record"/>
    <s v="Drummer John Roccesano (Johnny Rock) produces an album written and performed by friends, recorded and mixed on tape, pressed on vinyl."/>
    <x v="342"/>
    <x v="2088"/>
    <x v="2"/>
    <x v="0"/>
    <s v="USD"/>
    <n v="1417813618"/>
    <n v="1413922018"/>
    <b v="0"/>
    <n v="32"/>
    <b v="1"/>
    <s v="music/rock"/>
    <x v="2315"/>
    <x v="2283"/>
    <s v="music"/>
    <s v="rock"/>
    <x v="3052"/>
    <d v="2014-12-05T16:06:58"/>
  </r>
  <r>
    <n v="2107"/>
    <s v="ACKER Studio Album and Vinyl Pressing"/>
    <s v="ACKER, an instrumental noise-rock band from Central Illinois, is raising funds to record a new album and release it on vinyl."/>
    <x v="342"/>
    <x v="2089"/>
    <x v="2"/>
    <x v="0"/>
    <s v="USD"/>
    <n v="1415815393"/>
    <n v="1413997393"/>
    <b v="0"/>
    <n v="58"/>
    <b v="1"/>
    <s v="music/indie rock"/>
    <x v="2316"/>
    <x v="2284"/>
    <s v="music"/>
    <s v="indie rock"/>
    <x v="3053"/>
    <d v="2014-11-12T13:03:13"/>
  </r>
  <r>
    <n v="3386"/>
    <s v="Going To Market"/>
    <s v="Stories from the Bronx make for an uncommon play. Help us finish funding this production, supported by the Kevin Spacey Foundation."/>
    <x v="342"/>
    <x v="640"/>
    <x v="2"/>
    <x v="0"/>
    <s v="USD"/>
    <n v="1417620506"/>
    <n v="1415028506"/>
    <b v="0"/>
    <n v="41"/>
    <b v="1"/>
    <s v="theater/plays"/>
    <x v="1999"/>
    <x v="2285"/>
    <s v="theater"/>
    <s v="plays"/>
    <x v="3054"/>
    <d v="2014-12-03T10:28:26"/>
  </r>
  <r>
    <n v="2105"/>
    <s v="Layla The Wolf Debut E.P. &quot;Sugar&quot;"/>
    <s v="Help Layla the Wolf fund the printing and releasing of our first E.P. Release called &quot;Sugar&quot;."/>
    <x v="342"/>
    <x v="2090"/>
    <x v="2"/>
    <x v="0"/>
    <s v="USD"/>
    <n v="1416542400"/>
    <n v="1415472953"/>
    <b v="0"/>
    <n v="99"/>
    <b v="1"/>
    <s v="music/indie rock"/>
    <x v="2317"/>
    <x v="2286"/>
    <s v="music"/>
    <s v="indie rock"/>
    <x v="3055"/>
    <d v="2014-11-20T23:00:00"/>
  </r>
  <r>
    <n v="3385"/>
    <s v="The Crusade of Connor Stephens: Professional Play Reading"/>
    <s v="An Equity Reading of a new play; Intimate drama about a family dealing with consequence of actions after a school shooting."/>
    <x v="342"/>
    <x v="2061"/>
    <x v="2"/>
    <x v="0"/>
    <s v="USD"/>
    <n v="1418244552"/>
    <n v="1415652552"/>
    <b v="0"/>
    <n v="15"/>
    <b v="1"/>
    <s v="theater/plays"/>
    <x v="809"/>
    <x v="248"/>
    <s v="theater"/>
    <s v="plays"/>
    <x v="3056"/>
    <d v="2014-12-10T15:49:12"/>
  </r>
  <r>
    <n v="685"/>
    <s v="Nomadica All purpose backpack with battery"/>
    <s v="PowerPack is an efficient and affordable backpack with a lithium-ion charger for all electronic devices offering charges on the go!"/>
    <x v="342"/>
    <x v="1473"/>
    <x v="1"/>
    <x v="0"/>
    <s v="USD"/>
    <n v="1421095672"/>
    <n v="1417207672"/>
    <b v="0"/>
    <n v="10"/>
    <b v="0"/>
    <s v="technology/wearables"/>
    <x v="2318"/>
    <x v="2287"/>
    <s v="technology"/>
    <s v="wearables"/>
    <x v="3057"/>
    <d v="2015-01-12T15:47:52"/>
  </r>
  <r>
    <n v="3978"/>
    <s v="For Colored Girl Play Production"/>
    <s v="Staged play within the communities of eastern ( Kinston Wilson Wilmington ) North Carolina ! Funds will allow a child to attend! THX"/>
    <x v="342"/>
    <x v="2091"/>
    <x v="1"/>
    <x v="0"/>
    <s v="USD"/>
    <n v="1422717953"/>
    <n v="1417533953"/>
    <b v="0"/>
    <n v="8"/>
    <b v="0"/>
    <s v="theater/plays"/>
    <x v="2319"/>
    <x v="1968"/>
    <s v="theater"/>
    <s v="plays"/>
    <x v="3058"/>
    <d v="2015-01-31T10:25:53"/>
  </r>
  <r>
    <n v="3570"/>
    <s v="The Lower Depths"/>
    <s v="Theatre Machine presents an all-new adaptation of Maxim Gorky's classic of Russian theatre, The Lower Depths."/>
    <x v="342"/>
    <x v="2092"/>
    <x v="2"/>
    <x v="0"/>
    <s v="USD"/>
    <n v="1420009200"/>
    <n v="1417593483"/>
    <b v="0"/>
    <n v="26"/>
    <b v="1"/>
    <s v="theater/plays"/>
    <x v="2320"/>
    <x v="2288"/>
    <s v="theater"/>
    <s v="plays"/>
    <x v="3059"/>
    <d v="2014-12-31T02:00:00"/>
  </r>
  <r>
    <n v="3696"/>
    <s v="&quot;Lifted&quot; - The Theatre Shed's 10 Year Anniversary Show"/>
    <s v="We are 10 years old - please help us celebrate the last 10 years and secure our future for the next 10 years."/>
    <x v="342"/>
    <x v="680"/>
    <x v="2"/>
    <x v="9"/>
    <s v="GBP"/>
    <n v="1423838916"/>
    <n v="1418654916"/>
    <b v="0"/>
    <n v="78"/>
    <b v="1"/>
    <s v="theater/plays"/>
    <x v="2321"/>
    <x v="2289"/>
    <s v="theater"/>
    <s v="plays"/>
    <x v="3060"/>
    <d v="2015-02-13T09:48:36"/>
  </r>
  <r>
    <n v="3592"/>
    <s v="boom- a play by Peter Sinn Nachtrieb"/>
    <s v="Sex. Fish. A COMET THAT DESTROYS THE WORLD. boom a play by Peter Sinn Nachtrieb- Feb 19-21 at The Bridge in NYC."/>
    <x v="342"/>
    <x v="2093"/>
    <x v="2"/>
    <x v="0"/>
    <s v="USD"/>
    <n v="1423630740"/>
    <n v="1418673307"/>
    <b v="0"/>
    <n v="35"/>
    <b v="1"/>
    <s v="theater/plays"/>
    <x v="2322"/>
    <x v="2290"/>
    <s v="theater"/>
    <s v="plays"/>
    <x v="3061"/>
    <d v="2015-02-10T23:59:00"/>
  </r>
  <r>
    <n v="4088"/>
    <s v="Community Theatre Project-Children's Show (Arthur)"/>
    <s v="Young persons theatre company working in deprived area seeking funding for children's theatrical production."/>
    <x v="342"/>
    <x v="1392"/>
    <x v="1"/>
    <x v="9"/>
    <s v="GBP"/>
    <n v="1421403960"/>
    <n v="1418827324"/>
    <b v="0"/>
    <n v="3"/>
    <b v="0"/>
    <s v="theater/plays"/>
    <x v="2323"/>
    <x v="2291"/>
    <s v="theater"/>
    <s v="plays"/>
    <x v="3062"/>
    <d v="2015-01-16T05:26:00"/>
  </r>
  <r>
    <n v="3601"/>
    <s v="Pink Confetti at The Courtyard Theatre, Hoxton"/>
    <s v="New play 'Pink Confetti' by Paul Roberts at The Courtyard Theatre produced by Etch and directed by Oliver Dawe."/>
    <x v="342"/>
    <x v="2094"/>
    <x v="2"/>
    <x v="9"/>
    <s v="GBP"/>
    <n v="1421452682"/>
    <n v="1418860682"/>
    <b v="0"/>
    <n v="53"/>
    <b v="1"/>
    <s v="theater/plays"/>
    <x v="1327"/>
    <x v="2292"/>
    <s v="theater"/>
    <s v="plays"/>
    <x v="3063"/>
    <d v="2015-01-16T18:58:02"/>
  </r>
  <r>
    <n v="3566"/>
    <s v="VANITY BITES BACK by Helen Duff"/>
    <s v="A &quot;bold, subversive and very funny&quot; clown cookery show about searching for self worth in a cheesecake - VAULT Festival &amp; Tour 2015"/>
    <x v="342"/>
    <x v="2095"/>
    <x v="2"/>
    <x v="9"/>
    <s v="GBP"/>
    <n v="1422015083"/>
    <n v="1419423083"/>
    <b v="0"/>
    <n v="38"/>
    <b v="1"/>
    <s v="theater/plays"/>
    <x v="2324"/>
    <x v="2293"/>
    <s v="theater"/>
    <s v="plays"/>
    <x v="3064"/>
    <d v="2015-01-23T07:11:23"/>
  </r>
  <r>
    <n v="3457"/>
    <s v="The Impossible Adventures Of Supernova Jones"/>
    <s v="Robots, Space Battles, Mystery, and Intrigue. Nothing is Impossible..."/>
    <x v="342"/>
    <x v="2096"/>
    <x v="2"/>
    <x v="0"/>
    <s v="USD"/>
    <n v="1423720740"/>
    <n v="1421081857"/>
    <b v="0"/>
    <n v="55"/>
    <b v="1"/>
    <s v="theater/plays"/>
    <x v="2325"/>
    <x v="2294"/>
    <s v="theater"/>
    <s v="plays"/>
    <x v="3065"/>
    <d v="2015-02-12T00:59:00"/>
  </r>
  <r>
    <n v="4003"/>
    <s v="MAMA BA-B: The Stage Play"/>
    <s v="&quot;MAMA'Z BA-B&quot; is the story of Marcus Williams who struggles to find a place for himself as a young black male."/>
    <x v="342"/>
    <x v="491"/>
    <x v="1"/>
    <x v="0"/>
    <s v="USD"/>
    <n v="1424009147"/>
    <n v="1421417147"/>
    <b v="0"/>
    <n v="2"/>
    <b v="0"/>
    <s v="theater/plays"/>
    <x v="2326"/>
    <x v="47"/>
    <s v="theater"/>
    <s v="plays"/>
    <x v="3066"/>
    <d v="2015-02-15T09:05:47"/>
  </r>
  <r>
    <n v="1704"/>
    <s v="Jericho Down Worship Album"/>
    <s v="We want to record an album of popular praise &amp; worship songs with our own influence and style."/>
    <x v="342"/>
    <x v="2097"/>
    <x v="1"/>
    <x v="0"/>
    <s v="USD"/>
    <n v="1424056873"/>
    <n v="1421464873"/>
    <b v="0"/>
    <n v="11"/>
    <b v="0"/>
    <s v="music/faith"/>
    <x v="2327"/>
    <x v="2295"/>
    <s v="music"/>
    <s v="faith"/>
    <x v="3067"/>
    <d v="2015-02-15T22:21:13"/>
  </r>
  <r>
    <n v="4013"/>
    <s v="Harriet Tubman Woman Of Faith"/>
    <s v="Harriet Tubman Woman of Faith is a remarkable narrative about the life and faith of Harriet Tubman, told through a dream of a teenager."/>
    <x v="342"/>
    <x v="16"/>
    <x v="1"/>
    <x v="0"/>
    <s v="USD"/>
    <n v="1424070823"/>
    <n v="1421478823"/>
    <b v="0"/>
    <n v="2"/>
    <b v="0"/>
    <s v="theater/plays"/>
    <x v="1550"/>
    <x v="72"/>
    <s v="theater"/>
    <s v="plays"/>
    <x v="3068"/>
    <d v="2015-02-16T02:13:43"/>
  </r>
  <r>
    <n v="2545"/>
    <s v="Larchmere String Quartet Debut Album: Music by Stephan Krehl"/>
    <s v="We're recording our debut album: a CD of the string quartet and clarinet quintet by Stephan Krehl for the Naxos label"/>
    <x v="342"/>
    <x v="2098"/>
    <x v="2"/>
    <x v="0"/>
    <s v="USD"/>
    <n v="1424997000"/>
    <n v="1421983138"/>
    <b v="0"/>
    <n v="61"/>
    <b v="1"/>
    <s v="music/classical music"/>
    <x v="2328"/>
    <x v="2296"/>
    <s v="music"/>
    <s v="classical music"/>
    <x v="3069"/>
    <d v="2015-02-26T19:30:00"/>
  </r>
  <r>
    <n v="1842"/>
    <s v="Stereo Dogs! 14-Year Old Teen Rock Band Plan CD Project!"/>
    <s v="Every time we sit down to rehearse, thoughts of recording a CD excite us! We are ready to do this!  It's time, so read on..."/>
    <x v="342"/>
    <x v="2099"/>
    <x v="2"/>
    <x v="0"/>
    <s v="USD"/>
    <n v="1425275940"/>
    <n v="1422371381"/>
    <b v="0"/>
    <n v="21"/>
    <b v="1"/>
    <s v="music/rock"/>
    <x v="2329"/>
    <x v="2297"/>
    <s v="music"/>
    <s v="rock"/>
    <x v="3070"/>
    <d v="2015-03-02T00:59:00"/>
  </r>
  <r>
    <n v="48"/>
    <s v="'Noir' A New Independant Tech-Noir TV Pilot"/>
    <s v="With future neo-London as a backdrop to this new independent TV pilot, we investigate the bad and the corrupt that rule London."/>
    <x v="342"/>
    <x v="2100"/>
    <x v="2"/>
    <x v="9"/>
    <s v="GBP"/>
    <n v="1425211200"/>
    <n v="1422534260"/>
    <b v="0"/>
    <n v="38"/>
    <b v="1"/>
    <s v="film &amp; video/television"/>
    <x v="2330"/>
    <x v="2298"/>
    <s v="film &amp; video"/>
    <s v="television"/>
    <x v="3071"/>
    <d v="2015-03-01T07:00:00"/>
  </r>
  <r>
    <n v="3519"/>
    <s v="Bookstory"/>
    <s v="Bookstory is a tiny puppet musical with some very big ideas that tells the story of the story in the digital age"/>
    <x v="342"/>
    <x v="2080"/>
    <x v="2"/>
    <x v="9"/>
    <s v="GBP"/>
    <n v="1425478950"/>
    <n v="1422886950"/>
    <b v="0"/>
    <n v="28"/>
    <b v="1"/>
    <s v="theater/plays"/>
    <x v="1078"/>
    <x v="2299"/>
    <s v="theater"/>
    <s v="plays"/>
    <x v="3072"/>
    <d v="2015-03-04T09:22:30"/>
  </r>
  <r>
    <n v="3428"/>
    <s v="CREDITORS | Jack Studio Theatre | Smith after Strindberg"/>
    <s v="The WORLD PREMIERE of Neil Smith's beautiful and thrilling new version of Strindberg's modern masterpiece - CREDITORS."/>
    <x v="342"/>
    <x v="2101"/>
    <x v="2"/>
    <x v="9"/>
    <s v="GBP"/>
    <n v="1425142800"/>
    <n v="1422983847"/>
    <b v="0"/>
    <n v="51"/>
    <b v="1"/>
    <s v="theater/plays"/>
    <x v="2331"/>
    <x v="2300"/>
    <s v="theater"/>
    <s v="plays"/>
    <x v="3073"/>
    <d v="2015-02-28T12:00:00"/>
  </r>
  <r>
    <n v="1881"/>
    <s v="Story Rock by The Jolly Llamas -- Our First Album!"/>
    <s v="We're now raising money to produce a music video. Those who donate get a vote in deciding which song!"/>
    <x v="342"/>
    <x v="2102"/>
    <x v="2"/>
    <x v="0"/>
    <s v="USD"/>
    <n v="1425955189"/>
    <n v="1423366789"/>
    <b v="0"/>
    <n v="70"/>
    <b v="1"/>
    <s v="music/indie rock"/>
    <x v="2332"/>
    <x v="2301"/>
    <s v="music"/>
    <s v="indie rock"/>
    <x v="3074"/>
    <d v="2015-03-09T21:39:49"/>
  </r>
  <r>
    <n v="3767"/>
    <s v="Accidental Artists Lab"/>
    <s v="A ragtag crew collaborating on a live performance for the first time, with music as their medium and NYC as their inspiration."/>
    <x v="342"/>
    <x v="2103"/>
    <x v="2"/>
    <x v="0"/>
    <s v="USD"/>
    <n v="1425185940"/>
    <n v="1423960097"/>
    <b v="0"/>
    <n v="56"/>
    <b v="1"/>
    <s v="theater/musical"/>
    <x v="2333"/>
    <x v="2302"/>
    <s v="theater"/>
    <s v="musical"/>
    <x v="3075"/>
    <d v="2015-02-28T23:59:00"/>
  </r>
  <r>
    <n v="3964"/>
    <s v="MAMA'Z BA-B: The StagePlay"/>
    <s v="&quot;MAMA'Z BA-B&quot; is the story of Marcus Williams who struggles to find a place for himself as a young black male."/>
    <x v="342"/>
    <x v="210"/>
    <x v="1"/>
    <x v="0"/>
    <s v="USD"/>
    <n v="1429460386"/>
    <n v="1424279986"/>
    <b v="0"/>
    <n v="3"/>
    <b v="0"/>
    <s v="theater/plays"/>
    <x v="2334"/>
    <x v="208"/>
    <s v="theater"/>
    <s v="plays"/>
    <x v="3076"/>
    <d v="2015-04-19T11:19:46"/>
  </r>
  <r>
    <n v="3478"/>
    <s v="Measure for Measure"/>
    <s v="Bare Theatre takes on Shakespeare's most notorious &quot;problem play,&quot; which asks how far we are willing to go to do what is right."/>
    <x v="342"/>
    <x v="2104"/>
    <x v="2"/>
    <x v="0"/>
    <s v="USD"/>
    <n v="1426539600"/>
    <n v="1424296822"/>
    <b v="0"/>
    <n v="57"/>
    <b v="1"/>
    <s v="theater/plays"/>
    <x v="2335"/>
    <x v="2303"/>
    <s v="theater"/>
    <s v="plays"/>
    <x v="3077"/>
    <d v="2015-03-16T16:00:00"/>
  </r>
  <r>
    <n v="893"/>
    <s v="The Big Band Theory Music Festival"/>
    <s v="The Philly music scene is full of amazing talent. This annual music festival is to celebrate those gems within that scene!"/>
    <x v="342"/>
    <x v="57"/>
    <x v="1"/>
    <x v="0"/>
    <s v="USD"/>
    <n v="1427920363"/>
    <n v="1425331963"/>
    <b v="0"/>
    <n v="5"/>
    <b v="0"/>
    <s v="music/indie rock"/>
    <x v="1164"/>
    <x v="110"/>
    <s v="music"/>
    <s v="indie rock"/>
    <x v="3078"/>
    <d v="2015-04-01T15:32:43"/>
  </r>
  <r>
    <n v="3775"/>
    <s v="TRAVIS KENT : MY FIRST TIME live and unprotected at 54 BELOW"/>
    <s v="Travis Kent joins forces with some of today's brightest contemporary composers for an evening full of firsts at 54 Below."/>
    <x v="342"/>
    <x v="89"/>
    <x v="2"/>
    <x v="0"/>
    <s v="USD"/>
    <n v="1428552000"/>
    <n v="1426199843"/>
    <b v="0"/>
    <n v="14"/>
    <b v="1"/>
    <s v="theater/musical"/>
    <x v="1115"/>
    <x v="2304"/>
    <s v="theater"/>
    <s v="musical"/>
    <x v="3079"/>
    <d v="2015-04-08T23:00:00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x v="211"/>
    <x v="0"/>
    <x v="0"/>
    <s v="USD"/>
    <n v="1430517600"/>
    <n v="1426538129"/>
    <b v="0"/>
    <n v="2"/>
    <b v="0"/>
    <s v="theater/musical"/>
    <x v="993"/>
    <x v="209"/>
    <s v="theater"/>
    <s v="musical"/>
    <x v="3080"/>
    <d v="2015-05-01T17:00:00"/>
  </r>
  <r>
    <n v="617"/>
    <s v="Get Affordable Website with Premium Hosting and Domain"/>
    <s v="At beSpider you can create and publish you websites within minutes. 100s of pre-build templates, free domain, free cloud base hosting."/>
    <x v="342"/>
    <x v="805"/>
    <x v="0"/>
    <x v="9"/>
    <s v="GBP"/>
    <n v="1431072843"/>
    <n v="1427184843"/>
    <b v="0"/>
    <n v="3"/>
    <b v="0"/>
    <s v="technology/web"/>
    <x v="741"/>
    <x v="66"/>
    <s v="technology"/>
    <s v="web"/>
    <x v="3081"/>
    <d v="2015-05-08T03:14:03"/>
  </r>
  <r>
    <n v="4064"/>
    <s v="Help us make &quot;The Odd Couple&quot; a show to remember."/>
    <s v="We are mounting a production of Neil Simon's brilliant comedy, The Odd Couple, and need your help to make it as wonderful as we can."/>
    <x v="342"/>
    <x v="2105"/>
    <x v="1"/>
    <x v="3"/>
    <s v="AUD"/>
    <n v="1430316426"/>
    <n v="1427724426"/>
    <b v="0"/>
    <n v="6"/>
    <b v="0"/>
    <s v="theater/plays"/>
    <x v="2336"/>
    <x v="2305"/>
    <s v="theater"/>
    <s v="plays"/>
    <x v="3082"/>
    <d v="2015-04-29T09:07:06"/>
  </r>
  <r>
    <n v="23"/>
    <s v="Bad Boy of Beauty and Bride Crashers!"/>
    <s v="Lois and Berlin are the Lucy and Ricky of reality. You will go on  journey to reinvent beauty from the inside out. Be the star !"/>
    <x v="342"/>
    <x v="2106"/>
    <x v="2"/>
    <x v="0"/>
    <s v="USD"/>
    <n v="1430407200"/>
    <n v="1428086501"/>
    <b v="0"/>
    <n v="23"/>
    <b v="1"/>
    <s v="film &amp; video/television"/>
    <x v="2001"/>
    <x v="2306"/>
    <s v="film &amp; video"/>
    <s v="television"/>
    <x v="3083"/>
    <d v="2015-04-30T10:20:00"/>
  </r>
  <r>
    <n v="475"/>
    <s v="Tropiki-Meet the Tikis animated/cartoon series-Monkey Tiki"/>
    <s v="Tropiki-Meet the Tikis-childrens animated/cartoon series.Fun  cartoon shorts with quirky humor and a positive uplifting message"/>
    <x v="342"/>
    <x v="0"/>
    <x v="1"/>
    <x v="0"/>
    <s v="USD"/>
    <n v="1430877843"/>
    <n v="1428285843"/>
    <b v="0"/>
    <n v="0"/>
    <b v="0"/>
    <s v="film &amp; video/animation"/>
    <x v="0"/>
    <x v="0"/>
    <s v="film &amp; video"/>
    <s v="animation"/>
    <x v="3084"/>
    <d v="2015-05-05T21:04:03"/>
  </r>
  <r>
    <n v="2352"/>
    <s v="The Seeker's School of Thought and Philosophy (Canceled)"/>
    <s v="It is the mission of the Seekerâ€™s School of Thought and Philosophy to provide a safe and nurturing environment for all."/>
    <x v="342"/>
    <x v="0"/>
    <x v="0"/>
    <x v="0"/>
    <s v="USD"/>
    <n v="1433603552"/>
    <n v="1428419552"/>
    <b v="0"/>
    <n v="0"/>
    <b v="0"/>
    <s v="technology/web"/>
    <x v="0"/>
    <x v="0"/>
    <s v="technology"/>
    <s v="web"/>
    <x v="3085"/>
    <d v="2015-06-06T10:12:32"/>
  </r>
  <r>
    <n v="1214"/>
    <s v="Framed Himalaya: Lachen Valley (Campaign Part - 2)"/>
    <s v="A coffee table book with photographs of nature's splendor from the mystical valley of Lachen in the Eastern recesses of the Himalaya."/>
    <x v="342"/>
    <x v="2107"/>
    <x v="2"/>
    <x v="0"/>
    <s v="USD"/>
    <n v="1433880605"/>
    <n v="1428696605"/>
    <b v="0"/>
    <n v="25"/>
    <b v="1"/>
    <s v="photography/photobooks"/>
    <x v="2337"/>
    <x v="2307"/>
    <s v="photography"/>
    <s v="photobooks"/>
    <x v="3086"/>
    <d v="2015-06-09T15:10:05"/>
  </r>
  <r>
    <n v="3812"/>
    <s v="Save &quot;The Stage Door&quot;"/>
    <s v="We are raising funds for our local theatre group &quot;The Stage Door&quot;. Funding required for lighting, stage equipment and productions."/>
    <x v="342"/>
    <x v="2108"/>
    <x v="2"/>
    <x v="11"/>
    <s v="CAD"/>
    <n v="1433131140"/>
    <n v="1429120908"/>
    <b v="0"/>
    <n v="11"/>
    <b v="1"/>
    <s v="theater/plays"/>
    <x v="2338"/>
    <x v="2308"/>
    <s v="theater"/>
    <s v="plays"/>
    <x v="3087"/>
    <d v="2015-05-31T22:59:00"/>
  </r>
  <r>
    <n v="3945"/>
    <s v="Camp Curtain Call: Star Wars (A Parody)"/>
    <s v="We do a theatre camp for kids every summer doing parady shows of diff stories for kids to learn theater. This year is Star Wars Parody."/>
    <x v="342"/>
    <x v="186"/>
    <x v="1"/>
    <x v="0"/>
    <s v="USD"/>
    <n v="1431717268"/>
    <n v="1429125268"/>
    <b v="0"/>
    <n v="1"/>
    <b v="0"/>
    <s v="theater/plays"/>
    <x v="155"/>
    <x v="184"/>
    <s v="theater"/>
    <s v="plays"/>
    <x v="3088"/>
    <d v="2015-05-15T14:14:28"/>
  </r>
  <r>
    <n v="1022"/>
    <s v="Sammy Bananas - Bootlegs Vol. 2!!"/>
    <s v="Help get four new bootlegs onto vinyl in the second installment of my series!"/>
    <x v="342"/>
    <x v="2109"/>
    <x v="2"/>
    <x v="0"/>
    <s v="USD"/>
    <n v="1431876677"/>
    <n v="1429284677"/>
    <b v="1"/>
    <n v="74"/>
    <b v="1"/>
    <s v="music/electronic music"/>
    <x v="2339"/>
    <x v="2309"/>
    <s v="music"/>
    <s v="electronic music"/>
    <x v="3089"/>
    <d v="2015-05-17T10:31:17"/>
  </r>
  <r>
    <n v="3678"/>
    <s v="Some big Some bang"/>
    <s v="The Ugly Collective takes Some big Some bang to the Underbelly Venues at the Edinburgh Fringe!"/>
    <x v="342"/>
    <x v="2110"/>
    <x v="2"/>
    <x v="9"/>
    <s v="GBP"/>
    <n v="1433076298"/>
    <n v="1430052298"/>
    <b v="0"/>
    <n v="31"/>
    <b v="1"/>
    <s v="theater/plays"/>
    <x v="2340"/>
    <x v="2310"/>
    <s v="theater"/>
    <s v="plays"/>
    <x v="3090"/>
    <d v="2015-05-31T07:44:58"/>
  </r>
  <r>
    <n v="3280"/>
    <s v="Greensboro: A Requiem presented by ATC's Youth Ensemble"/>
    <s v="Support CPS students' travel to North Carolina to interview community members and produce the documentary play, Greensboro: A Requiem."/>
    <x v="342"/>
    <x v="2111"/>
    <x v="2"/>
    <x v="0"/>
    <s v="USD"/>
    <n v="1433134800"/>
    <n v="1430158198"/>
    <b v="0"/>
    <n v="30"/>
    <b v="1"/>
    <s v="theater/plays"/>
    <x v="1102"/>
    <x v="2311"/>
    <s v="theater"/>
    <s v="plays"/>
    <x v="3091"/>
    <d v="2015-06-01T00:00:00"/>
  </r>
  <r>
    <n v="3618"/>
    <s v="Checkpoint 22"/>
    <s v="The play yet to be described as &quot;A surefire Edinburgh Fringe Festival Cult Hit&quot;. Coming to the Underbelly, Edinburgh, 5th-30th August."/>
    <x v="342"/>
    <x v="69"/>
    <x v="2"/>
    <x v="9"/>
    <s v="GBP"/>
    <n v="1433343850"/>
    <n v="1430751850"/>
    <b v="0"/>
    <n v="56"/>
    <b v="1"/>
    <s v="theater/plays"/>
    <x v="1166"/>
    <x v="2312"/>
    <s v="theater"/>
    <s v="plays"/>
    <x v="3092"/>
    <d v="2015-06-03T10:04:10"/>
  </r>
  <r>
    <n v="636"/>
    <s v="Keto Advice (Canceled)"/>
    <s v="With no central location for keto knowledge, keto advice will be a community run knowledge base."/>
    <x v="342"/>
    <x v="107"/>
    <x v="0"/>
    <x v="9"/>
    <s v="GBP"/>
    <n v="1433587620"/>
    <n v="1430996150"/>
    <b v="0"/>
    <n v="1"/>
    <b v="0"/>
    <s v="technology/web"/>
    <x v="245"/>
    <x v="117"/>
    <s v="technology"/>
    <s v="web"/>
    <x v="3093"/>
    <d v="2015-06-06T05:47:00"/>
  </r>
  <r>
    <n v="3499"/>
    <s v="Fefu and Her Friends"/>
    <s v="Figure 8 Troupe's debut performance! A stunning piece of theatre written by premier female playwright Maria Irene Fornes."/>
    <x v="342"/>
    <x v="2112"/>
    <x v="2"/>
    <x v="0"/>
    <s v="USD"/>
    <n v="1435733940"/>
    <n v="1431046325"/>
    <b v="0"/>
    <n v="35"/>
    <b v="1"/>
    <s v="theater/plays"/>
    <x v="1162"/>
    <x v="2313"/>
    <s v="theater"/>
    <s v="plays"/>
    <x v="3094"/>
    <d v="2015-07-01T01:59:00"/>
  </r>
  <r>
    <n v="3770"/>
    <s v="The White Feather: a new musical"/>
    <s v="The incredible story of woman's fight to clear her brother from the charge of cowardice in the Great War, brought to life musically"/>
    <x v="342"/>
    <x v="2061"/>
    <x v="2"/>
    <x v="9"/>
    <s v="GBP"/>
    <n v="1434234010"/>
    <n v="1431642010"/>
    <b v="0"/>
    <n v="20"/>
    <b v="1"/>
    <s v="theater/musical"/>
    <x v="809"/>
    <x v="56"/>
    <s v="theater"/>
    <s v="musical"/>
    <x v="3095"/>
    <d v="2015-06-13T17:20:10"/>
  </r>
  <r>
    <n v="1023"/>
    <s v="'Pathfinder' - a High Five Spaceship album"/>
    <s v="A collaborative, electronic journey helmed by producer Christopher Bingham and guitarist Carlos Montero."/>
    <x v="342"/>
    <x v="2113"/>
    <x v="2"/>
    <x v="9"/>
    <s v="GBP"/>
    <n v="1434837861"/>
    <n v="1432245861"/>
    <b v="0"/>
    <n v="131"/>
    <b v="1"/>
    <s v="music/electronic music"/>
    <x v="2341"/>
    <x v="2314"/>
    <s v="music"/>
    <s v="electronic music"/>
    <x v="3096"/>
    <d v="2015-06-20T17:04:21"/>
  </r>
  <r>
    <n v="3487"/>
    <s v="Jericho Creek"/>
    <s v="Jericho Creek is an original production by Fledgling Theatre Company which will be performed at The Cockpit Theatre in July 2015"/>
    <x v="342"/>
    <x v="1990"/>
    <x v="2"/>
    <x v="9"/>
    <s v="GBP"/>
    <n v="1435185252"/>
    <n v="1432593252"/>
    <b v="0"/>
    <n v="66"/>
    <b v="1"/>
    <s v="theater/plays"/>
    <x v="1440"/>
    <x v="2315"/>
    <s v="theater"/>
    <s v="plays"/>
    <x v="3097"/>
    <d v="2015-06-24T17:34:12"/>
  </r>
  <r>
    <n v="3403"/>
    <s v="'Fats and Tanya' - a play by Lucy Gallagher"/>
    <s v="Two worlds, one bond - no turning back._x000a_A dark comedy about domestic abuse and the power of an unlikely friendship"/>
    <x v="342"/>
    <x v="2061"/>
    <x v="2"/>
    <x v="9"/>
    <s v="GBP"/>
    <n v="1435230324"/>
    <n v="1432638324"/>
    <b v="0"/>
    <n v="17"/>
    <b v="1"/>
    <s v="theater/plays"/>
    <x v="809"/>
    <x v="2316"/>
    <s v="theater"/>
    <s v="plays"/>
    <x v="3098"/>
    <d v="2015-06-25T06:05:24"/>
  </r>
  <r>
    <n v="2371"/>
    <s v="ProjectPetal.com (Canceled)"/>
    <s v="ProjectPetal.com is an all in one website for all Makers to share projects and ideas. A Facebook(R) Twitter(R) &amp; Github(R) all in one."/>
    <x v="342"/>
    <x v="0"/>
    <x v="0"/>
    <x v="0"/>
    <s v="USD"/>
    <n v="1435257596"/>
    <n v="1432665596"/>
    <b v="0"/>
    <n v="0"/>
    <b v="0"/>
    <s v="technology/web"/>
    <x v="0"/>
    <x v="0"/>
    <s v="technology"/>
    <s v="web"/>
    <x v="3099"/>
    <d v="2015-06-25T13:39:56"/>
  </r>
  <r>
    <n v="3837"/>
    <s v="Farcical Elements Presents Boeing-Boeing"/>
    <s v="A high-flying French farce with the thrust of a well-tuned jet engine"/>
    <x v="342"/>
    <x v="2114"/>
    <x v="2"/>
    <x v="9"/>
    <s v="GBP"/>
    <n v="1435947758"/>
    <n v="1432837358"/>
    <b v="0"/>
    <n v="17"/>
    <b v="1"/>
    <s v="theater/plays"/>
    <x v="891"/>
    <x v="2317"/>
    <s v="theater"/>
    <s v="plays"/>
    <x v="3100"/>
    <d v="2015-07-03T13:22:38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x v="2072"/>
    <x v="2"/>
    <x v="0"/>
    <s v="USD"/>
    <n v="1438226724"/>
    <n v="1433042724"/>
    <b v="0"/>
    <n v="32"/>
    <b v="1"/>
    <s v="theater/plays"/>
    <x v="2296"/>
    <x v="2318"/>
    <s v="theater"/>
    <s v="plays"/>
    <x v="3101"/>
    <d v="2015-07-29T22:25:24"/>
  </r>
  <r>
    <n v="1285"/>
    <s v="We just keep going"/>
    <s v="The world premiere of hysterically funny and heartbreaking story about family, unconditional love and facing the unfaceable"/>
    <x v="342"/>
    <x v="2115"/>
    <x v="2"/>
    <x v="9"/>
    <s v="GBP"/>
    <n v="1434808775"/>
    <n v="1433512775"/>
    <b v="0"/>
    <n v="63"/>
    <b v="1"/>
    <s v="theater/plays"/>
    <x v="2342"/>
    <x v="2319"/>
    <s v="theater"/>
    <s v="plays"/>
    <x v="3102"/>
    <d v="2015-06-20T08:59:35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x v="2116"/>
    <x v="2"/>
    <x v="9"/>
    <s v="GBP"/>
    <n v="1436151600"/>
    <n v="1433775668"/>
    <b v="0"/>
    <n v="263"/>
    <b v="1"/>
    <s v="games/tabletop games"/>
    <x v="2343"/>
    <x v="2320"/>
    <s v="games"/>
    <s v="tabletop games"/>
    <x v="3103"/>
    <d v="2015-07-05T22:00:00"/>
  </r>
  <r>
    <n v="3216"/>
    <s v="BRUTE"/>
    <s v="Brute (winner of the 2015 IdeasTap Underbelly Award) is new writing based on the true story of a rather twisted, horrible schoolgirl."/>
    <x v="342"/>
    <x v="1524"/>
    <x v="2"/>
    <x v="9"/>
    <s v="GBP"/>
    <n v="1436625000"/>
    <n v="1433934371"/>
    <b v="1"/>
    <n v="35"/>
    <b v="1"/>
    <s v="theater/plays"/>
    <x v="1856"/>
    <x v="2321"/>
    <s v="theater"/>
    <s v="plays"/>
    <x v="3104"/>
    <d v="2015-07-11T09:30:00"/>
  </r>
  <r>
    <n v="1991"/>
    <s v="Portraits of Resilience"/>
    <s v="Taking (and giving) professional portraits of survivors of human trafficking in Myanmar."/>
    <x v="342"/>
    <x v="43"/>
    <x v="1"/>
    <x v="0"/>
    <s v="USD"/>
    <n v="1435958786"/>
    <n v="1434144386"/>
    <b v="0"/>
    <n v="3"/>
    <b v="0"/>
    <s v="photography/people"/>
    <x v="2344"/>
    <x v="2322"/>
    <s v="photography"/>
    <s v="people"/>
    <x v="3105"/>
    <d v="2015-07-03T16:26:26"/>
  </r>
  <r>
    <n v="2826"/>
    <s v="Mickey &amp; Worm: The Tour"/>
    <s v="Mickey &amp; Worm is a Noir stage experience, written by Santa Paula playwright John McKinley and back again on tour by popular demand!"/>
    <x v="342"/>
    <x v="2117"/>
    <x v="2"/>
    <x v="0"/>
    <s v="USD"/>
    <n v="1436511600"/>
    <n v="1434415812"/>
    <b v="0"/>
    <n v="19"/>
    <b v="1"/>
    <s v="theater/plays"/>
    <x v="1310"/>
    <x v="2323"/>
    <s v="theater"/>
    <s v="plays"/>
    <x v="3106"/>
    <d v="2015-07-10T02:00:00"/>
  </r>
  <r>
    <n v="3373"/>
    <s v="The Rules: Sex, Lies &amp; Serial Killers"/>
    <s v="The Rules is a brand new black-comedy, serial-killer-romance debuting at the Edinburgh Fringe this August and we need your help!"/>
    <x v="342"/>
    <x v="89"/>
    <x v="2"/>
    <x v="9"/>
    <s v="GBP"/>
    <n v="1437235200"/>
    <n v="1435177840"/>
    <b v="0"/>
    <n v="30"/>
    <b v="1"/>
    <s v="theater/plays"/>
    <x v="1115"/>
    <x v="2324"/>
    <s v="theater"/>
    <s v="plays"/>
    <x v="3107"/>
    <d v="2015-07-18T11:00:00"/>
  </r>
  <r>
    <n v="2792"/>
    <s v="That Still Small Voice Stage Play"/>
    <s v="Homeless and hopeless, this prequel tells the story of a Colorado youth who leans on her friends when family leaves her behind."/>
    <x v="342"/>
    <x v="903"/>
    <x v="2"/>
    <x v="0"/>
    <s v="USD"/>
    <n v="1439357559"/>
    <n v="1435469559"/>
    <b v="0"/>
    <n v="24"/>
    <b v="1"/>
    <s v="theater/plays"/>
    <x v="2345"/>
    <x v="2325"/>
    <s v="theater"/>
    <s v="plays"/>
    <x v="3108"/>
    <d v="2015-08-12T00:32:39"/>
  </r>
  <r>
    <n v="3653"/>
    <s v="ALLIE"/>
    <s v="ALLIE is a new dark comedy play which will premiere at the Edinburgh Festival Fringe 2015. Written and produced by Ruaraidh Murray."/>
    <x v="342"/>
    <x v="2046"/>
    <x v="2"/>
    <x v="9"/>
    <s v="GBP"/>
    <n v="1438764207"/>
    <n v="1436172207"/>
    <b v="0"/>
    <n v="33"/>
    <b v="1"/>
    <s v="theater/plays"/>
    <x v="1564"/>
    <x v="2326"/>
    <s v="theater"/>
    <s v="plays"/>
    <x v="3109"/>
    <d v="2015-08-05T03:43:27"/>
  </r>
  <r>
    <n v="1301"/>
    <s v="the dreamer examines his pillow"/>
    <s v="The Attic Theater Company presents John Patrick Shanley's THE DREAMER EXAMINES HIS PILLOW, the first official revival since 1986"/>
    <x v="342"/>
    <x v="2101"/>
    <x v="2"/>
    <x v="0"/>
    <s v="USD"/>
    <n v="1437447600"/>
    <n v="1436551178"/>
    <b v="0"/>
    <n v="29"/>
    <b v="1"/>
    <s v="theater/plays"/>
    <x v="2331"/>
    <x v="2327"/>
    <s v="theater"/>
    <s v="plays"/>
    <x v="3110"/>
    <d v="2015-07-20T22:00:00"/>
  </r>
  <r>
    <n v="3465"/>
    <s v="Crooked Tree Theatre Presents Family Duels"/>
    <s v="Family Duels is a tragicomedy about family, filth, fraud and fornication. Please help us bring Crooked Tree to the Camden Fringe."/>
    <x v="342"/>
    <x v="2111"/>
    <x v="2"/>
    <x v="9"/>
    <s v="GBP"/>
    <n v="1439136000"/>
    <n v="1436972472"/>
    <b v="0"/>
    <n v="36"/>
    <b v="1"/>
    <s v="theater/plays"/>
    <x v="1102"/>
    <x v="2328"/>
    <s v="theater"/>
    <s v="plays"/>
    <x v="3111"/>
    <d v="2015-08-09T11:00:00"/>
  </r>
  <r>
    <n v="20"/>
    <s v="Finding Kylie Hard Read Fund"/>
    <s v="Help us reach our goal &amp; pay the drama dept that is performing the hard read, which is set for October 2015."/>
    <x v="342"/>
    <x v="2118"/>
    <x v="2"/>
    <x v="0"/>
    <s v="USD"/>
    <n v="1442167912"/>
    <n v="1436983912"/>
    <b v="0"/>
    <n v="25"/>
    <b v="1"/>
    <s v="film &amp; video/television"/>
    <x v="2346"/>
    <x v="2329"/>
    <s v="film &amp; video"/>
    <s v="television"/>
    <x v="3112"/>
    <d v="2015-09-13T13:11:52"/>
  </r>
  <r>
    <n v="3379"/>
    <s v="The Promise"/>
    <s v="A play by Alexei Arbuzov about the lives of three teenagers during the Nazi siege of Leningrad, 1942, in a new adaptation by Nick Dear."/>
    <x v="342"/>
    <x v="2119"/>
    <x v="2"/>
    <x v="9"/>
    <s v="GBP"/>
    <n v="1440630000"/>
    <n v="1439122800"/>
    <b v="0"/>
    <n v="38"/>
    <b v="1"/>
    <s v="theater/plays"/>
    <x v="2347"/>
    <x v="2330"/>
    <s v="theater"/>
    <s v="plays"/>
    <x v="3113"/>
    <d v="2015-08-26T18:00:00"/>
  </r>
  <r>
    <n v="3520"/>
    <s v="Protocols"/>
    <s v="Help us to bring &quot;Protocols&quot; at the 2015 Camden Fringe. The most controversial play of the year."/>
    <x v="342"/>
    <x v="2045"/>
    <x v="2"/>
    <x v="9"/>
    <s v="GBP"/>
    <n v="1441547220"/>
    <n v="1439322412"/>
    <b v="0"/>
    <n v="21"/>
    <b v="1"/>
    <s v="theater/plays"/>
    <x v="1842"/>
    <x v="2331"/>
    <s v="theater"/>
    <s v="plays"/>
    <x v="3114"/>
    <d v="2015-09-06T08:47:00"/>
  </r>
  <r>
    <n v="2480"/>
    <s v="Either, Either EP"/>
    <s v="We are a band from Long Beach, Ca looking to record our first EP. Any little bit counts and your support would mean the world to us!"/>
    <x v="342"/>
    <x v="2061"/>
    <x v="2"/>
    <x v="0"/>
    <s v="USD"/>
    <n v="1444516084"/>
    <n v="1439332084"/>
    <b v="0"/>
    <n v="8"/>
    <b v="1"/>
    <s v="music/indie rock"/>
    <x v="809"/>
    <x v="52"/>
    <s v="music"/>
    <s v="indie rock"/>
    <x v="3115"/>
    <d v="2015-10-10T17:28:04"/>
  </r>
  <r>
    <n v="2859"/>
    <s v="Grover Theatre Company (GTC)"/>
    <s v="A theatre company that will create works to inspire young people and get everyone involved."/>
    <x v="342"/>
    <x v="211"/>
    <x v="1"/>
    <x v="3"/>
    <s v="AUD"/>
    <n v="1444984904"/>
    <n v="1439800904"/>
    <b v="0"/>
    <n v="1"/>
    <b v="0"/>
    <s v="theater/plays"/>
    <x v="993"/>
    <x v="612"/>
    <s v="theater"/>
    <s v="plays"/>
    <x v="3116"/>
    <d v="2015-10-16T03:41:44"/>
  </r>
  <r>
    <n v="2203"/>
    <s v="Andy's iLL - The Invisible City"/>
    <s v="The Invisible City is a project built &amp; powered by my fans. A full video and audio experience that I hope to merge into a live show."/>
    <x v="342"/>
    <x v="2108"/>
    <x v="2"/>
    <x v="11"/>
    <s v="CAD"/>
    <n v="1443127082"/>
    <n v="1440535082"/>
    <b v="0"/>
    <n v="50"/>
    <b v="1"/>
    <s v="music/electronic music"/>
    <x v="2338"/>
    <x v="2332"/>
    <s v="music"/>
    <s v="electronic music"/>
    <x v="3117"/>
    <d v="2015-09-24T15:38:02"/>
  </r>
  <r>
    <n v="1705"/>
    <s v="Piano Prayer Album - Russ James"/>
    <s v="An instrumental album that ranges from hymns to contemporary music. All the music is recorded by myself."/>
    <x v="342"/>
    <x v="0"/>
    <x v="1"/>
    <x v="0"/>
    <s v="USD"/>
    <n v="1441814400"/>
    <n v="1440807846"/>
    <b v="0"/>
    <n v="0"/>
    <b v="0"/>
    <s v="music/faith"/>
    <x v="0"/>
    <x v="0"/>
    <s v="music"/>
    <s v="faith"/>
    <x v="3118"/>
    <d v="2015-09-09T11:00:00"/>
  </r>
  <r>
    <n v="2917"/>
    <s v="Elevation Twelfth Night"/>
    <s v="Cross dressing, cross gartering, crossed swords. Cross a bridge and come see this fantastically fun rendition of Twelfth Night"/>
    <x v="342"/>
    <x v="2120"/>
    <x v="1"/>
    <x v="0"/>
    <s v="USD"/>
    <n v="1442381847"/>
    <n v="1440826647"/>
    <b v="0"/>
    <n v="9"/>
    <b v="0"/>
    <s v="theater/plays"/>
    <x v="2348"/>
    <x v="2333"/>
    <s v="theater"/>
    <s v="plays"/>
    <x v="3119"/>
    <d v="2015-09-16T00:37:27"/>
  </r>
  <r>
    <n v="3535"/>
    <s v="Twelve Angry Women"/>
    <s v="On the 60th anniversary of Twelve Angry Men, 12 female writers create 12 short pieces about what makes them angry."/>
    <x v="342"/>
    <x v="2121"/>
    <x v="2"/>
    <x v="9"/>
    <s v="GBP"/>
    <n v="1443808800"/>
    <n v="1441120910"/>
    <b v="0"/>
    <n v="46"/>
    <b v="1"/>
    <s v="theater/plays"/>
    <x v="2349"/>
    <x v="2334"/>
    <s v="theater"/>
    <s v="plays"/>
    <x v="3120"/>
    <d v="2015-10-02T13:00:00"/>
  </r>
  <r>
    <n v="2464"/>
    <s v="The Enemy Feathers NEW EP"/>
    <s v="The Enemy Feathers are passing the proverbial hat to see if we can raise enough money to complete Our NEW EP"/>
    <x v="342"/>
    <x v="2122"/>
    <x v="2"/>
    <x v="11"/>
    <s v="CAD"/>
    <n v="1443641340"/>
    <n v="1441143397"/>
    <b v="0"/>
    <n v="43"/>
    <b v="1"/>
    <s v="music/indie rock"/>
    <x v="1545"/>
    <x v="2335"/>
    <s v="music"/>
    <s v="indie rock"/>
    <x v="3121"/>
    <d v="2015-09-30T14:29:00"/>
  </r>
  <r>
    <n v="15"/>
    <s v="Cien&amp;Cia"/>
    <s v="Cien&amp;Cia es un proyecto transmedia para televisiÃ³n; la finalidad de la venta de camisetas es financiar el reality (Factual)."/>
    <x v="342"/>
    <x v="2064"/>
    <x v="2"/>
    <x v="2"/>
    <s v="EUR"/>
    <n v="1443384840"/>
    <n v="1441790658"/>
    <b v="0"/>
    <n v="98"/>
    <b v="1"/>
    <s v="film &amp; video/television"/>
    <x v="1648"/>
    <x v="2336"/>
    <s v="film &amp; video"/>
    <s v="television"/>
    <x v="3122"/>
    <d v="2015-09-27T15:14:00"/>
  </r>
  <r>
    <n v="3445"/>
    <s v="Axon Theatre - First Project (Phase 1)"/>
    <s v="Rehearsal &amp; development of our first project as Axon Theatre: &quot;The Star-Spangled Girl&quot; in South Wales."/>
    <x v="342"/>
    <x v="2061"/>
    <x v="2"/>
    <x v="9"/>
    <s v="GBP"/>
    <n v="1445604236"/>
    <n v="1443185036"/>
    <b v="0"/>
    <n v="31"/>
    <b v="1"/>
    <s v="theater/plays"/>
    <x v="809"/>
    <x v="2337"/>
    <s v="theater"/>
    <s v="plays"/>
    <x v="3123"/>
    <d v="2015-10-23T07:43:56"/>
  </r>
  <r>
    <n v="537"/>
    <s v="Be A Buddy Not A Bully (Anti-Bullying Stage Play TOUR)"/>
    <s v="Transforming bystanders into anti-bullies since 2012 thru inclusive learning environments.  Together we can take back our classrooms."/>
    <x v="342"/>
    <x v="2123"/>
    <x v="2"/>
    <x v="0"/>
    <s v="USD"/>
    <n v="1446665191"/>
    <n v="1444069591"/>
    <b v="0"/>
    <n v="59"/>
    <b v="1"/>
    <s v="theater/plays"/>
    <x v="1720"/>
    <x v="2338"/>
    <s v="theater"/>
    <s v="plays"/>
    <x v="3124"/>
    <d v="2015-11-04T14:26:31"/>
  </r>
  <r>
    <n v="3817"/>
    <s v="TWIST: adapted from the novel Oliver Twist"/>
    <s v="Using 9 actors, TWIST focuses on the horror and unjust in 1837 London.  Think Peter and the Starcatcher meets American Horror Story."/>
    <x v="342"/>
    <x v="2124"/>
    <x v="2"/>
    <x v="0"/>
    <s v="USD"/>
    <n v="1445659140"/>
    <n v="1444236216"/>
    <b v="0"/>
    <n v="20"/>
    <b v="1"/>
    <s v="theater/plays"/>
    <x v="988"/>
    <x v="2339"/>
    <s v="theater"/>
    <s v="plays"/>
    <x v="3125"/>
    <d v="2015-10-23T22:59:00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x v="2125"/>
    <x v="2"/>
    <x v="0"/>
    <s v="USD"/>
    <n v="1446731817"/>
    <n v="1444913817"/>
    <b v="0"/>
    <n v="43"/>
    <b v="1"/>
    <s v="film &amp; video/documentary"/>
    <x v="2350"/>
    <x v="2340"/>
    <s v="film &amp; video"/>
    <s v="documentary"/>
    <x v="3126"/>
    <d v="2015-11-05T08:56:57"/>
  </r>
  <r>
    <n v="1993"/>
    <s v="Open a photography studio - photo shoots as rewards!"/>
    <s v="I am looking for help to open up an affordable photography studio in Cornwall for baby and family portraiture photography"/>
    <x v="342"/>
    <x v="0"/>
    <x v="1"/>
    <x v="9"/>
    <s v="GBP"/>
    <n v="1450706837"/>
    <n v="1448114837"/>
    <b v="0"/>
    <n v="0"/>
    <b v="0"/>
    <s v="photography/people"/>
    <x v="0"/>
    <x v="0"/>
    <s v="photography"/>
    <s v="people"/>
    <x v="3127"/>
    <d v="2015-12-21T09:07:17"/>
  </r>
  <r>
    <n v="2278"/>
    <s v="Eternity Dice - Regular and D6 Charms Edition"/>
    <s v="Dice forged from stone one by one entirely by hand for demanding Gamers and Collectors."/>
    <x v="342"/>
    <x v="2126"/>
    <x v="2"/>
    <x v="5"/>
    <s v="EUR"/>
    <n v="1451861940"/>
    <n v="1448902867"/>
    <b v="0"/>
    <n v="102"/>
    <b v="1"/>
    <s v="games/tabletop games"/>
    <x v="2351"/>
    <x v="2341"/>
    <s v="games"/>
    <s v="tabletop games"/>
    <x v="3128"/>
    <d v="2016-01-03T17:59:00"/>
  </r>
  <r>
    <n v="1413"/>
    <s v="LE NUVOLE DEL CIELO-CLOUDS OF THE SKY"/>
    <s v="I need funds to publish a book based on a selection of sentences from the Gospel demonstrating that Christianity is a strong religion."/>
    <x v="342"/>
    <x v="176"/>
    <x v="1"/>
    <x v="5"/>
    <s v="EUR"/>
    <n v="1455964170"/>
    <n v="1450780170"/>
    <b v="0"/>
    <n v="1"/>
    <b v="0"/>
    <s v="publishing/translations"/>
    <x v="1658"/>
    <x v="56"/>
    <s v="publishing"/>
    <s v="translations"/>
    <x v="3129"/>
    <d v="2016-02-20T05:29:30"/>
  </r>
  <r>
    <n v="3432"/>
    <s v="Love Letters"/>
    <s v="Bare Theatre stages A.R. Gurney's Pulitzer Finalist script about a relationship spanning a lifetime and long distance."/>
    <x v="342"/>
    <x v="2127"/>
    <x v="2"/>
    <x v="0"/>
    <s v="USD"/>
    <n v="1454709600"/>
    <n v="1452520614"/>
    <b v="0"/>
    <n v="42"/>
    <b v="1"/>
    <s v="theater/plays"/>
    <x v="2352"/>
    <x v="2342"/>
    <s v="theater"/>
    <s v="plays"/>
    <x v="3130"/>
    <d v="2016-02-05T17:00:00"/>
  </r>
  <r>
    <n v="3099"/>
    <s v="Screening for Unapologetically Black the Movie"/>
    <s v="I would like to screen this documentary at CSU at their Black Studies Dept. Looking to fly panelist in. Hoping to screen nationwide. &lt;3"/>
    <x v="342"/>
    <x v="2128"/>
    <x v="1"/>
    <x v="0"/>
    <s v="USD"/>
    <n v="1455251591"/>
    <n v="1452659591"/>
    <b v="0"/>
    <n v="5"/>
    <b v="0"/>
    <s v="theater/spaces"/>
    <x v="2353"/>
    <x v="2005"/>
    <s v="theater"/>
    <s v="spaces"/>
    <x v="3131"/>
    <d v="2016-02-11T23:33:11"/>
  </r>
  <r>
    <n v="3313"/>
    <s v="Melbin the Accidental"/>
    <s v="A modern reworking of Shakespeare's histories and tragedies in iambic pentameter to talk of death, love, and race."/>
    <x v="342"/>
    <x v="2129"/>
    <x v="2"/>
    <x v="0"/>
    <s v="USD"/>
    <n v="1453856400"/>
    <n v="1452664317"/>
    <b v="0"/>
    <n v="29"/>
    <b v="1"/>
    <s v="theater/plays"/>
    <x v="2354"/>
    <x v="2343"/>
    <s v="theater"/>
    <s v="plays"/>
    <x v="3132"/>
    <d v="2016-01-26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x v="1902"/>
    <x v="1"/>
    <x v="0"/>
    <s v="USD"/>
    <n v="1456002300"/>
    <n v="1454173120"/>
    <b v="0"/>
    <n v="19"/>
    <b v="0"/>
    <s v="theater/plays"/>
    <x v="2306"/>
    <x v="2344"/>
    <s v="theater"/>
    <s v="plays"/>
    <x v="3133"/>
    <d v="2016-02-20T16:05:00"/>
  </r>
  <r>
    <n v="3866"/>
    <s v="a feminine ending, brought to you by the East End Theatre Co"/>
    <s v="A funny, moving, witty piece about a girl, her oboe, and her dreams."/>
    <x v="342"/>
    <x v="105"/>
    <x v="1"/>
    <x v="0"/>
    <s v="USD"/>
    <n v="1458703740"/>
    <n v="1454453021"/>
    <b v="0"/>
    <n v="2"/>
    <b v="0"/>
    <s v="theater/plays"/>
    <x v="1065"/>
    <x v="103"/>
    <s v="theater"/>
    <s v="plays"/>
    <x v="3134"/>
    <d v="2016-03-22T22:29:00"/>
  </r>
  <r>
    <n v="2129"/>
    <s v="Pretty Kitty Fuzzy"/>
    <s v="PKF is a Cat-Tastic 2D side-scrolling shooter! Stand up to all the big meanies with the power of positivity and save the universe!"/>
    <x v="342"/>
    <x v="439"/>
    <x v="1"/>
    <x v="0"/>
    <s v="USD"/>
    <n v="1457570100"/>
    <n v="1454978100"/>
    <b v="0"/>
    <n v="12"/>
    <b v="0"/>
    <s v="games/video games"/>
    <x v="2355"/>
    <x v="346"/>
    <s v="games"/>
    <s v="video games"/>
    <x v="3135"/>
    <d v="2016-03-09T19:35:00"/>
  </r>
  <r>
    <n v="1986"/>
    <s v="Oddity Photography - help get us off the ground!"/>
    <s v="We are a married couple who have started a child photography business from home. We need help to put together equipment to grow."/>
    <x v="342"/>
    <x v="4"/>
    <x v="1"/>
    <x v="9"/>
    <s v="GBP"/>
    <n v="1457947483"/>
    <n v="1455359083"/>
    <b v="0"/>
    <n v="1"/>
    <b v="0"/>
    <s v="photography/people"/>
    <x v="146"/>
    <x v="4"/>
    <s v="photography"/>
    <s v="people"/>
    <x v="3136"/>
    <d v="2016-03-14T04:24:43"/>
  </r>
  <r>
    <n v="3965"/>
    <s v="Fringe Fest: Take Comfort in Falling Forever"/>
    <s v="Andrew Heller producing a production of an original play for the Philadelphia Fringe Festival. Written and Directed by Andrew Heller"/>
    <x v="342"/>
    <x v="986"/>
    <x v="1"/>
    <x v="0"/>
    <s v="USD"/>
    <n v="1460608780"/>
    <n v="1455428380"/>
    <b v="0"/>
    <n v="4"/>
    <b v="0"/>
    <s v="theater/plays"/>
    <x v="1812"/>
    <x v="1400"/>
    <s v="theater"/>
    <s v="plays"/>
    <x v="3137"/>
    <d v="2016-04-13T23:39:40"/>
  </r>
  <r>
    <n v="647"/>
    <s v="Silver anti-radiation underwear. Keep body cool in summer"/>
    <s v="Wengash Silver underwear: 100% pure silver. Block cell phone, wifi and microwave radiation, protect your reproductive organs and sperm"/>
    <x v="342"/>
    <x v="2130"/>
    <x v="2"/>
    <x v="11"/>
    <s v="CAD"/>
    <n v="1458235549"/>
    <n v="1455647149"/>
    <b v="0"/>
    <n v="17"/>
    <b v="1"/>
    <s v="technology/wearables"/>
    <x v="2356"/>
    <x v="2345"/>
    <s v="technology"/>
    <s v="wearables"/>
    <x v="3138"/>
    <d v="2016-03-17T12:25:49"/>
  </r>
  <r>
    <n v="3318"/>
    <s v="ROOMIES - Atlantic Canada Tour 2016-17"/>
    <s v="Help us strengthen and inspire disability arts in Atlantic Canada"/>
    <x v="342"/>
    <x v="2131"/>
    <x v="2"/>
    <x v="11"/>
    <s v="CAD"/>
    <n v="1460341800"/>
    <n v="1456902893"/>
    <b v="0"/>
    <n v="32"/>
    <b v="1"/>
    <s v="theater/plays"/>
    <x v="2357"/>
    <x v="2346"/>
    <s v="theater"/>
    <s v="plays"/>
    <x v="3139"/>
    <d v="2016-04-10T21:30:00"/>
  </r>
  <r>
    <n v="2847"/>
    <s v="COLOR ME"/>
    <s v="Dark secrets come to light when Mariah meets Stella. They find a way to face the south's largest elephant in the room: RACISM."/>
    <x v="342"/>
    <x v="0"/>
    <x v="1"/>
    <x v="0"/>
    <s v="USD"/>
    <n v="1464031265"/>
    <n v="1458847265"/>
    <b v="0"/>
    <n v="0"/>
    <b v="0"/>
    <s v="theater/plays"/>
    <x v="0"/>
    <x v="0"/>
    <s v="theater"/>
    <s v="plays"/>
    <x v="3140"/>
    <d v="2016-05-23T14:21:05"/>
  </r>
  <r>
    <n v="1298"/>
    <s v="Dinosaur Dreams"/>
    <s v="A play that raises awareness for mental health and explores the psychological effects childhood abuse can have on an adult."/>
    <x v="342"/>
    <x v="2132"/>
    <x v="2"/>
    <x v="9"/>
    <s v="GBP"/>
    <n v="1461860432"/>
    <n v="1459268432"/>
    <b v="0"/>
    <n v="33"/>
    <b v="1"/>
    <s v="theater/plays"/>
    <x v="2358"/>
    <x v="2347"/>
    <s v="theater"/>
    <s v="plays"/>
    <x v="3141"/>
    <d v="2016-04-28T11:20:32"/>
  </r>
  <r>
    <n v="3627"/>
    <s v="One Shot Theatre Company"/>
    <s v="One Shot Theatre Company is an organization that promotes youth theatre for social change, putting on shows that open a social dialogue"/>
    <x v="342"/>
    <x v="2061"/>
    <x v="2"/>
    <x v="0"/>
    <s v="USD"/>
    <n v="1463803140"/>
    <n v="1459446487"/>
    <b v="0"/>
    <n v="29"/>
    <b v="1"/>
    <s v="theater/plays"/>
    <x v="809"/>
    <x v="2348"/>
    <s v="theater"/>
    <s v="plays"/>
    <x v="3142"/>
    <d v="2016-05-20T22:59:00"/>
  </r>
  <r>
    <n v="1669"/>
    <s v="Summer Gill 'Stormy Weather' EP"/>
    <s v="Hi guys! I'll be recording a 6-7 song EP this summer and I need your help to make it happen! _x000a_Any support is appreciated!"/>
    <x v="342"/>
    <x v="2133"/>
    <x v="2"/>
    <x v="0"/>
    <s v="USD"/>
    <n v="1464729276"/>
    <n v="1459545276"/>
    <b v="0"/>
    <n v="52"/>
    <b v="1"/>
    <s v="music/pop"/>
    <x v="2359"/>
    <x v="1325"/>
    <s v="music"/>
    <s v="pop"/>
    <x v="3143"/>
    <d v="2016-05-31T16:14:36"/>
  </r>
  <r>
    <n v="3697"/>
    <s v="Sid the tour 2016"/>
    <s v="With your support this one-man show will tour various theatres in the UK - it's a story of hero worship and love beyond the grave."/>
    <x v="342"/>
    <x v="2134"/>
    <x v="2"/>
    <x v="9"/>
    <s v="GBP"/>
    <n v="1462878648"/>
    <n v="1461064248"/>
    <b v="0"/>
    <n v="30"/>
    <b v="1"/>
    <s v="theater/plays"/>
    <x v="906"/>
    <x v="2291"/>
    <s v="theater"/>
    <s v="plays"/>
    <x v="3144"/>
    <d v="2016-05-10T06:10:48"/>
  </r>
  <r>
    <n v="533"/>
    <s v="Foresight"/>
    <s v="New writing â€¢ Twisty-turny magical realist retro sci-fi â€¢ Human lives â€¢ Storytelling â€¢ The slope our society slips down..."/>
    <x v="342"/>
    <x v="2118"/>
    <x v="2"/>
    <x v="9"/>
    <s v="GBP"/>
    <n v="1463394365"/>
    <n v="1461320765"/>
    <b v="0"/>
    <n v="17"/>
    <b v="1"/>
    <s v="theater/plays"/>
    <x v="2346"/>
    <x v="2349"/>
    <s v="theater"/>
    <s v="plays"/>
    <x v="3145"/>
    <d v="2016-05-16T05:26:05"/>
  </r>
  <r>
    <n v="3347"/>
    <s v="Sea Life by Lucy Catherine at The Hope Theatre"/>
    <s v="The Hope Theatre is fundraising for their second in-house show, the London premiere of Sea Life by Lucy Catherine opening 24th May 2016"/>
    <x v="342"/>
    <x v="2135"/>
    <x v="2"/>
    <x v="9"/>
    <s v="GBP"/>
    <n v="1462741200"/>
    <n v="1461503654"/>
    <b v="0"/>
    <n v="22"/>
    <b v="1"/>
    <s v="theater/plays"/>
    <x v="2360"/>
    <x v="2350"/>
    <s v="theater"/>
    <s v="plays"/>
    <x v="3146"/>
    <d v="2016-05-08T16:00:00"/>
  </r>
  <r>
    <n v="3916"/>
    <s v="Final exam"/>
    <s v="We're a small group of University students who need a little help making our final exam production the best product possible."/>
    <x v="342"/>
    <x v="0"/>
    <x v="1"/>
    <x v="10"/>
    <s v="DKK"/>
    <n v="1464952752"/>
    <n v="1462360752"/>
    <b v="0"/>
    <n v="0"/>
    <b v="0"/>
    <s v="theater/plays"/>
    <x v="0"/>
    <x v="0"/>
    <s v="theater"/>
    <s v="plays"/>
    <x v="3147"/>
    <d v="2016-06-03T06:19:12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x v="2076"/>
    <x v="2"/>
    <x v="0"/>
    <s v="USD"/>
    <n v="1464971400"/>
    <n v="1462379066"/>
    <b v="0"/>
    <n v="23"/>
    <b v="1"/>
    <s v="theater/plays"/>
    <x v="2302"/>
    <x v="2351"/>
    <s v="theater"/>
    <s v="plays"/>
    <x v="3148"/>
    <d v="2016-06-03T11:30:00"/>
  </r>
  <r>
    <n v="3657"/>
    <s v="Teaterforestilling: Shakespeare patchwork"/>
    <s v="Vi mindes 400-Ã¥ret for Shakespeares dÃ¸d ved at producere en forestilling, som indeholder alt det, som vi kender Shakespeare for."/>
    <x v="342"/>
    <x v="2136"/>
    <x v="2"/>
    <x v="10"/>
    <s v="DKK"/>
    <n v="1464817320"/>
    <n v="1462806419"/>
    <b v="0"/>
    <n v="20"/>
    <b v="1"/>
    <s v="theater/plays"/>
    <x v="2361"/>
    <x v="2352"/>
    <s v="theater"/>
    <s v="plays"/>
    <x v="3149"/>
    <d v="2016-06-01T16:42:00"/>
  </r>
  <r>
    <n v="1635"/>
    <s v="The World Over's New EP, &quot;MOUNTAINS&quot;."/>
    <s v="TWO will be recording their next album, MOUNTAINS, in July and need your help to make their vision a reality. Many perks are available!"/>
    <x v="342"/>
    <x v="2065"/>
    <x v="2"/>
    <x v="0"/>
    <s v="USD"/>
    <n v="1468270261"/>
    <n v="1463086261"/>
    <b v="0"/>
    <n v="37"/>
    <b v="1"/>
    <s v="music/rock"/>
    <x v="2290"/>
    <x v="2353"/>
    <s v="music"/>
    <s v="rock"/>
    <x v="3150"/>
    <d v="2016-07-11T15:51:01"/>
  </r>
  <r>
    <n v="3225"/>
    <s v="Two &quot;Gentlemen&quot; of Verona by William Shakespeare"/>
    <s v="Bare Theatre brings one of Shakespeare's most accessible early comedies to life free to the public across the NC Triangle"/>
    <x v="342"/>
    <x v="2137"/>
    <x v="2"/>
    <x v="0"/>
    <s v="USD"/>
    <n v="1464987600"/>
    <n v="1463145938"/>
    <b v="1"/>
    <n v="39"/>
    <b v="1"/>
    <s v="theater/plays"/>
    <x v="1136"/>
    <x v="2354"/>
    <s v="theater"/>
    <s v="plays"/>
    <x v="3151"/>
    <d v="2016-06-03T16:00:00"/>
  </r>
  <r>
    <n v="3713"/>
    <s v="Bring Matt Fotis's Nights on the Couch to NYC!"/>
    <s v="Matt Fotis's play, Nights on the Couch, was accepted to the 28th Annual Strawberry One Act Festival! Show your support!"/>
    <x v="342"/>
    <x v="854"/>
    <x v="2"/>
    <x v="0"/>
    <s v="USD"/>
    <n v="1465062166"/>
    <n v="1463334166"/>
    <b v="0"/>
    <n v="19"/>
    <b v="1"/>
    <s v="theater/plays"/>
    <x v="1319"/>
    <x v="2355"/>
    <s v="theater"/>
    <s v="plays"/>
    <x v="3152"/>
    <d v="2016-06-04T12:42:46"/>
  </r>
  <r>
    <n v="3867"/>
    <s v="RUSSIAN PLAY &quot;HOW TO BE BRAVE&quot;"/>
    <s v="What do you know about Russian Culture? Our project helps the American children to find out about Russian literature."/>
    <x v="342"/>
    <x v="2138"/>
    <x v="1"/>
    <x v="0"/>
    <s v="USD"/>
    <n v="1466278339"/>
    <n v="1463686339"/>
    <b v="0"/>
    <n v="5"/>
    <b v="0"/>
    <s v="theater/plays"/>
    <x v="2362"/>
    <x v="2356"/>
    <s v="theater"/>
    <s v="plays"/>
    <x v="3153"/>
    <d v="2016-06-18T14:32:19"/>
  </r>
  <r>
    <n v="851"/>
    <s v="M.F.Crew, 1er Album &quot;First Ride&quot;"/>
    <s v="Salut, nous c'est M.F.Crew, on a besoin de vous pour produire notre premier album &quot;First Ride&quot; ! :)"/>
    <x v="342"/>
    <x v="2139"/>
    <x v="2"/>
    <x v="14"/>
    <s v="EUR"/>
    <n v="1469994300"/>
    <n v="1464815253"/>
    <b v="0"/>
    <n v="70"/>
    <b v="1"/>
    <s v="music/metal"/>
    <x v="2363"/>
    <x v="2357"/>
    <s v="music"/>
    <s v="metal"/>
    <x v="3154"/>
    <d v="2016-07-31T14:45:00"/>
  </r>
  <r>
    <n v="2630"/>
    <s v="Asteroid What! - Very Near Earth Asteroids"/>
    <s v="Free and easy to use information when asteroids pass closer than the Moon. Stretch - take photos of all of these asteroids"/>
    <x v="342"/>
    <x v="2140"/>
    <x v="2"/>
    <x v="3"/>
    <s v="AUD"/>
    <n v="1467280800"/>
    <n v="1464921112"/>
    <b v="0"/>
    <n v="81"/>
    <b v="1"/>
    <s v="technology/space exploration"/>
    <x v="2364"/>
    <x v="2358"/>
    <s v="technology"/>
    <s v="space exploration"/>
    <x v="3155"/>
    <d v="2016-06-30T05:00:00"/>
  </r>
  <r>
    <n v="1499"/>
    <s v="The Second Renaissance"/>
    <s v="Coming soon, a new science fiction novel about human evolution and sorcery. In the near future, you are either forced to adapt or die"/>
    <x v="342"/>
    <x v="186"/>
    <x v="1"/>
    <x v="0"/>
    <s v="USD"/>
    <n v="1470355833"/>
    <n v="1465171833"/>
    <b v="0"/>
    <n v="1"/>
    <b v="0"/>
    <s v="publishing/fiction"/>
    <x v="155"/>
    <x v="184"/>
    <s v="publishing"/>
    <s v="fiction"/>
    <x v="3156"/>
    <d v="2016-08-04T19:10:33"/>
  </r>
  <r>
    <n v="1126"/>
    <s v="GAMING TO LEARN"/>
    <s v="Imagine a science class where the teacher walks in a says &quot;Take out your cell phone and play a game.&quot;"/>
    <x v="342"/>
    <x v="22"/>
    <x v="1"/>
    <x v="0"/>
    <s v="USD"/>
    <n v="1468482694"/>
    <n v="1465890694"/>
    <b v="0"/>
    <n v="2"/>
    <b v="0"/>
    <s v="games/mobile games"/>
    <x v="647"/>
    <x v="184"/>
    <s v="games"/>
    <s v="mobile games"/>
    <x v="3157"/>
    <d v="2016-07-14T02:51:34"/>
  </r>
  <r>
    <n v="66"/>
    <s v="A Stagnant Fever: Short Film"/>
    <s v="A dark comedy set in the '60s about clinical depression and one night stands."/>
    <x v="342"/>
    <x v="2141"/>
    <x v="2"/>
    <x v="0"/>
    <s v="USD"/>
    <n v="1468873420"/>
    <n v="1466281420"/>
    <b v="0"/>
    <n v="26"/>
    <b v="1"/>
    <s v="film &amp; video/shorts"/>
    <x v="2365"/>
    <x v="2359"/>
    <s v="film &amp; video"/>
    <s v="shorts"/>
    <x v="3158"/>
    <d v="2016-07-18T15:23:40"/>
  </r>
  <r>
    <n v="3474"/>
    <s v="Be Prepared"/>
    <s v="Help us get actor-writer Ian Bonar's debut play - a hilarious, heartbreaking story of grief and loss - to the 2016 Edinburgh Fringe."/>
    <x v="342"/>
    <x v="69"/>
    <x v="2"/>
    <x v="9"/>
    <s v="GBP"/>
    <n v="1469016131"/>
    <n v="1466424131"/>
    <b v="0"/>
    <n v="39"/>
    <b v="1"/>
    <s v="theater/plays"/>
    <x v="1166"/>
    <x v="2360"/>
    <s v="theater"/>
    <s v="plays"/>
    <x v="3159"/>
    <d v="2016-07-20T07:02:11"/>
  </r>
  <r>
    <n v="3782"/>
    <s v="No Horizon - The forgotten story, told in a unique musical."/>
    <s v="No Horizon.  A unique musical inspired by the remarkable, forgotten story of Nicholas Saunderson - a tale of passion and aspiration."/>
    <x v="342"/>
    <x v="2073"/>
    <x v="2"/>
    <x v="9"/>
    <s v="GBP"/>
    <n v="1469401200"/>
    <n v="1466887297"/>
    <b v="0"/>
    <n v="27"/>
    <b v="1"/>
    <s v="theater/musical"/>
    <x v="2299"/>
    <x v="2361"/>
    <s v="theater"/>
    <s v="musical"/>
    <x v="3160"/>
    <d v="2016-07-24T18:00:00"/>
  </r>
  <r>
    <n v="3785"/>
    <s v="Send &quot;Pawn&quot; to Edinburgh!"/>
    <s v="Chess. Betrayal. Blueberry yoghurts. &quot;Pawn&quot; - a new musical by Oxford students - needs funding to go to the Edinburgh Fringe!"/>
    <x v="342"/>
    <x v="1830"/>
    <x v="2"/>
    <x v="9"/>
    <s v="GBP"/>
    <n v="1470132180"/>
    <n v="1467040769"/>
    <b v="0"/>
    <n v="30"/>
    <b v="1"/>
    <s v="theater/musical"/>
    <x v="2366"/>
    <x v="47"/>
    <s v="theater"/>
    <s v="musical"/>
    <x v="3161"/>
    <d v="2016-08-02T05:03:00"/>
  </r>
  <r>
    <n v="2788"/>
    <s v="ACT Underground Theatre, TLDC"/>
    <s v="MOVING FORWARD! WE HAVE REACHED GOAL BUT HAVE MORE TIME!! PLEASE CONSIDER PLEDGING."/>
    <x v="342"/>
    <x v="2110"/>
    <x v="2"/>
    <x v="0"/>
    <s v="USD"/>
    <n v="1469811043"/>
    <n v="1467219043"/>
    <b v="0"/>
    <n v="20"/>
    <b v="1"/>
    <s v="theater/plays"/>
    <x v="2340"/>
    <x v="2362"/>
    <s v="theater"/>
    <s v="plays"/>
    <x v="3162"/>
    <d v="2016-07-29T11:50:43"/>
  </r>
  <r>
    <n v="1671"/>
    <s v="Luke O'Brien's Kickstarter"/>
    <s v="I am seeking funding in order to help take my music from a hobby to a career."/>
    <x v="342"/>
    <x v="2142"/>
    <x v="2"/>
    <x v="0"/>
    <s v="USD"/>
    <n v="1470056614"/>
    <n v="1467464614"/>
    <b v="0"/>
    <n v="77"/>
    <b v="1"/>
    <s v="music/pop"/>
    <x v="2367"/>
    <x v="2363"/>
    <s v="music"/>
    <s v="pop"/>
    <x v="3163"/>
    <d v="2016-08-01T08:03:34"/>
  </r>
  <r>
    <n v="645"/>
    <s v="Carbon Fiber Collar Stays"/>
    <s v="Ever wanted to own something made out of carbon fiber? Now you can!"/>
    <x v="342"/>
    <x v="2143"/>
    <x v="2"/>
    <x v="0"/>
    <s v="USD"/>
    <n v="1470962274"/>
    <n v="1468370274"/>
    <b v="0"/>
    <n v="237"/>
    <b v="1"/>
    <s v="technology/wearables"/>
    <x v="2368"/>
    <x v="2364"/>
    <s v="technology"/>
    <s v="wearables"/>
    <x v="3164"/>
    <d v="2016-08-11T19:37:54"/>
  </r>
  <r>
    <n v="2946"/>
    <s v="Create The Twisted Tree Theatre"/>
    <s v="I have set up a new theatre company, and am looking to raise funds to purchase a venue with a difference to a standard theatre."/>
    <x v="342"/>
    <x v="11"/>
    <x v="1"/>
    <x v="9"/>
    <s v="GBP"/>
    <n v="1471265092"/>
    <n v="1468673092"/>
    <b v="0"/>
    <n v="2"/>
    <b v="0"/>
    <s v="theater/spaces"/>
    <x v="61"/>
    <x v="4"/>
    <s v="theater"/>
    <s v="spaces"/>
    <x v="3165"/>
    <d v="2016-08-15T07:44:52"/>
  </r>
  <r>
    <n v="1378"/>
    <s v="SIX BY SEVEN"/>
    <s v="A psychedelic post rock masterpiece!"/>
    <x v="342"/>
    <x v="2144"/>
    <x v="2"/>
    <x v="9"/>
    <s v="GBP"/>
    <n v="1470075210"/>
    <n v="1468779210"/>
    <b v="0"/>
    <n v="133"/>
    <b v="1"/>
    <s v="music/rock"/>
    <x v="2369"/>
    <x v="2365"/>
    <s v="music"/>
    <s v="rock"/>
    <x v="3166"/>
    <d v="2016-08-01T13:13:30"/>
  </r>
  <r>
    <n v="3538"/>
    <s v="'Mooring' - Vocal Point Theatre Project"/>
    <s v="A play about riverside homelessness, inspired by true events. Shows at Brunel Museum, 240 Project and similar community organisations."/>
    <x v="342"/>
    <x v="2010"/>
    <x v="2"/>
    <x v="9"/>
    <s v="GBP"/>
    <n v="1471428340"/>
    <n v="1469009140"/>
    <b v="0"/>
    <n v="83"/>
    <b v="1"/>
    <s v="theater/plays"/>
    <x v="2370"/>
    <x v="2366"/>
    <s v="theater"/>
    <s v="plays"/>
    <x v="3167"/>
    <d v="2016-08-17T05:05:40"/>
  </r>
  <r>
    <n v="3268"/>
    <s v="EgoPo's Hairy Ape Tours to the Provincetown Festival"/>
    <s v="EgoPo's The Hairy Ape has been invited to the Provincetown Theater Festival! Help us support our artists on this exciting tour."/>
    <x v="342"/>
    <x v="2001"/>
    <x v="2"/>
    <x v="0"/>
    <s v="USD"/>
    <n v="1472074928"/>
    <n v="1470692528"/>
    <b v="1"/>
    <n v="42"/>
    <b v="1"/>
    <s v="theater/plays"/>
    <x v="1124"/>
    <x v="2367"/>
    <s v="theater"/>
    <s v="plays"/>
    <x v="3168"/>
    <d v="2016-08-24T16:42:08"/>
  </r>
  <r>
    <n v="2791"/>
    <s v="A Philosophical Protest! One Act Play, One Act Cabaret."/>
    <s v="A one act play, one act cabaret focusing on various social issues to remind us that when we come together, beautiful things can happen."/>
    <x v="342"/>
    <x v="2110"/>
    <x v="2"/>
    <x v="0"/>
    <s v="USD"/>
    <n v="1473393600"/>
    <n v="1470778559"/>
    <b v="0"/>
    <n v="28"/>
    <b v="1"/>
    <s v="theater/plays"/>
    <x v="2340"/>
    <x v="2368"/>
    <s v="theater"/>
    <s v="plays"/>
    <x v="3169"/>
    <d v="2016-09-08T23:00:00"/>
  </r>
  <r>
    <n v="1030"/>
    <s v="The Gothsicles - I FEEL SICLE"/>
    <s v="Help fund the latest Gothsicles mega-album, I FEEL SICLE!"/>
    <x v="342"/>
    <x v="2145"/>
    <x v="2"/>
    <x v="0"/>
    <s v="USD"/>
    <n v="1473680149"/>
    <n v="1472470549"/>
    <b v="0"/>
    <n v="159"/>
    <b v="1"/>
    <s v="music/electronic music"/>
    <x v="2371"/>
    <x v="2369"/>
    <s v="music"/>
    <s v="electronic music"/>
    <x v="3170"/>
    <d v="2016-09-12T06:35:49"/>
  </r>
  <r>
    <n v="3727"/>
    <s v="Star-Spangled Sitcoms: Huzzah &amp; John Adams"/>
    <s v="It's exactly what you think it is: a historical parody of your favorite sitcom about a bar and its psychiatrist spinoff!"/>
    <x v="342"/>
    <x v="2045"/>
    <x v="2"/>
    <x v="0"/>
    <s v="USD"/>
    <n v="1476939300"/>
    <n v="1474273294"/>
    <b v="0"/>
    <n v="33"/>
    <b v="1"/>
    <s v="theater/plays"/>
    <x v="1842"/>
    <x v="2370"/>
    <s v="theater"/>
    <s v="plays"/>
    <x v="3171"/>
    <d v="2016-10-19T23:55:00"/>
  </r>
  <r>
    <n v="2758"/>
    <s v="Printing Soraya Yvette's Children's books"/>
    <s v="Water Bomb Fight, Swooped &amp; Moon You Are Unique by Soraya Yvette are Christ centred Aussie outdoor fun adventure books for tween/teens"/>
    <x v="342"/>
    <x v="1654"/>
    <x v="1"/>
    <x v="3"/>
    <s v="AUD"/>
    <n v="1476095783"/>
    <n v="1474886183"/>
    <b v="0"/>
    <n v="6"/>
    <b v="0"/>
    <s v="publishing/children's books"/>
    <x v="2372"/>
    <x v="383"/>
    <s v="publishing"/>
    <s v="children's books"/>
    <x v="3172"/>
    <d v="2016-10-10T05:36:23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x v="1281"/>
    <x v="1"/>
    <x v="0"/>
    <s v="USD"/>
    <n v="1481295099"/>
    <n v="1477835499"/>
    <b v="0"/>
    <n v="3"/>
    <b v="0"/>
    <s v="music/faith"/>
    <x v="2373"/>
    <x v="14"/>
    <s v="music"/>
    <s v="faith"/>
    <x v="3173"/>
    <d v="2016-12-09T09:51:39"/>
  </r>
  <r>
    <n v="2623"/>
    <s v="Antimatter Fuel Production"/>
    <s v="We have designed an antimatter thruster capable of reaching the nearest star.  A plan for antimatter fuel production is now needed."/>
    <x v="342"/>
    <x v="2146"/>
    <x v="2"/>
    <x v="0"/>
    <s v="USD"/>
    <n v="1480658966"/>
    <n v="1479449366"/>
    <b v="0"/>
    <n v="62"/>
    <b v="1"/>
    <s v="technology/space exploration"/>
    <x v="1587"/>
    <x v="2371"/>
    <s v="technology"/>
    <s v="space exploration"/>
    <x v="3174"/>
    <d v="2016-12-02T01:09:26"/>
  </r>
  <r>
    <n v="2972"/>
    <s v="A Bad Plan"/>
    <s v="A group of artists. A mythical art piece. A harrowing quest. And some margaritas."/>
    <x v="342"/>
    <x v="2147"/>
    <x v="2"/>
    <x v="0"/>
    <s v="USD"/>
    <n v="1480899600"/>
    <n v="1479609520"/>
    <b v="0"/>
    <n v="17"/>
    <b v="1"/>
    <s v="theater/plays"/>
    <x v="2374"/>
    <x v="2372"/>
    <s v="theater"/>
    <s v="plays"/>
    <x v="3175"/>
    <d v="2016-12-04T20:00:00"/>
  </r>
  <r>
    <n v="1585"/>
    <s v="Live 4 The Rush: Palooza Pics"/>
    <s v="We've explored some of the most amazing places in New Zealand and can't think of a better way to share our experiences than a photo :)"/>
    <x v="342"/>
    <x v="2148"/>
    <x v="1"/>
    <x v="11"/>
    <s v="CAD"/>
    <n v="1482663600"/>
    <n v="1480800568"/>
    <b v="0"/>
    <n v="12"/>
    <b v="0"/>
    <s v="photography/places"/>
    <x v="2375"/>
    <x v="2373"/>
    <s v="photography"/>
    <s v="places"/>
    <x v="3176"/>
    <d v="2016-12-25T06:00:00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x v="2149"/>
    <x v="2"/>
    <x v="0"/>
    <s v="USD"/>
    <n v="1483822800"/>
    <n v="1481058170"/>
    <b v="0"/>
    <n v="34"/>
    <b v="1"/>
    <s v="photography/photobooks"/>
    <x v="2376"/>
    <x v="2374"/>
    <s v="photography"/>
    <s v="photobooks"/>
    <x v="3177"/>
    <d v="2017-01-07T16:00:00"/>
  </r>
  <r>
    <n v="535"/>
    <s v="Astronauts of Hartlepool: a Brexit sci-fi for VAULT 2017"/>
    <s v="Weâ€™re producing a Northern Brexit sci-fi play for VAULT festival 2017 and we need your help!"/>
    <x v="342"/>
    <x v="2110"/>
    <x v="2"/>
    <x v="9"/>
    <s v="GBP"/>
    <n v="1483707905"/>
    <n v="1481115905"/>
    <b v="0"/>
    <n v="59"/>
    <b v="1"/>
    <s v="theater/plays"/>
    <x v="2340"/>
    <x v="2375"/>
    <s v="theater"/>
    <s v="plays"/>
    <x v="3178"/>
    <d v="2017-01-06T08:05:05"/>
  </r>
  <r>
    <n v="1188"/>
    <s v="Because Dance."/>
    <s v="A photobook of young dancers and their inspiring stories, photographed in beautiful and unique locations."/>
    <x v="342"/>
    <x v="697"/>
    <x v="2"/>
    <x v="11"/>
    <s v="CAD"/>
    <n v="1482943740"/>
    <n v="1481129340"/>
    <b v="0"/>
    <n v="85"/>
    <b v="1"/>
    <s v="photography/photobooks"/>
    <x v="2377"/>
    <x v="2376"/>
    <s v="photography"/>
    <s v="photobooks"/>
    <x v="3179"/>
    <d v="2016-12-28T11:49:00"/>
  </r>
  <r>
    <n v="1284"/>
    <s v="Free Jujube Brown NYC Performance"/>
    <s v="â€œFree Jujube Brownâ€ by Psalmayene 24 is coming home to NYC and we need YOUR support of this moving and inspiring piece"/>
    <x v="342"/>
    <x v="69"/>
    <x v="2"/>
    <x v="0"/>
    <s v="USD"/>
    <n v="1483203540"/>
    <n v="1481175482"/>
    <b v="0"/>
    <n v="31"/>
    <b v="1"/>
    <s v="theater/plays"/>
    <x v="1166"/>
    <x v="2377"/>
    <s v="theater"/>
    <s v="plays"/>
    <x v="3180"/>
    <d v="2016-12-31T11:59:00"/>
  </r>
  <r>
    <n v="3257"/>
    <s v="'Hello From Bertha' &amp; '27 Wagons Full of Cotton'"/>
    <s v="A week long run of Tennessee Williams's 'Hello From Bertha' &amp; '27 Wagons Full of Cotton' to raise awareness of Abuse &amp; Prostitution."/>
    <x v="342"/>
    <x v="2150"/>
    <x v="2"/>
    <x v="9"/>
    <s v="GBP"/>
    <n v="1487769952"/>
    <n v="1485177952"/>
    <b v="0"/>
    <n v="41"/>
    <b v="1"/>
    <s v="theater/plays"/>
    <x v="2378"/>
    <x v="2378"/>
    <s v="theater"/>
    <s v="plays"/>
    <x v="3181"/>
    <d v="2017-02-22T08:25:52"/>
  </r>
  <r>
    <n v="3888"/>
    <s v="Popinjay Productions' The Odyssey"/>
    <s v="We are devising a vibrant new adaptation of Homer's The Odyssey featuring dynamic storytelling, stunning visuals and original music."/>
    <x v="342"/>
    <x v="2151"/>
    <x v="1"/>
    <x v="9"/>
    <s v="GBP"/>
    <n v="1488114358"/>
    <n v="1485522358"/>
    <b v="0"/>
    <n v="14"/>
    <b v="0"/>
    <s v="theater/plays"/>
    <x v="2379"/>
    <x v="2379"/>
    <s v="theater"/>
    <s v="plays"/>
    <x v="3182"/>
    <d v="2017-02-26T08:05:58"/>
  </r>
  <r>
    <n v="2181"/>
    <s v="Broken Contract Rulebook Relaunch"/>
    <s v="Broken Contract is a sci-fi, action/adventure, miniature based game of sci-fi worker insurrection in a dystopian future for 2+ players."/>
    <x v="342"/>
    <x v="2152"/>
    <x v="2"/>
    <x v="0"/>
    <s v="USD"/>
    <n v="1487635653"/>
    <n v="1486426053"/>
    <b v="0"/>
    <n v="53"/>
    <b v="1"/>
    <s v="games/tabletop games"/>
    <x v="2380"/>
    <x v="2380"/>
    <s v="games"/>
    <s v="tabletop games"/>
    <x v="3183"/>
    <d v="2017-02-20T19:07:33"/>
  </r>
  <r>
    <n v="3290"/>
    <s v="Get JunkBox Theatre To Edinburgh Fringe!"/>
    <s v="Pregnancy. Viagra. Murder. Nutella. What more could you want?_x000a__x000a_Help get JunkBox Theatre to Edinburgh Fringe 2017!"/>
    <x v="342"/>
    <x v="2153"/>
    <x v="2"/>
    <x v="9"/>
    <s v="GBP"/>
    <n v="1489234891"/>
    <n v="1486642891"/>
    <b v="0"/>
    <n v="72"/>
    <b v="1"/>
    <s v="theater/plays"/>
    <x v="1567"/>
    <x v="2151"/>
    <s v="theater"/>
    <s v="plays"/>
    <x v="3184"/>
    <d v="2017-03-11T07:21:31"/>
  </r>
  <r>
    <n v="2750"/>
    <s v="My Child, My Blessing"/>
    <s v="This is a journal where parents daily write something positive about their child.  Places for pictures, too."/>
    <x v="343"/>
    <x v="0"/>
    <x v="1"/>
    <x v="0"/>
    <s v="USD"/>
    <n v="1341086400"/>
    <n v="1340055345"/>
    <b v="0"/>
    <n v="0"/>
    <b v="0"/>
    <s v="publishing/children's books"/>
    <x v="0"/>
    <x v="0"/>
    <s v="publishing"/>
    <s v="children's books"/>
    <x v="3185"/>
    <d v="2012-06-30T15:00:00"/>
  </r>
  <r>
    <n v="2307"/>
    <s v="Bones - The New EP by Matt Phillips"/>
    <s v="Printing, copywriting, and album art for my first record. It's 100% ready to listen we just need some help to get it out there."/>
    <x v="344"/>
    <x v="2154"/>
    <x v="2"/>
    <x v="0"/>
    <s v="USD"/>
    <n v="1336245328"/>
    <n v="1333653333"/>
    <b v="1"/>
    <n v="75"/>
    <b v="1"/>
    <s v="music/indie rock"/>
    <x v="2381"/>
    <x v="2381"/>
    <s v="music"/>
    <s v="indie rock"/>
    <x v="3186"/>
    <d v="2012-05-05T14:15:28"/>
  </r>
  <r>
    <n v="3609"/>
    <s v="KHOJALY - Giving a voice to refugees across the world"/>
    <s v="KHOJALY is a new play that gives a voice to refugees the world over, telling the story of the survivors of the 1992 massacre in Khojaly"/>
    <x v="345"/>
    <x v="2155"/>
    <x v="2"/>
    <x v="9"/>
    <s v="GBP"/>
    <n v="1459378085"/>
    <n v="1456789685"/>
    <b v="0"/>
    <n v="21"/>
    <b v="1"/>
    <s v="theater/plays"/>
    <x v="2382"/>
    <x v="2382"/>
    <s v="theater"/>
    <s v="plays"/>
    <x v="3187"/>
    <d v="2016-03-30T17:48:05"/>
  </r>
  <r>
    <n v="4009"/>
    <s v="A play by Gabriel Kemlo about lost ideals, and new starts"/>
    <s v="Against the decline of Thatcherism, the fall of the Wall, and the rise of Acid House. This comedy is a 'Withnail &amp; I' for 1993."/>
    <x v="346"/>
    <x v="23"/>
    <x v="1"/>
    <x v="9"/>
    <s v="GBP"/>
    <n v="1410281360"/>
    <n v="1406825360"/>
    <b v="0"/>
    <n v="3"/>
    <b v="0"/>
    <s v="theater/plays"/>
    <x v="2383"/>
    <x v="22"/>
    <s v="theater"/>
    <s v="plays"/>
    <x v="3188"/>
    <d v="2014-09-09T11:49:20"/>
  </r>
  <r>
    <n v="720"/>
    <s v="Without Utterance: Tales from the Other Side of Language"/>
    <s v="Without Utterance, a crushingly intimate literary memoir told from the inside of losing language, self, and world."/>
    <x v="347"/>
    <x v="2156"/>
    <x v="2"/>
    <x v="0"/>
    <s v="USD"/>
    <n v="1327851291"/>
    <n v="1325432091"/>
    <b v="0"/>
    <n v="41"/>
    <b v="1"/>
    <s v="publishing/nonfiction"/>
    <x v="2384"/>
    <x v="2383"/>
    <s v="publishing"/>
    <s v="nonfiction"/>
    <x v="3189"/>
    <d v="2012-01-29T10:34:51"/>
  </r>
  <r>
    <n v="3176"/>
    <s v="Romeo and Juliet at Moody's Pub"/>
    <s v="Romeo and Juliet at Moody's Pub is an adapted, 90-minute version of Shakespeare's classic tragedy, performed for free in a restaurant"/>
    <x v="347"/>
    <x v="755"/>
    <x v="2"/>
    <x v="0"/>
    <s v="USD"/>
    <n v="1376838000"/>
    <n v="1374531631"/>
    <b v="1"/>
    <n v="55"/>
    <b v="1"/>
    <s v="theater/plays"/>
    <x v="2385"/>
    <x v="2384"/>
    <s v="theater"/>
    <s v="plays"/>
    <x v="3190"/>
    <d v="2013-08-18T10:00:00"/>
  </r>
  <r>
    <n v="1786"/>
    <s v="Observations in 6x6"/>
    <s v="A photo book that shows a timeless trip from Portugal to Sri Lanka in a subjective point of view through an old Hasselblad objective."/>
    <x v="347"/>
    <x v="2157"/>
    <x v="1"/>
    <x v="4"/>
    <s v="EUR"/>
    <n v="1418649177"/>
    <n v="1416057177"/>
    <b v="1"/>
    <n v="29"/>
    <b v="0"/>
    <s v="photography/photobooks"/>
    <x v="2386"/>
    <x v="2385"/>
    <s v="photography"/>
    <s v="photobooks"/>
    <x v="3191"/>
    <d v="2014-12-15T08:12:57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x v="115"/>
    <x v="0"/>
    <x v="0"/>
    <s v="USD"/>
    <n v="1283392800"/>
    <n v="1281317691"/>
    <b v="0"/>
    <n v="4"/>
    <b v="0"/>
    <s v="publishing/art books"/>
    <x v="2387"/>
    <x v="2386"/>
    <s v="publishing"/>
    <s v="art books"/>
    <x v="3192"/>
    <d v="2010-09-01T21:00:00"/>
  </r>
  <r>
    <n v="2916"/>
    <s v="An Interview With Gaddafi - The Stage Play"/>
    <s v="The moving dramatisation of one man's journey to find the truth behind the Libyan regime change."/>
    <x v="349"/>
    <x v="1293"/>
    <x v="1"/>
    <x v="9"/>
    <s v="GBP"/>
    <n v="1400498789"/>
    <n v="1398511589"/>
    <b v="0"/>
    <n v="7"/>
    <b v="0"/>
    <s v="theater/plays"/>
    <x v="2388"/>
    <x v="2387"/>
    <s v="theater"/>
    <s v="plays"/>
    <x v="3193"/>
    <d v="2014-05-19T06:26:29"/>
  </r>
  <r>
    <n v="1639"/>
    <s v="The One Two 7s Are Recording an Album!"/>
    <s v="We've written the music and now it's time to record. We're excited to work with Nic at Different Fur studios but we need your help!"/>
    <x v="350"/>
    <x v="2"/>
    <x v="2"/>
    <x v="0"/>
    <s v="USD"/>
    <n v="1330789165"/>
    <n v="1328197165"/>
    <b v="0"/>
    <n v="19"/>
    <b v="1"/>
    <s v="music/rock"/>
    <x v="809"/>
    <x v="2388"/>
    <s v="music"/>
    <s v="rock"/>
    <x v="3194"/>
    <d v="2012-03-03T10:39:25"/>
  </r>
  <r>
    <n v="71"/>
    <s v="Diggin Deep to help find &quot;A Man, Buried&quot;"/>
    <s v="A comedic tale about the duality of man set in a trailer park needs your help with sound design and getting it into film festivals"/>
    <x v="350"/>
    <x v="2158"/>
    <x v="2"/>
    <x v="0"/>
    <s v="USD"/>
    <n v="1338186657"/>
    <n v="1333002657"/>
    <b v="0"/>
    <n v="32"/>
    <b v="1"/>
    <s v="film &amp; video/shorts"/>
    <x v="2389"/>
    <x v="2389"/>
    <s v="film &amp; video"/>
    <s v="shorts"/>
    <x v="3195"/>
    <d v="2012-05-28T01:30:57"/>
  </r>
  <r>
    <n v="830"/>
    <s v="Dark Disco Club's new album"/>
    <s v="We're making a high energy, fist pumpin', pelvis-thrusting new Rock n Roll album and we'd love for you to be a part of it."/>
    <x v="350"/>
    <x v="2159"/>
    <x v="2"/>
    <x v="0"/>
    <s v="USD"/>
    <n v="1363952225"/>
    <n v="1361363825"/>
    <b v="0"/>
    <n v="32"/>
    <b v="1"/>
    <s v="music/rock"/>
    <x v="2390"/>
    <x v="2390"/>
    <s v="music"/>
    <s v="rock"/>
    <x v="3196"/>
    <d v="2013-03-22T06:37:05"/>
  </r>
  <r>
    <n v="2927"/>
    <s v="The Addams Family Comes To Tuscaloosa"/>
    <s v="They're Creepy, They're Kooky, And They're coming to Tuscaloosa this October! Help Us Bring the World of The Addams Family To Life!"/>
    <x v="350"/>
    <x v="739"/>
    <x v="2"/>
    <x v="0"/>
    <s v="USD"/>
    <n v="1405400400"/>
    <n v="1402934629"/>
    <b v="0"/>
    <n v="21"/>
    <b v="1"/>
    <s v="theater/musical"/>
    <x v="2391"/>
    <x v="2391"/>
    <s v="theater"/>
    <s v="musical"/>
    <x v="3197"/>
    <d v="2014-07-15T00:00:00"/>
  </r>
  <r>
    <n v="3328"/>
    <s v="3 Days In Savannah Part II"/>
    <s v="&quot;3 Days In Savannah&quot; explores the issues of love, racism, and regret while reminding us that, &quot;life is a game and love is the prize.&quot;"/>
    <x v="350"/>
    <x v="2160"/>
    <x v="2"/>
    <x v="0"/>
    <s v="USD"/>
    <n v="1404522000"/>
    <n v="1404308883"/>
    <b v="0"/>
    <n v="9"/>
    <b v="1"/>
    <s v="theater/plays"/>
    <x v="2392"/>
    <x v="2392"/>
    <s v="theater"/>
    <s v="plays"/>
    <x v="3198"/>
    <d v="2014-07-04T20:00:00"/>
  </r>
  <r>
    <n v="3148"/>
    <s v="The Aurora Project: A Sci-Fi Epic by Bella Poynton"/>
    <s v="Help fund The Aurora Project, an immersive science fiction epic."/>
    <x v="350"/>
    <x v="2161"/>
    <x v="2"/>
    <x v="0"/>
    <s v="USD"/>
    <n v="1412136000"/>
    <n v="1410278284"/>
    <b v="1"/>
    <n v="57"/>
    <b v="1"/>
    <s v="theater/plays"/>
    <x v="2393"/>
    <x v="2393"/>
    <s v="theater"/>
    <s v="plays"/>
    <x v="3199"/>
    <d v="2014-09-30T23:00:00"/>
  </r>
  <r>
    <n v="3275"/>
    <s v="The Hurtling Stillness. A story about angels and clowns"/>
    <s v="The Whitelisted Theatre Company is a non-profit arts organization dedicated to producing the most relevant European plays in NYC."/>
    <x v="350"/>
    <x v="2162"/>
    <x v="2"/>
    <x v="0"/>
    <s v="USD"/>
    <n v="1423456200"/>
    <n v="1421183271"/>
    <b v="1"/>
    <n v="12"/>
    <b v="1"/>
    <s v="theater/plays"/>
    <x v="2394"/>
    <x v="2394"/>
    <s v="theater"/>
    <s v="plays"/>
    <x v="3200"/>
    <d v="2015-02-08T23:30:00"/>
  </r>
  <r>
    <n v="3303"/>
    <s v="VisiÃ³n Latino Theatre Company"/>
    <s v="VisiÃ³n Latino Theatre Company was founded by three young latino professionals sharing the stories of everyday latinos."/>
    <x v="350"/>
    <x v="2163"/>
    <x v="2"/>
    <x v="0"/>
    <s v="USD"/>
    <n v="1427553484"/>
    <n v="1424533084"/>
    <b v="0"/>
    <n v="35"/>
    <b v="1"/>
    <s v="theater/plays"/>
    <x v="2395"/>
    <x v="2395"/>
    <s v="theater"/>
    <s v="plays"/>
    <x v="3201"/>
    <d v="2015-03-28T09:38:04"/>
  </r>
  <r>
    <n v="3477"/>
    <s v="PCSF's Biannual 24-Hour Play Festival"/>
    <s v="8 ten-minute plays, written, directed, rehearsed, and fully produced in only 24 hours! Are we crazy? You bet we are!"/>
    <x v="350"/>
    <x v="2066"/>
    <x v="2"/>
    <x v="0"/>
    <s v="USD"/>
    <n v="1431831600"/>
    <n v="1430761243"/>
    <b v="0"/>
    <n v="39"/>
    <b v="1"/>
    <s v="theater/plays"/>
    <x v="2006"/>
    <x v="2396"/>
    <s v="theater"/>
    <s v="plays"/>
    <x v="3202"/>
    <d v="2015-05-16T22:00:00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x v="2164"/>
    <x v="1"/>
    <x v="0"/>
    <s v="USD"/>
    <n v="1435429626"/>
    <n v="1431973626"/>
    <b v="0"/>
    <n v="14"/>
    <b v="0"/>
    <s v="theater/plays"/>
    <x v="2312"/>
    <x v="2397"/>
    <s v="theater"/>
    <s v="plays"/>
    <x v="3203"/>
    <d v="2015-06-27T13:27:06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x v="446"/>
    <x v="2"/>
    <x v="9"/>
    <s v="GBP"/>
    <n v="1436705265"/>
    <n v="1434113265"/>
    <b v="1"/>
    <n v="30"/>
    <b v="1"/>
    <s v="theater/plays"/>
    <x v="1459"/>
    <x v="2187"/>
    <s v="theater"/>
    <s v="plays"/>
    <x v="3204"/>
    <d v="2015-07-12T07:47:45"/>
  </r>
  <r>
    <n v="2183"/>
    <s v="D12 Trap Dice + Trapped The Dice Game"/>
    <s v="Don't just kill them, let the dice decide what kills'em. As a Bonus Get the game TRAPPED free, a Fast paced Dice game for 2-8 Players."/>
    <x v="350"/>
    <x v="2165"/>
    <x v="2"/>
    <x v="0"/>
    <s v="USD"/>
    <n v="1486616400"/>
    <n v="1484037977"/>
    <b v="0"/>
    <n v="279"/>
    <b v="1"/>
    <s v="games/tabletop games"/>
    <x v="2396"/>
    <x v="2398"/>
    <s v="games"/>
    <s v="tabletop games"/>
    <x v="3205"/>
    <d v="2017-02-09T00:00:00"/>
  </r>
  <r>
    <n v="1580"/>
    <s v="Faces &amp; Places In Brevard County (Canceled)"/>
    <s v="Creating my 2nd book depicting the people and places in Brevard County w/current images + traveling to obtain new ones."/>
    <x v="351"/>
    <x v="0"/>
    <x v="0"/>
    <x v="0"/>
    <s v="USD"/>
    <n v="1337562726"/>
    <n v="1332378726"/>
    <b v="0"/>
    <n v="0"/>
    <b v="0"/>
    <s v="publishing/art books"/>
    <x v="0"/>
    <x v="0"/>
    <s v="publishing"/>
    <s v="art books"/>
    <x v="3206"/>
    <d v="2012-05-20T20:12:06"/>
  </r>
  <r>
    <n v="2603"/>
    <s v="Manned Mock Mars Mission"/>
    <s v="I will be building a mock space station and simulate living on Mars for two weeks."/>
    <x v="351"/>
    <x v="926"/>
    <x v="2"/>
    <x v="0"/>
    <s v="USD"/>
    <n v="1387835654"/>
    <n v="1386626054"/>
    <b v="1"/>
    <n v="50"/>
    <b v="1"/>
    <s v="technology/space exploration"/>
    <x v="2397"/>
    <x v="2399"/>
    <s v="technology"/>
    <s v="space exploration"/>
    <x v="3207"/>
    <d v="2013-12-23T16:54:14"/>
  </r>
  <r>
    <n v="1709"/>
    <s v="Psalms"/>
    <s v="A project to set psalms to music. The psalms are taken from the English Standard Version (ESV) of the Bible."/>
    <x v="351"/>
    <x v="352"/>
    <x v="1"/>
    <x v="0"/>
    <s v="USD"/>
    <n v="1409513940"/>
    <n v="1405949514"/>
    <b v="0"/>
    <n v="4"/>
    <b v="0"/>
    <s v="music/faith"/>
    <x v="2398"/>
    <x v="351"/>
    <s v="music"/>
    <s v="faith"/>
    <x v="3208"/>
    <d v="2014-08-31T14:39:00"/>
  </r>
  <r>
    <n v="3030"/>
    <s v="Guilford Center Stage Lights Up"/>
    <s v="Guilford Center Stage is a new project bringing theater to our 1896 Grange; we need to purchase simple theater lighting for our stage."/>
    <x v="351"/>
    <x v="147"/>
    <x v="2"/>
    <x v="0"/>
    <s v="USD"/>
    <n v="1442426171"/>
    <n v="1439834171"/>
    <b v="0"/>
    <n v="41"/>
    <b v="1"/>
    <s v="theater/spaces"/>
    <x v="2399"/>
    <x v="2400"/>
    <s v="theater"/>
    <s v="spaces"/>
    <x v="3209"/>
    <d v="2015-09-16T12:56:11"/>
  </r>
  <r>
    <n v="3955"/>
    <s v="FHE High School Presents: Snow Queen and Once On This Island"/>
    <s v="FHE High School Theatre Booster Fund Raiser for Costumes --Fall Play Snow Queen and Spring Musical Once on this Island"/>
    <x v="351"/>
    <x v="163"/>
    <x v="1"/>
    <x v="0"/>
    <s v="USD"/>
    <n v="1448745741"/>
    <n v="1446150141"/>
    <b v="0"/>
    <n v="8"/>
    <b v="0"/>
    <s v="theater/plays"/>
    <x v="2400"/>
    <x v="2401"/>
    <s v="theater"/>
    <s v="plays"/>
    <x v="3210"/>
    <d v="2015-11-28T16:22:21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x v="271"/>
    <x v="0"/>
    <x v="2"/>
    <s v="EUR"/>
    <n v="1461535140"/>
    <n v="1459716480"/>
    <b v="0"/>
    <n v="1"/>
    <b v="0"/>
    <s v="publishing/translations"/>
    <x v="1901"/>
    <x v="31"/>
    <s v="publishing"/>
    <s v="translations"/>
    <x v="3211"/>
    <d v="2016-04-24T16:59:00"/>
  </r>
  <r>
    <n v="3355"/>
    <s v="Jelly Beans at Theatre503"/>
    <s v="Help get Jelly Beans to the Theatre503 stage. An important piece of new writing by Dan Pick, produced by Kuleshov Theatre"/>
    <x v="351"/>
    <x v="2033"/>
    <x v="2"/>
    <x v="9"/>
    <s v="GBP"/>
    <n v="1462879020"/>
    <n v="1461941527"/>
    <b v="0"/>
    <n v="15"/>
    <b v="1"/>
    <s v="theater/plays"/>
    <x v="2401"/>
    <x v="2402"/>
    <s v="theater"/>
    <s v="plays"/>
    <x v="3212"/>
    <d v="2016-05-10T06:17:00"/>
  </r>
  <r>
    <n v="3383"/>
    <s v="Gore Vidal's THE BEST MAN, by Seat of the Pants Productions"/>
    <s v="Art imitates life: This prophetic 1960 satire follows presidential candidates who stop at nothing to capture their party's nomination."/>
    <x v="351"/>
    <x v="2166"/>
    <x v="2"/>
    <x v="0"/>
    <s v="USD"/>
    <n v="1466707620"/>
    <n v="1464979620"/>
    <b v="0"/>
    <n v="30"/>
    <b v="1"/>
    <s v="theater/plays"/>
    <x v="1909"/>
    <x v="2403"/>
    <s v="theater"/>
    <s v="plays"/>
    <x v="3213"/>
    <d v="2016-06-23T13:47:00"/>
  </r>
  <r>
    <n v="1672"/>
    <s v="High Altotude Debut Album"/>
    <s v="Sweet, sweet harmonies from Portland Oregon's premiere high school women's a cappella group."/>
    <x v="352"/>
    <x v="2167"/>
    <x v="2"/>
    <x v="0"/>
    <s v="USD"/>
    <n v="1338824730"/>
    <n v="1336232730"/>
    <b v="0"/>
    <n v="49"/>
    <b v="1"/>
    <s v="music/pop"/>
    <x v="2402"/>
    <x v="2404"/>
    <s v="music"/>
    <s v="pop"/>
    <x v="3214"/>
    <d v="2012-06-04T10:45:30"/>
  </r>
  <r>
    <n v="789"/>
    <s v="Reluctant Hero's &quot;All As One&quot; EP"/>
    <s v="Reluctant Hero is getting ready to record their next EP titled All As One! Studio dates are set for January 18th-22nd! Let's work!"/>
    <x v="352"/>
    <x v="2168"/>
    <x v="2"/>
    <x v="0"/>
    <s v="USD"/>
    <n v="1358755140"/>
    <n v="1357187280"/>
    <b v="0"/>
    <n v="14"/>
    <b v="1"/>
    <s v="music/rock"/>
    <x v="2403"/>
    <x v="2405"/>
    <s v="music"/>
    <s v="rock"/>
    <x v="3215"/>
    <d v="2013-01-21T02:59:00"/>
  </r>
  <r>
    <n v="3417"/>
    <s v="Fury Theatre is Producing Oleanna"/>
    <s v="Fury Theatre is bringing Mamet's powerful play, Oleanna, to life!  Help us get ahead of funding so we can keep theater affordable."/>
    <x v="352"/>
    <x v="2169"/>
    <x v="2"/>
    <x v="0"/>
    <s v="USD"/>
    <n v="1414284180"/>
    <n v="1410558948"/>
    <b v="0"/>
    <n v="45"/>
    <b v="1"/>
    <s v="theater/plays"/>
    <x v="2404"/>
    <x v="2406"/>
    <s v="theater"/>
    <s v="plays"/>
    <x v="3216"/>
    <d v="2014-10-25T19:43:00"/>
  </r>
  <r>
    <n v="1292"/>
    <s v="Season Scandinavia"/>
    <s v="Empty Deck presents the most exciting unknown contemporary Scandinavian plays in co-production with The Other Room Theatre, Cardiff."/>
    <x v="352"/>
    <x v="2170"/>
    <x v="2"/>
    <x v="9"/>
    <s v="GBP"/>
    <n v="1444172340"/>
    <n v="1441822828"/>
    <b v="0"/>
    <n v="52"/>
    <b v="1"/>
    <s v="theater/plays"/>
    <x v="1859"/>
    <x v="2407"/>
    <s v="theater"/>
    <s v="plays"/>
    <x v="3217"/>
    <d v="2015-10-06T17:59:00"/>
  </r>
  <r>
    <n v="3967"/>
    <s v="Backdrops for Maplewood Barn Theatre Summer 2017 Production"/>
    <s v="Ramsay Wise is painting the backdrops for the Maplewood Barn Theatre's summer 2017 production. He needs canvas and paint."/>
    <x v="352"/>
    <x v="268"/>
    <x v="1"/>
    <x v="0"/>
    <s v="USD"/>
    <n v="1488783507"/>
    <n v="1486191507"/>
    <b v="0"/>
    <n v="10"/>
    <b v="0"/>
    <s v="theater/plays"/>
    <x v="2405"/>
    <x v="797"/>
    <s v="theater"/>
    <s v="plays"/>
    <x v="3218"/>
    <d v="2017-03-06T01:58:27"/>
  </r>
  <r>
    <n v="1340"/>
    <s v="Glass Designs (Canceled)"/>
    <s v="I would like to make nicer, more stylish looking frames for the Google Glass using 3D printing technology."/>
    <x v="353"/>
    <x v="0"/>
    <x v="0"/>
    <x v="0"/>
    <s v="USD"/>
    <n v="1408112253"/>
    <n v="1405520253"/>
    <b v="0"/>
    <n v="0"/>
    <b v="0"/>
    <s v="technology/wearables"/>
    <x v="0"/>
    <x v="0"/>
    <s v="technology"/>
    <s v="wearables"/>
    <x v="3219"/>
    <d v="2014-08-15T09:17:33"/>
  </r>
  <r>
    <n v="3485"/>
    <s v="An Evening with Sarah Pettyfer"/>
    <s v="We're trying to get our play, &quot;An Evening With Sarah Pettyfer,&quot; to the  Orlando Fringe Festival. The only thing is...we need your help!"/>
    <x v="354"/>
    <x v="2171"/>
    <x v="2"/>
    <x v="0"/>
    <s v="USD"/>
    <n v="1454431080"/>
    <n v="1451839080"/>
    <b v="0"/>
    <n v="30"/>
    <b v="1"/>
    <s v="theater/plays"/>
    <x v="2406"/>
    <x v="2004"/>
    <s v="theater"/>
    <s v="plays"/>
    <x v="3220"/>
    <d v="2016-02-02T11:38:00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x v="2172"/>
    <x v="1"/>
    <x v="9"/>
    <s v="GBP"/>
    <n v="1456934893"/>
    <n v="1454342893"/>
    <b v="0"/>
    <n v="3"/>
    <b v="0"/>
    <s v="theater/plays"/>
    <x v="2407"/>
    <x v="1613"/>
    <s v="theater"/>
    <s v="plays"/>
    <x v="3221"/>
    <d v="2016-03-02T11:08:13"/>
  </r>
  <r>
    <n v="3498"/>
    <s v="Mamahood: turn and face the strange"/>
    <s v="This solo show has the power to profoundly impact new mothers and those that love them and to educate &amp; change how we support them."/>
    <x v="354"/>
    <x v="2173"/>
    <x v="2"/>
    <x v="11"/>
    <s v="CAD"/>
    <n v="1464471840"/>
    <n v="1459309704"/>
    <b v="0"/>
    <n v="42"/>
    <b v="1"/>
    <s v="theater/plays"/>
    <x v="2408"/>
    <x v="2408"/>
    <s v="theater"/>
    <s v="plays"/>
    <x v="3222"/>
    <d v="2016-05-28T16:44:00"/>
  </r>
  <r>
    <n v="3528"/>
    <s v="World premiere of BIRTHDAY SUIT at the Old Red Lion"/>
    <s v="pluck. productions present their first four-week run - the world premiere of David K. Barnes' BIRTHDAY SUIT at the Old Red Lion."/>
    <x v="354"/>
    <x v="2174"/>
    <x v="2"/>
    <x v="9"/>
    <s v="GBP"/>
    <n v="1484740918"/>
    <n v="1483012918"/>
    <b v="0"/>
    <n v="37"/>
    <b v="1"/>
    <s v="theater/plays"/>
    <x v="2409"/>
    <x v="2409"/>
    <s v="theater"/>
    <s v="plays"/>
    <x v="3223"/>
    <d v="2017-01-18T07:01:58"/>
  </r>
  <r>
    <n v="824"/>
    <s v="Hi Ho Silver Oh - The West Coast Tour"/>
    <s v="Hi Ho Silver Oh is going on a West Coast tour! We'll be starting in Santa Barbara, and spreading our tunes all the way to Seattle and back."/>
    <x v="355"/>
    <x v="2175"/>
    <x v="2"/>
    <x v="0"/>
    <s v="USD"/>
    <n v="1271573940"/>
    <n v="1268459318"/>
    <b v="0"/>
    <n v="54"/>
    <b v="1"/>
    <s v="music/rock"/>
    <x v="2410"/>
    <x v="2410"/>
    <s v="music"/>
    <s v="rock"/>
    <x v="3224"/>
    <d v="2010-04-18T01:59:00"/>
  </r>
  <r>
    <n v="1479"/>
    <s v="Let's Talk Calmly About Security and Privacy"/>
    <s v="A former intelligence analyst/government transparency advocate talks to his colleagues about the past year's NSA revelations."/>
    <x v="355"/>
    <x v="2176"/>
    <x v="2"/>
    <x v="0"/>
    <s v="USD"/>
    <n v="1399694340"/>
    <n v="1398448389"/>
    <b v="1"/>
    <n v="71"/>
    <b v="1"/>
    <s v="publishing/radio &amp; podcasts"/>
    <x v="2411"/>
    <x v="2411"/>
    <s v="publishing"/>
    <s v="radio &amp; podcasts"/>
    <x v="3225"/>
    <d v="2014-05-09T22:59:00"/>
  </r>
  <r>
    <n v="3896"/>
    <s v="Yorick and Company"/>
    <s v="Yorick and Co. is a comedy about a struggling theatre company whose mysterious benefactor starts haunting the show!"/>
    <x v="355"/>
    <x v="260"/>
    <x v="1"/>
    <x v="0"/>
    <s v="USD"/>
    <n v="1402979778"/>
    <n v="1401770178"/>
    <b v="0"/>
    <n v="4"/>
    <b v="0"/>
    <s v="theater/plays"/>
    <x v="2412"/>
    <x v="257"/>
    <s v="theater"/>
    <s v="plays"/>
    <x v="3226"/>
    <d v="2014-06-16T23:36:18"/>
  </r>
  <r>
    <n v="4091"/>
    <s v="The 'Theater of Community' Tour"/>
    <s v="Unique  troupe will bring the wonder &amp; joy of Therapeutic Theater to  youth with severe multiple disabilities, &amp; adults with Alzheimers"/>
    <x v="355"/>
    <x v="2177"/>
    <x v="1"/>
    <x v="0"/>
    <s v="USD"/>
    <n v="1421410151"/>
    <n v="1418818151"/>
    <b v="0"/>
    <n v="8"/>
    <b v="0"/>
    <s v="theater/plays"/>
    <x v="734"/>
    <x v="1174"/>
    <s v="theater"/>
    <s v="plays"/>
    <x v="3227"/>
    <d v="2015-01-16T07:09:11"/>
  </r>
  <r>
    <n v="1985"/>
    <s v="Metrospective - photography project"/>
    <s v="A personal journey to document people on the worlds 10 largest metro systems. The end result being one truly epic photographic essay!"/>
    <x v="355"/>
    <x v="125"/>
    <x v="1"/>
    <x v="9"/>
    <s v="GBP"/>
    <n v="1470178800"/>
    <n v="1467650771"/>
    <b v="0"/>
    <n v="4"/>
    <b v="0"/>
    <s v="photography/people"/>
    <x v="2413"/>
    <x v="182"/>
    <s v="photography"/>
    <s v="people"/>
    <x v="3228"/>
    <d v="2016-08-02T18:00:00"/>
  </r>
  <r>
    <n v="3594"/>
    <s v="HEDDA"/>
    <s v="An adaptation that realizes the internal struggle of Ibsenâ€™s most renowned protagonist as she traverses a claustrophobic social world"/>
    <x v="355"/>
    <x v="2045"/>
    <x v="2"/>
    <x v="0"/>
    <s v="USD"/>
    <n v="1472952982"/>
    <n v="1470792982"/>
    <b v="0"/>
    <n v="36"/>
    <b v="1"/>
    <s v="theater/plays"/>
    <x v="2414"/>
    <x v="2412"/>
    <s v="theater"/>
    <s v="plays"/>
    <x v="3229"/>
    <d v="2016-09-03T20:36:22"/>
  </r>
  <r>
    <n v="3244"/>
    <s v="'Time Please'"/>
    <s v="'Time Please' is a black comedy set in a failing public house in a run-down part of town, where things are about to get messy."/>
    <x v="355"/>
    <x v="2178"/>
    <x v="2"/>
    <x v="9"/>
    <s v="GBP"/>
    <n v="1480613982"/>
    <n v="1478018382"/>
    <b v="0"/>
    <n v="69"/>
    <b v="1"/>
    <s v="theater/plays"/>
    <x v="2415"/>
    <x v="2413"/>
    <s v="theater"/>
    <s v="plays"/>
    <x v="3230"/>
    <d v="2016-12-01T12:39:42"/>
  </r>
  <r>
    <n v="2008"/>
    <s v="smartCaster: Open source automatic roto-casting machine"/>
    <s v="The smartCaster is an automatic roto-casting machine running off of open source electronics with plans that will be freely available."/>
    <x v="356"/>
    <x v="2179"/>
    <x v="2"/>
    <x v="0"/>
    <s v="USD"/>
    <n v="1316442622"/>
    <n v="1312641022"/>
    <b v="1"/>
    <n v="41"/>
    <b v="1"/>
    <s v="technology/hardware"/>
    <x v="2416"/>
    <x v="2414"/>
    <s v="technology"/>
    <s v="hardware"/>
    <x v="3231"/>
    <d v="2011-09-19T09:30:22"/>
  </r>
  <r>
    <n v="2549"/>
    <s v="The Miller's Wife, a new opera"/>
    <s v="A new opera in English by Mike Christie to be premiÃ¨red at the Arcola Theatre, London UK from 14th-17th August 2013."/>
    <x v="357"/>
    <x v="2180"/>
    <x v="2"/>
    <x v="9"/>
    <s v="GBP"/>
    <n v="1370019600"/>
    <n v="1366999870"/>
    <b v="0"/>
    <n v="37"/>
    <b v="1"/>
    <s v="music/classical music"/>
    <x v="2417"/>
    <x v="2415"/>
    <s v="music"/>
    <s v="classical music"/>
    <x v="3232"/>
    <d v="2013-05-31T12:00:00"/>
  </r>
  <r>
    <n v="3497"/>
    <s v="Send SACKERSON to SD Fringe"/>
    <s v="We've been invited to the San Diego International Fringe Festival. Can you help us get there? Special performances in SLC and OREM."/>
    <x v="358"/>
    <x v="2181"/>
    <x v="2"/>
    <x v="0"/>
    <s v="USD"/>
    <n v="1464904800"/>
    <n v="1463852904"/>
    <b v="0"/>
    <n v="49"/>
    <b v="1"/>
    <s v="theater/plays"/>
    <x v="2418"/>
    <x v="2416"/>
    <s v="theater"/>
    <s v="plays"/>
    <x v="3233"/>
    <d v="2016-06-02T17:00:00"/>
  </r>
  <r>
    <n v="1020"/>
    <s v="Sleepwreck - Disasterpiece EP (Jump Drives!)"/>
    <s v="I've got an awesome new batch of tracks that I think you're going to Love. CDs? So 1990! I present to you... SLEEPWRECK JUMP DRIVES!"/>
    <x v="359"/>
    <x v="2182"/>
    <x v="2"/>
    <x v="11"/>
    <s v="CAD"/>
    <n v="1433206020"/>
    <n v="1430617209"/>
    <b v="0"/>
    <n v="30"/>
    <b v="1"/>
    <s v="music/electronic music"/>
    <x v="2419"/>
    <x v="2417"/>
    <s v="music"/>
    <s v="electronic music"/>
    <x v="3234"/>
    <d v="2015-06-01T19:47:00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x v="15"/>
    <x v="1"/>
    <x v="0"/>
    <s v="USD"/>
    <n v="1257047940"/>
    <n v="1252718519"/>
    <b v="0"/>
    <n v="1"/>
    <b v="0"/>
    <s v="publishing/fiction"/>
    <x v="1355"/>
    <x v="14"/>
    <s v="publishing"/>
    <s v="fiction"/>
    <x v="3235"/>
    <d v="2009-10-31T22:59:00"/>
  </r>
  <r>
    <n v="2290"/>
    <s v="American Standard Needs to Release Their Debut EP"/>
    <s v="American Standard needs your help pressing their debut EP. Be involved in the artistic process and receive swag in return!"/>
    <x v="360"/>
    <x v="2183"/>
    <x v="2"/>
    <x v="0"/>
    <s v="USD"/>
    <n v="1259686800"/>
    <n v="1252908330"/>
    <b v="0"/>
    <n v="29"/>
    <b v="1"/>
    <s v="music/rock"/>
    <x v="2420"/>
    <x v="2418"/>
    <s v="music"/>
    <s v="rock"/>
    <x v="3236"/>
    <d v="2009-12-01T12:00:00"/>
  </r>
  <r>
    <n v="96"/>
    <s v="Ice Hockey"/>
    <s v="Danny is a defenseman for his high school hockey team. This is a day in his life: school, hockey, girls and his next-door neighbor, Ken Daneyko."/>
    <x v="360"/>
    <x v="2184"/>
    <x v="2"/>
    <x v="0"/>
    <s v="USD"/>
    <n v="1280631600"/>
    <n v="1274889241"/>
    <b v="0"/>
    <n v="34"/>
    <b v="1"/>
    <s v="film &amp; video/shorts"/>
    <x v="2089"/>
    <x v="2419"/>
    <s v="film &amp; video"/>
    <s v="shorts"/>
    <x v="3237"/>
    <d v="2010-07-31T22:00:00"/>
  </r>
  <r>
    <n v="1926"/>
    <s v="Invisible Allies - Hyperdimensional Animals"/>
    <s v="Invisible Allies is a collaboration between well known West Coast downtempo aficionado Bluetech and Philadelphia electronic mastermind KiloWatts.  "/>
    <x v="360"/>
    <x v="2185"/>
    <x v="2"/>
    <x v="0"/>
    <s v="USD"/>
    <n v="1288657560"/>
    <n v="1286319256"/>
    <b v="0"/>
    <n v="107"/>
    <b v="1"/>
    <s v="music/indie rock"/>
    <x v="2421"/>
    <x v="2420"/>
    <s v="music"/>
    <s v="indie rock"/>
    <x v="3238"/>
    <d v="2010-11-01T19:26:00"/>
  </r>
  <r>
    <n v="1829"/>
    <s v="Help JUICE (Boston) Record Their First Album"/>
    <s v="Everything is set to record are EP except for our finances. Please donate if you can! Any amount is appreciated. "/>
    <x v="360"/>
    <x v="2186"/>
    <x v="2"/>
    <x v="0"/>
    <s v="USD"/>
    <n v="1295647200"/>
    <n v="1291428371"/>
    <b v="0"/>
    <n v="33"/>
    <b v="1"/>
    <s v="music/rock"/>
    <x v="2422"/>
    <x v="2421"/>
    <s v="music"/>
    <s v="rock"/>
    <x v="3239"/>
    <d v="2011-01-21T17:00:00"/>
  </r>
  <r>
    <n v="2115"/>
    <s v="The Violet Tone and the City of Angels!"/>
    <s v="The Violet Tone is heading to California but we need your help!  We've been at this for years and finally have a shot!"/>
    <x v="360"/>
    <x v="1892"/>
    <x v="2"/>
    <x v="0"/>
    <s v="USD"/>
    <n v="1298167001"/>
    <n v="1295575001"/>
    <b v="0"/>
    <n v="36"/>
    <b v="1"/>
    <s v="music/indie rock"/>
    <x v="2423"/>
    <x v="2422"/>
    <s v="music"/>
    <s v="indie rock"/>
    <x v="3240"/>
    <d v="2011-02-19T20:56:41"/>
  </r>
  <r>
    <n v="1844"/>
    <s v="Get The Neckties in the studio to record their first album!"/>
    <s v="We are working hard to get into the recording studio and finally release a full-length album...but we need your help getting there!"/>
    <x v="360"/>
    <x v="2187"/>
    <x v="2"/>
    <x v="0"/>
    <s v="USD"/>
    <n v="1307761200"/>
    <n v="1304464914"/>
    <b v="0"/>
    <n v="20"/>
    <b v="1"/>
    <s v="music/rock"/>
    <x v="1637"/>
    <x v="2423"/>
    <s v="music"/>
    <s v="rock"/>
    <x v="3241"/>
    <d v="2011-06-10T22:00:00"/>
  </r>
  <r>
    <n v="882"/>
    <s v="The Scotty Karate Vinyl Round-Up (Scotch Bonnet)"/>
    <s v="This Full length Album Needs the real living record life. It took us 4 hard years, countless deaths and several studios but we won."/>
    <x v="360"/>
    <x v="2188"/>
    <x v="1"/>
    <x v="0"/>
    <s v="USD"/>
    <n v="1315341550"/>
    <n v="1312490350"/>
    <b v="0"/>
    <n v="14"/>
    <b v="0"/>
    <s v="music/indie rock"/>
    <x v="2424"/>
    <x v="2424"/>
    <s v="music"/>
    <s v="indie rock"/>
    <x v="3242"/>
    <d v="2011-09-06T15:39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x v="2189"/>
    <x v="2"/>
    <x v="0"/>
    <s v="USD"/>
    <n v="1315457658"/>
    <n v="1312865658"/>
    <b v="0"/>
    <n v="25"/>
    <b v="1"/>
    <s v="music/indie rock"/>
    <x v="2425"/>
    <x v="2425"/>
    <s v="music"/>
    <s v="indie rock"/>
    <x v="3243"/>
    <d v="2011-09-07T23:54:18"/>
  </r>
  <r>
    <n v="1602"/>
    <s v="The Material - Let You Down music video"/>
    <s v="We need the help of fans of both music and film alike to help us create our collective vision for this song."/>
    <x v="360"/>
    <x v="2190"/>
    <x v="2"/>
    <x v="0"/>
    <s v="USD"/>
    <n v="1318633200"/>
    <n v="1314947317"/>
    <b v="0"/>
    <n v="32"/>
    <b v="1"/>
    <s v="music/rock"/>
    <x v="2426"/>
    <x v="2426"/>
    <s v="music"/>
    <s v="rock"/>
    <x v="3244"/>
    <d v="2011-10-14T18:00:00"/>
  </r>
  <r>
    <n v="1609"/>
    <s v="Get Still the Sky's Limit on the Road! (&amp; with a new album!)"/>
    <s v="Still the Sky's Limit is finishing their first full length album and going on a full US tour, and WE NEED YOUR HELP!"/>
    <x v="360"/>
    <x v="2191"/>
    <x v="2"/>
    <x v="0"/>
    <s v="USD"/>
    <n v="1320220800"/>
    <n v="1315612909"/>
    <b v="0"/>
    <n v="4"/>
    <b v="1"/>
    <s v="music/rock"/>
    <x v="2065"/>
    <x v="2427"/>
    <s v="music"/>
    <s v="rock"/>
    <x v="3245"/>
    <d v="2011-11-02T03:00:00"/>
  </r>
  <r>
    <n v="2082"/>
    <s v="Nights On First's First CD!"/>
    <s v="Local bay area band looking to share our vision with people, looking to create something we are proud of, no more bedroom recordings!"/>
    <x v="360"/>
    <x v="2192"/>
    <x v="2"/>
    <x v="0"/>
    <s v="USD"/>
    <n v="1322106796"/>
    <n v="1316919196"/>
    <b v="0"/>
    <n v="38"/>
    <b v="1"/>
    <s v="music/indie rock"/>
    <x v="2427"/>
    <x v="2428"/>
    <s v="music"/>
    <s v="indie rock"/>
    <x v="3246"/>
    <d v="2011-11-23T22:53:16"/>
  </r>
  <r>
    <n v="3159"/>
    <s v="Waxwing: A New Play"/>
    <s v="WAXWING is an exciting new world premiere of mythic (perhaps even apocalyptic!) proportions."/>
    <x v="360"/>
    <x v="2193"/>
    <x v="2"/>
    <x v="0"/>
    <s v="USD"/>
    <n v="1326927600"/>
    <n v="1323221761"/>
    <b v="1"/>
    <n v="52"/>
    <b v="1"/>
    <s v="theater/plays"/>
    <x v="2428"/>
    <x v="2429"/>
    <s v="theater"/>
    <s v="plays"/>
    <x v="3247"/>
    <d v="2012-01-18T18:00:00"/>
  </r>
  <r>
    <n v="253"/>
    <s v="Leon Claxton's HARLEM IN HAVANA"/>
    <s v="A so-called â€œJig Showâ€ innovates music and theatre and gives birth to entertainment icons that would one day write American pop culture"/>
    <x v="360"/>
    <x v="2194"/>
    <x v="2"/>
    <x v="0"/>
    <s v="USD"/>
    <n v="1329320235"/>
    <n v="1326728235"/>
    <b v="1"/>
    <n v="7"/>
    <b v="1"/>
    <s v="film &amp; video/documentary"/>
    <x v="2429"/>
    <x v="2430"/>
    <s v="film &amp; video"/>
    <s v="documentary"/>
    <x v="3248"/>
    <d v="2012-02-15T10:37:15"/>
  </r>
  <r>
    <n v="817"/>
    <s v="Dead Fish Handshake - follow up record to Across State Lines"/>
    <s v="Dead Fish Handshake is a rock band based out of New Jersey. We are in the process of raising funds for our second record."/>
    <x v="360"/>
    <x v="2195"/>
    <x v="2"/>
    <x v="0"/>
    <s v="USD"/>
    <n v="1331441940"/>
    <n v="1326810211"/>
    <b v="0"/>
    <n v="23"/>
    <b v="1"/>
    <s v="music/rock"/>
    <x v="2430"/>
    <x v="2431"/>
    <s v="music"/>
    <s v="rock"/>
    <x v="3249"/>
    <d v="2012-03-10T23:59:00"/>
  </r>
  <r>
    <n v="1473"/>
    <s v="ONE LOVES ONLY FORM"/>
    <s v="Public Radio Project"/>
    <x v="360"/>
    <x v="2196"/>
    <x v="2"/>
    <x v="0"/>
    <s v="USD"/>
    <n v="1330644639"/>
    <n v="1328052639"/>
    <b v="1"/>
    <n v="47"/>
    <b v="1"/>
    <s v="publishing/radio &amp; podcasts"/>
    <x v="2431"/>
    <x v="2432"/>
    <s v="publishing"/>
    <s v="radio &amp; podcasts"/>
    <x v="3250"/>
    <d v="2012-03-01T18:30:39"/>
  </r>
  <r>
    <n v="1655"/>
    <s v="Meg Porter Debut EP!"/>
    <s v="Berklee College of Music student, Meg Porter needs YOUR help to fund her very first EP!"/>
    <x v="360"/>
    <x v="2197"/>
    <x v="2"/>
    <x v="0"/>
    <s v="USD"/>
    <n v="1333648820"/>
    <n v="1331060420"/>
    <b v="0"/>
    <n v="48"/>
    <b v="1"/>
    <s v="music/pop"/>
    <x v="2432"/>
    <x v="2433"/>
    <s v="music"/>
    <s v="pop"/>
    <x v="3251"/>
    <d v="2012-04-05T13:00:20"/>
  </r>
  <r>
    <n v="783"/>
    <s v="Fund The Red Masque's New Album, &quot;Mythalogue&quot;"/>
    <s v="The Red Masque will be heading into the studio in late April to begin recording their new album, tentatively titled &quot;Mythalogue&quot;."/>
    <x v="360"/>
    <x v="2122"/>
    <x v="2"/>
    <x v="0"/>
    <s v="USD"/>
    <n v="1335564000"/>
    <n v="1332182049"/>
    <b v="0"/>
    <n v="35"/>
    <b v="1"/>
    <s v="music/rock"/>
    <x v="2433"/>
    <x v="2434"/>
    <s v="music"/>
    <s v="rock"/>
    <x v="3252"/>
    <d v="2012-04-27T17:00:00"/>
  </r>
  <r>
    <n v="477"/>
    <s v="Hymn of Unity"/>
    <s v="A Comedy-drama animation revolving around a man who finds a problematic pair of headphones that literally take over his whole life."/>
    <x v="360"/>
    <x v="0"/>
    <x v="1"/>
    <x v="0"/>
    <s v="USD"/>
    <n v="1337371334"/>
    <n v="1332187334"/>
    <b v="0"/>
    <n v="0"/>
    <b v="0"/>
    <s v="film &amp; video/animation"/>
    <x v="0"/>
    <x v="0"/>
    <s v="film &amp; video"/>
    <s v="animation"/>
    <x v="3253"/>
    <d v="2012-05-18T15:02:14"/>
  </r>
  <r>
    <n v="831"/>
    <s v="Let The 7Horse Run!"/>
    <s v="7Horse is a new band with a self-funded album and a show they want to rock in your town!"/>
    <x v="360"/>
    <x v="1719"/>
    <x v="2"/>
    <x v="0"/>
    <s v="USD"/>
    <n v="1335540694"/>
    <n v="1332948694"/>
    <b v="0"/>
    <n v="20"/>
    <b v="1"/>
    <s v="music/rock"/>
    <x v="2434"/>
    <x v="477"/>
    <s v="music"/>
    <s v="rock"/>
    <x v="3254"/>
    <d v="2012-04-27T10:31:34"/>
  </r>
  <r>
    <n v="2494"/>
    <s v="Motive Makes a Man - Heavy Boots Album Production"/>
    <s v="Multi-Instrumentalist Ace Waters' new double album with 2+hours of music needs to be professionally made and replicated."/>
    <x v="360"/>
    <x v="2198"/>
    <x v="2"/>
    <x v="0"/>
    <s v="USD"/>
    <n v="1337786944"/>
    <n v="1335194944"/>
    <b v="0"/>
    <n v="39"/>
    <b v="1"/>
    <s v="music/indie rock"/>
    <x v="2435"/>
    <x v="2435"/>
    <s v="music"/>
    <s v="indie rock"/>
    <x v="3255"/>
    <d v="2012-05-23T10:29:04"/>
  </r>
  <r>
    <n v="2487"/>
    <s v="Copyrighting 1978 Champs Finished Album"/>
    <s v="Raise enough money to fund the copyright cost for the full length indie rock record we spent the year recording."/>
    <x v="360"/>
    <x v="2199"/>
    <x v="2"/>
    <x v="0"/>
    <s v="USD"/>
    <n v="1338083997"/>
    <n v="1335491997"/>
    <b v="0"/>
    <n v="38"/>
    <b v="1"/>
    <s v="music/indie rock"/>
    <x v="2436"/>
    <x v="2436"/>
    <s v="music"/>
    <s v="indie rock"/>
    <x v="3256"/>
    <d v="2012-05-26T20:59:57"/>
  </r>
  <r>
    <n v="2495"/>
    <s v="Vinyl Pressing for &quot;Nine Different Kinds of Gone&quot;"/>
    <s v="World-class musicians pay tribute to Kenny Childers, one of Indiana's best songwriters. MFT is pressing the album on double vinyl."/>
    <x v="360"/>
    <x v="2200"/>
    <x v="2"/>
    <x v="0"/>
    <s v="USD"/>
    <n v="1339022575"/>
    <n v="1336430575"/>
    <b v="0"/>
    <n v="42"/>
    <b v="1"/>
    <s v="music/indie rock"/>
    <x v="2437"/>
    <x v="2437"/>
    <s v="music"/>
    <s v="indie rock"/>
    <x v="3257"/>
    <d v="2012-06-06T17:42:55"/>
  </r>
  <r>
    <n v="1921"/>
    <s v="The Fine Spirits are making an album!"/>
    <s v="The Fine Spirits are making an album, but we need your help!"/>
    <x v="360"/>
    <x v="2201"/>
    <x v="2"/>
    <x v="0"/>
    <s v="USD"/>
    <n v="1342243143"/>
    <n v="1339651143"/>
    <b v="0"/>
    <n v="38"/>
    <b v="1"/>
    <s v="music/indie rock"/>
    <x v="2438"/>
    <x v="203"/>
    <s v="music"/>
    <s v="indie rock"/>
    <x v="3258"/>
    <d v="2012-07-14T00:19:03"/>
  </r>
  <r>
    <n v="813"/>
    <s v="Rules of Civility and Decent Behavior"/>
    <s v="A pre order campaign to fund the pressing of our second full length vinyl LP"/>
    <x v="360"/>
    <x v="2202"/>
    <x v="2"/>
    <x v="0"/>
    <s v="USD"/>
    <n v="1342825365"/>
    <n v="1340233365"/>
    <b v="0"/>
    <n v="96"/>
    <b v="1"/>
    <s v="music/rock"/>
    <x v="2439"/>
    <x v="2438"/>
    <s v="music"/>
    <s v="rock"/>
    <x v="3259"/>
    <d v="2012-07-20T18:02:45"/>
  </r>
  <r>
    <n v="1360"/>
    <s v="So Bad, It's Good! - A Book of Bad Movies"/>
    <s v="So Bad, It's Good! is a guide to finding the best films for your bad movie night."/>
    <x v="360"/>
    <x v="2203"/>
    <x v="2"/>
    <x v="0"/>
    <s v="USD"/>
    <n v="1343943420"/>
    <n v="1341524220"/>
    <b v="0"/>
    <n v="81"/>
    <b v="1"/>
    <s v="publishing/nonfiction"/>
    <x v="2440"/>
    <x v="2439"/>
    <s v="publishing"/>
    <s v="nonfiction"/>
    <x v="3260"/>
    <d v="2012-08-02T16:37:00"/>
  </r>
  <r>
    <n v="2553"/>
    <s v="Help Fund Tara's Album of Rare 18-19th Century Italian Songs"/>
    <s v="Help me be one of the first to record these beautiful songs and arrangements by 18-19th century masters of the classical guitar."/>
    <x v="360"/>
    <x v="2204"/>
    <x v="2"/>
    <x v="0"/>
    <s v="USD"/>
    <n v="1348202807"/>
    <n v="1343018807"/>
    <b v="0"/>
    <n v="60"/>
    <b v="1"/>
    <s v="music/classical music"/>
    <x v="2441"/>
    <x v="2440"/>
    <s v="music"/>
    <s v="classical music"/>
    <x v="3261"/>
    <d v="2012-09-20T23:46:47"/>
  </r>
  <r>
    <n v="914"/>
    <s v="Soul Of Man Video Project"/>
    <s v="This project is for the making of a music video. All funds will go towards production costs for this event only."/>
    <x v="360"/>
    <x v="0"/>
    <x v="1"/>
    <x v="0"/>
    <s v="USD"/>
    <n v="1345918747"/>
    <n v="1343326747"/>
    <b v="0"/>
    <n v="0"/>
    <b v="0"/>
    <s v="music/jazz"/>
    <x v="0"/>
    <x v="0"/>
    <s v="music"/>
    <s v="jazz"/>
    <x v="3262"/>
    <d v="2012-08-25T13:19:07"/>
  </r>
  <r>
    <n v="810"/>
    <s v="Help us get our music into the hands of our fans!"/>
    <s v="Please help us reach both a short term and lifetime goal! We can't do this without your help. thank you a ton from all of us at P.T.R.."/>
    <x v="360"/>
    <x v="786"/>
    <x v="2"/>
    <x v="0"/>
    <s v="USD"/>
    <n v="1346462462"/>
    <n v="1343870462"/>
    <b v="0"/>
    <n v="27"/>
    <b v="1"/>
    <s v="music/rock"/>
    <x v="1999"/>
    <x v="1914"/>
    <s v="music"/>
    <s v="rock"/>
    <x v="3263"/>
    <d v="2012-08-31T20:21:02"/>
  </r>
  <r>
    <n v="2093"/>
    <s v="Lift The Decade Debut Full-Length Record"/>
    <s v="Help Lift The Decade record their debut full length album with with Ace Enders! (The Early November, I Can Make A Mess)"/>
    <x v="360"/>
    <x v="2205"/>
    <x v="2"/>
    <x v="0"/>
    <s v="USD"/>
    <n v="1356211832"/>
    <n v="1351024232"/>
    <b v="0"/>
    <n v="23"/>
    <b v="1"/>
    <s v="music/indie rock"/>
    <x v="1340"/>
    <x v="2441"/>
    <s v="music"/>
    <s v="indie rock"/>
    <x v="3264"/>
    <d v="2012-12-22T16:30:32"/>
  </r>
  <r>
    <n v="1470"/>
    <s v="The CASAMENA Radio Hour Volume 1 CDx2"/>
    <s v="Carlos Mena presents the CASAMENA Radio Hour Vol 1, a  2-CD Mix and Compilation featuring new and unreleased Deep and Afro house."/>
    <x v="360"/>
    <x v="465"/>
    <x v="2"/>
    <x v="0"/>
    <s v="USD"/>
    <n v="1356724263"/>
    <n v="1354909863"/>
    <b v="1"/>
    <n v="81"/>
    <b v="1"/>
    <s v="publishing/radio &amp; podcasts"/>
    <x v="2442"/>
    <x v="2442"/>
    <s v="publishing"/>
    <s v="radio &amp; podcasts"/>
    <x v="3265"/>
    <d v="2012-12-28T14:51:03"/>
  </r>
  <r>
    <n v="1618"/>
    <s v="Janus Word Album"/>
    <s v="Janus Word combines hard rock with melodic acoustic music for a unique and awesome sound."/>
    <x v="360"/>
    <x v="2206"/>
    <x v="2"/>
    <x v="0"/>
    <s v="USD"/>
    <n v="1362757335"/>
    <n v="1359301335"/>
    <b v="0"/>
    <n v="27"/>
    <b v="1"/>
    <s v="music/rock"/>
    <x v="2443"/>
    <x v="2443"/>
    <s v="music"/>
    <s v="rock"/>
    <x v="3266"/>
    <d v="2013-03-08T10:42:15"/>
  </r>
  <r>
    <n v="2204"/>
    <s v="Press Mirror Kisses' New Album &quot;Heartbeats&quot; on Vinyl"/>
    <s v="A professional pressing of the new (and greatest) Mirror Kisses album on beautiful white vinyl. Backers hear it first!"/>
    <x v="360"/>
    <x v="2207"/>
    <x v="2"/>
    <x v="0"/>
    <s v="USD"/>
    <n v="1362814119"/>
    <n v="1360222119"/>
    <b v="0"/>
    <n v="73"/>
    <b v="1"/>
    <s v="music/electronic music"/>
    <x v="2444"/>
    <x v="2444"/>
    <s v="music"/>
    <s v="electronic music"/>
    <x v="3267"/>
    <d v="2013-03-09T02:28:39"/>
  </r>
  <r>
    <n v="108"/>
    <s v="GLASS: A Love Story"/>
    <s v="When a man can't find love, his Google GLASS does the searching for him. A short film shot with Google Glass."/>
    <x v="360"/>
    <x v="1833"/>
    <x v="2"/>
    <x v="0"/>
    <s v="USD"/>
    <n v="1370011370"/>
    <n v="1364827370"/>
    <b v="0"/>
    <n v="47"/>
    <b v="1"/>
    <s v="film &amp; video/shorts"/>
    <x v="2445"/>
    <x v="2445"/>
    <s v="film &amp; video"/>
    <s v="shorts"/>
    <x v="3268"/>
    <d v="2013-05-31T09:42:50"/>
  </r>
  <r>
    <n v="2286"/>
    <s v="Arson In The Suburbs"/>
    <s v="Arson In The Suburbs is ready to release its FIRST three song E.P. and looking to raise funds to get back in the studio! RnFnR!"/>
    <x v="360"/>
    <x v="2208"/>
    <x v="2"/>
    <x v="0"/>
    <s v="USD"/>
    <n v="1378439940"/>
    <n v="1376003254"/>
    <b v="0"/>
    <n v="14"/>
    <b v="1"/>
    <s v="music/rock"/>
    <x v="2022"/>
    <x v="2446"/>
    <s v="music"/>
    <s v="rock"/>
    <x v="3269"/>
    <d v="2013-09-05T22:59:00"/>
  </r>
  <r>
    <n v="1925"/>
    <s v="The Freakniks Debut Album: Infinite Love"/>
    <s v="The Freakniks are making their psychedelic freak-folk debut studio album and they need your help."/>
    <x v="360"/>
    <x v="612"/>
    <x v="2"/>
    <x v="0"/>
    <s v="USD"/>
    <n v="1381449600"/>
    <n v="1379540288"/>
    <b v="0"/>
    <n v="52"/>
    <b v="1"/>
    <s v="music/indie rock"/>
    <x v="2446"/>
    <x v="2447"/>
    <s v="music"/>
    <s v="indie rock"/>
    <x v="3270"/>
    <d v="2013-10-10T19:00:00"/>
  </r>
  <r>
    <n v="1370"/>
    <s v="Food On You presents Baby's First Parental Advisory"/>
    <s v="Songs about the first year of parenthood, often inappropriate for children"/>
    <x v="360"/>
    <x v="1243"/>
    <x v="2"/>
    <x v="0"/>
    <s v="USD"/>
    <n v="1381881890"/>
    <n v="1380585890"/>
    <b v="0"/>
    <n v="20"/>
    <b v="1"/>
    <s v="music/rock"/>
    <x v="1457"/>
    <x v="2448"/>
    <s v="music"/>
    <s v="rock"/>
    <x v="3271"/>
    <d v="2013-10-15T19:04:50"/>
  </r>
  <r>
    <n v="2289"/>
    <s v="Blind Man Deaf Boy Tour!"/>
    <s v="Blind Man Deaf Boy is a Folk Punk band from Denver, we need money to get ourselves a van and take it on tour around the west coast."/>
    <x v="360"/>
    <x v="2209"/>
    <x v="2"/>
    <x v="0"/>
    <s v="USD"/>
    <n v="1386372120"/>
    <n v="1382659060"/>
    <b v="0"/>
    <n v="25"/>
    <b v="1"/>
    <s v="music/rock"/>
    <x v="687"/>
    <x v="2449"/>
    <s v="music"/>
    <s v="rock"/>
    <x v="3272"/>
    <d v="2013-12-06T18:22:00"/>
  </r>
  <r>
    <n v="99"/>
    <s v="BEAT: An Original Short Film"/>
    <s v="A feminist tale of two girls finally giving a &quot;Nice Guy&quot; what he truly deserves. Also, dancing!"/>
    <x v="360"/>
    <x v="2210"/>
    <x v="2"/>
    <x v="0"/>
    <s v="USD"/>
    <n v="1390426799"/>
    <n v="1387834799"/>
    <b v="0"/>
    <n v="39"/>
    <b v="1"/>
    <s v="film &amp; video/shorts"/>
    <x v="2447"/>
    <x v="2450"/>
    <s v="film &amp; video"/>
    <s v="shorts"/>
    <x v="3273"/>
    <d v="2014-01-22T16:39:59"/>
  </r>
  <r>
    <n v="1678"/>
    <s v="Cassandra Violet &quot;Beyond the Fray&quot; Music Video"/>
    <s v="Help me make an amazing music video so that I can take my music to the next level and get a manager!"/>
    <x v="360"/>
    <x v="926"/>
    <x v="2"/>
    <x v="0"/>
    <s v="USD"/>
    <n v="1391718671"/>
    <n v="1390509071"/>
    <b v="0"/>
    <n v="49"/>
    <b v="1"/>
    <s v="music/pop"/>
    <x v="2448"/>
    <x v="2451"/>
    <s v="music"/>
    <s v="pop"/>
    <x v="3274"/>
    <d v="2014-02-06T15:31:11"/>
  </r>
  <r>
    <n v="1263"/>
    <s v="New Tropic Bombs EP ~ &quot;Return to Bomber Bay&quot;"/>
    <s v="A fresh batch of chaos from Toledo, Ohio's reggae-rockers, Tropic Bombs!"/>
    <x v="360"/>
    <x v="399"/>
    <x v="2"/>
    <x v="0"/>
    <s v="USD"/>
    <n v="1396054800"/>
    <n v="1393034470"/>
    <b v="1"/>
    <n v="41"/>
    <b v="1"/>
    <s v="music/rock"/>
    <x v="1470"/>
    <x v="2452"/>
    <s v="music"/>
    <s v="rock"/>
    <x v="3275"/>
    <d v="2014-03-28T20:00:00"/>
  </r>
  <r>
    <n v="2020"/>
    <s v="Low Voltage Metal Sensor for use with Arduino type boards"/>
    <s v="Low Voltage Metal Sensor directly compatible with Arduino type computers for Robotics, &amp; Motor Control, WITHOUT USING MAGNETS!"/>
    <x v="360"/>
    <x v="2211"/>
    <x v="2"/>
    <x v="0"/>
    <s v="USD"/>
    <n v="1400108640"/>
    <n v="1396923624"/>
    <b v="1"/>
    <n v="122"/>
    <b v="1"/>
    <s v="technology/hardware"/>
    <x v="2449"/>
    <x v="2453"/>
    <s v="technology"/>
    <s v="hardware"/>
    <x v="3276"/>
    <d v="2014-05-14T18:04:00"/>
  </r>
  <r>
    <n v="3758"/>
    <s v="Luigi's Ladies"/>
    <s v="LUIGI'S LADIES: an original one-woman musical comedy"/>
    <x v="360"/>
    <x v="2212"/>
    <x v="2"/>
    <x v="0"/>
    <s v="USD"/>
    <n v="1400475600"/>
    <n v="1397819938"/>
    <b v="0"/>
    <n v="26"/>
    <b v="1"/>
    <s v="theater/musical"/>
    <x v="2450"/>
    <x v="2454"/>
    <s v="theater"/>
    <s v="musical"/>
    <x v="3277"/>
    <d v="2014-05-19T00:00:00"/>
  </r>
  <r>
    <n v="3551"/>
    <s v="2014 UASPA Theatre Showcase"/>
    <s v="UASPA is a performing arts high school producing its 2014 Theatre Showcase featuring our strongest performances and original work."/>
    <x v="360"/>
    <x v="2213"/>
    <x v="2"/>
    <x v="0"/>
    <s v="USD"/>
    <n v="1400796420"/>
    <n v="1398342170"/>
    <b v="0"/>
    <n v="25"/>
    <b v="1"/>
    <s v="theater/plays"/>
    <x v="2073"/>
    <x v="2455"/>
    <s v="theater"/>
    <s v="plays"/>
    <x v="3278"/>
    <d v="2014-05-22T17:07:00"/>
  </r>
  <r>
    <n v="3396"/>
    <s v="Rainbowtown"/>
    <s v="&quot;Rainbowtown&quot; is a new play for kids. Help us bring it to the Main Line during the 2014 Philadelphia Fringe Festival!"/>
    <x v="360"/>
    <x v="2214"/>
    <x v="2"/>
    <x v="0"/>
    <s v="USD"/>
    <n v="1401595140"/>
    <n v="1399286589"/>
    <b v="0"/>
    <n v="28"/>
    <b v="1"/>
    <s v="theater/plays"/>
    <x v="2451"/>
    <x v="2456"/>
    <s v="theater"/>
    <s v="plays"/>
    <x v="3279"/>
    <d v="2014-05-31T22:59:00"/>
  </r>
  <r>
    <n v="3791"/>
    <s v="Spin! at The Cumming Playhouse"/>
    <s v="Spin! is an original musical comedy-drama presented by Blue Palm Productions."/>
    <x v="360"/>
    <x v="0"/>
    <x v="1"/>
    <x v="0"/>
    <s v="USD"/>
    <n v="1404664592"/>
    <n v="1399480592"/>
    <b v="0"/>
    <n v="0"/>
    <b v="0"/>
    <s v="theater/musical"/>
    <x v="0"/>
    <x v="0"/>
    <s v="theater"/>
    <s v="musical"/>
    <x v="3280"/>
    <d v="2014-07-06T11:36:32"/>
  </r>
  <r>
    <n v="3658"/>
    <s v="Mr. Marmalade"/>
    <s v="Life is hard when your own imaginary friend can't make time for you."/>
    <x v="360"/>
    <x v="2215"/>
    <x v="2"/>
    <x v="0"/>
    <s v="USD"/>
    <n v="1404273540"/>
    <n v="1400272580"/>
    <b v="0"/>
    <n v="20"/>
    <b v="1"/>
    <s v="theater/plays"/>
    <x v="1762"/>
    <x v="2457"/>
    <s v="theater"/>
    <s v="plays"/>
    <x v="3281"/>
    <d v="2014-07-01T22:59:00"/>
  </r>
  <r>
    <n v="3479"/>
    <s v="Civil Rogues"/>
    <s v="A new comedy about what happened to a band of foolhardy actors when the Puritans closed the theatres in the 1640s."/>
    <x v="360"/>
    <x v="2216"/>
    <x v="2"/>
    <x v="9"/>
    <s v="GBP"/>
    <n v="1403382680"/>
    <n v="1400790680"/>
    <b v="0"/>
    <n v="56"/>
    <b v="1"/>
    <s v="theater/plays"/>
    <x v="2452"/>
    <x v="2458"/>
    <s v="theater"/>
    <s v="plays"/>
    <x v="3282"/>
    <d v="2014-06-21T15:31:20"/>
  </r>
  <r>
    <n v="2842"/>
    <s v="HIDDEN: The FCO Plays"/>
    <s v="A play performed at the FCO Global Summit on the Preventing Sexual Violence Initiative, hosted by William Hague and Angelina Jolie"/>
    <x v="360"/>
    <x v="0"/>
    <x v="1"/>
    <x v="9"/>
    <s v="GBP"/>
    <n v="1403348400"/>
    <n v="1401058295"/>
    <b v="0"/>
    <n v="0"/>
    <b v="0"/>
    <s v="theater/plays"/>
    <x v="0"/>
    <x v="0"/>
    <s v="theater"/>
    <s v="plays"/>
    <x v="3283"/>
    <d v="2014-06-21T06:00:00"/>
  </r>
  <r>
    <n v="3427"/>
    <s v="We Were Kings"/>
    <s v="A new play developed in collaboration with graduating theatre makers, premiering at the Edinburgh Fringe Festival 2014."/>
    <x v="360"/>
    <x v="991"/>
    <x v="2"/>
    <x v="9"/>
    <s v="GBP"/>
    <n v="1404314952"/>
    <n v="1401722952"/>
    <b v="0"/>
    <n v="29"/>
    <b v="1"/>
    <s v="theater/plays"/>
    <x v="809"/>
    <x v="2459"/>
    <s v="theater"/>
    <s v="plays"/>
    <x v="3284"/>
    <d v="2014-07-02T10:29:12"/>
  </r>
  <r>
    <n v="2937"/>
    <s v="UCAS"/>
    <s v="UCAS is a new British musical premiering at the Edinburgh Fringe Festival 2014."/>
    <x v="360"/>
    <x v="2061"/>
    <x v="2"/>
    <x v="9"/>
    <s v="GBP"/>
    <n v="1405249113"/>
    <n v="1402657113"/>
    <b v="0"/>
    <n v="55"/>
    <b v="1"/>
    <s v="theater/musical"/>
    <x v="2453"/>
    <x v="2460"/>
    <s v="theater"/>
    <s v="musical"/>
    <x v="3285"/>
    <d v="2014-07-13T05:58:33"/>
  </r>
  <r>
    <n v="3178"/>
    <s v="Cutting Off Kate Bush"/>
    <s v="Cutting Off Kate Bush is a one-woman show written &amp; performed by Lucy Benson-Brown, premiering at the Edinburgh Fringe Festival 2014"/>
    <x v="360"/>
    <x v="2217"/>
    <x v="2"/>
    <x v="9"/>
    <s v="GBP"/>
    <n v="1405521075"/>
    <n v="1402929075"/>
    <b v="1"/>
    <n v="78"/>
    <b v="1"/>
    <s v="theater/plays"/>
    <x v="2454"/>
    <x v="2461"/>
    <s v="theater"/>
    <s v="plays"/>
    <x v="3286"/>
    <d v="2014-07-16T09:31:15"/>
  </r>
  <r>
    <n v="3816"/>
    <s v="AFTER LIFE: Minnesota Fringe Festival 2014"/>
    <s v="A new play by Brandon Taitt._x000a_Presented by The Theatre Cosmic. _x000a_Premiering in August at the 2014 Minnesota Fringe Festival"/>
    <x v="360"/>
    <x v="2218"/>
    <x v="2"/>
    <x v="0"/>
    <s v="USD"/>
    <n v="1405614823"/>
    <n v="1403022823"/>
    <b v="0"/>
    <n v="37"/>
    <b v="1"/>
    <s v="theater/plays"/>
    <x v="2455"/>
    <x v="2462"/>
    <s v="theater"/>
    <s v="plays"/>
    <x v="3287"/>
    <d v="2014-07-17T11:33:43"/>
  </r>
  <r>
    <n v="3738"/>
    <s v="'GULF' - a new play by PIVOT THEATRE"/>
    <s v="A filmic, fast-paced exploration of trust, making its debut at Camden People's Theatre this July."/>
    <x v="360"/>
    <x v="205"/>
    <x v="1"/>
    <x v="9"/>
    <s v="GBP"/>
    <n v="1405461600"/>
    <n v="1403562705"/>
    <b v="0"/>
    <n v="6"/>
    <b v="0"/>
    <s v="theater/plays"/>
    <x v="2189"/>
    <x v="1706"/>
    <s v="theater"/>
    <s v="plays"/>
    <x v="3288"/>
    <d v="2014-07-15T17:00:00"/>
  </r>
  <r>
    <n v="1506"/>
    <s v="Holden Lane High School photobook"/>
    <s v="A photographic book consisting of 36 colour photographs that explore Holden Lane High School in its final state."/>
    <x v="360"/>
    <x v="2219"/>
    <x v="2"/>
    <x v="9"/>
    <s v="GBP"/>
    <n v="1406227904"/>
    <n v="1403635904"/>
    <b v="1"/>
    <n v="43"/>
    <b v="1"/>
    <s v="photography/photobooks"/>
    <x v="1559"/>
    <x v="2463"/>
    <s v="photography"/>
    <s v="photobooks"/>
    <x v="3289"/>
    <d v="2014-07-24T13:51:44"/>
  </r>
  <r>
    <n v="3390"/>
    <s v="Support 1140 Productions' 'Romeo Juliet'"/>
    <s v="1140 Productions adapts Shakespeare's 'Romeo and Juliet' for a contemporary audience. It's a raw, melancholic spin on the classic tale."/>
    <x v="360"/>
    <x v="2220"/>
    <x v="2"/>
    <x v="0"/>
    <s v="USD"/>
    <n v="1405017345"/>
    <n v="1403721345"/>
    <b v="0"/>
    <n v="22"/>
    <b v="1"/>
    <s v="theater/plays"/>
    <x v="2219"/>
    <x v="2464"/>
    <s v="theater"/>
    <s v="plays"/>
    <x v="3290"/>
    <d v="2014-07-10T13:35:45"/>
  </r>
  <r>
    <n v="184"/>
    <s v="Lana - Short film"/>
    <s v="&quot;Lana&quot; is an horror/dramatic short film, written by myself, about a young woman fighting the darkness in her, but it might be too late."/>
    <x v="360"/>
    <x v="125"/>
    <x v="1"/>
    <x v="11"/>
    <s v="CAD"/>
    <n v="1409543940"/>
    <n v="1404586762"/>
    <b v="0"/>
    <n v="2"/>
    <b v="0"/>
    <s v="film &amp; video/drama"/>
    <x v="2456"/>
    <x v="1174"/>
    <s v="film &amp; video"/>
    <s v="drama"/>
    <x v="3291"/>
    <d v="2014-08-31T22:59:00"/>
  </r>
  <r>
    <n v="514"/>
    <s v="I'm Sticking With You."/>
    <s v="A film created entirely out of paper, visual effects and found objects depicts how one man created a new life for himself."/>
    <x v="360"/>
    <x v="15"/>
    <x v="1"/>
    <x v="11"/>
    <s v="CAD"/>
    <n v="1407595447"/>
    <n v="1405003447"/>
    <b v="0"/>
    <n v="3"/>
    <b v="0"/>
    <s v="film &amp; video/animation"/>
    <x v="1355"/>
    <x v="665"/>
    <s v="film &amp; video"/>
    <s v="animation"/>
    <x v="3292"/>
    <d v="2014-08-09T09:44:07"/>
  </r>
  <r>
    <n v="3581"/>
    <s v="Get FREAK to the Edinburgh Fringe"/>
    <s v="An extraordinary, punchy and provocative new play, providing a voice for women to address their sexuality and self worth. #EDFREAK"/>
    <x v="360"/>
    <x v="991"/>
    <x v="2"/>
    <x v="9"/>
    <s v="GBP"/>
    <n v="1406719110"/>
    <n v="1405509510"/>
    <b v="0"/>
    <n v="45"/>
    <b v="1"/>
    <s v="theater/plays"/>
    <x v="809"/>
    <x v="2186"/>
    <s v="theater"/>
    <s v="plays"/>
    <x v="3293"/>
    <d v="2014-07-30T06:18:30"/>
  </r>
  <r>
    <n v="1496"/>
    <s v="Tainted Steel (Series 1 - 4)"/>
    <s v="Capturing the awe-inspiring magic of the likes of LoTR, Tainted Steel tells the story of one mans' struggle against Destiny."/>
    <x v="360"/>
    <x v="0"/>
    <x v="1"/>
    <x v="0"/>
    <s v="USD"/>
    <n v="1410866659"/>
    <n v="1405682659"/>
    <b v="0"/>
    <n v="0"/>
    <b v="0"/>
    <s v="publishing/fiction"/>
    <x v="0"/>
    <x v="0"/>
    <s v="publishing"/>
    <s v="fiction"/>
    <x v="3294"/>
    <d v="2014-09-16T06:24:19"/>
  </r>
  <r>
    <n v="3121"/>
    <s v="Ant Farm Theatre Project (Canceled)"/>
    <s v="I going to build a theatre for a local ant farm so that Ants can put on their theatre productions."/>
    <x v="360"/>
    <x v="22"/>
    <x v="0"/>
    <x v="11"/>
    <s v="CAD"/>
    <n v="1411748335"/>
    <n v="1406564335"/>
    <b v="0"/>
    <n v="1"/>
    <b v="0"/>
    <s v="theater/spaces"/>
    <x v="216"/>
    <x v="21"/>
    <s v="theater"/>
    <s v="spaces"/>
    <x v="3295"/>
    <d v="2014-09-26T11:18:55"/>
  </r>
  <r>
    <n v="3493"/>
    <s v="Not Your Garden Variety Theater"/>
    <s v="We need your help purchasing a stage for our production of the Wizard of Oz! This program is helping children with autism. Thank you!"/>
    <x v="360"/>
    <x v="991"/>
    <x v="2"/>
    <x v="0"/>
    <s v="USD"/>
    <n v="1408252260"/>
    <n v="1406580436"/>
    <b v="0"/>
    <n v="29"/>
    <b v="1"/>
    <s v="theater/plays"/>
    <x v="809"/>
    <x v="2459"/>
    <s v="theater"/>
    <s v="plays"/>
    <x v="3296"/>
    <d v="2014-08-17T00:11:00"/>
  </r>
  <r>
    <n v="604"/>
    <s v="Don't Shoot the Messenger Chick (Canceled)"/>
    <s v="Bad news is our business. We deliver the news you don't want to and soften the blow with custom designed gifts and personalized verse."/>
    <x v="360"/>
    <x v="0"/>
    <x v="0"/>
    <x v="0"/>
    <s v="USD"/>
    <n v="1409187056"/>
    <n v="1406595056"/>
    <b v="0"/>
    <n v="0"/>
    <b v="0"/>
    <s v="technology/web"/>
    <x v="0"/>
    <x v="0"/>
    <s v="technology"/>
    <s v="web"/>
    <x v="3297"/>
    <d v="2014-08-27T19:50:56"/>
  </r>
  <r>
    <n v="1766"/>
    <s v="Photographic book on Melbourne's music scene"/>
    <s v="I want to create a beautiful book which documents the Melbourne music scene."/>
    <x v="360"/>
    <x v="0"/>
    <x v="1"/>
    <x v="3"/>
    <s v="AUD"/>
    <n v="1408999088"/>
    <n v="1407184688"/>
    <b v="1"/>
    <n v="0"/>
    <b v="0"/>
    <s v="photography/photobooks"/>
    <x v="0"/>
    <x v="0"/>
    <s v="photography"/>
    <s v="photobooks"/>
    <x v="3298"/>
    <d v="2014-08-25T15:38:08"/>
  </r>
  <r>
    <n v="188"/>
    <s v="Mariano (A Screenplay)"/>
    <s v="Mariano Messini, an aspiring musician, indebted to the mafia must put his life on the line to escape their grasp and pursue his dream."/>
    <x v="360"/>
    <x v="0"/>
    <x v="1"/>
    <x v="0"/>
    <s v="USD"/>
    <n v="1409891015"/>
    <n v="1407299015"/>
    <b v="0"/>
    <n v="0"/>
    <b v="0"/>
    <s v="film &amp; video/drama"/>
    <x v="0"/>
    <x v="0"/>
    <s v="film &amp; video"/>
    <s v="drama"/>
    <x v="3299"/>
    <d v="2014-09-04T23:23:35"/>
  </r>
  <r>
    <n v="800"/>
    <s v="LF4 WildFire"/>
    <s v="Scotland's premier classic rock and metal festival, 3 days, 3-4 stages, family friendly,  for people of all ages"/>
    <x v="360"/>
    <x v="2221"/>
    <x v="2"/>
    <x v="9"/>
    <s v="GBP"/>
    <n v="1410431054"/>
    <n v="1407839054"/>
    <b v="0"/>
    <n v="56"/>
    <b v="1"/>
    <s v="music/rock"/>
    <x v="2457"/>
    <x v="2109"/>
    <s v="music"/>
    <s v="rock"/>
    <x v="3300"/>
    <d v="2014-09-11T05:24:14"/>
  </r>
  <r>
    <n v="1619"/>
    <s v="Casual Encounters: The Quest For a PA"/>
    <s v="Creating a live show experience that does justice to the musicianship and time spent rehearsing.  Help us weave this sonic tapestry!"/>
    <x v="360"/>
    <x v="2061"/>
    <x v="2"/>
    <x v="0"/>
    <s v="USD"/>
    <n v="1410755286"/>
    <n v="1408940886"/>
    <b v="0"/>
    <n v="23"/>
    <b v="1"/>
    <s v="music/rock"/>
    <x v="2453"/>
    <x v="2465"/>
    <s v="music"/>
    <s v="rock"/>
    <x v="3301"/>
    <d v="2014-09-14T23:28:06"/>
  </r>
  <r>
    <n v="3706"/>
    <s v="The Drama Factory presents : The Magic Flute"/>
    <s v="Our original dramatic adaption of this Mozart opera is staged to create visually stunning fun with live music."/>
    <x v="360"/>
    <x v="2222"/>
    <x v="2"/>
    <x v="0"/>
    <s v="USD"/>
    <n v="1410558949"/>
    <n v="1409262949"/>
    <b v="0"/>
    <n v="13"/>
    <b v="1"/>
    <s v="theater/plays"/>
    <x v="2458"/>
    <x v="2466"/>
    <s v="theater"/>
    <s v="plays"/>
    <x v="3302"/>
    <d v="2014-09-12T16:55:49"/>
  </r>
  <r>
    <n v="2641"/>
    <s v="Build Flying Saucer Artificial Intelligent from sea shell"/>
    <s v="Building a Flying saucer that has Artificial Intelligent made from sea shell."/>
    <x v="360"/>
    <x v="271"/>
    <x v="1"/>
    <x v="0"/>
    <s v="USD"/>
    <n v="1410811740"/>
    <n v="1409341863"/>
    <b v="0"/>
    <n v="1"/>
    <b v="0"/>
    <s v="technology/space exploration"/>
    <x v="506"/>
    <x v="31"/>
    <s v="technology"/>
    <s v="space exploration"/>
    <x v="3303"/>
    <d v="2014-09-15T15:09:00"/>
  </r>
  <r>
    <n v="3518"/>
    <s v="BEASTS OF BAVERLY GROVE"/>
    <s v="One play.  Two theaters.  See the story from both sides and then decide for yourself - who are the BEASTS OF BAVERLY GROVE?"/>
    <x v="360"/>
    <x v="2223"/>
    <x v="2"/>
    <x v="0"/>
    <s v="USD"/>
    <n v="1412259660"/>
    <n v="1410461299"/>
    <b v="0"/>
    <n v="33"/>
    <b v="1"/>
    <s v="theater/plays"/>
    <x v="2459"/>
    <x v="2467"/>
    <s v="theater"/>
    <s v="plays"/>
    <x v="3304"/>
    <d v="2014-10-02T09:21:00"/>
  </r>
  <r>
    <n v="4050"/>
    <s v="Ø¢Ù…ÙŠÙ† (Amen)"/>
    <s v="Amen is an important jarring story about the repercussions of reporting the war from the front lines and the war that follows them home"/>
    <x v="360"/>
    <x v="4"/>
    <x v="1"/>
    <x v="0"/>
    <s v="USD"/>
    <n v="1414077391"/>
    <n v="1411485391"/>
    <b v="0"/>
    <n v="1"/>
    <b v="0"/>
    <s v="theater/plays"/>
    <x v="1351"/>
    <x v="4"/>
    <s v="theater"/>
    <s v="plays"/>
    <x v="3305"/>
    <d v="2014-10-23T10:16:31"/>
  </r>
  <r>
    <n v="3571"/>
    <s v="Cans at Theatre503"/>
    <s v="Support Kuleshovâ€™s first full length production; help to build the set and bring a fierce and important new play to life"/>
    <x v="360"/>
    <x v="2224"/>
    <x v="2"/>
    <x v="9"/>
    <s v="GBP"/>
    <n v="1414701413"/>
    <n v="1412109413"/>
    <b v="0"/>
    <n v="25"/>
    <b v="1"/>
    <s v="theater/plays"/>
    <x v="2460"/>
    <x v="2468"/>
    <s v="theater"/>
    <s v="plays"/>
    <x v="3306"/>
    <d v="2014-10-30T15:36:53"/>
  </r>
  <r>
    <n v="3271"/>
    <s v="Saxon Court at Southwark Playhouse"/>
    <s v="A razor sharp satire to darken your Christmas."/>
    <x v="360"/>
    <x v="2225"/>
    <x v="2"/>
    <x v="9"/>
    <s v="GBP"/>
    <n v="1414927775"/>
    <n v="1412332175"/>
    <b v="1"/>
    <n v="51"/>
    <b v="1"/>
    <s v="theater/plays"/>
    <x v="2461"/>
    <x v="2469"/>
    <s v="theater"/>
    <s v="plays"/>
    <x v="3307"/>
    <d v="2014-11-02T06:29:35"/>
  </r>
  <r>
    <n v="17"/>
    <s v="Humble Pie"/>
    <s v="Uplifting English sitcom, a love letter to youthful exuberance that proves once and for all that none of us are ready for real life."/>
    <x v="360"/>
    <x v="2215"/>
    <x v="2"/>
    <x v="9"/>
    <s v="GBP"/>
    <n v="1415126022"/>
    <n v="1412530422"/>
    <b v="0"/>
    <n v="36"/>
    <b v="1"/>
    <s v="film &amp; video/television"/>
    <x v="1762"/>
    <x v="1512"/>
    <s v="film &amp; video"/>
    <s v="television"/>
    <x v="3308"/>
    <d v="2014-11-04T13:33:42"/>
  </r>
  <r>
    <n v="3984"/>
    <s v="Fantastic Mr Fox - Novus Theatre"/>
    <s v="Novus Theatre bring you their new show 'Fantastic Mr Fox'. We hope to improve the pay for our cast and crew through Kickstarter."/>
    <x v="360"/>
    <x v="1082"/>
    <x v="1"/>
    <x v="9"/>
    <s v="GBP"/>
    <n v="1415404800"/>
    <n v="1412809644"/>
    <b v="0"/>
    <n v="10"/>
    <b v="0"/>
    <s v="theater/plays"/>
    <x v="2462"/>
    <x v="2470"/>
    <s v="theater"/>
    <s v="plays"/>
    <x v="3309"/>
    <d v="2014-11-07T19:00:00"/>
  </r>
  <r>
    <n v="3393"/>
    <s v="The Maltese Bodkin"/>
    <s v="hiSTORYstage presents a film noir-style comedy mystery with a Shakespearean twist performed as a 1944 radio drama."/>
    <x v="360"/>
    <x v="2226"/>
    <x v="2"/>
    <x v="0"/>
    <s v="USD"/>
    <n v="1415234760"/>
    <n v="1413065230"/>
    <b v="0"/>
    <n v="44"/>
    <b v="1"/>
    <s v="theater/plays"/>
    <x v="770"/>
    <x v="2471"/>
    <s v="theater"/>
    <s v="plays"/>
    <x v="3310"/>
    <d v="2014-11-05T19:46:00"/>
  </r>
  <r>
    <n v="3511"/>
    <s v="Silent Planet"/>
    <s v="The world premiere of the first full-length play by Eve Leigh, at the intimate Finborough Theatre in London."/>
    <x v="360"/>
    <x v="2227"/>
    <x v="2"/>
    <x v="9"/>
    <s v="GBP"/>
    <n v="1415385000"/>
    <n v="1413406695"/>
    <b v="0"/>
    <n v="19"/>
    <b v="1"/>
    <s v="theater/plays"/>
    <x v="2463"/>
    <x v="2472"/>
    <s v="theater"/>
    <s v="plays"/>
    <x v="3311"/>
    <d v="2014-11-07T13:30:00"/>
  </r>
  <r>
    <n v="650"/>
    <s v="Jake Lazarow's Eagle Project"/>
    <s v="This project is designed to obtain flash drive bracelets with a child's information on it for parents to wear in case of emergencies"/>
    <x v="360"/>
    <x v="2181"/>
    <x v="2"/>
    <x v="0"/>
    <s v="USD"/>
    <n v="1418953984"/>
    <n v="1413766384"/>
    <b v="0"/>
    <n v="48"/>
    <b v="1"/>
    <s v="technology/wearables"/>
    <x v="2464"/>
    <x v="2473"/>
    <s v="technology"/>
    <s v="wearables"/>
    <x v="3312"/>
    <d v="2014-12-18T20:53:04"/>
  </r>
  <r>
    <n v="3690"/>
    <s v="We Rise"/>
    <s v="A play honoring the lives and legacies of the activists and those remembered at the 1992 ACT UP Ashes Action at The White House"/>
    <x v="360"/>
    <x v="2"/>
    <x v="2"/>
    <x v="0"/>
    <s v="USD"/>
    <n v="1417101683"/>
    <n v="1414506083"/>
    <b v="0"/>
    <n v="31"/>
    <b v="1"/>
    <s v="theater/plays"/>
    <x v="1707"/>
    <x v="2474"/>
    <s v="theater"/>
    <s v="plays"/>
    <x v="3313"/>
    <d v="2014-11-27T10:21:23"/>
  </r>
  <r>
    <n v="2904"/>
    <s v="The Love Shack"/>
    <s v="A Tequila slammer with a slice of Tarantino, a line of the London Fringe scene and a shot of â€œBreaking Badâ€. New Writing."/>
    <x v="360"/>
    <x v="23"/>
    <x v="1"/>
    <x v="9"/>
    <s v="GBP"/>
    <n v="1415534400"/>
    <n v="1414538031"/>
    <b v="0"/>
    <n v="4"/>
    <b v="0"/>
    <s v="theater/plays"/>
    <x v="1658"/>
    <x v="2475"/>
    <s v="theater"/>
    <s v="plays"/>
    <x v="3314"/>
    <d v="2014-11-09T07:00:00"/>
  </r>
  <r>
    <n v="738"/>
    <s v="Under the Sour Sun: Hunger through the Eyes of a Child"/>
    <s v="The true story of a child's struggle with hunger, poverty, and war in El Salvador."/>
    <x v="360"/>
    <x v="2228"/>
    <x v="2"/>
    <x v="0"/>
    <s v="USD"/>
    <n v="1417409940"/>
    <n v="1414765794"/>
    <b v="0"/>
    <n v="41"/>
    <b v="1"/>
    <s v="publishing/nonfiction"/>
    <x v="1363"/>
    <x v="2476"/>
    <s v="publishing"/>
    <s v="nonfiction"/>
    <x v="3315"/>
    <d v="2014-11-30T23:59:00"/>
  </r>
  <r>
    <n v="2358"/>
    <s v="Auction, Sell Swap without excessive fees, the next ebay."/>
    <s v="A website to auction, sell and swap items in the uk without a charge, without excess fees, the next ebay."/>
    <x v="360"/>
    <x v="0"/>
    <x v="0"/>
    <x v="9"/>
    <s v="GBP"/>
    <n v="1422664740"/>
    <n v="1417818036"/>
    <b v="0"/>
    <n v="0"/>
    <b v="0"/>
    <s v="technology/web"/>
    <x v="0"/>
    <x v="0"/>
    <s v="technology"/>
    <s v="web"/>
    <x v="3316"/>
    <d v="2015-01-30T19:39:00"/>
  </r>
  <r>
    <n v="3010"/>
    <s v="Put Your Money Where Your Ear Is!"/>
    <s v="STC &amp; the Sheboygan Area School District are working tirelessly to renovate our 30-year-old sound system. Help us sound better for you!"/>
    <x v="360"/>
    <x v="2106"/>
    <x v="2"/>
    <x v="0"/>
    <s v="USD"/>
    <n v="1424548719"/>
    <n v="1419364719"/>
    <b v="0"/>
    <n v="15"/>
    <b v="1"/>
    <s v="theater/spaces"/>
    <x v="2465"/>
    <x v="2477"/>
    <s v="theater"/>
    <s v="spaces"/>
    <x v="3317"/>
    <d v="2015-02-21T14:58:39"/>
  </r>
  <r>
    <n v="1992"/>
    <s v="The Wonderful World of Princes &amp; Princesses"/>
    <s v="A complete revamp of all the Disney Princes &amp; Princesses!"/>
    <x v="360"/>
    <x v="11"/>
    <x v="1"/>
    <x v="0"/>
    <s v="USD"/>
    <n v="1424229991"/>
    <n v="1421637991"/>
    <b v="0"/>
    <n v="2"/>
    <b v="0"/>
    <s v="photography/people"/>
    <x v="2466"/>
    <x v="4"/>
    <s v="photography"/>
    <s v="people"/>
    <x v="3318"/>
    <d v="2015-02-17T22:26:31"/>
  </r>
  <r>
    <n v="1286"/>
    <s v="The Diary of a Nobody"/>
    <s v="A touring production of FRED's modern adaptation of the classic Victorian comic novel, reaching out to new audiences."/>
    <x v="360"/>
    <x v="2229"/>
    <x v="2"/>
    <x v="9"/>
    <s v="GBP"/>
    <n v="1424181600"/>
    <n v="1423041227"/>
    <b v="0"/>
    <n v="20"/>
    <b v="1"/>
    <s v="theater/plays"/>
    <x v="2025"/>
    <x v="2478"/>
    <s v="theater"/>
    <s v="plays"/>
    <x v="3319"/>
    <d v="2015-02-17T09:00:00"/>
  </r>
  <r>
    <n v="3736"/>
    <s v="Hot Dogs a new play by Suhayla El-Bushra"/>
    <s v="Hot Dogs is a new play that tackles sexism in schools and addresses issues that current sex/relationship education fails to."/>
    <x v="360"/>
    <x v="22"/>
    <x v="1"/>
    <x v="9"/>
    <s v="GBP"/>
    <n v="1427133600"/>
    <n v="1423847093"/>
    <b v="0"/>
    <n v="1"/>
    <b v="0"/>
    <s v="theater/plays"/>
    <x v="216"/>
    <x v="21"/>
    <s v="theater"/>
    <s v="plays"/>
    <x v="3320"/>
    <d v="2015-03-23T13:00:00"/>
  </r>
  <r>
    <n v="3346"/>
    <s v="Shakespearean Youth Theatre (SYT) - The Tempest"/>
    <s v="Tempest opens Feb. 25. Please support Shakespeare, the arts and community youth theater! Be a part of something special!"/>
    <x v="360"/>
    <x v="2230"/>
    <x v="2"/>
    <x v="0"/>
    <s v="USD"/>
    <n v="1424910910"/>
    <n v="1424306110"/>
    <b v="0"/>
    <n v="18"/>
    <b v="1"/>
    <s v="theater/plays"/>
    <x v="1859"/>
    <x v="2479"/>
    <s v="theater"/>
    <s v="plays"/>
    <x v="3321"/>
    <d v="2015-02-25T19:35:10"/>
  </r>
  <r>
    <n v="3810"/>
    <s v="Romeo &amp; Juliet"/>
    <s v="Theater students of UMass present a large-scale theater collaboration that will revolutionize the way you see Shakespeare."/>
    <x v="360"/>
    <x v="2231"/>
    <x v="2"/>
    <x v="0"/>
    <s v="USD"/>
    <n v="1426965758"/>
    <n v="1424377358"/>
    <b v="0"/>
    <n v="26"/>
    <b v="1"/>
    <s v="theater/plays"/>
    <x v="2467"/>
    <x v="2480"/>
    <s v="theater"/>
    <s v="plays"/>
    <x v="3322"/>
    <d v="2015-03-21T14:22:38"/>
  </r>
  <r>
    <n v="3814"/>
    <s v="Eyes Shut. Door Open - A New Play by Cassie M. Seinuk"/>
    <s v="Wax Wings is proud to be presenting the premiere of EYES. SHUT DOOR OPEN, a new play by Boston playwright Cassie M. Seinuk."/>
    <x v="360"/>
    <x v="2086"/>
    <x v="2"/>
    <x v="0"/>
    <s v="USD"/>
    <n v="1427860740"/>
    <n v="1424727712"/>
    <b v="0"/>
    <n v="34"/>
    <b v="1"/>
    <s v="theater/plays"/>
    <x v="2468"/>
    <x v="2481"/>
    <s v="theater"/>
    <s v="plays"/>
    <x v="3323"/>
    <d v="2015-03-31T22:59:00"/>
  </r>
  <r>
    <n v="3330"/>
    <s v="Tissue by Louise Page. A play about Breast Cancer."/>
    <s v="&quot;Tissue&quot; is a play about Breast Cancer. Produced by MonkeyBond theatre co.ltd to raise awareness for Breast cancer."/>
    <x v="360"/>
    <x v="2232"/>
    <x v="2"/>
    <x v="9"/>
    <s v="GBP"/>
    <n v="1427919468"/>
    <n v="1425331068"/>
    <b v="0"/>
    <n v="69"/>
    <b v="1"/>
    <s v="theater/plays"/>
    <x v="2469"/>
    <x v="2482"/>
    <s v="theater"/>
    <s v="plays"/>
    <x v="3324"/>
    <d v="2015-04-01T15:17:48"/>
  </r>
  <r>
    <n v="1586"/>
    <s v="Missouri In Pictures"/>
    <s v="Show the world the beauty that is in all of our back yards!"/>
    <x v="360"/>
    <x v="0"/>
    <x v="1"/>
    <x v="0"/>
    <s v="USD"/>
    <n v="1428197422"/>
    <n v="1425609022"/>
    <b v="0"/>
    <n v="0"/>
    <b v="0"/>
    <s v="photography/places"/>
    <x v="0"/>
    <x v="0"/>
    <s v="photography"/>
    <s v="places"/>
    <x v="3325"/>
    <d v="2015-04-04T20:30:22"/>
  </r>
  <r>
    <n v="3734"/>
    <s v="Shakespeare in Sarajevo"/>
    <s v="Shakespeare's plays have an important message for the world. Bosnia needs to hear. Bring Shakespeare to Sarajevo! Fund performances!"/>
    <x v="360"/>
    <x v="2233"/>
    <x v="1"/>
    <x v="0"/>
    <s v="USD"/>
    <n v="1432589896"/>
    <n v="1427405896"/>
    <b v="0"/>
    <n v="7"/>
    <b v="0"/>
    <s v="theater/plays"/>
    <x v="2470"/>
    <x v="2187"/>
    <s v="theater"/>
    <s v="plays"/>
    <x v="3326"/>
    <d v="2015-05-25T16:38:16"/>
  </r>
  <r>
    <n v="3807"/>
    <s v="&quot;In the Heights&quot; at The University of Michigan"/>
    <s v="A vibrant, street-wise, and musical performance that follows the lives of stories of the community of Washington Heights..."/>
    <x v="360"/>
    <x v="2234"/>
    <x v="1"/>
    <x v="0"/>
    <s v="USD"/>
    <n v="1428097739"/>
    <n v="1427492939"/>
    <b v="0"/>
    <n v="9"/>
    <b v="0"/>
    <s v="theater/musical"/>
    <x v="2471"/>
    <x v="2483"/>
    <s v="theater"/>
    <s v="musical"/>
    <x v="3327"/>
    <d v="2015-04-03T16:48:59"/>
  </r>
  <r>
    <n v="3733"/>
    <s v="laughter in the hood"/>
    <s v="want to donate tickets to residents who live in the community that cant afford the 35.00 price of ticket"/>
    <x v="360"/>
    <x v="0"/>
    <x v="1"/>
    <x v="0"/>
    <s v="USD"/>
    <n v="1429396200"/>
    <n v="1428539708"/>
    <b v="0"/>
    <n v="0"/>
    <b v="0"/>
    <s v="theater/plays"/>
    <x v="0"/>
    <x v="0"/>
    <s v="theater"/>
    <s v="plays"/>
    <x v="3328"/>
    <d v="2015-04-18T17:30:00"/>
  </r>
  <r>
    <n v="2814"/>
    <s v="Stitching by Anthony Neilson"/>
    <s v="Stitching is a play exploring how a couple cope with the loss of their child. It will run for a month at The Drayton Arms Theatre."/>
    <x v="360"/>
    <x v="2235"/>
    <x v="2"/>
    <x v="9"/>
    <s v="GBP"/>
    <n v="1431164115"/>
    <n v="1428572115"/>
    <b v="0"/>
    <n v="64"/>
    <b v="1"/>
    <s v="theater/plays"/>
    <x v="2472"/>
    <x v="2484"/>
    <s v="theater"/>
    <s v="plays"/>
    <x v="3329"/>
    <d v="2015-05-09T04:35:15"/>
  </r>
  <r>
    <n v="154"/>
    <s v="Quantum Alterations: Sci-fi, Stop Motion &amp; Fantasy Fan Film"/>
    <s v="Fiction Becomes Reality in this non-profit science fiction, stop motion, and fantasy fan film."/>
    <x v="360"/>
    <x v="247"/>
    <x v="0"/>
    <x v="0"/>
    <s v="USD"/>
    <n v="1433336895"/>
    <n v="1429621695"/>
    <b v="0"/>
    <n v="3"/>
    <b v="0"/>
    <s v="film &amp; video/science fiction"/>
    <x v="535"/>
    <x v="1018"/>
    <s v="film &amp; video"/>
    <s v="science fiction"/>
    <x v="3330"/>
    <d v="2015-06-03T08:08:15"/>
  </r>
  <r>
    <n v="3905"/>
    <s v="Antonym Theatre - &quot;STAIRCASES&quot;"/>
    <s v="&quot;STAIRCASES&quot; is a piece of collaborative new writing exploring 'L'esprit de l'escalier', or the conversations you wish you could have."/>
    <x v="360"/>
    <x v="2236"/>
    <x v="1"/>
    <x v="9"/>
    <s v="GBP"/>
    <n v="1434063600"/>
    <n v="1430405903"/>
    <b v="0"/>
    <n v="7"/>
    <b v="0"/>
    <s v="theater/plays"/>
    <x v="2473"/>
    <x v="2485"/>
    <s v="theater"/>
    <s v="plays"/>
    <x v="3331"/>
    <d v="2015-06-11T18:00:00"/>
  </r>
  <r>
    <n v="3701"/>
    <s v="Dog Show"/>
    <s v="Part-silent film, part-thriller, Dog Show sees four actors play a community of dogs and their owners. One autumn, a killer strikes."/>
    <x v="360"/>
    <x v="2237"/>
    <x v="2"/>
    <x v="9"/>
    <s v="GBP"/>
    <n v="1433422793"/>
    <n v="1430830793"/>
    <b v="0"/>
    <n v="39"/>
    <b v="1"/>
    <s v="theater/plays"/>
    <x v="1447"/>
    <x v="2486"/>
    <s v="theater"/>
    <s v="plays"/>
    <x v="3332"/>
    <d v="2015-06-04T07:59:53"/>
  </r>
  <r>
    <n v="3388"/>
    <s v="ICONS"/>
    <s v="ICONS is a unique new play about the Amazon warrior women from Greek myth and re-imagines them from a contemporary female perspective."/>
    <x v="360"/>
    <x v="2238"/>
    <x v="2"/>
    <x v="9"/>
    <s v="GBP"/>
    <n v="1434625441"/>
    <n v="1432033441"/>
    <b v="0"/>
    <n v="45"/>
    <b v="1"/>
    <s v="theater/plays"/>
    <x v="1342"/>
    <x v="2487"/>
    <s v="theater"/>
    <s v="plays"/>
    <x v="3333"/>
    <d v="2015-06-18T06:04:01"/>
  </r>
  <r>
    <n v="3906"/>
    <s v="First Draft Theatre"/>
    <s v="We will workshop, stage and develop new writing, devised work and adaptations. A joyful leap into the possibilities of an idea!"/>
    <x v="360"/>
    <x v="2239"/>
    <x v="1"/>
    <x v="9"/>
    <s v="GBP"/>
    <n v="1435325100"/>
    <n v="1432072893"/>
    <b v="0"/>
    <n v="16"/>
    <b v="0"/>
    <s v="theater/plays"/>
    <x v="2474"/>
    <x v="2488"/>
    <s v="theater"/>
    <s v="plays"/>
    <x v="3334"/>
    <d v="2015-06-26T08:25:00"/>
  </r>
  <r>
    <n v="3251"/>
    <s v="The Metronome Society"/>
    <s v="Self-Titled: A Live (Theatrical) Mixtape. An evening of short plays and music inspired by the works of Jimi, Aretha, Sting and Rufus!"/>
    <x v="360"/>
    <x v="2192"/>
    <x v="2"/>
    <x v="0"/>
    <s v="USD"/>
    <n v="1434907966"/>
    <n v="1432315966"/>
    <b v="1"/>
    <n v="20"/>
    <b v="1"/>
    <s v="theater/plays"/>
    <x v="2427"/>
    <x v="2489"/>
    <s v="theater"/>
    <s v="plays"/>
    <x v="3335"/>
    <d v="2015-06-21T12:32:46"/>
  </r>
  <r>
    <n v="3543"/>
    <s v="&quot;CIRQUE CAPRICIEUX, the greatest one woman show on earth&quot;"/>
    <s v="A circus theater show. An escaped carousel horse and a beautiful wire dancer let the fantasies run wild."/>
    <x v="360"/>
    <x v="1775"/>
    <x v="2"/>
    <x v="6"/>
    <s v="EUR"/>
    <n v="1435255659"/>
    <n v="1432663659"/>
    <b v="0"/>
    <n v="29"/>
    <b v="1"/>
    <s v="theater/plays"/>
    <x v="897"/>
    <x v="2490"/>
    <s v="theater"/>
    <s v="plays"/>
    <x v="3336"/>
    <d v="2015-06-25T13:07:39"/>
  </r>
  <r>
    <n v="2965"/>
    <s v="Imaginary Theater Company Presents the Premiere of The Boat"/>
    <s v="Marina's mother has disappeared at sea.  Everyone believes she has drowned.  But Marina believes her mother has become a mermaid."/>
    <x v="360"/>
    <x v="2240"/>
    <x v="2"/>
    <x v="0"/>
    <s v="USD"/>
    <n v="1436290233"/>
    <n v="1433698233"/>
    <b v="0"/>
    <n v="39"/>
    <b v="1"/>
    <s v="theater/plays"/>
    <x v="2173"/>
    <x v="2491"/>
    <s v="theater"/>
    <s v="plays"/>
    <x v="3337"/>
    <d v="2015-07-07T12:30:33"/>
  </r>
  <r>
    <n v="3480"/>
    <s v="Georgia - the full cast production"/>
    <s v="Georgia is a play that looks at the taboo topic of rape in a relationship.  It's a play about perspectives and various viewpoints."/>
    <x v="360"/>
    <x v="2041"/>
    <x v="2"/>
    <x v="0"/>
    <s v="USD"/>
    <n v="1436562000"/>
    <n v="1434440227"/>
    <b v="0"/>
    <n v="13"/>
    <b v="1"/>
    <s v="theater/plays"/>
    <x v="2475"/>
    <x v="2218"/>
    <s v="theater"/>
    <s v="plays"/>
    <x v="3338"/>
    <d v="2015-07-10T16:00:00"/>
  </r>
  <r>
    <n v="3903"/>
    <s v="Know Thy Law"/>
    <s v="Based on the novel â€œKnow Thy Lawâ€, this powerful play gives the insight and understanding of the power of knowing the law of the land."/>
    <x v="360"/>
    <x v="0"/>
    <x v="1"/>
    <x v="0"/>
    <s v="USD"/>
    <n v="1439581080"/>
    <n v="1435709765"/>
    <b v="0"/>
    <n v="0"/>
    <b v="0"/>
    <s v="theater/plays"/>
    <x v="0"/>
    <x v="0"/>
    <s v="theater"/>
    <s v="plays"/>
    <x v="3339"/>
    <d v="2015-08-14T14:38:00"/>
  </r>
  <r>
    <n v="176"/>
    <s v="Silent Monster"/>
    <s v="I'm seeking funding to finish my short film, Silent Monster, to bring awareness to teenage bullying as well as teenage violence."/>
    <x v="360"/>
    <x v="0"/>
    <x v="1"/>
    <x v="0"/>
    <s v="USD"/>
    <n v="1438803999"/>
    <n v="1436211999"/>
    <b v="0"/>
    <n v="0"/>
    <b v="0"/>
    <s v="film &amp; video/drama"/>
    <x v="0"/>
    <x v="0"/>
    <s v="film &amp; video"/>
    <s v="drama"/>
    <x v="3340"/>
    <d v="2015-08-05T14:46:39"/>
  </r>
  <r>
    <n v="526"/>
    <s v="Victory by Madicken Malm"/>
    <s v="We have a brand new play. We urgently need your help to fund our production, which opens at Theatre503 on August 18th."/>
    <x v="360"/>
    <x v="2241"/>
    <x v="2"/>
    <x v="9"/>
    <s v="GBP"/>
    <n v="1438966800"/>
    <n v="1436278344"/>
    <b v="0"/>
    <n v="23"/>
    <b v="1"/>
    <s v="theater/plays"/>
    <x v="1587"/>
    <x v="2492"/>
    <s v="theater"/>
    <s v="plays"/>
    <x v="3341"/>
    <d v="2015-08-07T12:00:00"/>
  </r>
  <r>
    <n v="3988"/>
    <s v="Folk-Tales: What Stories Do Your Folks Tell?"/>
    <s v="An evening of of stories based both in myth and truth."/>
    <x v="360"/>
    <x v="1702"/>
    <x v="1"/>
    <x v="0"/>
    <s v="USD"/>
    <n v="1440813413"/>
    <n v="1439517413"/>
    <b v="0"/>
    <n v="4"/>
    <b v="0"/>
    <s v="theater/plays"/>
    <x v="2476"/>
    <x v="221"/>
    <s v="theater"/>
    <s v="plays"/>
    <x v="3342"/>
    <d v="2015-08-28T20:56:53"/>
  </r>
  <r>
    <n v="3501"/>
    <s v="Pig by Alex Oates (London Run)"/>
    <s v="'Pig' by Alex Oates is an urgent and dark comedy with live music that discusses the vital issue of the state of our police force."/>
    <x v="360"/>
    <x v="2215"/>
    <x v="2"/>
    <x v="9"/>
    <s v="GBP"/>
    <n v="1441995595"/>
    <n v="1439835595"/>
    <b v="0"/>
    <n v="42"/>
    <b v="1"/>
    <s v="theater/plays"/>
    <x v="1762"/>
    <x v="2493"/>
    <s v="theater"/>
    <s v="plays"/>
    <x v="3343"/>
    <d v="2015-09-11T13:19:55"/>
  </r>
  <r>
    <n v="3042"/>
    <s v="HOPE MILL THEATRE - CHAIR FUND"/>
    <s v="Hope Mill Theatre is a brand new Fringe Theatre in the heart of Manchester city - bringing a diverse programme of entertainment!"/>
    <x v="360"/>
    <x v="2167"/>
    <x v="2"/>
    <x v="9"/>
    <s v="GBP"/>
    <n v="1444149047"/>
    <n v="1441557047"/>
    <b v="0"/>
    <n v="37"/>
    <b v="1"/>
    <s v="theater/spaces"/>
    <x v="1124"/>
    <x v="2494"/>
    <s v="theater"/>
    <s v="spaces"/>
    <x v="3344"/>
    <d v="2015-10-06T11:30:47"/>
  </r>
  <r>
    <n v="3603"/>
    <s v="Thank You For Waiting"/>
    <s v="Help produce &quot;Thank You For Waiting,&quot; a new play that explores friendship, loss, and mental illness, at the 2016 Frigid Festival!"/>
    <x v="360"/>
    <x v="2001"/>
    <x v="2"/>
    <x v="0"/>
    <s v="USD"/>
    <n v="1446759880"/>
    <n v="1444164280"/>
    <b v="0"/>
    <n v="57"/>
    <b v="1"/>
    <s v="theater/plays"/>
    <x v="2477"/>
    <x v="2495"/>
    <s v="theater"/>
    <s v="plays"/>
    <x v="3345"/>
    <d v="2015-11-05T16:44:40"/>
  </r>
  <r>
    <n v="3296"/>
    <s v="Alix in Wundergarten"/>
    <s v="A dark theatrical comedy about four actors recording a warped radio version of Lewis Carroll's 'Alice's Adventures in Wonderland'."/>
    <x v="360"/>
    <x v="2242"/>
    <x v="2"/>
    <x v="9"/>
    <s v="GBP"/>
    <n v="1448229600"/>
    <n v="1446401372"/>
    <b v="0"/>
    <n v="47"/>
    <b v="1"/>
    <s v="theater/plays"/>
    <x v="2478"/>
    <x v="2496"/>
    <s v="theater"/>
    <s v="plays"/>
    <x v="3346"/>
    <d v="2015-11-22T17:00:00"/>
  </r>
  <r>
    <n v="4113"/>
    <s v="The Toy Box by Anthony H. Wallace"/>
    <s v="A family oriented play about Christians &amp; the sins they live with, portrayed by &quot;puppets and toys&quot; at Queensbury Theater in Houston."/>
    <x v="360"/>
    <x v="77"/>
    <x v="1"/>
    <x v="0"/>
    <s v="USD"/>
    <n v="1452234840"/>
    <n v="1450619123"/>
    <b v="0"/>
    <n v="3"/>
    <b v="0"/>
    <s v="theater/plays"/>
    <x v="245"/>
    <x v="4"/>
    <s v="theater"/>
    <s v="plays"/>
    <x v="3347"/>
    <d v="2016-01-08T01:34:00"/>
  </r>
  <r>
    <n v="2667"/>
    <s v="Websmith Studio : Think, Build, Break, Play."/>
    <s v="Websmith Studio is a makerspace where the people most impacted by broken systems are empowered to think, build, and own the solution."/>
    <x v="360"/>
    <x v="2171"/>
    <x v="2"/>
    <x v="0"/>
    <s v="USD"/>
    <n v="1455142416"/>
    <n v="1452550416"/>
    <b v="0"/>
    <n v="18"/>
    <b v="1"/>
    <s v="technology/makerspaces"/>
    <x v="1348"/>
    <x v="2497"/>
    <s v="technology"/>
    <s v="makerspaces"/>
    <x v="3348"/>
    <d v="2016-02-10T17:13:36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x v="2243"/>
    <x v="2"/>
    <x v="11"/>
    <s v="CAD"/>
    <n v="1455231540"/>
    <n v="1452614847"/>
    <b v="0"/>
    <n v="35"/>
    <b v="1"/>
    <s v="theater/plays"/>
    <x v="2479"/>
    <x v="2498"/>
    <s v="theater"/>
    <s v="plays"/>
    <x v="3349"/>
    <d v="2016-02-11T17:59:00"/>
  </r>
  <r>
    <n v="2591"/>
    <s v="patent pending"/>
    <s v="Hi everyone I am a 26 year old single mom trying to start her own food business! I need to first afford the patent to reveal more!"/>
    <x v="360"/>
    <x v="16"/>
    <x v="1"/>
    <x v="0"/>
    <s v="USD"/>
    <n v="1457901924"/>
    <n v="1452721524"/>
    <b v="0"/>
    <n v="2"/>
    <b v="0"/>
    <s v="food/food trucks"/>
    <x v="1452"/>
    <x v="72"/>
    <s v="food"/>
    <s v="food trucks"/>
    <x v="3350"/>
    <d v="2016-03-13T15:45:24"/>
  </r>
  <r>
    <n v="1038"/>
    <s v="Last of the Lost Boys: New Music from Matthew Blake"/>
    <s v="My first solo record in 10 years. Six new electronic/synthpop songs PLUS an acoustic version of the album you can only get here."/>
    <x v="360"/>
    <x v="2244"/>
    <x v="2"/>
    <x v="0"/>
    <s v="USD"/>
    <n v="1458362023"/>
    <n v="1455773623"/>
    <b v="0"/>
    <n v="61"/>
    <b v="1"/>
    <s v="music/electronic music"/>
    <x v="2480"/>
    <x v="2499"/>
    <s v="music"/>
    <s v="electronic music"/>
    <x v="3351"/>
    <d v="2016-03-18T23:33:43"/>
  </r>
  <r>
    <n v="1374"/>
    <s v="Sisters of Murphyâ€™s full-length album"/>
    <s v="After two successful EPs, Sisters of Murphy is back in the studio to release our first full-length album. We want YOU to be part of it!"/>
    <x v="360"/>
    <x v="138"/>
    <x v="2"/>
    <x v="0"/>
    <s v="USD"/>
    <n v="1458874388"/>
    <n v="1456285988"/>
    <b v="0"/>
    <n v="66"/>
    <b v="1"/>
    <s v="music/rock"/>
    <x v="2481"/>
    <x v="2500"/>
    <s v="music"/>
    <s v="rock"/>
    <x v="3352"/>
    <d v="2016-03-24T21:53:08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x v="2245"/>
    <x v="2"/>
    <x v="9"/>
    <s v="GBP"/>
    <n v="1459702800"/>
    <n v="1457690386"/>
    <b v="0"/>
    <n v="38"/>
    <b v="1"/>
    <s v="theater/plays"/>
    <x v="2482"/>
    <x v="2501"/>
    <s v="theater"/>
    <s v="plays"/>
    <x v="3353"/>
    <d v="2016-04-03T12:00:00"/>
  </r>
  <r>
    <n v="3578"/>
    <s v="Home"/>
    <s v="An unsparing, slightly surreal look at the effects of the private rented sector on two young women. Based on real events."/>
    <x v="360"/>
    <x v="2246"/>
    <x v="2"/>
    <x v="9"/>
    <s v="GBP"/>
    <n v="1462037777"/>
    <n v="1459445777"/>
    <b v="0"/>
    <n v="37"/>
    <b v="1"/>
    <s v="theater/plays"/>
    <x v="2483"/>
    <x v="2502"/>
    <s v="theater"/>
    <s v="plays"/>
    <x v="3354"/>
    <d v="2016-04-30T12:36:17"/>
  </r>
  <r>
    <n v="2266"/>
    <s v="GOAT LORDS."/>
    <s v="Want to be LORD OF THE GOATS? Start building your herd using thievery, magic, bombs and mostly goats."/>
    <x v="360"/>
    <x v="2247"/>
    <x v="2"/>
    <x v="0"/>
    <s v="USD"/>
    <n v="1461722400"/>
    <n v="1460235592"/>
    <b v="0"/>
    <n v="194"/>
    <b v="1"/>
    <s v="games/tabletop games"/>
    <x v="2484"/>
    <x v="2503"/>
    <s v="games"/>
    <s v="tabletop games"/>
    <x v="3355"/>
    <d v="2016-04-26T21:00:00"/>
  </r>
  <r>
    <n v="1442"/>
    <s v="Alternative Economics: Reversing Stagnation on Smashwords"/>
    <s v="If people contribute on Kickstarter, I will be able to give this 159-page e-book anthology away free to libraries and e-bookreaders.  I"/>
    <x v="360"/>
    <x v="0"/>
    <x v="1"/>
    <x v="0"/>
    <s v="USD"/>
    <n v="1464190158"/>
    <n v="1461598158"/>
    <b v="0"/>
    <n v="0"/>
    <b v="0"/>
    <s v="publishing/translations"/>
    <x v="0"/>
    <x v="0"/>
    <s v="publishing"/>
    <s v="translations"/>
    <x v="3356"/>
    <d v="2016-05-25T10:29:18"/>
  </r>
  <r>
    <n v="3915"/>
    <s v="Hardcross"/>
    <s v="Following the enormous success of Hardcross, we are looking for new ways to bring this wonderful play to a wider audience."/>
    <x v="360"/>
    <x v="186"/>
    <x v="1"/>
    <x v="9"/>
    <s v="GBP"/>
    <n v="1464824309"/>
    <n v="1462232309"/>
    <b v="0"/>
    <n v="1"/>
    <b v="0"/>
    <s v="theater/plays"/>
    <x v="523"/>
    <x v="184"/>
    <s v="theater"/>
    <s v="plays"/>
    <x v="3357"/>
    <d v="2016-06-01T18:38:29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x v="556"/>
    <x v="2"/>
    <x v="0"/>
    <s v="USD"/>
    <n v="1465527600"/>
    <n v="1462252542"/>
    <b v="0"/>
    <n v="54"/>
    <b v="1"/>
    <s v="theater/plays"/>
    <x v="2485"/>
    <x v="2504"/>
    <s v="theater"/>
    <s v="plays"/>
    <x v="3358"/>
    <d v="2016-06-09T22:00:00"/>
  </r>
  <r>
    <n v="3764"/>
    <s v="Agape Performing Arts Company, a Ministry of OLG"/>
    <s v="Talented, hard-working performers for Into the Woods JR need your help in renting microphones for our show!"/>
    <x v="360"/>
    <x v="991"/>
    <x v="2"/>
    <x v="0"/>
    <s v="USD"/>
    <n v="1464482160"/>
    <n v="1462824832"/>
    <b v="0"/>
    <n v="27"/>
    <b v="1"/>
    <s v="theater/musical"/>
    <x v="809"/>
    <x v="2505"/>
    <s v="theater"/>
    <s v="musical"/>
    <x v="3359"/>
    <d v="2016-05-28T19:36:00"/>
  </r>
  <r>
    <n v="2597"/>
    <s v="Cafe Nomad back on the road! Coffee van's poorly."/>
    <s v="We have a great little coffee business but the van is currently limping! We don't have the capital to replace it. Please help us!"/>
    <x v="360"/>
    <x v="352"/>
    <x v="1"/>
    <x v="9"/>
    <s v="GBP"/>
    <n v="1466323917"/>
    <n v="1463731917"/>
    <b v="0"/>
    <n v="7"/>
    <b v="0"/>
    <s v="food/food trucks"/>
    <x v="801"/>
    <x v="2506"/>
    <s v="food"/>
    <s v="food trucks"/>
    <x v="3360"/>
    <d v="2016-06-19T03:11:57"/>
  </r>
  <r>
    <n v="3324"/>
    <s v="At Swim, Two Boys"/>
    <s v="The play tells the story of Jim and Doyler and their friendship on the brink of Irish independence."/>
    <x v="360"/>
    <x v="2248"/>
    <x v="2"/>
    <x v="12"/>
    <s v="EUR"/>
    <n v="1465135190"/>
    <n v="1463925590"/>
    <b v="0"/>
    <n v="10"/>
    <b v="1"/>
    <s v="theater/plays"/>
    <x v="1459"/>
    <x v="2507"/>
    <s v="theater"/>
    <s v="plays"/>
    <x v="3361"/>
    <d v="2016-06-05T08:59:50"/>
  </r>
  <r>
    <n v="1344"/>
    <s v="A Masters Guide to The Way of the Warrior"/>
    <s v="The is the ultimate guide to applied Eastern philosophy, martial arts, and the path of the warrior from a scientific perspective."/>
    <x v="360"/>
    <x v="2249"/>
    <x v="2"/>
    <x v="11"/>
    <s v="CAD"/>
    <n v="1467313039"/>
    <n v="1464807439"/>
    <b v="0"/>
    <n v="139"/>
    <b v="1"/>
    <s v="publishing/nonfiction"/>
    <x v="2486"/>
    <x v="2508"/>
    <s v="publishing"/>
    <s v="nonfiction"/>
    <x v="3362"/>
    <d v="2016-06-30T13:57:19"/>
  </r>
  <r>
    <n v="1556"/>
    <s v="West Canada - A Coffee Table Book"/>
    <s v="To gather a collection of photographs for a coffee table book that displays the beauty of Canada's west."/>
    <x v="360"/>
    <x v="2250"/>
    <x v="1"/>
    <x v="11"/>
    <s v="CAD"/>
    <n v="1467603624"/>
    <n v="1465011624"/>
    <b v="0"/>
    <n v="12"/>
    <b v="0"/>
    <s v="photography/nature"/>
    <x v="2487"/>
    <x v="2509"/>
    <s v="photography"/>
    <s v="nature"/>
    <x v="3363"/>
    <d v="2016-07-03T22:40:24"/>
  </r>
  <r>
    <n v="4056"/>
    <s v="American Pride"/>
    <s v="American Pride is a play centered on the Poetry of one Iraq War veteran, and follows her journey through war and back home."/>
    <x v="360"/>
    <x v="650"/>
    <x v="1"/>
    <x v="0"/>
    <s v="USD"/>
    <n v="1467575940"/>
    <n v="1465856639"/>
    <b v="0"/>
    <n v="9"/>
    <b v="0"/>
    <s v="theater/plays"/>
    <x v="2488"/>
    <x v="2510"/>
    <s v="theater"/>
    <s v="plays"/>
    <x v="3364"/>
    <d v="2016-07-03T14:59:00"/>
  </r>
  <r>
    <n v="3356"/>
    <s v="BIRDS (debut play with Hightide) - Response Workshops"/>
    <s v="30 days to raise Â£1500 - to run drama workshops about the plays themes with girls (aged 13-18) who are in need! GIRL POWER!"/>
    <x v="360"/>
    <x v="2187"/>
    <x v="2"/>
    <x v="9"/>
    <s v="GBP"/>
    <n v="1468611272"/>
    <n v="1466019272"/>
    <b v="0"/>
    <n v="27"/>
    <b v="1"/>
    <s v="theater/plays"/>
    <x v="1637"/>
    <x v="2511"/>
    <s v="theater"/>
    <s v="plays"/>
    <x v="3365"/>
    <d v="2016-07-15T14:34:32"/>
  </r>
  <r>
    <n v="2757"/>
    <s v="C is for Crooked"/>
    <s v="A children's letter book that Lampoons Hillary Clinton"/>
    <x v="360"/>
    <x v="22"/>
    <x v="1"/>
    <x v="0"/>
    <s v="USD"/>
    <n v="1470498332"/>
    <n v="1469202332"/>
    <b v="0"/>
    <n v="2"/>
    <b v="0"/>
    <s v="publishing/children's books"/>
    <x v="216"/>
    <x v="184"/>
    <s v="publishing"/>
    <s v="children's books"/>
    <x v="3366"/>
    <d v="2016-08-06T10:45:32"/>
  </r>
  <r>
    <n v="3031"/>
    <s v="Blue Thyme Nights"/>
    <s v="Blue Thyme Nights is the production of Am I Blue by Beth Henley &amp; Thymus Vulgaris by Lanford  Wilson._x000a__x000a_Artwork by Charlotte Ager"/>
    <x v="360"/>
    <x v="991"/>
    <x v="2"/>
    <x v="0"/>
    <s v="USD"/>
    <n v="1476479447"/>
    <n v="1471295447"/>
    <b v="0"/>
    <n v="29"/>
    <b v="1"/>
    <s v="theater/spaces"/>
    <x v="809"/>
    <x v="2459"/>
    <s v="theater"/>
    <s v="spaces"/>
    <x v="3367"/>
    <d v="2016-10-14T16:10:47"/>
  </r>
  <r>
    <n v="4018"/>
    <s v="Time Please Fringe"/>
    <s v="Funding for a production of Time Please at the Brighton Fringe 2017... and beyond."/>
    <x v="360"/>
    <x v="2251"/>
    <x v="1"/>
    <x v="9"/>
    <s v="GBP"/>
    <n v="1475877108"/>
    <n v="1473285108"/>
    <b v="0"/>
    <n v="4"/>
    <b v="0"/>
    <s v="theater/plays"/>
    <x v="2489"/>
    <x v="1066"/>
    <s v="theater"/>
    <s v="plays"/>
    <x v="3368"/>
    <d v="2016-10-07T16:51:48"/>
  </r>
  <r>
    <n v="2622"/>
    <s v="U-PHOS: Upgraded Pulsating Heatpipe Only for Space"/>
    <s v="University team from Pisa in collaboration with ESA, creating an innovative heat transfer device that will be tested into space."/>
    <x v="360"/>
    <x v="2252"/>
    <x v="2"/>
    <x v="5"/>
    <s v="EUR"/>
    <n v="1483120216"/>
    <n v="1479232216"/>
    <b v="0"/>
    <n v="74"/>
    <b v="1"/>
    <s v="technology/space exploration"/>
    <x v="2490"/>
    <x v="2512"/>
    <s v="technology"/>
    <s v="space exploration"/>
    <x v="3369"/>
    <d v="2016-12-30T12:50:16"/>
  </r>
  <r>
    <n v="3370"/>
    <s v="&quot;I'm Alright&quot;...an Enso Theatre Education production."/>
    <s v="I'm Alright. A story of young women, told by young women, for the world."/>
    <x v="360"/>
    <x v="2253"/>
    <x v="2"/>
    <x v="0"/>
    <s v="USD"/>
    <n v="1481961600"/>
    <n v="1479283285"/>
    <b v="0"/>
    <n v="26"/>
    <b v="1"/>
    <s v="theater/plays"/>
    <x v="2491"/>
    <x v="2513"/>
    <s v="theater"/>
    <s v="plays"/>
    <x v="3370"/>
    <d v="2016-12-17T03:00:00"/>
  </r>
  <r>
    <n v="1289"/>
    <s v="No Brains for Dinner"/>
    <s v="A chilling original Edwardian Comedy of errors and foolishness made for the Patrick Henry College stage."/>
    <x v="360"/>
    <x v="663"/>
    <x v="2"/>
    <x v="0"/>
    <s v="USD"/>
    <n v="1483499645"/>
    <n v="1480907645"/>
    <b v="0"/>
    <n v="52"/>
    <b v="1"/>
    <s v="theater/plays"/>
    <x v="2492"/>
    <x v="2514"/>
    <s v="theater"/>
    <s v="plays"/>
    <x v="3371"/>
    <d v="2017-01-03T22:14:05"/>
  </r>
  <r>
    <n v="2456"/>
    <s v="Beef Sticks to Chomp On!!"/>
    <s v="These beef sticks will make your taste buds dance with happiness. Plus they are healthier than most available today!"/>
    <x v="360"/>
    <x v="2254"/>
    <x v="2"/>
    <x v="0"/>
    <s v="USD"/>
    <n v="1488063839"/>
    <n v="1485471839"/>
    <b v="0"/>
    <n v="67"/>
    <b v="1"/>
    <s v="food/small batch"/>
    <x v="2493"/>
    <x v="2515"/>
    <s v="food"/>
    <s v="small batch"/>
    <x v="3372"/>
    <d v="2017-02-25T18:03:59"/>
  </r>
  <r>
    <n v="3871"/>
    <s v="Pocket Monsters: A Musical Parody (Canceled)"/>
    <s v="Our musical is finally ready to come to life, and we're raising funds to help make that happen!"/>
    <x v="360"/>
    <x v="247"/>
    <x v="0"/>
    <x v="0"/>
    <s v="USD"/>
    <n v="1490809450"/>
    <n v="1485629050"/>
    <b v="0"/>
    <n v="3"/>
    <b v="0"/>
    <s v="theater/musical"/>
    <x v="535"/>
    <x v="1018"/>
    <s v="theater"/>
    <s v="musical"/>
    <x v="3373"/>
    <d v="2017-03-29T12:44:10"/>
  </r>
  <r>
    <n v="1053"/>
    <s v="A day in the life of...(podcast) (Canceled)"/>
    <s v="How well do you know the stranger walking past you or the neighbor up the street? Extraordinary stories told by everyday people."/>
    <x v="360"/>
    <x v="271"/>
    <x v="0"/>
    <x v="0"/>
    <s v="USD"/>
    <n v="1488773332"/>
    <n v="1486613332"/>
    <b v="0"/>
    <n v="1"/>
    <b v="0"/>
    <s v="journalism/audio"/>
    <x v="506"/>
    <x v="31"/>
    <s v="journalism"/>
    <s v="audio"/>
    <x v="3374"/>
    <d v="2017-03-05T23:08:52"/>
  </r>
  <r>
    <n v="3137"/>
    <s v="Richard III - Presented by REBATEnsemble/Theatre Off Jackson"/>
    <s v="Set in 1930s Chinatown, evocative of old world South Jackson Street during the Jazz era."/>
    <x v="360"/>
    <x v="15"/>
    <x v="3"/>
    <x v="0"/>
    <s v="USD"/>
    <n v="1493838720"/>
    <n v="1489439669"/>
    <b v="0"/>
    <n v="1"/>
    <b v="0"/>
    <s v="theater/plays"/>
    <x v="1355"/>
    <x v="14"/>
    <s v="theater"/>
    <s v="plays"/>
    <x v="3375"/>
    <d v="2017-05-03T14:12:00"/>
  </r>
  <r>
    <n v="855"/>
    <s v="AtteroTerra's Sophomore Album - Pray for Apocalypse"/>
    <s v="AtteroTerra's &quot;Pray for Apocalypse&quot; is fully completed, and only being held up by funding."/>
    <x v="361"/>
    <x v="991"/>
    <x v="2"/>
    <x v="0"/>
    <s v="USD"/>
    <n v="1469329217"/>
    <n v="1466737217"/>
    <b v="0"/>
    <n v="47"/>
    <b v="1"/>
    <s v="music/metal"/>
    <x v="2494"/>
    <x v="2516"/>
    <s v="music"/>
    <s v="metal"/>
    <x v="3376"/>
    <d v="2016-07-23T22:00:17"/>
  </r>
  <r>
    <n v="936"/>
    <s v="Jazz Singer, Marti Mendenhall Live Concert Recording"/>
    <s v="A CD of a live Jazz concert featuring Marti Mendenhall, George Mitchell, Scott Steed and Todd Strait."/>
    <x v="362"/>
    <x v="0"/>
    <x v="1"/>
    <x v="0"/>
    <s v="USD"/>
    <n v="1326916800"/>
    <n v="1323131689"/>
    <b v="0"/>
    <n v="0"/>
    <b v="0"/>
    <s v="music/jazz"/>
    <x v="0"/>
    <x v="0"/>
    <s v="music"/>
    <s v="jazz"/>
    <x v="3377"/>
    <d v="2012-01-18T15:00:00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x v="24"/>
    <x v="2"/>
    <x v="0"/>
    <s v="USD"/>
    <n v="1395435712"/>
    <n v="1392847312"/>
    <b v="0"/>
    <n v="23"/>
    <b v="1"/>
    <s v="publishing/nonfiction"/>
    <x v="1386"/>
    <x v="2517"/>
    <s v="publishing"/>
    <s v="nonfiction"/>
    <x v="3378"/>
    <d v="2014-03-21T16:01:52"/>
  </r>
  <r>
    <n v="415"/>
    <s v="Ben &amp; Bill Down Under: 2 Canadians Tour America"/>
    <s v="Two Canadians document their comic misadventures South of the border seeking the American Dream, trivial pursuits and giant breakfasts!"/>
    <x v="362"/>
    <x v="2255"/>
    <x v="2"/>
    <x v="11"/>
    <s v="CAD"/>
    <n v="1413547200"/>
    <n v="1411417602"/>
    <b v="0"/>
    <n v="21"/>
    <b v="1"/>
    <s v="film &amp; video/documentary"/>
    <x v="2495"/>
    <x v="2518"/>
    <s v="film &amp; video"/>
    <s v="documentary"/>
    <x v="3379"/>
    <d v="2014-10-17T07:00:00"/>
  </r>
  <r>
    <n v="3962"/>
    <s v="The Story of the 1914 Christmas Truce is coming to America"/>
    <s v="OUR FRIENDS THE ENEMY will make its American Debut at Theatre Row in New York City, and we would like for you to join us on our journey"/>
    <x v="362"/>
    <x v="100"/>
    <x v="1"/>
    <x v="9"/>
    <s v="GBP"/>
    <n v="1448722494"/>
    <n v="1446562494"/>
    <b v="0"/>
    <n v="3"/>
    <b v="0"/>
    <s v="theater/plays"/>
    <x v="2496"/>
    <x v="31"/>
    <s v="theater"/>
    <s v="plays"/>
    <x v="3380"/>
    <d v="2015-11-28T09:54:54"/>
  </r>
  <r>
    <n v="3522"/>
    <s v="'Over the Top: The true-life tale of Dorothy Lawrence'"/>
    <s v="New show with 2 performers and an original score, bringing the true story of this forgotten WW1 heroine to audiences in the southwest."/>
    <x v="363"/>
    <x v="1786"/>
    <x v="2"/>
    <x v="9"/>
    <s v="GBP"/>
    <n v="1442311560"/>
    <n v="1439924246"/>
    <b v="0"/>
    <n v="34"/>
    <b v="1"/>
    <s v="theater/plays"/>
    <x v="809"/>
    <x v="2519"/>
    <s v="theater"/>
    <s v="plays"/>
    <x v="3381"/>
    <d v="2015-09-15T05:06:00"/>
  </r>
  <r>
    <n v="2043"/>
    <s v="PS-1A Adjustable Miniature Switch Mode DC-DC Power Supply"/>
    <s v="PS-1A is an adjustable switch mode DC-DC power supply. It is highly compact, breadboard friendly and requires no external components."/>
    <x v="364"/>
    <x v="2256"/>
    <x v="2"/>
    <x v="0"/>
    <s v="USD"/>
    <n v="1481432340"/>
    <n v="1476764077"/>
    <b v="0"/>
    <n v="193"/>
    <b v="1"/>
    <s v="technology/hardware"/>
    <x v="2497"/>
    <x v="2520"/>
    <s v="technology"/>
    <s v="hardware"/>
    <x v="3382"/>
    <d v="2016-12-10T23:59:00"/>
  </r>
  <r>
    <n v="2999"/>
    <s v="RAT Fund-Riser"/>
    <s v="Restless Artists' Theatre is building risers and installing better lighting for our patrons.  We need to purchase raw materials."/>
    <x v="365"/>
    <x v="687"/>
    <x v="2"/>
    <x v="0"/>
    <s v="USD"/>
    <n v="1488333600"/>
    <n v="1487094360"/>
    <b v="0"/>
    <n v="20"/>
    <b v="1"/>
    <s v="theater/spaces"/>
    <x v="2498"/>
    <x v="2521"/>
    <s v="theater"/>
    <s v="spaces"/>
    <x v="3383"/>
    <d v="2017-02-28T21:00:00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x v="85"/>
    <x v="2"/>
    <x v="9"/>
    <s v="GBP"/>
    <n v="1481564080"/>
    <n v="1479144880"/>
    <b v="0"/>
    <n v="27"/>
    <b v="1"/>
    <s v="music/electronic music"/>
    <x v="2499"/>
    <x v="2522"/>
    <s v="music"/>
    <s v="electronic music"/>
    <x v="3384"/>
    <d v="2016-12-12T12:34:40"/>
  </r>
  <r>
    <n v="828"/>
    <s v="It's Now or Never for the Icarus Witch Project!"/>
    <s v="Our new CD comes out July 3. We have self-financed the project with money from our shows but now need additional funding for video."/>
    <x v="367"/>
    <x v="2257"/>
    <x v="2"/>
    <x v="0"/>
    <s v="USD"/>
    <n v="1340641440"/>
    <n v="1339549982"/>
    <b v="0"/>
    <n v="38"/>
    <b v="1"/>
    <s v="music/rock"/>
    <x v="1830"/>
    <x v="2523"/>
    <s v="music"/>
    <s v="rock"/>
    <x v="3385"/>
    <d v="2012-06-25T11:24:00"/>
  </r>
  <r>
    <n v="110"/>
    <s v="Earlids"/>
    <s v="Lee, an awkward teenager with sound-blocking earlids, must confront his self-isolation after a girl moves in next door."/>
    <x v="367"/>
    <x v="2258"/>
    <x v="2"/>
    <x v="0"/>
    <s v="USD"/>
    <n v="1384408740"/>
    <n v="1381445253"/>
    <b v="0"/>
    <n v="26"/>
    <b v="1"/>
    <s v="film &amp; video/shorts"/>
    <x v="2500"/>
    <x v="2524"/>
    <s v="film &amp; video"/>
    <s v="shorts"/>
    <x v="3386"/>
    <d v="2013-11-14T00:59:00"/>
  </r>
  <r>
    <n v="103"/>
    <s v="I'M TWENTY SOMETHING"/>
    <s v="Three friends in their twenties are trying to do the impossible - have fun on a casual Friday night."/>
    <x v="367"/>
    <x v="2259"/>
    <x v="2"/>
    <x v="9"/>
    <s v="GBP"/>
    <n v="1394220030"/>
    <n v="1392232830"/>
    <b v="0"/>
    <n v="49"/>
    <b v="1"/>
    <s v="film &amp; video/shorts"/>
    <x v="2501"/>
    <x v="2525"/>
    <s v="film &amp; video"/>
    <s v="shorts"/>
    <x v="3387"/>
    <d v="2014-03-07T14:20:30"/>
  </r>
  <r>
    <n v="79"/>
    <s v="Japanese/International Short Film &quot;Mtn.&quot;"/>
    <s v="A short film about life, achieving your dreams, and overcoming hardship. We all have our mountain to climb."/>
    <x v="367"/>
    <x v="2260"/>
    <x v="2"/>
    <x v="9"/>
    <s v="GBP"/>
    <n v="1398451093"/>
    <n v="1395859093"/>
    <b v="0"/>
    <n v="41"/>
    <b v="1"/>
    <s v="film &amp; video/shorts"/>
    <x v="2502"/>
    <x v="2526"/>
    <s v="film &amp; video"/>
    <s v="shorts"/>
    <x v="3388"/>
    <d v="2014-04-25T13:38:13"/>
  </r>
  <r>
    <n v="1851"/>
    <s v="From Digital to Reality - CD Printing for Three Albums"/>
    <s v="I have recorded 3 solo blues/rock/surf albums of original music, but they're only digitally released - I want there to be real CD's!"/>
    <x v="367"/>
    <x v="2261"/>
    <x v="2"/>
    <x v="0"/>
    <s v="USD"/>
    <n v="1406509200"/>
    <n v="1404769538"/>
    <b v="0"/>
    <n v="26"/>
    <b v="1"/>
    <s v="music/rock"/>
    <x v="1430"/>
    <x v="2527"/>
    <s v="music"/>
    <s v="rock"/>
    <x v="3389"/>
    <d v="2014-07-27T20:00:00"/>
  </r>
  <r>
    <n v="3976"/>
    <s v="R.U.R. at New Muses Theatre Company"/>
    <s v="Rossumâ€™s Universal Robots are the perfect workforce, without emotions, needs, or souls. But they are changing. Becoming more like us..."/>
    <x v="367"/>
    <x v="1376"/>
    <x v="1"/>
    <x v="0"/>
    <s v="USD"/>
    <n v="1406876400"/>
    <n v="1405024561"/>
    <b v="0"/>
    <n v="10"/>
    <b v="0"/>
    <s v="theater/plays"/>
    <x v="2503"/>
    <x v="2528"/>
    <s v="theater"/>
    <s v="plays"/>
    <x v="3390"/>
    <d v="2014-08-01T02:00:00"/>
  </r>
  <r>
    <n v="3710"/>
    <s v="&quot;Loving Alanis&quot; Rocky Mountain Regional Premier"/>
    <s v="A comedy about, life, death, men, women, and the power of a good Kegel."/>
    <x v="367"/>
    <x v="2262"/>
    <x v="2"/>
    <x v="0"/>
    <s v="USD"/>
    <n v="1428068988"/>
    <n v="1425908988"/>
    <b v="0"/>
    <n v="27"/>
    <b v="1"/>
    <s v="theater/plays"/>
    <x v="2504"/>
    <x v="2529"/>
    <s v="theater"/>
    <s v="plays"/>
    <x v="3391"/>
    <d v="2015-04-03T08:49:48"/>
  </r>
  <r>
    <n v="1377"/>
    <s v="Official Debut EP for Stereo Jo"/>
    <s v="Stereo Jo is set to release a 5 song EP. Your donation will directly help w/ recording, design, production, &amp; duplication. Thank You :)"/>
    <x v="367"/>
    <x v="2215"/>
    <x v="2"/>
    <x v="0"/>
    <s v="USD"/>
    <n v="1486095060"/>
    <n v="1484198170"/>
    <b v="0"/>
    <n v="31"/>
    <b v="1"/>
    <s v="music/rock"/>
    <x v="2505"/>
    <x v="2530"/>
    <s v="music"/>
    <s v="rock"/>
    <x v="3392"/>
    <d v="2017-02-02T23:11:00"/>
  </r>
  <r>
    <n v="3149"/>
    <s v="Kafka on the Shore"/>
    <s v="A student led production at Northwestern U. of an adaptation by Frank Galati of the classic book Kafka on the Shore by Haruki Murakmi."/>
    <x v="368"/>
    <x v="1195"/>
    <x v="2"/>
    <x v="0"/>
    <s v="USD"/>
    <n v="1354845600"/>
    <n v="1352766300"/>
    <b v="1"/>
    <n v="25"/>
    <b v="1"/>
    <s v="theater/plays"/>
    <x v="1595"/>
    <x v="913"/>
    <s v="theater"/>
    <s v="plays"/>
    <x v="3393"/>
    <d v="2012-12-06T21:00:00"/>
  </r>
  <r>
    <n v="3613"/>
    <s v="HIS NAME IS ARTHUR HOLMBERG"/>
    <s v="a woman walks into a bar except she looks like a man and no one's serving drinks. one night only"/>
    <x v="368"/>
    <x v="239"/>
    <x v="2"/>
    <x v="0"/>
    <s v="USD"/>
    <n v="1403964574"/>
    <n v="1401372574"/>
    <b v="0"/>
    <n v="20"/>
    <b v="1"/>
    <s v="theater/plays"/>
    <x v="809"/>
    <x v="137"/>
    <s v="theater"/>
    <s v="plays"/>
    <x v="3394"/>
    <d v="2014-06-28T09:09:34"/>
  </r>
  <r>
    <n v="26"/>
    <s v="You, Me &amp; Sicily:  Part I Editing"/>
    <s v="Highlighting Sicily's points of light: its extraordinary people. Editing phase is now underway!!!"/>
    <x v="368"/>
    <x v="2263"/>
    <x v="2"/>
    <x v="0"/>
    <s v="USD"/>
    <n v="1408278144"/>
    <n v="1404822144"/>
    <b v="0"/>
    <n v="19"/>
    <b v="1"/>
    <s v="film &amp; video/television"/>
    <x v="2063"/>
    <x v="2531"/>
    <s v="film &amp; video"/>
    <s v="television"/>
    <x v="3395"/>
    <d v="2014-08-17T07:22:24"/>
  </r>
  <r>
    <n v="4002"/>
    <s v="Terry Pratchett's Wyrd Sisters"/>
    <s v="Bring Wyrd Sisters, a comedy of Shakespearean proportions, to small-town Texas. Loosely parodies the â€œScottish Play.â€"/>
    <x v="368"/>
    <x v="2264"/>
    <x v="1"/>
    <x v="0"/>
    <s v="USD"/>
    <n v="1411779761"/>
    <n v="1409187761"/>
    <b v="0"/>
    <n v="4"/>
    <b v="0"/>
    <s v="theater/plays"/>
    <x v="610"/>
    <x v="2532"/>
    <s v="theater"/>
    <s v="plays"/>
    <x v="3396"/>
    <d v="2014-09-26T20:02:41"/>
  </r>
  <r>
    <n v="2781"/>
    <s v="University of Utah presents V-Day 2015-The Vagina Monologues"/>
    <s v="STRIKE, DANCE AND RISE with us at the University of Utah to end violence against women and girls!"/>
    <x v="368"/>
    <x v="2265"/>
    <x v="2"/>
    <x v="0"/>
    <s v="USD"/>
    <n v="1423724400"/>
    <n v="1421274954"/>
    <b v="0"/>
    <n v="28"/>
    <b v="1"/>
    <s v="theater/plays"/>
    <x v="2506"/>
    <x v="2533"/>
    <s v="theater"/>
    <s v="plays"/>
    <x v="3397"/>
    <d v="2015-02-12T02:00:00"/>
  </r>
  <r>
    <n v="4069"/>
    <s v="The Pendulum Swings"/>
    <s v="'The Pendulum Swings' is a three-act dark comedy that sees Frank and Michael await their execution on Death Row."/>
    <x v="368"/>
    <x v="360"/>
    <x v="1"/>
    <x v="9"/>
    <s v="GBP"/>
    <n v="1425124800"/>
    <n v="1421596356"/>
    <b v="0"/>
    <n v="13"/>
    <b v="0"/>
    <s v="theater/plays"/>
    <x v="2507"/>
    <x v="2534"/>
    <s v="theater"/>
    <s v="plays"/>
    <x v="3398"/>
    <d v="2015-02-28T07:00:00"/>
  </r>
  <r>
    <n v="3998"/>
    <s v="Forsaken Angels-A New Play"/>
    <s v="Forsaken Angels, a powerful new play by William Leary, author of DCMTA's Best Of 2014 Play Masquerade."/>
    <x v="368"/>
    <x v="1263"/>
    <x v="1"/>
    <x v="0"/>
    <s v="USD"/>
    <n v="1427580426"/>
    <n v="1424992026"/>
    <b v="0"/>
    <n v="12"/>
    <b v="0"/>
    <s v="theater/plays"/>
    <x v="2508"/>
    <x v="2535"/>
    <s v="theater"/>
    <s v="plays"/>
    <x v="3399"/>
    <d v="2015-03-28T17:07:06"/>
  </r>
  <r>
    <n v="2558"/>
    <s v="Hopkins Sinfonia 2015 Season"/>
    <s v="The Hopkins Sinfonia is looking for your support to run our 2015 Season made up of five concerts."/>
    <x v="368"/>
    <x v="2266"/>
    <x v="2"/>
    <x v="3"/>
    <s v="AUD"/>
    <n v="1430488740"/>
    <n v="1427747906"/>
    <b v="0"/>
    <n v="18"/>
    <b v="1"/>
    <s v="music/classical music"/>
    <x v="2509"/>
    <x v="2536"/>
    <s v="music"/>
    <s v="classical music"/>
    <x v="3400"/>
    <d v="2015-05-01T08:59:00"/>
  </r>
  <r>
    <n v="3762"/>
    <s v="iolite the musical"/>
    <s v="We are trying to raise money to perform a musical we have written, called &quot;Iolite&quot;, at the Edinburgh Fringe in 2015."/>
    <x v="368"/>
    <x v="2267"/>
    <x v="2"/>
    <x v="9"/>
    <s v="GBP"/>
    <n v="1438543889"/>
    <n v="1436383889"/>
    <b v="0"/>
    <n v="28"/>
    <b v="1"/>
    <s v="theater/musical"/>
    <x v="2510"/>
    <x v="2537"/>
    <s v="theater"/>
    <s v="musical"/>
    <x v="3401"/>
    <d v="2015-08-02T14:31:29"/>
  </r>
  <r>
    <n v="1728"/>
    <s v="With His Presence"/>
    <s v="Be in God's presence through instrumental covers of hymns. Help me build a home studio to freely distribute this album."/>
    <x v="368"/>
    <x v="2268"/>
    <x v="1"/>
    <x v="0"/>
    <s v="USD"/>
    <n v="1445439674"/>
    <n v="1442847674"/>
    <b v="0"/>
    <n v="7"/>
    <b v="0"/>
    <s v="music/faith"/>
    <x v="2511"/>
    <x v="2538"/>
    <s v="music"/>
    <s v="faith"/>
    <x v="3402"/>
    <d v="2015-10-21T10:01:14"/>
  </r>
  <r>
    <n v="3129"/>
    <s v="Marcus Rashad's &quot;The Domino Effect Stage Play&quot;"/>
    <s v="The DE sheds light on the reality of what happens in college. Marcus Rashad created this play to help prepare future/current students"/>
    <x v="368"/>
    <x v="22"/>
    <x v="3"/>
    <x v="0"/>
    <s v="USD"/>
    <n v="1492542819"/>
    <n v="1489090419"/>
    <b v="0"/>
    <n v="1"/>
    <b v="0"/>
    <s v="theater/plays"/>
    <x v="281"/>
    <x v="21"/>
    <s v="theater"/>
    <s v="plays"/>
    <x v="3403"/>
    <d v="2017-04-18T14:13:39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x v="2269"/>
    <x v="2"/>
    <x v="0"/>
    <s v="USD"/>
    <n v="1273911000"/>
    <n v="1268822909"/>
    <b v="1"/>
    <n v="33"/>
    <b v="1"/>
    <s v="photography/photobooks"/>
    <x v="2512"/>
    <x v="2539"/>
    <s v="photography"/>
    <s v="photobooks"/>
    <x v="3404"/>
    <d v="2010-05-15T03:10:00"/>
  </r>
  <r>
    <n v="2469"/>
    <s v="Some Dark, Beautiful Morning - Greg Byers' EP"/>
    <s v="All the music for my EP of cello-fusion originals is complete. All I need now is your help to get it mastered &amp; pressed to CD &amp; vinyl!"/>
    <x v="369"/>
    <x v="2270"/>
    <x v="2"/>
    <x v="0"/>
    <s v="USD"/>
    <n v="1297160329"/>
    <n v="1295000329"/>
    <b v="0"/>
    <n v="47"/>
    <b v="1"/>
    <s v="music/indie rock"/>
    <x v="1971"/>
    <x v="2540"/>
    <s v="music"/>
    <s v="indie rock"/>
    <x v="3405"/>
    <d v="2011-02-08T05:18:49"/>
  </r>
  <r>
    <n v="1642"/>
    <s v="Pop Garden Radio Presents: Season 2 CD"/>
    <s v="Pop Garden Radio Presents: The Rock on the Road Tour Season 2 CD. 23 great Pop tracks from independent Pop artists."/>
    <x v="369"/>
    <x v="2271"/>
    <x v="2"/>
    <x v="0"/>
    <s v="USD"/>
    <n v="1308011727"/>
    <n v="1306283727"/>
    <b v="0"/>
    <n v="28"/>
    <b v="1"/>
    <s v="music/pop"/>
    <x v="809"/>
    <x v="2541"/>
    <s v="music"/>
    <s v="pop"/>
    <x v="3406"/>
    <d v="2011-06-13T19:35:27"/>
  </r>
  <r>
    <n v="85"/>
    <s v="In Her Voice: short film"/>
    <s v="A short film by Melissa Woodrow &amp; Mark Janiak about seeking forgiveness, embracing the past and memories with a loved one."/>
    <x v="369"/>
    <x v="1041"/>
    <x v="2"/>
    <x v="0"/>
    <s v="USD"/>
    <n v="1316746837"/>
    <n v="1314154837"/>
    <b v="0"/>
    <n v="21"/>
    <b v="1"/>
    <s v="film &amp; video/shorts"/>
    <x v="2513"/>
    <x v="2542"/>
    <s v="film &amp; video"/>
    <s v="shorts"/>
    <x v="3407"/>
    <d v="2011-09-22T22:00:37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x v="2272"/>
    <x v="2"/>
    <x v="0"/>
    <s v="USD"/>
    <n v="1339074857"/>
    <n v="1336482857"/>
    <b v="1"/>
    <n v="50"/>
    <b v="1"/>
    <s v="music/indie rock"/>
    <x v="2514"/>
    <x v="2543"/>
    <s v="music"/>
    <s v="indie rock"/>
    <x v="3408"/>
    <d v="2012-06-07T08:14:17"/>
  </r>
  <r>
    <n v="2295"/>
    <s v="SHADOWRAPTR: The Second Coming. (Sophomore LP)"/>
    <s v="The second full length album by SHADOWRAPTR is nearly complete. We just need a little boost to get us there. Think of the children."/>
    <x v="369"/>
    <x v="2273"/>
    <x v="2"/>
    <x v="0"/>
    <s v="USD"/>
    <n v="1359240856"/>
    <n v="1356648856"/>
    <b v="0"/>
    <n v="34"/>
    <b v="1"/>
    <s v="music/rock"/>
    <x v="2329"/>
    <x v="2544"/>
    <s v="music"/>
    <s v="rock"/>
    <x v="3409"/>
    <d v="2013-01-26T17:54:16"/>
  </r>
  <r>
    <n v="64"/>
    <s v="Millennial, The Movie"/>
    <s v="At the dawn of the New Millennium, a group of teenagers battle the Y2K bug to save humanity from boredom. The 2nd film by and/or."/>
    <x v="369"/>
    <x v="2274"/>
    <x v="2"/>
    <x v="0"/>
    <s v="USD"/>
    <n v="1373243181"/>
    <n v="1370651181"/>
    <b v="0"/>
    <n v="24"/>
    <b v="1"/>
    <s v="film &amp; video/shorts"/>
    <x v="2515"/>
    <x v="2545"/>
    <s v="film &amp; video"/>
    <s v="shorts"/>
    <x v="3410"/>
    <d v="2013-07-07T19:26:21"/>
  </r>
  <r>
    <n v="787"/>
    <s v="Mahayla CD Pressing"/>
    <s v="We've made our goal with your help. Thanks so much! This is a great time to pre-purchase the album and get some extra perks."/>
    <x v="369"/>
    <x v="2275"/>
    <x v="2"/>
    <x v="0"/>
    <s v="USD"/>
    <n v="1383318226"/>
    <n v="1380726226"/>
    <b v="0"/>
    <n v="17"/>
    <b v="1"/>
    <s v="music/rock"/>
    <x v="2516"/>
    <x v="2546"/>
    <s v="music"/>
    <s v="rock"/>
    <x v="3411"/>
    <d v="2013-11-01T10:03:46"/>
  </r>
  <r>
    <n v="1608"/>
    <s v="The Devil &amp; Me Debut Album, &quot;...It's Not A Dream&quot;"/>
    <s v="The Devil &amp; Me's Debut album, &quot;...It's Not A Dream&quot;, featuring 9 original, Hard Rock songs."/>
    <x v="369"/>
    <x v="2276"/>
    <x v="2"/>
    <x v="0"/>
    <s v="USD"/>
    <n v="1388553960"/>
    <n v="1385754986"/>
    <b v="0"/>
    <n v="23"/>
    <b v="1"/>
    <s v="music/rock"/>
    <x v="2296"/>
    <x v="2547"/>
    <s v="music"/>
    <s v="rock"/>
    <x v="3412"/>
    <d v="2014-01-01T00:26:00"/>
  </r>
  <r>
    <n v="1584"/>
    <s v="Lets see Kansas together!"/>
    <s v="25 Kansas State Parks in the next year. What a great adventure to take together. Join me. Together we can photo this beautiful state."/>
    <x v="369"/>
    <x v="0"/>
    <x v="1"/>
    <x v="0"/>
    <s v="USD"/>
    <n v="1401464101"/>
    <n v="1400600101"/>
    <b v="0"/>
    <n v="0"/>
    <b v="0"/>
    <s v="photography/places"/>
    <x v="0"/>
    <x v="0"/>
    <s v="photography"/>
    <s v="places"/>
    <x v="3413"/>
    <d v="2014-05-30T10:35:01"/>
  </r>
  <r>
    <n v="3180"/>
    <s v="Glass Mountain: An Original Fairytale"/>
    <s v="A new tale of witches, fairies, cat-hunters and and bone-boilers from London theatre company Broken Glass."/>
    <x v="369"/>
    <x v="2277"/>
    <x v="2"/>
    <x v="9"/>
    <s v="GBP"/>
    <n v="1403258049"/>
    <n v="1400666049"/>
    <b v="1"/>
    <n v="45"/>
    <b v="1"/>
    <s v="theater/plays"/>
    <x v="2517"/>
    <x v="2548"/>
    <s v="theater"/>
    <s v="plays"/>
    <x v="3414"/>
    <d v="2014-06-20T04:54:09"/>
  </r>
  <r>
    <n v="3744"/>
    <s v="The Game's Afoot - Spotlight"/>
    <s v="This summer, The Spotlight Players are celebrating Christmas in July with a presentation of Ken Ludwig's side splitting comedy."/>
    <x v="369"/>
    <x v="0"/>
    <x v="1"/>
    <x v="0"/>
    <s v="USD"/>
    <n v="1404532740"/>
    <n v="1401823952"/>
    <b v="0"/>
    <n v="0"/>
    <b v="0"/>
    <s v="theater/plays"/>
    <x v="0"/>
    <x v="0"/>
    <s v="theater"/>
    <s v="plays"/>
    <x v="3415"/>
    <d v="2014-07-04T22:59:00"/>
  </r>
  <r>
    <n v="1819"/>
    <s v="Claim Your Glacier: What's your legacy? Denali, AK"/>
    <s v="Reach the ends of the earth! Claim a piece of alaskan wilderness- your name in a glacier and receive photo book our Denali Expedition"/>
    <x v="369"/>
    <x v="82"/>
    <x v="1"/>
    <x v="0"/>
    <s v="USD"/>
    <n v="1406743396"/>
    <n v="1404151396"/>
    <b v="0"/>
    <n v="4"/>
    <b v="0"/>
    <s v="photography/photobooks"/>
    <x v="2518"/>
    <x v="2549"/>
    <s v="photography"/>
    <s v="photobooks"/>
    <x v="3416"/>
    <d v="2014-07-30T13:03:16"/>
  </r>
  <r>
    <n v="3666"/>
    <s v="Israel LÃ³pez @ Ojai Playwrights Conference"/>
    <s v="Artistic Internship @ Ojai Playwrights Conference"/>
    <x v="369"/>
    <x v="2271"/>
    <x v="2"/>
    <x v="0"/>
    <s v="USD"/>
    <n v="1406185200"/>
    <n v="1404337382"/>
    <b v="0"/>
    <n v="38"/>
    <b v="1"/>
    <s v="theater/plays"/>
    <x v="809"/>
    <x v="2550"/>
    <s v="theater"/>
    <s v="plays"/>
    <x v="3417"/>
    <d v="2014-07-24T02:00:00"/>
  </r>
  <r>
    <n v="710"/>
    <s v="Hate York Shirt 2.0"/>
    <s v="Shirts, so technologically advanced, they connect mentally to their audience upon sight."/>
    <x v="369"/>
    <x v="0"/>
    <x v="1"/>
    <x v="11"/>
    <s v="CAD"/>
    <n v="1408495440"/>
    <n v="1405640302"/>
    <b v="0"/>
    <n v="0"/>
    <b v="0"/>
    <s v="technology/wearables"/>
    <x v="0"/>
    <x v="0"/>
    <s v="technology"/>
    <s v="wearables"/>
    <x v="3418"/>
    <d v="2014-08-19T19:44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x v="2278"/>
    <x v="1"/>
    <x v="0"/>
    <s v="USD"/>
    <n v="1411930556"/>
    <n v="1409338556"/>
    <b v="0"/>
    <n v="12"/>
    <b v="0"/>
    <s v="theater/plays"/>
    <x v="2016"/>
    <x v="853"/>
    <s v="theater"/>
    <s v="plays"/>
    <x v="3419"/>
    <d v="2014-09-28T13:55:56"/>
  </r>
  <r>
    <n v="1886"/>
    <s v="INVISIBLE HOUSE: a history of the world - new CD/Album"/>
    <s v="Help the New York - based independent prog-rock band Invisible House create their new album called &quot;a history of the world&quot;"/>
    <x v="369"/>
    <x v="477"/>
    <x v="2"/>
    <x v="0"/>
    <s v="USD"/>
    <n v="1415832338"/>
    <n v="1413236738"/>
    <b v="0"/>
    <n v="29"/>
    <b v="1"/>
    <s v="music/indie rock"/>
    <x v="2519"/>
    <x v="2551"/>
    <s v="music"/>
    <s v="indie rock"/>
    <x v="3420"/>
    <d v="2014-11-12T17:45:38"/>
  </r>
  <r>
    <n v="3833"/>
    <s v="Shakespeare is Boffo! Teachers' Edition"/>
    <s v="Get more kids to love Shakespeare by developing the fun &amp; effective Shakespeare is Boffo! course as an replicable program for teachers."/>
    <x v="369"/>
    <x v="2279"/>
    <x v="2"/>
    <x v="11"/>
    <s v="CAD"/>
    <n v="1417460940"/>
    <n v="1416516972"/>
    <b v="0"/>
    <n v="20"/>
    <b v="1"/>
    <s v="theater/plays"/>
    <x v="987"/>
    <x v="2552"/>
    <s v="theater"/>
    <s v="plays"/>
    <x v="3421"/>
    <d v="2014-12-01T14:09:00"/>
  </r>
  <r>
    <n v="1491"/>
    <s v="Tales of guns, gold and a beagle in the Old West"/>
    <s v="What do you get when you take outlaws, guns, gold and and old beagle in the old west? Adventure!"/>
    <x v="369"/>
    <x v="176"/>
    <x v="1"/>
    <x v="0"/>
    <s v="USD"/>
    <n v="1424014680"/>
    <n v="1418922443"/>
    <b v="0"/>
    <n v="1"/>
    <b v="0"/>
    <s v="publishing/fiction"/>
    <x v="2520"/>
    <x v="56"/>
    <s v="publishing"/>
    <s v="fiction"/>
    <x v="3422"/>
    <d v="2015-02-15T10:38:00"/>
  </r>
  <r>
    <n v="3399"/>
    <s v="Spinning Wheel Youth Takeover"/>
    <s v="13 young people have taken over Spinning Wheel Theatre to choose, produce and create their own show from scratch."/>
    <x v="369"/>
    <x v="1071"/>
    <x v="2"/>
    <x v="9"/>
    <s v="GBP"/>
    <n v="1424556325"/>
    <n v="1421964325"/>
    <b v="0"/>
    <n v="46"/>
    <b v="1"/>
    <s v="theater/plays"/>
    <x v="423"/>
    <x v="2553"/>
    <s v="theater"/>
    <s v="plays"/>
    <x v="3423"/>
    <d v="2015-02-21T17:05:25"/>
  </r>
  <r>
    <n v="180"/>
    <s v="The Rest of Us Mini-Series"/>
    <s v="The Rest of Us follows a survivor of an outbreak that nearly destroyed the earth as he travels to find some form of humanity."/>
    <x v="369"/>
    <x v="2280"/>
    <x v="1"/>
    <x v="9"/>
    <s v="GBP"/>
    <n v="1428951600"/>
    <n v="1425512843"/>
    <b v="0"/>
    <n v="13"/>
    <b v="0"/>
    <s v="film &amp; video/drama"/>
    <x v="2521"/>
    <x v="2554"/>
    <s v="film &amp; video"/>
    <s v="drama"/>
    <x v="3424"/>
    <d v="2015-04-13T14:00:00"/>
  </r>
  <r>
    <n v="858"/>
    <s v="Gehtika - New Album - A Monster in Mourning"/>
    <s v="The album is written &amp; sounding epic, dark &amp; heavy! We now need your help to fund the release &amp; some spiffing limited edition merch!"/>
    <x v="369"/>
    <x v="2281"/>
    <x v="2"/>
    <x v="9"/>
    <s v="GBP"/>
    <n v="1429138740"/>
    <n v="1426528418"/>
    <b v="0"/>
    <n v="76"/>
    <b v="1"/>
    <s v="music/metal"/>
    <x v="2522"/>
    <x v="2555"/>
    <s v="music"/>
    <s v="metal"/>
    <x v="3425"/>
    <d v="2015-04-15T17:59:00"/>
  </r>
  <r>
    <n v="3942"/>
    <s v="Epic Proportions"/>
    <s v="In the 30's, two brothers, Benny and Phil, who go to the Arizona desert to be extras in a huge Biblical epic. Riotous comedy!"/>
    <x v="369"/>
    <x v="0"/>
    <x v="1"/>
    <x v="0"/>
    <s v="USD"/>
    <n v="1434490914"/>
    <n v="1429306914"/>
    <b v="0"/>
    <n v="0"/>
    <b v="0"/>
    <s v="theater/plays"/>
    <x v="0"/>
    <x v="0"/>
    <s v="theater"/>
    <s v="plays"/>
    <x v="3426"/>
    <d v="2015-06-16T16:41:54"/>
  </r>
  <r>
    <n v="1741"/>
    <s v="Caught off Guard"/>
    <s v="A photo journal documenting my experiences and travels across New Zealand"/>
    <x v="369"/>
    <x v="2282"/>
    <x v="2"/>
    <x v="9"/>
    <s v="GBP"/>
    <n v="1433948671"/>
    <n v="1430060671"/>
    <b v="0"/>
    <n v="52"/>
    <b v="1"/>
    <s v="photography/photobooks"/>
    <x v="2523"/>
    <x v="2556"/>
    <s v="photography"/>
    <s v="photobooks"/>
    <x v="3427"/>
    <d v="2015-06-10T10:04:31"/>
  </r>
  <r>
    <n v="2955"/>
    <s v="A Stage for Stage Door Theater Company (Canceled)"/>
    <s v="Stage Door Theater needs a stage for its current and future productions. Can you help?"/>
    <x v="369"/>
    <x v="1263"/>
    <x v="0"/>
    <x v="0"/>
    <s v="USD"/>
    <n v="1434476849"/>
    <n v="1431884849"/>
    <b v="0"/>
    <n v="11"/>
    <b v="0"/>
    <s v="theater/spaces"/>
    <x v="2524"/>
    <x v="310"/>
    <s v="theater"/>
    <s v="spaces"/>
    <x v="3428"/>
    <d v="2015-06-16T12:47:29"/>
  </r>
  <r>
    <n v="3541"/>
    <s v="Twelfth Night or What You Will"/>
    <s v="Yellowbelly Theatre needs your help to bring this incredible play of love, lust and mistaken identity to life in our debut performance!"/>
    <x v="369"/>
    <x v="2283"/>
    <x v="2"/>
    <x v="9"/>
    <s v="GBP"/>
    <n v="1441042275"/>
    <n v="1438882275"/>
    <b v="0"/>
    <n v="32"/>
    <b v="1"/>
    <s v="theater/plays"/>
    <x v="1999"/>
    <x v="2557"/>
    <s v="theater"/>
    <s v="plays"/>
    <x v="3429"/>
    <d v="2015-08-31T12:31:15"/>
  </r>
  <r>
    <n v="1589"/>
    <s v="A Side Of The World In Canvas"/>
    <s v="I want to be able to have my own photography inside a canvas and have it be displayed everywhere."/>
    <x v="369"/>
    <x v="0"/>
    <x v="1"/>
    <x v="0"/>
    <s v="USD"/>
    <n v="1444433886"/>
    <n v="1441841886"/>
    <b v="0"/>
    <n v="0"/>
    <b v="0"/>
    <s v="photography/places"/>
    <x v="0"/>
    <x v="0"/>
    <s v="photography"/>
    <s v="places"/>
    <x v="3430"/>
    <d v="2015-10-09T18:38:06"/>
  </r>
  <r>
    <n v="3226"/>
    <s v="Get Trip The Light Theatre's show to its 2nd London Stage!"/>
    <s v="Trip The Light Theatre needs YOUR help to fund it's second run of its debut production 'The Sun Shining On her Hands' in London."/>
    <x v="369"/>
    <x v="239"/>
    <x v="2"/>
    <x v="9"/>
    <s v="GBP"/>
    <n v="1446213612"/>
    <n v="1443621612"/>
    <b v="1"/>
    <n v="21"/>
    <b v="1"/>
    <s v="theater/plays"/>
    <x v="1265"/>
    <x v="2558"/>
    <s v="theater"/>
    <s v="plays"/>
    <x v="3431"/>
    <d v="2015-10-30T09:00:12"/>
  </r>
  <r>
    <n v="2117"/>
    <s v="You Said It Would Go Down Like This"/>
    <s v="Our next album is being mastered and we want your help to release it by putting your name down for a pre-sale copy and awesome merch!"/>
    <x v="369"/>
    <x v="2284"/>
    <x v="2"/>
    <x v="0"/>
    <s v="USD"/>
    <n v="1445921940"/>
    <n v="1444699549"/>
    <b v="0"/>
    <n v="35"/>
    <b v="1"/>
    <s v="music/indie rock"/>
    <x v="2525"/>
    <x v="2559"/>
    <s v="music"/>
    <s v="indie rock"/>
    <x v="3432"/>
    <d v="2015-10-26T23:59:00"/>
  </r>
  <r>
    <n v="857"/>
    <s v="A Reason To Breathe - DEBUT ALBUM"/>
    <s v="Modern Post-Hardcore/Electro music (Hardstyle, EDM, Trap, Dubstep, Dembow, House)."/>
    <x v="369"/>
    <x v="2271"/>
    <x v="2"/>
    <x v="2"/>
    <s v="EUR"/>
    <n v="1448463431"/>
    <n v="1444831031"/>
    <b v="0"/>
    <n v="24"/>
    <b v="1"/>
    <s v="music/metal"/>
    <x v="809"/>
    <x v="14"/>
    <s v="music"/>
    <s v="metal"/>
    <x v="3433"/>
    <d v="2015-11-25T09:57:11"/>
  </r>
  <r>
    <n v="3439"/>
    <s v="Cirque Inspired Alice's Adventures in Wonderland"/>
    <s v="Help a small theater produce an original adaptation of Lewis Carroll's classic story."/>
    <x v="369"/>
    <x v="2285"/>
    <x v="2"/>
    <x v="0"/>
    <s v="USD"/>
    <n v="1453179540"/>
    <n v="1452030730"/>
    <b v="0"/>
    <n v="18"/>
    <b v="1"/>
    <s v="theater/plays"/>
    <x v="2526"/>
    <x v="2560"/>
    <s v="theater"/>
    <s v="plays"/>
    <x v="3434"/>
    <d v="2016-01-18T23:59:00"/>
  </r>
  <r>
    <n v="3832"/>
    <s v="SBYET 2016 Hairspray at the Lobero Theatre!"/>
    <s v="Santa Barbara Youth Ensemble is performing Hairspray at the Lobero. Help create beautiful memories for these kids by pledging today!"/>
    <x v="369"/>
    <x v="2286"/>
    <x v="2"/>
    <x v="0"/>
    <s v="USD"/>
    <n v="1455936335"/>
    <n v="1452048335"/>
    <b v="0"/>
    <n v="9"/>
    <b v="1"/>
    <s v="theater/plays"/>
    <x v="897"/>
    <x v="2561"/>
    <s v="theater"/>
    <s v="plays"/>
    <x v="3435"/>
    <d v="2016-02-19T21:45:35"/>
  </r>
  <r>
    <n v="2403"/>
    <s v="Think Green, Think Tea Trike! - A mobile cafe &amp; online shop."/>
    <s v="The aim is to start a business/service serving the finest green tea to my local area by trike as well as selling tea online."/>
    <x v="369"/>
    <x v="1143"/>
    <x v="1"/>
    <x v="9"/>
    <s v="GBP"/>
    <n v="1459368658"/>
    <n v="1454188258"/>
    <b v="0"/>
    <n v="12"/>
    <b v="0"/>
    <s v="food/food trucks"/>
    <x v="2527"/>
    <x v="2562"/>
    <s v="food"/>
    <s v="food trucks"/>
    <x v="3436"/>
    <d v="2016-03-30T15:10:58"/>
  </r>
  <r>
    <n v="3783"/>
    <s v="Help DORO &amp; DIEGA find their way to the Orlando FRINGE 2016"/>
    <s v="Help fund Doro &amp; Diega's journey to the Orlando Fringe 2016. A brand new choose-your-own adventure musical!"/>
    <x v="369"/>
    <x v="2287"/>
    <x v="2"/>
    <x v="0"/>
    <s v="USD"/>
    <n v="1458057600"/>
    <n v="1455938520"/>
    <b v="0"/>
    <n v="24"/>
    <b v="1"/>
    <s v="theater/musical"/>
    <x v="2528"/>
    <x v="2563"/>
    <s v="theater"/>
    <s v="musical"/>
    <x v="3437"/>
    <d v="2016-03-15T11:00:00"/>
  </r>
  <r>
    <n v="2189"/>
    <s v="Odyssey: ARGONAUTS"/>
    <s v="Help me fund the Argonauts! Sculpted by Dave Kidd, based on concept art from Roberto Cirillo, created by Fet Milner and myself!"/>
    <x v="369"/>
    <x v="2288"/>
    <x v="2"/>
    <x v="9"/>
    <s v="GBP"/>
    <n v="1461276000"/>
    <n v="1460055300"/>
    <b v="0"/>
    <n v="88"/>
    <b v="1"/>
    <s v="games/tabletop games"/>
    <x v="2529"/>
    <x v="2564"/>
    <s v="games"/>
    <s v="tabletop games"/>
    <x v="3438"/>
    <d v="2016-04-21T17:00:00"/>
  </r>
  <r>
    <n v="2843"/>
    <s v="Summer Adaptation of Fallen Angels"/>
    <s v="We're high school students directing a film adaptation of the play, Fallen Angels, written by NoÃ«l Coward and set in the 1920's."/>
    <x v="369"/>
    <x v="0"/>
    <x v="1"/>
    <x v="0"/>
    <s v="USD"/>
    <n v="1465790400"/>
    <n v="1462210950"/>
    <b v="0"/>
    <n v="0"/>
    <b v="0"/>
    <s v="theater/plays"/>
    <x v="0"/>
    <x v="0"/>
    <s v="theater"/>
    <s v="plays"/>
    <x v="3439"/>
    <d v="2016-06-12T23:00:00"/>
  </r>
  <r>
    <n v="1354"/>
    <s v="We Beat Leukaemia: my family's journey with childhood cancer"/>
    <s v="Raising awareness of childhood cancer by publishing my diary of Andrew's diagnosis and his journey to remission 1235 days later."/>
    <x v="369"/>
    <x v="2289"/>
    <x v="2"/>
    <x v="9"/>
    <s v="GBP"/>
    <n v="1465672979"/>
    <n v="1463080979"/>
    <b v="0"/>
    <n v="64"/>
    <b v="1"/>
    <s v="publishing/nonfiction"/>
    <x v="2530"/>
    <x v="2565"/>
    <s v="publishing"/>
    <s v="nonfiction"/>
    <x v="3440"/>
    <d v="2016-06-11T14:22:59"/>
  </r>
  <r>
    <n v="131"/>
    <s v="I (Canceled)"/>
    <s v="I"/>
    <x v="369"/>
    <x v="0"/>
    <x v="0"/>
    <x v="0"/>
    <s v="USD"/>
    <n v="1467763200"/>
    <n v="1466453161"/>
    <b v="0"/>
    <n v="0"/>
    <b v="0"/>
    <s v="film &amp; video/science fiction"/>
    <x v="0"/>
    <x v="0"/>
    <s v="film &amp; video"/>
    <s v="science fiction"/>
    <x v="3441"/>
    <d v="2016-07-05T19:00:00"/>
  </r>
  <r>
    <n v="1752"/>
    <s v="Adfectus Book"/>
    <s v="A little book of calm, in picture form, that will soothe the soul and un-furrow the brow."/>
    <x v="369"/>
    <x v="2290"/>
    <x v="2"/>
    <x v="9"/>
    <s v="GBP"/>
    <n v="1476425082"/>
    <n v="1473833082"/>
    <b v="0"/>
    <n v="90"/>
    <b v="1"/>
    <s v="photography/photobooks"/>
    <x v="2531"/>
    <x v="2566"/>
    <s v="photography"/>
    <s v="photobooks"/>
    <x v="3442"/>
    <d v="2016-10-14T01:04:42"/>
  </r>
  <r>
    <n v="3227"/>
    <s v="a colder water than here - VAULT 2017"/>
    <s v="a colder water than here is a new play by Matt Jones and directed by Lily McLeish that will be perfomed at VAULT Festival from 1-5 Feb"/>
    <x v="369"/>
    <x v="991"/>
    <x v="2"/>
    <x v="9"/>
    <s v="GBP"/>
    <n v="1484687436"/>
    <n v="1482095436"/>
    <b v="0"/>
    <n v="30"/>
    <b v="1"/>
    <s v="theater/plays"/>
    <x v="2056"/>
    <x v="14"/>
    <s v="theater"/>
    <s v="plays"/>
    <x v="3443"/>
    <d v="2017-01-17T16:10:36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x v="2214"/>
    <x v="2"/>
    <x v="11"/>
    <s v="CAD"/>
    <n v="1484110800"/>
    <n v="1482281094"/>
    <b v="0"/>
    <n v="18"/>
    <b v="1"/>
    <s v="theater/plays"/>
    <x v="2532"/>
    <x v="2567"/>
    <s v="theater"/>
    <s v="plays"/>
    <x v="3444"/>
    <d v="2017-01-11T00:00:00"/>
  </r>
  <r>
    <n v="4001"/>
    <s v="Help Launch LZA Theatre! The Eisteddfod + A Woman Alone"/>
    <s v="We take great short(er) plays by brilliant playwrights &amp; make visually stunning conversation pieces in response to the city we live in"/>
    <x v="369"/>
    <x v="685"/>
    <x v="1"/>
    <x v="9"/>
    <s v="GBP"/>
    <n v="1488394800"/>
    <n v="1486681708"/>
    <b v="0"/>
    <n v="14"/>
    <b v="0"/>
    <s v="theater/plays"/>
    <x v="2533"/>
    <x v="695"/>
    <s v="theater"/>
    <s v="plays"/>
    <x v="3445"/>
    <d v="2017-03-01T14:00:00"/>
  </r>
  <r>
    <n v="2512"/>
    <s v="Somethin' Tasty"/>
    <s v="Somethin' Tasty is a unique coffee, pastry &amp; retail store. We consign from all local sources: pottery, glass &amp; art."/>
    <x v="370"/>
    <x v="0"/>
    <x v="1"/>
    <x v="0"/>
    <s v="USD"/>
    <n v="1418504561"/>
    <n v="1417208561"/>
    <b v="0"/>
    <n v="0"/>
    <b v="0"/>
    <s v="food/restaurants"/>
    <x v="0"/>
    <x v="0"/>
    <s v="food"/>
    <s v="restaurants"/>
    <x v="3446"/>
    <d v="2014-12-13T16:02:41"/>
  </r>
  <r>
    <n v="528"/>
    <s v="Devastated No Matter What"/>
    <s v="A Festival Backed Production of a Full-Length Play."/>
    <x v="370"/>
    <x v="2282"/>
    <x v="2"/>
    <x v="0"/>
    <s v="USD"/>
    <n v="1434921600"/>
    <n v="1433109907"/>
    <b v="0"/>
    <n v="30"/>
    <b v="1"/>
    <s v="theater/plays"/>
    <x v="2534"/>
    <x v="2568"/>
    <s v="theater"/>
    <s v="plays"/>
    <x v="3447"/>
    <d v="2015-06-21T16:20:00"/>
  </r>
  <r>
    <n v="173"/>
    <s v="7 Sins"/>
    <s v="This is a film inspired by Quentin Tarantino, I want to make a film thats entertaining yet gritty. 7 Sins is in pre-production."/>
    <x v="371"/>
    <x v="0"/>
    <x v="1"/>
    <x v="9"/>
    <s v="GBP"/>
    <n v="1425131108"/>
    <n v="1422539108"/>
    <b v="0"/>
    <n v="0"/>
    <b v="0"/>
    <s v="film &amp; video/drama"/>
    <x v="0"/>
    <x v="0"/>
    <s v="film &amp; video"/>
    <s v="drama"/>
    <x v="3448"/>
    <d v="2015-02-28T08:45:08"/>
  </r>
  <r>
    <n v="2124"/>
    <s v="AZAMAR"/>
    <s v="AZAMAR is a Role Playing Game world involving fantasy and high magic, based on the popular OpenD6 OGL using the Cinema6 RPG Framework."/>
    <x v="372"/>
    <x v="692"/>
    <x v="1"/>
    <x v="0"/>
    <s v="USD"/>
    <n v="1291093200"/>
    <n v="1286930435"/>
    <b v="0"/>
    <n v="5"/>
    <b v="0"/>
    <s v="games/video games"/>
    <x v="2535"/>
    <x v="1613"/>
    <s v="games"/>
    <s v="video games"/>
    <x v="3449"/>
    <d v="2010-11-30T00:00:00"/>
  </r>
  <r>
    <n v="2483"/>
    <s v="Intangible Animal's &quot;Oh The Humanity&quot; Tour"/>
    <s v="Send Intangible Animal on our first West Coast Tour!!! The fate of the world rests in your hands."/>
    <x v="372"/>
    <x v="2291"/>
    <x v="2"/>
    <x v="0"/>
    <s v="USD"/>
    <n v="1335891603"/>
    <n v="1330711203"/>
    <b v="0"/>
    <n v="19"/>
    <b v="1"/>
    <s v="music/indie rock"/>
    <x v="2536"/>
    <x v="2569"/>
    <s v="music"/>
    <s v="indie rock"/>
    <x v="3450"/>
    <d v="2012-05-01T12:00:03"/>
  </r>
  <r>
    <n v="1654"/>
    <s v="sandy mcknight records 3 new songs with your kind assistance"/>
    <s v="i have 3 new, killer songs that i must record immediately. i can certify the lethal-ness of the songs. these may be my best songs yet!"/>
    <x v="372"/>
    <x v="2292"/>
    <x v="2"/>
    <x v="0"/>
    <s v="USD"/>
    <n v="1334784160"/>
    <n v="1332192160"/>
    <b v="0"/>
    <n v="34"/>
    <b v="1"/>
    <s v="music/pop"/>
    <x v="2537"/>
    <x v="2570"/>
    <s v="music"/>
    <s v="pop"/>
    <x v="3451"/>
    <d v="2012-04-18T16:22:40"/>
  </r>
  <r>
    <n v="2206"/>
    <s v="Arbor Oasis's First Album!"/>
    <s v="We really think we might have what it takes to make it someday! But we really need help to take the first step and release this album!"/>
    <x v="372"/>
    <x v="122"/>
    <x v="2"/>
    <x v="0"/>
    <s v="USD"/>
    <n v="1334556624"/>
    <n v="1333001424"/>
    <b v="0"/>
    <n v="34"/>
    <b v="1"/>
    <s v="music/electronic music"/>
    <x v="2538"/>
    <x v="2571"/>
    <s v="music"/>
    <s v="electronic music"/>
    <x v="3452"/>
    <d v="2012-04-16T01:10:24"/>
  </r>
  <r>
    <n v="846"/>
    <s v="CURVE: The debut album from Miroist needs awesome merch"/>
    <s v="Pre-order and help me fund new merchandise so we can make the album release something amazing."/>
    <x v="372"/>
    <x v="2293"/>
    <x v="2"/>
    <x v="9"/>
    <s v="GBP"/>
    <n v="1394460000"/>
    <n v="1393233855"/>
    <b v="0"/>
    <n v="47"/>
    <b v="1"/>
    <s v="music/metal"/>
    <x v="2539"/>
    <x v="2572"/>
    <s v="music"/>
    <s v="metal"/>
    <x v="3453"/>
    <d v="2014-03-10T09:00:00"/>
  </r>
  <r>
    <n v="2739"/>
    <s v="LPLC - Low Power, Low Cost PIC18 Development Board"/>
    <s v="LPLC Board; A powerful, low cost, ultra low power microcontroller development board with template software and online tutorials."/>
    <x v="372"/>
    <x v="2294"/>
    <x v="2"/>
    <x v="9"/>
    <s v="GBP"/>
    <n v="1399324717"/>
    <n v="1395436717"/>
    <b v="0"/>
    <n v="191"/>
    <b v="1"/>
    <s v="technology/hardware"/>
    <x v="2540"/>
    <x v="2573"/>
    <s v="technology"/>
    <s v="hardware"/>
    <x v="3454"/>
    <d v="2014-05-05T16:18:37"/>
  </r>
  <r>
    <n v="1087"/>
    <s v="Idle Gamers"/>
    <s v="Idle gamers are the group of gamers worth watching play video games. We have a back log of video ideas and want to entertain you."/>
    <x v="372"/>
    <x v="0"/>
    <x v="1"/>
    <x v="0"/>
    <s v="USD"/>
    <n v="1402852087"/>
    <n v="1400260087"/>
    <b v="0"/>
    <n v="0"/>
    <b v="0"/>
    <s v="games/video games"/>
    <x v="0"/>
    <x v="0"/>
    <s v="games"/>
    <s v="video games"/>
    <x v="3455"/>
    <d v="2014-06-15T12:08:07"/>
  </r>
  <r>
    <n v="3596"/>
    <s v="SHADFLY - NEW PLAY AT THE ARTS PROJECT"/>
    <s v="A play about the last eight years of the life of Egon Schiele, one of the most influential Austrian Expressionist artists."/>
    <x v="372"/>
    <x v="1657"/>
    <x v="2"/>
    <x v="11"/>
    <s v="CAD"/>
    <n v="1409072982"/>
    <n v="1407258582"/>
    <b v="0"/>
    <n v="15"/>
    <b v="1"/>
    <s v="theater/plays"/>
    <x v="2541"/>
    <x v="2574"/>
    <s v="theater"/>
    <s v="plays"/>
    <x v="3456"/>
    <d v="2014-08-26T12:09:42"/>
  </r>
  <r>
    <n v="1059"/>
    <s v="Voice Over Artist (Canceled)"/>
    <s v="Turning myself into a vocal artist."/>
    <x v="372"/>
    <x v="0"/>
    <x v="0"/>
    <x v="0"/>
    <s v="USD"/>
    <n v="1426269456"/>
    <n v="1423681056"/>
    <b v="0"/>
    <n v="0"/>
    <b v="0"/>
    <s v="journalism/audio"/>
    <x v="0"/>
    <x v="0"/>
    <s v="journalism"/>
    <s v="audio"/>
    <x v="3457"/>
    <d v="2015-03-13T12:57:36"/>
  </r>
  <r>
    <n v="3546"/>
    <s v="2015 Philadelphia Premier: Bonhoeffer's Cost"/>
    <s v="Help us produce this revealing play about Nazi-resistance member Dietrich Bonhoeffer and his final years of incarceration during WWII."/>
    <x v="372"/>
    <x v="2295"/>
    <x v="2"/>
    <x v="0"/>
    <s v="USD"/>
    <n v="1427860740"/>
    <n v="1426002684"/>
    <b v="0"/>
    <n v="19"/>
    <b v="1"/>
    <s v="theater/plays"/>
    <x v="2542"/>
    <x v="2575"/>
    <s v="theater"/>
    <s v="plays"/>
    <x v="3458"/>
    <d v="2015-03-31T22:59:00"/>
  </r>
  <r>
    <n v="3769"/>
    <s v="The Last Five Years Distinction Project"/>
    <s v="&quot;I wanted to tell the story of two people in love, who were never in the same place at the same time.&quot;- Jason Robert Brown"/>
    <x v="372"/>
    <x v="1"/>
    <x v="2"/>
    <x v="0"/>
    <s v="USD"/>
    <n v="1460730079"/>
    <n v="1458138079"/>
    <b v="0"/>
    <n v="15"/>
    <b v="1"/>
    <s v="theater/musical"/>
    <x v="809"/>
    <x v="2576"/>
    <s v="theater"/>
    <s v="musical"/>
    <x v="3459"/>
    <d v="2016-04-15T09:21:19"/>
  </r>
  <r>
    <n v="2632"/>
    <s v="University Rocket Science"/>
    <s v="Students from 3 universities are designing a dual stage rocket to test experimental rocket technology."/>
    <x v="373"/>
    <x v="2296"/>
    <x v="2"/>
    <x v="0"/>
    <s v="USD"/>
    <n v="1464485339"/>
    <n v="1462325339"/>
    <b v="0"/>
    <n v="42"/>
    <b v="1"/>
    <s v="technology/space exploration"/>
    <x v="2543"/>
    <x v="2577"/>
    <s v="technology"/>
    <s v="space exploration"/>
    <x v="3460"/>
    <d v="2016-05-28T20:28:59"/>
  </r>
  <r>
    <n v="3317"/>
    <s v="Seven Minutes in Eternity"/>
    <s v="Andy Boyd's epic new satire about heroes and villains, humankind's search for glory, and fascism in America"/>
    <x v="374"/>
    <x v="2297"/>
    <x v="2"/>
    <x v="0"/>
    <s v="USD"/>
    <n v="1465347424"/>
    <n v="1462755424"/>
    <b v="0"/>
    <n v="18"/>
    <b v="1"/>
    <s v="theater/plays"/>
    <x v="2544"/>
    <x v="2578"/>
    <s v="theater"/>
    <s v="plays"/>
    <x v="3461"/>
    <d v="2016-06-07T19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x v="832"/>
    <x v="2"/>
    <x v="0"/>
    <s v="USD"/>
    <n v="1471071540"/>
    <n v="1467720388"/>
    <b v="0"/>
    <n v="30"/>
    <b v="1"/>
    <s v="theater/plays"/>
    <x v="2545"/>
    <x v="2579"/>
    <s v="theater"/>
    <s v="plays"/>
    <x v="3462"/>
    <d v="2016-08-13T01:59:00"/>
  </r>
  <r>
    <n v="464"/>
    <s v="PokÃ©Movie - A PokÃ©monâ„¢ school project"/>
    <s v="We are three students that want to make a short PokÃ©mon movie as a school project!"/>
    <x v="375"/>
    <x v="4"/>
    <x v="1"/>
    <x v="6"/>
    <s v="EUR"/>
    <n v="1463602935"/>
    <n v="1461874935"/>
    <b v="0"/>
    <n v="1"/>
    <b v="0"/>
    <s v="film &amp; video/animation"/>
    <x v="2546"/>
    <x v="4"/>
    <s v="film &amp; video"/>
    <s v="animation"/>
    <x v="3463"/>
    <d v="2016-05-18T15:22:15"/>
  </r>
  <r>
    <n v="266"/>
    <s v="The Eventful Life of Al Hawkes"/>
    <s v="The Eventful Life of Al Hawkes is a documentary film about New England country music, told through the story of a Maine record label and its founder."/>
    <x v="376"/>
    <x v="730"/>
    <x v="2"/>
    <x v="0"/>
    <s v="USD"/>
    <n v="1271994660"/>
    <n v="1264565507"/>
    <b v="1"/>
    <n v="36"/>
    <b v="1"/>
    <s v="film &amp; video/documentary"/>
    <x v="2547"/>
    <x v="2580"/>
    <s v="film &amp; video"/>
    <s v="documentary"/>
    <x v="3464"/>
    <d v="2010-04-22T22:51:00"/>
  </r>
  <r>
    <n v="1670"/>
    <s v="Help Launch Cities and Saints Debut Album!"/>
    <s v="We are ready to record our first album, but we need your help to make it a reality. Be an active part in producing this record and you'll be rewarded!"/>
    <x v="376"/>
    <x v="84"/>
    <x v="2"/>
    <x v="0"/>
    <s v="USD"/>
    <n v="1278302400"/>
    <n v="1273961999"/>
    <b v="0"/>
    <n v="23"/>
    <b v="1"/>
    <s v="music/pop"/>
    <x v="548"/>
    <x v="2581"/>
    <s v="music"/>
    <s v="pop"/>
    <x v="3465"/>
    <d v="2010-07-04T23:00:00"/>
  </r>
  <r>
    <n v="109"/>
    <s v="Dapper Dan - &quot;Fly As I Wanna&quot; Music Video"/>
    <s v="This video may be bigger than you and it may be bigger than me but, itâ€™s not bigger than you and me! Can you dig it?"/>
    <x v="376"/>
    <x v="2298"/>
    <x v="2"/>
    <x v="0"/>
    <s v="USD"/>
    <n v="1298680630"/>
    <n v="1296088630"/>
    <b v="0"/>
    <n v="47"/>
    <b v="1"/>
    <s v="film &amp; video/shorts"/>
    <x v="2548"/>
    <x v="2582"/>
    <s v="film &amp; video"/>
    <s v="shorts"/>
    <x v="3466"/>
    <d v="2011-02-25T19:37:10"/>
  </r>
  <r>
    <n v="2133"/>
    <s v="Waddle Slide - An App for iPhone and Android"/>
    <s v="Waddle Slide is an iPhone/Android application. The app is based around a penguin, who's objective is to find his way back to his igloo."/>
    <x v="376"/>
    <x v="653"/>
    <x v="1"/>
    <x v="0"/>
    <s v="USD"/>
    <n v="1303628340"/>
    <n v="1300328399"/>
    <b v="0"/>
    <n v="3"/>
    <b v="0"/>
    <s v="games/video games"/>
    <x v="2216"/>
    <x v="2583"/>
    <s v="games"/>
    <s v="video games"/>
    <x v="3467"/>
    <d v="2011-04-24T01:59:00"/>
  </r>
  <r>
    <n v="780"/>
    <s v="Wess Meets West - Press Our New Album on CD!"/>
    <s v="We are finishing up recording our new record and we would like help with its physical CD release."/>
    <x v="376"/>
    <x v="563"/>
    <x v="2"/>
    <x v="0"/>
    <s v="USD"/>
    <n v="1304439025"/>
    <n v="1301847025"/>
    <b v="0"/>
    <n v="27"/>
    <b v="1"/>
    <s v="music/rock"/>
    <x v="1595"/>
    <x v="2584"/>
    <s v="music"/>
    <s v="rock"/>
    <x v="3468"/>
    <d v="2011-05-03T11:10:25"/>
  </r>
  <r>
    <n v="2102"/>
    <s v="The Guru releases &quot;Native Sun&quot;"/>
    <s v="The Guru is basement parties, lake swimming, a smile shared between reunited friends, and the doe-eyed innocence of youth."/>
    <x v="376"/>
    <x v="2299"/>
    <x v="2"/>
    <x v="0"/>
    <s v="USD"/>
    <n v="1304628648"/>
    <n v="1302036648"/>
    <b v="0"/>
    <n v="38"/>
    <b v="1"/>
    <s v="music/indie rock"/>
    <x v="2208"/>
    <x v="2585"/>
    <s v="music"/>
    <s v="indie rock"/>
    <x v="3469"/>
    <d v="2011-05-05T15:50:48"/>
  </r>
  <r>
    <n v="814"/>
    <s v="Help Pat The Human Get A Tour Van!"/>
    <s v="We have been a band since 2007, but we've never hit the road. That's messed up... So this summer, we're trying to and need your help!"/>
    <x v="376"/>
    <x v="2300"/>
    <x v="2"/>
    <x v="0"/>
    <s v="USD"/>
    <n v="1306865040"/>
    <n v="1305568201"/>
    <b v="0"/>
    <n v="28"/>
    <b v="1"/>
    <s v="music/rock"/>
    <x v="2549"/>
    <x v="2586"/>
    <s v="music"/>
    <s v="rock"/>
    <x v="3470"/>
    <d v="2011-05-31T13:04:00"/>
  </r>
  <r>
    <n v="2537"/>
    <s v="The Philadelphia Opera Collective presents Susannah"/>
    <s v="When an innocent girl is seen bathing by local church elders, she becomes the target of travelling, revivalist preacher Olin Blitch."/>
    <x v="376"/>
    <x v="1"/>
    <x v="2"/>
    <x v="0"/>
    <s v="USD"/>
    <n v="1312212855"/>
    <n v="1307028855"/>
    <b v="0"/>
    <n v="11"/>
    <b v="1"/>
    <s v="music/classical music"/>
    <x v="1859"/>
    <x v="56"/>
    <s v="music"/>
    <s v="classical music"/>
    <x v="3471"/>
    <d v="2011-08-01T10:34:15"/>
  </r>
  <r>
    <n v="2482"/>
    <s v="Journey to Japan"/>
    <s v="Singer Jude Roberts has been asked to perform his song &quot;The Flood&quot;  in Hiroshima.  You can assist in making this opportunity a reality."/>
    <x v="376"/>
    <x v="2301"/>
    <x v="2"/>
    <x v="0"/>
    <s v="USD"/>
    <n v="1312224383"/>
    <n v="1308336383"/>
    <b v="0"/>
    <n v="25"/>
    <b v="1"/>
    <s v="music/indie rock"/>
    <x v="2055"/>
    <x v="2587"/>
    <s v="music"/>
    <s v="indie rock"/>
    <x v="3472"/>
    <d v="2011-08-01T13:46:23"/>
  </r>
  <r>
    <n v="2118"/>
    <s v="PORCHES. vs. THE U.S.A."/>
    <s v="PORCHES.  and Documentarians tour from New York to San Francisco and back."/>
    <x v="376"/>
    <x v="2302"/>
    <x v="2"/>
    <x v="0"/>
    <s v="USD"/>
    <n v="1311538136"/>
    <n v="1308946136"/>
    <b v="0"/>
    <n v="17"/>
    <b v="1"/>
    <s v="music/indie rock"/>
    <x v="2550"/>
    <x v="2588"/>
    <s v="music"/>
    <s v="indie rock"/>
    <x v="3473"/>
    <d v="2011-07-24T15:08:56"/>
  </r>
  <r>
    <n v="1238"/>
    <s v="Life Music-Healing through Song (Canceled)"/>
    <s v="The purpose of the album is to pull from many differenet genres but to express life circumstances to reach everyday people through song"/>
    <x v="376"/>
    <x v="2303"/>
    <x v="0"/>
    <x v="0"/>
    <s v="USD"/>
    <n v="1312641536"/>
    <n v="1310049536"/>
    <b v="0"/>
    <n v="3"/>
    <b v="0"/>
    <s v="music/world music"/>
    <x v="2551"/>
    <x v="2589"/>
    <s v="music"/>
    <s v="world music"/>
    <x v="3474"/>
    <d v="2011-08-06T09:38:56"/>
  </r>
  <r>
    <n v="888"/>
    <s v="Ginger Binge's first album"/>
    <s v="Support Ginger Binge sounds. We're an independent 'cosmic Americana' band. We love to play music for you. We are grateful for your help"/>
    <x v="376"/>
    <x v="2304"/>
    <x v="1"/>
    <x v="0"/>
    <s v="USD"/>
    <n v="1314856800"/>
    <n v="1311789885"/>
    <b v="0"/>
    <n v="4"/>
    <b v="0"/>
    <s v="music/indie rock"/>
    <x v="2552"/>
    <x v="1144"/>
    <s v="music"/>
    <s v="indie rock"/>
    <x v="3475"/>
    <d v="2011-09-01T01:00:00"/>
  </r>
  <r>
    <n v="1838"/>
    <s v="Closure - A Paul Haasch Music Video"/>
    <s v="Paul Haasch is producing his first music video! With awesome people involved and a great vision, it is sure to be an amazing piece."/>
    <x v="376"/>
    <x v="2305"/>
    <x v="2"/>
    <x v="0"/>
    <s v="USD"/>
    <n v="1317438000"/>
    <n v="1314989557"/>
    <b v="0"/>
    <n v="28"/>
    <b v="1"/>
    <s v="music/rock"/>
    <x v="2553"/>
    <x v="2590"/>
    <s v="music"/>
    <s v="rock"/>
    <x v="3476"/>
    <d v="2011-09-30T22:00:00"/>
  </r>
  <r>
    <n v="1675"/>
    <s v="The Great Party's Debut Album!"/>
    <s v="The Great Party is releasing their debut album. Here's your chance to be a part of it!"/>
    <x v="376"/>
    <x v="2306"/>
    <x v="2"/>
    <x v="0"/>
    <s v="USD"/>
    <n v="1318802580"/>
    <n v="1316194540"/>
    <b v="0"/>
    <n v="34"/>
    <b v="1"/>
    <s v="music/pop"/>
    <x v="2554"/>
    <x v="2591"/>
    <s v="music"/>
    <s v="pop"/>
    <x v="3477"/>
    <d v="2011-10-16T17:03:00"/>
  </r>
  <r>
    <n v="310"/>
    <s v="Feels Like Coming Home Tour"/>
    <s v="30 day tour to release a compilation CD with 16 original songs about hometowns.  Webisodes and documentary to follow."/>
    <x v="376"/>
    <x v="2307"/>
    <x v="2"/>
    <x v="0"/>
    <s v="USD"/>
    <n v="1319076000"/>
    <n v="1317788623"/>
    <b v="1"/>
    <n v="36"/>
    <b v="1"/>
    <s v="film &amp; video/documentary"/>
    <x v="2555"/>
    <x v="2592"/>
    <s v="film &amp; video"/>
    <s v="documentary"/>
    <x v="3478"/>
    <d v="2011-10-19T21:00:00"/>
  </r>
  <r>
    <n v="444"/>
    <s v="Discovering the Other Woman"/>
    <s v="An upcoming animated web sitcom series centered around dealing with life, love, and relationships."/>
    <x v="376"/>
    <x v="15"/>
    <x v="1"/>
    <x v="0"/>
    <s v="USD"/>
    <n v="1329342361"/>
    <n v="1324158361"/>
    <b v="0"/>
    <n v="1"/>
    <b v="0"/>
    <s v="film &amp; video/animation"/>
    <x v="1658"/>
    <x v="14"/>
    <s v="film &amp; video"/>
    <s v="animation"/>
    <x v="3479"/>
    <d v="2012-02-15T16:46:01"/>
  </r>
  <r>
    <n v="1894"/>
    <s v="Help me release my first 3 song EP!!"/>
    <s v="Im trying to raise $1000 for a 3 song EP in a studio!"/>
    <x v="376"/>
    <x v="706"/>
    <x v="2"/>
    <x v="0"/>
    <s v="USD"/>
    <n v="1329082983"/>
    <n v="1326404583"/>
    <b v="0"/>
    <n v="20"/>
    <b v="1"/>
    <s v="music/indie rock"/>
    <x v="1178"/>
    <x v="795"/>
    <s v="music"/>
    <s v="indie rock"/>
    <x v="3480"/>
    <d v="2012-02-12T16:43:03"/>
  </r>
  <r>
    <n v="1233"/>
    <s v="Shakulute (Shakuhachi mouthpiece for Alto Flute) (Canceled)"/>
    <s v="A Shakulute mouthpiece will allow me to play my silver alto flute vertically  like my Japanese shakuhachis but with Western fingerings."/>
    <x v="376"/>
    <x v="1707"/>
    <x v="0"/>
    <x v="0"/>
    <s v="USD"/>
    <n v="1329864374"/>
    <n v="1328049974"/>
    <b v="0"/>
    <n v="6"/>
    <b v="0"/>
    <s v="music/world music"/>
    <x v="2556"/>
    <x v="2593"/>
    <s v="music"/>
    <s v="world music"/>
    <x v="3481"/>
    <d v="2012-02-21T17:46:14"/>
  </r>
  <r>
    <n v="2208"/>
    <s v="HELP FUND SELF IMPLIED RESTRICTIONS DEBUT RELEASE"/>
    <s v="Early Summer, SIR will be releasing two EP's. The funding of this project will determine if they get professional pressings or cdr's"/>
    <x v="376"/>
    <x v="2308"/>
    <x v="2"/>
    <x v="0"/>
    <s v="USD"/>
    <n v="1333771200"/>
    <n v="1328649026"/>
    <b v="0"/>
    <n v="24"/>
    <b v="1"/>
    <s v="music/electronic music"/>
    <x v="1261"/>
    <x v="2594"/>
    <s v="music"/>
    <s v="electronic music"/>
    <x v="3482"/>
    <d v="2012-04-06T23:00:00"/>
  </r>
  <r>
    <n v="2297"/>
    <s v="Company Company: Debut EP"/>
    <s v="New Jersey Alternative Rock band COCO needs YOUR help self-releasing debut EP!"/>
    <x v="376"/>
    <x v="2309"/>
    <x v="2"/>
    <x v="0"/>
    <s v="USD"/>
    <n v="1331697540"/>
    <n v="1328749249"/>
    <b v="0"/>
    <n v="19"/>
    <b v="1"/>
    <s v="music/rock"/>
    <x v="763"/>
    <x v="2595"/>
    <s v="music"/>
    <s v="rock"/>
    <x v="3483"/>
    <d v="2012-03-13T22:59:00"/>
  </r>
  <r>
    <n v="1075"/>
    <s v="Towers Of The Apocalypse"/>
    <s v="Fully 3D, post Apocalyptic themed tower defense video game. New take on the genre."/>
    <x v="376"/>
    <x v="100"/>
    <x v="1"/>
    <x v="0"/>
    <s v="USD"/>
    <n v="1336340516"/>
    <n v="1333748516"/>
    <b v="0"/>
    <n v="3"/>
    <b v="0"/>
    <s v="games/video games"/>
    <x v="2279"/>
    <x v="31"/>
    <s v="games"/>
    <s v="video games"/>
    <x v="3484"/>
    <d v="2012-05-06T16:41:56"/>
  </r>
  <r>
    <n v="2470"/>
    <s v="Geoff Zimmerman's Urban-Folk/ Indie-Rock Album"/>
    <s v="Music is my passion.  I've been recording this album for 2 years now, and I just want the world to finally hear it!"/>
    <x v="376"/>
    <x v="2310"/>
    <x v="2"/>
    <x v="0"/>
    <s v="USD"/>
    <n v="1337824055"/>
    <n v="1335232055"/>
    <b v="0"/>
    <n v="36"/>
    <b v="1"/>
    <s v="music/indie rock"/>
    <x v="2557"/>
    <x v="2596"/>
    <s v="music"/>
    <s v="indie rock"/>
    <x v="3485"/>
    <d v="2012-05-23T20:47:35"/>
  </r>
  <r>
    <n v="2467"/>
    <s v="Nature Boy Explorer EP"/>
    <s v="We've finished our first EP and we're taking it on the road in three weeks! Help us fund manufacturing?"/>
    <x v="376"/>
    <x v="1657"/>
    <x v="2"/>
    <x v="0"/>
    <s v="USD"/>
    <n v="1336669200"/>
    <n v="1335473931"/>
    <b v="0"/>
    <n v="43"/>
    <b v="1"/>
    <s v="music/indie rock"/>
    <x v="2001"/>
    <x v="2597"/>
    <s v="music"/>
    <s v="indie rock"/>
    <x v="3486"/>
    <d v="2012-05-10T12:00:00"/>
  </r>
  <r>
    <n v="887"/>
    <s v="Mortimer Nova new album title Terrible The Fish Has Drowned!"/>
    <s v="Mortimer Nova is attempting to raise enough money to record their new album, Terrible the Fish has Drowned, to release it to the public"/>
    <x v="376"/>
    <x v="0"/>
    <x v="1"/>
    <x v="0"/>
    <s v="USD"/>
    <n v="1338159655"/>
    <n v="1335567655"/>
    <b v="0"/>
    <n v="0"/>
    <b v="0"/>
    <s v="music/indie rock"/>
    <x v="0"/>
    <x v="0"/>
    <s v="music"/>
    <s v="indie rock"/>
    <x v="3487"/>
    <d v="2012-05-27T18:00:55"/>
  </r>
  <r>
    <n v="1831"/>
    <s v="Darling Waste Trailer Bail Out!"/>
    <s v="After a 2 year Odyssey, Darling Waste's trailer is still not home! We need $3,500 to get it through U.S. Customs!"/>
    <x v="376"/>
    <x v="2311"/>
    <x v="2"/>
    <x v="0"/>
    <s v="USD"/>
    <n v="1336866863"/>
    <n v="1335570863"/>
    <b v="0"/>
    <n v="14"/>
    <b v="1"/>
    <s v="music/rock"/>
    <x v="1102"/>
    <x v="2598"/>
    <s v="music"/>
    <s v="rock"/>
    <x v="3488"/>
    <d v="2012-05-12T18:54:23"/>
  </r>
  <r>
    <n v="788"/>
    <s v="HELP UNRB GO ON TOUR!"/>
    <s v="With all of our money going towards our new full-length album and merch, we need your help so we don't end up stranded on tour."/>
    <x v="376"/>
    <x v="2312"/>
    <x v="2"/>
    <x v="0"/>
    <s v="USD"/>
    <n v="1341633540"/>
    <n v="1338336588"/>
    <b v="0"/>
    <n v="34"/>
    <b v="1"/>
    <s v="music/rock"/>
    <x v="2558"/>
    <x v="2599"/>
    <s v="music"/>
    <s v="rock"/>
    <x v="3489"/>
    <d v="2012-07-06T22:59:00"/>
  </r>
  <r>
    <n v="93"/>
    <s v="&quot;Someday Everyday&quot; Short Film"/>
    <s v="Someday Everyday is a short drama that navigates through the past and present of a young man's life, through his struggles and triumphs"/>
    <x v="376"/>
    <x v="2313"/>
    <x v="2"/>
    <x v="0"/>
    <s v="USD"/>
    <n v="1341349200"/>
    <n v="1338928537"/>
    <b v="0"/>
    <n v="15"/>
    <b v="1"/>
    <s v="film &amp; video/shorts"/>
    <x v="2559"/>
    <x v="2600"/>
    <s v="film &amp; video"/>
    <s v="shorts"/>
    <x v="3490"/>
    <d v="2012-07-03T16:00:00"/>
  </r>
  <r>
    <n v="2288"/>
    <s v="Press Michael Zucker's 2012 album Technocracy on VINYL!"/>
    <s v="Technocracy will be released on digital media on June 26th, but we all know analog is king!  Help us press this album on vinyl!"/>
    <x v="376"/>
    <x v="2301"/>
    <x v="2"/>
    <x v="0"/>
    <s v="USD"/>
    <n v="1340733600"/>
    <n v="1339098689"/>
    <b v="0"/>
    <n v="25"/>
    <b v="1"/>
    <s v="music/rock"/>
    <x v="2055"/>
    <x v="2587"/>
    <s v="music"/>
    <s v="rock"/>
    <x v="3491"/>
    <d v="2012-06-26T13:00:00"/>
  </r>
  <r>
    <n v="1613"/>
    <s v="New  E.P. mastering and recording"/>
    <s v="Ghosts and Paper Hearts are getting ready to release their new EP and we want it to be sent everywhere. Help us out PLEASE!!!!!"/>
    <x v="376"/>
    <x v="2314"/>
    <x v="2"/>
    <x v="0"/>
    <s v="USD"/>
    <n v="1342921202"/>
    <n v="1340329202"/>
    <b v="0"/>
    <n v="26"/>
    <b v="1"/>
    <s v="music/rock"/>
    <x v="1319"/>
    <x v="2601"/>
    <s v="music"/>
    <s v="rock"/>
    <x v="3492"/>
    <d v="2012-07-21T20:40:02"/>
  </r>
  <r>
    <n v="490"/>
    <s v="PROJECT IS CANCELLED"/>
    <s v="Cancelled"/>
    <x v="376"/>
    <x v="0"/>
    <x v="1"/>
    <x v="0"/>
    <s v="USD"/>
    <n v="1345677285"/>
    <n v="1343085285"/>
    <b v="0"/>
    <n v="0"/>
    <b v="0"/>
    <s v="film &amp; video/animation"/>
    <x v="0"/>
    <x v="0"/>
    <s v="film &amp; video"/>
    <s v="animation"/>
    <x v="3493"/>
    <d v="2012-08-22T18:14:45"/>
  </r>
  <r>
    <n v="1884"/>
    <s v="Glad Hearts New Album: Twenty Two - On Vinyl!"/>
    <s v="Glad Hearts Latest Album, Twenty Two, Pressed In A Very Limited Edition On Beautiful Vinyl With Accompanying Digital Download"/>
    <x v="376"/>
    <x v="2070"/>
    <x v="2"/>
    <x v="0"/>
    <s v="USD"/>
    <n v="1354017600"/>
    <n v="1350967535"/>
    <b v="0"/>
    <n v="26"/>
    <b v="1"/>
    <s v="music/indie rock"/>
    <x v="2560"/>
    <x v="2602"/>
    <s v="music"/>
    <s v="indie rock"/>
    <x v="3494"/>
    <d v="2012-11-27T07:00:00"/>
  </r>
  <r>
    <n v="1624"/>
    <s v="Joey De Noble needs YOUR help!"/>
    <s v="Joey De Noble is raising money to help record his latest music, and he wants YOU to be a part of it!"/>
    <x v="376"/>
    <x v="2315"/>
    <x v="2"/>
    <x v="0"/>
    <s v="USD"/>
    <n v="1357721335"/>
    <n v="1354265335"/>
    <b v="0"/>
    <n v="25"/>
    <b v="1"/>
    <s v="music/rock"/>
    <x v="2561"/>
    <x v="2603"/>
    <s v="music"/>
    <s v="rock"/>
    <x v="3495"/>
    <d v="2013-01-09T03:48:55"/>
  </r>
  <r>
    <n v="1638"/>
    <s v="Avenues EP 2013"/>
    <s v="Avenues will be going in to the studio to record a new EP with Matt Allison!"/>
    <x v="376"/>
    <x v="998"/>
    <x v="2"/>
    <x v="0"/>
    <s v="USD"/>
    <n v="1362086700"/>
    <n v="1358180968"/>
    <b v="0"/>
    <n v="27"/>
    <b v="1"/>
    <s v="music/rock"/>
    <x v="1999"/>
    <x v="2604"/>
    <s v="music"/>
    <s v="rock"/>
    <x v="3496"/>
    <d v="2013-02-28T16:25:00"/>
  </r>
  <r>
    <n v="314"/>
    <s v="Making Mail: A Documentary"/>
    <s v="A documentary about artists who embrace the antiquated postal service and use it to send beautiful pieces of mail art across the globe."/>
    <x v="376"/>
    <x v="2316"/>
    <x v="2"/>
    <x v="0"/>
    <s v="USD"/>
    <n v="1362167988"/>
    <n v="1359575988"/>
    <b v="1"/>
    <n v="120"/>
    <b v="1"/>
    <s v="film &amp; video/documentary"/>
    <x v="2562"/>
    <x v="2605"/>
    <s v="film &amp; video"/>
    <s v="documentary"/>
    <x v="3497"/>
    <d v="2013-03-01T14:59:48"/>
  </r>
  <r>
    <n v="1353"/>
    <s v="Finish The Script! - A College Writing Course in Book Form"/>
    <s v="A book that teaches aspiring writers how to get from a basic idea to a fully rewritten screenplay."/>
    <x v="376"/>
    <x v="2317"/>
    <x v="2"/>
    <x v="0"/>
    <s v="USD"/>
    <n v="1362960000"/>
    <n v="1359946188"/>
    <b v="0"/>
    <n v="42"/>
    <b v="1"/>
    <s v="publishing/nonfiction"/>
    <x v="2563"/>
    <x v="2606"/>
    <s v="publishing"/>
    <s v="nonfiction"/>
    <x v="3498"/>
    <d v="2013-03-10T19:00:00"/>
  </r>
  <r>
    <n v="1283"/>
    <s v="Sketching In Stereo 3rd Album!"/>
    <s v="Our 3rd album is halfway complete, but we need your help to record, mix and master the final product!"/>
    <x v="376"/>
    <x v="2318"/>
    <x v="2"/>
    <x v="0"/>
    <s v="USD"/>
    <n v="1362974400"/>
    <n v="1360948389"/>
    <b v="1"/>
    <n v="22"/>
    <b v="1"/>
    <s v="music/rock"/>
    <x v="2564"/>
    <x v="2607"/>
    <s v="music"/>
    <s v="rock"/>
    <x v="3499"/>
    <d v="2013-03-10T23:00:00"/>
  </r>
  <r>
    <n v="1620"/>
    <s v="Kickstart my music career with 300 CDs"/>
    <s v="Kickstarting my music career with 300 hard copy CDs of my first release."/>
    <x v="376"/>
    <x v="122"/>
    <x v="2"/>
    <x v="0"/>
    <s v="USD"/>
    <n v="1361606940"/>
    <n v="1361002140"/>
    <b v="0"/>
    <n v="17"/>
    <b v="1"/>
    <s v="music/rock"/>
    <x v="2565"/>
    <x v="2608"/>
    <s v="music"/>
    <s v="rock"/>
    <x v="3500"/>
    <d v="2013-02-23T03:09:00"/>
  </r>
  <r>
    <n v="306"/>
    <s v="Escape/Artist: The Jason Escape Documentary"/>
    <s v="A feature-length documentary on the life of Boston escape artist Jason Escape."/>
    <x v="376"/>
    <x v="2319"/>
    <x v="2"/>
    <x v="0"/>
    <s v="USD"/>
    <n v="1363806333"/>
    <n v="1362081933"/>
    <b v="1"/>
    <n v="80"/>
    <b v="1"/>
    <s v="film &amp; video/documentary"/>
    <x v="2566"/>
    <x v="2609"/>
    <s v="film &amp; video"/>
    <s v="documentary"/>
    <x v="3501"/>
    <d v="2013-03-20T14:05:33"/>
  </r>
  <r>
    <n v="1930"/>
    <s v="Magnetic Flowers Presents: Old, Cold. Losing It."/>
    <s v="We're nearly done recording, but we're out of money! Help us release the record!!!"/>
    <x v="376"/>
    <x v="2320"/>
    <x v="2"/>
    <x v="0"/>
    <s v="USD"/>
    <n v="1373203482"/>
    <n v="1368019482"/>
    <b v="0"/>
    <n v="26"/>
    <b v="1"/>
    <s v="music/indie rock"/>
    <x v="2502"/>
    <x v="2610"/>
    <s v="music"/>
    <s v="indie rock"/>
    <x v="3502"/>
    <d v="2013-07-07T08:24:42"/>
  </r>
  <r>
    <n v="811"/>
    <s v="Love Water Tour"/>
    <s v="We need your financial support to cover the tour costs!  (Sound, lights, travel, stage design)"/>
    <x v="376"/>
    <x v="563"/>
    <x v="2"/>
    <x v="0"/>
    <s v="USD"/>
    <n v="1373475120"/>
    <n v="1371569202"/>
    <b v="0"/>
    <n v="12"/>
    <b v="1"/>
    <s v="music/rock"/>
    <x v="1595"/>
    <x v="2545"/>
    <s v="music"/>
    <s v="rock"/>
    <x v="3503"/>
    <d v="2013-07-10T11:52:00"/>
  </r>
  <r>
    <n v="436"/>
    <s v="Blinky"/>
    <s v="Blinky is the story of a naÃ¯ve simpleton who suddenly finds himself struggling to adapt to changes within his environment."/>
    <x v="376"/>
    <x v="0"/>
    <x v="1"/>
    <x v="0"/>
    <s v="USD"/>
    <n v="1375260113"/>
    <n v="1372668113"/>
    <b v="0"/>
    <n v="0"/>
    <b v="0"/>
    <s v="film &amp; video/animation"/>
    <x v="0"/>
    <x v="0"/>
    <s v="film &amp; video"/>
    <s v="animation"/>
    <x v="3504"/>
    <d v="2013-07-31T03:41:53"/>
  </r>
  <r>
    <n v="1362"/>
    <s v="A Fantastic Affair: Karl Barth in America 1962â€“Research"/>
    <s v="The never-before-told story of Karl Barth's (first and only) journey to the United States in 1962."/>
    <x v="376"/>
    <x v="2321"/>
    <x v="2"/>
    <x v="0"/>
    <s v="USD"/>
    <n v="1378592731"/>
    <n v="1373408731"/>
    <b v="0"/>
    <n v="25"/>
    <b v="1"/>
    <s v="publishing/nonfiction"/>
    <x v="2082"/>
    <x v="2611"/>
    <s v="publishing"/>
    <s v="nonfiction"/>
    <x v="3505"/>
    <d v="2013-09-07T17:25:31"/>
  </r>
  <r>
    <n v="430"/>
    <s v="&quot;I'll Take You Back&quot; Animated Music Video"/>
    <s v="Freddy Flint is creating an animated music video to the new &quot;Buttonpusher&quot; single, &quot;I'll Take You Back&quot;"/>
    <x v="376"/>
    <x v="20"/>
    <x v="1"/>
    <x v="0"/>
    <s v="USD"/>
    <n v="1378866867"/>
    <n v="1377570867"/>
    <b v="0"/>
    <n v="5"/>
    <b v="0"/>
    <s v="film &amp; video/animation"/>
    <x v="856"/>
    <x v="2612"/>
    <s v="film &amp; video"/>
    <s v="animation"/>
    <x v="3506"/>
    <d v="2013-09-10T21:34:27"/>
  </r>
  <r>
    <n v="2138"/>
    <s v="Tales Of Tameria - Dawning Light"/>
    <s v="A game with a mixture of a few genres from RPG, Simulation and to adventure elements."/>
    <x v="376"/>
    <x v="8"/>
    <x v="1"/>
    <x v="9"/>
    <s v="GBP"/>
    <n v="1383959939"/>
    <n v="1381364339"/>
    <b v="0"/>
    <n v="12"/>
    <b v="0"/>
    <s v="games/video games"/>
    <x v="2567"/>
    <x v="2613"/>
    <s v="games"/>
    <s v="video games"/>
    <x v="3507"/>
    <d v="2013-11-08T20:18:59"/>
  </r>
  <r>
    <n v="416"/>
    <s v="Fire in the Heart of the City"/>
    <s v="35,000 pounds of food to a city. Highlighting the &quot;Convoy New Britain&quot; event from birth to beyond."/>
    <x v="376"/>
    <x v="2322"/>
    <x v="2"/>
    <x v="0"/>
    <s v="USD"/>
    <n v="1391851831"/>
    <n v="1389259831"/>
    <b v="0"/>
    <n v="25"/>
    <b v="1"/>
    <s v="film &amp; video/documentary"/>
    <x v="2568"/>
    <x v="2614"/>
    <s v="film &amp; video"/>
    <s v="documentary"/>
    <x v="3508"/>
    <d v="2014-02-08T04:30:31"/>
  </r>
  <r>
    <n v="784"/>
    <s v="STEELcyclopedia - The Titans of Hard Rock"/>
    <s v="The book I am working on now is the third is a series of rock encyclopedias. However, I am in need of funding to cover the photo costs."/>
    <x v="376"/>
    <x v="202"/>
    <x v="2"/>
    <x v="0"/>
    <s v="USD"/>
    <n v="1395023719"/>
    <n v="1391571319"/>
    <b v="0"/>
    <n v="10"/>
    <b v="1"/>
    <s v="music/rock"/>
    <x v="2340"/>
    <x v="2362"/>
    <s v="music"/>
    <s v="rock"/>
    <x v="3509"/>
    <d v="2014-03-16T21:35:19"/>
  </r>
  <r>
    <n v="3709"/>
    <s v="The Ruby Darlings Show"/>
    <s v="The filthily talented Ruby and Darling, take you on a raunch-tastic musical discovery of life with a vagina. #sayno"/>
    <x v="376"/>
    <x v="2323"/>
    <x v="2"/>
    <x v="9"/>
    <s v="GBP"/>
    <n v="1403715546"/>
    <n v="1401123546"/>
    <b v="0"/>
    <n v="35"/>
    <b v="1"/>
    <s v="theater/plays"/>
    <x v="2569"/>
    <x v="2615"/>
    <s v="theater"/>
    <s v="plays"/>
    <x v="3510"/>
    <d v="2014-06-25T11:59:06"/>
  </r>
  <r>
    <n v="1680"/>
    <s v="Kick Out a Record"/>
    <s v="Working Musician dilemma #164: how the taxman put Kick the Record 2.0 on hold"/>
    <x v="376"/>
    <x v="2324"/>
    <x v="2"/>
    <x v="0"/>
    <s v="USD"/>
    <n v="1405188667"/>
    <n v="1402596667"/>
    <b v="0"/>
    <n v="25"/>
    <b v="1"/>
    <s v="music/pop"/>
    <x v="2570"/>
    <x v="2533"/>
    <s v="music"/>
    <s v="pop"/>
    <x v="3511"/>
    <d v="2014-07-12T13:11:07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x v="2325"/>
    <x v="2"/>
    <x v="0"/>
    <s v="USD"/>
    <n v="1405658752"/>
    <n v="1403066752"/>
    <b v="0"/>
    <n v="38"/>
    <b v="1"/>
    <s v="theater/plays"/>
    <x v="2571"/>
    <x v="2616"/>
    <s v="theater"/>
    <s v="plays"/>
    <x v="3512"/>
    <d v="2014-07-17T23:45:52"/>
  </r>
  <r>
    <n v="4072"/>
    <s v="Oh! What a Lovely War - Salute the Centenary"/>
    <s v="Salute the Centenary with this satirical and moving play. The centenary has national relevance, and we want to mark it in our community"/>
    <x v="376"/>
    <x v="107"/>
    <x v="1"/>
    <x v="9"/>
    <s v="GBP"/>
    <n v="1408646111"/>
    <n v="1403462111"/>
    <b v="0"/>
    <n v="2"/>
    <b v="0"/>
    <s v="theater/plays"/>
    <x v="426"/>
    <x v="54"/>
    <s v="theater"/>
    <s v="plays"/>
    <x v="3513"/>
    <d v="2014-08-21T13:35:11"/>
  </r>
  <r>
    <n v="3452"/>
    <s v="On the Verge (Or, The Geography of Yearning) goes Steampunk!"/>
    <s v="hiSTORYstage presents Eric Overmyer's story of three 19th century women on a journey through time, and space, all the way to 1955!"/>
    <x v="376"/>
    <x v="2326"/>
    <x v="2"/>
    <x v="0"/>
    <s v="USD"/>
    <n v="1406087940"/>
    <n v="1404141626"/>
    <b v="0"/>
    <n v="37"/>
    <b v="1"/>
    <s v="theater/plays"/>
    <x v="2572"/>
    <x v="2617"/>
    <s v="theater"/>
    <s v="plays"/>
    <x v="3514"/>
    <d v="2014-07-22T22:59:00"/>
  </r>
  <r>
    <n v="1128"/>
    <s v="Flying Turds"/>
    <s v="#havingfunFTW"/>
    <x v="376"/>
    <x v="4"/>
    <x v="1"/>
    <x v="9"/>
    <s v="GBP"/>
    <n v="1407425717"/>
    <n v="1404833717"/>
    <b v="0"/>
    <n v="1"/>
    <b v="0"/>
    <s v="games/mobile games"/>
    <x v="61"/>
    <x v="4"/>
    <s v="games"/>
    <s v="mobile games"/>
    <x v="3515"/>
    <d v="2014-08-07T10:35:17"/>
  </r>
  <r>
    <n v="3185"/>
    <s v="Edfringe support - What a Gay Play"/>
    <s v="I've written, and am producing, a fun new play with a gorgeous cast for this year's Edfringe and it just needs a little extra dough :)"/>
    <x v="376"/>
    <x v="160"/>
    <x v="2"/>
    <x v="9"/>
    <s v="GBP"/>
    <n v="1405553241"/>
    <n v="1404948441"/>
    <b v="1"/>
    <n v="24"/>
    <b v="1"/>
    <s v="theater/plays"/>
    <x v="809"/>
    <x v="1328"/>
    <s v="theater"/>
    <s v="plays"/>
    <x v="3516"/>
    <d v="2014-07-16T18:27:21"/>
  </r>
  <r>
    <n v="2417"/>
    <s v="I want to make the best fried chicken!!"/>
    <s v="I have been working on a recipe for 20 years now and need to perfect it!  Also want to do a gluten free version, then open a food truck"/>
    <x v="376"/>
    <x v="0"/>
    <x v="1"/>
    <x v="0"/>
    <s v="USD"/>
    <n v="1407705187"/>
    <n v="1405113187"/>
    <b v="0"/>
    <n v="0"/>
    <b v="0"/>
    <s v="food/food trucks"/>
    <x v="0"/>
    <x v="0"/>
    <s v="food"/>
    <s v="food trucks"/>
    <x v="3517"/>
    <d v="2014-08-10T16:13:07"/>
  </r>
  <r>
    <n v="1113"/>
    <s v="A YouTube Gaming Channel"/>
    <s v="A start up YouTube PC Gaming channel named ''Jeansie''. Comprised of witty banter and slightly above average  gaming skills :)"/>
    <x v="376"/>
    <x v="186"/>
    <x v="1"/>
    <x v="9"/>
    <s v="GBP"/>
    <n v="1408058820"/>
    <n v="1405466820"/>
    <b v="0"/>
    <n v="1"/>
    <b v="0"/>
    <s v="games/video games"/>
    <x v="647"/>
    <x v="184"/>
    <s v="games"/>
    <s v="video games"/>
    <x v="3518"/>
    <d v="2014-08-14T18:27:00"/>
  </r>
  <r>
    <n v="3329"/>
    <s v="Jestia and Raedon"/>
    <s v="Jestia and Raedon is a brand new romantic comedy play going to the Edinburgh Fringe Festival this summer."/>
    <x v="376"/>
    <x v="2327"/>
    <x v="2"/>
    <x v="9"/>
    <s v="GBP"/>
    <n v="1406502000"/>
    <n v="1405583108"/>
    <b v="0"/>
    <n v="26"/>
    <b v="1"/>
    <s v="theater/plays"/>
    <x v="2573"/>
    <x v="2618"/>
    <s v="theater"/>
    <s v="plays"/>
    <x v="3519"/>
    <d v="2014-07-27T18:00:00"/>
  </r>
  <r>
    <n v="1546"/>
    <s v="Hen Harrier Wildlife Sanctuary"/>
    <s v="Buy and maintain 6 acres of land in West Ireland as a Wildlife Refuge for an endangered species of native Raptor called the Hen Harrier"/>
    <x v="376"/>
    <x v="1903"/>
    <x v="1"/>
    <x v="9"/>
    <s v="GBP"/>
    <n v="1410930399"/>
    <n v="1405746399"/>
    <b v="0"/>
    <n v="11"/>
    <b v="0"/>
    <s v="photography/nature"/>
    <x v="2574"/>
    <x v="2619"/>
    <s v="photography"/>
    <s v="nature"/>
    <x v="3520"/>
    <d v="2014-09-17T00:06:39"/>
  </r>
  <r>
    <n v="3372"/>
    <s v="All the Best, Jack"/>
    <s v="This play tells the story of the toxicity of sensationalism shown through one man's struggle with notoriety."/>
    <x v="376"/>
    <x v="2328"/>
    <x v="2"/>
    <x v="0"/>
    <s v="USD"/>
    <n v="1408942740"/>
    <n v="1407157756"/>
    <b v="0"/>
    <n v="27"/>
    <b v="1"/>
    <s v="theater/plays"/>
    <x v="1615"/>
    <x v="702"/>
    <s v="theater"/>
    <s v="plays"/>
    <x v="3521"/>
    <d v="2014-08-24T23:59:00"/>
  </r>
  <r>
    <n v="3443"/>
    <s v="Reading of a New Play by Garrett Zuercher"/>
    <s v="A new play about dual-faced identities in the gay community, particularly among those who are deaf and those living with HIV."/>
    <x v="376"/>
    <x v="2329"/>
    <x v="2"/>
    <x v="0"/>
    <s v="USD"/>
    <n v="1410266146"/>
    <n v="1407674146"/>
    <b v="0"/>
    <n v="45"/>
    <b v="1"/>
    <s v="theater/plays"/>
    <x v="2575"/>
    <x v="2620"/>
    <s v="theater"/>
    <s v="plays"/>
    <x v="3522"/>
    <d v="2014-09-09T07:35:46"/>
  </r>
  <r>
    <n v="3598"/>
    <s v="Cinderella"/>
    <s v="River City Theatre Company needs your support as we embark on our thirteenth production, CINDERELLA!"/>
    <x v="376"/>
    <x v="1234"/>
    <x v="2"/>
    <x v="0"/>
    <s v="USD"/>
    <n v="1409720340"/>
    <n v="1408129822"/>
    <b v="0"/>
    <n v="27"/>
    <b v="1"/>
    <s v="theater/plays"/>
    <x v="2304"/>
    <x v="1521"/>
    <s v="theater"/>
    <s v="plays"/>
    <x v="3523"/>
    <d v="2014-09-02T23:59:00"/>
  </r>
  <r>
    <n v="3892"/>
    <s v="The Sea Horse, presented by Different Stages"/>
    <s v="Saloon owner Gertude Blum mistrusts all men and scorns love, but sailor Harry Bales' romantic dreams force her to face her tragic past."/>
    <x v="376"/>
    <x v="0"/>
    <x v="1"/>
    <x v="0"/>
    <s v="USD"/>
    <n v="1408863600"/>
    <n v="1408203557"/>
    <b v="0"/>
    <n v="0"/>
    <b v="0"/>
    <s v="theater/plays"/>
    <x v="0"/>
    <x v="0"/>
    <s v="theater"/>
    <s v="plays"/>
    <x v="3524"/>
    <d v="2014-08-24T02:00:00"/>
  </r>
  <r>
    <n v="3568"/>
    <s v="The Fairy Tale: A Little Daylight"/>
    <s v="GK. Jr (for student actors 12 and under) will bring George Macdonald's story to life. 10+ speaking parts &amp; many non-speaking parts!"/>
    <x v="376"/>
    <x v="2330"/>
    <x v="2"/>
    <x v="0"/>
    <s v="USD"/>
    <n v="1410975994"/>
    <n v="1408383994"/>
    <b v="0"/>
    <n v="19"/>
    <b v="1"/>
    <s v="theater/plays"/>
    <x v="2090"/>
    <x v="2621"/>
    <s v="theater"/>
    <s v="plays"/>
    <x v="3525"/>
    <d v="2014-09-17T12:46:34"/>
  </r>
  <r>
    <n v="2821"/>
    <s v="Muscovado: BurntOut's new play about slavery in Barbados"/>
    <s v="Help us share an untold story of Britain's involvement in the slave trade, in the church where Wilberforce began his abolition campaign"/>
    <x v="376"/>
    <x v="160"/>
    <x v="2"/>
    <x v="9"/>
    <s v="GBP"/>
    <n v="1411510135"/>
    <n v="1408918135"/>
    <b v="0"/>
    <n v="35"/>
    <b v="1"/>
    <s v="theater/plays"/>
    <x v="809"/>
    <x v="2622"/>
    <s v="theater"/>
    <s v="plays"/>
    <x v="3526"/>
    <d v="2014-09-23T17:08:55"/>
  </r>
  <r>
    <n v="3622"/>
    <s v="Shakespeare's Pericles, Prince of Tyre"/>
    <s v="5 actors. 39 characters. 1 epic adventure. Presented by the Cradle Theatre Company."/>
    <x v="376"/>
    <x v="2331"/>
    <x v="2"/>
    <x v="0"/>
    <s v="USD"/>
    <n v="1411874580"/>
    <n v="1409030371"/>
    <b v="0"/>
    <n v="21"/>
    <b v="1"/>
    <s v="theater/plays"/>
    <x v="2576"/>
    <x v="2623"/>
    <s v="theater"/>
    <s v="plays"/>
    <x v="3527"/>
    <d v="2014-09-27T22:23:00"/>
  </r>
  <r>
    <n v="2804"/>
    <s v="The Piano Man"/>
    <s v="The real-life story of the mysterious 'Piano Man' who washed ashore with no memory; with no speech; but with an amazing ability..."/>
    <x v="376"/>
    <x v="2332"/>
    <x v="2"/>
    <x v="9"/>
    <s v="GBP"/>
    <n v="1411987990"/>
    <n v="1409395990"/>
    <b v="0"/>
    <n v="23"/>
    <b v="1"/>
    <s v="theater/plays"/>
    <x v="2280"/>
    <x v="14"/>
    <s v="theater"/>
    <s v="plays"/>
    <x v="3528"/>
    <d v="2014-09-29T05:53:10"/>
  </r>
  <r>
    <n v="3692"/>
    <s v="An Evening With Durang"/>
    <s v="Help us independently produce two great comedies by Christopher Durang."/>
    <x v="376"/>
    <x v="2283"/>
    <x v="2"/>
    <x v="0"/>
    <s v="USD"/>
    <n v="1411084800"/>
    <n v="1410304179"/>
    <b v="0"/>
    <n v="17"/>
    <b v="1"/>
    <s v="theater/plays"/>
    <x v="1561"/>
    <x v="2624"/>
    <s v="theater"/>
    <s v="plays"/>
    <x v="3529"/>
    <d v="2014-09-18T19:00:00"/>
  </r>
  <r>
    <n v="3907"/>
    <s v="Burqa&amp;Rifle: A Drama: Two Women, Two Cultues, Two Histories"/>
    <s v="Burqa&amp;Rifle dramatizes the  encounter between two women -- a vigilante and a convert to Islam."/>
    <x v="376"/>
    <x v="624"/>
    <x v="1"/>
    <x v="0"/>
    <s v="USD"/>
    <n v="1414354080"/>
    <n v="1411587606"/>
    <b v="0"/>
    <n v="4"/>
    <b v="0"/>
    <s v="theater/plays"/>
    <x v="2577"/>
    <x v="2625"/>
    <s v="theater"/>
    <s v="plays"/>
    <x v="3530"/>
    <d v="2014-10-26T15:08:00"/>
  </r>
  <r>
    <n v="193"/>
    <s v="Help Towards a New PC for Editing Media College Productions!"/>
    <s v="I am in need of a new PC for my Media Production course so i can pursue my dream of creating CGI based sci-fi productions for everyone"/>
    <x v="376"/>
    <x v="0"/>
    <x v="1"/>
    <x v="9"/>
    <s v="GBP"/>
    <n v="1417217166"/>
    <n v="1412029566"/>
    <b v="0"/>
    <n v="0"/>
    <b v="0"/>
    <s v="film &amp; video/drama"/>
    <x v="0"/>
    <x v="0"/>
    <s v="film &amp; video"/>
    <s v="drama"/>
    <x v="3531"/>
    <d v="2014-11-28T18:26:06"/>
  </r>
  <r>
    <n v="2936"/>
    <s v="Put Music in our Musical: Rosetown Playhouse"/>
    <s v="We need your help to complete our musical! Help us add two more original songs to our winter show, Babes in Toyland."/>
    <x v="376"/>
    <x v="2333"/>
    <x v="2"/>
    <x v="0"/>
    <s v="USD"/>
    <n v="1413176340"/>
    <n v="1412091423"/>
    <b v="0"/>
    <n v="34"/>
    <b v="1"/>
    <s v="theater/musical"/>
    <x v="1124"/>
    <x v="2626"/>
    <s v="theater"/>
    <s v="musical"/>
    <x v="3532"/>
    <d v="2014-10-12T23:59:00"/>
  </r>
  <r>
    <n v="2384"/>
    <s v="Social Rewards - A new twist on social media (Canceled)"/>
    <s v="We're seeking to reward our members for their social behavior. The members win on two levels- compensation and increased viral sharing!"/>
    <x v="376"/>
    <x v="55"/>
    <x v="0"/>
    <x v="0"/>
    <s v="USD"/>
    <n v="1415932643"/>
    <n v="1413337043"/>
    <b v="0"/>
    <n v="8"/>
    <b v="0"/>
    <s v="technology/web"/>
    <x v="281"/>
    <x v="4"/>
    <s v="technology"/>
    <s v="web"/>
    <x v="3533"/>
    <d v="2014-11-13T21:37:23"/>
  </r>
  <r>
    <n v="2800"/>
    <s v="EUTCo presents 'One Flew Over the Cuckoo's Nest'"/>
    <s v="Exeter University Theatre Company is bringing the award winning play by Dale Wasserman to Exeter's Northcott Theatre"/>
    <x v="376"/>
    <x v="2282"/>
    <x v="2"/>
    <x v="9"/>
    <s v="GBP"/>
    <n v="1420377366"/>
    <n v="1415193366"/>
    <b v="0"/>
    <n v="31"/>
    <b v="1"/>
    <s v="theater/plays"/>
    <x v="2578"/>
    <x v="2627"/>
    <s v="theater"/>
    <s v="plays"/>
    <x v="3534"/>
    <d v="2015-01-04T08:16:06"/>
  </r>
  <r>
    <n v="2858"/>
    <s v="Gay Party Superposh 'Winter Wonderland'"/>
    <s v="Een Gay Party in het centrum van Amersfoort. _x000a_Een geweldige avond uit, met een show, optredens en DJ's."/>
    <x v="376"/>
    <x v="0"/>
    <x v="1"/>
    <x v="4"/>
    <s v="EUR"/>
    <n v="1417778880"/>
    <n v="1415711095"/>
    <b v="0"/>
    <n v="0"/>
    <b v="0"/>
    <s v="theater/plays"/>
    <x v="0"/>
    <x v="0"/>
    <s v="theater"/>
    <s v="plays"/>
    <x v="3535"/>
    <d v="2014-12-05T06:2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x v="2334"/>
    <x v="1"/>
    <x v="0"/>
    <s v="USD"/>
    <n v="1418587234"/>
    <n v="1415995234"/>
    <b v="0"/>
    <n v="7"/>
    <b v="0"/>
    <s v="theater/spaces"/>
    <x v="2579"/>
    <x v="2628"/>
    <s v="theater"/>
    <s v="spaces"/>
    <x v="3536"/>
    <d v="2014-12-14T15:00:34"/>
  </r>
  <r>
    <n v="3368"/>
    <s v="Peter Pan by J.M. Barrie @ Open Space Arts"/>
    <s v="Help a non-profit community theatre create an unforgettable production of J.M. Barrie's classic play."/>
    <x v="376"/>
    <x v="2335"/>
    <x v="2"/>
    <x v="0"/>
    <s v="USD"/>
    <n v="1420088400"/>
    <n v="1416977259"/>
    <b v="0"/>
    <n v="23"/>
    <b v="1"/>
    <s v="theater/plays"/>
    <x v="2155"/>
    <x v="2629"/>
    <s v="theater"/>
    <s v="plays"/>
    <x v="3537"/>
    <d v="2015-01-01T00:00:00"/>
  </r>
  <r>
    <n v="3850"/>
    <s v="The Vagina Monologues 2015"/>
    <s v="V-Day is a global activist movement to end violence against women and girls."/>
    <x v="376"/>
    <x v="2336"/>
    <x v="1"/>
    <x v="0"/>
    <s v="USD"/>
    <n v="1420081143"/>
    <n v="1417489143"/>
    <b v="1"/>
    <n v="4"/>
    <b v="0"/>
    <s v="theater/plays"/>
    <x v="2580"/>
    <x v="2470"/>
    <s v="theater"/>
    <s v="plays"/>
    <x v="3538"/>
    <d v="2014-12-31T21:59:03"/>
  </r>
  <r>
    <n v="3972"/>
    <s v="Valkyrie Theatre Company"/>
    <s v="We're a horror based theatre company in Oklahoma City beginning our first season of shows."/>
    <x v="376"/>
    <x v="1917"/>
    <x v="1"/>
    <x v="0"/>
    <s v="USD"/>
    <n v="1423186634"/>
    <n v="1418002634"/>
    <b v="0"/>
    <n v="8"/>
    <b v="0"/>
    <s v="theater/plays"/>
    <x v="2581"/>
    <x v="2630"/>
    <s v="theater"/>
    <s v="plays"/>
    <x v="3539"/>
    <d v="2015-02-05T20:37:14"/>
  </r>
  <r>
    <n v="1663"/>
    <s v="ghost -- a music video"/>
    <s v="music is as important to the eyes as it is to the ears. help bring ghost to life in front of your eyes."/>
    <x v="376"/>
    <x v="2337"/>
    <x v="2"/>
    <x v="0"/>
    <s v="USD"/>
    <n v="1422750707"/>
    <n v="1420158707"/>
    <b v="0"/>
    <n v="32"/>
    <b v="1"/>
    <s v="music/pop"/>
    <x v="906"/>
    <x v="217"/>
    <s v="music"/>
    <s v="pop"/>
    <x v="3540"/>
    <d v="2015-01-31T19:31:47"/>
  </r>
  <r>
    <n v="3446"/>
    <s v="'Pope Head' - The World Tour of Australia"/>
    <s v="Pope Head: The Secret Life of Francis Bacon â€“ A solo show celebrating the artist. Touring a land Down Under 12 Feb - 14 March '15."/>
    <x v="376"/>
    <x v="2338"/>
    <x v="2"/>
    <x v="9"/>
    <s v="GBP"/>
    <n v="1423138800"/>
    <n v="1421092725"/>
    <b v="0"/>
    <n v="25"/>
    <b v="1"/>
    <s v="theater/plays"/>
    <x v="1732"/>
    <x v="2631"/>
    <s v="theater"/>
    <s v="plays"/>
    <x v="3541"/>
    <d v="2015-02-05T07:20:00"/>
  </r>
  <r>
    <n v="2498"/>
    <s v="Race Bandit's Debut EP Validated"/>
    <s v="We've been working hard on getting our music out and we are taking the final steps to releasing our EP, but we need your help."/>
    <x v="376"/>
    <x v="2339"/>
    <x v="2"/>
    <x v="0"/>
    <s v="USD"/>
    <n v="1422400387"/>
    <n v="1421190787"/>
    <b v="0"/>
    <n v="20"/>
    <b v="1"/>
    <s v="music/indie rock"/>
    <x v="2582"/>
    <x v="1135"/>
    <s v="music"/>
    <s v="indie rock"/>
    <x v="3542"/>
    <d v="2015-01-27T18:13:07"/>
  </r>
  <r>
    <n v="2583"/>
    <s v="Crazy Daisy Food Truck"/>
    <s v="Crazy Daisy will become the newest member of the food truck distributors in Kansas City, Missouri."/>
    <x v="376"/>
    <x v="186"/>
    <x v="1"/>
    <x v="0"/>
    <s v="USD"/>
    <n v="1426526880"/>
    <n v="1421346480"/>
    <b v="0"/>
    <n v="5"/>
    <b v="0"/>
    <s v="food/food trucks"/>
    <x v="647"/>
    <x v="4"/>
    <s v="food"/>
    <s v="food trucks"/>
    <x v="3543"/>
    <d v="2015-03-16T12:28:00"/>
  </r>
  <r>
    <n v="2279"/>
    <s v="Zombie Apocalypse Geocaching"/>
    <s v="The Zombie Apocalypse has begun! Fortunately, YOU have your priorities straight. What could be more important than Geocaching?"/>
    <x v="376"/>
    <x v="2340"/>
    <x v="2"/>
    <x v="0"/>
    <s v="USD"/>
    <n v="1423022400"/>
    <n v="1421436099"/>
    <b v="0"/>
    <n v="32"/>
    <b v="1"/>
    <s v="games/tabletop games"/>
    <x v="2583"/>
    <x v="2632"/>
    <s v="games"/>
    <s v="tabletop games"/>
    <x v="3544"/>
    <d v="2015-02-03T23:00:00"/>
  </r>
  <r>
    <n v="2782"/>
    <s v="Better Than Ever Productions presents Geezer Game"/>
    <s v="The premiere theatre troupe in SE Michigan offering acting opportunities for the 50+ actor."/>
    <x v="376"/>
    <x v="2271"/>
    <x v="2"/>
    <x v="0"/>
    <s v="USD"/>
    <n v="1424149140"/>
    <n v="1421964718"/>
    <b v="0"/>
    <n v="18"/>
    <b v="1"/>
    <s v="theater/plays"/>
    <x v="1707"/>
    <x v="771"/>
    <s v="theater"/>
    <s v="plays"/>
    <x v="3545"/>
    <d v="2015-02-16T23:59:00"/>
  </r>
  <r>
    <n v="4070"/>
    <s v="Southern Utah University: V-Day 2015"/>
    <s v="V-Day Southern Utah University 2015 and Second Studio Players presents: The Vagina Monologues"/>
    <x v="376"/>
    <x v="2341"/>
    <x v="1"/>
    <x v="0"/>
    <s v="USD"/>
    <n v="1425178800"/>
    <n v="1422374420"/>
    <b v="0"/>
    <n v="6"/>
    <b v="0"/>
    <s v="theater/plays"/>
    <x v="2584"/>
    <x v="828"/>
    <s v="theater"/>
    <s v="plays"/>
    <x v="3546"/>
    <d v="2015-02-28T22:00:00"/>
  </r>
  <r>
    <n v="222"/>
    <s v="SICKNESS 2014 Build Killian's Bike"/>
    <s v="Killian leader of an outlaw bike gang doesnâ€™t have a bike yet and here is your chance to help design and build his machine."/>
    <x v="376"/>
    <x v="2251"/>
    <x v="1"/>
    <x v="0"/>
    <s v="USD"/>
    <n v="1427423940"/>
    <n v="1422383318"/>
    <b v="0"/>
    <n v="2"/>
    <b v="0"/>
    <s v="film &amp; video/drama"/>
    <x v="1656"/>
    <x v="310"/>
    <s v="film &amp; video"/>
    <s v="drama"/>
    <x v="3547"/>
    <d v="2015-03-26T21:39:00"/>
  </r>
  <r>
    <n v="3895"/>
    <s v="Vestige"/>
    <s v="A Transgender makeup artist calls into question the loyalty of her best friend in a 1980's circus while dealing with her dying mother."/>
    <x v="376"/>
    <x v="15"/>
    <x v="1"/>
    <x v="0"/>
    <s v="USD"/>
    <n v="1425103218"/>
    <n v="1422424818"/>
    <b v="0"/>
    <n v="1"/>
    <b v="0"/>
    <s v="theater/plays"/>
    <x v="1658"/>
    <x v="14"/>
    <s v="theater"/>
    <s v="plays"/>
    <x v="3548"/>
    <d v="2015-02-28T01:00:18"/>
  </r>
  <r>
    <n v="2962"/>
    <s v="Grassroots Shakespeare Company â€¢ Arizona"/>
    <s v="A pop-up outdoor theatre company bringing accessible Shakespeare to parks and other locations in the greater Phoenix area!"/>
    <x v="376"/>
    <x v="2342"/>
    <x v="2"/>
    <x v="0"/>
    <s v="USD"/>
    <n v="1425193140"/>
    <n v="1422769906"/>
    <b v="0"/>
    <n v="20"/>
    <b v="1"/>
    <s v="theater/plays"/>
    <x v="2179"/>
    <x v="2633"/>
    <s v="theater"/>
    <s v="plays"/>
    <x v="3549"/>
    <d v="2015-03-01T01:59:00"/>
  </r>
  <r>
    <n v="1902"/>
    <s v="Cardboard reality"/>
    <s v="Virtual reality is expensive, here is the solution. I've created a VR device out of cardboard. I present: World's cheapest VR Device."/>
    <x v="376"/>
    <x v="120"/>
    <x v="1"/>
    <x v="4"/>
    <s v="EUR"/>
    <n v="1425495447"/>
    <n v="1422903447"/>
    <b v="0"/>
    <n v="3"/>
    <b v="0"/>
    <s v="technology/gadgets"/>
    <x v="1679"/>
    <x v="117"/>
    <s v="technology"/>
    <s v="gadgets"/>
    <x v="3550"/>
    <d v="2015-03-04T13:57:27"/>
  </r>
  <r>
    <n v="584"/>
    <s v="scriptCall - The Personal Presentation Platform"/>
    <s v="Script Call takes your presentation from the wall to your audience; from your device to theirs."/>
    <x v="376"/>
    <x v="22"/>
    <x v="1"/>
    <x v="0"/>
    <s v="USD"/>
    <n v="1426522316"/>
    <n v="1423933916"/>
    <b v="0"/>
    <n v="2"/>
    <b v="0"/>
    <s v="technology/web"/>
    <x v="506"/>
    <x v="184"/>
    <s v="technology"/>
    <s v="web"/>
    <x v="3551"/>
    <d v="2015-03-16T11:11:56"/>
  </r>
  <r>
    <n v="1544"/>
    <s v="LaFee Photography"/>
    <s v="My name is Travis LaFee, I live in beautiful McCall, Idaho. I wish to display the beauty of valley county by taking pics outdoors."/>
    <x v="376"/>
    <x v="0"/>
    <x v="1"/>
    <x v="0"/>
    <s v="USD"/>
    <n v="1427847480"/>
    <n v="1424222024"/>
    <b v="0"/>
    <n v="0"/>
    <b v="0"/>
    <s v="photography/nature"/>
    <x v="0"/>
    <x v="0"/>
    <s v="photography"/>
    <s v="nature"/>
    <x v="3552"/>
    <d v="2015-03-31T19:18:00"/>
  </r>
  <r>
    <n v="3512"/>
    <s v="With My Eyes Wide Open"/>
    <s v="We're making a hard hitting, innovative play which will open your eyes to what mental illness is like in the mind of the sufferer."/>
    <x v="376"/>
    <x v="160"/>
    <x v="2"/>
    <x v="9"/>
    <s v="GBP"/>
    <n v="1429789992"/>
    <n v="1424609592"/>
    <b v="0"/>
    <n v="17"/>
    <b v="1"/>
    <s v="theater/plays"/>
    <x v="809"/>
    <x v="2634"/>
    <s v="theater"/>
    <s v="plays"/>
    <x v="3553"/>
    <d v="2015-04-23T06:53:12"/>
  </r>
  <r>
    <n v="3808"/>
    <s v="Time at the Bar! The road to Edinburgh"/>
    <s v="Following a sell-out run in Loughborough, Time at the Bar! is heading to this year's Fringe Festival... But we need your help!"/>
    <x v="376"/>
    <x v="160"/>
    <x v="2"/>
    <x v="9"/>
    <s v="GBP"/>
    <n v="1429955619"/>
    <n v="1424775219"/>
    <b v="0"/>
    <n v="24"/>
    <b v="1"/>
    <s v="theater/plays"/>
    <x v="809"/>
    <x v="1328"/>
    <s v="theater"/>
    <s v="plays"/>
    <x v="3554"/>
    <d v="2015-04-25T04:53:39"/>
  </r>
  <r>
    <n v="3855"/>
    <s v="The Happy Family and Devoted Dreams new theater plays NYC"/>
    <s v="TWO NEW DARK COMEDIES OPENING IN NYC THIS APRIL AND MAY BY CHRISTOPHER B. LATRO _x000a_ABOUT FAMILY, AMBITION, LOVE AND GREED"/>
    <x v="376"/>
    <x v="82"/>
    <x v="1"/>
    <x v="0"/>
    <s v="USD"/>
    <n v="1427408271"/>
    <n v="1424819871"/>
    <b v="0"/>
    <n v="1"/>
    <b v="0"/>
    <s v="theater/plays"/>
    <x v="1099"/>
    <x v="22"/>
    <s v="theater"/>
    <s v="plays"/>
    <x v="3555"/>
    <d v="2015-03-26T17:17:51"/>
  </r>
  <r>
    <n v="2179"/>
    <s v="Woodhouse EP"/>
    <s v="Woodhouse is making an EP!  If you are a fan of whiskey and loud guitars, contribute to the cause!"/>
    <x v="376"/>
    <x v="2180"/>
    <x v="2"/>
    <x v="0"/>
    <s v="USD"/>
    <n v="1428725192"/>
    <n v="1426133192"/>
    <b v="0"/>
    <n v="21"/>
    <b v="1"/>
    <s v="music/rock"/>
    <x v="2585"/>
    <x v="2635"/>
    <s v="music"/>
    <s v="rock"/>
    <x v="3556"/>
    <d v="2015-04-10T23:06:32"/>
  </r>
  <r>
    <n v="2172"/>
    <s v="Hollow point 9, Sins Of Yesterday CD"/>
    <s v="hey friends. We are Hollow Point 9._x000a_We are calling on you to help us._x000a_In our journey to make our debut album."/>
    <x v="376"/>
    <x v="160"/>
    <x v="2"/>
    <x v="0"/>
    <s v="USD"/>
    <n v="1429365320"/>
    <n v="1426773320"/>
    <b v="0"/>
    <n v="13"/>
    <b v="1"/>
    <s v="music/rock"/>
    <x v="809"/>
    <x v="910"/>
    <s v="music"/>
    <s v="rock"/>
    <x v="3557"/>
    <d v="2015-04-18T08:55:20"/>
  </r>
  <r>
    <n v="2969"/>
    <s v="Dog Sees God - Calgary Production"/>
    <s v="A poignant &amp; hilarious tale of Charlie Brown &amp; friends navigating high school. A fresh take on the off Broadway hit by YYC artists."/>
    <x v="376"/>
    <x v="2229"/>
    <x v="2"/>
    <x v="11"/>
    <s v="CAD"/>
    <n v="1430693460"/>
    <n v="1428087153"/>
    <b v="0"/>
    <n v="17"/>
    <b v="1"/>
    <s v="theater/plays"/>
    <x v="2586"/>
    <x v="2636"/>
    <s v="theater"/>
    <s v="plays"/>
    <x v="3558"/>
    <d v="2015-05-03T17:51:00"/>
  </r>
  <r>
    <n v="35"/>
    <s v="Why Adam? A TV show about the science behind everyday life!"/>
    <s v="Why Adam? is an independent TV show that explores concepts of basic science in everyday life."/>
    <x v="376"/>
    <x v="2343"/>
    <x v="2"/>
    <x v="0"/>
    <s v="USD"/>
    <n v="1430179200"/>
    <n v="1428130814"/>
    <b v="0"/>
    <n v="28"/>
    <b v="1"/>
    <s v="film &amp; video/television"/>
    <x v="2587"/>
    <x v="2637"/>
    <s v="film &amp; video"/>
    <s v="television"/>
    <x v="3559"/>
    <d v="2015-04-27T19:00:00"/>
  </r>
  <r>
    <n v="2783"/>
    <s v="As You Like It? by Purple Ostrich Productions"/>
    <s v="A new, LGBTQ focused adaptation of As You Like It that puts Celia and Rosalind's romantic relationship centre stage for the first time."/>
    <x v="376"/>
    <x v="706"/>
    <x v="2"/>
    <x v="9"/>
    <s v="GBP"/>
    <n v="1429793446"/>
    <n v="1428583846"/>
    <b v="0"/>
    <n v="61"/>
    <b v="1"/>
    <s v="theater/plays"/>
    <x v="1178"/>
    <x v="2638"/>
    <s v="theater"/>
    <s v="plays"/>
    <x v="3560"/>
    <d v="2015-04-23T07:50:46"/>
  </r>
  <r>
    <n v="2353"/>
    <s v="A Brony and Pegasister dating website (Canceled)"/>
    <s v="The best dating website for bronys and pegasisters. The reason I'm trying to get the funds for this project is that I need a laptop."/>
    <x v="376"/>
    <x v="0"/>
    <x v="0"/>
    <x v="0"/>
    <s v="USD"/>
    <n v="1429632822"/>
    <n v="1428596022"/>
    <b v="0"/>
    <n v="0"/>
    <b v="0"/>
    <s v="technology/web"/>
    <x v="0"/>
    <x v="0"/>
    <s v="technology"/>
    <s v="web"/>
    <x v="3561"/>
    <d v="2015-04-21T11:13:42"/>
  </r>
  <r>
    <n v="3640"/>
    <s v="Spring Awakening Presented by Catoctin Mountain Players"/>
    <s v="Help us bring the SPRING AWAKENING to Frederick, MD! _x000a__x000a_We're producing a project for young adults and could use your help."/>
    <x v="376"/>
    <x v="814"/>
    <x v="1"/>
    <x v="0"/>
    <s v="USD"/>
    <n v="1431283530"/>
    <n v="1428691530"/>
    <b v="0"/>
    <n v="3"/>
    <b v="0"/>
    <s v="theater/musical"/>
    <x v="418"/>
    <x v="826"/>
    <s v="theater"/>
    <s v="musical"/>
    <x v="3562"/>
    <d v="2015-05-10T13:45:30"/>
  </r>
  <r>
    <n v="2854"/>
    <s v="Ultimate Political Selfie!"/>
    <s v="Almost Random Theatre's play about a candidate - with no policies - who is seeking election in May 2015"/>
    <x v="376"/>
    <x v="2344"/>
    <x v="1"/>
    <x v="9"/>
    <s v="GBP"/>
    <n v="1431018719"/>
    <n v="1429290719"/>
    <b v="0"/>
    <n v="14"/>
    <b v="0"/>
    <s v="theater/plays"/>
    <x v="2588"/>
    <x v="2639"/>
    <s v="theater"/>
    <s v="plays"/>
    <x v="3563"/>
    <d v="2015-05-07T12:11:59"/>
  </r>
  <r>
    <n v="390"/>
    <s v="Built by UCF: St. Vincent and the Grenadines Chapter"/>
    <s v="Join UCF as they dive into the creative and community outreach for the families in St. Vincent and the Grenadines."/>
    <x v="376"/>
    <x v="160"/>
    <x v="2"/>
    <x v="0"/>
    <s v="USD"/>
    <n v="1431046372"/>
    <n v="1429318372"/>
    <b v="0"/>
    <n v="14"/>
    <b v="1"/>
    <s v="film &amp; video/documentary"/>
    <x v="809"/>
    <x v="2640"/>
    <s v="film &amp; video"/>
    <s v="documentary"/>
    <x v="3564"/>
    <d v="2015-05-07T19:52:52"/>
  </r>
  <r>
    <n v="410"/>
    <s v="January's Story - A One Of A Kind Transgender Woman"/>
    <s v="January was a mentor, advocate, and friend.  Her life tragically came to an end in September 2012.  This film is her story."/>
    <x v="376"/>
    <x v="2345"/>
    <x v="2"/>
    <x v="11"/>
    <s v="CAD"/>
    <n v="1434670397"/>
    <n v="1429486397"/>
    <b v="0"/>
    <n v="7"/>
    <b v="1"/>
    <s v="film &amp; video/documentary"/>
    <x v="2589"/>
    <x v="2641"/>
    <s v="film &amp; video"/>
    <s v="documentary"/>
    <x v="3565"/>
    <d v="2015-06-18T18:33:17"/>
  </r>
  <r>
    <n v="1037"/>
    <s v="Lemonymous 10th Anniversary Album Re-Release"/>
    <s v="A Special 10th Anniversary Re-Release of Ender Bowen's third album, LEMONYMOUS, with a companion CD of alternate takes and remixes."/>
    <x v="376"/>
    <x v="2346"/>
    <x v="2"/>
    <x v="0"/>
    <s v="USD"/>
    <n v="1431925200"/>
    <n v="1429991062"/>
    <b v="0"/>
    <n v="21"/>
    <b v="1"/>
    <s v="music/electronic music"/>
    <x v="891"/>
    <x v="2642"/>
    <s v="music"/>
    <s v="electronic music"/>
    <x v="3566"/>
    <d v="2015-05-18T00:00:00"/>
  </r>
  <r>
    <n v="3567"/>
    <s v="Back To Blackbrick- A new play with live music"/>
    <s v="First stage adaptation of Sarah Moore Fitzgerald's beautiful novel about Alzheimer's and time travel with a live folk score."/>
    <x v="376"/>
    <x v="2347"/>
    <x v="2"/>
    <x v="9"/>
    <s v="GBP"/>
    <n v="1433964444"/>
    <n v="1431372444"/>
    <b v="0"/>
    <n v="41"/>
    <b v="1"/>
    <s v="theater/plays"/>
    <x v="2590"/>
    <x v="2643"/>
    <s v="theater"/>
    <s v="plays"/>
    <x v="3567"/>
    <d v="2015-06-10T14:27:24"/>
  </r>
  <r>
    <n v="234"/>
    <s v="The Interviewer (Charity Movie)"/>
    <s v="The Interviewer is a dramatic short film about second chances. If a murderer can get a second chance then uneducated children can too."/>
    <x v="376"/>
    <x v="2280"/>
    <x v="1"/>
    <x v="0"/>
    <s v="USD"/>
    <n v="1434847859"/>
    <n v="1431391859"/>
    <b v="0"/>
    <n v="5"/>
    <b v="0"/>
    <s v="film &amp; video/drama"/>
    <x v="2591"/>
    <x v="2644"/>
    <s v="film &amp; video"/>
    <s v="drama"/>
    <x v="3568"/>
    <d v="2015-06-20T19:50:59"/>
  </r>
  <r>
    <n v="3669"/>
    <s v="Prowl Theatre Company"/>
    <s v="Prowl Theatre Company is brand new. We are putting on our first play 'Sexual perversity in Chicago', from the 10th to the 16th August"/>
    <x v="376"/>
    <x v="2348"/>
    <x v="2"/>
    <x v="9"/>
    <s v="GBP"/>
    <n v="1434039137"/>
    <n v="1431447137"/>
    <b v="0"/>
    <n v="17"/>
    <b v="1"/>
    <s v="theater/plays"/>
    <x v="2592"/>
    <x v="2645"/>
    <s v="theater"/>
    <s v="plays"/>
    <x v="3569"/>
    <d v="2015-06-11T11:12:17"/>
  </r>
  <r>
    <n v="1731"/>
    <s v="Sam Cox Band First Christian Tour"/>
    <s v="We are a Christin Worship band looking to midwest tour. God Bless!"/>
    <x v="376"/>
    <x v="0"/>
    <x v="1"/>
    <x v="0"/>
    <s v="USD"/>
    <n v="1434034800"/>
    <n v="1432849552"/>
    <b v="0"/>
    <n v="0"/>
    <b v="0"/>
    <s v="music/faith"/>
    <x v="0"/>
    <x v="0"/>
    <s v="music"/>
    <s v="faith"/>
    <x v="3570"/>
    <d v="2015-06-11T10:00:00"/>
  </r>
  <r>
    <n v="4008"/>
    <s v="Lovers and Other Strangers at The Cockpit"/>
    <s v="Lovers and Other Strangers by RenÃ©e Taylor and Joseph Bologna, showing at The Cockpit theatre in Marylebone, 10th - 14th August 2015"/>
    <x v="376"/>
    <x v="805"/>
    <x v="1"/>
    <x v="9"/>
    <s v="GBP"/>
    <n v="1437606507"/>
    <n v="1435014507"/>
    <b v="0"/>
    <n v="4"/>
    <b v="0"/>
    <s v="theater/plays"/>
    <x v="2298"/>
    <x v="31"/>
    <s v="theater"/>
    <s v="plays"/>
    <x v="3571"/>
    <d v="2015-07-22T18:08:27"/>
  </r>
  <r>
    <n v="1426"/>
    <s v="Die Welt der Haie in Englisch (The World of Sharks)"/>
    <s v="The World of Sharks is an interactive eBook for the iPad and Mac. It shall be translated into english to make it available worldwide."/>
    <x v="376"/>
    <x v="0"/>
    <x v="1"/>
    <x v="6"/>
    <s v="EUR"/>
    <n v="1440408120"/>
    <n v="1435224120"/>
    <b v="0"/>
    <n v="0"/>
    <b v="0"/>
    <s v="publishing/translations"/>
    <x v="0"/>
    <x v="0"/>
    <s v="publishing"/>
    <s v="translations"/>
    <x v="3572"/>
    <d v="2015-08-24T04:22:00"/>
  </r>
  <r>
    <n v="1995"/>
    <s v="The Girl With(out) The Camera"/>
    <s v="I'm looking to pursue my dream of becoming a full time photographer, using my current creative experience as a graphic designer."/>
    <x v="376"/>
    <x v="2349"/>
    <x v="1"/>
    <x v="11"/>
    <s v="CAD"/>
    <n v="1437082736"/>
    <n v="1435354736"/>
    <b v="0"/>
    <n v="3"/>
    <b v="0"/>
    <s v="photography/people"/>
    <x v="2593"/>
    <x v="228"/>
    <s v="photography"/>
    <s v="people"/>
    <x v="3573"/>
    <d v="2015-07-16T16:38:56"/>
  </r>
  <r>
    <n v="3819"/>
    <s v="A Kansas City Fringe Festival premiere: &quot;The Art is a Lie&quot;"/>
    <s v="Support this collection of new plays by Kansas City writers and the artists who are bringing it to life!"/>
    <x v="376"/>
    <x v="2350"/>
    <x v="2"/>
    <x v="0"/>
    <s v="USD"/>
    <n v="1437166920"/>
    <n v="1435554104"/>
    <b v="0"/>
    <n v="26"/>
    <b v="1"/>
    <s v="theater/plays"/>
    <x v="1053"/>
    <x v="2646"/>
    <s v="theater"/>
    <s v="plays"/>
    <x v="3574"/>
    <d v="2015-07-17T16:02:00"/>
  </r>
  <r>
    <n v="3668"/>
    <s v="Lemming Theatrical's Smell of the Kill"/>
    <s v="A stunning production of Michele Lowe's biting play, The Smell of the Kill.  Brought to you by Michael Sheeks and his friends &amp; heroes."/>
    <x v="376"/>
    <x v="2328"/>
    <x v="2"/>
    <x v="0"/>
    <s v="USD"/>
    <n v="1437676380"/>
    <n v="1435670452"/>
    <b v="0"/>
    <n v="28"/>
    <b v="1"/>
    <s v="theater/plays"/>
    <x v="1615"/>
    <x v="2647"/>
    <s v="theater"/>
    <s v="plays"/>
    <x v="3575"/>
    <d v="2015-07-23T13:33:00"/>
  </r>
  <r>
    <n v="4103"/>
    <s v="Weather Men"/>
    <s v="Weather Men is a play, written by Nathan Black.  A comedy/drama that explores the question of 'why people stay together?'"/>
    <x v="376"/>
    <x v="176"/>
    <x v="1"/>
    <x v="0"/>
    <s v="USD"/>
    <n v="1440613920"/>
    <n v="1435953566"/>
    <b v="0"/>
    <n v="6"/>
    <b v="0"/>
    <s v="theater/plays"/>
    <x v="1164"/>
    <x v="665"/>
    <s v="theater"/>
    <s v="plays"/>
    <x v="3576"/>
    <d v="2015-08-26T13:32:00"/>
  </r>
  <r>
    <n v="3559"/>
    <s v="Let's Launch Disco Turtle Productions"/>
    <s v="A theatre company designed to help young people to come out of their shell. Offering workshops and original shows directly to schools."/>
    <x v="376"/>
    <x v="2328"/>
    <x v="2"/>
    <x v="3"/>
    <s v="AUD"/>
    <n v="1438333080"/>
    <n v="1436408308"/>
    <b v="0"/>
    <n v="24"/>
    <b v="1"/>
    <s v="theater/plays"/>
    <x v="1615"/>
    <x v="2648"/>
    <s v="theater"/>
    <s v="plays"/>
    <x v="3577"/>
    <d v="2015-07-31T03:58:00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x v="2351"/>
    <x v="2"/>
    <x v="6"/>
    <s v="EUR"/>
    <n v="1439707236"/>
    <n v="1437115236"/>
    <b v="0"/>
    <n v="144"/>
    <b v="1"/>
    <s v="games/tabletop games"/>
    <x v="2594"/>
    <x v="2649"/>
    <s v="games"/>
    <s v="tabletop games"/>
    <x v="3578"/>
    <d v="2015-08-16T01:40:36"/>
  </r>
  <r>
    <n v="3610"/>
    <s v="The Florence Company presents 'America'"/>
    <s v="The Florence Company premieres its first stage play at the Chelsea Theatre in London with an original piece of writing"/>
    <x v="376"/>
    <x v="2352"/>
    <x v="2"/>
    <x v="9"/>
    <s v="GBP"/>
    <n v="1439806936"/>
    <n v="1437214936"/>
    <b v="0"/>
    <n v="31"/>
    <b v="1"/>
    <s v="theater/plays"/>
    <x v="2595"/>
    <x v="2650"/>
    <s v="theater"/>
    <s v="plays"/>
    <x v="3579"/>
    <d v="2015-08-17T05:22:16"/>
  </r>
  <r>
    <n v="3730"/>
    <s v="Mark Twain is Hell for the Company - Original Play"/>
    <s v="&quot;MARK TWAIN IS HELL FOR THE COMPANY&quot; is an original theatrical production created and under development by Jeff Lowe."/>
    <x v="376"/>
    <x v="176"/>
    <x v="1"/>
    <x v="0"/>
    <s v="USD"/>
    <n v="1439828159"/>
    <n v="1437236159"/>
    <b v="0"/>
    <n v="1"/>
    <b v="0"/>
    <s v="theater/plays"/>
    <x v="1164"/>
    <x v="56"/>
    <s v="theater"/>
    <s v="plays"/>
    <x v="3580"/>
    <d v="2015-08-17T11:15:59"/>
  </r>
  <r>
    <n v="2219"/>
    <s v="Moments by eBurner"/>
    <s v="An album that illustrates events in our lives, whether trivial or significant, through the tones of electronic music."/>
    <x v="376"/>
    <x v="2314"/>
    <x v="2"/>
    <x v="0"/>
    <s v="USD"/>
    <n v="1440004512"/>
    <n v="1437412512"/>
    <b v="0"/>
    <n v="19"/>
    <b v="1"/>
    <s v="music/electronic music"/>
    <x v="1319"/>
    <x v="2651"/>
    <s v="music"/>
    <s v="electronic music"/>
    <x v="3581"/>
    <d v="2015-08-19T12:15:12"/>
  </r>
  <r>
    <n v="3815"/>
    <s v="The Canterbury Shakespeare Festival - first season"/>
    <s v="Come and help us make the Canterbury Shakespeare Festival a reality"/>
    <x v="376"/>
    <x v="2353"/>
    <x v="2"/>
    <x v="9"/>
    <s v="GBP"/>
    <n v="1440111600"/>
    <n v="1437545657"/>
    <b v="0"/>
    <n v="20"/>
    <b v="1"/>
    <s v="theater/plays"/>
    <x v="2596"/>
    <x v="2652"/>
    <s v="theater"/>
    <s v="plays"/>
    <x v="3582"/>
    <d v="2015-08-20T18:00:00"/>
  </r>
  <r>
    <n v="4090"/>
    <s v="&quot; Sweet O'l Mama &quot; Theater Production"/>
    <s v="A gripping re-enactment of a true breast cancer survival story, highlighted with inspiration and laughter!"/>
    <x v="376"/>
    <x v="1702"/>
    <x v="1"/>
    <x v="0"/>
    <s v="USD"/>
    <n v="1438959600"/>
    <n v="1437754137"/>
    <b v="0"/>
    <n v="3"/>
    <b v="0"/>
    <s v="theater/plays"/>
    <x v="689"/>
    <x v="2613"/>
    <s v="theater"/>
    <s v="plays"/>
    <x v="3583"/>
    <d v="2015-08-07T10:00:00"/>
  </r>
  <r>
    <n v="3549"/>
    <s v="The Munitionettes"/>
    <s v="Help us bring to life tales of hardship, danger and community of extraordinary women working in WW1 munitions factories."/>
    <x v="376"/>
    <x v="228"/>
    <x v="2"/>
    <x v="9"/>
    <s v="GBP"/>
    <n v="1441358873"/>
    <n v="1438939673"/>
    <b v="0"/>
    <n v="42"/>
    <b v="1"/>
    <s v="theater/plays"/>
    <x v="1046"/>
    <x v="2653"/>
    <s v="theater"/>
    <s v="plays"/>
    <x v="3584"/>
    <d v="2015-09-04T04:27:53"/>
  </r>
  <r>
    <n v="3032"/>
    <s v="Silent Valley : A Haunting"/>
    <s v="One night only, not-for-profit, neighborhood haunted attraction that will scare your mask off! Coming this Halloween."/>
    <x v="376"/>
    <x v="2354"/>
    <x v="2"/>
    <x v="0"/>
    <s v="USD"/>
    <n v="1441933459"/>
    <n v="1439341459"/>
    <b v="0"/>
    <n v="25"/>
    <b v="1"/>
    <s v="theater/spaces"/>
    <x v="2597"/>
    <x v="2654"/>
    <s v="theater"/>
    <s v="spaces"/>
    <x v="3585"/>
    <d v="2015-09-10T20:04:19"/>
  </r>
  <r>
    <n v="3564"/>
    <s v="The Pillowman Aberdeen"/>
    <s v="Multi Award-Winng play THE PILLOWMAN coming to the Arts Centre Theatre, Aberdeen"/>
    <x v="376"/>
    <x v="2355"/>
    <x v="2"/>
    <x v="9"/>
    <s v="GBP"/>
    <n v="1444060800"/>
    <n v="1440082649"/>
    <b v="0"/>
    <n v="17"/>
    <b v="1"/>
    <s v="theater/plays"/>
    <x v="1564"/>
    <x v="2655"/>
    <s v="theater"/>
    <s v="plays"/>
    <x v="3586"/>
    <d v="2015-10-05T11:00:00"/>
  </r>
  <r>
    <n v="3106"/>
    <s v="Wild Men at the Bristol Cathedral"/>
    <s v="Help fund the exciting first collaboration between Hotel Echo and Bristol Cathedral: WILD MEN, a show commemorating those lost in WW1."/>
    <x v="376"/>
    <x v="146"/>
    <x v="1"/>
    <x v="9"/>
    <s v="GBP"/>
    <n v="1442440800"/>
    <n v="1440497876"/>
    <b v="0"/>
    <n v="4"/>
    <b v="0"/>
    <s v="theater/spaces"/>
    <x v="2598"/>
    <x v="2277"/>
    <s v="theater"/>
    <s v="spaces"/>
    <x v="3587"/>
    <d v="2015-09-16T17:00:00"/>
  </r>
  <r>
    <n v="3203"/>
    <s v="Escape from Reality's 1st Season &quot;Defying Gravity&quot;"/>
    <s v="Escape from Reality's 1st Season &quot;Defying Gravity&quot; including The Last Five Years, Godspell, and Aida."/>
    <x v="376"/>
    <x v="53"/>
    <x v="1"/>
    <x v="0"/>
    <s v="USD"/>
    <n v="1443224622"/>
    <n v="1440632622"/>
    <b v="0"/>
    <n v="6"/>
    <b v="0"/>
    <s v="theater/musical"/>
    <x v="2599"/>
    <x v="1328"/>
    <s v="theater"/>
    <s v="musical"/>
    <x v="3588"/>
    <d v="2015-09-25T18:43:42"/>
  </r>
  <r>
    <n v="1582"/>
    <s v="Scenes from New Orleans"/>
    <s v="I create canvas prints of images from in and around New Orleans"/>
    <x v="376"/>
    <x v="2356"/>
    <x v="1"/>
    <x v="0"/>
    <s v="USD"/>
    <n v="1445894400"/>
    <n v="1440961053"/>
    <b v="0"/>
    <n v="3"/>
    <b v="0"/>
    <s v="photography/places"/>
    <x v="2600"/>
    <x v="2247"/>
    <s v="photography"/>
    <s v="places"/>
    <x v="3589"/>
    <d v="2015-10-26T16:20:00"/>
  </r>
  <r>
    <n v="2619"/>
    <s v="Mars on Earth: An Art Residency"/>
    <s v="Help a fine art photographer continue her project about space exploration, Mars, and the scientists who are going to make it possible!"/>
    <x v="376"/>
    <x v="2357"/>
    <x v="2"/>
    <x v="0"/>
    <s v="USD"/>
    <n v="1445598000"/>
    <n v="1443302004"/>
    <b v="1"/>
    <n v="53"/>
    <b v="1"/>
    <s v="technology/space exploration"/>
    <x v="2601"/>
    <x v="2656"/>
    <s v="technology"/>
    <s v="space exploration"/>
    <x v="3590"/>
    <d v="2015-10-23T06:00:00"/>
  </r>
  <r>
    <n v="2668"/>
    <s v="UOttawa Makermobile"/>
    <s v="Creativity on the go! |_x000a_CrÃ©ativitÃ© en mouvement !"/>
    <x v="376"/>
    <x v="504"/>
    <x v="2"/>
    <x v="11"/>
    <s v="CAD"/>
    <n v="1447079520"/>
    <n v="1443449265"/>
    <b v="0"/>
    <n v="28"/>
    <b v="1"/>
    <s v="technology/makerspaces"/>
    <x v="2602"/>
    <x v="2657"/>
    <s v="technology"/>
    <s v="makerspaces"/>
    <x v="3591"/>
    <d v="2015-11-09T09:32:00"/>
  </r>
  <r>
    <n v="2080"/>
    <s v="Tinker Tie Beta - Programmable RGB LED Bow Tie!"/>
    <s v="Tinker Tie is a fully programmable, hackable Arduino-compatible RGB LED bow tie that can last over 20 hours on a single charge!"/>
    <x v="376"/>
    <x v="2358"/>
    <x v="2"/>
    <x v="0"/>
    <s v="USD"/>
    <n v="1447286300"/>
    <n v="1444690700"/>
    <b v="0"/>
    <n v="50"/>
    <b v="1"/>
    <s v="technology/hardware"/>
    <x v="2603"/>
    <x v="2658"/>
    <s v="technology"/>
    <s v="hardware"/>
    <x v="3592"/>
    <d v="2015-11-11T18:58:20"/>
  </r>
  <r>
    <n v="2841"/>
    <s v="The Dead Loss"/>
    <s v="1920's London; two brothers try to make a name for themselves in the underground crime world but encounter a ruthless Irish mob boss."/>
    <x v="376"/>
    <x v="22"/>
    <x v="1"/>
    <x v="9"/>
    <s v="GBP"/>
    <n v="1450032297"/>
    <n v="1444844697"/>
    <b v="0"/>
    <n v="1"/>
    <b v="0"/>
    <s v="theater/plays"/>
    <x v="506"/>
    <x v="21"/>
    <s v="theater"/>
    <s v="plays"/>
    <x v="3593"/>
    <d v="2015-12-13T13:44:57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x v="2304"/>
    <x v="1"/>
    <x v="9"/>
    <s v="GBP"/>
    <n v="1447451756"/>
    <n v="1444856156"/>
    <b v="0"/>
    <n v="6"/>
    <b v="0"/>
    <s v="publishing/translations"/>
    <x v="2552"/>
    <x v="810"/>
    <s v="publishing"/>
    <s v="translations"/>
    <x v="3594"/>
    <d v="2015-11-13T16:55:56"/>
  </r>
  <r>
    <n v="239"/>
    <s v="Filthy - Short Film"/>
    <s v="Lovers Clint and Eli convey their conflicting perspectives of guilt and remorse while in the desolate Australian bush."/>
    <x v="376"/>
    <x v="53"/>
    <x v="1"/>
    <x v="3"/>
    <s v="AUD"/>
    <n v="1446984000"/>
    <n v="1445308730"/>
    <b v="0"/>
    <n v="5"/>
    <b v="0"/>
    <s v="film &amp; video/drama"/>
    <x v="2599"/>
    <x v="14"/>
    <s v="film &amp; video"/>
    <s v="drama"/>
    <x v="3595"/>
    <d v="2015-11-08T07:00:00"/>
  </r>
  <r>
    <n v="3504"/>
    <s v="Sterling Lion Theater Company"/>
    <s v="The Sterling Lion Theater Company is a non-profit theater group established for the benefit of the Connecticut lower Naugatuck Valley."/>
    <x v="376"/>
    <x v="160"/>
    <x v="2"/>
    <x v="0"/>
    <s v="USD"/>
    <n v="1447959491"/>
    <n v="1445363891"/>
    <b v="0"/>
    <n v="8"/>
    <b v="1"/>
    <s v="theater/plays"/>
    <x v="809"/>
    <x v="488"/>
    <s v="theater"/>
    <s v="plays"/>
    <x v="3596"/>
    <d v="2015-11-19T13:58:11"/>
  </r>
  <r>
    <n v="2949"/>
    <s v="Spiritual Enlightenment Center - Help raise our vibrations!"/>
    <s v="This center will be open to any and all people regardless of their religion.   We will be offering art, music, empowerment, and more!"/>
    <x v="376"/>
    <x v="82"/>
    <x v="1"/>
    <x v="0"/>
    <s v="USD"/>
    <n v="1447965917"/>
    <n v="1445370317"/>
    <b v="0"/>
    <n v="2"/>
    <b v="0"/>
    <s v="theater/spaces"/>
    <x v="1099"/>
    <x v="452"/>
    <s v="theater"/>
    <s v="spaces"/>
    <x v="3597"/>
    <d v="2015-11-19T15:45:17"/>
  </r>
  <r>
    <n v="4086"/>
    <s v="Carpe Diem Theater Troupe"/>
    <s v="Our theater troupe needs your help to put on a unique production of Hamlet! Pledge to help young actors learn and refine their skills!"/>
    <x v="376"/>
    <x v="111"/>
    <x v="1"/>
    <x v="0"/>
    <s v="USD"/>
    <n v="1448078400"/>
    <n v="1445985299"/>
    <b v="0"/>
    <n v="5"/>
    <b v="0"/>
    <s v="theater/plays"/>
    <x v="1591"/>
    <x v="2659"/>
    <s v="theater"/>
    <s v="plays"/>
    <x v="3598"/>
    <d v="2015-11-20T23:00:00"/>
  </r>
  <r>
    <n v="2835"/>
    <s v="Land of the Three Towers"/>
    <s v="A celebratory community theatre project about the Focus E15 Occupation of empty council homes on Carpenters Estate."/>
    <x v="376"/>
    <x v="2359"/>
    <x v="2"/>
    <x v="9"/>
    <s v="GBP"/>
    <n v="1449273600"/>
    <n v="1446742417"/>
    <b v="0"/>
    <n v="93"/>
    <b v="1"/>
    <s v="theater/plays"/>
    <x v="2604"/>
    <x v="2660"/>
    <s v="theater"/>
    <s v="plays"/>
    <x v="3599"/>
    <d v="2015-12-04T19:00:00"/>
  </r>
  <r>
    <n v="2272"/>
    <s v="Pick the Lock"/>
    <s v="Pick the Lock is a game of chance and strategy. Attempt to obtain priceless treasures and outwit the other players."/>
    <x v="376"/>
    <x v="2360"/>
    <x v="2"/>
    <x v="0"/>
    <s v="USD"/>
    <n v="1449506836"/>
    <n v="1446914836"/>
    <b v="0"/>
    <n v="944"/>
    <b v="1"/>
    <s v="games/tabletop games"/>
    <x v="2605"/>
    <x v="2661"/>
    <s v="games"/>
    <s v="tabletop games"/>
    <x v="3600"/>
    <d v="2015-12-07T11:47:16"/>
  </r>
  <r>
    <n v="1581"/>
    <s v="The Sharper Image"/>
    <s v="Photographic canvas prints depicting different scenes from around the globe, including local images taken in Sussex England."/>
    <x v="376"/>
    <x v="186"/>
    <x v="1"/>
    <x v="9"/>
    <s v="GBP"/>
    <n v="1450521990"/>
    <n v="1447757190"/>
    <b v="0"/>
    <n v="1"/>
    <b v="0"/>
    <s v="photography/places"/>
    <x v="647"/>
    <x v="184"/>
    <s v="photography"/>
    <s v="places"/>
    <x v="3601"/>
    <d v="2015-12-19T05:46:30"/>
  </r>
  <r>
    <n v="1117"/>
    <s v="Medieval Village"/>
    <s v="Experience the Medieval in your own village. Increase your village into a city and walk through the streets."/>
    <x v="376"/>
    <x v="2361"/>
    <x v="1"/>
    <x v="6"/>
    <s v="EUR"/>
    <n v="1451053313"/>
    <n v="1448461313"/>
    <b v="0"/>
    <n v="8"/>
    <b v="0"/>
    <s v="games/video games"/>
    <x v="2606"/>
    <x v="2662"/>
    <s v="games"/>
    <s v="video games"/>
    <x v="3602"/>
    <d v="2015-12-25T09:21:53"/>
  </r>
  <r>
    <n v="2365"/>
    <s v="IMI - It's My Identity (Canceled)"/>
    <s v="A website that could group all your social 'identities' and online property together and find new followers or creators to follow"/>
    <x v="376"/>
    <x v="0"/>
    <x v="0"/>
    <x v="5"/>
    <s v="EUR"/>
    <n v="1453071600"/>
    <n v="1449596425"/>
    <b v="0"/>
    <n v="0"/>
    <b v="0"/>
    <s v="technology/web"/>
    <x v="0"/>
    <x v="0"/>
    <s v="technology"/>
    <s v="web"/>
    <x v="3603"/>
    <d v="2016-01-17T18:00:00"/>
  </r>
  <r>
    <n v="1898"/>
    <s v="Degenerate Matters EP Funding Campaign"/>
    <s v="We are heading into the studio to create the most soulfully orchestrated Indie Pop masterpiece mankind has ever witnessed."/>
    <x v="376"/>
    <x v="2362"/>
    <x v="2"/>
    <x v="0"/>
    <s v="USD"/>
    <n v="1454349600"/>
    <n v="1451277473"/>
    <b v="0"/>
    <n v="21"/>
    <b v="1"/>
    <s v="music/indie rock"/>
    <x v="2607"/>
    <x v="2663"/>
    <s v="music"/>
    <s v="indie rock"/>
    <x v="3604"/>
    <d v="2016-02-01T13:00:00"/>
  </r>
  <r>
    <n v="3038"/>
    <s v="Overtime Theater Spruce Up"/>
    <s v="Our little theater needs some love. We took over a lab and need to make our space look more inviting and well, like a theater!"/>
    <x v="376"/>
    <x v="2355"/>
    <x v="2"/>
    <x v="0"/>
    <s v="USD"/>
    <n v="1457071397"/>
    <n v="1451887397"/>
    <b v="0"/>
    <n v="27"/>
    <b v="1"/>
    <s v="theater/spaces"/>
    <x v="1564"/>
    <x v="2664"/>
    <s v="theater"/>
    <s v="spaces"/>
    <x v="3605"/>
    <d v="2016-03-04T01:03:17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x v="2363"/>
    <x v="2"/>
    <x v="0"/>
    <s v="USD"/>
    <n v="1452872290"/>
    <n v="1452008290"/>
    <b v="0"/>
    <n v="18"/>
    <b v="1"/>
    <s v="theater/plays"/>
    <x v="2608"/>
    <x v="1725"/>
    <s v="theater"/>
    <s v="plays"/>
    <x v="3606"/>
    <d v="2016-01-15T10:38:10"/>
  </r>
  <r>
    <n v="2993"/>
    <s v="TRUE WEST: Think, Dog! Productions"/>
    <s v="Help us build the Kitchen from Hell!"/>
    <x v="376"/>
    <x v="2364"/>
    <x v="2"/>
    <x v="0"/>
    <s v="USD"/>
    <n v="1455998867"/>
    <n v="1453406867"/>
    <b v="0"/>
    <n v="22"/>
    <b v="1"/>
    <s v="theater/spaces"/>
    <x v="2609"/>
    <x v="2665"/>
    <s v="theater"/>
    <s v="spaces"/>
    <x v="3607"/>
    <d v="2016-02-20T15:07:47"/>
  </r>
  <r>
    <n v="3447"/>
    <s v="The Vagabond Halfback"/>
    <s v="&quot;He was a poet, a vagrant, a philosopher, a lady's man and a hard drinker&quot;"/>
    <x v="376"/>
    <x v="2365"/>
    <x v="2"/>
    <x v="0"/>
    <s v="USD"/>
    <n v="1458332412"/>
    <n v="1454448012"/>
    <b v="0"/>
    <n v="14"/>
    <b v="1"/>
    <s v="theater/plays"/>
    <x v="2610"/>
    <x v="2666"/>
    <s v="theater"/>
    <s v="plays"/>
    <x v="3608"/>
    <d v="2016-03-18T15:20:12"/>
  </r>
  <r>
    <n v="3751"/>
    <s v="GGC Productions 2016"/>
    <s v="I will be performing in TWO productions to kick off the 2016 season. NEED HELP TO FUND THESE GREAT SHOWS!"/>
    <x v="376"/>
    <x v="2366"/>
    <x v="2"/>
    <x v="0"/>
    <s v="USD"/>
    <n v="1459641073"/>
    <n v="1454460673"/>
    <b v="0"/>
    <n v="11"/>
    <b v="1"/>
    <s v="theater/musical"/>
    <x v="2611"/>
    <x v="2667"/>
    <s v="theater"/>
    <s v="musical"/>
    <x v="3609"/>
    <d v="2016-04-02T18:51:13"/>
  </r>
  <r>
    <n v="179"/>
    <s v="Sustain: A Film About Survival"/>
    <s v="A feature-length film about how three people survive in a diseased world."/>
    <x v="376"/>
    <x v="57"/>
    <x v="1"/>
    <x v="0"/>
    <s v="USD"/>
    <n v="1457056555"/>
    <n v="1454464555"/>
    <b v="0"/>
    <n v="2"/>
    <b v="0"/>
    <s v="film &amp; video/drama"/>
    <x v="2612"/>
    <x v="56"/>
    <s v="film &amp; video"/>
    <s v="drama"/>
    <x v="3610"/>
    <d v="2016-03-03T20:55:55"/>
  </r>
  <r>
    <n v="2928"/>
    <s v="Music Theatre of Idaho Presents &quot;A Year with Frog and Toad"/>
    <s v="This is a touring production for schools in the Treasure Valley!"/>
    <x v="376"/>
    <x v="160"/>
    <x v="2"/>
    <x v="0"/>
    <s v="USD"/>
    <n v="1457135846"/>
    <n v="1454543846"/>
    <b v="0"/>
    <n v="24"/>
    <b v="1"/>
    <s v="theater/musical"/>
    <x v="809"/>
    <x v="1328"/>
    <s v="theater"/>
    <s v="musical"/>
    <x v="3611"/>
    <d v="2016-03-04T18:57:26"/>
  </r>
  <r>
    <n v="2915"/>
    <s v="A Grimm Night for Hans Christian Anderson"/>
    <s v="An inclusive, cross community, multi-cultural theatre production for children aged 3 to 16 and their families"/>
    <x v="376"/>
    <x v="2367"/>
    <x v="1"/>
    <x v="9"/>
    <s v="GBP"/>
    <n v="1458117190"/>
    <n v="1455528790"/>
    <b v="0"/>
    <n v="3"/>
    <b v="0"/>
    <s v="theater/plays"/>
    <x v="2613"/>
    <x v="2668"/>
    <s v="theater"/>
    <s v="plays"/>
    <x v="3612"/>
    <d v="2016-03-16T03:33:10"/>
  </r>
  <r>
    <n v="3500"/>
    <s v="The Glass Menagerie: Independent Student-Run Production"/>
    <s v="A minimalist, post-modern production of the classic play, performed and produced by aspiring theater undergraduates at UMass Amherst."/>
    <x v="376"/>
    <x v="2368"/>
    <x v="2"/>
    <x v="0"/>
    <s v="USD"/>
    <n v="1457326740"/>
    <n v="1455919438"/>
    <b v="0"/>
    <n v="42"/>
    <b v="1"/>
    <s v="theater/plays"/>
    <x v="2614"/>
    <x v="2669"/>
    <s v="theater"/>
    <s v="plays"/>
    <x v="3613"/>
    <d v="2016-03-06T23:59:00"/>
  </r>
  <r>
    <n v="1428"/>
    <s v="Translation of the book &quot;He sees me with his Heart&quot;"/>
    <s v="My father wrote a book about raising a blind child. I, as a professional translator, am going to write it in English for everyone."/>
    <x v="376"/>
    <x v="100"/>
    <x v="1"/>
    <x v="2"/>
    <s v="EUR"/>
    <n v="1459584417"/>
    <n v="1456996017"/>
    <b v="0"/>
    <n v="3"/>
    <b v="0"/>
    <s v="publishing/translations"/>
    <x v="2279"/>
    <x v="31"/>
    <s v="publishing"/>
    <s v="translations"/>
    <x v="3614"/>
    <d v="2016-04-02T03:06:57"/>
  </r>
  <r>
    <n v="1739"/>
    <s v="SWEET LOVE - a Lovely Christian WEDDING SONG Happy Marriage"/>
    <s v="HELP US RECORD -- SWEET LOVE -- Listen to this sped up ROUGH version and be sure and check out the unique REWARDS ---"/>
    <x v="376"/>
    <x v="4"/>
    <x v="1"/>
    <x v="0"/>
    <s v="USD"/>
    <n v="1462391932"/>
    <n v="1457297932"/>
    <b v="0"/>
    <n v="1"/>
    <b v="0"/>
    <s v="music/faith"/>
    <x v="61"/>
    <x v="4"/>
    <s v="music"/>
    <s v="faith"/>
    <x v="3615"/>
    <d v="2016-05-04T14:58:52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x v="2369"/>
    <x v="2"/>
    <x v="0"/>
    <s v="USD"/>
    <n v="1460574924"/>
    <n v="1457982924"/>
    <b v="0"/>
    <n v="27"/>
    <b v="1"/>
    <s v="theater/plays"/>
    <x v="1282"/>
    <x v="2670"/>
    <s v="theater"/>
    <s v="plays"/>
    <x v="3616"/>
    <d v="2016-04-13T14:15:24"/>
  </r>
  <r>
    <n v="1594"/>
    <s v="Scenes and Things from New Orleans"/>
    <s v="I photograph my love of New Orleans, create canvases and share those memories with you."/>
    <x v="376"/>
    <x v="115"/>
    <x v="1"/>
    <x v="0"/>
    <s v="USD"/>
    <n v="1463329260"/>
    <n v="1458147982"/>
    <b v="0"/>
    <n v="10"/>
    <b v="0"/>
    <s v="photography/places"/>
    <x v="2615"/>
    <x v="540"/>
    <s v="photography"/>
    <s v="places"/>
    <x v="3617"/>
    <d v="2016-05-15T11:21:00"/>
  </r>
  <r>
    <n v="3231"/>
    <s v="Strong Poison Stage Play adapted fr. Dorothy L. Sayers novel"/>
    <s v="Help us reach our &quot;stretch goal&quot; of $2000! We are an adult group specializing in adapting works of fiction for the stage."/>
    <x v="376"/>
    <x v="2370"/>
    <x v="2"/>
    <x v="0"/>
    <s v="USD"/>
    <n v="1460846347"/>
    <n v="1458254347"/>
    <b v="0"/>
    <n v="28"/>
    <b v="1"/>
    <s v="theater/plays"/>
    <x v="2616"/>
    <x v="627"/>
    <s v="theater"/>
    <s v="plays"/>
    <x v="3618"/>
    <d v="2016-04-16T17:39:07"/>
  </r>
  <r>
    <n v="3582"/>
    <s v="REALLY REALLY"/>
    <s v="A contemporary American play touching on the scorching realities of growing up in the Millennial generation."/>
    <x v="376"/>
    <x v="2371"/>
    <x v="2"/>
    <x v="0"/>
    <s v="USD"/>
    <n v="1459822682"/>
    <n v="1458613082"/>
    <b v="0"/>
    <n v="49"/>
    <b v="1"/>
    <s v="theater/plays"/>
    <x v="2617"/>
    <x v="2671"/>
    <s v="theater"/>
    <s v="plays"/>
    <x v="3619"/>
    <d v="2016-04-04T21:18:02"/>
  </r>
  <r>
    <n v="3232"/>
    <s v="Honorable Men - Poor Yorick's Players 2016 Season"/>
    <s v="Honorable Men - Yorick's 10th season of free, outdoor Shakespeare.  Featuring Henry IV, part 1 and Julius Caesar."/>
    <x v="376"/>
    <x v="2372"/>
    <x v="2"/>
    <x v="0"/>
    <s v="USD"/>
    <n v="1462334340"/>
    <n v="1459711917"/>
    <b v="1"/>
    <n v="26"/>
    <b v="1"/>
    <s v="theater/plays"/>
    <x v="2618"/>
    <x v="2672"/>
    <s v="theater"/>
    <s v="plays"/>
    <x v="3620"/>
    <d v="2016-05-03T22:59:00"/>
  </r>
  <r>
    <n v="3307"/>
    <s v="The Respectful Prostitute"/>
    <s v="A group of Stanford students are going to present Jean-Paul Sartre's play, The Respectful Prostitute, at the end of Spring quarter."/>
    <x v="376"/>
    <x v="2373"/>
    <x v="2"/>
    <x v="0"/>
    <s v="USD"/>
    <n v="1463275339"/>
    <n v="1460683339"/>
    <b v="0"/>
    <n v="20"/>
    <b v="1"/>
    <s v="theater/plays"/>
    <x v="2619"/>
    <x v="2673"/>
    <s v="theater"/>
    <s v="plays"/>
    <x v="3621"/>
    <d v="2016-05-14T20:22:19"/>
  </r>
  <r>
    <n v="3974"/>
    <s v="The Taming of the Shrew"/>
    <s v="We are performing Shakespeare's &quot;The Taming of the Shrew&quot; in its original Elizabethan setting at the Oxford Shakespeare Festival."/>
    <x v="376"/>
    <x v="1264"/>
    <x v="1"/>
    <x v="9"/>
    <s v="GBP"/>
    <n v="1464872848"/>
    <n v="1462280848"/>
    <b v="0"/>
    <n v="11"/>
    <b v="0"/>
    <s v="theater/plays"/>
    <x v="2620"/>
    <x v="2674"/>
    <s v="theater"/>
    <s v="plays"/>
    <x v="3622"/>
    <d v="2016-06-02T08:07:28"/>
  </r>
  <r>
    <n v="3771"/>
    <s v="COME OUT SWINGIN'!"/>
    <s v="I would like to make a demo recording of six songs from COME OUT SWINGIN'!"/>
    <x v="376"/>
    <x v="2374"/>
    <x v="2"/>
    <x v="0"/>
    <s v="USD"/>
    <n v="1463529600"/>
    <n v="1462307652"/>
    <b v="0"/>
    <n v="38"/>
    <b v="1"/>
    <s v="theater/musical"/>
    <x v="2621"/>
    <x v="2675"/>
    <s v="theater"/>
    <s v="musical"/>
    <x v="3623"/>
    <d v="2016-05-17T19:00:00"/>
  </r>
  <r>
    <n v="1758"/>
    <s v="Yashica TLR Cameras History -Playing Cards"/>
    <s v="Yashica TLRs (Twin Lens Reflex) history cards are a cool way to present Yashica TLR collections in a fun way: by playing cards. Enjoy!"/>
    <x v="376"/>
    <x v="2375"/>
    <x v="2"/>
    <x v="0"/>
    <s v="USD"/>
    <n v="1468536992"/>
    <n v="1463352992"/>
    <b v="0"/>
    <n v="27"/>
    <b v="1"/>
    <s v="photography/photobooks"/>
    <x v="2622"/>
    <x v="2676"/>
    <s v="photography"/>
    <s v="photobooks"/>
    <x v="3624"/>
    <d v="2016-07-14T17:56:32"/>
  </r>
  <r>
    <n v="3117"/>
    <s v="Cowes and The Sea"/>
    <s v="Performing Arts workshops, for young people aged 5 -16, exploring how the sea has shaped Cowes as a settlement."/>
    <x v="376"/>
    <x v="4"/>
    <x v="1"/>
    <x v="9"/>
    <s v="GBP"/>
    <n v="1464354720"/>
    <n v="1463648360"/>
    <b v="0"/>
    <n v="1"/>
    <b v="0"/>
    <s v="theater/spaces"/>
    <x v="61"/>
    <x v="4"/>
    <s v="theater"/>
    <s v="spaces"/>
    <x v="3625"/>
    <d v="2016-05-27T08:12:00"/>
  </r>
  <r>
    <n v="2988"/>
    <s v="Curtain up at the Shoebox Theatre!"/>
    <s v="Since October 2015 the Shoebox Theatre has become a hub of creativity - The next step in our journey is to hang stage curtains!"/>
    <x v="376"/>
    <x v="160"/>
    <x v="2"/>
    <x v="9"/>
    <s v="GBP"/>
    <n v="1466412081"/>
    <n v="1463820081"/>
    <b v="0"/>
    <n v="28"/>
    <b v="1"/>
    <s v="theater/spaces"/>
    <x v="809"/>
    <x v="157"/>
    <s v="theater"/>
    <s v="spaces"/>
    <x v="3626"/>
    <d v="2016-06-20T03:41:21"/>
  </r>
  <r>
    <n v="3349"/>
    <s v="MEASURE FOR MEASURE: an all-female adaptation"/>
    <s v="In this ninety-minute adaptation of the classic Shakespeare play, a cast of nine women asks the question: What even is virginity anyway"/>
    <x v="376"/>
    <x v="2376"/>
    <x v="2"/>
    <x v="0"/>
    <s v="USD"/>
    <n v="1465837200"/>
    <n v="1463971172"/>
    <b v="0"/>
    <n v="14"/>
    <b v="1"/>
    <s v="theater/plays"/>
    <x v="2623"/>
    <x v="2677"/>
    <s v="theater"/>
    <s v="plays"/>
    <x v="3627"/>
    <d v="2016-06-13T12:00:00"/>
  </r>
  <r>
    <n v="2344"/>
    <s v="Tired of Corporation Negotiation? THINK MIDDLE MEDIATION!"/>
    <s v="SAVE MONEY! Stop worrying about account disputes, supervising installs, and corporation bull-****. We actively negotiate on your behalf"/>
    <x v="376"/>
    <x v="4"/>
    <x v="0"/>
    <x v="11"/>
    <s v="CAD"/>
    <n v="1466789269"/>
    <n v="1464197269"/>
    <b v="0"/>
    <n v="1"/>
    <b v="0"/>
    <s v="technology/web"/>
    <x v="61"/>
    <x v="4"/>
    <s v="technology"/>
    <s v="web"/>
    <x v="3628"/>
    <d v="2016-06-24T12:27:49"/>
  </r>
  <r>
    <n v="1211"/>
    <s v="500 Views of Japan"/>
    <s v="From 2010 to 2015, I took over 15 000 photos in Japan. Here's 500 of them. Landscape, city view, people and so much more!"/>
    <x v="376"/>
    <x v="2377"/>
    <x v="2"/>
    <x v="11"/>
    <s v="CAD"/>
    <n v="1465505261"/>
    <n v="1464209261"/>
    <b v="0"/>
    <n v="6"/>
    <b v="1"/>
    <s v="photography/photobooks"/>
    <x v="1611"/>
    <x v="2678"/>
    <s v="photography"/>
    <s v="photobooks"/>
    <x v="3629"/>
    <d v="2016-06-09T15:47:41"/>
  </r>
  <r>
    <n v="3531"/>
    <s v="The Reinvention of Lily Johnson"/>
    <s v="A political comedy for a crazy election year"/>
    <x v="376"/>
    <x v="2333"/>
    <x v="2"/>
    <x v="0"/>
    <s v="USD"/>
    <n v="1467301334"/>
    <n v="1464709334"/>
    <b v="0"/>
    <n v="26"/>
    <b v="1"/>
    <s v="theater/plays"/>
    <x v="1124"/>
    <x v="2679"/>
    <s v="theater"/>
    <s v="plays"/>
    <x v="3630"/>
    <d v="2016-06-30T10:42:14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x v="160"/>
    <x v="2"/>
    <x v="0"/>
    <s v="USD"/>
    <n v="1466139300"/>
    <n v="1464854398"/>
    <b v="0"/>
    <n v="19"/>
    <b v="1"/>
    <s v="music/rock"/>
    <x v="809"/>
    <x v="2680"/>
    <s v="music"/>
    <s v="rock"/>
    <x v="3631"/>
    <d v="2016-06-16T23:55:00"/>
  </r>
  <r>
    <n v="2759"/>
    <s v="Bunyip Magic - Epic kids Adventures of the Mythical Bunyip!"/>
    <s v="READY TO PRINT. A fun 38 page full color, hand illustrated children's book based on Australian animals and Indigenous Legends."/>
    <x v="376"/>
    <x v="333"/>
    <x v="1"/>
    <x v="3"/>
    <s v="AUD"/>
    <n v="1468658866"/>
    <n v="1464943666"/>
    <b v="0"/>
    <n v="2"/>
    <b v="0"/>
    <s v="publishing/children's books"/>
    <x v="365"/>
    <x v="618"/>
    <s v="publishing"/>
    <s v="children's books"/>
    <x v="3632"/>
    <d v="2016-07-16T03:47:46"/>
  </r>
  <r>
    <n v="3784"/>
    <s v="Whitehall Theatre Presents: Little Shop of Horrors"/>
    <s v="This year, we will be producing the cult classic Little Shop of Horrors with your proceeds going towards venue and production costs."/>
    <x v="376"/>
    <x v="2332"/>
    <x v="2"/>
    <x v="11"/>
    <s v="CAD"/>
    <n v="1468193532"/>
    <n v="1465601532"/>
    <b v="0"/>
    <n v="10"/>
    <b v="1"/>
    <s v="theater/musical"/>
    <x v="2280"/>
    <x v="2681"/>
    <s v="theater"/>
    <s v="musical"/>
    <x v="3633"/>
    <d v="2016-07-10T18:32:12"/>
  </r>
  <r>
    <n v="3707"/>
    <s v="A KC Fringe World Premiere: DESPERATE ACTS"/>
    <s v="Support this collection of new plays by Kansas City writers and the artists who are bringing it to life!"/>
    <x v="376"/>
    <x v="2168"/>
    <x v="2"/>
    <x v="0"/>
    <s v="USD"/>
    <n v="1469165160"/>
    <n v="1467335378"/>
    <b v="0"/>
    <n v="23"/>
    <b v="1"/>
    <s v="theater/plays"/>
    <x v="2624"/>
    <x v="2682"/>
    <s v="theater"/>
    <s v="plays"/>
    <x v="3634"/>
    <d v="2016-07-22T00:26:00"/>
  </r>
  <r>
    <n v="1135"/>
    <s v="Trumperama"/>
    <s v="&quot;Trumperama&quot; ist ein Jump 'n' Run Spiel im 8-Bit Stil fÃ¼r Android._x000a_Donald Trump gewinnt die Wahlen und muss gestoppt werden!"/>
    <x v="376"/>
    <x v="15"/>
    <x v="1"/>
    <x v="6"/>
    <s v="EUR"/>
    <n v="1470527094"/>
    <n v="1467935094"/>
    <b v="0"/>
    <n v="1"/>
    <b v="0"/>
    <s v="games/mobile games"/>
    <x v="1658"/>
    <x v="14"/>
    <s v="games"/>
    <s v="mobile games"/>
    <x v="3635"/>
    <d v="2016-08-06T18:44:54"/>
  </r>
  <r>
    <n v="1735"/>
    <s v="Leo's RainSong Artist program"/>
    <s v="RainSong is letting my buy a discounted guitar. I will use this to offer my talents to the ministry programs I'm a part of."/>
    <x v="376"/>
    <x v="467"/>
    <x v="1"/>
    <x v="0"/>
    <s v="USD"/>
    <n v="1470598345"/>
    <n v="1468006345"/>
    <b v="0"/>
    <n v="2"/>
    <b v="0"/>
    <s v="music/faith"/>
    <x v="1665"/>
    <x v="100"/>
    <s v="music"/>
    <s v="faith"/>
    <x v="3636"/>
    <d v="2016-08-07T14:32:25"/>
  </r>
  <r>
    <n v="3435"/>
    <s v="Tickets for the Tenderloin"/>
    <s v="People Of Interest is providing free tickets to &quot;Campo Maldito&quot; for Tenderloin residents who could not otherwise afford to see it."/>
    <x v="376"/>
    <x v="2378"/>
    <x v="2"/>
    <x v="0"/>
    <s v="USD"/>
    <n v="1470538800"/>
    <n v="1469112493"/>
    <b v="0"/>
    <n v="19"/>
    <b v="1"/>
    <s v="theater/plays"/>
    <x v="2212"/>
    <x v="2683"/>
    <s v="theater"/>
    <s v="plays"/>
    <x v="3637"/>
    <d v="2016-08-06T22:00:00"/>
  </r>
  <r>
    <n v="2347"/>
    <s v="Course: Create Complete Web Apps without Coding (Canceled)"/>
    <s v="Back this project and get access to a course about building COMPLETE web applications without coding."/>
    <x v="376"/>
    <x v="271"/>
    <x v="0"/>
    <x v="0"/>
    <s v="USD"/>
    <n v="1472135676"/>
    <n v="1469543676"/>
    <b v="0"/>
    <n v="1"/>
    <b v="0"/>
    <s v="technology/web"/>
    <x v="2084"/>
    <x v="31"/>
    <s v="technology"/>
    <s v="web"/>
    <x v="3638"/>
    <d v="2016-08-25T09:34:36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x v="0"/>
    <x v="0"/>
    <x v="0"/>
    <s v="USD"/>
    <n v="1472604262"/>
    <n v="1470012262"/>
    <b v="0"/>
    <n v="0"/>
    <b v="0"/>
    <s v="journalism/audio"/>
    <x v="0"/>
    <x v="0"/>
    <s v="journalism"/>
    <s v="audio"/>
    <x v="3639"/>
    <d v="2016-08-30T19:44:22"/>
  </r>
  <r>
    <n v="3323"/>
    <s v="Migrants' Theatre"/>
    <s v="Young adult theatre makers from London are raising money to cover costs for touring with their current production MigrantsÂ´ Rhapsody."/>
    <x v="376"/>
    <x v="2379"/>
    <x v="2"/>
    <x v="9"/>
    <s v="GBP"/>
    <n v="1474793208"/>
    <n v="1472201208"/>
    <b v="0"/>
    <n v="49"/>
    <b v="1"/>
    <s v="theater/plays"/>
    <x v="2625"/>
    <x v="2684"/>
    <s v="theater"/>
    <s v="plays"/>
    <x v="3640"/>
    <d v="2016-09-25T03:46:48"/>
  </r>
  <r>
    <n v="1839"/>
    <s v="Help The King of Mars Record Their First EP!"/>
    <s v="The King of Mars, a Chicago rock band, needs your help funding their first EP! Visit us at thekingofmars.com for more."/>
    <x v="376"/>
    <x v="155"/>
    <x v="2"/>
    <x v="0"/>
    <s v="USD"/>
    <n v="1475342382"/>
    <n v="1472750382"/>
    <b v="0"/>
    <n v="45"/>
    <b v="1"/>
    <s v="music/rock"/>
    <x v="2626"/>
    <x v="2685"/>
    <s v="music"/>
    <s v="rock"/>
    <x v="3641"/>
    <d v="2016-10-01T12:19:42"/>
  </r>
  <r>
    <n v="2636"/>
    <s v="Starduster II - Photographing Earth from Near-Space"/>
    <s v="Real-time high-altitude weather balloon tracking using amateur radios - capturing stunning near-space visuals - now with more science!"/>
    <x v="376"/>
    <x v="2380"/>
    <x v="2"/>
    <x v="0"/>
    <s v="USD"/>
    <n v="1476579600"/>
    <n v="1474641914"/>
    <b v="0"/>
    <n v="50"/>
    <b v="1"/>
    <s v="technology/space exploration"/>
    <x v="2627"/>
    <x v="2686"/>
    <s v="technology"/>
    <s v="space exploration"/>
    <x v="3642"/>
    <d v="2016-10-15T20:00:00"/>
  </r>
  <r>
    <n v="3619"/>
    <s v="VST presents Sincerity Forever"/>
    <s v="We are a fledgling theatre company based in Atlanta looking to fund our first show, Sincerity Forever by playwright Mac Wellman."/>
    <x v="376"/>
    <x v="122"/>
    <x v="2"/>
    <x v="0"/>
    <s v="USD"/>
    <n v="1479592800"/>
    <n v="1476760226"/>
    <b v="0"/>
    <n v="17"/>
    <b v="1"/>
    <s v="theater/plays"/>
    <x v="2565"/>
    <x v="2608"/>
    <s v="theater"/>
    <s v="plays"/>
    <x v="3643"/>
    <d v="2016-11-19T17:00:00"/>
  </r>
  <r>
    <n v="3645"/>
    <s v="If the Shoe Fits"/>
    <s v="This new musical comedy empowers women and girls of all ages to be themselves in their shoes, whatever shoes they choose."/>
    <x v="376"/>
    <x v="4"/>
    <x v="1"/>
    <x v="11"/>
    <s v="CAD"/>
    <n v="1479773838"/>
    <n v="1477178238"/>
    <b v="0"/>
    <n v="1"/>
    <b v="0"/>
    <s v="theater/musical"/>
    <x v="61"/>
    <x v="4"/>
    <s v="theater"/>
    <s v="musical"/>
    <x v="3644"/>
    <d v="2016-11-21T19:17:18"/>
  </r>
  <r>
    <n v="2259"/>
    <s v="The Second Breakfast"/>
    <s v="More Halfmen, more goats, more guns, and most of all some neat buildings and structures for the little fellas to hang out in!"/>
    <x v="376"/>
    <x v="2381"/>
    <x v="2"/>
    <x v="9"/>
    <s v="GBP"/>
    <n v="1481224736"/>
    <n v="1480360736"/>
    <b v="0"/>
    <n v="206"/>
    <b v="1"/>
    <s v="games/tabletop games"/>
    <x v="2628"/>
    <x v="2687"/>
    <s v="games"/>
    <s v="tabletop games"/>
    <x v="3645"/>
    <d v="2016-12-08T14:18:56"/>
  </r>
  <r>
    <n v="182"/>
    <s v="ABU Pakistani Independent Feature Film"/>
    <s v="I'm Faraz, and I am raising money for my feature film called ABU. This one is for our parents, and our responsibilities towards them."/>
    <x v="376"/>
    <x v="0"/>
    <x v="1"/>
    <x v="0"/>
    <s v="USD"/>
    <n v="1483748232"/>
    <n v="1481156232"/>
    <b v="0"/>
    <n v="0"/>
    <b v="0"/>
    <s v="film &amp; video/drama"/>
    <x v="0"/>
    <x v="0"/>
    <s v="film &amp; video"/>
    <s v="drama"/>
    <x v="3646"/>
    <d v="2017-01-06T19:17:12"/>
  </r>
  <r>
    <n v="885"/>
    <s v="Origin - Cobrette Bardole's Sophomore Album!"/>
    <s v="Cobrette Bardole's widely anticipated sophomore release is ready for tracking and he needs your help to make it a reality!"/>
    <x v="376"/>
    <x v="1450"/>
    <x v="1"/>
    <x v="0"/>
    <s v="USD"/>
    <n v="1483137311"/>
    <n v="1481322911"/>
    <b v="0"/>
    <n v="21"/>
    <b v="0"/>
    <s v="music/indie rock"/>
    <x v="2629"/>
    <x v="157"/>
    <s v="music"/>
    <s v="indie rock"/>
    <x v="3647"/>
    <d v="2016-12-30T17:35:11"/>
  </r>
  <r>
    <n v="1182"/>
    <s v="J &amp; D Rolling Smoke BBQ expansion"/>
    <s v="Two  years ago this business was started to help a local non-profit.  We have since expanded and provide jobs in our small community."/>
    <x v="376"/>
    <x v="529"/>
    <x v="1"/>
    <x v="0"/>
    <s v="USD"/>
    <n v="1484239320"/>
    <n v="1482609088"/>
    <b v="0"/>
    <n v="4"/>
    <b v="0"/>
    <s v="food/food trucks"/>
    <x v="2630"/>
    <x v="532"/>
    <s v="food"/>
    <s v="food trucks"/>
    <x v="3648"/>
    <d v="2017-01-12T11:42:00"/>
  </r>
  <r>
    <n v="2261"/>
    <s v="Hero: Aluminum dice inspired by super heroes :)"/>
    <s v="When you think about super heroes, you think of their stunning colorful outfits. Hero dice is great for super hero or anyother games :)"/>
    <x v="376"/>
    <x v="2382"/>
    <x v="2"/>
    <x v="3"/>
    <s v="AUD"/>
    <n v="1487093020"/>
    <n v="1485278620"/>
    <b v="0"/>
    <n v="210"/>
    <b v="1"/>
    <s v="games/tabletop games"/>
    <x v="2631"/>
    <x v="2688"/>
    <s v="games"/>
    <s v="tabletop games"/>
    <x v="3649"/>
    <d v="2017-02-14T12:23:40"/>
  </r>
  <r>
    <n v="2241"/>
    <s v="Savage Worlds Zombie Squad"/>
    <s v="You are Ex- Military criminals sent on suicide missions on the edge of space. Science Fiction Tabletop RPG using Savage Worlds"/>
    <x v="376"/>
    <x v="2383"/>
    <x v="2"/>
    <x v="9"/>
    <s v="GBP"/>
    <n v="1488484300"/>
    <n v="1485892300"/>
    <b v="0"/>
    <n v="163"/>
    <b v="1"/>
    <s v="games/tabletop games"/>
    <x v="2632"/>
    <x v="2689"/>
    <s v="games"/>
    <s v="tabletop games"/>
    <x v="3650"/>
    <d v="2017-03-02T14:51:40"/>
  </r>
  <r>
    <n v="2325"/>
    <s v="MAGA Private Label Spicy Sauce"/>
    <s v="Do you like to Maga? Do you like hot sauce as spicy as your memes? Do you like sexy frogs? Of course you do were all adults here."/>
    <x v="376"/>
    <x v="889"/>
    <x v="3"/>
    <x v="0"/>
    <s v="USD"/>
    <n v="1490830331"/>
    <n v="1488241931"/>
    <b v="0"/>
    <n v="7"/>
    <b v="0"/>
    <s v="food/small batch"/>
    <x v="2633"/>
    <x v="2690"/>
    <s v="food"/>
    <s v="small batch"/>
    <x v="3651"/>
    <d v="2017-03-29T18:32:11"/>
  </r>
  <r>
    <n v="3134"/>
    <s v="Threads by David Lane at The Hope Theatre - 11-29 April"/>
    <s v="Time Zone Theatre &amp; Arteria Theatre present this emotional thriller about Love, Loss and what happens when life goes on, but you can't."/>
    <x v="376"/>
    <x v="1651"/>
    <x v="3"/>
    <x v="9"/>
    <s v="GBP"/>
    <n v="1490631419"/>
    <n v="1488820619"/>
    <b v="0"/>
    <n v="12"/>
    <b v="0"/>
    <s v="theater/plays"/>
    <x v="2634"/>
    <x v="2475"/>
    <s v="theater"/>
    <s v="plays"/>
    <x v="3652"/>
    <d v="2017-03-27T11:16:59"/>
  </r>
  <r>
    <n v="1883"/>
    <s v="Afraid Of Figs - Help Fund our New CD - &quot;SAFE&quot;"/>
    <s v="Afraid Of Figs is a high energy pop/rock band, with off-the-wall humor, catchy hooks, and wild interactive live shows."/>
    <x v="377"/>
    <x v="2384"/>
    <x v="2"/>
    <x v="0"/>
    <s v="USD"/>
    <n v="1333921508"/>
    <n v="1331333108"/>
    <b v="0"/>
    <n v="32"/>
    <b v="1"/>
    <s v="music/indie rock"/>
    <x v="2635"/>
    <x v="2691"/>
    <s v="music"/>
    <s v="indie rock"/>
    <x v="3653"/>
    <d v="2012-04-08T16:45:08"/>
  </r>
  <r>
    <n v="383"/>
    <s v="Tornado Pursuit: 2014 Storm Chasing Web Series"/>
    <s v="An independent documentary web series about storm chasing in tornado alley that features the chase team TornadoRaiders.com"/>
    <x v="377"/>
    <x v="2048"/>
    <x v="2"/>
    <x v="0"/>
    <s v="USD"/>
    <n v="1400467759"/>
    <n v="1398480559"/>
    <b v="0"/>
    <n v="48"/>
    <b v="1"/>
    <s v="film &amp; video/documentary"/>
    <x v="2636"/>
    <x v="2692"/>
    <s v="film &amp; video"/>
    <s v="documentary"/>
    <x v="3654"/>
    <d v="2014-05-18T21:49:19"/>
  </r>
  <r>
    <n v="3458"/>
    <s v="J. Lee Vocque's BASED ON ACTUAL EVENTS"/>
    <s v="I promised my mother on her deathbed that I would tell the world MY story, so here it goes...crossing fingers, 2015 SF FRINGE"/>
    <x v="378"/>
    <x v="2385"/>
    <x v="2"/>
    <x v="0"/>
    <s v="USD"/>
    <n v="1422937620"/>
    <n v="1420606303"/>
    <b v="0"/>
    <n v="27"/>
    <b v="1"/>
    <s v="theater/plays"/>
    <x v="2637"/>
    <x v="2693"/>
    <s v="theater"/>
    <s v="plays"/>
    <x v="3655"/>
    <d v="2015-02-02T23:27:00"/>
  </r>
  <r>
    <n v="3532"/>
    <s v="&quot;I Will Speak For Myself&quot;"/>
    <s v="Our goal: To produce a stirring one-woman show historically based on African-American womenâ€™s experiences, struggles, and journeys."/>
    <x v="379"/>
    <x v="1839"/>
    <x v="2"/>
    <x v="0"/>
    <s v="USD"/>
    <n v="1411012740"/>
    <n v="1409667827"/>
    <b v="0"/>
    <n v="27"/>
    <b v="1"/>
    <s v="theater/plays"/>
    <x v="2638"/>
    <x v="2694"/>
    <s v="theater"/>
    <s v="plays"/>
    <x v="3656"/>
    <d v="2014-09-17T22:59:00"/>
  </r>
  <r>
    <n v="2634"/>
    <s v="Project Stardust Part 2"/>
    <s v="After a unsuccessful recovery last time we are trying again to successfully launch and recover a weather balloon from space."/>
    <x v="380"/>
    <x v="2386"/>
    <x v="2"/>
    <x v="0"/>
    <s v="USD"/>
    <n v="1475163921"/>
    <n v="1472571921"/>
    <b v="0"/>
    <n v="25"/>
    <b v="1"/>
    <s v="technology/space exploration"/>
    <x v="2639"/>
    <x v="2695"/>
    <s v="technology"/>
    <s v="space exploration"/>
    <x v="3657"/>
    <d v="2016-09-29T10:45:21"/>
  </r>
  <r>
    <n v="1242"/>
    <s v="Add your voice to Cellphonia 9/11 (Canceled)"/>
    <s v="Cellphonia 9/11 (http://cellphonia.org/911/) is one of the performance pieces in the Music After marathon concert on 9.11.11"/>
    <x v="381"/>
    <x v="186"/>
    <x v="0"/>
    <x v="0"/>
    <s v="USD"/>
    <n v="1315747080"/>
    <n v="1314417502"/>
    <b v="0"/>
    <n v="1"/>
    <b v="0"/>
    <s v="music/world music"/>
    <x v="2640"/>
    <x v="184"/>
    <s v="music"/>
    <s v="world music"/>
    <x v="3658"/>
    <d v="2011-09-11T08:18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x v="25"/>
    <x v="1"/>
    <x v="0"/>
    <s v="USD"/>
    <n v="1277501520"/>
    <n v="1273874306"/>
    <b v="0"/>
    <n v="5"/>
    <b v="0"/>
    <s v="music/jazz"/>
    <x v="2641"/>
    <x v="24"/>
    <s v="music"/>
    <s v="jazz"/>
    <x v="3659"/>
    <d v="2010-06-25T16:32:00"/>
  </r>
  <r>
    <n v="73"/>
    <s v="Project Z-6463 - a 3D short movie by Chris Eller"/>
    <s v="A scientist on the brink of a discovery that will revolutionize society sees her work destroyed in an experiment gone horribly wrong."/>
    <x v="382"/>
    <x v="2387"/>
    <x v="2"/>
    <x v="0"/>
    <s v="USD"/>
    <n v="1304395140"/>
    <n v="1297620584"/>
    <b v="0"/>
    <n v="18"/>
    <b v="1"/>
    <s v="film &amp; video/shorts"/>
    <x v="809"/>
    <x v="14"/>
    <s v="film &amp; video"/>
    <s v="shorts"/>
    <x v="3660"/>
    <d v="2011-05-02T22:59:00"/>
  </r>
  <r>
    <n v="1840"/>
    <s v="City of the Weak on Tour!"/>
    <s v="St. Paul five-piece band City of the Weak hits the road May 9th, heading for Ft. Lauderdale to attend the Driven Music Conference!"/>
    <x v="382"/>
    <x v="1223"/>
    <x v="2"/>
    <x v="0"/>
    <s v="USD"/>
    <n v="1367902740"/>
    <n v="1366251510"/>
    <b v="0"/>
    <n v="13"/>
    <b v="1"/>
    <s v="music/rock"/>
    <x v="2642"/>
    <x v="2696"/>
    <s v="music"/>
    <s v="rock"/>
    <x v="3661"/>
    <d v="2013-05-06T23:59:00"/>
  </r>
  <r>
    <n v="2557"/>
    <s v="European Tour"/>
    <s v="Raising money for our concert tour of Switzerland and Germany in June/July 2014"/>
    <x v="382"/>
    <x v="2388"/>
    <x v="2"/>
    <x v="9"/>
    <s v="GBP"/>
    <n v="1400176386"/>
    <n v="1397584386"/>
    <b v="0"/>
    <n v="36"/>
    <b v="1"/>
    <s v="music/classical music"/>
    <x v="2643"/>
    <x v="2697"/>
    <s v="music"/>
    <s v="classical music"/>
    <x v="3662"/>
    <d v="2014-05-15T12:53:06"/>
  </r>
  <r>
    <n v="3510"/>
    <s v="Shakespeare in the Park: Much Ado About Nothing"/>
    <s v="The Uncommon Loons return with Much Ado for a 2nd production of Shakespeare in Minnesota's Nature on the banks of the Mississippi!"/>
    <x v="382"/>
    <x v="2157"/>
    <x v="2"/>
    <x v="0"/>
    <s v="USD"/>
    <n v="1404312846"/>
    <n v="1402584846"/>
    <b v="0"/>
    <n v="15"/>
    <b v="1"/>
    <s v="theater/plays"/>
    <x v="2644"/>
    <x v="2698"/>
    <s v="theater"/>
    <s v="plays"/>
    <x v="3663"/>
    <d v="2014-07-02T09:54:06"/>
  </r>
  <r>
    <n v="2523"/>
    <s v="Pater Noster Project"/>
    <s v="PATER NOSTER (2003) by Thomas Oboe Lee, scored for baritone solo and string quartet.  Hauntingly beautiful, yet never performed."/>
    <x v="382"/>
    <x v="2389"/>
    <x v="2"/>
    <x v="0"/>
    <s v="USD"/>
    <n v="1416270292"/>
    <n v="1413674692"/>
    <b v="0"/>
    <n v="26"/>
    <b v="1"/>
    <s v="music/classical music"/>
    <x v="2645"/>
    <x v="2699"/>
    <s v="music"/>
    <s v="classical music"/>
    <x v="3664"/>
    <d v="2014-11-17T19:24:52"/>
  </r>
  <r>
    <n v="3565"/>
    <s v="The Honeymoon is Over - An Original Play by Zakry Fin"/>
    <s v="The Honeymoon is Over is a romantic comedy about a recently eloped couple learning the dynamics of living together for the first time."/>
    <x v="382"/>
    <x v="2324"/>
    <x v="2"/>
    <x v="0"/>
    <s v="USD"/>
    <n v="1420048208"/>
    <n v="1417456208"/>
    <b v="0"/>
    <n v="12"/>
    <b v="1"/>
    <s v="theater/plays"/>
    <x v="2646"/>
    <x v="2700"/>
    <s v="theater"/>
    <s v="plays"/>
    <x v="3665"/>
    <d v="2014-12-31T12:50:08"/>
  </r>
  <r>
    <n v="3580"/>
    <s v="Annabel Lost"/>
    <s v="Annabel Lost combines visual art and performance poetry to tell the story of two orphaned refugees, Quetzal and Rhime."/>
    <x v="382"/>
    <x v="202"/>
    <x v="2"/>
    <x v="0"/>
    <s v="USD"/>
    <n v="1425185940"/>
    <n v="1421900022"/>
    <b v="0"/>
    <n v="27"/>
    <b v="1"/>
    <s v="theater/plays"/>
    <x v="2647"/>
    <x v="2701"/>
    <s v="theater"/>
    <s v="plays"/>
    <x v="3666"/>
    <d v="2015-02-28T23:59:00"/>
  </r>
  <r>
    <n v="1899"/>
    <s v="Ukulele Songs from the Zombie Apocalypse"/>
    <s v="Ukulele Songs from the Zombie Apocalypse, a concept album where boy meets girl, boy loses girl to Zombie King, boy gets girl back. Fun!"/>
    <x v="382"/>
    <x v="2271"/>
    <x v="2"/>
    <x v="0"/>
    <s v="USD"/>
    <n v="1427319366"/>
    <n v="1424730966"/>
    <b v="0"/>
    <n v="42"/>
    <b v="1"/>
    <s v="music/indie rock"/>
    <x v="2453"/>
    <x v="2622"/>
    <s v="music"/>
    <s v="indie rock"/>
    <x v="3667"/>
    <d v="2015-03-25T16:36:06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x v="0"/>
    <x v="1"/>
    <x v="5"/>
    <s v="EUR"/>
    <n v="1461235478"/>
    <n v="1459507478"/>
    <b v="0"/>
    <n v="0"/>
    <b v="0"/>
    <s v="publishing/translations"/>
    <x v="0"/>
    <x v="0"/>
    <s v="publishing"/>
    <s v="translations"/>
    <x v="3668"/>
    <d v="2016-04-21T05:44:38"/>
  </r>
  <r>
    <n v="1206"/>
    <s v="Until I Gush Forth / Limited Edition Zine by Esthaem"/>
    <s v="Limited edition zine by photographic artist Esthaem, signed and hand-numbered including a screen printed banderole. Edition of 100."/>
    <x v="382"/>
    <x v="2328"/>
    <x v="2"/>
    <x v="15"/>
    <s v="EUR"/>
    <n v="1489238940"/>
    <n v="1486406253"/>
    <b v="0"/>
    <n v="32"/>
    <b v="1"/>
    <s v="photography/photobooks"/>
    <x v="2280"/>
    <x v="2702"/>
    <s v="photography"/>
    <s v="photobooks"/>
    <x v="3669"/>
    <d v="2017-03-11T08:29:00"/>
  </r>
  <r>
    <n v="3026"/>
    <s v="The Bohemian Balcony - A Creative Space For All"/>
    <s v="The Bohemian Balcony is a innovate multi-arts venue created by the people for the community. A platform for our arts to grow and shine."/>
    <x v="382"/>
    <x v="2390"/>
    <x v="2"/>
    <x v="9"/>
    <s v="GBP"/>
    <n v="1488538892"/>
    <n v="1487329292"/>
    <b v="0"/>
    <n v="25"/>
    <b v="1"/>
    <s v="theater/spaces"/>
    <x v="2648"/>
    <x v="2703"/>
    <s v="theater"/>
    <s v="spaces"/>
    <x v="3670"/>
    <d v="2017-03-03T06:01:32"/>
  </r>
  <r>
    <n v="2293"/>
    <s v="&quot;Hurt N' Wrong&quot; New Album Fundraiser!"/>
    <s v="Donate here to be a part of the upcoming album. Every little bit helps!"/>
    <x v="383"/>
    <x v="2391"/>
    <x v="2"/>
    <x v="0"/>
    <s v="USD"/>
    <n v="1348545540"/>
    <n v="1346345999"/>
    <b v="0"/>
    <n v="27"/>
    <b v="1"/>
    <s v="music/rock"/>
    <x v="2649"/>
    <x v="2704"/>
    <s v="music"/>
    <s v="rock"/>
    <x v="3671"/>
    <d v="2012-09-24T22:59:00"/>
  </r>
  <r>
    <n v="3732"/>
    <s v="Elektra Bekent - Afstudeervoorstelling"/>
    <s v="Mijn solo voorstelling gaat over Elektra (Sophokles) en hoe zij als jongere alles beleeft en meemaakt!"/>
    <x v="383"/>
    <x v="1504"/>
    <x v="1"/>
    <x v="4"/>
    <s v="EUR"/>
    <n v="1422100800"/>
    <n v="1416932133"/>
    <b v="0"/>
    <n v="4"/>
    <b v="0"/>
    <s v="theater/plays"/>
    <x v="2650"/>
    <x v="2188"/>
    <s v="theater"/>
    <s v="plays"/>
    <x v="3672"/>
    <d v="2015-01-24T07:00:00"/>
  </r>
  <r>
    <n v="3982"/>
    <s v="Flush - David Dipper - Break Point Theatre"/>
    <s v="Sex, deception, addiction, life. _x000a_A quality piece of relevant theatre at one of London's most vibrant and respected fringe theatres."/>
    <x v="383"/>
    <x v="260"/>
    <x v="1"/>
    <x v="9"/>
    <s v="GBP"/>
    <n v="1436297180"/>
    <n v="1431113180"/>
    <b v="0"/>
    <n v="5"/>
    <b v="0"/>
    <s v="theater/plays"/>
    <x v="2612"/>
    <x v="187"/>
    <s v="theater"/>
    <s v="plays"/>
    <x v="3673"/>
    <d v="2015-07-07T14:26:20"/>
  </r>
  <r>
    <n v="19"/>
    <s v="Brouhaha (an Original Sitcom)"/>
    <s v="Brouhaha chronicles the adventures of aspiring comedian and prolific hedonist Jenny Carmichael as she works at a clickbait website."/>
    <x v="383"/>
    <x v="2392"/>
    <x v="2"/>
    <x v="0"/>
    <s v="USD"/>
    <n v="1437420934"/>
    <n v="1434828934"/>
    <b v="0"/>
    <n v="22"/>
    <b v="1"/>
    <s v="film &amp; video/television"/>
    <x v="2651"/>
    <x v="2705"/>
    <s v="film &amp; video"/>
    <s v="television"/>
    <x v="3674"/>
    <d v="2015-07-20T14:35:3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x v="1669"/>
    <x v="2"/>
    <x v="11"/>
    <s v="CAD"/>
    <n v="1449701284"/>
    <n v="1446241684"/>
    <b v="0"/>
    <n v="21"/>
    <b v="1"/>
    <s v="theater/plays"/>
    <x v="809"/>
    <x v="2209"/>
    <s v="theater"/>
    <s v="plays"/>
    <x v="3675"/>
    <d v="2015-12-09T17:48:04"/>
  </r>
  <r>
    <n v="1296"/>
    <s v="Quirky Bird Theatre's Young Actors on Tour"/>
    <s v="Creating outstanding performance experiences with young actors from all economic backgrounds. Making great theatre accessible to all!"/>
    <x v="383"/>
    <x v="2271"/>
    <x v="2"/>
    <x v="9"/>
    <s v="GBP"/>
    <n v="1457914373"/>
    <n v="1456189973"/>
    <b v="0"/>
    <n v="23"/>
    <b v="1"/>
    <s v="theater/plays"/>
    <x v="2652"/>
    <x v="2706"/>
    <s v="theater"/>
    <s v="plays"/>
    <x v="3676"/>
    <d v="2016-03-13T19:12:53"/>
  </r>
  <r>
    <n v="3726"/>
    <s v="Howard's End 3.0"/>
    <s v="A week of rehearsal culminating in a staged reading of our three-actor adaptation of &quot;Howards End,&quot; for potential producers."/>
    <x v="383"/>
    <x v="2393"/>
    <x v="2"/>
    <x v="0"/>
    <s v="USD"/>
    <n v="1461963600"/>
    <n v="1459567371"/>
    <b v="0"/>
    <n v="46"/>
    <b v="1"/>
    <s v="theater/plays"/>
    <x v="2653"/>
    <x v="2707"/>
    <s v="theater"/>
    <s v="plays"/>
    <x v="3677"/>
    <d v="2016-04-29T16:00:00"/>
  </r>
  <r>
    <n v="947"/>
    <s v="PAKPOWER, The CCP Pack"/>
    <s v="The CCP Pack is a bag that charges your smartphones and tablets on the go! Also holds small important items. &quot;Never Without Power&quot;."/>
    <x v="383"/>
    <x v="0"/>
    <x v="1"/>
    <x v="0"/>
    <s v="USD"/>
    <n v="1467312306"/>
    <n v="1462128306"/>
    <b v="0"/>
    <n v="0"/>
    <b v="0"/>
    <s v="technology/wearables"/>
    <x v="0"/>
    <x v="0"/>
    <s v="technology"/>
    <s v="wearables"/>
    <x v="3678"/>
    <d v="2016-06-30T13:45:06"/>
  </r>
  <r>
    <n v="2628"/>
    <s v="Pie In Space!"/>
    <s v="A high school freshman is sending pie into space and you can be a part of it.  GO SCIENCE!!!"/>
    <x v="384"/>
    <x v="1850"/>
    <x v="2"/>
    <x v="0"/>
    <s v="USD"/>
    <n v="1417389067"/>
    <n v="1415661067"/>
    <b v="0"/>
    <n v="21"/>
    <b v="1"/>
    <s v="technology/space exploration"/>
    <x v="2654"/>
    <x v="2708"/>
    <s v="technology"/>
    <s v="space exploration"/>
    <x v="3679"/>
    <d v="2014-11-30T18:11:07"/>
  </r>
  <r>
    <n v="1947"/>
    <s v="Fusion in a Bubblegum Machine"/>
    <s v="You may be thinking: &quot;a fusion reactor? Thatâ€™s not very exciting, I see fusion every day.&quot; But. How often do you see fusion inside of a Bubblegum..."/>
    <x v="385"/>
    <x v="2394"/>
    <x v="2"/>
    <x v="0"/>
    <s v="USD"/>
    <n v="1258955940"/>
    <n v="1255730520"/>
    <b v="1"/>
    <n v="23"/>
    <b v="1"/>
    <s v="technology/hardware"/>
    <x v="2655"/>
    <x v="2709"/>
    <s v="technology"/>
    <s v="hardware"/>
    <x v="3680"/>
    <d v="2009-11-23T00:59:00"/>
  </r>
  <r>
    <n v="2559"/>
    <s v="India Meets String Quartet"/>
    <s v="A concert of new music by four composers who have lived in India and been inspired by its music, with the Momenta String Quartet"/>
    <x v="385"/>
    <x v="2395"/>
    <x v="2"/>
    <x v="0"/>
    <s v="USD"/>
    <n v="1321385820"/>
    <n v="1318539484"/>
    <b v="0"/>
    <n v="25"/>
    <b v="1"/>
    <s v="music/classical music"/>
    <x v="2656"/>
    <x v="2710"/>
    <s v="music"/>
    <s v="classical music"/>
    <x v="3681"/>
    <d v="2011-11-15T14:37:00"/>
  </r>
  <r>
    <n v="2300"/>
    <s v="Keep The Prison Van Rolling"/>
    <s v="Big Fiction leaves for tour on 6/27 but the Prison Van needs some work!  New brakes, transmission repair, tires... it needs a bit."/>
    <x v="385"/>
    <x v="2396"/>
    <x v="2"/>
    <x v="0"/>
    <s v="USD"/>
    <n v="1340904416"/>
    <n v="1339694816"/>
    <b v="0"/>
    <n v="7"/>
    <b v="1"/>
    <s v="music/rock"/>
    <x v="2296"/>
    <x v="2711"/>
    <s v="music"/>
    <s v="rock"/>
    <x v="3682"/>
    <d v="2012-06-28T12:26:56"/>
  </r>
  <r>
    <n v="1853"/>
    <s v="Beyond the Victory recording their debut EP"/>
    <s v="The money will go towards our debut EP being Recorded mixed by Andrew Baylis and mastered by Drew Fulk of Think Sound Studios."/>
    <x v="385"/>
    <x v="2397"/>
    <x v="2"/>
    <x v="0"/>
    <s v="USD"/>
    <n v="1352860017"/>
    <n v="1348536417"/>
    <b v="0"/>
    <n v="14"/>
    <b v="1"/>
    <s v="music/rock"/>
    <x v="2657"/>
    <x v="2712"/>
    <s v="music"/>
    <s v="rock"/>
    <x v="3683"/>
    <d v="2012-11-13T21:26:57"/>
  </r>
  <r>
    <n v="2104"/>
    <s v="In the Raw: the ink &amp; the Echo's debut album"/>
    <s v="In the Raw is Seattle's the Ink &amp; the Echo's debut album.  It is honest, compelling, and speaks of raw human emotion."/>
    <x v="385"/>
    <x v="2398"/>
    <x v="2"/>
    <x v="0"/>
    <s v="USD"/>
    <n v="1369958400"/>
    <n v="1367286434"/>
    <b v="0"/>
    <n v="37"/>
    <b v="1"/>
    <s v="music/indie rock"/>
    <x v="2658"/>
    <x v="42"/>
    <s v="music"/>
    <s v="indie rock"/>
    <x v="3684"/>
    <d v="2013-05-30T19:00:00"/>
  </r>
  <r>
    <n v="781"/>
    <s v="Touring the United States This July"/>
    <s v="&quot;WE ARE ON A MISSION TO TOUR THE UNITED STATES NON-STOP. TO DO SO WE NEED TO PURCHASE A NEW VAN.&quot;"/>
    <x v="385"/>
    <x v="2399"/>
    <x v="2"/>
    <x v="0"/>
    <s v="USD"/>
    <n v="1370649674"/>
    <n v="1368057674"/>
    <b v="0"/>
    <n v="25"/>
    <b v="1"/>
    <s v="music/rock"/>
    <x v="2659"/>
    <x v="2713"/>
    <s v="music"/>
    <s v="rock"/>
    <x v="3685"/>
    <d v="2013-06-07T19:01:14"/>
  </r>
  <r>
    <n v="1611"/>
    <s v="Skelton-Luns CD/7&quot;             No Big Deal."/>
    <s v="Skelton-Luns CD/7&quot; No Big Deal."/>
    <x v="385"/>
    <x v="2301"/>
    <x v="2"/>
    <x v="0"/>
    <s v="USD"/>
    <n v="1370390432"/>
    <n v="1368576032"/>
    <b v="0"/>
    <n v="27"/>
    <b v="1"/>
    <s v="music/rock"/>
    <x v="2660"/>
    <x v="2714"/>
    <s v="music"/>
    <s v="rock"/>
    <x v="3686"/>
    <d v="2013-06-04T19:00:32"/>
  </r>
  <r>
    <n v="2769"/>
    <s v="Raph the Ninja Giraffe"/>
    <s v="Raph the Ninja Giraffe is a project that is my 5 year old sons idea, &amp; I am working with him to bring his idea to life."/>
    <x v="385"/>
    <x v="11"/>
    <x v="1"/>
    <x v="9"/>
    <s v="GBP"/>
    <n v="1401997790"/>
    <n v="1397677790"/>
    <b v="0"/>
    <n v="2"/>
    <b v="0"/>
    <s v="publishing/children's books"/>
    <x v="155"/>
    <x v="4"/>
    <s v="publishing"/>
    <s v="children's books"/>
    <x v="3687"/>
    <d v="2014-06-05T14:49:50"/>
  </r>
  <r>
    <n v="2796"/>
    <s v="Fishcakes"/>
    <s v="Fishcakes is a piece of new writing for the Camden Fringe that explores a story of love, loss, and all the â€˜little things'."/>
    <x v="385"/>
    <x v="2400"/>
    <x v="2"/>
    <x v="9"/>
    <s v="GBP"/>
    <n v="1404564028"/>
    <n v="1401972028"/>
    <b v="0"/>
    <n v="21"/>
    <b v="1"/>
    <s v="theater/plays"/>
    <x v="2067"/>
    <x v="366"/>
    <s v="theater"/>
    <s v="plays"/>
    <x v="3688"/>
    <d v="2014-07-05T07:40:28"/>
  </r>
  <r>
    <n v="646"/>
    <s v="Body Armor - The Super Female Police Officer of the Future!!"/>
    <s v="Small town police forces don't always have the resources to provide for the unique needs of female officers and their body armor."/>
    <x v="385"/>
    <x v="2401"/>
    <x v="2"/>
    <x v="0"/>
    <s v="USD"/>
    <n v="1407788867"/>
    <n v="1405196867"/>
    <b v="0"/>
    <n v="27"/>
    <b v="1"/>
    <s v="technology/wearables"/>
    <x v="2661"/>
    <x v="2715"/>
    <s v="technology"/>
    <s v="wearables"/>
    <x v="3689"/>
    <d v="2014-08-11T15:27:47"/>
  </r>
  <r>
    <n v="472"/>
    <s v="3D Animation Story of an Ancient Hero: Fly Forward"/>
    <s v="The animated film &quot;Fly Forward&quot; is an original story which humorously describes the life experiences of the Hero A-Fei in his Childhood"/>
    <x v="385"/>
    <x v="2334"/>
    <x v="1"/>
    <x v="0"/>
    <s v="USD"/>
    <n v="1408831718"/>
    <n v="1406239718"/>
    <b v="0"/>
    <n v="5"/>
    <b v="0"/>
    <s v="film &amp; video/animation"/>
    <x v="2662"/>
    <x v="2716"/>
    <s v="film &amp; video"/>
    <s v="animation"/>
    <x v="3690"/>
    <d v="2014-08-23T17:08:38"/>
  </r>
  <r>
    <n v="3676"/>
    <s v="The Black and White Theatre Company Inc."/>
    <s v="The Black and White Theatre Company Inc. is a small company who loves to perform and entertain, but needs your support to succeed!"/>
    <x v="385"/>
    <x v="2311"/>
    <x v="2"/>
    <x v="0"/>
    <s v="USD"/>
    <n v="1410550484"/>
    <n v="1408995284"/>
    <b v="0"/>
    <n v="16"/>
    <b v="1"/>
    <s v="theater/plays"/>
    <x v="2663"/>
    <x v="2717"/>
    <s v="theater"/>
    <s v="plays"/>
    <x v="3691"/>
    <d v="2014-09-12T14:34:44"/>
  </r>
  <r>
    <n v="2834"/>
    <s v="Thank You For Smoking"/>
    <s v="Thank You For Smoking. A play about love, 5 trillion cigarettes and how the Flintstones earned the tobacco industry millions."/>
    <x v="385"/>
    <x v="2299"/>
    <x v="2"/>
    <x v="9"/>
    <s v="GBP"/>
    <n v="1422658930"/>
    <n v="1421362930"/>
    <b v="0"/>
    <n v="21"/>
    <b v="1"/>
    <s v="theater/plays"/>
    <x v="2664"/>
    <x v="2718"/>
    <s v="theater"/>
    <s v="plays"/>
    <x v="3692"/>
    <d v="2015-01-30T18:02:10"/>
  </r>
  <r>
    <n v="823"/>
    <s v="Debut Album"/>
    <s v="Eyes For Fire is finally ready to release their Debut Album but we need YOU to help us put the final touches on it."/>
    <x v="385"/>
    <x v="2402"/>
    <x v="2"/>
    <x v="0"/>
    <s v="USD"/>
    <n v="1427062852"/>
    <n v="1424474452"/>
    <b v="0"/>
    <n v="33"/>
    <b v="1"/>
    <s v="music/rock"/>
    <x v="2665"/>
    <x v="2719"/>
    <s v="music"/>
    <s v="rock"/>
    <x v="3693"/>
    <d v="2015-03-22T17:20:52"/>
  </r>
  <r>
    <n v="3891"/>
    <s v="Out of the Box: A Mime Story"/>
    <s v="A comedy about a mime who dreams of becoming a stand up comedian."/>
    <x v="385"/>
    <x v="290"/>
    <x v="1"/>
    <x v="0"/>
    <s v="USD"/>
    <n v="1427086740"/>
    <n v="1424488244"/>
    <b v="0"/>
    <n v="7"/>
    <b v="0"/>
    <s v="theater/plays"/>
    <x v="2666"/>
    <x v="2163"/>
    <s v="theater"/>
    <s v="plays"/>
    <x v="3694"/>
    <d v="2015-03-22T23:59:00"/>
  </r>
  <r>
    <n v="3314"/>
    <s v="The White Bike"/>
    <s v="I want to add a new perspective to the cycling safety debate by taking my play THE WHITE BIKE to the Edinburgh Festival of Cycling"/>
    <x v="385"/>
    <x v="2181"/>
    <x v="2"/>
    <x v="9"/>
    <s v="GBP"/>
    <n v="1431115500"/>
    <n v="1428733511"/>
    <b v="0"/>
    <n v="58"/>
    <b v="1"/>
    <s v="theater/plays"/>
    <x v="2667"/>
    <x v="2720"/>
    <s v="theater"/>
    <s v="plays"/>
    <x v="3695"/>
    <d v="2015-05-08T15:05:00"/>
  </r>
  <r>
    <n v="1598"/>
    <s v="Dream TRIP to Tornado Alley"/>
    <s v="I want to get our there and expand my photography skills and take a trip to Tornado alley to get more shots of storms and hopefully to"/>
    <x v="385"/>
    <x v="4"/>
    <x v="1"/>
    <x v="0"/>
    <s v="USD"/>
    <n v="1437926458"/>
    <n v="1432742458"/>
    <b v="0"/>
    <n v="1"/>
    <b v="0"/>
    <s v="photography/places"/>
    <x v="57"/>
    <x v="4"/>
    <s v="photography"/>
    <s v="places"/>
    <x v="3696"/>
    <d v="2015-07-26T11:00:58"/>
  </r>
  <r>
    <n v="4024"/>
    <s v="Super Date, The Dating Game Show for Superheroes"/>
    <s v="Ever wonder what Wonder Woman wants in a super man? Can you be both a lover, and a fighter? And, whatâ€™s with all the spandex?"/>
    <x v="385"/>
    <x v="22"/>
    <x v="1"/>
    <x v="0"/>
    <s v="USD"/>
    <n v="1441037097"/>
    <n v="1438445097"/>
    <b v="0"/>
    <n v="1"/>
    <b v="0"/>
    <s v="theater/plays"/>
    <x v="1096"/>
    <x v="21"/>
    <s v="theater"/>
    <s v="plays"/>
    <x v="3697"/>
    <d v="2015-08-31T11:04:57"/>
  </r>
  <r>
    <n v="2669"/>
    <s v="Oceana High School MAKER club requesting a 3D Printer"/>
    <s v="The brand new Makers Club wants something to draw the students into science and engineering and also be very inclusive."/>
    <x v="385"/>
    <x v="2301"/>
    <x v="2"/>
    <x v="0"/>
    <s v="USD"/>
    <n v="1452387096"/>
    <n v="1447203096"/>
    <b v="0"/>
    <n v="11"/>
    <b v="1"/>
    <s v="technology/makerspaces"/>
    <x v="2660"/>
    <x v="2721"/>
    <s v="technology"/>
    <s v="makerspaces"/>
    <x v="3698"/>
    <d v="2016-01-09T19:51:36"/>
  </r>
  <r>
    <n v="3716"/>
    <s v="Sylvia (a benefit show)"/>
    <s v="I am raising money to pay for the rights to produce Sylvia by A.R. Gurney. The show will be a fundraiser for Wayside Waifs."/>
    <x v="385"/>
    <x v="2403"/>
    <x v="2"/>
    <x v="0"/>
    <s v="USD"/>
    <n v="1453411109"/>
    <n v="1450819109"/>
    <b v="0"/>
    <n v="24"/>
    <b v="1"/>
    <s v="theater/plays"/>
    <x v="2668"/>
    <x v="2722"/>
    <s v="theater"/>
    <s v="plays"/>
    <x v="3699"/>
    <d v="2016-01-21T16:18:29"/>
  </r>
  <r>
    <n v="3283"/>
    <s v="'Gretel and Hansel' - A Children's Theatre Production"/>
    <s v="'Gretel and Hansel' by Sam Leeves - an inclusive, multi-sensory theatre production for children aged seven to eleven and their families"/>
    <x v="385"/>
    <x v="2404"/>
    <x v="2"/>
    <x v="9"/>
    <s v="GBP"/>
    <n v="1455138000"/>
    <n v="1452448298"/>
    <b v="0"/>
    <n v="47"/>
    <b v="1"/>
    <s v="theater/plays"/>
    <x v="2324"/>
    <x v="2723"/>
    <s v="theater"/>
    <s v="plays"/>
    <x v="3700"/>
    <d v="2016-02-10T16:00:00"/>
  </r>
  <r>
    <n v="3327"/>
    <s v="Itch + Scratch at Hackney Showroom"/>
    <s v="After 3 successful nights last year, Itch+Scratch are back. New writing, live music and party fun. Best New Theatre, Great Night Out."/>
    <x v="385"/>
    <x v="2396"/>
    <x v="2"/>
    <x v="9"/>
    <s v="GBP"/>
    <n v="1462697966"/>
    <n v="1460105966"/>
    <b v="0"/>
    <n v="33"/>
    <b v="1"/>
    <s v="theater/plays"/>
    <x v="2296"/>
    <x v="2724"/>
    <s v="theater"/>
    <s v="plays"/>
    <x v="3701"/>
    <d v="2016-05-08T03:59:26"/>
  </r>
  <r>
    <n v="3608"/>
    <s v="Petrification"/>
    <s v="Help us get the show on the road! Petrification is a new play about home, memory and identity and we need your help to tour."/>
    <x v="385"/>
    <x v="201"/>
    <x v="2"/>
    <x v="9"/>
    <s v="GBP"/>
    <n v="1466172000"/>
    <n v="1463418090"/>
    <b v="0"/>
    <n v="27"/>
    <b v="1"/>
    <s v="theater/plays"/>
    <x v="809"/>
    <x v="2725"/>
    <s v="theater"/>
    <s v="plays"/>
    <x v="3702"/>
    <d v="2016-06-17T09:00:00"/>
  </r>
  <r>
    <n v="3664"/>
    <s v="Cubs: an Original Work"/>
    <s v="An Original Short Play: two young women search for answers about sexuality, the history they are taught, and their animal instincts."/>
    <x v="385"/>
    <x v="2405"/>
    <x v="2"/>
    <x v="0"/>
    <s v="USD"/>
    <n v="1466056689"/>
    <n v="1464847089"/>
    <b v="0"/>
    <n v="19"/>
    <b v="1"/>
    <s v="theater/plays"/>
    <x v="2669"/>
    <x v="2726"/>
    <s v="theater"/>
    <s v="plays"/>
    <x v="3703"/>
    <d v="2016-06-16T00:58:09"/>
  </r>
  <r>
    <n v="3449"/>
    <s v="Love Letters To My Children, directed by Charles J. Ouda"/>
    <s v="Help us produce this original play! The play will be presented at the LSTFI July 12-14. Follow us on Facebook."/>
    <x v="385"/>
    <x v="2406"/>
    <x v="2"/>
    <x v="0"/>
    <s v="USD"/>
    <n v="1468036800"/>
    <n v="1465607738"/>
    <b v="0"/>
    <n v="20"/>
    <b v="1"/>
    <s v="theater/plays"/>
    <x v="2670"/>
    <x v="2727"/>
    <s v="theater"/>
    <s v="plays"/>
    <x v="3704"/>
    <d v="2016-07-08T23:00:00"/>
  </r>
  <r>
    <n v="3836"/>
    <s v="Home (The Place Where My Stuff Resides)"/>
    <s v="&quot;The surveyor said the foundation was shaky&quot;. A woman finds what it means to rebuild her marriage."/>
    <x v="385"/>
    <x v="2387"/>
    <x v="2"/>
    <x v="0"/>
    <s v="USD"/>
    <n v="1470197340"/>
    <n v="1467497652"/>
    <b v="0"/>
    <n v="14"/>
    <b v="1"/>
    <s v="theater/plays"/>
    <x v="2671"/>
    <x v="2122"/>
    <s v="theater"/>
    <s v="plays"/>
    <x v="3705"/>
    <d v="2016-08-02T23:09:00"/>
  </r>
  <r>
    <n v="609"/>
    <s v="Swap Anything (Canceled)"/>
    <s v="Can we swap, please? - everybody's said it. I want to create a website that enables anybody to trade their items, without money hassle."/>
    <x v="386"/>
    <x v="186"/>
    <x v="0"/>
    <x v="9"/>
    <s v="GBP"/>
    <n v="1448761744"/>
    <n v="1446166144"/>
    <b v="0"/>
    <n v="1"/>
    <b v="0"/>
    <s v="technology/web"/>
    <x v="2672"/>
    <x v="184"/>
    <s v="technology"/>
    <s v="web"/>
    <x v="3706"/>
    <d v="2015-11-28T20:49:04"/>
  </r>
  <r>
    <n v="3135"/>
    <s v="SEVEN, a Documentary Play: North Carolina Premiere!"/>
    <s v="SEVEN tells the true stories of 7 women who bravely fought for the well-being of women, families, and children around the globe."/>
    <x v="387"/>
    <x v="2407"/>
    <x v="3"/>
    <x v="0"/>
    <s v="USD"/>
    <n v="1491277121"/>
    <n v="1489376321"/>
    <b v="0"/>
    <n v="7"/>
    <b v="0"/>
    <s v="theater/plays"/>
    <x v="2673"/>
    <x v="2728"/>
    <s v="theater"/>
    <s v="plays"/>
    <x v="3707"/>
    <d v="2017-04-03T22:38:41"/>
  </r>
  <r>
    <n v="3552"/>
    <s v="Lock&amp;Key Theatre present 'Timon of Athens'"/>
    <s v="Support Lock&amp;Key Theatre's 'Timon of Athens' by donating to our printing! Every penny goes to posters, programmes, flyers and scripts."/>
    <x v="388"/>
    <x v="2408"/>
    <x v="2"/>
    <x v="9"/>
    <s v="GBP"/>
    <n v="1403964324"/>
    <n v="1401372324"/>
    <b v="0"/>
    <n v="20"/>
    <b v="1"/>
    <s v="theater/plays"/>
    <x v="809"/>
    <x v="2729"/>
    <s v="theater"/>
    <s v="plays"/>
    <x v="3708"/>
    <d v="2014-06-28T09:05:24"/>
  </r>
  <r>
    <n v="3165"/>
    <s v="THE MOON PLAY"/>
    <s v="THE MOON PLAY is a new play written by Carolyn Gilliam. The play follows an astronaut on the moon who has lost his reason to explore."/>
    <x v="389"/>
    <x v="2409"/>
    <x v="2"/>
    <x v="0"/>
    <s v="USD"/>
    <n v="1304395140"/>
    <n v="1302493760"/>
    <b v="1"/>
    <n v="21"/>
    <b v="1"/>
    <s v="theater/plays"/>
    <x v="2674"/>
    <x v="2730"/>
    <s v="theater"/>
    <s v="plays"/>
    <x v="3709"/>
    <d v="2011-05-02T22:59:00"/>
  </r>
  <r>
    <n v="899"/>
    <s v="Lets get 48/14 pressed!!!"/>
    <s v="Lets get 48/14 pressed and in your cd players,ipods,blogs, and facebook status'. Lets get it everywhere!"/>
    <x v="389"/>
    <x v="113"/>
    <x v="1"/>
    <x v="0"/>
    <s v="USD"/>
    <n v="1306549362"/>
    <n v="1302661362"/>
    <b v="0"/>
    <n v="8"/>
    <b v="0"/>
    <s v="music/indie rock"/>
    <x v="2675"/>
    <x v="612"/>
    <s v="music"/>
    <s v="indie rock"/>
    <x v="3710"/>
    <d v="2011-05-27T21:22:42"/>
  </r>
  <r>
    <n v="1073"/>
    <s v="Rainbow Ball to the Iphone"/>
    <s v="We want to bring our Game Rainbow Ball to the iphone and to do that we need a little help"/>
    <x v="389"/>
    <x v="22"/>
    <x v="1"/>
    <x v="0"/>
    <s v="USD"/>
    <n v="1318806541"/>
    <n v="1316214541"/>
    <b v="0"/>
    <n v="1"/>
    <b v="0"/>
    <s v="games/video games"/>
    <x v="2038"/>
    <x v="21"/>
    <s v="games"/>
    <s v="video games"/>
    <x v="3711"/>
    <d v="2011-10-16T18:09:01"/>
  </r>
  <r>
    <n v="2205"/>
    <s v="Lestat - Midnight Toll Video"/>
    <s v="Lestat is filming their first video, and they need your help! From their release, Arisen, &quot;Midnight Toll&quot;. Hear it at lestatmusic.com."/>
    <x v="389"/>
    <x v="2410"/>
    <x v="2"/>
    <x v="0"/>
    <s v="USD"/>
    <n v="1338579789"/>
    <n v="1335987789"/>
    <b v="0"/>
    <n v="27"/>
    <b v="1"/>
    <s v="music/electronic music"/>
    <x v="2676"/>
    <x v="1837"/>
    <s v="music"/>
    <s v="electronic music"/>
    <x v="3712"/>
    <d v="2012-06-01T14:43:09"/>
  </r>
  <r>
    <n v="2083"/>
    <s v="These Old Streets Album"/>
    <s v="Autumn's Song is working on a debut album that brings accustic / singer-songwriter / piano rock to the central Florida music scene."/>
    <x v="389"/>
    <x v="1669"/>
    <x v="2"/>
    <x v="0"/>
    <s v="USD"/>
    <n v="1338830395"/>
    <n v="1336238395"/>
    <b v="0"/>
    <n v="25"/>
    <b v="1"/>
    <s v="music/indie rock"/>
    <x v="2677"/>
    <x v="187"/>
    <s v="music"/>
    <s v="indie rock"/>
    <x v="3713"/>
    <d v="2012-06-04T12:19:55"/>
  </r>
  <r>
    <n v="2477"/>
    <s v="Debut Album"/>
    <s v="Releasing my first album in August, and I need your help in order to get it done!"/>
    <x v="389"/>
    <x v="2411"/>
    <x v="2"/>
    <x v="0"/>
    <s v="USD"/>
    <n v="1344789345"/>
    <n v="1340901345"/>
    <b v="0"/>
    <n v="41"/>
    <b v="1"/>
    <s v="music/indie rock"/>
    <x v="2678"/>
    <x v="2731"/>
    <s v="music"/>
    <s v="indie rock"/>
    <x v="3714"/>
    <d v="2012-08-12T11:35:45"/>
  </r>
  <r>
    <n v="81"/>
    <s v="Carrying Place: A film of Maine hauntings"/>
    <s v="An elderly woman in rural Maine is haunted by figures seeking a sacrifice, but there are more forces at work than mere ghosts."/>
    <x v="389"/>
    <x v="2412"/>
    <x v="2"/>
    <x v="0"/>
    <s v="USD"/>
    <n v="1342234920"/>
    <n v="1341892127"/>
    <b v="0"/>
    <n v="28"/>
    <b v="1"/>
    <s v="film &amp; video/shorts"/>
    <x v="2679"/>
    <x v="2732"/>
    <s v="film &amp; video"/>
    <s v="shorts"/>
    <x v="3715"/>
    <d v="2012-07-13T22:02:00"/>
  </r>
  <r>
    <n v="2735"/>
    <s v="Pi Supply - Intelligent Power Switch for Raspberry Pi"/>
    <s v="The Pi Supply is an intelligent power switch for the Raspberry Pi which includes hard on and off switches and auto-off on shutdown."/>
    <x v="389"/>
    <x v="2413"/>
    <x v="2"/>
    <x v="9"/>
    <s v="GBP"/>
    <n v="1363204800"/>
    <n v="1360551250"/>
    <b v="0"/>
    <n v="339"/>
    <b v="1"/>
    <s v="technology/hardware"/>
    <x v="2680"/>
    <x v="2733"/>
    <s v="technology"/>
    <s v="hardware"/>
    <x v="3716"/>
    <d v="2013-03-13T15:00:00"/>
  </r>
  <r>
    <n v="1623"/>
    <s v="The Boogaloos need to record a 4-track CD of original music."/>
    <s v="We play covers of mod and ska classics to enthusiastic crowds. Now we want to leave our own original mark on mod musical history."/>
    <x v="389"/>
    <x v="2414"/>
    <x v="2"/>
    <x v="9"/>
    <s v="GBP"/>
    <n v="1377621089"/>
    <n v="1372437089"/>
    <b v="0"/>
    <n v="18"/>
    <b v="1"/>
    <s v="music/rock"/>
    <x v="2681"/>
    <x v="2734"/>
    <s v="music"/>
    <s v="rock"/>
    <x v="3717"/>
    <d v="2013-08-27T11:31:29"/>
  </r>
  <r>
    <n v="2721"/>
    <s v="Pi Crust - Easily Connect Electronics To Your Raspberry Pi"/>
    <s v="Pi Crust is a breakout board for the Raspberry Pi that makes it easier to connect electronics - help us to bring this into kit form!"/>
    <x v="389"/>
    <x v="2415"/>
    <x v="2"/>
    <x v="9"/>
    <s v="GBP"/>
    <n v="1378494000"/>
    <n v="1375880598"/>
    <b v="0"/>
    <n v="269"/>
    <b v="1"/>
    <s v="technology/hardware"/>
    <x v="2682"/>
    <x v="2735"/>
    <s v="technology"/>
    <s v="hardware"/>
    <x v="3718"/>
    <d v="2013-09-06T14:00:00"/>
  </r>
  <r>
    <n v="1860"/>
    <s v="A Simple Complex's 2013 CD Release Party DVD"/>
    <s v="ASC had a one-of-a-kind CD release party in 2013, and we want to share it with the world - in DVD format!"/>
    <x v="389"/>
    <x v="2301"/>
    <x v="2"/>
    <x v="0"/>
    <s v="USD"/>
    <n v="1391706084"/>
    <n v="1389891684"/>
    <b v="0"/>
    <n v="19"/>
    <b v="1"/>
    <s v="music/rock"/>
    <x v="2093"/>
    <x v="2736"/>
    <s v="music"/>
    <s v="rock"/>
    <x v="3719"/>
    <d v="2014-02-06T12:01:24"/>
  </r>
  <r>
    <n v="3649"/>
    <s v="Honest Aesop's Fables - Tall tales for short people"/>
    <s v="Monies raised will help offset production costs of  transportation of set and actors, theatre rental and advertising costs."/>
    <x v="389"/>
    <x v="2416"/>
    <x v="2"/>
    <x v="11"/>
    <s v="CAD"/>
    <n v="1402938394"/>
    <n v="1400691994"/>
    <b v="0"/>
    <n v="8"/>
    <b v="1"/>
    <s v="theater/plays"/>
    <x v="1595"/>
    <x v="2137"/>
    <s v="theater"/>
    <s v="plays"/>
    <x v="3720"/>
    <d v="2014-06-16T12:06:34"/>
  </r>
  <r>
    <n v="3908"/>
    <s v="Unconscious Subconscious"/>
    <s v="Death splits apart twin brothers in a questionable car accident. They shared dreams, and now they must share trials in the unknown."/>
    <x v="389"/>
    <x v="76"/>
    <x v="1"/>
    <x v="0"/>
    <s v="USD"/>
    <n v="1406603696"/>
    <n v="1405307696"/>
    <b v="0"/>
    <n v="4"/>
    <b v="0"/>
    <s v="theater/plays"/>
    <x v="2489"/>
    <x v="75"/>
    <s v="theater"/>
    <s v="plays"/>
    <x v="3721"/>
    <d v="2014-07-28T22:14:56"/>
  </r>
  <r>
    <n v="2931"/>
    <s v="And More Shenanigans Theatre Company"/>
    <s v="And More Shenanigans Theatre is a brand new Edmonton based theatre company dedicated to creating and developing quirky original works"/>
    <x v="389"/>
    <x v="650"/>
    <x v="2"/>
    <x v="11"/>
    <s v="CAD"/>
    <n v="1410761280"/>
    <n v="1408604363"/>
    <b v="0"/>
    <n v="9"/>
    <b v="1"/>
    <s v="theater/musical"/>
    <x v="1464"/>
    <x v="2510"/>
    <s v="theater"/>
    <s v="musical"/>
    <x v="3722"/>
    <d v="2014-09-15T01:08:00"/>
  </r>
  <r>
    <n v="2978"/>
    <s v="The Fall of Wallace Winter at the Plaza Theatre"/>
    <s v="The Border Theatre presents The Fall of Wallace Winter, an exploration of American obsessions, this Nov. 7th-9th at the Plaza Theatre"/>
    <x v="389"/>
    <x v="2417"/>
    <x v="2"/>
    <x v="0"/>
    <s v="USD"/>
    <n v="1413784740"/>
    <n v="1412954547"/>
    <b v="0"/>
    <n v="16"/>
    <b v="1"/>
    <s v="theater/plays"/>
    <x v="2683"/>
    <x v="2737"/>
    <s v="theater"/>
    <s v="plays"/>
    <x v="3723"/>
    <d v="2014-10-20T00:59:00"/>
  </r>
  <r>
    <n v="2901"/>
    <s v="Avarimor Series (Audio Plays)"/>
    <s v="How can the visual age appreciate something that cant see? With these Audio Plays I will show you, if your willing to listen."/>
    <x v="389"/>
    <x v="293"/>
    <x v="1"/>
    <x v="0"/>
    <s v="USD"/>
    <n v="1423345339"/>
    <n v="1418161339"/>
    <b v="0"/>
    <n v="2"/>
    <b v="0"/>
    <s v="theater/plays"/>
    <x v="281"/>
    <x v="64"/>
    <s v="theater"/>
    <s v="plays"/>
    <x v="3724"/>
    <d v="2015-02-07T16:42:19"/>
  </r>
  <r>
    <n v="3922"/>
    <s v="Truth, Dare, Promise to be Faithful Stage Play"/>
    <s v="TDPF is a play about a woman named Lisa who devotes her life to her marriage and ministry â€”since it is a woman place says her husband."/>
    <x v="389"/>
    <x v="134"/>
    <x v="1"/>
    <x v="0"/>
    <s v="USD"/>
    <n v="1425337200"/>
    <n v="1421432810"/>
    <b v="0"/>
    <n v="6"/>
    <b v="0"/>
    <s v="theater/plays"/>
    <x v="2684"/>
    <x v="2738"/>
    <s v="theater"/>
    <s v="plays"/>
    <x v="3725"/>
    <d v="2015-03-02T18:00:00"/>
  </r>
  <r>
    <n v="558"/>
    <s v="Southwest Louisville Online A Local Social Network"/>
    <s v="A community website with news, classifieds, photo albums, business reviews and a calendar for the local community to share."/>
    <x v="389"/>
    <x v="0"/>
    <x v="1"/>
    <x v="0"/>
    <s v="USD"/>
    <n v="1427227905"/>
    <n v="1424639505"/>
    <b v="0"/>
    <n v="0"/>
    <b v="0"/>
    <s v="technology/web"/>
    <x v="0"/>
    <x v="0"/>
    <s v="technology"/>
    <s v="web"/>
    <x v="3726"/>
    <d v="2015-03-24T15:11:45"/>
  </r>
  <r>
    <n v="3116"/>
    <s v="CoreCon Asylum"/>
    <s v="Creating a consuite for CoreCon. A focus on the insanity of asylums and early medical practices from history."/>
    <x v="389"/>
    <x v="360"/>
    <x v="1"/>
    <x v="0"/>
    <s v="USD"/>
    <n v="1427890925"/>
    <n v="1426681325"/>
    <b v="0"/>
    <n v="10"/>
    <b v="0"/>
    <s v="theater/spaces"/>
    <x v="2685"/>
    <x v="2739"/>
    <s v="theater"/>
    <s v="spaces"/>
    <x v="3727"/>
    <d v="2015-04-01T07:22:05"/>
  </r>
  <r>
    <n v="452"/>
    <s v="Lost in the Shadows"/>
    <s v="A man must find his way out of the depths of the shadows by using the aid of a little girl."/>
    <x v="389"/>
    <x v="1675"/>
    <x v="1"/>
    <x v="0"/>
    <s v="USD"/>
    <n v="1431536015"/>
    <n v="1428944015"/>
    <b v="0"/>
    <n v="12"/>
    <b v="0"/>
    <s v="film &amp; video/animation"/>
    <x v="2686"/>
    <x v="110"/>
    <s v="film &amp; video"/>
    <s v="animation"/>
    <x v="3728"/>
    <d v="2015-05-13T11:53:35"/>
  </r>
  <r>
    <n v="1558"/>
    <s v="Lucy Wood's Calendar - English Countryside 2016"/>
    <s v="A large 2016 wall-calendar (A3 when open) featuring 12 stunning photographs by Lucy Wood."/>
    <x v="389"/>
    <x v="211"/>
    <x v="1"/>
    <x v="9"/>
    <s v="GBP"/>
    <n v="1440763920"/>
    <n v="1435656759"/>
    <b v="0"/>
    <n v="3"/>
    <b v="0"/>
    <s v="photography/nature"/>
    <x v="2687"/>
    <x v="1267"/>
    <s v="photography"/>
    <s v="nature"/>
    <x v="3729"/>
    <d v="2015-08-28T07:12:00"/>
  </r>
  <r>
    <n v="3367"/>
    <s v="Only Forever at The Hope Theatre"/>
    <s v="An intense new play exploring how far you would go to protect your family.  Employing new graduates to give their careers a kickstart."/>
    <x v="389"/>
    <x v="2395"/>
    <x v="2"/>
    <x v="9"/>
    <s v="GBP"/>
    <n v="1438467894"/>
    <n v="1436307894"/>
    <b v="0"/>
    <n v="30"/>
    <b v="1"/>
    <s v="theater/plays"/>
    <x v="2688"/>
    <x v="2740"/>
    <s v="theater"/>
    <s v="plays"/>
    <x v="3730"/>
    <d v="2015-08-01T17:24:54"/>
  </r>
  <r>
    <n v="3684"/>
    <s v="Cassiopeia"/>
    <s v="Thespis Theater Festival presents Cassiopeia: A romantic tale of a bride finding her way to her unknown groom before it is too late."/>
    <x v="389"/>
    <x v="2418"/>
    <x v="2"/>
    <x v="0"/>
    <s v="USD"/>
    <n v="1441167586"/>
    <n v="1438575586"/>
    <b v="0"/>
    <n v="23"/>
    <b v="1"/>
    <s v="theater/plays"/>
    <x v="2689"/>
    <x v="2741"/>
    <s v="theater"/>
    <s v="plays"/>
    <x v="3731"/>
    <d v="2015-09-01T23:19:46"/>
  </r>
  <r>
    <n v="1555"/>
    <s v="Coffee Table Book of Maine"/>
    <s v="I am traveling the coastline of Maine and will be taking pictures of all the scenery and lighthouses in the area."/>
    <x v="389"/>
    <x v="0"/>
    <x v="1"/>
    <x v="0"/>
    <s v="USD"/>
    <n v="1442509200"/>
    <n v="1440513832"/>
    <b v="0"/>
    <n v="0"/>
    <b v="0"/>
    <s v="photography/nature"/>
    <x v="0"/>
    <x v="0"/>
    <s v="photography"/>
    <s v="nature"/>
    <x v="3732"/>
    <d v="2015-09-17T12:00:00"/>
  </r>
  <r>
    <n v="2282"/>
    <s v="Sage King's Debut Album"/>
    <s v="Sage King is recording his debut album and wants YOU to be a part of the creation process"/>
    <x v="389"/>
    <x v="2419"/>
    <x v="2"/>
    <x v="0"/>
    <s v="USD"/>
    <n v="1452744686"/>
    <n v="1447560686"/>
    <b v="0"/>
    <n v="12"/>
    <b v="1"/>
    <s v="music/rock"/>
    <x v="2690"/>
    <x v="2742"/>
    <s v="music"/>
    <s v="rock"/>
    <x v="3733"/>
    <d v="2016-01-13T23:11:26"/>
  </r>
  <r>
    <n v="2882"/>
    <s v="Images: Remembrances of the Holocaust-The Eva Schloss Story"/>
    <s v="A one-woman show about the life of Eva Schloss, her time in Auschwitz, and the positive impact she has had on thousands of lives."/>
    <x v="389"/>
    <x v="2004"/>
    <x v="1"/>
    <x v="0"/>
    <s v="USD"/>
    <n v="1462112318"/>
    <n v="1459520318"/>
    <b v="0"/>
    <n v="4"/>
    <b v="0"/>
    <s v="theater/plays"/>
    <x v="2691"/>
    <x v="2131"/>
    <s v="theater"/>
    <s v="plays"/>
    <x v="3734"/>
    <d v="2016-05-01T09:18:38"/>
  </r>
  <r>
    <n v="1550"/>
    <s v="It's not easy being green: Costa Rican froglife"/>
    <s v="A photographic journal of a Costa Rican frog survey: recording the effects of habitat fragmentation on these charismatic amphibians."/>
    <x v="389"/>
    <x v="1602"/>
    <x v="1"/>
    <x v="9"/>
    <s v="GBP"/>
    <n v="1463050034"/>
    <n v="1460458034"/>
    <b v="0"/>
    <n v="7"/>
    <b v="0"/>
    <s v="photography/nature"/>
    <x v="2692"/>
    <x v="2743"/>
    <s v="photography"/>
    <s v="nature"/>
    <x v="3735"/>
    <d v="2016-05-12T05:47:14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x v="2420"/>
    <x v="2"/>
    <x v="0"/>
    <s v="USD"/>
    <n v="1488337200"/>
    <n v="1484623726"/>
    <b v="0"/>
    <n v="17"/>
    <b v="1"/>
    <s v="music/rock"/>
    <x v="2693"/>
    <x v="2744"/>
    <s v="music"/>
    <s v="rock"/>
    <x v="3736"/>
    <d v="2017-02-28T22:00:00"/>
  </r>
  <r>
    <n v="2191"/>
    <s v="SpecForce Rangers: Outlanders Phase 4"/>
    <s v="This campaign features the Government Special Forces on Outland. 28mm scale white metal miniatures for Sci-Fi games in any setting."/>
    <x v="389"/>
    <x v="2421"/>
    <x v="2"/>
    <x v="9"/>
    <s v="GBP"/>
    <n v="1487102427"/>
    <n v="1486065627"/>
    <b v="0"/>
    <n v="25"/>
    <b v="1"/>
    <s v="games/tabletop games"/>
    <x v="2694"/>
    <x v="2745"/>
    <s v="games"/>
    <s v="tabletop games"/>
    <x v="3737"/>
    <d v="2017-02-14T15:00:27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x v="2422"/>
    <x v="2"/>
    <x v="0"/>
    <s v="USD"/>
    <n v="1356392857"/>
    <n v="1352504857"/>
    <b v="0"/>
    <n v="34"/>
    <b v="1"/>
    <s v="music/classical music"/>
    <x v="2695"/>
    <x v="2746"/>
    <s v="music"/>
    <s v="classical music"/>
    <x v="3738"/>
    <d v="2012-12-24T18:47:37"/>
  </r>
  <r>
    <n v="3617"/>
    <s v="One Good Night by Aisling Caffrey"/>
    <s v="Venue hire and payment of designer for a darkly comic, all female play about power - losing it, wanting it and fighting to get it back"/>
    <x v="391"/>
    <x v="2423"/>
    <x v="2"/>
    <x v="9"/>
    <s v="GBP"/>
    <n v="1488240000"/>
    <n v="1486996729"/>
    <b v="0"/>
    <n v="51"/>
    <b v="1"/>
    <s v="theater/plays"/>
    <x v="2696"/>
    <x v="2747"/>
    <s v="theater"/>
    <s v="plays"/>
    <x v="3739"/>
    <d v="2017-02-27T19:00:00"/>
  </r>
  <r>
    <n v="756"/>
    <s v="Shemdegi Sadguri: photopoetic commentary on Eastern Europe"/>
    <s v="A mixed media (poetry, photo, prose and sound) text focusing on/inspired by rural life in former Communist republics. "/>
    <x v="392"/>
    <x v="2424"/>
    <x v="2"/>
    <x v="0"/>
    <s v="USD"/>
    <n v="1303147459"/>
    <n v="1297880659"/>
    <b v="0"/>
    <n v="22"/>
    <b v="1"/>
    <s v="publishing/nonfiction"/>
    <x v="2697"/>
    <x v="2748"/>
    <s v="publishing"/>
    <s v="nonfiction"/>
    <x v="3740"/>
    <d v="2011-04-18T12:24:19"/>
  </r>
  <r>
    <n v="782"/>
    <s v="Richie Ray finally records a new record!"/>
    <s v="After almost three years of being out of music, I've decided to finally make the solo record I've wanted to do for years."/>
    <x v="392"/>
    <x v="58"/>
    <x v="2"/>
    <x v="0"/>
    <s v="USD"/>
    <n v="1345918302"/>
    <n v="1343326302"/>
    <b v="0"/>
    <n v="14"/>
    <b v="1"/>
    <s v="music/rock"/>
    <x v="809"/>
    <x v="14"/>
    <s v="music"/>
    <s v="rock"/>
    <x v="3741"/>
    <d v="2012-08-25T13:11:42"/>
  </r>
  <r>
    <n v="2465"/>
    <s v="The Lion Oh My - Our first full length release"/>
    <s v="An indie band from Spokane, WA looking to master and package their first full length album."/>
    <x v="392"/>
    <x v="2425"/>
    <x v="2"/>
    <x v="0"/>
    <s v="USD"/>
    <n v="1348420548"/>
    <n v="1345828548"/>
    <b v="0"/>
    <n v="48"/>
    <b v="1"/>
    <s v="music/indie rock"/>
    <x v="2698"/>
    <x v="2749"/>
    <s v="music"/>
    <s v="indie rock"/>
    <x v="3742"/>
    <d v="2012-09-23T12:15:48"/>
  </r>
  <r>
    <n v="1823"/>
    <s v="Our Band Van Needs Serious Repairs!!!"/>
    <s v="Just as we are getting prepared to tour we find out our van has serious damage and can't run. We unfortunately don't have enough."/>
    <x v="392"/>
    <x v="2426"/>
    <x v="2"/>
    <x v="0"/>
    <s v="USD"/>
    <n v="1351095976"/>
    <n v="1348503976"/>
    <b v="0"/>
    <n v="33"/>
    <b v="1"/>
    <s v="music/rock"/>
    <x v="2699"/>
    <x v="2750"/>
    <s v="music"/>
    <s v="rock"/>
    <x v="3743"/>
    <d v="2012-10-24T11:26:16"/>
  </r>
  <r>
    <n v="2542"/>
    <s v="Classical Music by Marquita"/>
    <s v="Marquita Renee Ntim records her first Classical Album, complete with her playing the viola, cello and singing opera."/>
    <x v="392"/>
    <x v="2427"/>
    <x v="2"/>
    <x v="0"/>
    <s v="USD"/>
    <n v="1380599940"/>
    <n v="1377252857"/>
    <b v="0"/>
    <n v="13"/>
    <b v="1"/>
    <s v="music/classical music"/>
    <x v="2700"/>
    <x v="2751"/>
    <s v="music"/>
    <s v="classical music"/>
    <x v="3744"/>
    <d v="2013-09-30T22:59:00"/>
  </r>
  <r>
    <n v="2795"/>
    <s v="Good Men Wanted at ANT Fest"/>
    <s v="A new play about five bad bitches who fought in the Civil War disguised as men, premiering at Ars Nova's ANT Fest."/>
    <x v="392"/>
    <x v="1820"/>
    <x v="2"/>
    <x v="0"/>
    <s v="USD"/>
    <n v="1402095600"/>
    <n v="1400675841"/>
    <b v="0"/>
    <n v="20"/>
    <b v="1"/>
    <s v="theater/plays"/>
    <x v="2701"/>
    <x v="2752"/>
    <s v="theater"/>
    <s v="plays"/>
    <x v="3745"/>
    <d v="2014-06-06T18:00:00"/>
  </r>
  <r>
    <n v="3708"/>
    <s v="Much Ado About Nothing"/>
    <s v="Dear Stone Theater Company brings its inaugural production of Much Ado About Nothing to Logan Square, Chicago. Thanks for watching!"/>
    <x v="392"/>
    <x v="640"/>
    <x v="2"/>
    <x v="0"/>
    <s v="USD"/>
    <n v="1404444286"/>
    <n v="1403234686"/>
    <b v="0"/>
    <n v="39"/>
    <b v="1"/>
    <s v="theater/plays"/>
    <x v="2702"/>
    <x v="2753"/>
    <s v="theater"/>
    <s v="plays"/>
    <x v="3746"/>
    <d v="2014-07-03T22:24:46"/>
  </r>
  <r>
    <n v="3454"/>
    <s v="The Not So Curious Incident of the Man in the Green Volvo"/>
    <s v="Knee Slappers new production coming to Camden Fringe 2014! Presenting this off the wall, dark comedy for lovers of the bizzare. Groovy."/>
    <x v="392"/>
    <x v="2428"/>
    <x v="2"/>
    <x v="9"/>
    <s v="GBP"/>
    <n v="1406825159"/>
    <n v="1404233159"/>
    <b v="0"/>
    <n v="21"/>
    <b v="1"/>
    <s v="theater/plays"/>
    <x v="1794"/>
    <x v="2754"/>
    <s v="theater"/>
    <s v="plays"/>
    <x v="3747"/>
    <d v="2014-07-31T11:45:59"/>
  </r>
  <r>
    <n v="4076"/>
    <s v="The Walls of Jericho ( A Voice for Warrior Families)"/>
    <s v="A play to raise awareness about the effects of mental illness on a military family in the Cold War area."/>
    <x v="392"/>
    <x v="0"/>
    <x v="1"/>
    <x v="0"/>
    <s v="USD"/>
    <n v="1413921060"/>
    <n v="1411499149"/>
    <b v="0"/>
    <n v="0"/>
    <b v="0"/>
    <s v="theater/plays"/>
    <x v="0"/>
    <x v="0"/>
    <s v="theater"/>
    <s v="plays"/>
    <x v="3748"/>
    <d v="2014-10-21T14:51:00"/>
  </r>
  <r>
    <n v="3591"/>
    <s v="The Boy at the Edge of Everything NEXT STAGE RESIDENT SHOW"/>
    <s v="We are trying to produce a kid friendly show about an imaginative journey through space and time. Help us create our wonderland!!"/>
    <x v="392"/>
    <x v="477"/>
    <x v="2"/>
    <x v="0"/>
    <s v="USD"/>
    <n v="1422075540"/>
    <n v="1419979544"/>
    <b v="0"/>
    <n v="18"/>
    <b v="1"/>
    <s v="theater/plays"/>
    <x v="2272"/>
    <x v="2755"/>
    <s v="theater"/>
    <s v="plays"/>
    <x v="3749"/>
    <d v="2015-01-23T23:59:00"/>
  </r>
  <r>
    <n v="3023"/>
    <s v="The Night Watch"/>
    <s v="Antonia Goddard Productions in association with Jethro Compton Productions presents THE NIGHT WATCH, an exciting new historical drama."/>
    <x v="392"/>
    <x v="2429"/>
    <x v="2"/>
    <x v="9"/>
    <s v="GBP"/>
    <n v="1434039186"/>
    <n v="1430151186"/>
    <b v="0"/>
    <n v="6"/>
    <b v="1"/>
    <s v="theater/spaces"/>
    <x v="1102"/>
    <x v="2756"/>
    <s v="theater"/>
    <s v="spaces"/>
    <x v="3750"/>
    <d v="2015-06-11T11:13:06"/>
  </r>
  <r>
    <n v="1548"/>
    <s v="Change the World through Color"/>
    <s v="Beauty is in the eye of the beholder and I want to inspire conservation through color."/>
    <x v="392"/>
    <x v="805"/>
    <x v="1"/>
    <x v="0"/>
    <s v="USD"/>
    <n v="1447020620"/>
    <n v="1444425020"/>
    <b v="0"/>
    <n v="1"/>
    <b v="0"/>
    <s v="photography/nature"/>
    <x v="2703"/>
    <x v="343"/>
    <s v="photography"/>
    <s v="nature"/>
    <x v="3751"/>
    <d v="2015-11-08T17:10:20"/>
  </r>
  <r>
    <n v="3737"/>
    <s v="Measure For Measure"/>
    <s v="The ASU Theatre and Shakespeare Club presents Measure For Measure directed by Jordyn Ochser."/>
    <x v="392"/>
    <x v="1281"/>
    <x v="1"/>
    <x v="0"/>
    <s v="USD"/>
    <n v="1447311540"/>
    <n v="1445358903"/>
    <b v="0"/>
    <n v="4"/>
    <b v="0"/>
    <s v="theater/plays"/>
    <x v="2704"/>
    <x v="287"/>
    <s v="theater"/>
    <s v="plays"/>
    <x v="3752"/>
    <d v="2015-11-12T01:59:00"/>
  </r>
  <r>
    <n v="3642"/>
    <s v="My own musical"/>
    <s v="All the world's a stage..._x000a_It is my biggest dream to perform my own, selfcreated musical with lots of kids as big as I am able to."/>
    <x v="392"/>
    <x v="271"/>
    <x v="1"/>
    <x v="6"/>
    <s v="EUR"/>
    <n v="1448902800"/>
    <n v="1445369727"/>
    <b v="0"/>
    <n v="2"/>
    <b v="0"/>
    <s v="theater/musical"/>
    <x v="2705"/>
    <x v="268"/>
    <s v="theater"/>
    <s v="musical"/>
    <x v="3753"/>
    <d v="2015-11-30T12:00:00"/>
  </r>
  <r>
    <n v="3420"/>
    <s v="Rounds. Set design campaign."/>
    <s v="A powerful and urgent tale of the first line of defence for the NHS. Based on true stories from junior doctors."/>
    <x v="392"/>
    <x v="2430"/>
    <x v="2"/>
    <x v="9"/>
    <s v="GBP"/>
    <n v="1455408000"/>
    <n v="1454638202"/>
    <b v="0"/>
    <n v="34"/>
    <b v="1"/>
    <s v="theater/plays"/>
    <x v="2706"/>
    <x v="2757"/>
    <s v="theater"/>
    <s v="plays"/>
    <x v="3754"/>
    <d v="2016-02-13T19:00:00"/>
  </r>
  <r>
    <n v="3343"/>
    <s v="The Girl Who Touched the Stars"/>
    <s v="Two sisters make a set of paper dolls which take them on a journey across lands, creating memories along the way."/>
    <x v="392"/>
    <x v="2271"/>
    <x v="2"/>
    <x v="9"/>
    <s v="GBP"/>
    <n v="1460553480"/>
    <n v="1458770384"/>
    <b v="0"/>
    <n v="23"/>
    <b v="1"/>
    <s v="theater/plays"/>
    <x v="2707"/>
    <x v="2706"/>
    <s v="theater"/>
    <s v="plays"/>
    <x v="3755"/>
    <d v="2016-04-13T08:18:00"/>
  </r>
  <r>
    <n v="4037"/>
    <s v="The Pelican, by August Strindberg"/>
    <s v="The Pelican is a haunted play by one of Swedenâ€™s most renowned playwrights, August Strindberg, about a mother's tragic deceit."/>
    <x v="392"/>
    <x v="889"/>
    <x v="1"/>
    <x v="0"/>
    <s v="USD"/>
    <n v="1464099900"/>
    <n v="1462585315"/>
    <b v="0"/>
    <n v="2"/>
    <b v="0"/>
    <s v="theater/plays"/>
    <x v="1957"/>
    <x v="110"/>
    <s v="theater"/>
    <s v="plays"/>
    <x v="3756"/>
    <d v="2016-05-24T09:25:00"/>
  </r>
  <r>
    <n v="2175"/>
    <s v="Repulsur's First Record"/>
    <s v="Trying to get the last bit of money together to finish recording the first full length Repulsur album, &quot;The After School Special&quot;."/>
    <x v="392"/>
    <x v="2431"/>
    <x v="2"/>
    <x v="0"/>
    <s v="USD"/>
    <n v="1469059986"/>
    <n v="1468455186"/>
    <b v="0"/>
    <n v="26"/>
    <b v="1"/>
    <s v="music/rock"/>
    <x v="2708"/>
    <x v="2758"/>
    <s v="music"/>
    <s v="rock"/>
    <x v="3757"/>
    <d v="2016-07-20T19:13:06"/>
  </r>
  <r>
    <n v="3295"/>
    <s v="The Divine Comedy Show"/>
    <s v="A comedic drama about The Devil and his quest to take a bride and to Hell with the consequences, no matter what they may be."/>
    <x v="392"/>
    <x v="2432"/>
    <x v="2"/>
    <x v="9"/>
    <s v="GBP"/>
    <n v="1474886229"/>
    <n v="1472294229"/>
    <b v="0"/>
    <n v="27"/>
    <b v="1"/>
    <s v="theater/plays"/>
    <x v="2709"/>
    <x v="2759"/>
    <s v="theater"/>
    <s v="plays"/>
    <x v="3758"/>
    <d v="2016-09-26T05:37:09"/>
  </r>
  <r>
    <n v="3143"/>
    <s v="This is Living by Liam Borrett"/>
    <s v="THE POIGNANT EXPLORATION OF WHAT IT MEANS TO SAY GOODBYE._x000a_Stripped Raw brings Liam Borrett's debut play 'This is Living' to Wiltshire."/>
    <x v="392"/>
    <x v="0"/>
    <x v="3"/>
    <x v="9"/>
    <s v="GBP"/>
    <n v="1491726956"/>
    <n v="1489480556"/>
    <b v="0"/>
    <n v="0"/>
    <b v="0"/>
    <s v="theater/plays"/>
    <x v="0"/>
    <x v="0"/>
    <s v="theater"/>
    <s v="plays"/>
    <x v="3759"/>
    <d v="2017-04-09T03:35:56"/>
  </r>
  <r>
    <n v="3975"/>
    <s v="Moon Over Mangroves"/>
    <s v="Four homeless Key West men are to be given a boat, but fates twist until only the moon and mangroves witness their earthly demise."/>
    <x v="393"/>
    <x v="0"/>
    <x v="1"/>
    <x v="0"/>
    <s v="USD"/>
    <n v="1468442898"/>
    <n v="1465850898"/>
    <b v="0"/>
    <n v="0"/>
    <b v="0"/>
    <s v="theater/plays"/>
    <x v="0"/>
    <x v="0"/>
    <s v="theater"/>
    <s v="plays"/>
    <x v="3760"/>
    <d v="2016-07-13T15:48:18"/>
  </r>
  <r>
    <n v="3537"/>
    <s v="The Untold Tales of the Brothers Grimm"/>
    <s v="A fast-pace, zany comedy involving six actors performing seven usually untold Grimm Fairy Tales about giants, witches, demons and more!"/>
    <x v="394"/>
    <x v="2342"/>
    <x v="2"/>
    <x v="11"/>
    <s v="CAD"/>
    <n v="1416211140"/>
    <n v="1413016216"/>
    <b v="0"/>
    <n v="28"/>
    <b v="1"/>
    <s v="theater/plays"/>
    <x v="2710"/>
    <x v="2059"/>
    <s v="theater"/>
    <s v="plays"/>
    <x v="3761"/>
    <d v="2014-11-17T02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x v="805"/>
    <x v="1"/>
    <x v="0"/>
    <s v="USD"/>
    <n v="1414814340"/>
    <n v="1413519073"/>
    <b v="0"/>
    <n v="2"/>
    <b v="0"/>
    <s v="technology/gadgets"/>
    <x v="2711"/>
    <x v="92"/>
    <s v="technology"/>
    <s v="gadgets"/>
    <x v="3762"/>
    <d v="2014-10-31T22:59:00"/>
  </r>
  <r>
    <n v="1359"/>
    <s v="UnConventional - Worldcon 2011 Research"/>
    <s v="Funding for a 2011 trip to Worldcon for research for &quot;UnConventional,&quot; a book on the history of the American fan convention."/>
    <x v="396"/>
    <x v="2433"/>
    <x v="2"/>
    <x v="0"/>
    <s v="USD"/>
    <n v="1309980790"/>
    <n v="1304623990"/>
    <b v="0"/>
    <n v="19"/>
    <b v="1"/>
    <s v="publishing/nonfiction"/>
    <x v="2712"/>
    <x v="2760"/>
    <s v="publishing"/>
    <s v="nonfiction"/>
    <x v="3763"/>
    <d v="2011-07-06T14:33:10"/>
  </r>
  <r>
    <n v="1940"/>
    <s v="History Grows: New K. Record"/>
    <s v="K. is about *this* close to finishing up our third record, History Grows.  Now we just need to master it and release it!"/>
    <x v="397"/>
    <x v="2434"/>
    <x v="2"/>
    <x v="0"/>
    <s v="USD"/>
    <n v="1308110340"/>
    <n v="1304770233"/>
    <b v="0"/>
    <n v="31"/>
    <b v="1"/>
    <s v="music/indie rock"/>
    <x v="2713"/>
    <x v="2761"/>
    <s v="music"/>
    <s v="indie rock"/>
    <x v="3764"/>
    <d v="2011-06-14T22:59:00"/>
  </r>
  <r>
    <n v="1264"/>
    <s v="Bear. is recording their first ep!"/>
    <s v="We are a four piece from Golden, CO, and have our hearts on getting into the studio this fall to get music from our heads to your ears."/>
    <x v="397"/>
    <x v="2338"/>
    <x v="2"/>
    <x v="0"/>
    <s v="USD"/>
    <n v="1383062083"/>
    <n v="1380556483"/>
    <b v="1"/>
    <n v="34"/>
    <b v="1"/>
    <s v="music/rock"/>
    <x v="2714"/>
    <x v="2762"/>
    <s v="music"/>
    <s v="rock"/>
    <x v="3765"/>
    <d v="2013-10-29T10:54:43"/>
  </r>
  <r>
    <n v="1042"/>
    <s v="Ben's Top 5 podcast (Canceled)"/>
    <s v="Hello! I'm Ben and I have been wanting to start a podcast for a while. I am looking to kickstart the process and get into the game!"/>
    <x v="397"/>
    <x v="22"/>
    <x v="0"/>
    <x v="0"/>
    <s v="USD"/>
    <n v="1410516000"/>
    <n v="1406824948"/>
    <b v="0"/>
    <n v="1"/>
    <b v="0"/>
    <s v="journalism/audio"/>
    <x v="2715"/>
    <x v="21"/>
    <s v="journalism"/>
    <s v="audio"/>
    <x v="3766"/>
    <d v="2014-09-12T05:00:00"/>
  </r>
  <r>
    <n v="2275"/>
    <s v="Samurai Dwarves (Korobokuru)"/>
    <s v="The aim of this project is to extend our existing Samurai Dwarf range from 6 to 9. The new sculpts will be done by Bob Olley."/>
    <x v="397"/>
    <x v="2435"/>
    <x v="2"/>
    <x v="9"/>
    <s v="GBP"/>
    <n v="1419259679"/>
    <n v="1416667679"/>
    <b v="0"/>
    <n v="79"/>
    <b v="1"/>
    <s v="games/tabletop games"/>
    <x v="2716"/>
    <x v="2763"/>
    <s v="games"/>
    <s v="tabletop games"/>
    <x v="3767"/>
    <d v="2014-12-22T09:47:59"/>
  </r>
  <r>
    <n v="201"/>
    <s v="Life of Change"/>
    <s v="Everyone has a choice. Can two college students get past their differences to save the life of a man whom they've never met before?"/>
    <x v="397"/>
    <x v="1733"/>
    <x v="1"/>
    <x v="0"/>
    <s v="USD"/>
    <n v="1423424329"/>
    <n v="1421696329"/>
    <b v="0"/>
    <n v="7"/>
    <b v="0"/>
    <s v="film &amp; video/drama"/>
    <x v="2717"/>
    <x v="2764"/>
    <s v="film &amp; video"/>
    <s v="drama"/>
    <x v="3768"/>
    <d v="2015-02-08T14:38:49"/>
  </r>
  <r>
    <n v="3451"/>
    <s v="The Twilight Zone Play"/>
    <s v="I'm a high school student in New Jersey planning on producing and directing a Twilight Zone Play for a &quot;One Act&quot; competition."/>
    <x v="397"/>
    <x v="2436"/>
    <x v="2"/>
    <x v="0"/>
    <s v="USD"/>
    <n v="1429636927"/>
    <n v="1427304127"/>
    <b v="0"/>
    <n v="16"/>
    <b v="1"/>
    <s v="theater/plays"/>
    <x v="2718"/>
    <x v="2765"/>
    <s v="theater"/>
    <s v="plays"/>
    <x v="3769"/>
    <d v="2015-04-21T12:22:07"/>
  </r>
  <r>
    <n v="2824"/>
    <s v="The Rooftop"/>
    <s v="I wrote a One Act play called The Rooftop for a Female Playwright's festival. Every little bit helps!"/>
    <x v="397"/>
    <x v="1766"/>
    <x v="2"/>
    <x v="0"/>
    <s v="USD"/>
    <n v="1434159780"/>
    <n v="1431412196"/>
    <b v="0"/>
    <n v="15"/>
    <b v="1"/>
    <s v="theater/plays"/>
    <x v="2719"/>
    <x v="1508"/>
    <s v="theater"/>
    <s v="plays"/>
    <x v="3770"/>
    <d v="2015-06-12T20:43:00"/>
  </r>
  <r>
    <n v="3874"/>
    <s v="HEAL event - Selfless Acts of Love - Musical Extravaganza"/>
    <s v="An exploration of arts, dance, music and theater bought to you by a talented team of performing arts enthusiasts - a FUNdraising event"/>
    <x v="398"/>
    <x v="0"/>
    <x v="0"/>
    <x v="17"/>
    <s v="NZD"/>
    <n v="1422061200"/>
    <n v="1420244622"/>
    <b v="0"/>
    <n v="0"/>
    <b v="0"/>
    <s v="theater/musical"/>
    <x v="0"/>
    <x v="0"/>
    <s v="theater"/>
    <s v="musical"/>
    <x v="3771"/>
    <d v="2015-01-23T20:00:00"/>
  </r>
  <r>
    <n v="3665"/>
    <s v="Napoleon in Scotland / NapolÃ©on en Ecosse"/>
    <s v="A Fantastic creation about Napoleon, through his words and letters, sublimated by a musical score of rare beauty. Magnificent poetry!"/>
    <x v="398"/>
    <x v="2437"/>
    <x v="2"/>
    <x v="14"/>
    <s v="EUR"/>
    <n v="1446062040"/>
    <n v="1445109822"/>
    <b v="0"/>
    <n v="14"/>
    <b v="1"/>
    <s v="theater/plays"/>
    <x v="2720"/>
    <x v="2259"/>
    <s v="theater"/>
    <s v="plays"/>
    <x v="3772"/>
    <d v="2015-10-28T14:54:00"/>
  </r>
  <r>
    <n v="1078"/>
    <s v="New iPad/iPhone game development software needed"/>
    <s v="I am looking to create more games for the iPad/iPhone and want to add leaderboards, which requires new game development software"/>
    <x v="399"/>
    <x v="100"/>
    <x v="1"/>
    <x v="0"/>
    <s v="USD"/>
    <n v="1311309721"/>
    <n v="1307421721"/>
    <b v="0"/>
    <n v="5"/>
    <b v="0"/>
    <s v="games/video games"/>
    <x v="2373"/>
    <x v="1077"/>
    <s v="games"/>
    <s v="video games"/>
    <x v="3773"/>
    <d v="2011-07-21T23:42:0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x v="2438"/>
    <x v="2"/>
    <x v="0"/>
    <s v="USD"/>
    <n v="1332029335"/>
    <n v="1326848935"/>
    <b v="0"/>
    <n v="30"/>
    <b v="1"/>
    <s v="music/rock"/>
    <x v="2721"/>
    <x v="2766"/>
    <s v="music"/>
    <s v="rock"/>
    <x v="3774"/>
    <d v="2012-03-17T19:08:55"/>
  </r>
  <r>
    <n v="1927"/>
    <s v="GBS Detroit Presents Hampshire"/>
    <s v="Hampshire is headed to GBS Detroit."/>
    <x v="399"/>
    <x v="1376"/>
    <x v="2"/>
    <x v="0"/>
    <s v="USD"/>
    <n v="1331182740"/>
    <n v="1329856839"/>
    <b v="0"/>
    <n v="11"/>
    <b v="1"/>
    <s v="music/indie rock"/>
    <x v="2004"/>
    <x v="2767"/>
    <s v="music"/>
    <s v="indie rock"/>
    <x v="3775"/>
    <d v="2012-03-07T23:59:00"/>
  </r>
  <r>
    <n v="2492"/>
    <s v="SUPER NICE EP 2012"/>
    <s v="We're a band from Hawaii trying to produce our first EP and we need help!"/>
    <x v="399"/>
    <x v="1450"/>
    <x v="2"/>
    <x v="0"/>
    <s v="USD"/>
    <n v="1339840740"/>
    <n v="1335397188"/>
    <b v="0"/>
    <n v="27"/>
    <b v="1"/>
    <s v="music/indie rock"/>
    <x v="2056"/>
    <x v="2768"/>
    <s v="music"/>
    <s v="indie rock"/>
    <x v="3776"/>
    <d v="2012-06-16T04:59:00"/>
  </r>
  <r>
    <n v="2500"/>
    <s v="Completing &quot;God's Justice&quot;"/>
    <s v="ST's 4th LP has been tracked and mixed, but before he can set it free upon the world, it needs proper mastering and pressing!"/>
    <x v="399"/>
    <x v="2439"/>
    <x v="2"/>
    <x v="0"/>
    <s v="USD"/>
    <n v="1340476375"/>
    <n v="1337884375"/>
    <b v="0"/>
    <n v="29"/>
    <b v="1"/>
    <s v="music/indie rock"/>
    <x v="2677"/>
    <x v="2769"/>
    <s v="music"/>
    <s v="indie rock"/>
    <x v="3777"/>
    <d v="2012-06-23T13:32:55"/>
  </r>
  <r>
    <n v="1937"/>
    <s v="GBS Detroit Presents My Pal Val"/>
    <s v="My Pal Val is headed to Groovebox Studios in Detroit, Michigan on June 15th to record and film a live GBS Detroit EP."/>
    <x v="399"/>
    <x v="2440"/>
    <x v="2"/>
    <x v="0"/>
    <s v="USD"/>
    <n v="1339732740"/>
    <n v="1338346281"/>
    <b v="0"/>
    <n v="29"/>
    <b v="1"/>
    <s v="music/indie rock"/>
    <x v="2722"/>
    <x v="2770"/>
    <s v="music"/>
    <s v="indie rock"/>
    <x v="3778"/>
    <d v="2012-06-14T22:59:00"/>
  </r>
  <r>
    <n v="2100"/>
    <s v="GBS Detroit Presents The Skylit Letter"/>
    <s v="The Skylit Letter is heading to Groovebox Studios in Detroit on Friday, June 29th to record and film a live GBS Detroit video and EP."/>
    <x v="399"/>
    <x v="2441"/>
    <x v="2"/>
    <x v="0"/>
    <s v="USD"/>
    <n v="1341028740"/>
    <n v="1339704141"/>
    <b v="0"/>
    <n v="27"/>
    <b v="1"/>
    <s v="music/indie rock"/>
    <x v="2723"/>
    <x v="2771"/>
    <s v="music"/>
    <s v="indie rock"/>
    <x v="3779"/>
    <d v="2012-06-29T22:59:00"/>
  </r>
  <r>
    <n v="382"/>
    <s v="99% Declaration Mini-Doc"/>
    <s v="I went to Philadelphia to find out if The 99% Declaration could take the ideas of OccupyWallSt. and make change from within the system."/>
    <x v="399"/>
    <x v="2212"/>
    <x v="2"/>
    <x v="0"/>
    <s v="USD"/>
    <n v="1346950900"/>
    <n v="1345741300"/>
    <b v="0"/>
    <n v="22"/>
    <b v="1"/>
    <s v="film &amp; video/documentary"/>
    <x v="2724"/>
    <x v="2772"/>
    <s v="film &amp; video"/>
    <s v="documentary"/>
    <x v="3780"/>
    <d v="2012-09-06T12:01:40"/>
  </r>
  <r>
    <n v="2096"/>
    <s v="GBS Detroit Presents Shone Nuisance"/>
    <s v="Shone Nuisance is heading to GBS Detroit on Friday, October 26th to record and film their GBS Detroit EP and video."/>
    <x v="399"/>
    <x v="555"/>
    <x v="2"/>
    <x v="0"/>
    <s v="USD"/>
    <n v="1351223940"/>
    <n v="1349892735"/>
    <b v="0"/>
    <n v="14"/>
    <b v="1"/>
    <s v="music/indie rock"/>
    <x v="1459"/>
    <x v="2773"/>
    <s v="music"/>
    <s v="indie rock"/>
    <x v="3781"/>
    <d v="2012-10-25T22:59:00"/>
  </r>
  <r>
    <n v="812"/>
    <s v="Don Walrus wants to press a record!!"/>
    <s v="Gainesville's pop punk 3 piece Assassinate The Scientist started a new band and they want to release a 7&quot;, but they need your help!!"/>
    <x v="399"/>
    <x v="753"/>
    <x v="2"/>
    <x v="0"/>
    <s v="USD"/>
    <n v="1362146280"/>
    <n v="1357604752"/>
    <b v="0"/>
    <n v="33"/>
    <b v="1"/>
    <s v="music/rock"/>
    <x v="2725"/>
    <x v="2774"/>
    <s v="music"/>
    <s v="rock"/>
    <x v="3782"/>
    <d v="2013-03-01T08:58:00"/>
  </r>
  <r>
    <n v="1463"/>
    <s v="The River Runs Through Us, a Six-Part Public Radio Series"/>
    <s v="The River Runs Through Us is a six-part, yearlong radio series exploring the meaning and metaphor of the Connecticut River."/>
    <x v="399"/>
    <x v="828"/>
    <x v="2"/>
    <x v="0"/>
    <s v="USD"/>
    <n v="1365367938"/>
    <n v="1361483538"/>
    <b v="1"/>
    <n v="25"/>
    <b v="1"/>
    <s v="publishing/radio &amp; podcasts"/>
    <x v="2726"/>
    <x v="2775"/>
    <s v="publishing"/>
    <s v="radio &amp; podcasts"/>
    <x v="3783"/>
    <d v="2013-04-07T15:52:18"/>
  </r>
  <r>
    <n v="2214"/>
    <s v="Spiff is ready to join the digital age!"/>
    <s v="Join this Kickstarter project today to assist Spiff in converting his analog recordings from the 80's to digital!"/>
    <x v="399"/>
    <x v="2442"/>
    <x v="2"/>
    <x v="0"/>
    <s v="USD"/>
    <n v="1391713248"/>
    <n v="1389121248"/>
    <b v="0"/>
    <n v="24"/>
    <b v="1"/>
    <s v="music/electronic music"/>
    <x v="2727"/>
    <x v="2776"/>
    <s v="music"/>
    <s v="electronic music"/>
    <x v="3784"/>
    <d v="2014-02-06T14:00:48"/>
  </r>
  <r>
    <n v="68"/>
    <s v="King Eider: Short Film"/>
    <s v="Black Comedy by final year students at Leeds University. _x000a_'Bird watching, tea, seaside and murder. Just your average British holiday.'"/>
    <x v="399"/>
    <x v="2443"/>
    <x v="2"/>
    <x v="9"/>
    <s v="GBP"/>
    <n v="1393162791"/>
    <n v="1390570791"/>
    <b v="0"/>
    <n v="36"/>
    <b v="1"/>
    <s v="film &amp; video/shorts"/>
    <x v="2728"/>
    <x v="2777"/>
    <s v="film &amp; video"/>
    <s v="shorts"/>
    <x v="3785"/>
    <d v="2014-02-23T08:39:51"/>
  </r>
  <r>
    <n v="2333"/>
    <s v="Two Hundred Chocolate Truffles"/>
    <s v="Homemade truffles for NYC chocolate fanatics. Truffle recipes for chocolate addicts from all over the world. Chocolate lovers unite."/>
    <x v="399"/>
    <x v="2300"/>
    <x v="2"/>
    <x v="0"/>
    <s v="USD"/>
    <n v="1401385800"/>
    <n v="1399563390"/>
    <b v="1"/>
    <n v="94"/>
    <b v="1"/>
    <s v="food/small batch"/>
    <x v="2729"/>
    <x v="2778"/>
    <s v="food"/>
    <s v="small batch"/>
    <x v="3786"/>
    <d v="2014-05-29T12:50:00"/>
  </r>
  <r>
    <n v="130"/>
    <s v="Blue in the Green (Canceled)"/>
    <s v="A journey down the rabbit hole into the dark future. A mix of reality and dreams of a world dependant on an oppressed by technology."/>
    <x v="399"/>
    <x v="0"/>
    <x v="0"/>
    <x v="9"/>
    <s v="GBP"/>
    <n v="1402949760"/>
    <n v="1400536692"/>
    <b v="0"/>
    <n v="0"/>
    <b v="0"/>
    <s v="film &amp; video/science fiction"/>
    <x v="0"/>
    <x v="0"/>
    <s v="film &amp; video"/>
    <s v="science fiction"/>
    <x v="3787"/>
    <d v="2014-06-16T15:16:00"/>
  </r>
  <r>
    <n v="2919"/>
    <s v="While the Stars Fall"/>
    <s v="A full staged reading of a new play about a boy who learns how to be happy from the most unexpected person."/>
    <x v="399"/>
    <x v="125"/>
    <x v="1"/>
    <x v="0"/>
    <s v="USD"/>
    <n v="1407250329"/>
    <n v="1404658329"/>
    <b v="0"/>
    <n v="6"/>
    <b v="0"/>
    <s v="theater/plays"/>
    <x v="2730"/>
    <x v="32"/>
    <s v="theater"/>
    <s v="plays"/>
    <x v="3788"/>
    <d v="2014-08-05T09:52:09"/>
  </r>
  <r>
    <n v="50"/>
    <s v="The Love Lounge"/>
    <s v="A brand new dating show which helps one lucky lady find her Mr Right with difficult decisions to make along the way."/>
    <x v="399"/>
    <x v="672"/>
    <x v="2"/>
    <x v="9"/>
    <s v="GBP"/>
    <n v="1422637200"/>
    <n v="1419271458"/>
    <b v="0"/>
    <n v="22"/>
    <b v="1"/>
    <s v="film &amp; video/television"/>
    <x v="809"/>
    <x v="2779"/>
    <s v="film &amp; video"/>
    <s v="television"/>
    <x v="3789"/>
    <d v="2015-01-30T12:00:00"/>
  </r>
  <r>
    <n v="2817"/>
    <s v="After The End"/>
    <s v="Let Go Theatre Co's very first production is going ahead in June 2015. Help support a brand new theatre co as we begin our adventure"/>
    <x v="399"/>
    <x v="2416"/>
    <x v="2"/>
    <x v="9"/>
    <s v="GBP"/>
    <n v="1425136462"/>
    <n v="1421680462"/>
    <b v="0"/>
    <n v="33"/>
    <b v="1"/>
    <s v="theater/plays"/>
    <x v="2461"/>
    <x v="2780"/>
    <s v="theater"/>
    <s v="plays"/>
    <x v="3790"/>
    <d v="2015-02-28T10:14:22"/>
  </r>
  <r>
    <n v="4020"/>
    <s v="Those That Fly"/>
    <s v="Having lived her whole life in the midst of a civil war, 11 year old Leyla dreams of being a pilot so she may fly her family to safety."/>
    <x v="399"/>
    <x v="176"/>
    <x v="1"/>
    <x v="0"/>
    <s v="USD"/>
    <n v="1427168099"/>
    <n v="1424579699"/>
    <b v="0"/>
    <n v="3"/>
    <b v="0"/>
    <s v="theater/plays"/>
    <x v="2731"/>
    <x v="2186"/>
    <s v="theater"/>
    <s v="plays"/>
    <x v="3791"/>
    <d v="2015-03-23T22:34:59"/>
  </r>
  <r>
    <n v="4044"/>
    <s v="Cielito Lindo (Pretty Little One)"/>
    <s v="A bilingual play in The New Works Festival at UT that crosses cultures and explores what it means to be confident with who you are."/>
    <x v="399"/>
    <x v="1651"/>
    <x v="1"/>
    <x v="0"/>
    <s v="USD"/>
    <n v="1428642000"/>
    <n v="1426050982"/>
    <b v="0"/>
    <n v="4"/>
    <b v="0"/>
    <s v="theater/plays"/>
    <x v="2732"/>
    <x v="865"/>
    <s v="theater"/>
    <s v="plays"/>
    <x v="3792"/>
    <d v="2015-04-10T00:00:00"/>
  </r>
  <r>
    <n v="3577"/>
    <s v="The Laramie Project in Utah County"/>
    <s v="Our goal is to bring this story of one town's processing of tragedy and their own community identity to Utah County."/>
    <x v="399"/>
    <x v="2416"/>
    <x v="2"/>
    <x v="0"/>
    <s v="USD"/>
    <n v="1430029680"/>
    <n v="1427741583"/>
    <b v="0"/>
    <n v="27"/>
    <b v="1"/>
    <s v="theater/plays"/>
    <x v="2461"/>
    <x v="530"/>
    <s v="theater"/>
    <s v="plays"/>
    <x v="3793"/>
    <d v="2015-04-26T01:28:00"/>
  </r>
  <r>
    <n v="3007"/>
    <s v="Bethlem"/>
    <s v="Consuite for 2015 CoreCon.  An adventure into insanity."/>
    <x v="399"/>
    <x v="2337"/>
    <x v="2"/>
    <x v="0"/>
    <s v="USD"/>
    <n v="1429938683"/>
    <n v="1428124283"/>
    <b v="0"/>
    <n v="20"/>
    <b v="1"/>
    <s v="theater/spaces"/>
    <x v="2733"/>
    <x v="203"/>
    <s v="theater"/>
    <s v="spaces"/>
    <x v="3794"/>
    <d v="2015-04-25T00:11:23"/>
  </r>
  <r>
    <n v="3826"/>
    <s v="DAY OF THE DOG by Blue Sparrow Theatre Company"/>
    <s v="This is the story about the Westons. One family who live with mental illness on a daily basis."/>
    <x v="399"/>
    <x v="1263"/>
    <x v="2"/>
    <x v="9"/>
    <s v="GBP"/>
    <n v="1430993394"/>
    <n v="1428401394"/>
    <b v="0"/>
    <n v="26"/>
    <b v="1"/>
    <s v="theater/plays"/>
    <x v="2013"/>
    <x v="828"/>
    <s v="theater"/>
    <s v="plays"/>
    <x v="3795"/>
    <d v="2015-05-07T05:09:54"/>
  </r>
  <r>
    <n v="3294"/>
    <s v="old man's Gift"/>
    <s v="A young theatre company promoting new talent and looking for help in funding our very first set for our black comedy &quot;old man's Gift&quot;"/>
    <x v="399"/>
    <x v="2444"/>
    <x v="2"/>
    <x v="9"/>
    <s v="GBP"/>
    <n v="1434459554"/>
    <n v="1431867554"/>
    <b v="0"/>
    <n v="24"/>
    <b v="1"/>
    <s v="theater/plays"/>
    <x v="2065"/>
    <x v="2781"/>
    <s v="theater"/>
    <s v="plays"/>
    <x v="3796"/>
    <d v="2015-06-16T07:59:14"/>
  </r>
  <r>
    <n v="3795"/>
    <s v="Duodeca"/>
    <s v="Poppin Productions are currently entering the development stage of their very first production -  &quot;Duodeca&quot;."/>
    <x v="399"/>
    <x v="22"/>
    <x v="1"/>
    <x v="9"/>
    <s v="GBP"/>
    <n v="1440801000"/>
    <n v="1437042490"/>
    <b v="0"/>
    <n v="2"/>
    <b v="0"/>
    <s v="theater/musical"/>
    <x v="2040"/>
    <x v="184"/>
    <s v="theater"/>
    <s v="musical"/>
    <x v="3797"/>
    <d v="2015-08-28T17:30:00"/>
  </r>
  <r>
    <n v="386"/>
    <s v="Submarine: Diving Away From Adulthood"/>
    <s v="Eight friends reunite to achieve their childhood dream of designing, constructing, and launching a homemade submarine."/>
    <x v="399"/>
    <x v="953"/>
    <x v="2"/>
    <x v="0"/>
    <s v="USD"/>
    <n v="1439246991"/>
    <n v="1437950991"/>
    <b v="0"/>
    <n v="13"/>
    <b v="1"/>
    <s v="film &amp; video/documentary"/>
    <x v="2426"/>
    <x v="2782"/>
    <s v="film &amp; video"/>
    <s v="documentary"/>
    <x v="3798"/>
    <d v="2015-08-10T17:49:51"/>
  </r>
  <r>
    <n v="25"/>
    <s v="RAM- An independent writer's breakthrough tv production"/>
    <s v="A dram-com television series revolved around memory and the hardships and revelations that come with its early turning point."/>
    <x v="399"/>
    <x v="201"/>
    <x v="2"/>
    <x v="0"/>
    <s v="USD"/>
    <n v="1452299761"/>
    <n v="1447115761"/>
    <b v="0"/>
    <n v="14"/>
    <b v="1"/>
    <s v="film &amp; video/television"/>
    <x v="2453"/>
    <x v="2783"/>
    <s v="film &amp; video"/>
    <s v="television"/>
    <x v="3799"/>
    <d v="2016-01-08T19:36:01"/>
  </r>
  <r>
    <n v="2452"/>
    <s v="Kickstart for a Startup Nebraska Food Business"/>
    <s v="Italian inspired sauce with a spice and heat that make this simple Red Sauce unique! This company name still remains a secret, for now!"/>
    <x v="399"/>
    <x v="1838"/>
    <x v="2"/>
    <x v="0"/>
    <s v="USD"/>
    <n v="1451430000"/>
    <n v="1448914500"/>
    <b v="0"/>
    <n v="15"/>
    <b v="1"/>
    <s v="food/small batch"/>
    <x v="2734"/>
    <x v="2784"/>
    <s v="food"/>
    <s v="small batch"/>
    <x v="3800"/>
    <d v="2015-12-29T18:00:00"/>
  </r>
  <r>
    <n v="2855"/>
    <s v="STAGE READING for TETCNY"/>
    <s v="Raising funds to have a private stage reading for an upcoming play from THE ENSEMBLE THEATRE COMPANY OF NEW YORK (www.tetcny.org)"/>
    <x v="399"/>
    <x v="458"/>
    <x v="1"/>
    <x v="0"/>
    <s v="USD"/>
    <n v="1454110440"/>
    <n v="1451607071"/>
    <b v="0"/>
    <n v="5"/>
    <b v="0"/>
    <s v="theater/plays"/>
    <x v="2735"/>
    <x v="343"/>
    <s v="theater"/>
    <s v="plays"/>
    <x v="3801"/>
    <d v="2016-01-29T18:34:00"/>
  </r>
  <r>
    <n v="3050"/>
    <s v="The Black Pearl Consuite at CoreCon VIII: On Ancient Seas"/>
    <s v="Help fund The Black Pearl Consuite at CoreCon VIII: On Ancient Seas!"/>
    <x v="399"/>
    <x v="222"/>
    <x v="2"/>
    <x v="0"/>
    <s v="USD"/>
    <n v="1462420960"/>
    <n v="1459828960"/>
    <b v="0"/>
    <n v="9"/>
    <b v="1"/>
    <s v="theater/spaces"/>
    <x v="1464"/>
    <x v="2785"/>
    <s v="theater"/>
    <s v="spaces"/>
    <x v="3802"/>
    <d v="2016-05-04T23:02:40"/>
  </r>
  <r>
    <n v="2074"/>
    <s v="Advanced Simulation Products - PC Gaming Controllers"/>
    <s v="Creating PC gaming controllers to bring your gaming experience to a new level."/>
    <x v="399"/>
    <x v="2445"/>
    <x v="2"/>
    <x v="0"/>
    <s v="USD"/>
    <n v="1462564182"/>
    <n v="1459972182"/>
    <b v="0"/>
    <n v="3"/>
    <b v="1"/>
    <s v="technology/hardware"/>
    <x v="2340"/>
    <x v="200"/>
    <s v="technology"/>
    <s v="hardware"/>
    <x v="3803"/>
    <d v="2016-05-06T14:49:42"/>
  </r>
  <r>
    <n v="3539"/>
    <s v="Chokehold"/>
    <s v="A searing new play that takes  an unflinching look at the terrible costs of police shootings in the African American community."/>
    <x v="399"/>
    <x v="2446"/>
    <x v="2"/>
    <x v="0"/>
    <s v="USD"/>
    <n v="1473358122"/>
    <n v="1471543722"/>
    <b v="0"/>
    <n v="13"/>
    <b v="1"/>
    <s v="theater/plays"/>
    <x v="2736"/>
    <x v="2786"/>
    <s v="theater"/>
    <s v="plays"/>
    <x v="3804"/>
    <d v="2016-09-08T13:08:42"/>
  </r>
  <r>
    <n v="4101"/>
    <s v="Meet The Claires - Valentine's Day Weekend Comedy Stage Play"/>
    <s v="This is a Comedic Story about a young boy who saw the image of the perfect woman and from that point searched for someone similar"/>
    <x v="399"/>
    <x v="0"/>
    <x v="1"/>
    <x v="0"/>
    <s v="USD"/>
    <n v="1485380482"/>
    <n v="1482788482"/>
    <b v="0"/>
    <n v="0"/>
    <b v="0"/>
    <s v="theater/plays"/>
    <x v="0"/>
    <x v="0"/>
    <s v="theater"/>
    <s v="plays"/>
    <x v="3805"/>
    <d v="2017-01-25T16:41:22"/>
  </r>
  <r>
    <n v="4012"/>
    <s v="The Butterfly Catcher"/>
    <s v="LEELA IS A 14 YEAR OLD GIRL. JONAH IS A 56 YEAR OLD MAN. IT'S BEEN GOING ON FOR 3 YEARS. HERE COMES THE NIGHT OF VIOLENT RECKONING."/>
    <x v="400"/>
    <x v="0"/>
    <x v="1"/>
    <x v="9"/>
    <s v="GBP"/>
    <n v="1430571849"/>
    <n v="1427979849"/>
    <b v="0"/>
    <n v="0"/>
    <b v="0"/>
    <s v="theater/plays"/>
    <x v="0"/>
    <x v="0"/>
    <s v="theater"/>
    <s v="plays"/>
    <x v="3806"/>
    <d v="2015-05-02T08:04:09"/>
  </r>
  <r>
    <n v="2215"/>
    <s v="&quot;Something to See, Not to Say&quot; - Anemometer's First EP Album"/>
    <s v="Ambient Electro Grind-fest!"/>
    <x v="401"/>
    <x v="2447"/>
    <x v="2"/>
    <x v="0"/>
    <s v="USD"/>
    <n v="1331621940"/>
    <n v="1329671572"/>
    <b v="0"/>
    <n v="33"/>
    <b v="1"/>
    <s v="music/electronic music"/>
    <x v="2737"/>
    <x v="2787"/>
    <s v="music"/>
    <s v="electronic music"/>
    <x v="3807"/>
    <d v="2012-03-13T01:59:00"/>
  </r>
  <r>
    <n v="743"/>
    <s v="A Tale as Rich as Soil: Preserving Valmont's History"/>
    <s v="Valmont is a town with a fertile history and a vibrant community. We aim to capture the magic in our People's History of Valmont!"/>
    <x v="401"/>
    <x v="2000"/>
    <x v="2"/>
    <x v="0"/>
    <s v="USD"/>
    <n v="1334610000"/>
    <n v="1332435685"/>
    <b v="0"/>
    <n v="15"/>
    <b v="1"/>
    <s v="publishing/nonfiction"/>
    <x v="2738"/>
    <x v="2788"/>
    <s v="publishing"/>
    <s v="nonfiction"/>
    <x v="3808"/>
    <d v="2012-04-16T16:00:00"/>
  </r>
  <r>
    <n v="461"/>
    <s v="Machinima film project : Open 24/7"/>
    <s v="A machinima based film, displaying the effects of todays financial crisis the world faces, and the explossive consequences it carries."/>
    <x v="401"/>
    <x v="0"/>
    <x v="1"/>
    <x v="9"/>
    <s v="GBP"/>
    <n v="1370204367"/>
    <n v="1368476367"/>
    <b v="0"/>
    <n v="0"/>
    <b v="0"/>
    <s v="film &amp; video/animation"/>
    <x v="0"/>
    <x v="0"/>
    <s v="film &amp; video"/>
    <s v="animation"/>
    <x v="3809"/>
    <d v="2013-06-02T15:19:27"/>
  </r>
  <r>
    <n v="3394"/>
    <s v="Buffer: Edinburgh Fringe 2014"/>
    <s v="Ambitious, Edinburgh-based company, Thrive Theatre, are bringing their brand new comedy BUFFER to the 2014 Edinburgh Fringe!"/>
    <x v="401"/>
    <x v="2448"/>
    <x v="2"/>
    <x v="9"/>
    <s v="GBP"/>
    <n v="1406470645"/>
    <n v="1403878645"/>
    <b v="0"/>
    <n v="27"/>
    <b v="1"/>
    <s v="theater/plays"/>
    <x v="2739"/>
    <x v="954"/>
    <s v="theater"/>
    <s v="plays"/>
    <x v="3810"/>
    <d v="2014-07-27T09:17:25"/>
  </r>
  <r>
    <n v="1084"/>
    <s v="My own channel"/>
    <s v="I want to start my own channel for gaming"/>
    <x v="401"/>
    <x v="0"/>
    <x v="1"/>
    <x v="0"/>
    <s v="USD"/>
    <n v="1407534804"/>
    <n v="1404942804"/>
    <b v="0"/>
    <n v="0"/>
    <b v="0"/>
    <s v="games/video games"/>
    <x v="0"/>
    <x v="0"/>
    <s v="games"/>
    <s v="video games"/>
    <x v="3811"/>
    <d v="2014-08-08T16:53:24"/>
  </r>
  <r>
    <n v="3378"/>
    <s v="Rose of June"/>
    <s v="'Can you ever find acceptance in death?' _x000a_Rose of June is a piece of theatre exploring the stages of grief. Unity Theatre - September"/>
    <x v="401"/>
    <x v="2449"/>
    <x v="2"/>
    <x v="9"/>
    <s v="GBP"/>
    <n v="1409490480"/>
    <n v="1407400306"/>
    <b v="0"/>
    <n v="21"/>
    <b v="1"/>
    <s v="theater/plays"/>
    <x v="2740"/>
    <x v="2789"/>
    <s v="theater"/>
    <s v="plays"/>
    <x v="3812"/>
    <d v="2014-08-31T08:08:00"/>
  </r>
  <r>
    <n v="3607"/>
    <s v="E15 at The Pleasance and CPT"/>
    <s v="'E15' is a verbatim project that looks at the story of the Focus E15 Campaign"/>
    <x v="401"/>
    <x v="2450"/>
    <x v="2"/>
    <x v="9"/>
    <s v="GBP"/>
    <n v="1450137600"/>
    <n v="1448924882"/>
    <b v="0"/>
    <n v="20"/>
    <b v="1"/>
    <s v="theater/plays"/>
    <x v="2741"/>
    <x v="954"/>
    <s v="theater"/>
    <s v="plays"/>
    <x v="3813"/>
    <d v="2015-12-14T19:00:00"/>
  </r>
  <r>
    <n v="3755"/>
    <s v="Retro Rhapsody"/>
    <s v="We have formed an innovative company that aims to create musical comedic performances suitable for a range of venues."/>
    <x v="401"/>
    <x v="2451"/>
    <x v="2"/>
    <x v="9"/>
    <s v="GBP"/>
    <n v="1460753307"/>
    <n v="1458161307"/>
    <b v="0"/>
    <n v="28"/>
    <b v="1"/>
    <s v="theater/musical"/>
    <x v="2742"/>
    <x v="2790"/>
    <s v="theater"/>
    <s v="musical"/>
    <x v="3814"/>
    <d v="2016-04-15T15:48:27"/>
  </r>
  <r>
    <n v="2844"/>
    <s v="KabarettstÃ¼ck &quot;Dicht in da Nochtschicht&quot;"/>
    <s v="Zwei ausgebildete Schauspieler, ein Musiker - gemeinsam bringt man ein waschechtes KabarettstÃ¼ck auf die BÃ¼hne."/>
    <x v="401"/>
    <x v="32"/>
    <x v="1"/>
    <x v="15"/>
    <s v="EUR"/>
    <n v="1483535180"/>
    <n v="1480943180"/>
    <b v="0"/>
    <n v="1"/>
    <b v="0"/>
    <s v="theater/plays"/>
    <x v="2743"/>
    <x v="92"/>
    <s v="theater"/>
    <s v="plays"/>
    <x v="3815"/>
    <d v="2017-01-04T08:06:20"/>
  </r>
  <r>
    <n v="910"/>
    <s v="Hattie Bee's Second Album"/>
    <s v="After the success of my first album &quot;A Very Hattie Christmas&quot; I'm coming back with my second album &quot;The Way We Used To Bee&quot;."/>
    <x v="401"/>
    <x v="536"/>
    <x v="1"/>
    <x v="9"/>
    <s v="GBP"/>
    <n v="1488546319"/>
    <n v="1483362319"/>
    <b v="0"/>
    <n v="5"/>
    <b v="0"/>
    <s v="music/jazz"/>
    <x v="2744"/>
    <x v="2791"/>
    <s v="music"/>
    <s v="jazz"/>
    <x v="3816"/>
    <d v="2017-03-03T08:05:19"/>
  </r>
  <r>
    <n v="2773"/>
    <s v="The Boat That Couldn't Float"/>
    <s v="Parents know the pain of rereading bad bedtime stories. I want to write stories that all ages will enjoy"/>
    <x v="402"/>
    <x v="4"/>
    <x v="1"/>
    <x v="11"/>
    <s v="CAD"/>
    <n v="1461530721"/>
    <n v="1460666721"/>
    <b v="0"/>
    <n v="1"/>
    <b v="0"/>
    <s v="publishing/children's books"/>
    <x v="2745"/>
    <x v="4"/>
    <s v="publishing"/>
    <s v="children's books"/>
    <x v="3817"/>
    <d v="2016-04-24T15:45:21"/>
  </r>
  <r>
    <n v="4061"/>
    <s v="PRODUCE the Stage Play SKYLAR'S SYNDROME by Gavin Kayner"/>
    <s v="SKYLAR'S SYNDROME is a tremendous psychodrama by master playwright Gavin Kayner!"/>
    <x v="403"/>
    <x v="0"/>
    <x v="1"/>
    <x v="0"/>
    <s v="USD"/>
    <n v="1461205423"/>
    <n v="1456025023"/>
    <b v="0"/>
    <n v="0"/>
    <b v="0"/>
    <s v="theater/plays"/>
    <x v="0"/>
    <x v="0"/>
    <s v="theater"/>
    <s v="plays"/>
    <x v="3818"/>
    <d v="2016-04-20T21:23:43"/>
  </r>
  <r>
    <n v="1588"/>
    <s v="The Right Side of Texas"/>
    <s v="Southeast Texas as seen through the lens of a cell phone camera"/>
    <x v="404"/>
    <x v="0"/>
    <x v="1"/>
    <x v="0"/>
    <s v="USD"/>
    <n v="1422735120"/>
    <n v="1420091999"/>
    <b v="0"/>
    <n v="0"/>
    <b v="0"/>
    <s v="photography/places"/>
    <x v="0"/>
    <x v="0"/>
    <s v="photography"/>
    <s v="places"/>
    <x v="3819"/>
    <d v="2015-01-31T15:12:00"/>
  </r>
  <r>
    <n v="615"/>
    <s v="PixlDir.com - Simple and fast image hosting. (Canceled)"/>
    <s v="The aim of PixlDir is to deliver the most simple, and fast experience when it comes to uploading images to the web."/>
    <x v="405"/>
    <x v="0"/>
    <x v="0"/>
    <x v="17"/>
    <s v="NZD"/>
    <n v="1443149759"/>
    <n v="1440557759"/>
    <b v="0"/>
    <n v="0"/>
    <b v="0"/>
    <s v="technology/web"/>
    <x v="0"/>
    <x v="0"/>
    <s v="technology"/>
    <s v="web"/>
    <x v="3820"/>
    <d v="2015-09-24T21:55:59"/>
  </r>
  <r>
    <n v="465"/>
    <s v="&quot;Amp&quot; A Story About a Robot"/>
    <s v="&quot;Amp&quot; is a short film about a robot with needs."/>
    <x v="406"/>
    <x v="2452"/>
    <x v="1"/>
    <x v="0"/>
    <s v="USD"/>
    <n v="1403837574"/>
    <n v="1402455174"/>
    <b v="0"/>
    <n v="8"/>
    <b v="0"/>
    <s v="film &amp; video/animation"/>
    <x v="2746"/>
    <x v="2792"/>
    <s v="film &amp; video"/>
    <s v="animation"/>
    <x v="3821"/>
    <d v="2014-06-26T21:52:54"/>
  </r>
  <r>
    <n v="1637"/>
    <s v="We Fly to Philly / Release new album / Tour west coast"/>
    <s v="We (the band Sunset) has been invited to play in Philadelphia.   Help us get there and you will receive special prizes."/>
    <x v="407"/>
    <x v="2453"/>
    <x v="2"/>
    <x v="0"/>
    <s v="USD"/>
    <n v="1262302740"/>
    <n v="1257444140"/>
    <b v="0"/>
    <n v="15"/>
    <b v="1"/>
    <s v="music/rock"/>
    <x v="1342"/>
    <x v="2487"/>
    <s v="music"/>
    <s v="rock"/>
    <x v="3822"/>
    <d v="2009-12-31T18:3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x v="15"/>
    <x v="1"/>
    <x v="0"/>
    <s v="USD"/>
    <n v="1268636340"/>
    <n v="1263982307"/>
    <b v="0"/>
    <n v="5"/>
    <b v="0"/>
    <s v="games/video games"/>
    <x v="1164"/>
    <x v="21"/>
    <s v="games"/>
    <s v="video games"/>
    <x v="3823"/>
    <d v="2010-03-15T01:59:00"/>
  </r>
  <r>
    <n v="2003"/>
    <s v="velosynth"/>
    <s v="velosynth is an open-source bicycle interaction synthesizer. it interprets the speed and acceleration of a bicycle into expressive audio feedback."/>
    <x v="407"/>
    <x v="2454"/>
    <x v="2"/>
    <x v="0"/>
    <s v="USD"/>
    <n v="1278111600"/>
    <n v="1276830052"/>
    <b v="1"/>
    <n v="17"/>
    <b v="1"/>
    <s v="technology/hardware"/>
    <x v="2747"/>
    <x v="2793"/>
    <s v="technology"/>
    <s v="hardware"/>
    <x v="3824"/>
    <d v="2010-07-02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x v="2388"/>
    <x v="2"/>
    <x v="0"/>
    <s v="USD"/>
    <n v="1285995540"/>
    <n v="1279574773"/>
    <b v="0"/>
    <n v="32"/>
    <b v="1"/>
    <s v="theater/spaces"/>
    <x v="2748"/>
    <x v="2794"/>
    <s v="theater"/>
    <s v="spaces"/>
    <x v="3825"/>
    <d v="2010-10-01T23:59:00"/>
  </r>
  <r>
    <n v="2491"/>
    <s v="Nathan Evans - Remove The Illusion EP "/>
    <s v="Nathan Evans, instrumental rock guitarist and official V3fights.com artist, is releasing his first solo EP entitled Remove The Illusion"/>
    <x v="407"/>
    <x v="2455"/>
    <x v="2"/>
    <x v="0"/>
    <s v="USD"/>
    <n v="1295142660"/>
    <n v="1293739714"/>
    <b v="0"/>
    <n v="10"/>
    <b v="1"/>
    <s v="music/indie rock"/>
    <x v="604"/>
    <x v="2703"/>
    <s v="music"/>
    <s v="indie rock"/>
    <x v="3826"/>
    <d v="2011-01-15T20:51:00"/>
  </r>
  <r>
    <n v="104"/>
    <s v="Good 'Ol Trumpet"/>
    <s v="UCF short film about an old man, his love for music, and his misplaced trumpet.  "/>
    <x v="407"/>
    <x v="672"/>
    <x v="2"/>
    <x v="0"/>
    <s v="USD"/>
    <n v="1301792400"/>
    <n v="1299775266"/>
    <b v="0"/>
    <n v="10"/>
    <b v="1"/>
    <s v="film &amp; video/shorts"/>
    <x v="1707"/>
    <x v="343"/>
    <s v="film &amp; video"/>
    <s v="shorts"/>
    <x v="3827"/>
    <d v="2011-04-02T20:00:00"/>
  </r>
  <r>
    <n v="84"/>
    <s v="Redemption - Short Film"/>
    <s v="&quot;A sociopath crosses paths with the person he must confront about his wife's murder, it might be himself&quot;"/>
    <x v="407"/>
    <x v="195"/>
    <x v="2"/>
    <x v="0"/>
    <s v="USD"/>
    <n v="1305483086"/>
    <n v="1302891086"/>
    <b v="0"/>
    <n v="7"/>
    <b v="1"/>
    <s v="film &amp; video/shorts"/>
    <x v="809"/>
    <x v="2640"/>
    <s v="film &amp; video"/>
    <s v="shorts"/>
    <x v="3828"/>
    <d v="2011-05-15T13:11:26"/>
  </r>
  <r>
    <n v="1892"/>
    <s v="Nemes wants you to be able to hear their new songs!"/>
    <s v="Nemes has just recorded a new album and is raising $500 to get it mixed and mastered professionally."/>
    <x v="407"/>
    <x v="2456"/>
    <x v="2"/>
    <x v="0"/>
    <s v="USD"/>
    <n v="1307459881"/>
    <n v="1304867881"/>
    <b v="0"/>
    <n v="26"/>
    <b v="1"/>
    <s v="music/indie rock"/>
    <x v="2749"/>
    <x v="2795"/>
    <s v="music"/>
    <s v="indie rock"/>
    <x v="3829"/>
    <d v="2011-06-07T10:18:01"/>
  </r>
  <r>
    <n v="90"/>
    <s v="Help Get the Short Film Interior Design into Film Festivals!"/>
    <s v="We're looking for funding to help submit a short film to film festivals."/>
    <x v="407"/>
    <x v="2457"/>
    <x v="2"/>
    <x v="0"/>
    <s v="USD"/>
    <n v="1310454499"/>
    <n v="1307862499"/>
    <b v="0"/>
    <n v="16"/>
    <b v="1"/>
    <s v="film &amp; video/shorts"/>
    <x v="1773"/>
    <x v="2796"/>
    <s v="film &amp; video"/>
    <s v="shorts"/>
    <x v="3830"/>
    <d v="2011-07-12T02:08:19"/>
  </r>
  <r>
    <n v="70"/>
    <s v="Scraps"/>
    <s v="Maggie barely survives a deranged baptism by her mother only to be born again to a string of foster parents. Things can always be worse"/>
    <x v="407"/>
    <x v="222"/>
    <x v="2"/>
    <x v="0"/>
    <s v="USD"/>
    <n v="1315171845"/>
    <n v="1309987845"/>
    <b v="0"/>
    <n v="17"/>
    <b v="1"/>
    <s v="film &amp; video/shorts"/>
    <x v="2597"/>
    <x v="2797"/>
    <s v="film &amp; video"/>
    <s v="shorts"/>
    <x v="3831"/>
    <d v="2011-09-04T16:30:45"/>
  </r>
  <r>
    <n v="2471"/>
    <s v="Confused Disciples - &quot;Sleepamation&quot;"/>
    <s v="Confused Disciples' debut album &quot;Sleepamation&quot; is (finally) all recorded and mixed, now all that's left is mastering and duplication."/>
    <x v="407"/>
    <x v="99"/>
    <x v="2"/>
    <x v="0"/>
    <s v="USD"/>
    <n v="1327535392"/>
    <n v="1324079392"/>
    <b v="0"/>
    <n v="17"/>
    <b v="1"/>
    <s v="music/indie rock"/>
    <x v="1124"/>
    <x v="2626"/>
    <s v="music"/>
    <s v="indie rock"/>
    <x v="3832"/>
    <d v="2012-01-25T18:49:52"/>
  </r>
  <r>
    <n v="2222"/>
    <s v="Passing Shot: Dice Tennis Game"/>
    <s v="Passing Shot is a tennis dice game for two players. Strategic use of the dice rolls allow you to score points to win game, set &amp; match."/>
    <x v="407"/>
    <x v="2458"/>
    <x v="2"/>
    <x v="0"/>
    <s v="USD"/>
    <n v="1327776847"/>
    <n v="1325184847"/>
    <b v="0"/>
    <n v="30"/>
    <b v="1"/>
    <s v="games/tabletop games"/>
    <x v="2750"/>
    <x v="2798"/>
    <s v="games"/>
    <s v="tabletop games"/>
    <x v="3833"/>
    <d v="2012-01-28T13:54:07"/>
  </r>
  <r>
    <n v="929"/>
    <s v="EXPERIMENTAL JAZZ STUDIO RECORDING"/>
    <s v="I am searching for monetary funding to go into a good recording studio and record experimental intuitive improv jazz."/>
    <x v="407"/>
    <x v="0"/>
    <x v="1"/>
    <x v="0"/>
    <s v="USD"/>
    <n v="1333946569"/>
    <n v="1331358169"/>
    <b v="0"/>
    <n v="0"/>
    <b v="0"/>
    <s v="music/jazz"/>
    <x v="0"/>
    <x v="0"/>
    <s v="music"/>
    <s v="jazz"/>
    <x v="3834"/>
    <d v="2012-04-08T23:42:49"/>
  </r>
  <r>
    <n v="2490"/>
    <s v="The Offbeats Summer Tour 2012"/>
    <s v="We are trying to fund our first multi-state tour this summer in an effort to get our music out to as many people as possible."/>
    <x v="407"/>
    <x v="393"/>
    <x v="2"/>
    <x v="0"/>
    <s v="USD"/>
    <n v="1340429276"/>
    <n v="1335245276"/>
    <b v="0"/>
    <n v="16"/>
    <b v="1"/>
    <s v="music/indie rock"/>
    <x v="2751"/>
    <x v="2799"/>
    <s v="music"/>
    <s v="indie rock"/>
    <x v="3835"/>
    <d v="2012-06-23T00:27:56"/>
  </r>
  <r>
    <n v="2747"/>
    <s v="Magic, Giggles and Love  A collection of children's poetry"/>
    <s v="A collection of childrens poems written to educate, inspire and create quality time with parents. Beautifully illustrated, 44 pp."/>
    <x v="407"/>
    <x v="43"/>
    <x v="1"/>
    <x v="0"/>
    <s v="USD"/>
    <n v="1339816200"/>
    <n v="1337095997"/>
    <b v="0"/>
    <n v="4"/>
    <b v="0"/>
    <s v="publishing/children's books"/>
    <x v="2752"/>
    <x v="612"/>
    <s v="publishing"/>
    <s v="children's books"/>
    <x v="3836"/>
    <d v="2012-06-15T22:10:00"/>
  </r>
  <r>
    <n v="1372"/>
    <s v="Ted Lukas &amp; the Misled new CD - &quot;FEED&quot;"/>
    <s v="Please help us raise funds to press our new CD!"/>
    <x v="407"/>
    <x v="1376"/>
    <x v="2"/>
    <x v="0"/>
    <s v="USD"/>
    <n v="1342115132"/>
    <n v="1339523132"/>
    <b v="0"/>
    <n v="16"/>
    <b v="1"/>
    <s v="music/rock"/>
    <x v="1929"/>
    <x v="2800"/>
    <s v="music"/>
    <s v="rock"/>
    <x v="3837"/>
    <d v="2012-07-12T12:45:32"/>
  </r>
  <r>
    <n v="2601"/>
    <s v="Launch a TARDIS into SPACE!"/>
    <s v="I'll be launching a small model TARDIS into (near) SPACE and filming the ascension and descension as a mini-documentary for YouTube."/>
    <x v="407"/>
    <x v="2459"/>
    <x v="2"/>
    <x v="0"/>
    <s v="USD"/>
    <n v="1347508740"/>
    <n v="1346276349"/>
    <b v="1"/>
    <n v="151"/>
    <b v="1"/>
    <s v="technology/space exploration"/>
    <x v="2753"/>
    <x v="2801"/>
    <s v="technology"/>
    <s v="space exploration"/>
    <x v="3838"/>
    <d v="2012-09-12T22:59:00"/>
  </r>
  <r>
    <n v="1612"/>
    <s v="Join AT THE WAYSIDE For The &quot;Ready...Set...Snow Tour!&quot;"/>
    <s v="Help us achieve our goal to get our van repaired, gassed up, and road-ready for our winter tour!"/>
    <x v="407"/>
    <x v="918"/>
    <x v="2"/>
    <x v="0"/>
    <s v="USD"/>
    <n v="1357160384"/>
    <n v="1354568384"/>
    <b v="0"/>
    <n v="11"/>
    <b v="1"/>
    <s v="music/rock"/>
    <x v="1859"/>
    <x v="14"/>
    <s v="music"/>
    <s v="rock"/>
    <x v="3839"/>
    <d v="2013-01-02T15:59:44"/>
  </r>
  <r>
    <n v="785"/>
    <s v="Treedom's NEW album fund!"/>
    <s v="Treedom wants to record a second album! We have a lot of new material, and we wanted to capture our new sound in a record for our fans."/>
    <x v="407"/>
    <x v="2460"/>
    <x v="2"/>
    <x v="0"/>
    <s v="USD"/>
    <n v="1362060915"/>
    <n v="1359468915"/>
    <b v="0"/>
    <n v="29"/>
    <b v="1"/>
    <s v="music/rock"/>
    <x v="2754"/>
    <x v="2802"/>
    <s v="music"/>
    <s v="rock"/>
    <x v="3840"/>
    <d v="2013-02-28T09:15:15"/>
  </r>
  <r>
    <n v="1659"/>
    <s v="The Penny Arcade Quartet's Christmas EP"/>
    <s v="The long awaited Christmas EP is in session! We need your help to get it professionally mixed, produced and manufactured."/>
    <x v="407"/>
    <x v="2461"/>
    <x v="2"/>
    <x v="9"/>
    <s v="GBP"/>
    <n v="1387281600"/>
    <n v="1384811721"/>
    <b v="0"/>
    <n v="45"/>
    <b v="1"/>
    <s v="music/pop"/>
    <x v="2755"/>
    <x v="2803"/>
    <s v="music"/>
    <s v="pop"/>
    <x v="3841"/>
    <d v="2013-12-17T07:00:00"/>
  </r>
  <r>
    <n v="1067"/>
    <s v="Fate Fighters - The Ultimate Decision Maker"/>
    <s v="Canâ€™t make up your mind about something? Simply type in your two options and let the fighters of fate decide for you!"/>
    <x v="407"/>
    <x v="2251"/>
    <x v="1"/>
    <x v="0"/>
    <s v="USD"/>
    <n v="1387657931"/>
    <n v="1385065931"/>
    <b v="0"/>
    <n v="10"/>
    <b v="0"/>
    <s v="games/video games"/>
    <x v="2756"/>
    <x v="72"/>
    <s v="games"/>
    <s v="video games"/>
    <x v="3842"/>
    <d v="2013-12-21T15:32:11"/>
  </r>
  <r>
    <n v="375"/>
    <s v="Project Reconnect: WHERE WE ARE NOW"/>
    <s v="As the videocam &quot;Enrique de Malaca&quot; circumnavigates the globe, it captures stories of friends who have set foot on other lands."/>
    <x v="407"/>
    <x v="672"/>
    <x v="2"/>
    <x v="0"/>
    <s v="USD"/>
    <n v="1393694280"/>
    <n v="1390088311"/>
    <b v="0"/>
    <n v="14"/>
    <b v="1"/>
    <s v="film &amp; video/documentary"/>
    <x v="1707"/>
    <x v="2541"/>
    <s v="film &amp; video"/>
    <s v="documentary"/>
    <x v="3843"/>
    <d v="2014-03-01T12:18:00"/>
  </r>
  <r>
    <n v="774"/>
    <s v="Arabella makes her novel Pants On FIre! an audio book!"/>
    <s v="Arabella seeks studio time to professionally read her novel, making it available to listeners as an audio book on audible.com"/>
    <x v="407"/>
    <x v="2462"/>
    <x v="1"/>
    <x v="0"/>
    <s v="USD"/>
    <n v="1393181018"/>
    <n v="1390589018"/>
    <b v="0"/>
    <n v="9"/>
    <b v="0"/>
    <s v="publishing/fiction"/>
    <x v="2757"/>
    <x v="383"/>
    <s v="publishing"/>
    <s v="fiction"/>
    <x v="3844"/>
    <d v="2014-02-23T13:43:38"/>
  </r>
  <r>
    <n v="778"/>
    <s v="Summers' Love, A Cute and Funny Cinderella Love Story"/>
    <s v="Laughter, tears and good times in the warm glow of Summer s Love. The perfect recipe for the winter blahs."/>
    <x v="407"/>
    <x v="11"/>
    <x v="1"/>
    <x v="0"/>
    <s v="USD"/>
    <n v="1398876680"/>
    <n v="1396284680"/>
    <b v="0"/>
    <n v="1"/>
    <b v="0"/>
    <s v="publishing/fiction"/>
    <x v="426"/>
    <x v="54"/>
    <s v="publishing"/>
    <s v="fiction"/>
    <x v="3845"/>
    <d v="2014-04-30T11:51:20"/>
  </r>
  <r>
    <n v="2209"/>
    <s v="NYPC's North American (+ Colombia!) Tour May 2014 - Part 2"/>
    <s v="Support us and pledge for rewards on our new bigger Tour of the US, Canada and Colombia!"/>
    <x v="407"/>
    <x v="2463"/>
    <x v="2"/>
    <x v="9"/>
    <s v="GBP"/>
    <n v="1397516400"/>
    <n v="1396524644"/>
    <b v="0"/>
    <n v="15"/>
    <b v="1"/>
    <s v="music/electronic music"/>
    <x v="2758"/>
    <x v="2804"/>
    <s v="music"/>
    <s v="electronic music"/>
    <x v="3846"/>
    <d v="2014-04-14T18:00:00"/>
  </r>
  <r>
    <n v="4051"/>
    <s v="Phantom of the Kun Opera"/>
    <s v="It is a heart-breaking life story of Wu family who tries to preserve the gem of Chinese Kun Opera through generations."/>
    <x v="407"/>
    <x v="0"/>
    <x v="1"/>
    <x v="0"/>
    <s v="USD"/>
    <n v="1399618380"/>
    <n v="1399058797"/>
    <b v="0"/>
    <n v="0"/>
    <b v="0"/>
    <s v="theater/plays"/>
    <x v="0"/>
    <x v="0"/>
    <s v="theater"/>
    <s v="plays"/>
    <x v="3847"/>
    <d v="2014-05-09T01:53:00"/>
  </r>
  <r>
    <n v="3181"/>
    <s v="ENDURING SONG"/>
    <s v="ENDURING SONG by award-winning Bear Trap Theatre, is a sweeping historical epic about love, loss and family set in the First Crusade."/>
    <x v="407"/>
    <x v="2464"/>
    <x v="2"/>
    <x v="9"/>
    <s v="GBP"/>
    <n v="1402848000"/>
    <n v="1400570787"/>
    <b v="1"/>
    <n v="15"/>
    <b v="1"/>
    <s v="theater/plays"/>
    <x v="2173"/>
    <x v="1679"/>
    <s v="theater"/>
    <s v="plays"/>
    <x v="3848"/>
    <d v="2014-06-15T11:00:00"/>
  </r>
  <r>
    <n v="3711"/>
    <s v="The Youth Shakespeare Project 2014"/>
    <s v="Two teachers and twenty kids bring one of Shakespeare's plays to life!"/>
    <x v="407"/>
    <x v="1347"/>
    <x v="2"/>
    <x v="0"/>
    <s v="USD"/>
    <n v="1402848000"/>
    <n v="1400606573"/>
    <b v="0"/>
    <n v="21"/>
    <b v="1"/>
    <s v="theater/plays"/>
    <x v="1587"/>
    <x v="2805"/>
    <s v="theater"/>
    <s v="plays"/>
    <x v="3849"/>
    <d v="2014-06-15T11:00:00"/>
  </r>
  <r>
    <n v="3408"/>
    <s v="&quot;She Has a Name&quot; on tour"/>
    <s v="Help us take &quot;She Has a Name&quot;, the human trafficking story of one victim, on tour to all over Northern and Central California."/>
    <x v="407"/>
    <x v="2465"/>
    <x v="2"/>
    <x v="0"/>
    <s v="USD"/>
    <n v="1405727304"/>
    <n v="1403135304"/>
    <b v="0"/>
    <n v="18"/>
    <b v="1"/>
    <s v="theater/plays"/>
    <x v="2759"/>
    <x v="2806"/>
    <s v="theater"/>
    <s v="plays"/>
    <x v="3850"/>
    <d v="2014-07-18T18:48:24"/>
  </r>
  <r>
    <n v="2895"/>
    <s v="Alice In Wonderland (Polish) ALICJA W KRAINIE CZARÃ“W"/>
    <s v="Alice on stage with a magical twist to brighten your smile and warm your heart. Project is in Polish with semi-pro actors and children."/>
    <x v="407"/>
    <x v="2264"/>
    <x v="1"/>
    <x v="0"/>
    <s v="USD"/>
    <n v="1403470800"/>
    <n v="1403356792"/>
    <b v="0"/>
    <n v="4"/>
    <b v="0"/>
    <s v="theater/plays"/>
    <x v="2760"/>
    <x v="2532"/>
    <s v="theater"/>
    <s v="plays"/>
    <x v="3851"/>
    <d v="2014-06-22T16:00:00"/>
  </r>
  <r>
    <n v="3651"/>
    <s v="Staged Reading of &quot;The Rise and Fall of Little Voice&quot;"/>
    <s v="A Chicago staged reading of Jim Cartwright's 1992 play-with-music, &quot;The Rise and Fall of Little Voice.&quot;"/>
    <x v="407"/>
    <x v="749"/>
    <x v="2"/>
    <x v="0"/>
    <s v="USD"/>
    <n v="1407686340"/>
    <n v="1404833442"/>
    <b v="0"/>
    <n v="9"/>
    <b v="1"/>
    <s v="theater/plays"/>
    <x v="1595"/>
    <x v="2083"/>
    <s v="theater"/>
    <s v="plays"/>
    <x v="3852"/>
    <d v="2014-08-10T10:59:00"/>
  </r>
  <r>
    <n v="3391"/>
    <s v="TRAVELING needs a Reading"/>
    <s v="New play about the comfort and the danger of living with memories. Gay themes. Experienced team looking to present first reading"/>
    <x v="407"/>
    <x v="2297"/>
    <x v="2"/>
    <x v="0"/>
    <s v="USD"/>
    <n v="1407536880"/>
    <n v="1404997548"/>
    <b v="0"/>
    <n v="18"/>
    <b v="1"/>
    <s v="theater/plays"/>
    <x v="2761"/>
    <x v="2578"/>
    <s v="theater"/>
    <s v="plays"/>
    <x v="3853"/>
    <d v="2014-08-08T17:28:00"/>
  </r>
  <r>
    <n v="3471"/>
    <s v="Different is Dangerous"/>
    <s v="Fast paced, two hander which uses headphone verbatim technique to give an insight into the everyday lives of Leeds city locals."/>
    <x v="407"/>
    <x v="2466"/>
    <x v="2"/>
    <x v="9"/>
    <s v="GBP"/>
    <n v="1409515200"/>
    <n v="1405971690"/>
    <b v="0"/>
    <n v="30"/>
    <b v="1"/>
    <s v="theater/plays"/>
    <x v="2762"/>
    <x v="2807"/>
    <s v="theater"/>
    <s v="plays"/>
    <x v="3854"/>
    <d v="2014-08-31T15:00:00"/>
  </r>
  <r>
    <n v="1051"/>
    <s v="Now You Know Podcast (Canceled)"/>
    <s v="Inspired by some great podcasters as well as my desire to learn from many people about many topics, plus just to inform people."/>
    <x v="407"/>
    <x v="0"/>
    <x v="0"/>
    <x v="0"/>
    <s v="USD"/>
    <n v="1409098825"/>
    <n v="1406679625"/>
    <b v="0"/>
    <n v="0"/>
    <b v="0"/>
    <s v="journalism/audio"/>
    <x v="0"/>
    <x v="0"/>
    <s v="journalism"/>
    <s v="audio"/>
    <x v="3855"/>
    <d v="2014-08-26T19:20:25"/>
  </r>
  <r>
    <n v="3460"/>
    <s v="Pushers"/>
    <s v="'Pushers' is an exciting new play and the first project for brand new theatre company, Ain't Got No Home Productions."/>
    <x v="407"/>
    <x v="2467"/>
    <x v="2"/>
    <x v="9"/>
    <s v="GBP"/>
    <n v="1408106352"/>
    <n v="1406896752"/>
    <b v="0"/>
    <n v="19"/>
    <b v="1"/>
    <s v="theater/plays"/>
    <x v="2763"/>
    <x v="14"/>
    <s v="theater"/>
    <s v="plays"/>
    <x v="3856"/>
    <d v="2014-08-15T07:39:12"/>
  </r>
  <r>
    <n v="1190"/>
    <s v="The Reality Of Chronic Illness - The Book"/>
    <s v="A pairing of self portraiture and writing to shed light on the reality of life with chronic illness."/>
    <x v="407"/>
    <x v="2468"/>
    <x v="2"/>
    <x v="0"/>
    <s v="USD"/>
    <n v="1409500725"/>
    <n v="1406908725"/>
    <b v="0"/>
    <n v="13"/>
    <b v="1"/>
    <s v="photography/photobooks"/>
    <x v="1163"/>
    <x v="2808"/>
    <s v="photography"/>
    <s v="photobooks"/>
    <x v="3857"/>
    <d v="2014-08-31T10:58:45"/>
  </r>
  <r>
    <n v="1915"/>
    <s v="The Cat-Bath Contraption"/>
    <s v="The picture above is of our current prototype for the cat bath - we hope to move beyond a simple bin and create a cat bath revolution!"/>
    <x v="407"/>
    <x v="55"/>
    <x v="1"/>
    <x v="0"/>
    <s v="USD"/>
    <n v="1409620222"/>
    <n v="1407892222"/>
    <b v="0"/>
    <n v="4"/>
    <b v="0"/>
    <s v="technology/gadgets"/>
    <x v="2216"/>
    <x v="54"/>
    <s v="technology"/>
    <s v="gadgets"/>
    <x v="3858"/>
    <d v="2014-09-01T20:10:22"/>
  </r>
  <r>
    <n v="4016"/>
    <s v="MENTAL Play"/>
    <s v="A new play and project exploring challenges faced by young adults struggling with mental health issues in contemporary Britain."/>
    <x v="407"/>
    <x v="411"/>
    <x v="1"/>
    <x v="9"/>
    <s v="GBP"/>
    <n v="1410987400"/>
    <n v="1408395400"/>
    <b v="0"/>
    <n v="7"/>
    <b v="0"/>
    <s v="theater/plays"/>
    <x v="2764"/>
    <x v="21"/>
    <s v="theater"/>
    <s v="plays"/>
    <x v="3859"/>
    <d v="2014-09-17T15:56:40"/>
  </r>
  <r>
    <n v="3700"/>
    <s v="Generations (Senior Project)"/>
    <s v="Help me produce the play I have written for my senior project!"/>
    <x v="407"/>
    <x v="2469"/>
    <x v="2"/>
    <x v="0"/>
    <s v="USD"/>
    <n v="1412092800"/>
    <n v="1409493800"/>
    <b v="0"/>
    <n v="18"/>
    <b v="1"/>
    <s v="theater/plays"/>
    <x v="1567"/>
    <x v="2151"/>
    <s v="theater"/>
    <s v="plays"/>
    <x v="3860"/>
    <d v="2014-09-30T11:00:00"/>
  </r>
  <r>
    <n v="4004"/>
    <s v="South Florida Tours"/>
    <s v="Help Launch The Queen Into South Florida!"/>
    <x v="407"/>
    <x v="4"/>
    <x v="1"/>
    <x v="0"/>
    <s v="USD"/>
    <n v="1412740457"/>
    <n v="1410148457"/>
    <b v="0"/>
    <n v="1"/>
    <b v="0"/>
    <s v="theater/plays"/>
    <x v="245"/>
    <x v="4"/>
    <s v="theater"/>
    <s v="plays"/>
    <x v="3861"/>
    <d v="2014-10-07T22:54:17"/>
  </r>
  <r>
    <n v="2801"/>
    <s v="A Dream Play"/>
    <s v="Arise Theatre Company's production of August Strindberg's expressionist masterpiece 'A Dream Play'."/>
    <x v="407"/>
    <x v="2470"/>
    <x v="2"/>
    <x v="3"/>
    <s v="AUD"/>
    <n v="1412938800"/>
    <n v="1411019409"/>
    <b v="0"/>
    <n v="13"/>
    <b v="1"/>
    <s v="theater/plays"/>
    <x v="2765"/>
    <x v="2809"/>
    <s v="theater"/>
    <s v="plays"/>
    <x v="3862"/>
    <d v="2014-10-10T06:00:00"/>
  </r>
  <r>
    <n v="2617"/>
    <s v="Equatorial Sundial - Learn about planetary motion!"/>
    <s v="A simple way to learn and teach complex astronomical concepts. Awesome educational experiment, class demo or desktop display."/>
    <x v="407"/>
    <x v="2471"/>
    <x v="2"/>
    <x v="0"/>
    <s v="USD"/>
    <n v="1413838751"/>
    <n v="1411246751"/>
    <b v="1"/>
    <n v="159"/>
    <b v="1"/>
    <s v="technology/space exploration"/>
    <x v="2766"/>
    <x v="2810"/>
    <s v="technology"/>
    <s v="space exploration"/>
    <x v="3863"/>
    <d v="2014-10-20T15:59:11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x v="2472"/>
    <x v="2"/>
    <x v="0"/>
    <s v="USD"/>
    <n v="1413431940"/>
    <n v="1412216665"/>
    <b v="0"/>
    <n v="15"/>
    <b v="1"/>
    <s v="theater/plays"/>
    <x v="687"/>
    <x v="1704"/>
    <s v="theater"/>
    <s v="plays"/>
    <x v="3864"/>
    <d v="2014-10-15T22:59:00"/>
  </r>
  <r>
    <n v="3831"/>
    <s v="Adopt a School for Shared Shakes Artists in the Schools"/>
    <s v="Help Shared Shakes to adopt Murphey Academy, a Title I elementary school in Greensboro for a full day of performances and workshops."/>
    <x v="407"/>
    <x v="2473"/>
    <x v="2"/>
    <x v="0"/>
    <s v="USD"/>
    <n v="1415222545"/>
    <n v="1413404545"/>
    <b v="0"/>
    <n v="9"/>
    <b v="1"/>
    <s v="theater/plays"/>
    <x v="2767"/>
    <x v="2811"/>
    <s v="theater"/>
    <s v="plays"/>
    <x v="3865"/>
    <d v="2014-11-05T16:22:25"/>
  </r>
  <r>
    <n v="4053"/>
    <s v="'Time at the Bar!' - Written and directed by Kieran Mellish"/>
    <s v="'Time at the Bar!' is a play written by Kieran Mellish, a student at Loughborough University and member of LSU Stage Society."/>
    <x v="407"/>
    <x v="467"/>
    <x v="1"/>
    <x v="9"/>
    <s v="GBP"/>
    <n v="1416081600"/>
    <n v="1413477228"/>
    <b v="0"/>
    <n v="2"/>
    <b v="0"/>
    <s v="theater/plays"/>
    <x v="2768"/>
    <x v="100"/>
    <s v="theater"/>
    <s v="plays"/>
    <x v="3866"/>
    <d v="2014-11-15T15:00:00"/>
  </r>
  <r>
    <n v="3632"/>
    <s v="Some Enchanted Evening UK TOUR"/>
    <s v="A professional musical revue. First performed in 2013 as a short tour, to be embarking on a full length tour across the UK in 2015!"/>
    <x v="407"/>
    <x v="176"/>
    <x v="1"/>
    <x v="9"/>
    <s v="GBP"/>
    <n v="1416781749"/>
    <n v="1415053749"/>
    <b v="0"/>
    <n v="1"/>
    <b v="0"/>
    <s v="theater/musical"/>
    <x v="2612"/>
    <x v="56"/>
    <s v="theater"/>
    <s v="musical"/>
    <x v="3867"/>
    <d v="2014-11-23T17:29:09"/>
  </r>
  <r>
    <n v="3319"/>
    <s v="Down the Rabbit Hole"/>
    <s v="Down the Rabbit Hole is an exciting new play by Not Just Theatre Productions. To be performed at Matthew's Yard Theatre in Feb 2015"/>
    <x v="407"/>
    <x v="2474"/>
    <x v="2"/>
    <x v="9"/>
    <s v="GBP"/>
    <n v="1422712986"/>
    <n v="1418824986"/>
    <b v="0"/>
    <n v="16"/>
    <b v="1"/>
    <s v="theater/plays"/>
    <x v="906"/>
    <x v="217"/>
    <s v="theater"/>
    <s v="plays"/>
    <x v="3868"/>
    <d v="2015-01-31T09:03:06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x v="918"/>
    <x v="2"/>
    <x v="0"/>
    <s v="USD"/>
    <n v="1422853140"/>
    <n v="1421439552"/>
    <b v="0"/>
    <n v="10"/>
    <b v="1"/>
    <s v="theater/plays"/>
    <x v="1859"/>
    <x v="100"/>
    <s v="theater"/>
    <s v="plays"/>
    <x v="3869"/>
    <d v="2015-02-01T23:59:00"/>
  </r>
  <r>
    <n v="3718"/>
    <s v="PUNK ROCK"/>
    <s v="William Carlisle has the world at his feet but its weight on his shoulders. He is intelligent, articulate and fucked."/>
    <x v="407"/>
    <x v="2325"/>
    <x v="2"/>
    <x v="9"/>
    <s v="GBP"/>
    <n v="1425057075"/>
    <n v="1422465075"/>
    <b v="0"/>
    <n v="46"/>
    <b v="1"/>
    <s v="theater/plays"/>
    <x v="2769"/>
    <x v="2812"/>
    <s v="theater"/>
    <s v="plays"/>
    <x v="3870"/>
    <d v="2015-02-27T12:11:15"/>
  </r>
  <r>
    <n v="3450"/>
    <s v="The Beautiful House"/>
    <s v="The Beautiful House' is a story of modern mummification and the present day post-humanist crisis in our relationship with death."/>
    <x v="407"/>
    <x v="1766"/>
    <x v="2"/>
    <x v="9"/>
    <s v="GBP"/>
    <n v="1427990071"/>
    <n v="1422809671"/>
    <b v="0"/>
    <n v="39"/>
    <b v="1"/>
    <s v="theater/plays"/>
    <x v="2676"/>
    <x v="2813"/>
    <s v="theater"/>
    <s v="plays"/>
    <x v="3871"/>
    <d v="2015-04-02T10:54:31"/>
  </r>
  <r>
    <n v="2422"/>
    <s v="Help starting a family owned food truck"/>
    <s v="Family owned business serving BBQ and seafood to the public"/>
    <x v="407"/>
    <x v="4"/>
    <x v="1"/>
    <x v="0"/>
    <s v="USD"/>
    <n v="1426091036"/>
    <n v="1423502636"/>
    <b v="0"/>
    <n v="1"/>
    <b v="0"/>
    <s v="food/food trucks"/>
    <x v="245"/>
    <x v="4"/>
    <s v="food"/>
    <s v="food trucks"/>
    <x v="3872"/>
    <d v="2015-03-11T11:23:56"/>
  </r>
  <r>
    <n v="3345"/>
    <s v="Ultramarine Girl: A Cup Full of Courage"/>
    <s v="Please help us raise funds for the production costs of a world premiere production of a play that will raise awareness for spina bifida"/>
    <x v="407"/>
    <x v="1029"/>
    <x v="2"/>
    <x v="0"/>
    <s v="USD"/>
    <n v="1429317420"/>
    <n v="1424226768"/>
    <b v="0"/>
    <n v="13"/>
    <b v="1"/>
    <s v="theater/plays"/>
    <x v="2461"/>
    <x v="14"/>
    <s v="theater"/>
    <s v="plays"/>
    <x v="3873"/>
    <d v="2015-04-17T19:37:00"/>
  </r>
  <r>
    <n v="3413"/>
    <s v="Edward Albee's The Goat, or Who is Sylvia?"/>
    <s v="The RC Players are beyond excited to be bringing this controversial, socially-minded show to Michigan's campus, but we need your help!"/>
    <x v="407"/>
    <x v="1029"/>
    <x v="2"/>
    <x v="0"/>
    <s v="USD"/>
    <n v="1425099540"/>
    <n v="1424280938"/>
    <b v="0"/>
    <n v="14"/>
    <b v="1"/>
    <s v="theater/plays"/>
    <x v="2461"/>
    <x v="2194"/>
    <s v="theater"/>
    <s v="plays"/>
    <x v="3874"/>
    <d v="2015-02-27T23:59:00"/>
  </r>
  <r>
    <n v="3362"/>
    <s v="Gypsy Stage Presents &quot;The Importance of Being Earnest&quot;"/>
    <s v="Oscar Wilde's classic romantic farce like you have never seen it before. Bigger. Louder. Sexier.  And covered with glitter."/>
    <x v="407"/>
    <x v="2475"/>
    <x v="2"/>
    <x v="0"/>
    <s v="USD"/>
    <n v="1425704100"/>
    <n v="1424484717"/>
    <b v="0"/>
    <n v="20"/>
    <b v="1"/>
    <s v="theater/plays"/>
    <x v="2770"/>
    <x v="2814"/>
    <s v="theater"/>
    <s v="plays"/>
    <x v="3875"/>
    <d v="2015-03-06T23:55:00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x v="692"/>
    <x v="1"/>
    <x v="9"/>
    <s v="GBP"/>
    <n v="1428333345"/>
    <n v="1425744945"/>
    <b v="0"/>
    <n v="7"/>
    <b v="0"/>
    <s v="technology/web"/>
    <x v="2771"/>
    <x v="2815"/>
    <s v="technology"/>
    <s v="web"/>
    <x v="3876"/>
    <d v="2015-04-06T10:15:45"/>
  </r>
  <r>
    <n v="2755"/>
    <s v="Children's book app: &quot;The story of Setanta&quot;"/>
    <s v="Colourful and imaginative book app for children, will be relished especially by those with Irish roots."/>
    <x v="407"/>
    <x v="290"/>
    <x v="1"/>
    <x v="12"/>
    <s v="EUR"/>
    <n v="1428519527"/>
    <n v="1425927527"/>
    <b v="0"/>
    <n v="15"/>
    <b v="0"/>
    <s v="publishing/children's books"/>
    <x v="2772"/>
    <x v="2816"/>
    <s v="publishing"/>
    <s v="children's books"/>
    <x v="3877"/>
    <d v="2015-04-08T13:58:47"/>
  </r>
  <r>
    <n v="2922"/>
    <s v="Les Miserables - Backing fund"/>
    <s v="We as a Performing Arts College are to perform 'Les Miserables'. We need backing in order to afford the set, costume and other aspects."/>
    <x v="407"/>
    <x v="195"/>
    <x v="2"/>
    <x v="9"/>
    <s v="GBP"/>
    <n v="1431982727"/>
    <n v="1428094727"/>
    <b v="0"/>
    <n v="6"/>
    <b v="1"/>
    <s v="theater/musical"/>
    <x v="809"/>
    <x v="1511"/>
    <s v="theater"/>
    <s v="musical"/>
    <x v="3878"/>
    <d v="2015-05-18T15:58:47"/>
  </r>
  <r>
    <n v="3366"/>
    <s v="Montclair Shakespeare Series"/>
    <s v="The Series will consist of free staged readings of Shakespeare's plays, brought to life by professional actors in Montclair, NJ."/>
    <x v="407"/>
    <x v="2476"/>
    <x v="2"/>
    <x v="0"/>
    <s v="USD"/>
    <n v="1431481037"/>
    <n v="1428889037"/>
    <b v="0"/>
    <n v="18"/>
    <b v="1"/>
    <s v="theater/plays"/>
    <x v="2773"/>
    <x v="2817"/>
    <s v="theater"/>
    <s v="plays"/>
    <x v="3879"/>
    <d v="2015-05-12T20:37:17"/>
  </r>
  <r>
    <n v="1919"/>
    <s v="LED Electronic Dice: assembled or kit, Arduino compatible"/>
    <s v="Use preprogrammed firmware or program your own with AVR-ISP or Arduino ISP.  Device is based on the Atmel ATtiny13A microcontroller."/>
    <x v="407"/>
    <x v="2477"/>
    <x v="1"/>
    <x v="0"/>
    <s v="USD"/>
    <n v="1432069249"/>
    <n v="1429477249"/>
    <b v="0"/>
    <n v="8"/>
    <b v="0"/>
    <s v="technology/gadgets"/>
    <x v="2774"/>
    <x v="2818"/>
    <s v="technology"/>
    <s v="gadgets"/>
    <x v="3880"/>
    <d v="2015-05-19T16:00:49"/>
  </r>
  <r>
    <n v="3491"/>
    <s v="William Shakespeare's The Tempest"/>
    <s v="Shakespeare Company at UCLA presents The Tempest under the stars in the Fowler Museum Amphitheater. Bring your blankets and enjoy!"/>
    <x v="407"/>
    <x v="2478"/>
    <x v="2"/>
    <x v="0"/>
    <s v="USD"/>
    <n v="1431928784"/>
    <n v="1430114384"/>
    <b v="0"/>
    <n v="10"/>
    <b v="1"/>
    <s v="theater/plays"/>
    <x v="2775"/>
    <x v="2819"/>
    <s v="theater"/>
    <s v="plays"/>
    <x v="3881"/>
    <d v="2015-05-18T00:59:44"/>
  </r>
  <r>
    <n v="3991"/>
    <s v="NTACTheatre - North Texas Actor's Collaborative Theatre"/>
    <s v="North Texas first actor-driven theatre company needs your help"/>
    <x v="407"/>
    <x v="176"/>
    <x v="1"/>
    <x v="0"/>
    <s v="USD"/>
    <n v="1433086082"/>
    <n v="1430494082"/>
    <b v="0"/>
    <n v="1"/>
    <b v="0"/>
    <s v="theater/plays"/>
    <x v="2612"/>
    <x v="56"/>
    <s v="theater"/>
    <s v="plays"/>
    <x v="3882"/>
    <d v="2015-05-31T10:28:02"/>
  </r>
  <r>
    <n v="3858"/>
    <s v="Hamlet by CattyWhamPuss (with non-traditional casting)"/>
    <s v="With non-gender specific casting, CattyWhamPuss Theatre dismiss traditional casting biases in this, their ambitious first venture."/>
    <x v="407"/>
    <x v="22"/>
    <x v="1"/>
    <x v="9"/>
    <s v="GBP"/>
    <n v="1432328400"/>
    <n v="1430734844"/>
    <b v="0"/>
    <n v="1"/>
    <b v="0"/>
    <s v="theater/plays"/>
    <x v="1556"/>
    <x v="21"/>
    <s v="theater"/>
    <s v="plays"/>
    <x v="3883"/>
    <d v="2015-05-22T16:00:00"/>
  </r>
  <r>
    <n v="3395"/>
    <s v="MIRAMAR"/>
    <s v="Miramar is a a darkly funny play exploring what it is we call â€˜homeâ€™."/>
    <x v="407"/>
    <x v="2391"/>
    <x v="2"/>
    <x v="9"/>
    <s v="GBP"/>
    <n v="1433009400"/>
    <n v="1431795944"/>
    <b v="0"/>
    <n v="38"/>
    <b v="1"/>
    <s v="theater/plays"/>
    <x v="2776"/>
    <x v="2820"/>
    <s v="theater"/>
    <s v="plays"/>
    <x v="3884"/>
    <d v="2015-05-30T13:10:00"/>
  </r>
  <r>
    <n v="3572"/>
    <s v="Monster"/>
    <s v="A darkly comic one woman show by Abram Rooney as part of The Camden Fringe 2015."/>
    <x v="407"/>
    <x v="195"/>
    <x v="2"/>
    <x v="9"/>
    <s v="GBP"/>
    <n v="1434894082"/>
    <n v="1432302082"/>
    <b v="0"/>
    <n v="9"/>
    <b v="1"/>
    <s v="theater/plays"/>
    <x v="809"/>
    <x v="2505"/>
    <s v="theater"/>
    <s v="plays"/>
    <x v="3885"/>
    <d v="2015-06-21T08:41:22"/>
  </r>
  <r>
    <n v="3404"/>
    <s v="Montclair Shakespeare Series: A Midsummer Night's Dream"/>
    <s v="The Montclair Shakespeare Series presents staged readings of Shakespeare's work in historic venues throughout the summer in Montclair."/>
    <x v="407"/>
    <x v="555"/>
    <x v="2"/>
    <x v="0"/>
    <s v="USD"/>
    <n v="1434542702"/>
    <n v="1432814702"/>
    <b v="0"/>
    <n v="3"/>
    <b v="1"/>
    <s v="theater/plays"/>
    <x v="2777"/>
    <x v="2821"/>
    <s v="theater"/>
    <s v="plays"/>
    <x v="3886"/>
    <d v="2015-06-17T07:05:02"/>
  </r>
  <r>
    <n v="1141"/>
    <s v="Arena Z - Zombie Survival"/>
    <s v="I think this will be a great game!"/>
    <x v="407"/>
    <x v="0"/>
    <x v="1"/>
    <x v="6"/>
    <s v="EUR"/>
    <n v="1436460450"/>
    <n v="1433868450"/>
    <b v="0"/>
    <n v="0"/>
    <b v="0"/>
    <s v="games/mobile games"/>
    <x v="0"/>
    <x v="0"/>
    <s v="games"/>
    <s v="mobile games"/>
    <x v="3887"/>
    <d v="2015-07-09T11:47:30"/>
  </r>
  <r>
    <n v="2131"/>
    <s v="Scout's Honor"/>
    <s v="From frightened girl to empowered woman, Scout's Honor is a tale about facing your fears and overcoming odds."/>
    <x v="407"/>
    <x v="82"/>
    <x v="1"/>
    <x v="0"/>
    <s v="USD"/>
    <n v="1436677091"/>
    <n v="1434085091"/>
    <b v="0"/>
    <n v="3"/>
    <b v="0"/>
    <s v="games/video games"/>
    <x v="1658"/>
    <x v="1943"/>
    <s v="games"/>
    <s v="video games"/>
    <x v="3888"/>
    <d v="2015-07-11T23:58:11"/>
  </r>
  <r>
    <n v="1542"/>
    <s v="From student to beekeeper"/>
    <s v="The photography project aims to show challenges &amp; successes of a  student attempting to continue his family beekeeping heritage."/>
    <x v="407"/>
    <x v="68"/>
    <x v="1"/>
    <x v="11"/>
    <s v="CAD"/>
    <n v="1435708500"/>
    <n v="1434412500"/>
    <b v="0"/>
    <n v="1"/>
    <b v="0"/>
    <s v="photography/nature"/>
    <x v="2194"/>
    <x v="66"/>
    <s v="photography"/>
    <s v="nature"/>
    <x v="3889"/>
    <d v="2015-06-30T18:55:00"/>
  </r>
  <r>
    <n v="3204"/>
    <s v="FaÃ§ade: The Interactive Musical"/>
    <s v="Based on the hit game, Trip and Grace's marriage is falling apart. It's up to the audience to determine the fate of their relationship."/>
    <x v="407"/>
    <x v="0"/>
    <x v="1"/>
    <x v="0"/>
    <s v="USD"/>
    <n v="1437149640"/>
    <n v="1434558479"/>
    <b v="0"/>
    <n v="0"/>
    <b v="0"/>
    <s v="theater/musical"/>
    <x v="0"/>
    <x v="0"/>
    <s v="theater"/>
    <s v="musical"/>
    <x v="3890"/>
    <d v="2015-07-17T11:14:00"/>
  </r>
  <r>
    <n v="3761"/>
    <s v="MARSHA - a girl who does bad things"/>
    <s v="liveartshow returns with a new work at the Arcola this summer. Marsha is a story combining opera, dance and theatre... with a unicorn"/>
    <x v="407"/>
    <x v="195"/>
    <x v="2"/>
    <x v="9"/>
    <s v="GBP"/>
    <n v="1439247600"/>
    <n v="1434625937"/>
    <b v="0"/>
    <n v="3"/>
    <b v="1"/>
    <s v="theater/musical"/>
    <x v="809"/>
    <x v="2822"/>
    <s v="theater"/>
    <s v="musical"/>
    <x v="3891"/>
    <d v="2015-08-10T18:00:00"/>
  </r>
  <r>
    <n v="3529"/>
    <s v="Face Off Theatre Company Inaugural Season 2015-2016"/>
    <s v="Partners w/the Black Arts &amp; Cultural Center; we use theatre to EDUCATE &amp; EMPOWER through diverse expressions of the human experience."/>
    <x v="407"/>
    <x v="2479"/>
    <x v="2"/>
    <x v="0"/>
    <s v="USD"/>
    <n v="1436749200"/>
    <n v="1434997018"/>
    <b v="0"/>
    <n v="18"/>
    <b v="1"/>
    <s v="theater/plays"/>
    <x v="2778"/>
    <x v="465"/>
    <s v="theater"/>
    <s v="plays"/>
    <x v="3892"/>
    <d v="2015-07-12T20:00:00"/>
  </r>
  <r>
    <n v="139"/>
    <s v="Roman Dead (Canceled)"/>
    <s v="When  Rome is infected with a zombie plague, Lucius Agrippa and a small group fights for survival"/>
    <x v="407"/>
    <x v="195"/>
    <x v="0"/>
    <x v="0"/>
    <s v="USD"/>
    <n v="1436738772"/>
    <n v="1435874772"/>
    <b v="0"/>
    <n v="1"/>
    <b v="0"/>
    <s v="film &amp; video/science fiction"/>
    <x v="809"/>
    <x v="193"/>
    <s v="film &amp; video"/>
    <s v="science fiction"/>
    <x v="3893"/>
    <d v="2015-07-12T17:06:12"/>
  </r>
  <r>
    <n v="1391"/>
    <s v="Rules and Regulations"/>
    <s v="With the money donated through this project we intend on investing in sound equipment for live shows"/>
    <x v="407"/>
    <x v="2480"/>
    <x v="2"/>
    <x v="0"/>
    <s v="USD"/>
    <n v="1440219540"/>
    <n v="1436369818"/>
    <b v="0"/>
    <n v="13"/>
    <b v="1"/>
    <s v="music/rock"/>
    <x v="1734"/>
    <x v="2823"/>
    <s v="music"/>
    <s v="rock"/>
    <x v="3894"/>
    <d v="2015-08-21T23:59:00"/>
  </r>
  <r>
    <n v="3525"/>
    <s v="Talk to Me Like The Rain and Let Me Listen"/>
    <s v="The Attic interns present Tennessee Williams's &quot;Talk to Me Like the Rain and Let Me Listen&quot; performing at The Flea Theater!"/>
    <x v="407"/>
    <x v="1325"/>
    <x v="2"/>
    <x v="0"/>
    <s v="USD"/>
    <n v="1439136000"/>
    <n v="1438188106"/>
    <b v="0"/>
    <n v="7"/>
    <b v="1"/>
    <s v="theater/plays"/>
    <x v="1464"/>
    <x v="2824"/>
    <s v="theater"/>
    <s v="plays"/>
    <x v="3895"/>
    <d v="2015-08-09T11:00:00"/>
  </r>
  <r>
    <n v="3599"/>
    <s v="Promised Land"/>
    <s v="Help Chrysalis get this production off the ground!  An original play, we only need $500 to get this production on its feet!"/>
    <x v="407"/>
    <x v="2239"/>
    <x v="2"/>
    <x v="0"/>
    <s v="USD"/>
    <n v="1440892800"/>
    <n v="1438715077"/>
    <b v="0"/>
    <n v="17"/>
    <b v="1"/>
    <s v="theater/plays"/>
    <x v="2779"/>
    <x v="2825"/>
    <s v="theater"/>
    <s v="plays"/>
    <x v="3896"/>
    <d v="2015-08-29T19:00:00"/>
  </r>
  <r>
    <n v="3291"/>
    <s v="THE DRESSER     TETCNY    The Ensemble Theatre Company of NY"/>
    <s v="We are raising funds for our second production. This will be the first NYC Equity production of THE DRESSER since 1982. www.TETCNY.org"/>
    <x v="407"/>
    <x v="1347"/>
    <x v="2"/>
    <x v="0"/>
    <s v="USD"/>
    <n v="1442462340"/>
    <n v="1439743900"/>
    <b v="0"/>
    <n v="14"/>
    <b v="1"/>
    <s v="theater/plays"/>
    <x v="1587"/>
    <x v="2826"/>
    <s v="theater"/>
    <s v="plays"/>
    <x v="3897"/>
    <d v="2015-09-16T22:59:00"/>
  </r>
  <r>
    <n v="1294"/>
    <s v="HELMER'S LOO"/>
    <s v="We have an award-winning Danish play, now we just need a bathroom set to perform it in. Spend a penny to help us build the set!"/>
    <x v="407"/>
    <x v="555"/>
    <x v="2"/>
    <x v="9"/>
    <s v="GBP"/>
    <n v="1445252400"/>
    <n v="1443696797"/>
    <b v="0"/>
    <n v="22"/>
    <b v="1"/>
    <s v="theater/plays"/>
    <x v="2777"/>
    <x v="2827"/>
    <s v="theater"/>
    <s v="plays"/>
    <x v="3898"/>
    <d v="2015-10-19T06:00:00"/>
  </r>
  <r>
    <n v="1549"/>
    <s v="2016 Calendar:  Wonders of Nature"/>
    <s v="A 2016 calendar collection of landscape and wildlife photographs from award winning photographer, Steve Marler."/>
    <x v="407"/>
    <x v="260"/>
    <x v="1"/>
    <x v="0"/>
    <s v="USD"/>
    <n v="1446524159"/>
    <n v="1443928559"/>
    <b v="0"/>
    <n v="6"/>
    <b v="0"/>
    <s v="photography/nature"/>
    <x v="2199"/>
    <x v="2828"/>
    <s v="photography"/>
    <s v="nature"/>
    <x v="3899"/>
    <d v="2015-11-02T23:15:59"/>
  </r>
  <r>
    <n v="3533"/>
    <s v="Young Philosophers Theater Company Winter Productions"/>
    <s v="Two shows! (we're feeling particularly ambitious). Help us produce Eurydice and The Effect of Gamma Rays on Man-in-the-Moon Marigolds!"/>
    <x v="407"/>
    <x v="2481"/>
    <x v="2"/>
    <x v="0"/>
    <s v="USD"/>
    <n v="1447269367"/>
    <n v="1444673767"/>
    <b v="0"/>
    <n v="8"/>
    <b v="1"/>
    <s v="theater/plays"/>
    <x v="2780"/>
    <x v="2829"/>
    <s v="theater"/>
    <s v="plays"/>
    <x v="3900"/>
    <d v="2015-11-11T14:16:07"/>
  </r>
  <r>
    <n v="4039"/>
    <s v="Defiant Entertainment presents: The Park Bench"/>
    <s v="Help stage an original One Act Play that brings awareness to Alzheimer's in its debut performance."/>
    <x v="407"/>
    <x v="458"/>
    <x v="1"/>
    <x v="0"/>
    <s v="USD"/>
    <n v="1448949540"/>
    <n v="1446048367"/>
    <b v="0"/>
    <n v="5"/>
    <b v="0"/>
    <s v="theater/plays"/>
    <x v="1740"/>
    <x v="343"/>
    <s v="theater"/>
    <s v="plays"/>
    <x v="3901"/>
    <d v="2015-12-01T00:59:00"/>
  </r>
  <r>
    <n v="4109"/>
    <s v="Jack the Lad"/>
    <s v="Jack the Lad - a new play that explores how far the boundaries of friendship will stretch when morality and loyalties clash."/>
    <x v="407"/>
    <x v="0"/>
    <x v="1"/>
    <x v="9"/>
    <s v="GBP"/>
    <n v="1448805404"/>
    <n v="1446209804"/>
    <b v="0"/>
    <n v="0"/>
    <b v="0"/>
    <s v="theater/plays"/>
    <x v="0"/>
    <x v="0"/>
    <s v="theater"/>
    <s v="plays"/>
    <x v="3902"/>
    <d v="2015-11-29T08:56:44"/>
  </r>
  <r>
    <n v="74"/>
    <s v="L'oiseau la nuit - Court-mÃ©trage"/>
    <s v="La nuit est devenue le lieu de la terreur. Alors qu'un couvre-feu est imposÃ©, une petite fille est enlevÃ©e par un rapace nocturne."/>
    <x v="407"/>
    <x v="2482"/>
    <x v="2"/>
    <x v="14"/>
    <s v="EUR"/>
    <n v="1453376495"/>
    <n v="1450784495"/>
    <b v="0"/>
    <n v="29"/>
    <b v="1"/>
    <s v="film &amp; video/shorts"/>
    <x v="2781"/>
    <x v="2830"/>
    <s v="film &amp; video"/>
    <s v="shorts"/>
    <x v="3903"/>
    <d v="2016-01-21T06:41:35"/>
  </r>
  <r>
    <n v="3650"/>
    <s v="Weald at The Finborough Theatre"/>
    <s v="A terse and delicate dissection of male emotions from a rural perspective: fathers and sons, legacy and heritage, molasses and mud."/>
    <x v="407"/>
    <x v="195"/>
    <x v="2"/>
    <x v="9"/>
    <s v="GBP"/>
    <n v="1454412584"/>
    <n v="1452598184"/>
    <b v="0"/>
    <n v="17"/>
    <b v="1"/>
    <s v="theater/plays"/>
    <x v="809"/>
    <x v="1433"/>
    <s v="theater"/>
    <s v="plays"/>
    <x v="3904"/>
    <d v="2016-02-02T06:29:44"/>
  </r>
  <r>
    <n v="2"/>
    <s v="Charlie teaser completion"/>
    <s v="Completion fund for post-production for teaser of British crime/drama tv series about a girl who sells morals for money"/>
    <x v="407"/>
    <x v="2483"/>
    <x v="2"/>
    <x v="9"/>
    <s v="GBP"/>
    <n v="1455555083"/>
    <n v="1454691083"/>
    <b v="0"/>
    <n v="35"/>
    <b v="1"/>
    <s v="film &amp; video/television"/>
    <x v="1999"/>
    <x v="31"/>
    <s v="film &amp; video"/>
    <s v="television"/>
    <x v="3905"/>
    <d v="2016-02-15T11:51:23"/>
  </r>
  <r>
    <n v="1835"/>
    <s v="DIRTY LITTLE REBEL EP"/>
    <s v="WE ARE A HARD ROCK/PUNK BAND SEEKING FUNDS TO RECORD A NEW EP. _x000a__x000a_https://www.reverbnation.com/dirtylittlerebel"/>
    <x v="407"/>
    <x v="749"/>
    <x v="2"/>
    <x v="9"/>
    <s v="GBP"/>
    <n v="1459439471"/>
    <n v="1456851071"/>
    <b v="0"/>
    <n v="11"/>
    <b v="1"/>
    <s v="music/rock"/>
    <x v="1595"/>
    <x v="854"/>
    <s v="music"/>
    <s v="rock"/>
    <x v="3906"/>
    <d v="2016-03-31T10:51:11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x v="195"/>
    <x v="2"/>
    <x v="9"/>
    <s v="GBP"/>
    <n v="1459444656"/>
    <n v="1456856256"/>
    <b v="0"/>
    <n v="14"/>
    <b v="1"/>
    <s v="theater/plays"/>
    <x v="809"/>
    <x v="157"/>
    <s v="theater"/>
    <s v="plays"/>
    <x v="3907"/>
    <d v="2016-03-31T12:17:36"/>
  </r>
  <r>
    <n v="1599"/>
    <s v="The Londoner: Prints &amp; Canvas"/>
    <s v="A London photographer trekking 5,895m up Africa's Mount Kilimanjaro to pursue and enrich a career."/>
    <x v="407"/>
    <x v="0"/>
    <x v="1"/>
    <x v="9"/>
    <s v="GBP"/>
    <n v="1460116576"/>
    <n v="1457528176"/>
    <b v="0"/>
    <n v="0"/>
    <b v="0"/>
    <s v="photography/places"/>
    <x v="0"/>
    <x v="0"/>
    <s v="photography"/>
    <s v="places"/>
    <x v="3908"/>
    <d v="2016-04-08T06:56:16"/>
  </r>
  <r>
    <n v="3047"/>
    <s v="Acting V Senior Showcase"/>
    <s v="Hi! We're the Graduating Seniors Acting V Seniors at Temple University! Welcome to our Kick starter Page!"/>
    <x v="407"/>
    <x v="2484"/>
    <x v="2"/>
    <x v="0"/>
    <s v="USD"/>
    <n v="1461762960"/>
    <n v="1457999054"/>
    <b v="0"/>
    <n v="20"/>
    <b v="1"/>
    <s v="theater/spaces"/>
    <x v="2782"/>
    <x v="2831"/>
    <s v="theater"/>
    <s v="spaces"/>
    <x v="3909"/>
    <d v="2016-04-27T08:16:00"/>
  </r>
  <r>
    <n v="3392"/>
    <s v="1 in 3"/>
    <s v="Life is more than the days you have left. 1 in 3 tells of two normal people &amp; their confrontation with mortality and the dice of fate."/>
    <x v="407"/>
    <x v="195"/>
    <x v="2"/>
    <x v="9"/>
    <s v="GBP"/>
    <n v="1462565855"/>
    <n v="1458245855"/>
    <b v="0"/>
    <n v="12"/>
    <b v="1"/>
    <s v="theater/plays"/>
    <x v="809"/>
    <x v="1328"/>
    <s v="theater"/>
    <s v="plays"/>
    <x v="3910"/>
    <d v="2016-05-06T15:17:35"/>
  </r>
  <r>
    <n v="9"/>
    <s v="The Academy: Mockumentary Sitcom TV Pilot"/>
    <s v="Capturing everyday life at Falkirk Academy, a fictitious elite private high school where &quot;everyday life&quot; is anything but normal."/>
    <x v="407"/>
    <x v="2485"/>
    <x v="2"/>
    <x v="0"/>
    <s v="USD"/>
    <n v="1460860144"/>
    <n v="1458268144"/>
    <b v="0"/>
    <n v="20"/>
    <b v="1"/>
    <s v="film &amp; video/television"/>
    <x v="2783"/>
    <x v="2832"/>
    <s v="film &amp; video"/>
    <s v="television"/>
    <x v="3911"/>
    <d v="2016-04-16T21:29:04"/>
  </r>
  <r>
    <n v="2849"/>
    <s v="100, Acre Wood"/>
    <s v="NonSens!cal tackles the struggles of four people with mental health issues/disorders inspired by A.A Milne's Winnie the Pooh"/>
    <x v="407"/>
    <x v="186"/>
    <x v="1"/>
    <x v="9"/>
    <s v="GBP"/>
    <n v="1461406600"/>
    <n v="1458814600"/>
    <b v="0"/>
    <n v="1"/>
    <b v="0"/>
    <s v="theater/plays"/>
    <x v="506"/>
    <x v="184"/>
    <s v="theater"/>
    <s v="plays"/>
    <x v="3912"/>
    <d v="2016-04-23T05:16:40"/>
  </r>
  <r>
    <n v="3749"/>
    <s v="Dante's Capstone Project: Who am I?"/>
    <s v="A night of music, fellowship, and a reflection of my experiences over the past 4 years at Ball State University."/>
    <x v="407"/>
    <x v="2483"/>
    <x v="2"/>
    <x v="0"/>
    <s v="USD"/>
    <n v="1461902340"/>
    <n v="1459220588"/>
    <b v="0"/>
    <n v="7"/>
    <b v="1"/>
    <s v="theater/musical"/>
    <x v="1999"/>
    <x v="655"/>
    <s v="theater"/>
    <s v="musical"/>
    <x v="3913"/>
    <d v="2016-04-28T22:59:00"/>
  </r>
  <r>
    <n v="4102"/>
    <s v="4th Wall Theatre Project"/>
    <s v="Local Community theater to get up and running in the Idaho Falls area. Something new, something different!"/>
    <x v="407"/>
    <x v="2486"/>
    <x v="1"/>
    <x v="0"/>
    <s v="USD"/>
    <n v="1463343673"/>
    <n v="1460751673"/>
    <b v="0"/>
    <n v="6"/>
    <b v="0"/>
    <s v="theater/plays"/>
    <x v="2784"/>
    <x v="2833"/>
    <s v="theater"/>
    <s v="plays"/>
    <x v="3914"/>
    <d v="2016-05-15T15:21:13"/>
  </r>
  <r>
    <n v="3353"/>
    <s v="Nude: A play by Paul Hewitt"/>
    <s v="A new spoken word play, written by Paul Hewitt, in 3 parts about love and fate, inspired by the Ruba'iyat of Omar Khayyam."/>
    <x v="407"/>
    <x v="786"/>
    <x v="2"/>
    <x v="9"/>
    <s v="GBP"/>
    <n v="1462230000"/>
    <n v="1461061350"/>
    <b v="0"/>
    <n v="44"/>
    <b v="1"/>
    <s v="theater/plays"/>
    <x v="2785"/>
    <x v="2834"/>
    <s v="theater"/>
    <s v="plays"/>
    <x v="3915"/>
    <d v="2016-05-02T18:00:00"/>
  </r>
  <r>
    <n v="3459"/>
    <s v="CYRIL THE SQUIRREL a magical children's theatre tour"/>
    <s v="Cyril needs your help to MAKE new puppet friends to accompany him on a magical journey through storytelling, puppetry and clown."/>
    <x v="407"/>
    <x v="2481"/>
    <x v="2"/>
    <x v="9"/>
    <s v="GBP"/>
    <n v="1463743860"/>
    <n v="1461151860"/>
    <b v="0"/>
    <n v="36"/>
    <b v="1"/>
    <s v="theater/plays"/>
    <x v="2780"/>
    <x v="2835"/>
    <s v="theater"/>
    <s v="plays"/>
    <x v="3916"/>
    <d v="2016-05-20T06:31:00"/>
  </r>
  <r>
    <n v="3587"/>
    <s v="Blue Stockings @ The Cockpit Theatre"/>
    <s v="The GSA BA (Hons) Acting class of 2016 are taking a transfer of their GSA Production to The Cockpit Theatre in London"/>
    <x v="407"/>
    <x v="2487"/>
    <x v="2"/>
    <x v="9"/>
    <s v="GBP"/>
    <n v="1467054000"/>
    <n v="1463144254"/>
    <b v="0"/>
    <n v="28"/>
    <b v="1"/>
    <s v="theater/plays"/>
    <x v="2786"/>
    <x v="2836"/>
    <s v="theater"/>
    <s v="plays"/>
    <x v="3917"/>
    <d v="2016-06-27T14:00:00"/>
  </r>
  <r>
    <n v="829"/>
    <s v="Monk"/>
    <s v="We are a band from South East London- each member is19 years OA. We have been together for two years. Taking pride in making good music"/>
    <x v="407"/>
    <x v="749"/>
    <x v="2"/>
    <x v="9"/>
    <s v="GBP"/>
    <n v="1468437240"/>
    <n v="1463253240"/>
    <b v="0"/>
    <n v="16"/>
    <b v="1"/>
    <s v="music/rock"/>
    <x v="1595"/>
    <x v="1066"/>
    <s v="music"/>
    <s v="rock"/>
    <x v="3918"/>
    <d v="2016-07-13T14:14:00"/>
  </r>
  <r>
    <n v="544"/>
    <s v="Favowear - Shopping for your favorite clothes made simple"/>
    <s v="Do you have a favorite shirt? So does everyone else. Favowear is creating a platform to share the best clothes and shopping sources."/>
    <x v="407"/>
    <x v="293"/>
    <x v="1"/>
    <x v="0"/>
    <s v="USD"/>
    <n v="1467647160"/>
    <n v="1465055160"/>
    <b v="0"/>
    <n v="2"/>
    <b v="0"/>
    <s v="technology/web"/>
    <x v="1679"/>
    <x v="64"/>
    <s v="technology"/>
    <s v="web"/>
    <x v="3919"/>
    <d v="2016-07-04T10:46:00"/>
  </r>
  <r>
    <n v="539"/>
    <s v="&quot;The Tale of The Cockatrice&quot; by Peafrog Puppetry"/>
    <s v="A brand new show that unites puppetry, live music and storytelling to bring a forgotten English legend back to life!"/>
    <x v="407"/>
    <x v="2488"/>
    <x v="2"/>
    <x v="9"/>
    <s v="GBP"/>
    <n v="1467681107"/>
    <n v="1465866707"/>
    <b v="0"/>
    <n v="20"/>
    <b v="1"/>
    <s v="theater/plays"/>
    <x v="2787"/>
    <x v="2837"/>
    <s v="theater"/>
    <s v="plays"/>
    <x v="3920"/>
    <d v="2016-07-04T20:11:47"/>
  </r>
  <r>
    <n v="409"/>
    <s v="The Lost Generation"/>
    <s v="I am working on a project that explores the relationship between education to work for youth within the European Union."/>
    <x v="407"/>
    <x v="803"/>
    <x v="2"/>
    <x v="9"/>
    <s v="GBP"/>
    <n v="1469220144"/>
    <n v="1466628144"/>
    <b v="0"/>
    <n v="15"/>
    <b v="1"/>
    <s v="film &amp; video/documentary"/>
    <x v="2438"/>
    <x v="2838"/>
    <s v="film &amp; video"/>
    <s v="documentary"/>
    <x v="3921"/>
    <d v="2016-07-22T15:42:24"/>
  </r>
  <r>
    <n v="3409"/>
    <s v="Who Said Theatre Presents: The Calm"/>
    <s v="Exciting and visceral new-writing that challenges the way we view the fine line between war and terror..."/>
    <x v="407"/>
    <x v="2489"/>
    <x v="2"/>
    <x v="9"/>
    <s v="GBP"/>
    <n v="1469998680"/>
    <n v="1466710358"/>
    <b v="0"/>
    <n v="21"/>
    <b v="1"/>
    <s v="theater/plays"/>
    <x v="2788"/>
    <x v="2839"/>
    <s v="theater"/>
    <s v="plays"/>
    <x v="3922"/>
    <d v="2016-07-31T15:58:00"/>
  </r>
  <r>
    <n v="3563"/>
    <s v="A History, w Nowell Edmurnds at the Edinburgh Fringe!"/>
    <s v="Written a solo show about celebrity, and I'll be performing it at the famous Just The Tonic this Edinburgh Fringe - Help me get there!"/>
    <x v="407"/>
    <x v="2490"/>
    <x v="2"/>
    <x v="9"/>
    <s v="GBP"/>
    <n v="1470078000"/>
    <n v="1467648456"/>
    <b v="0"/>
    <n v="25"/>
    <b v="1"/>
    <s v="theater/plays"/>
    <x v="2789"/>
    <x v="2840"/>
    <s v="theater"/>
    <s v="plays"/>
    <x v="3923"/>
    <d v="2016-08-01T14:00:00"/>
  </r>
  <r>
    <n v="1389"/>
    <s v="Pre-order DANCEHALL's first record!!!"/>
    <s v="Help fund the pressing of DANCEHALL's first record by pre-ordering it in advance!!!"/>
    <x v="407"/>
    <x v="2491"/>
    <x v="2"/>
    <x v="9"/>
    <s v="GBP"/>
    <n v="1471087957"/>
    <n v="1468495957"/>
    <b v="0"/>
    <n v="34"/>
    <b v="1"/>
    <s v="music/rock"/>
    <x v="2278"/>
    <x v="2841"/>
    <s v="music"/>
    <s v="rock"/>
    <x v="3924"/>
    <d v="2016-08-13T06:32:37"/>
  </r>
  <r>
    <n v="3829"/>
    <s v="Returning Home."/>
    <s v="A play that illustrates the symptoms of PTSD, shows its effect on families, and demonstrates some of the difficulties of treating it."/>
    <x v="407"/>
    <x v="2492"/>
    <x v="2"/>
    <x v="0"/>
    <s v="USD"/>
    <n v="1472676371"/>
    <n v="1470948371"/>
    <b v="0"/>
    <n v="8"/>
    <b v="1"/>
    <s v="theater/plays"/>
    <x v="2346"/>
    <x v="2842"/>
    <s v="theater"/>
    <s v="plays"/>
    <x v="3925"/>
    <d v="2016-08-31T15:46:11"/>
  </r>
  <r>
    <n v="3647"/>
    <s v="Zachariah Sheldon: A musical to chill your blood"/>
    <s v="Zachariah Sheldon is a brilliant, darkly twisted brand new musical with music from Mark Newton and script by Anthony Wilkes"/>
    <x v="407"/>
    <x v="32"/>
    <x v="1"/>
    <x v="9"/>
    <s v="GBP"/>
    <n v="1475258327"/>
    <n v="1471370327"/>
    <b v="0"/>
    <n v="2"/>
    <b v="0"/>
    <s v="theater/musical"/>
    <x v="2298"/>
    <x v="31"/>
    <s v="theater"/>
    <s v="musical"/>
    <x v="3926"/>
    <d v="2016-09-30T12:58:47"/>
  </r>
  <r>
    <n v="886"/>
    <s v="Sap Laughter : Merch Fundraiser!"/>
    <s v="The time has finally come... Sap Laughter is in the process of updating our merchandise setup, and we need your help making it happen!"/>
    <x v="407"/>
    <x v="115"/>
    <x v="1"/>
    <x v="0"/>
    <s v="USD"/>
    <n v="1473972813"/>
    <n v="1471812813"/>
    <b v="0"/>
    <n v="7"/>
    <b v="0"/>
    <s v="music/indie rock"/>
    <x v="2790"/>
    <x v="2843"/>
    <s v="music"/>
    <s v="indie rock"/>
    <x v="3927"/>
    <d v="2016-09-15T15:53:33"/>
  </r>
  <r>
    <n v="3752"/>
    <s v="POP! Community Cabaret Presents..."/>
    <s v="Welcome to POP! Community Cabaret: the &quot;friendliest mad bunch ever&quot;!_x000a_We are a cabaret group run by our community for our community."/>
    <x v="407"/>
    <x v="1346"/>
    <x v="2"/>
    <x v="9"/>
    <s v="GBP"/>
    <n v="1476651600"/>
    <n v="1473189335"/>
    <b v="0"/>
    <n v="15"/>
    <b v="1"/>
    <s v="theater/musical"/>
    <x v="2565"/>
    <x v="507"/>
    <s v="theater"/>
    <s v="musical"/>
    <x v="3928"/>
    <d v="2016-10-16T16:00:00"/>
  </r>
  <r>
    <n v="2637"/>
    <s v="SPEED OF LIGHT: Biggest Mystery of the Universe"/>
    <s v="Help us collect the data to solve the mystery of the century: Is light slowing down?"/>
    <x v="407"/>
    <x v="2493"/>
    <x v="2"/>
    <x v="0"/>
    <s v="USD"/>
    <n v="1476277875"/>
    <n v="1474895475"/>
    <b v="0"/>
    <n v="26"/>
    <b v="1"/>
    <s v="technology/space exploration"/>
    <x v="2791"/>
    <x v="2844"/>
    <s v="technology"/>
    <s v="space exploration"/>
    <x v="3929"/>
    <d v="2016-10-12T08:11:15"/>
  </r>
  <r>
    <n v="3461"/>
    <s v="Foolish Mortals present Shakespeare's Twelfth Night"/>
    <s v="A new production of Twelfth Night with an ambitious and enthusiastic group of high school students who love Shakespeare and teamwork."/>
    <x v="407"/>
    <x v="2494"/>
    <x v="2"/>
    <x v="0"/>
    <s v="USD"/>
    <n v="1477710000"/>
    <n v="1475248279"/>
    <b v="0"/>
    <n v="12"/>
    <b v="1"/>
    <s v="theater/plays"/>
    <x v="2792"/>
    <x v="2845"/>
    <s v="theater"/>
    <s v="plays"/>
    <x v="3930"/>
    <d v="2016-10-28T22:00:00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x v="1902"/>
    <x v="2"/>
    <x v="0"/>
    <s v="USD"/>
    <n v="1481615940"/>
    <n v="1479436646"/>
    <b v="0"/>
    <n v="30"/>
    <b v="1"/>
    <s v="music/electronic music"/>
    <x v="2793"/>
    <x v="2846"/>
    <s v="music"/>
    <s v="electronic music"/>
    <x v="3931"/>
    <d v="2016-12-13T02:59:00"/>
  </r>
  <r>
    <n v="1414"/>
    <s v="Database of Interlinear Greek Words"/>
    <s v="Create an open source &quot;interlinear&quot; translation fo the Greek New Testament in re-publishable and open source database format."/>
    <x v="407"/>
    <x v="4"/>
    <x v="1"/>
    <x v="0"/>
    <s v="USD"/>
    <n v="1483423467"/>
    <n v="1480831467"/>
    <b v="0"/>
    <n v="1"/>
    <b v="0"/>
    <s v="publishing/translations"/>
    <x v="245"/>
    <x v="4"/>
    <s v="publishing"/>
    <s v="translations"/>
    <x v="3932"/>
    <d v="2017-01-03T01:04:27"/>
  </r>
  <r>
    <n v="125"/>
    <s v="Star Wars Fan Film (Canceled)"/>
    <s v="Due to my little sister finally having recovered from her surgery we can finally make our movie if we can get even a little help to pay"/>
    <x v="407"/>
    <x v="411"/>
    <x v="0"/>
    <x v="11"/>
    <s v="CAD"/>
    <n v="1486165880"/>
    <n v="1480981880"/>
    <b v="0"/>
    <n v="6"/>
    <b v="0"/>
    <s v="film &amp; video/science fiction"/>
    <x v="2764"/>
    <x v="1267"/>
    <s v="film &amp; video"/>
    <s v="science fiction"/>
    <x v="3933"/>
    <d v="2017-02-03T18:51:20"/>
  </r>
  <r>
    <n v="2254"/>
    <s v="Green Couch Games Limited: FrogFlip!"/>
    <s v="A dexterity microgame by father/daughter team, Jason and Claire Kotarski. Make 100 project."/>
    <x v="407"/>
    <x v="2495"/>
    <x v="2"/>
    <x v="0"/>
    <s v="USD"/>
    <n v="1485271968"/>
    <n v="1484667168"/>
    <b v="0"/>
    <n v="197"/>
    <b v="1"/>
    <s v="games/tabletop games"/>
    <x v="2794"/>
    <x v="2847"/>
    <s v="games"/>
    <s v="tabletop games"/>
    <x v="3934"/>
    <d v="2017-01-24T10:32:48"/>
  </r>
  <r>
    <n v="3000"/>
    <s v="Voices From The Future"/>
    <s v="A benefit show featuring musicians, dancers &amp; poets all under age 30 to raise money in support of LGBTQ rights and programs."/>
    <x v="407"/>
    <x v="195"/>
    <x v="2"/>
    <x v="0"/>
    <s v="USD"/>
    <n v="1485885600"/>
    <n v="1484682670"/>
    <b v="0"/>
    <n v="8"/>
    <b v="1"/>
    <s v="theater/spaces"/>
    <x v="809"/>
    <x v="137"/>
    <s v="theater"/>
    <s v="spaces"/>
    <x v="3935"/>
    <d v="2017-01-31T13:00:00"/>
  </r>
  <r>
    <n v="3881"/>
    <s v="My Real Mother's Name is... (Canceled)"/>
    <s v="A musical journey coming to the Blue Venue at the 2017 Orlando Fringe Festival!"/>
    <x v="407"/>
    <x v="82"/>
    <x v="0"/>
    <x v="0"/>
    <s v="USD"/>
    <n v="1487550399"/>
    <n v="1484958399"/>
    <b v="0"/>
    <n v="1"/>
    <b v="0"/>
    <s v="theater/musical"/>
    <x v="1658"/>
    <x v="22"/>
    <s v="theater"/>
    <s v="musical"/>
    <x v="3936"/>
    <d v="2017-02-19T19:26:39"/>
  </r>
  <r>
    <n v="3289"/>
    <s v="Help take 'Conversations With Rats' to Edinburgh Fringe 2017"/>
    <s v="Ampersand Theatre's debut appearance at Edinburgh is in 2017 as Conversations With Rats opens at theSpace on the Mile, please help!"/>
    <x v="407"/>
    <x v="2496"/>
    <x v="2"/>
    <x v="9"/>
    <s v="GBP"/>
    <n v="1487580602"/>
    <n v="1485161402"/>
    <b v="0"/>
    <n v="25"/>
    <b v="1"/>
    <s v="theater/plays"/>
    <x v="2795"/>
    <x v="2848"/>
    <s v="theater"/>
    <s v="plays"/>
    <x v="3937"/>
    <d v="2017-02-20T03:50:02"/>
  </r>
  <r>
    <n v="3133"/>
    <s v="Hell Has No Fury by TwentySomething @ Edinburgh Fringe"/>
    <s v="TwentySomething is taking Hell Has No Fury to Edinburgh! _x000a_We're looking for your support to get us there."/>
    <x v="407"/>
    <x v="2474"/>
    <x v="3"/>
    <x v="9"/>
    <s v="GBP"/>
    <n v="1490358834"/>
    <n v="1487770434"/>
    <b v="0"/>
    <n v="16"/>
    <b v="0"/>
    <s v="theater/plays"/>
    <x v="906"/>
    <x v="217"/>
    <s v="theater"/>
    <s v="plays"/>
    <x v="3938"/>
    <d v="2017-03-24T07:33:54"/>
  </r>
  <r>
    <n v="3136"/>
    <s v="Heroines"/>
    <s v="Help emberfly theatre put on their first production Heroines and pay our actors and creative team! Follow us @emberflytheatre"/>
    <x v="407"/>
    <x v="2497"/>
    <x v="3"/>
    <x v="9"/>
    <s v="GBP"/>
    <n v="1491001140"/>
    <n v="1487847954"/>
    <b v="0"/>
    <n v="22"/>
    <b v="0"/>
    <s v="theater/plays"/>
    <x v="2796"/>
    <x v="2849"/>
    <s v="theater"/>
    <s v="plays"/>
    <x v="3939"/>
    <d v="2017-03-31T17:59:00"/>
  </r>
  <r>
    <n v="3141"/>
    <s v="GUTS: Black Comedy"/>
    <s v="We are a theatre society from the Groningen University in the Netherlands. _x000a_We would be more than happy for some help funding the play."/>
    <x v="407"/>
    <x v="2498"/>
    <x v="3"/>
    <x v="4"/>
    <s v="EUR"/>
    <n v="1492372800"/>
    <n v="1488823488"/>
    <b v="0"/>
    <n v="8"/>
    <b v="0"/>
    <s v="theater/plays"/>
    <x v="2797"/>
    <x v="2850"/>
    <s v="theater"/>
    <s v="plays"/>
    <x v="3940"/>
    <d v="2017-04-16T15:00:00"/>
  </r>
  <r>
    <n v="2067"/>
    <s v="Luminite (LED lighting)"/>
    <s v="The next generation of premium quality LED lighting. Extreme power efficiency in a small package."/>
    <x v="408"/>
    <x v="2499"/>
    <x v="2"/>
    <x v="9"/>
    <s v="GBP"/>
    <n v="1432499376"/>
    <n v="1429648176"/>
    <b v="0"/>
    <n v="10"/>
    <b v="1"/>
    <s v="technology/hardware"/>
    <x v="2798"/>
    <x v="2851"/>
    <s v="technology"/>
    <s v="hardware"/>
    <x v="3941"/>
    <d v="2015-05-24T15:29:36"/>
  </r>
  <r>
    <n v="2256"/>
    <s v="Bitcoin Empire"/>
    <s v="Build your crypto-currency empire and sabotage your opponents. A deck building, card game. 2-4 players. 15 minutes."/>
    <x v="409"/>
    <x v="2500"/>
    <x v="2"/>
    <x v="9"/>
    <s v="GBP"/>
    <n v="1479811846"/>
    <n v="1478602246"/>
    <b v="0"/>
    <n v="50"/>
    <b v="1"/>
    <s v="games/tabletop games"/>
    <x v="2799"/>
    <x v="2852"/>
    <s v="games"/>
    <s v="tabletop games"/>
    <x v="3942"/>
    <d v="2016-11-22T05:50:46"/>
  </r>
  <r>
    <n v="1896"/>
    <s v="the bridge"/>
    <s v="My barely anticipated second album of self produced songs is ready to go.  Just need a little help to cover mastering, artwork etc."/>
    <x v="410"/>
    <x v="2501"/>
    <x v="2"/>
    <x v="0"/>
    <s v="USD"/>
    <n v="1334250165"/>
    <n v="1331658165"/>
    <b v="0"/>
    <n v="13"/>
    <b v="1"/>
    <s v="music/indie rock"/>
    <x v="2800"/>
    <x v="2739"/>
    <s v="music"/>
    <s v="indie rock"/>
    <x v="3943"/>
    <d v="2012-04-12T12:02:45"/>
  </r>
  <r>
    <n v="115"/>
    <s v="The World's Greatest Lover"/>
    <s v="Never judge a book (or a lover) by their cover."/>
    <x v="411"/>
    <x v="2502"/>
    <x v="2"/>
    <x v="0"/>
    <s v="USD"/>
    <n v="1328377444"/>
    <n v="1326217444"/>
    <b v="0"/>
    <n v="22"/>
    <b v="1"/>
    <s v="film &amp; video/shorts"/>
    <x v="2801"/>
    <x v="2853"/>
    <s v="film &amp; video"/>
    <s v="shorts"/>
    <x v="3944"/>
    <d v="2012-02-04T12:44:04"/>
  </r>
  <r>
    <n v="1810"/>
    <s v="Film Speed"/>
    <s v="Film Speed is a series of Zines focusing on architecture shot completely on 35 and 120mm film."/>
    <x v="411"/>
    <x v="271"/>
    <x v="1"/>
    <x v="0"/>
    <s v="USD"/>
    <n v="1408657826"/>
    <n v="1407621026"/>
    <b v="0"/>
    <n v="2"/>
    <b v="0"/>
    <s v="photography/photobooks"/>
    <x v="1355"/>
    <x v="268"/>
    <s v="photography"/>
    <s v="photobooks"/>
    <x v="3945"/>
    <d v="2014-08-21T16:50:26"/>
  </r>
  <r>
    <n v="439"/>
    <s v="Starting a cartoon series"/>
    <s v="Hi everyone, I'm trying to begin a cartoon series. It's a show about space bounty hunters and their adventures as they travel around."/>
    <x v="411"/>
    <x v="0"/>
    <x v="1"/>
    <x v="0"/>
    <s v="USD"/>
    <n v="1413569818"/>
    <n v="1412705818"/>
    <b v="0"/>
    <n v="0"/>
    <b v="0"/>
    <s v="film &amp; video/animation"/>
    <x v="0"/>
    <x v="0"/>
    <s v="film &amp; video"/>
    <s v="animation"/>
    <x v="3946"/>
    <d v="2014-10-17T13:16:58"/>
  </r>
  <r>
    <n v="177"/>
    <s v="The Good Samaritan"/>
    <s v="I'm making a modern day version of the bible story &quot; The Good Samaritan&quot;"/>
    <x v="411"/>
    <x v="1379"/>
    <x v="1"/>
    <x v="0"/>
    <s v="USD"/>
    <n v="1427155726"/>
    <n v="1425690526"/>
    <b v="0"/>
    <n v="7"/>
    <b v="0"/>
    <s v="film &amp; video/drama"/>
    <x v="1322"/>
    <x v="2854"/>
    <s v="film &amp; video"/>
    <s v="drama"/>
    <x v="3947"/>
    <d v="2015-03-23T19:08:46"/>
  </r>
  <r>
    <n v="2836"/>
    <s v="&quot;The Colored Museum&quot; by George C. Wolfe"/>
    <s v="We're fundraising $450 by Feb.17, 2017 to purchase the rights for the show &amp; any extra proceeds will be used toward props and costume."/>
    <x v="411"/>
    <x v="2503"/>
    <x v="2"/>
    <x v="0"/>
    <s v="USD"/>
    <n v="1487393940"/>
    <n v="1484115418"/>
    <b v="0"/>
    <n v="11"/>
    <b v="1"/>
    <s v="theater/plays"/>
    <x v="1239"/>
    <x v="2855"/>
    <s v="theater"/>
    <s v="plays"/>
    <x v="3948"/>
    <d v="2017-02-17T23:59:00"/>
  </r>
  <r>
    <n v="2362"/>
    <s v="Help CRB obtain 501(c)(3) status! (Canceled)"/>
    <s v="The Columbus Ruby Brigade has brought monthly ruby goodness and camaraderie to all participants."/>
    <x v="412"/>
    <x v="219"/>
    <x v="0"/>
    <x v="0"/>
    <s v="USD"/>
    <n v="1418315470"/>
    <n v="1415723470"/>
    <b v="0"/>
    <n v="2"/>
    <b v="0"/>
    <s v="technology/web"/>
    <x v="2802"/>
    <x v="343"/>
    <s v="technology"/>
    <s v="web"/>
    <x v="3949"/>
    <d v="2014-12-11T11:31:10"/>
  </r>
  <r>
    <n v="2217"/>
    <s v="Hung Yung Terrarist Needs to Order More Cassettes 4 Jacknife"/>
    <s v="I ran out of cassettes of both my records, and Trevor thinks if I start selling them at his tape shop Jackknife, business will boom!"/>
    <x v="412"/>
    <x v="163"/>
    <x v="2"/>
    <x v="0"/>
    <s v="USD"/>
    <n v="1446451200"/>
    <n v="1445539113"/>
    <b v="0"/>
    <n v="9"/>
    <b v="1"/>
    <s v="music/electronic music"/>
    <x v="2803"/>
    <x v="2670"/>
    <s v="music"/>
    <s v="electronic music"/>
    <x v="3950"/>
    <d v="2015-11-02T03:00:00"/>
  </r>
  <r>
    <n v="2317"/>
    <s v="ibreatheFUR / He Can Jog split Cassette"/>
    <s v="Snag the first Wolf Interval release by droners ibreatheFUR and He Can Jog. One month to preorder and then they're gone!"/>
    <x v="413"/>
    <x v="2504"/>
    <x v="2"/>
    <x v="0"/>
    <s v="USD"/>
    <n v="1266210000"/>
    <n v="1263474049"/>
    <b v="1"/>
    <n v="22"/>
    <b v="1"/>
    <s v="music/indie rock"/>
    <x v="1595"/>
    <x v="2856"/>
    <s v="music"/>
    <s v="indie rock"/>
    <x v="3951"/>
    <d v="2010-02-15T00:00:00"/>
  </r>
  <r>
    <n v="1640"/>
    <s v="Lovers and Poets- music video"/>
    <s v="We are a friendly neighborhood electronic pop duo from Los Angeles. We want to shoot a music video for a song from our debut album."/>
    <x v="413"/>
    <x v="2505"/>
    <x v="2"/>
    <x v="0"/>
    <s v="USD"/>
    <n v="1280800740"/>
    <n v="1279603955"/>
    <b v="0"/>
    <n v="17"/>
    <b v="1"/>
    <s v="music/rock"/>
    <x v="2804"/>
    <x v="2857"/>
    <s v="music"/>
    <s v="rock"/>
    <x v="3952"/>
    <d v="2010-08-02T20:59:00"/>
  </r>
  <r>
    <n v="97"/>
    <s v="Innsmouth at 9000 ft. A Short Horror Film Project"/>
    <s v="Innsmouth at 9000 ft. is a Short Film Project in the Spirit of H.P. Lovecraft, and created by Denver based visual artist  Jesse Farley."/>
    <x v="413"/>
    <x v="163"/>
    <x v="2"/>
    <x v="0"/>
    <s v="USD"/>
    <n v="1310440482"/>
    <n v="1307848482"/>
    <b v="0"/>
    <n v="8"/>
    <b v="1"/>
    <s v="film &amp; video/shorts"/>
    <x v="1867"/>
    <x v="2401"/>
    <s v="film &amp; video"/>
    <s v="shorts"/>
    <x v="3953"/>
    <d v="2011-07-11T22:14:42"/>
  </r>
  <r>
    <n v="1106"/>
    <s v="Backyard Zombies"/>
    <s v="Collect coins and save civilians while you blast your way through tons of zombies! Unlock new characters and levels!"/>
    <x v="413"/>
    <x v="2341"/>
    <x v="1"/>
    <x v="0"/>
    <s v="USD"/>
    <n v="1333557975"/>
    <n v="1330969575"/>
    <b v="0"/>
    <n v="7"/>
    <b v="0"/>
    <s v="games/video games"/>
    <x v="2805"/>
    <x v="2858"/>
    <s v="games"/>
    <s v="video games"/>
    <x v="3954"/>
    <d v="2012-04-04T11:46:15"/>
  </r>
  <r>
    <n v="77"/>
    <s v="Jonah and the Crab"/>
    <s v="A short film about a boy searching for companionship in a hermit crab he finds on the beach."/>
    <x v="413"/>
    <x v="1775"/>
    <x v="2"/>
    <x v="0"/>
    <s v="USD"/>
    <n v="1337569140"/>
    <n v="1332991717"/>
    <b v="0"/>
    <n v="26"/>
    <b v="1"/>
    <s v="film &amp; video/shorts"/>
    <x v="2806"/>
    <x v="2859"/>
    <s v="film &amp; video"/>
    <s v="shorts"/>
    <x v="3955"/>
    <d v="2012-05-20T21:59:00"/>
  </r>
  <r>
    <n v="1833"/>
    <s v="HAIRcyclopedia Vol. 2 - The Vault"/>
    <s v="I am writing the second volume in a series of hair band encyclopedias, however I lack the means to afford the costs of the photos."/>
    <x v="413"/>
    <x v="998"/>
    <x v="2"/>
    <x v="0"/>
    <s v="USD"/>
    <n v="1362211140"/>
    <n v="1359421403"/>
    <b v="0"/>
    <n v="25"/>
    <b v="1"/>
    <s v="music/rock"/>
    <x v="2807"/>
    <x v="208"/>
    <s v="music"/>
    <s v="rock"/>
    <x v="3956"/>
    <d v="2013-03-02T02:59:00"/>
  </r>
  <r>
    <n v="441"/>
    <s v="Wolf Squad Lego Stop Motion"/>
    <s v="A group of specialist clones called Wolf Squad are the only clones left after order 66 and are searching the galaxy for survivors!"/>
    <x v="413"/>
    <x v="0"/>
    <x v="1"/>
    <x v="9"/>
    <s v="GBP"/>
    <n v="1383418996"/>
    <n v="1380826996"/>
    <b v="0"/>
    <n v="0"/>
    <b v="0"/>
    <s v="film &amp; video/animation"/>
    <x v="0"/>
    <x v="0"/>
    <s v="film &amp; video"/>
    <s v="animation"/>
    <x v="3957"/>
    <d v="2013-11-02T14:03:16"/>
  </r>
  <r>
    <n v="819"/>
    <s v="Winter Tour"/>
    <s v="We are touring the Southeast in support of our new EP"/>
    <x v="413"/>
    <x v="1019"/>
    <x v="2"/>
    <x v="0"/>
    <s v="USD"/>
    <n v="1387601040"/>
    <n v="1386806254"/>
    <b v="0"/>
    <n v="14"/>
    <b v="1"/>
    <s v="music/rock"/>
    <x v="2376"/>
    <x v="2860"/>
    <s v="music"/>
    <s v="rock"/>
    <x v="3958"/>
    <d v="2013-12-20T23:44:00"/>
  </r>
  <r>
    <n v="3987"/>
    <s v="Write Now 5"/>
    <s v="Write Now 5 is a new writing festival in south east London promoting new work from emerging playwrights."/>
    <x v="413"/>
    <x v="241"/>
    <x v="1"/>
    <x v="9"/>
    <s v="GBP"/>
    <n v="1400278290"/>
    <n v="1399414290"/>
    <b v="0"/>
    <n v="13"/>
    <b v="0"/>
    <s v="theater/plays"/>
    <x v="2533"/>
    <x v="2861"/>
    <s v="theater"/>
    <s v="plays"/>
    <x v="3959"/>
    <d v="2014-05-16T17:11:30"/>
  </r>
  <r>
    <n v="2885"/>
    <s v="The Wedding"/>
    <s v="An historic and proud work of Polish nationalistic literature performed on stage."/>
    <x v="413"/>
    <x v="2251"/>
    <x v="1"/>
    <x v="0"/>
    <s v="USD"/>
    <n v="1426294201"/>
    <n v="1423705801"/>
    <b v="0"/>
    <n v="5"/>
    <b v="0"/>
    <s v="theater/plays"/>
    <x v="2666"/>
    <x v="228"/>
    <s v="theater"/>
    <s v="plays"/>
    <x v="3960"/>
    <d v="2015-03-13T19:50:01"/>
  </r>
  <r>
    <n v="3325"/>
    <s v="Infectious, love at the end of the 21st century!"/>
    <s v="Innovative Theatre Company Needs You To Reach Funding Requirements. We Are So Close We Can Smell It! Thank You In Advance."/>
    <x v="413"/>
    <x v="1976"/>
    <x v="2"/>
    <x v="9"/>
    <s v="GBP"/>
    <n v="1428256277"/>
    <n v="1425235877"/>
    <b v="0"/>
    <n v="15"/>
    <b v="1"/>
    <s v="theater/plays"/>
    <x v="2671"/>
    <x v="92"/>
    <s v="theater"/>
    <s v="plays"/>
    <x v="3961"/>
    <d v="2015-04-05T12:51:17"/>
  </r>
  <r>
    <n v="1386"/>
    <s v="MALTESE CROSS: The First Album"/>
    <s v="We are a classic hard rock/heavy metal band just trying to keep rock alive!"/>
    <x v="413"/>
    <x v="2405"/>
    <x v="2"/>
    <x v="0"/>
    <s v="USD"/>
    <n v="1438183889"/>
    <n v="1435591889"/>
    <b v="0"/>
    <n v="14"/>
    <b v="1"/>
    <s v="music/rock"/>
    <x v="2808"/>
    <x v="137"/>
    <s v="music"/>
    <s v="rock"/>
    <x v="3962"/>
    <d v="2015-07-29T10:31:29"/>
  </r>
  <r>
    <n v="581"/>
    <s v="A Poets Domain"/>
    <s v="Help me raise funds so that I can be able to give passionate young poets a chance to earn money weekly for their writing &amp; spoken word."/>
    <x v="413"/>
    <x v="0"/>
    <x v="1"/>
    <x v="0"/>
    <s v="USD"/>
    <n v="1438474704"/>
    <n v="1435882704"/>
    <b v="0"/>
    <n v="0"/>
    <b v="0"/>
    <s v="technology/web"/>
    <x v="0"/>
    <x v="0"/>
    <s v="technology"/>
    <s v="web"/>
    <x v="3963"/>
    <d v="2015-08-01T19:18:24"/>
  </r>
  <r>
    <n v="2805"/>
    <s v="ACOrN: A Crunch Or None --&gt; Edinburgh Fringe!"/>
    <s v="1 game, 7 levels, 45 attempts; Lorraine, Esbe &amp; David; 1 Grandmaester._x000a_Help us take our metatheatrical nutshell volcano to the Fringe!"/>
    <x v="413"/>
    <x v="1987"/>
    <x v="2"/>
    <x v="9"/>
    <s v="GBP"/>
    <n v="1440245273"/>
    <n v="1438085273"/>
    <b v="0"/>
    <n v="18"/>
    <b v="1"/>
    <s v="theater/plays"/>
    <x v="1859"/>
    <x v="2862"/>
    <s v="theater"/>
    <s v="plays"/>
    <x v="3964"/>
    <d v="2015-08-22T07:07:53"/>
  </r>
  <r>
    <n v="2161"/>
    <s v="CallMeGhost DEBUT ALBUM preorder!"/>
    <s v="We're trying to fund hard copies of our debut album!"/>
    <x v="413"/>
    <x v="391"/>
    <x v="2"/>
    <x v="0"/>
    <s v="USD"/>
    <n v="1443040059"/>
    <n v="1440448059"/>
    <b v="0"/>
    <n v="13"/>
    <b v="1"/>
    <s v="music/rock"/>
    <x v="2809"/>
    <x v="2863"/>
    <s v="music"/>
    <s v="rock"/>
    <x v="3965"/>
    <d v="2015-09-23T15:27:39"/>
  </r>
  <r>
    <n v="618"/>
    <s v="Y2Y Tutors (Canceled)"/>
    <s v="With the cost of education seemingly always on the rise, Y2Y aims to ensure that no student will be left behind through peer tutoring."/>
    <x v="413"/>
    <x v="0"/>
    <x v="0"/>
    <x v="0"/>
    <s v="USD"/>
    <n v="1449689203"/>
    <n v="1447097203"/>
    <b v="0"/>
    <n v="0"/>
    <b v="0"/>
    <s v="technology/web"/>
    <x v="0"/>
    <x v="0"/>
    <s v="technology"/>
    <s v="web"/>
    <x v="3966"/>
    <d v="2015-12-09T14:26:43"/>
  </r>
  <r>
    <n v="2448"/>
    <s v="Ninja Narwhal Coffee Company 13oz. Campfire Coffee Mug"/>
    <s v="New ninja-cool campfire coffee mug from Ninja Narwhal Coffee Company. Perfect for holding 13oz of the best coffee in the universe!"/>
    <x v="413"/>
    <x v="360"/>
    <x v="2"/>
    <x v="0"/>
    <s v="USD"/>
    <n v="1472621760"/>
    <n v="1472110513"/>
    <b v="0"/>
    <n v="9"/>
    <b v="1"/>
    <s v="food/small batch"/>
    <x v="2070"/>
    <x v="2864"/>
    <s v="food"/>
    <s v="small batch"/>
    <x v="3967"/>
    <d v="2016-08-31T00:36:00"/>
  </r>
  <r>
    <n v="3494"/>
    <s v="Special in a Bad Way"/>
    <s v="&quot;Special in a Bad Way&quot; is a comedy that questions American Public Schools in their treatment of the so called, 'learning disabled.'"/>
    <x v="413"/>
    <x v="251"/>
    <x v="2"/>
    <x v="0"/>
    <s v="USD"/>
    <n v="1480140000"/>
    <n v="1479186575"/>
    <b v="0"/>
    <n v="13"/>
    <b v="1"/>
    <s v="theater/plays"/>
    <x v="809"/>
    <x v="2865"/>
    <s v="theater"/>
    <s v="plays"/>
    <x v="3968"/>
    <d v="2016-11-26T01:00:00"/>
  </r>
  <r>
    <n v="1832"/>
    <s v="Black Swan Theories Debut CD"/>
    <s v="Hi! We're the music duo Black Swan Theories and our project is to manufacture our debut CD of 10 already-completed songs.  "/>
    <x v="414"/>
    <x v="195"/>
    <x v="2"/>
    <x v="0"/>
    <s v="USD"/>
    <n v="1299243427"/>
    <n v="1296651427"/>
    <b v="0"/>
    <n v="20"/>
    <b v="1"/>
    <s v="music/rock"/>
    <x v="2810"/>
    <x v="22"/>
    <s v="music"/>
    <s v="rock"/>
    <x v="3969"/>
    <d v="2011-03-04T07:57:07"/>
  </r>
  <r>
    <n v="95"/>
    <s v="Gotham Knight Terrors: Comedic Batman Short"/>
    <s v="The Batman's Rogues Gallery assembles for a meeting. Scarecrow's fear gas accidently goes off and fears of the villains start to arise."/>
    <x v="414"/>
    <x v="552"/>
    <x v="2"/>
    <x v="0"/>
    <s v="USD"/>
    <n v="1330214841"/>
    <n v="1327622841"/>
    <b v="0"/>
    <n v="21"/>
    <b v="1"/>
    <s v="film &amp; video/shorts"/>
    <x v="2811"/>
    <x v="2866"/>
    <s v="film &amp; video"/>
    <s v="shorts"/>
    <x v="3970"/>
    <d v="2012-02-25T19:07:21"/>
  </r>
  <r>
    <n v="818"/>
    <s v="Repair Orwell's tour van for a West Coast Tour!"/>
    <s v="Orwell is hitting the road this August for a West Coast tour and we need substantial van repairs in order to get there.  Dates booked."/>
    <x v="414"/>
    <x v="2464"/>
    <x v="2"/>
    <x v="0"/>
    <s v="USD"/>
    <n v="1344358860"/>
    <n v="1343682681"/>
    <b v="0"/>
    <n v="19"/>
    <b v="1"/>
    <s v="music/rock"/>
    <x v="2812"/>
    <x v="2867"/>
    <s v="music"/>
    <s v="rock"/>
    <x v="3971"/>
    <d v="2012-08-07T12:01:00"/>
  </r>
  <r>
    <n v="3521"/>
    <s v="As the Naked Lead the Blind (Play)"/>
    <s v="A professionally directed/acted workshop &amp; reading for a new play depicting sexual addiction and its crippling effect on relationships."/>
    <x v="414"/>
    <x v="2506"/>
    <x v="2"/>
    <x v="0"/>
    <s v="USD"/>
    <n v="1411980020"/>
    <n v="1409388020"/>
    <b v="0"/>
    <n v="13"/>
    <b v="1"/>
    <s v="theater/plays"/>
    <x v="2813"/>
    <x v="2868"/>
    <s v="theater"/>
    <s v="plays"/>
    <x v="3972"/>
    <d v="2014-09-29T03:40:20"/>
  </r>
  <r>
    <n v="22"/>
    <s v="CREATURES OF HABIT!"/>
    <s v="Meet Gary, and Troy: Two unlikely friends that investigate &quot;strange phenomenon&quot;."/>
    <x v="414"/>
    <x v="268"/>
    <x v="2"/>
    <x v="0"/>
    <s v="USD"/>
    <n v="1420099140"/>
    <n v="1418766740"/>
    <b v="0"/>
    <n v="8"/>
    <b v="1"/>
    <s v="film &amp; video/television"/>
    <x v="2814"/>
    <x v="2386"/>
    <s v="film &amp; video"/>
    <s v="television"/>
    <x v="3973"/>
    <d v="2015-01-01T02:59:00"/>
  </r>
  <r>
    <n v="3558"/>
    <s v="SPILL - A verbatim show about sex"/>
    <s v="We're making a show about sex. Because it's important, everyone wants to talk about it and it's at the start of everything."/>
    <x v="414"/>
    <x v="2014"/>
    <x v="2"/>
    <x v="9"/>
    <s v="GBP"/>
    <n v="1435352400"/>
    <n v="1431718575"/>
    <b v="0"/>
    <n v="22"/>
    <b v="1"/>
    <s v="theater/plays"/>
    <x v="2815"/>
    <x v="2869"/>
    <s v="theater"/>
    <s v="plays"/>
    <x v="3974"/>
    <d v="2015-06-26T16:00:00"/>
  </r>
  <r>
    <n v="3787"/>
    <s v="Happiest Show On Earth Production Sponsor"/>
    <s v="The Happiest Show on Earth is a Disney musical revue to benefit the Make-A-Wish foundation. Funds for production needed."/>
    <x v="414"/>
    <x v="2462"/>
    <x v="2"/>
    <x v="0"/>
    <s v="USD"/>
    <n v="1436587140"/>
    <n v="1434113406"/>
    <b v="0"/>
    <n v="10"/>
    <b v="1"/>
    <s v="theater/musical"/>
    <x v="2816"/>
    <x v="2870"/>
    <s v="theater"/>
    <s v="musical"/>
    <x v="3975"/>
    <d v="2015-07-10T22:59:00"/>
  </r>
  <r>
    <n v="2170"/>
    <s v="STETSON'S NEW EP"/>
    <s v="We are a hard rock band from Northern California trying to raise $350 for our next EP. Be a part of our journey!"/>
    <x v="414"/>
    <x v="2487"/>
    <x v="2"/>
    <x v="0"/>
    <s v="USD"/>
    <n v="1440266422"/>
    <n v="1436810422"/>
    <b v="0"/>
    <n v="19"/>
    <b v="1"/>
    <s v="music/rock"/>
    <x v="2817"/>
    <x v="2871"/>
    <s v="music"/>
    <s v="rock"/>
    <x v="3976"/>
    <d v="2015-08-22T13:00:22"/>
  </r>
  <r>
    <n v="3686"/>
    <s v="Dog sees God by Bert V. Royal @ FSU"/>
    <s v="This October, in association with Rogue Productions at FSU, I will be directing a production of Dog sees God."/>
    <x v="414"/>
    <x v="2507"/>
    <x v="2"/>
    <x v="0"/>
    <s v="USD"/>
    <n v="1440820740"/>
    <n v="1439567660"/>
    <b v="0"/>
    <n v="6"/>
    <b v="1"/>
    <s v="theater/plays"/>
    <x v="2818"/>
    <x v="2872"/>
    <s v="theater"/>
    <s v="plays"/>
    <x v="3977"/>
    <d v="2015-08-28T22:59:00"/>
  </r>
  <r>
    <n v="3405"/>
    <s v="Seance Theatre Performs Noel Coward's Blithe Spirit"/>
    <s v="We are Seance Theatre Group trying to fund our first performance, Noel Coward's hysterical comedy farce, Blithe Spirit."/>
    <x v="414"/>
    <x v="2508"/>
    <x v="2"/>
    <x v="9"/>
    <s v="GBP"/>
    <n v="1456876740"/>
    <n v="1455063886"/>
    <b v="0"/>
    <n v="17"/>
    <b v="1"/>
    <s v="theater/plays"/>
    <x v="2819"/>
    <x v="2873"/>
    <s v="theater"/>
    <s v="plays"/>
    <x v="3978"/>
    <d v="2016-03-01T18:59:00"/>
  </r>
  <r>
    <n v="1400"/>
    <s v="Stone Kings: From Creation To Devastation"/>
    <s v="We're looking to our fans to help partially fund the new album. It's 12 tracks in length &amp; will be a musical trip like no other!"/>
    <x v="414"/>
    <x v="2509"/>
    <x v="2"/>
    <x v="9"/>
    <s v="GBP"/>
    <n v="1465709400"/>
    <n v="1462695073"/>
    <b v="0"/>
    <n v="34"/>
    <b v="1"/>
    <s v="music/rock"/>
    <x v="2820"/>
    <x v="2874"/>
    <s v="music"/>
    <s v="rock"/>
    <x v="3979"/>
    <d v="2016-06-12T00:30:00"/>
  </r>
  <r>
    <n v="3309"/>
    <s v="Collision Course"/>
    <s v="Two unlikely friends, a garage, tinned beans &amp; the end of the world."/>
    <x v="414"/>
    <x v="2510"/>
    <x v="2"/>
    <x v="9"/>
    <s v="GBP"/>
    <n v="1476632178"/>
    <n v="1473953778"/>
    <b v="0"/>
    <n v="31"/>
    <b v="1"/>
    <s v="theater/plays"/>
    <x v="2821"/>
    <x v="1144"/>
    <s v="theater"/>
    <s v="plays"/>
    <x v="3980"/>
    <d v="2016-10-16T10:36:18"/>
  </r>
  <r>
    <n v="1685"/>
    <s v="Help Support Brad Dassey's Music"/>
    <s v="My name is Brad Dassey.  I've been composing and making music for 18 years now.  I want to get my music out there even further."/>
    <x v="414"/>
    <x v="291"/>
    <x v="3"/>
    <x v="0"/>
    <s v="USD"/>
    <n v="1490331623"/>
    <n v="1487743223"/>
    <b v="0"/>
    <n v="15"/>
    <b v="0"/>
    <s v="music/faith"/>
    <x v="1911"/>
    <x v="1127"/>
    <s v="music"/>
    <s v="faith"/>
    <x v="3981"/>
    <d v="2017-03-24T00:00:23"/>
  </r>
  <r>
    <n v="2638"/>
    <s v="Pie In Space! (Round 2)"/>
    <s v="The second round of funding for the most amazing project ever where a high school freshman is sending pie into SPACE!!!"/>
    <x v="415"/>
    <x v="2511"/>
    <x v="2"/>
    <x v="0"/>
    <s v="USD"/>
    <n v="1421358895"/>
    <n v="1418766895"/>
    <b v="0"/>
    <n v="14"/>
    <b v="1"/>
    <s v="technology/space exploration"/>
    <x v="2822"/>
    <x v="2875"/>
    <s v="technology"/>
    <s v="space exploration"/>
    <x v="3982"/>
    <d v="2015-01-15T16:54:55"/>
  </r>
  <r>
    <n v="3693"/>
    <s v="Jason (Georgia on My Mind)"/>
    <s v="Jason (Georgia on My Mind), a solo play about a modern quest to the Republic of Georgia in the ancient steps of Jason &amp; the Argonauts"/>
    <x v="416"/>
    <x v="360"/>
    <x v="2"/>
    <x v="9"/>
    <s v="GBP"/>
    <n v="1448922600"/>
    <n v="1446352529"/>
    <b v="0"/>
    <n v="14"/>
    <b v="1"/>
    <s v="theater/plays"/>
    <x v="2823"/>
    <x v="2047"/>
    <s v="theater"/>
    <s v="plays"/>
    <x v="3983"/>
    <d v="2015-11-30T17:30:00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x v="2512"/>
    <x v="2"/>
    <x v="9"/>
    <s v="GBP"/>
    <n v="1457906400"/>
    <n v="1457115427"/>
    <b v="0"/>
    <n v="31"/>
    <b v="1"/>
    <s v="theater/plays"/>
    <x v="2824"/>
    <x v="2876"/>
    <s v="theater"/>
    <s v="plays"/>
    <x v="3984"/>
    <d v="2016-03-13T17:00:00"/>
  </r>
  <r>
    <n v="2299"/>
    <s v="HELP FLY RADIO FINISH THEIR FULL LENGTH ALBUM!"/>
    <s v="Fly Radio has finished tracking their album now all that is left is the mixing/mastering and duplication!"/>
    <x v="418"/>
    <x v="2513"/>
    <x v="2"/>
    <x v="0"/>
    <s v="USD"/>
    <n v="1296953209"/>
    <n v="1295657209"/>
    <b v="0"/>
    <n v="14"/>
    <b v="1"/>
    <s v="music/rock"/>
    <x v="2825"/>
    <x v="2877"/>
    <s v="music"/>
    <s v="rock"/>
    <x v="3985"/>
    <d v="2011-02-05T19:46:49"/>
  </r>
  <r>
    <n v="2281"/>
    <s v="Lewis Robertson Band EP!"/>
    <s v="I am trying to get a new band off the ground, and in order to be taken seriously and get gigs, we need some killer recordings!"/>
    <x v="418"/>
    <x v="2514"/>
    <x v="2"/>
    <x v="0"/>
    <s v="USD"/>
    <n v="1311576600"/>
    <n v="1306219897"/>
    <b v="0"/>
    <n v="11"/>
    <b v="1"/>
    <s v="music/rock"/>
    <x v="2826"/>
    <x v="2878"/>
    <s v="music"/>
    <s v="rock"/>
    <x v="3986"/>
    <d v="2011-07-25T01:50:00"/>
  </r>
  <r>
    <n v="76"/>
    <s v="Star Wars: Insidious"/>
    <s v="Karn A'Mor has awoken bloodied on a distant battlefield with no memory of his past! JOIN THE RESISTANCE and find out more..."/>
    <x v="418"/>
    <x v="552"/>
    <x v="2"/>
    <x v="0"/>
    <s v="USD"/>
    <n v="1325007358"/>
    <n v="1319819758"/>
    <b v="0"/>
    <n v="15"/>
    <b v="1"/>
    <s v="film &amp; video/shorts"/>
    <x v="2827"/>
    <x v="2879"/>
    <s v="film &amp; video"/>
    <s v="shorts"/>
    <x v="3987"/>
    <d v="2011-12-27T12:35:58"/>
  </r>
  <r>
    <n v="827"/>
    <s v="Losing Wings EP Release &amp; Our First Tour"/>
    <s v="We want to release our Losing Wings EP on a week-long tour of California's music scene!  We've got the EP made, we just need gas money!"/>
    <x v="418"/>
    <x v="182"/>
    <x v="2"/>
    <x v="0"/>
    <s v="USD"/>
    <n v="1329248940"/>
    <n v="1326972107"/>
    <b v="0"/>
    <n v="11"/>
    <b v="1"/>
    <s v="music/rock"/>
    <x v="2004"/>
    <x v="2880"/>
    <s v="music"/>
    <s v="rock"/>
    <x v="3988"/>
    <d v="2012-02-14T14:49:00"/>
  </r>
  <r>
    <n v="2486"/>
    <s v="Help Michael Trieb make CD's for his new EP!"/>
    <s v="I'm just about finished recording my new EP &quot;Gypsy Wind,&quot; but I need help w/making CD's for you to hold in your hands!  And listen to!"/>
    <x v="418"/>
    <x v="2515"/>
    <x v="2"/>
    <x v="0"/>
    <s v="USD"/>
    <n v="1335113976"/>
    <n v="1332521976"/>
    <b v="0"/>
    <n v="30"/>
    <b v="1"/>
    <s v="music/indie rock"/>
    <x v="2828"/>
    <x v="2881"/>
    <s v="music"/>
    <s v="indie rock"/>
    <x v="3989"/>
    <d v="2012-04-22T11:59:36"/>
  </r>
  <r>
    <n v="2479"/>
    <s v="FUEL FAKE NATIVES"/>
    <s v="Fake Natives is headed on tour this summer. Help them fill their tank with fossil fuels."/>
    <x v="418"/>
    <x v="2516"/>
    <x v="2"/>
    <x v="0"/>
    <s v="USD"/>
    <n v="1343440800"/>
    <n v="1342545994"/>
    <b v="0"/>
    <n v="16"/>
    <b v="1"/>
    <s v="music/indie rock"/>
    <x v="2829"/>
    <x v="2882"/>
    <s v="music"/>
    <s v="indie rock"/>
    <x v="3990"/>
    <d v="2012-07-27T21:00:00"/>
  </r>
  <r>
    <n v="1849"/>
    <s v="Release the Skyline Album"/>
    <s v="Release the Skylines is a small, local Cleveland metal band looking to record an album."/>
    <x v="418"/>
    <x v="811"/>
    <x v="2"/>
    <x v="0"/>
    <s v="USD"/>
    <n v="1350505059"/>
    <n v="1347913059"/>
    <b v="0"/>
    <n v="8"/>
    <b v="1"/>
    <s v="music/rock"/>
    <x v="1447"/>
    <x v="2883"/>
    <s v="music"/>
    <s v="rock"/>
    <x v="3991"/>
    <d v="2012-10-17T15:17:39"/>
  </r>
  <r>
    <n v="2112"/>
    <s v="BBB Kickstarter Two"/>
    <s v="BBB is going back into the studio to record and release &quot;Felix From Canada&quot; by popular demand.  We need your help!"/>
    <x v="418"/>
    <x v="458"/>
    <x v="2"/>
    <x v="0"/>
    <s v="USD"/>
    <n v="1366064193"/>
    <n v="1364854593"/>
    <b v="0"/>
    <n v="11"/>
    <b v="1"/>
    <s v="music/indie rock"/>
    <x v="809"/>
    <x v="2779"/>
    <s v="music"/>
    <s v="indie rock"/>
    <x v="3992"/>
    <d v="2013-04-15T17:16:33"/>
  </r>
  <r>
    <n v="1822"/>
    <s v="Wood Butcher's new music video- I Don't Wanna Party"/>
    <s v="Wood Butcher needs your help to make this happen. Buy a CD, support local music!"/>
    <x v="418"/>
    <x v="458"/>
    <x v="2"/>
    <x v="11"/>
    <s v="CAD"/>
    <n v="1391194860"/>
    <n v="1388084862"/>
    <b v="0"/>
    <n v="11"/>
    <b v="1"/>
    <s v="music/rock"/>
    <x v="809"/>
    <x v="2779"/>
    <s v="music"/>
    <s v="rock"/>
    <x v="3993"/>
    <d v="2014-01-31T14:01:00"/>
  </r>
  <r>
    <n v="1345"/>
    <s v="Tell the World - My journey from Islam to Christianity"/>
    <s v="Peacefully taking you through my journey of being raised as a Muslim then becoming Christian, and sharing the truths I unveiled."/>
    <x v="418"/>
    <x v="1099"/>
    <x v="2"/>
    <x v="0"/>
    <s v="USD"/>
    <n v="1405366359"/>
    <n v="1402342359"/>
    <b v="0"/>
    <n v="7"/>
    <b v="1"/>
    <s v="publishing/nonfiction"/>
    <x v="2056"/>
    <x v="2884"/>
    <s v="publishing"/>
    <s v="nonfiction"/>
    <x v="3994"/>
    <d v="2014-07-14T14:32:39"/>
  </r>
  <r>
    <n v="2994"/>
    <s v="St. Michael Boat Parties - Halloween and Beyond!"/>
    <s v="Help the hosts of the infamous St. Michael sustain and create epic boat parties through Halloween and into 2015"/>
    <x v="418"/>
    <x v="2517"/>
    <x v="2"/>
    <x v="9"/>
    <s v="GBP"/>
    <n v="1412335772"/>
    <n v="1409743772"/>
    <b v="0"/>
    <n v="59"/>
    <b v="1"/>
    <s v="theater/spaces"/>
    <x v="2830"/>
    <x v="2885"/>
    <s v="theater"/>
    <s v="spaces"/>
    <x v="3995"/>
    <d v="2014-10-03T06:29:32"/>
  </r>
  <r>
    <n v="3255"/>
    <s v="Henry V"/>
    <s v="5 Actors, 30 Characters, 90 Minutes._x000a_Let us transport you from London to the fields of Agincourt, using the power of your imagination."/>
    <x v="418"/>
    <x v="2483"/>
    <x v="2"/>
    <x v="9"/>
    <s v="GBP"/>
    <n v="1412706375"/>
    <n v="1410114375"/>
    <b v="1"/>
    <n v="18"/>
    <b v="1"/>
    <s v="theater/plays"/>
    <x v="2272"/>
    <x v="2204"/>
    <s v="theater"/>
    <s v="plays"/>
    <x v="3996"/>
    <d v="2014-10-07T13:26:15"/>
  </r>
  <r>
    <n v="3475"/>
    <s v="Score"/>
    <s v="Score is a musical play inspired by true stories of parents who have recovered from addiction and regained their children."/>
    <x v="418"/>
    <x v="2518"/>
    <x v="2"/>
    <x v="9"/>
    <s v="GBP"/>
    <n v="1414972800"/>
    <n v="1412629704"/>
    <b v="0"/>
    <n v="17"/>
    <b v="1"/>
    <s v="theater/plays"/>
    <x v="2677"/>
    <x v="66"/>
    <s v="theater"/>
    <s v="plays"/>
    <x v="3997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18"/>
    <x v="2519"/>
    <x v="2"/>
    <x v="0"/>
    <s v="USD"/>
    <n v="1414378800"/>
    <n v="1412836990"/>
    <b v="0"/>
    <n v="6"/>
    <b v="1"/>
    <s v="theater/plays"/>
    <x v="1595"/>
    <x v="913"/>
    <s v="theater"/>
    <s v="plays"/>
    <x v="3998"/>
    <d v="2014-10-26T22:00:00"/>
  </r>
  <r>
    <n v="4043"/>
    <s v="Not making potato salad here!"/>
    <s v="This could be my last play, need to bring my son out to see it before it's over.  Need to fly him here from BC"/>
    <x v="418"/>
    <x v="0"/>
    <x v="1"/>
    <x v="11"/>
    <s v="CAD"/>
    <n v="1416524325"/>
    <n v="1415228325"/>
    <b v="0"/>
    <n v="0"/>
    <b v="0"/>
    <s v="theater/plays"/>
    <x v="0"/>
    <x v="0"/>
    <s v="theater"/>
    <s v="plays"/>
    <x v="3999"/>
    <d v="2014-11-20T17:58:45"/>
  </r>
  <r>
    <n v="2923"/>
    <s v="Kaylee's Senior Project"/>
    <s v="Spreading the love of theatre, one step at a time. I would like to produce a reading of one of my favorite musicals"/>
    <x v="418"/>
    <x v="458"/>
    <x v="2"/>
    <x v="0"/>
    <s v="USD"/>
    <n v="1422068400"/>
    <n v="1420774779"/>
    <b v="0"/>
    <n v="10"/>
    <b v="1"/>
    <s v="theater/musical"/>
    <x v="809"/>
    <x v="92"/>
    <s v="theater"/>
    <s v="musical"/>
    <x v="4000"/>
    <d v="2015-01-23T22:00:00"/>
  </r>
  <r>
    <n v="853"/>
    <s v="sloggoth"/>
    <s v="Help release a CD of sloggoth's first album &quot;sloggoth&quot;.  All contributors of $5 or more get a CD when the goal is met!"/>
    <x v="418"/>
    <x v="458"/>
    <x v="2"/>
    <x v="0"/>
    <s v="USD"/>
    <n v="1424116709"/>
    <n v="1421524709"/>
    <b v="0"/>
    <n v="10"/>
    <b v="1"/>
    <s v="music/metal"/>
    <x v="809"/>
    <x v="92"/>
    <s v="music"/>
    <s v="metal"/>
    <x v="4001"/>
    <d v="2015-02-16T14:58:29"/>
  </r>
  <r>
    <n v="2639"/>
    <s v="Mission Space"/>
    <s v="Mission Space is run by me, a teenager who has a passion for space! I will fly a weather balloon to the edge of space with your help."/>
    <x v="418"/>
    <x v="2520"/>
    <x v="2"/>
    <x v="9"/>
    <s v="GBP"/>
    <n v="1424378748"/>
    <n v="1421786748"/>
    <b v="0"/>
    <n v="49"/>
    <b v="1"/>
    <s v="technology/space exploration"/>
    <x v="2144"/>
    <x v="2886"/>
    <s v="technology"/>
    <s v="space exploration"/>
    <x v="4002"/>
    <d v="2015-02-19T15:45:48"/>
  </r>
  <r>
    <n v="3054"/>
    <s v="Shady Slaughters Productions Haunted attraction"/>
    <s v="A &quot;haunted house&quot; that benefits the community by helping local college students with volunteer hours and helping out local charities."/>
    <x v="418"/>
    <x v="0"/>
    <x v="1"/>
    <x v="0"/>
    <s v="USD"/>
    <n v="1425258240"/>
    <n v="1422043154"/>
    <b v="0"/>
    <n v="0"/>
    <b v="0"/>
    <s v="theater/spaces"/>
    <x v="0"/>
    <x v="0"/>
    <s v="theater"/>
    <s v="spaces"/>
    <x v="4003"/>
    <d v="2015-03-01T20:04:00"/>
  </r>
  <r>
    <n v="2740"/>
    <s v="Vertical Garden Prototype"/>
    <s v="I am interested in testing the plant yields of this vertical garden as well as some other applications"/>
    <x v="418"/>
    <x v="182"/>
    <x v="2"/>
    <x v="0"/>
    <s v="USD"/>
    <n v="1426117552"/>
    <n v="1423529152"/>
    <b v="0"/>
    <n v="17"/>
    <b v="1"/>
    <s v="technology/hardware"/>
    <x v="2004"/>
    <x v="2887"/>
    <s v="technology"/>
    <s v="hardware"/>
    <x v="4004"/>
    <d v="2015-03-11T18:45:52"/>
  </r>
  <r>
    <n v="848"/>
    <s v="God Am"/>
    <s v="God Am, a Grunge/Doom metal band, who have been trying to fund the production of our EP to bring you a unique aural assault."/>
    <x v="418"/>
    <x v="458"/>
    <x v="2"/>
    <x v="0"/>
    <s v="USD"/>
    <n v="1429038033"/>
    <n v="1426446033"/>
    <b v="0"/>
    <n v="16"/>
    <b v="1"/>
    <s v="music/metal"/>
    <x v="809"/>
    <x v="2475"/>
    <s v="music"/>
    <s v="metal"/>
    <x v="4005"/>
    <d v="2015-04-14T14:00:33"/>
  </r>
  <r>
    <n v="3820"/>
    <s v="TUSENTACK THEATRE"/>
    <s v="Tusentack Theatre is a professional theatre company providing opportunities to adults who access Mental Health Services."/>
    <x v="418"/>
    <x v="360"/>
    <x v="2"/>
    <x v="9"/>
    <s v="GBP"/>
    <n v="1436110717"/>
    <n v="1433518717"/>
    <b v="0"/>
    <n v="20"/>
    <b v="1"/>
    <s v="theater/plays"/>
    <x v="2648"/>
    <x v="2888"/>
    <s v="theater"/>
    <s v="plays"/>
    <x v="4006"/>
    <d v="2015-07-05T10:38:37"/>
  </r>
  <r>
    <n v="2216"/>
    <s v="Femme Fatality 'Stranger' T-shirt and/or Tote bag"/>
    <s v="We are taking pre-orders for a very limited run of new t-shirts and tote bags! Available exclusivly through this Kickstarter campaign."/>
    <x v="418"/>
    <x v="2521"/>
    <x v="2"/>
    <x v="0"/>
    <s v="USD"/>
    <n v="1437674545"/>
    <n v="1436464945"/>
    <b v="0"/>
    <n v="14"/>
    <b v="1"/>
    <s v="music/electronic music"/>
    <x v="2060"/>
    <x v="2889"/>
    <s v="music"/>
    <s v="electronic music"/>
    <x v="4007"/>
    <d v="2015-07-23T13:02:25"/>
  </r>
  <r>
    <n v="3011"/>
    <s v="Katharsis Teatro en Navidad"/>
    <s v="Necesitamos tu ayuda para poder llevar la magia del teatro universitario al Teatro Lagrada de Madrid el 23 de diciembre :)"/>
    <x v="418"/>
    <x v="2522"/>
    <x v="2"/>
    <x v="2"/>
    <s v="EUR"/>
    <n v="1450911540"/>
    <n v="1448536516"/>
    <b v="0"/>
    <n v="25"/>
    <b v="1"/>
    <s v="theater/spaces"/>
    <x v="2831"/>
    <x v="2890"/>
    <s v="theater"/>
    <s v="spaces"/>
    <x v="4008"/>
    <d v="2015-12-23T17:59:00"/>
  </r>
  <r>
    <n v="1093"/>
    <s v="Help get &quot;Don't Look&quot; on Steam Greenlight!"/>
    <s v="A little girl living isolated in the Canadian Rockies, you find your self  being lured into the hills in the middle of the night."/>
    <x v="418"/>
    <x v="2523"/>
    <x v="1"/>
    <x v="11"/>
    <s v="CAD"/>
    <n v="1455232937"/>
    <n v="1453936937"/>
    <b v="0"/>
    <n v="4"/>
    <b v="0"/>
    <s v="games/video games"/>
    <x v="2832"/>
    <x v="2891"/>
    <s v="games"/>
    <s v="video games"/>
    <x v="4009"/>
    <d v="2016-02-11T18:22:17"/>
  </r>
  <r>
    <n v="3725"/>
    <s v="Mine by Polly Teale A Paper Parachutes Production"/>
    <s v="A small theatre company taking 'Mine' on tour in early 2016. 'Mine' is a modern play and we hope to break on to the stage with a bang."/>
    <x v="418"/>
    <x v="1222"/>
    <x v="2"/>
    <x v="9"/>
    <s v="GBP"/>
    <n v="1455831000"/>
    <n v="1454366467"/>
    <b v="0"/>
    <n v="15"/>
    <b v="1"/>
    <s v="theater/plays"/>
    <x v="2502"/>
    <x v="2892"/>
    <s v="theater"/>
    <s v="plays"/>
    <x v="4010"/>
    <d v="2016-02-18T16:30:00"/>
  </r>
  <r>
    <n v="372"/>
    <s v="Wild Equus"/>
    <s v="A short documentary exploring the uses of 'Natural Horsemanship' across Europe"/>
    <x v="418"/>
    <x v="5"/>
    <x v="2"/>
    <x v="9"/>
    <s v="GBP"/>
    <n v="1459872000"/>
    <n v="1456408244"/>
    <b v="0"/>
    <n v="9"/>
    <b v="1"/>
    <s v="film &amp; video/documentary"/>
    <x v="2833"/>
    <x v="2893"/>
    <s v="film &amp; video"/>
    <s v="documentary"/>
    <x v="4011"/>
    <d v="2016-04-05T11:00:00"/>
  </r>
  <r>
    <n v="2455"/>
    <s v="Yo Mama's Sauces &amp; Rubs"/>
    <s v="Mama wants everyone to try her secret recipes for sauces and rubs. She uses only the freshest ingredients for them."/>
    <x v="418"/>
    <x v="2524"/>
    <x v="2"/>
    <x v="0"/>
    <s v="USD"/>
    <n v="1461177950"/>
    <n v="1458758750"/>
    <b v="0"/>
    <n v="16"/>
    <b v="1"/>
    <s v="food/small batch"/>
    <x v="2834"/>
    <x v="2894"/>
    <s v="food"/>
    <s v="small batch"/>
    <x v="4012"/>
    <d v="2016-04-20T13:45:50"/>
  </r>
  <r>
    <n v="3704"/>
    <s v="Constellations by Nick Payne at the Nottingham New Theatre"/>
    <s v="The award-winning Nottingham New Theatre presents an exciting experimental play about the multi-universe theory and love."/>
    <x v="418"/>
    <x v="2525"/>
    <x v="2"/>
    <x v="9"/>
    <s v="GBP"/>
    <n v="1464712394"/>
    <n v="1459528394"/>
    <b v="0"/>
    <n v="27"/>
    <b v="1"/>
    <s v="theater/plays"/>
    <x v="2835"/>
    <x v="2895"/>
    <s v="theater"/>
    <s v="plays"/>
    <x v="4013"/>
    <d v="2016-05-31T11:33:14"/>
  </r>
  <r>
    <n v="4110"/>
    <s v="Take Tartuffe to Edinburgh Fringe Festival!"/>
    <s v="Set in the height of sex, drugs and rock 'n' roll this production is an exciting new take on Moliere's classic! Performing with SpaceUK"/>
    <x v="418"/>
    <x v="103"/>
    <x v="1"/>
    <x v="9"/>
    <s v="GBP"/>
    <n v="1469113351"/>
    <n v="1463929351"/>
    <b v="0"/>
    <n v="6"/>
    <b v="0"/>
    <s v="theater/plays"/>
    <x v="2836"/>
    <x v="2896"/>
    <s v="theater"/>
    <s v="plays"/>
    <x v="4014"/>
    <d v="2016-07-21T10:02:31"/>
  </r>
  <r>
    <n v="3540"/>
    <s v="The Silence at the Song's End"/>
    <s v="A brand new stage adaptation of the Libby Purves/Nicholas Heiney book. A new work involving music, poetry and fajitas. #timetochange"/>
    <x v="418"/>
    <x v="2526"/>
    <x v="2"/>
    <x v="9"/>
    <s v="GBP"/>
    <n v="1466899491"/>
    <n v="1464307491"/>
    <b v="0"/>
    <n v="8"/>
    <b v="1"/>
    <s v="theater/plays"/>
    <x v="2837"/>
    <x v="2897"/>
    <s v="theater"/>
    <s v="plays"/>
    <x v="4015"/>
    <d v="2016-06-25T19:04:51"/>
  </r>
  <r>
    <n v="3444"/>
    <s v="Training young artists! Act Yo' Age Theatre Co debut"/>
    <s v="WE NEED YOUR HELP! We are a small town youth arts ensemble, training kids excited about theatre. We need dollars. We need YOU!"/>
    <x v="418"/>
    <x v="2527"/>
    <x v="2"/>
    <x v="3"/>
    <s v="AUD"/>
    <n v="1465394340"/>
    <n v="1464677986"/>
    <b v="0"/>
    <n v="20"/>
    <b v="1"/>
    <s v="theater/plays"/>
    <x v="2838"/>
    <x v="2898"/>
    <s v="theater"/>
    <s v="plays"/>
    <x v="4016"/>
    <d v="2016-06-08T08:59:00"/>
  </r>
  <r>
    <n v="3453"/>
    <s v="'Patagonia' - by Robert George"/>
    <s v="A full length comedy, Patagonia follows Grason and Jerry on their journey through a magical, South-American rainforest."/>
    <x v="418"/>
    <x v="2105"/>
    <x v="2"/>
    <x v="9"/>
    <s v="GBP"/>
    <n v="1471130956"/>
    <n v="1465946956"/>
    <b v="0"/>
    <n v="14"/>
    <b v="1"/>
    <s v="theater/plays"/>
    <x v="2839"/>
    <x v="828"/>
    <s v="theater"/>
    <s v="plays"/>
    <x v="4017"/>
    <d v="2016-08-13T18:29:16"/>
  </r>
  <r>
    <n v="3652"/>
    <s v="A Midsummer Night's Dream"/>
    <s v="A new take on a classic. Under the direction of Rosanna Saracino, We are exploring the darker elements of A Midsummer Night's Dream."/>
    <x v="418"/>
    <x v="2528"/>
    <x v="2"/>
    <x v="11"/>
    <s v="CAD"/>
    <n v="1472097540"/>
    <n v="1471188502"/>
    <b v="0"/>
    <n v="17"/>
    <b v="1"/>
    <s v="theater/plays"/>
    <x v="2840"/>
    <x v="2899"/>
    <s v="theater"/>
    <s v="plays"/>
    <x v="4018"/>
    <d v="2016-08-24T22:59:00"/>
  </r>
  <r>
    <n v="1876"/>
    <s v="Migration Madness (Android)"/>
    <s v="An arcade styled side scroller. Help Bob the pilot steer his plane through hordes of migrating birds strapped with explosives."/>
    <x v="419"/>
    <x v="0"/>
    <x v="1"/>
    <x v="3"/>
    <s v="AUD"/>
    <n v="1402901405"/>
    <n v="1400309405"/>
    <b v="0"/>
    <n v="0"/>
    <b v="0"/>
    <s v="games/mobile games"/>
    <x v="0"/>
    <x v="0"/>
    <s v="games"/>
    <s v="mobile games"/>
    <x v="4019"/>
    <d v="2014-06-16T01:50:05"/>
  </r>
  <r>
    <n v="4100"/>
    <s v="America is at the Mall: A Play in Three Acts"/>
    <s v="How does war change a family?  A peek into one family's kitchen as their soldier fights in Iraq."/>
    <x v="420"/>
    <x v="0"/>
    <x v="1"/>
    <x v="0"/>
    <s v="USD"/>
    <n v="1414205990"/>
    <n v="1413341990"/>
    <b v="0"/>
    <n v="0"/>
    <b v="0"/>
    <s v="theater/plays"/>
    <x v="0"/>
    <x v="0"/>
    <s v="theater"/>
    <s v="plays"/>
    <x v="4020"/>
    <d v="2014-10-24T21:59:50"/>
  </r>
  <r>
    <n v="2543"/>
    <s v="AM 1610 :: The Station &gt;&gt; Live Studio Project &gt; Phase 1"/>
    <s v="The Station in Hamtramck is supplementing our studio to accommodate live in-studio performances and recordings.   You can help. "/>
    <x v="421"/>
    <x v="2529"/>
    <x v="2"/>
    <x v="0"/>
    <s v="USD"/>
    <n v="1293937200"/>
    <n v="1291257298"/>
    <b v="0"/>
    <n v="13"/>
    <b v="1"/>
    <s v="music/classical music"/>
    <x v="2841"/>
    <x v="2900"/>
    <s v="music"/>
    <s v="classical music"/>
    <x v="4021"/>
    <d v="2011-01-01T22:00:00"/>
  </r>
  <r>
    <n v="757"/>
    <s v="Celebrating Orlando's Historic Haunts Release"/>
    <s v="This is for the book release event/photo gallery show. Funds will go to buy gallery prints &amp; copies of Orlando's Historic Haunts."/>
    <x v="421"/>
    <x v="2530"/>
    <x v="2"/>
    <x v="0"/>
    <s v="USD"/>
    <n v="1354756714"/>
    <n v="1353547114"/>
    <b v="0"/>
    <n v="18"/>
    <b v="1"/>
    <s v="publishing/nonfiction"/>
    <x v="2842"/>
    <x v="2901"/>
    <s v="publishing"/>
    <s v="nonfiction"/>
    <x v="4022"/>
    <d v="2012-12-05T20:18:34"/>
  </r>
  <r>
    <n v="2154"/>
    <s v="Demigods - Rise of the Children - Part 1 (Design)"/>
    <s v="A Real Time Strategy game based on Greek mythology in a fictional world."/>
    <x v="421"/>
    <x v="11"/>
    <x v="1"/>
    <x v="0"/>
    <s v="USD"/>
    <n v="1390921827"/>
    <n v="1389193827"/>
    <b v="0"/>
    <n v="2"/>
    <b v="0"/>
    <s v="games/video games"/>
    <x v="281"/>
    <x v="4"/>
    <s v="games"/>
    <s v="video games"/>
    <x v="4023"/>
    <d v="2014-01-28T10:10:27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x v="290"/>
    <x v="2"/>
    <x v="9"/>
    <s v="GBP"/>
    <n v="1396890822"/>
    <n v="1395162822"/>
    <b v="0"/>
    <n v="12"/>
    <b v="1"/>
    <s v="film &amp; video/shorts"/>
    <x v="1595"/>
    <x v="2902"/>
    <s v="film &amp; video"/>
    <s v="shorts"/>
    <x v="4024"/>
    <d v="2014-04-07T12:13:42"/>
  </r>
  <r>
    <n v="3660"/>
    <s v="ThÃ©rÃ¨se Raquin at The Courtyard Theatre"/>
    <s v="We are a young company who have been accepted to put on our play at The Courtyard Theatre. We need Â£250 for flyers, props and costume!"/>
    <x v="421"/>
    <x v="53"/>
    <x v="2"/>
    <x v="9"/>
    <s v="GBP"/>
    <n v="1419368925"/>
    <n v="1417208925"/>
    <b v="0"/>
    <n v="22"/>
    <b v="1"/>
    <s v="theater/plays"/>
    <x v="809"/>
    <x v="2903"/>
    <s v="theater"/>
    <s v="plays"/>
    <x v="4025"/>
    <d v="2014-12-23T16:08:45"/>
  </r>
  <r>
    <n v="4011"/>
    <s v="Just Bryan, a radio drama"/>
    <s v="Radio drama about a failed comedian with the help of his Dictaphone friend Alan, tries to become a success whilst fighting his demons."/>
    <x v="421"/>
    <x v="662"/>
    <x v="1"/>
    <x v="9"/>
    <s v="GBP"/>
    <n v="1422450278"/>
    <n v="1419858278"/>
    <b v="0"/>
    <n v="4"/>
    <b v="0"/>
    <s v="theater/plays"/>
    <x v="2843"/>
    <x v="2904"/>
    <s v="theater"/>
    <s v="plays"/>
    <x v="4026"/>
    <d v="2015-01-28T08:04:38"/>
  </r>
  <r>
    <n v="3818"/>
    <s v="The AOA Presents: The Maiden of Orleans"/>
    <s v="The Arthurian Order of Avalon is attempting to raise funds to put on the annual Human Chessboard in March 2015!"/>
    <x v="421"/>
    <x v="1347"/>
    <x v="2"/>
    <x v="0"/>
    <s v="USD"/>
    <n v="1426187582"/>
    <n v="1423599182"/>
    <b v="0"/>
    <n v="10"/>
    <b v="1"/>
    <s v="theater/plays"/>
    <x v="2844"/>
    <x v="1004"/>
    <s v="theater"/>
    <s v="plays"/>
    <x v="4027"/>
    <d v="2015-03-12T14:13:02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x v="2138"/>
    <x v="2"/>
    <x v="0"/>
    <s v="USD"/>
    <n v="1428780159"/>
    <n v="1426188159"/>
    <b v="0"/>
    <n v="8"/>
    <b v="1"/>
    <s v="theater/plays"/>
    <x v="1773"/>
    <x v="2796"/>
    <s v="theater"/>
    <s v="plays"/>
    <x v="4028"/>
    <d v="2015-04-11T14:22:39"/>
  </r>
  <r>
    <n v="3423"/>
    <s v="And That's How The Story Goes"/>
    <s v="Forest Hills Eastern's Student Run Show 2015. Our goal is to present a professional quality show on a budget."/>
    <x v="421"/>
    <x v="62"/>
    <x v="2"/>
    <x v="0"/>
    <s v="USD"/>
    <n v="1429912341"/>
    <n v="1427320341"/>
    <b v="0"/>
    <n v="10"/>
    <b v="1"/>
    <s v="theater/plays"/>
    <x v="2845"/>
    <x v="612"/>
    <s v="theater"/>
    <s v="plays"/>
    <x v="4029"/>
    <d v="2015-04-24T16:52:21"/>
  </r>
  <r>
    <n v="1287"/>
    <s v="Sweeney Todd: The Panto at the Edinburgh Fringe!"/>
    <s v="PantoSoc are taking Sweeney Todd to the Fringe!_x000a__x000a_We will be performing in Edinburgh for two weeks, and we need your help to get there!"/>
    <x v="421"/>
    <x v="29"/>
    <x v="2"/>
    <x v="9"/>
    <s v="GBP"/>
    <n v="1434120856"/>
    <n v="1428936856"/>
    <b v="0"/>
    <n v="25"/>
    <b v="1"/>
    <s v="theater/plays"/>
    <x v="2846"/>
    <x v="2905"/>
    <s v="theater"/>
    <s v="plays"/>
    <x v="4030"/>
    <d v="2015-06-12T09:54:16"/>
  </r>
  <r>
    <n v="3442"/>
    <s v="An Evening of Radio"/>
    <s v="An Evening of Radio aims to showcase original work written by undergraduate playwriting students in the style of live staged readings."/>
    <x v="421"/>
    <x v="53"/>
    <x v="2"/>
    <x v="0"/>
    <s v="USD"/>
    <n v="1433016672"/>
    <n v="1430424672"/>
    <b v="0"/>
    <n v="8"/>
    <b v="1"/>
    <s v="theater/plays"/>
    <x v="809"/>
    <x v="424"/>
    <s v="theater"/>
    <s v="plays"/>
    <x v="4031"/>
    <d v="2015-05-30T15:11:12"/>
  </r>
  <r>
    <n v="3462"/>
    <s v="Upstart Crows of Santa Fe Stage Weapons"/>
    <s v="Help the Upstart Crows of Santa Fe bring Shakespeare's Julius Caesar to life with quality wooden stage swords!"/>
    <x v="421"/>
    <x v="2531"/>
    <x v="2"/>
    <x v="0"/>
    <s v="USD"/>
    <n v="1436551200"/>
    <n v="1435181628"/>
    <b v="0"/>
    <n v="17"/>
    <b v="1"/>
    <s v="theater/plays"/>
    <x v="2779"/>
    <x v="2906"/>
    <s v="theater"/>
    <s v="plays"/>
    <x v="4032"/>
    <d v="2015-07-10T13:00:00"/>
  </r>
  <r>
    <n v="2861"/>
    <s v="Julius Caesar"/>
    <s v="The University of Queensland Drama Production Course is putting on an adaptation of William Shakespeares Julius Caesar"/>
    <x v="421"/>
    <x v="889"/>
    <x v="1"/>
    <x v="3"/>
    <s v="AUD"/>
    <n v="1443103848"/>
    <n v="1441894248"/>
    <b v="0"/>
    <n v="3"/>
    <b v="0"/>
    <s v="theater/plays"/>
    <x v="2620"/>
    <x v="2907"/>
    <s v="theater"/>
    <s v="plays"/>
    <x v="4033"/>
    <d v="2015-09-24T09:10:48"/>
  </r>
  <r>
    <n v="607"/>
    <s v="An Online Music Venue Awaits (Canceled)"/>
    <s v="Gritty, upfront reality going the distance hard with a proven track record of insatiable artist. Broadcasted live on the Web."/>
    <x v="421"/>
    <x v="0"/>
    <x v="0"/>
    <x v="0"/>
    <s v="USD"/>
    <n v="1448225336"/>
    <n v="1445629736"/>
    <b v="0"/>
    <n v="0"/>
    <b v="0"/>
    <s v="technology/web"/>
    <x v="0"/>
    <x v="0"/>
    <s v="technology"/>
    <s v="web"/>
    <x v="4034"/>
    <d v="2015-11-22T15:48:56"/>
  </r>
  <r>
    <n v="3397"/>
    <s v="Waiting for Godot - Blue Sky Theatre &amp; Arts"/>
    <s v="Help a group of recovering alcoholics bring Samuel Beckett's classic to a seaside town!"/>
    <x v="421"/>
    <x v="113"/>
    <x v="2"/>
    <x v="9"/>
    <s v="GBP"/>
    <n v="1455832800"/>
    <n v="1452338929"/>
    <b v="0"/>
    <n v="24"/>
    <b v="1"/>
    <s v="theater/plays"/>
    <x v="2212"/>
    <x v="1267"/>
    <s v="theater"/>
    <s v="plays"/>
    <x v="4035"/>
    <d v="2016-02-18T17:00:00"/>
  </r>
  <r>
    <n v="3605"/>
    <s v="Amateur production of The Blue Room by David Hare"/>
    <s v="We are a new Theatre Company who are fundraising to put on a new production of the play 'The Blue Room' in High Wycombe and Maidenhead"/>
    <x v="421"/>
    <x v="552"/>
    <x v="2"/>
    <x v="9"/>
    <s v="GBP"/>
    <n v="1455390126"/>
    <n v="1452798126"/>
    <b v="0"/>
    <n v="15"/>
    <b v="1"/>
    <s v="theater/plays"/>
    <x v="2776"/>
    <x v="2879"/>
    <s v="theater"/>
    <s v="plays"/>
    <x v="4036"/>
    <d v="2016-02-13T14:02:06"/>
  </r>
  <r>
    <n v="3336"/>
    <s v="WILDE TALES"/>
    <s v="A theatrical adaptation of Oscar Wilde's short stories, presented by Suitcase Civilians at The Space, April 5-10 2016."/>
    <x v="421"/>
    <x v="53"/>
    <x v="2"/>
    <x v="9"/>
    <s v="GBP"/>
    <n v="1459845246"/>
    <n v="1457429646"/>
    <b v="0"/>
    <n v="9"/>
    <b v="1"/>
    <s v="theater/plays"/>
    <x v="809"/>
    <x v="2768"/>
    <s v="theater"/>
    <s v="plays"/>
    <x v="4037"/>
    <d v="2016-04-05T03:34:06"/>
  </r>
  <r>
    <n v="3811"/>
    <s v="The Merchant of Venice"/>
    <s v="The University of Exeter Shakespeare Society is touring its acclaimed show The Merchant of Venice to Stratford-upon-Avon!"/>
    <x v="421"/>
    <x v="2532"/>
    <x v="2"/>
    <x v="9"/>
    <s v="GBP"/>
    <n v="1464692400"/>
    <n v="1461769373"/>
    <b v="0"/>
    <n v="19"/>
    <b v="1"/>
    <s v="theater/plays"/>
    <x v="2847"/>
    <x v="2908"/>
    <s v="theater"/>
    <s v="plays"/>
    <x v="4038"/>
    <d v="2016-05-31T06:00:00"/>
  </r>
  <r>
    <n v="3470"/>
    <s v="She Kills Monsters"/>
    <s v="The New Artist's Circle is a theatre company dedicated to bringing the arts to young people."/>
    <x v="421"/>
    <x v="1099"/>
    <x v="2"/>
    <x v="0"/>
    <s v="USD"/>
    <n v="1468618680"/>
    <n v="1465345902"/>
    <b v="0"/>
    <n v="9"/>
    <b v="1"/>
    <s v="theater/plays"/>
    <x v="2848"/>
    <x v="1328"/>
    <s v="theater"/>
    <s v="plays"/>
    <x v="4039"/>
    <d v="2016-07-15T16:38:00"/>
  </r>
  <r>
    <n v="2815"/>
    <s v="Widow's Wedding Dress"/>
    <s v="Set in 1950s Northern Ireland, this play tells the story of two sisters in a community of Travellers, or Irish Gypsies."/>
    <x v="421"/>
    <x v="29"/>
    <x v="2"/>
    <x v="11"/>
    <s v="CAD"/>
    <n v="1470595109"/>
    <n v="1468003109"/>
    <b v="0"/>
    <n v="14"/>
    <b v="1"/>
    <s v="theater/plays"/>
    <x v="2846"/>
    <x v="2909"/>
    <s v="theater"/>
    <s v="plays"/>
    <x v="4040"/>
    <d v="2016-08-07T13:38:29"/>
  </r>
  <r>
    <n v="3824"/>
    <s v="Count Your Blessings - A Verbatim Performance"/>
    <s v="the hardy presents a collaboration between Robbie Curran and Abram Rooney. Kemble House, 9th-14th August, every night at 8pm."/>
    <x v="421"/>
    <x v="205"/>
    <x v="2"/>
    <x v="9"/>
    <s v="GBP"/>
    <n v="1470058860"/>
    <n v="1469026903"/>
    <b v="0"/>
    <n v="7"/>
    <b v="1"/>
    <s v="theater/plays"/>
    <x v="906"/>
    <x v="2910"/>
    <s v="theater"/>
    <s v="plays"/>
    <x v="4041"/>
    <d v="2016-08-01T08:41:00"/>
  </r>
  <r>
    <n v="856"/>
    <s v="POWERHEAD - Wir wollen ins Studio!!!"/>
    <s v="Wir, die Heavy/Thrash Band &quot;Powerhead&quot; wollen ins Studio und eine Promo CD aufnehmen. Songs haben wir, Geld nicht ;-) ... und los!! :-)"/>
    <x v="421"/>
    <x v="2464"/>
    <x v="2"/>
    <x v="6"/>
    <s v="EUR"/>
    <n v="1477422000"/>
    <n v="1472282956"/>
    <b v="0"/>
    <n v="28"/>
    <b v="1"/>
    <s v="music/metal"/>
    <x v="2770"/>
    <x v="2911"/>
    <s v="music"/>
    <s v="metal"/>
    <x v="4042"/>
    <d v="2016-10-25T14:00:00"/>
  </r>
  <r>
    <n v="4078"/>
    <s v="Theatre Memoire"/>
    <s v="Theatre Memoire are a High Wycombe based theatre company. Performing plays about multi-culturalism and interconectedness."/>
    <x v="421"/>
    <x v="0"/>
    <x v="1"/>
    <x v="9"/>
    <s v="GBP"/>
    <n v="1485543242"/>
    <n v="1482951242"/>
    <b v="0"/>
    <n v="0"/>
    <b v="0"/>
    <s v="theater/plays"/>
    <x v="0"/>
    <x v="0"/>
    <s v="theater"/>
    <s v="plays"/>
    <x v="4043"/>
    <d v="2017-01-27T13:54:02"/>
  </r>
  <r>
    <n v="2323"/>
    <s v="Beef Sticks, the Ultimate Protein Snack"/>
    <s v="You can never go wrong with a Beef Stick, great taste with no fillers and can easily goes with you everywhere."/>
    <x v="421"/>
    <x v="219"/>
    <x v="3"/>
    <x v="0"/>
    <s v="USD"/>
    <n v="1490033247"/>
    <n v="1489428447"/>
    <b v="0"/>
    <n v="4"/>
    <b v="0"/>
    <s v="food/small batch"/>
    <x v="2849"/>
    <x v="92"/>
    <s v="food"/>
    <s v="small batch"/>
    <x v="4044"/>
    <d v="2017-03-20T13:07:27"/>
  </r>
  <r>
    <n v="3663"/>
    <s v="IHDC's 2017 Pantomime - Jack and the Beanstalk"/>
    <s v="Each year our community comes together to put on a fun and funny family show. We need your help to keep our annual event going."/>
    <x v="422"/>
    <x v="1654"/>
    <x v="2"/>
    <x v="9"/>
    <s v="GBP"/>
    <n v="1482321030"/>
    <n v="1477133430"/>
    <b v="0"/>
    <n v="9"/>
    <b v="1"/>
    <s v="theater/plays"/>
    <x v="1595"/>
    <x v="228"/>
    <s v="theater"/>
    <s v="plays"/>
    <x v="4045"/>
    <d v="2016-12-21T06:50:30"/>
  </r>
  <r>
    <n v="3670"/>
    <s v="Royal Holloway's Drama Society Presents 'Posh'"/>
    <s v="Debauchery, laughter, violence and politics. Why wouldn't you want help Drama Soc's production of 'Posh' be the best it can be?"/>
    <x v="423"/>
    <x v="851"/>
    <x v="2"/>
    <x v="9"/>
    <s v="GBP"/>
    <n v="1433113200"/>
    <n v="1431951611"/>
    <b v="0"/>
    <n v="12"/>
    <b v="1"/>
    <s v="theater/plays"/>
    <x v="2850"/>
    <x v="2912"/>
    <s v="theater"/>
    <s v="plays"/>
    <x v="4046"/>
    <d v="2015-05-31T18:00:00"/>
  </r>
  <r>
    <n v="3995"/>
    <s v="Headaches - a play exploring the topic of mental health"/>
    <s v="Headaches: a play composed of personal testimonies, writings and music, centered on mental illness and its effects on people's lives."/>
    <x v="424"/>
    <x v="411"/>
    <x v="1"/>
    <x v="9"/>
    <s v="GBP"/>
    <n v="1423913220"/>
    <n v="1421339077"/>
    <b v="0"/>
    <n v="4"/>
    <b v="0"/>
    <s v="theater/plays"/>
    <x v="2851"/>
    <x v="209"/>
    <s v="theater"/>
    <s v="plays"/>
    <x v="4047"/>
    <d v="2015-02-14T06:27:00"/>
  </r>
  <r>
    <n v="83"/>
    <s v="Sleep Lovers - By Daniel Modeste"/>
    <s v="Isaac, creator of the DreamMaker3000, finds love in his dreams with Mei his boss's wife who lives on the other side of the planet."/>
    <x v="424"/>
    <x v="115"/>
    <x v="2"/>
    <x v="9"/>
    <s v="GBP"/>
    <n v="1424604600"/>
    <n v="1423320389"/>
    <b v="0"/>
    <n v="13"/>
    <b v="1"/>
    <s v="film &amp; video/shorts"/>
    <x v="2340"/>
    <x v="2913"/>
    <s v="film &amp; video"/>
    <s v="shorts"/>
    <x v="4048"/>
    <d v="2015-02-22T06:30:00"/>
  </r>
  <r>
    <n v="3588"/>
    <s v="MENTAL Play short-tour 2015!"/>
    <s v="Touring the fast-paced, playful and poignant story of three twenty-somethings in a mental-health support group."/>
    <x v="424"/>
    <x v="491"/>
    <x v="2"/>
    <x v="9"/>
    <s v="GBP"/>
    <n v="1430348400"/>
    <n v="1428436410"/>
    <b v="0"/>
    <n v="11"/>
    <b v="1"/>
    <s v="theater/plays"/>
    <x v="1564"/>
    <x v="2914"/>
    <s v="theater"/>
    <s v="plays"/>
    <x v="4049"/>
    <d v="2015-04-29T18:00:00"/>
  </r>
  <r>
    <n v="3188"/>
    <s v="A Brief History of Musical Theatre..."/>
    <s v="A revue show featuring the very best of the last century of musical theatre from aspiring young producers &amp; performers at RWCMD"/>
    <x v="424"/>
    <x v="2251"/>
    <x v="1"/>
    <x v="9"/>
    <s v="GBP"/>
    <n v="1433930302"/>
    <n v="1432115902"/>
    <b v="0"/>
    <n v="9"/>
    <b v="0"/>
    <s v="theater/musical"/>
    <x v="2852"/>
    <x v="2915"/>
    <s v="theater"/>
    <s v="musical"/>
    <x v="4050"/>
    <d v="2015-06-10T04:58:22"/>
  </r>
  <r>
    <n v="3719"/>
    <s v="Corium"/>
    <s v="A new piece of physical theatre about love, regret and longing."/>
    <x v="424"/>
    <x v="2533"/>
    <x v="2"/>
    <x v="9"/>
    <s v="GBP"/>
    <n v="1434994266"/>
    <n v="1432402266"/>
    <b v="0"/>
    <n v="4"/>
    <b v="1"/>
    <s v="theater/plays"/>
    <x v="2853"/>
    <x v="1951"/>
    <s v="theater"/>
    <s v="plays"/>
    <x v="4051"/>
    <d v="2015-06-22T12:31:06"/>
  </r>
  <r>
    <n v="2886"/>
    <s v="Artists' tickets to VARIATIONS ON FAMILY"/>
    <s v="Help us provide half-price tickets to the 11th annual Variations Project, allowing our fellow artists to see this wonderful production."/>
    <x v="424"/>
    <x v="22"/>
    <x v="1"/>
    <x v="0"/>
    <s v="USD"/>
    <n v="1442635140"/>
    <n v="1442243484"/>
    <b v="0"/>
    <n v="1"/>
    <b v="0"/>
    <s v="theater/plays"/>
    <x v="1658"/>
    <x v="21"/>
    <s v="theater"/>
    <s v="plays"/>
    <x v="4052"/>
    <d v="2015-09-18T22:59:00"/>
  </r>
  <r>
    <n v="3371"/>
    <s v="Red Planet (or One Way Ticket) Staged Reading"/>
    <s v="Help support Red Planet, a new science fiction play based off the Mars One exploration."/>
    <x v="424"/>
    <x v="54"/>
    <x v="2"/>
    <x v="0"/>
    <s v="USD"/>
    <n v="1449089965"/>
    <n v="1446670765"/>
    <b v="0"/>
    <n v="9"/>
    <b v="1"/>
    <s v="theater/plays"/>
    <x v="2854"/>
    <x v="2916"/>
    <s v="theater"/>
    <s v="plays"/>
    <x v="4053"/>
    <d v="2015-12-02T15:59:25"/>
  </r>
  <r>
    <n v="1363"/>
    <s v="A Book about Hidden Disease Causing Products we use Everyday"/>
    <s v="Identifying cancer and disease products we use everyday and are totally unaware of. Then substituting them with healthy alternatives"/>
    <x v="424"/>
    <x v="57"/>
    <x v="2"/>
    <x v="0"/>
    <s v="USD"/>
    <n v="1455523140"/>
    <n v="1453925727"/>
    <b v="0"/>
    <n v="5"/>
    <b v="1"/>
    <s v="publishing/nonfiction"/>
    <x v="809"/>
    <x v="110"/>
    <s v="publishing"/>
    <s v="nonfiction"/>
    <x v="4054"/>
    <d v="2016-02-15T02:59:00"/>
  </r>
  <r>
    <n v="2820"/>
    <s v="MTA's National Theatre Connections Show!"/>
    <s v="Montage Theatre Arts, as part of National Theatre Connections, are performing a show - We need you help to raise vital funds!"/>
    <x v="424"/>
    <x v="2534"/>
    <x v="2"/>
    <x v="9"/>
    <s v="GBP"/>
    <n v="1456444800"/>
    <n v="1454337589"/>
    <b v="0"/>
    <n v="20"/>
    <b v="1"/>
    <s v="theater/plays"/>
    <x v="2208"/>
    <x v="2917"/>
    <s v="theater"/>
    <s v="plays"/>
    <x v="4055"/>
    <d v="2016-02-25T19:00:00"/>
  </r>
  <r>
    <n v="225"/>
    <s v="Backpage Shawty"/>
    <s v="I'm creating a &quot;Lifetime&quot; type drama film about a girl who uses backpage for money, but trying to turn her life around."/>
    <x v="424"/>
    <x v="0"/>
    <x v="1"/>
    <x v="0"/>
    <s v="USD"/>
    <n v="1460153054"/>
    <n v="1457564654"/>
    <b v="0"/>
    <n v="0"/>
    <b v="0"/>
    <s v="film &amp; video/drama"/>
    <x v="0"/>
    <x v="0"/>
    <s v="film &amp; video"/>
    <s v="drama"/>
    <x v="4056"/>
    <d v="2016-04-08T17:04:14"/>
  </r>
  <r>
    <n v="1091"/>
    <s v="London Revolution - Open World RPG Minecraft Server"/>
    <s v="London Revolution is a Minecraft server in development. This is an open world RPG FPS server with questing and ruthless gangs."/>
    <x v="424"/>
    <x v="82"/>
    <x v="1"/>
    <x v="9"/>
    <s v="GBP"/>
    <n v="1460313672"/>
    <n v="1457725272"/>
    <b v="0"/>
    <n v="2"/>
    <b v="0"/>
    <s v="games/video games"/>
    <x v="1687"/>
    <x v="452"/>
    <s v="games"/>
    <s v="video games"/>
    <x v="4057"/>
    <d v="2016-04-10T13:41:12"/>
  </r>
  <r>
    <n v="3835"/>
    <s v="Support new theatre piece IT DOESN'T MATTER"/>
    <s v="IT DOESN'T MATTER is a new comedic piece of political theatre written by three enthusiastic students. Help us produce it at LIPA!"/>
    <x v="424"/>
    <x v="1264"/>
    <x v="2"/>
    <x v="9"/>
    <s v="GBP"/>
    <n v="1461278208"/>
    <n v="1459463808"/>
    <b v="0"/>
    <n v="8"/>
    <b v="1"/>
    <s v="theater/plays"/>
    <x v="2855"/>
    <x v="110"/>
    <s v="theater"/>
    <s v="plays"/>
    <x v="4058"/>
    <d v="2016-04-21T17:36:48"/>
  </r>
  <r>
    <n v="2361"/>
    <s v="Lemme Grab it (Canceled)"/>
    <s v="A website for email/sms alerts of your personal selection, comparison of prices,consolidated database, best deals around for clothing."/>
    <x v="424"/>
    <x v="0"/>
    <x v="0"/>
    <x v="11"/>
    <s v="CAD"/>
    <n v="1462053600"/>
    <n v="1459975008"/>
    <b v="0"/>
    <n v="0"/>
    <b v="0"/>
    <s v="technology/web"/>
    <x v="0"/>
    <x v="0"/>
    <s v="technology"/>
    <s v="web"/>
    <x v="4059"/>
    <d v="2016-04-30T17:00:00"/>
  </r>
  <r>
    <n v="3415"/>
    <s v="Balm in Gilead at Columbia"/>
    <s v="We are raising funds to allow for enhanced scenic, costume, and lighting design. Every dollar helps!"/>
    <x v="424"/>
    <x v="57"/>
    <x v="2"/>
    <x v="0"/>
    <s v="USD"/>
    <n v="1460935800"/>
    <n v="1459999656"/>
    <b v="0"/>
    <n v="9"/>
    <b v="1"/>
    <s v="theater/plays"/>
    <x v="809"/>
    <x v="2918"/>
    <s v="theater"/>
    <s v="plays"/>
    <x v="4060"/>
    <d v="2016-04-17T18:30:00"/>
  </r>
  <r>
    <n v="2265"/>
    <s v="Blind Beggar Miniatures presents Second Chance Specials!"/>
    <s v="A second chance to get the deals from earlier campaigns just in time for the Holiday season. Pulp, Cthulhu, Sci-Fi, Old West and more!"/>
    <x v="424"/>
    <x v="2535"/>
    <x v="2"/>
    <x v="9"/>
    <s v="GBP"/>
    <n v="1479846507"/>
    <n v="1479241707"/>
    <b v="0"/>
    <n v="17"/>
    <b v="1"/>
    <s v="games/tabletop games"/>
    <x v="2856"/>
    <x v="2919"/>
    <s v="games"/>
    <s v="tabletop games"/>
    <x v="4061"/>
    <d v="2016-11-22T15:28:27"/>
  </r>
  <r>
    <n v="3138"/>
    <s v="Our Country's Good"/>
    <s v="A UWE Drama Society adaptation of Timberlake Wertenbaker's play. Funding needed for costumes/props to make the show a success. Thanks."/>
    <x v="424"/>
    <x v="0"/>
    <x v="3"/>
    <x v="9"/>
    <s v="GBP"/>
    <n v="1491233407"/>
    <n v="1489591807"/>
    <b v="0"/>
    <n v="0"/>
    <b v="0"/>
    <s v="theater/plays"/>
    <x v="0"/>
    <x v="0"/>
    <s v="theater"/>
    <s v="plays"/>
    <x v="4062"/>
    <d v="2017-04-03T10:30:07"/>
  </r>
  <r>
    <n v="1062"/>
    <s v="RETURNING AT A LATER DATE"/>
    <s v="SEE US ON PATREON www.badgirlartwork.com"/>
    <x v="425"/>
    <x v="1190"/>
    <x v="0"/>
    <x v="0"/>
    <s v="USD"/>
    <n v="1468351341"/>
    <n v="1467746541"/>
    <b v="0"/>
    <n v="4"/>
    <b v="0"/>
    <s v="journalism/audio"/>
    <x v="2857"/>
    <x v="1230"/>
    <s v="journalism"/>
    <s v="audio"/>
    <x v="4063"/>
    <d v="2016-07-12T14:22:21"/>
  </r>
  <r>
    <n v="3122"/>
    <s v="be back soon (Canceled)"/>
    <s v="cancelled until further notice"/>
    <x v="425"/>
    <x v="1707"/>
    <x v="0"/>
    <x v="0"/>
    <s v="USD"/>
    <n v="1478733732"/>
    <n v="1478298132"/>
    <b v="0"/>
    <n v="2"/>
    <b v="0"/>
    <s v="theater/spaces"/>
    <x v="2858"/>
    <x v="2920"/>
    <s v="theater"/>
    <s v="spaces"/>
    <x v="4064"/>
    <d v="2016-11-09T18:22:12"/>
  </r>
  <r>
    <n v="2169"/>
    <s v="Pedals and Effects Arena Corner"/>
    <s v="An innovative new YouTube series reviewing the HOT new music technology that people love. For Rockers, Jazzers, Rappers and everyone"/>
    <x v="426"/>
    <x v="624"/>
    <x v="2"/>
    <x v="0"/>
    <s v="USD"/>
    <n v="1488473351"/>
    <n v="1488214151"/>
    <b v="0"/>
    <n v="7"/>
    <b v="1"/>
    <s v="music/rock"/>
    <x v="809"/>
    <x v="2921"/>
    <s v="music"/>
    <s v="rock"/>
    <x v="4065"/>
    <d v="2017-03-02T11:49:11"/>
  </r>
  <r>
    <n v="2167"/>
    <s v="Planes and Planets needs to get their EP finished!!"/>
    <s v="We need YOUR HELP to take one more step to this make release sound amazing!"/>
    <x v="427"/>
    <x v="1379"/>
    <x v="2"/>
    <x v="0"/>
    <s v="USD"/>
    <n v="1347672937"/>
    <n v="1346463337"/>
    <b v="0"/>
    <n v="8"/>
    <b v="1"/>
    <s v="music/rock"/>
    <x v="1707"/>
    <x v="98"/>
    <s v="music"/>
    <s v="rock"/>
    <x v="4066"/>
    <d v="2012-09-14T20:35:37"/>
  </r>
  <r>
    <n v="3925"/>
    <s v="Help Save High School Theater"/>
    <s v="Help Save High School Theater Program_x000a_Your donations will be used to purchase props, build sets, and costumes."/>
    <x v="427"/>
    <x v="271"/>
    <x v="1"/>
    <x v="0"/>
    <s v="USD"/>
    <n v="1406753639"/>
    <n v="1404161639"/>
    <b v="0"/>
    <n v="3"/>
    <b v="0"/>
    <s v="theater/plays"/>
    <x v="1164"/>
    <x v="184"/>
    <s v="theater"/>
    <s v="plays"/>
    <x v="4067"/>
    <d v="2014-07-30T15:53:59"/>
  </r>
  <r>
    <n v="3735"/>
    <s v="Women Beware Women"/>
    <s v="Young Actor's taking on a Jacobean tragedy. Family, betrayal, love, lust, sex and death."/>
    <x v="427"/>
    <x v="68"/>
    <x v="1"/>
    <x v="9"/>
    <s v="GBP"/>
    <n v="1432831089"/>
    <n v="1430239089"/>
    <b v="0"/>
    <n v="2"/>
    <b v="0"/>
    <s v="theater/plays"/>
    <x v="2859"/>
    <x v="21"/>
    <s v="theater"/>
    <s v="plays"/>
    <x v="4068"/>
    <d v="2015-05-28T11:38:09"/>
  </r>
  <r>
    <n v="2627"/>
    <s v="Students building a near-space balloon with live video"/>
    <s v="A group of high school students are building a near-space balloon, that will capture stunning HD video of the earth from near-space."/>
    <x v="427"/>
    <x v="2536"/>
    <x v="2"/>
    <x v="0"/>
    <s v="USD"/>
    <n v="1448571261"/>
    <n v="1445975661"/>
    <b v="0"/>
    <n v="45"/>
    <b v="1"/>
    <s v="technology/space exploration"/>
    <x v="2860"/>
    <x v="2922"/>
    <s v="technology"/>
    <s v="space exploration"/>
    <x v="4069"/>
    <d v="2015-11-26T15:54:21"/>
  </r>
  <r>
    <n v="4082"/>
    <s v="Blazed Donuts: An Orginial One Act"/>
    <s v="A short one act play about an undercover cop posing as a girl scout trying to stop a doughnut shop from selling drug filled doughnuts."/>
    <x v="427"/>
    <x v="77"/>
    <x v="1"/>
    <x v="0"/>
    <s v="USD"/>
    <n v="1447542000"/>
    <n v="1446179553"/>
    <b v="0"/>
    <n v="2"/>
    <b v="0"/>
    <s v="theater/plays"/>
    <x v="1556"/>
    <x v="76"/>
    <s v="theater"/>
    <s v="plays"/>
    <x v="4070"/>
    <d v="2015-11-14T18:00:00"/>
  </r>
  <r>
    <n v="3536"/>
    <s v="Paria Exchange at Dave's Leicester Comedy Festival"/>
    <s v="&quot;Inteligent, Inspired and Inimitable&quot; Nottingham's leading two man improv show is heading to Dave's Leicester Comedy Festival."/>
    <x v="427"/>
    <x v="618"/>
    <x v="2"/>
    <x v="9"/>
    <s v="GBP"/>
    <n v="1450612740"/>
    <n v="1448040425"/>
    <b v="0"/>
    <n v="17"/>
    <b v="1"/>
    <s v="theater/plays"/>
    <x v="2827"/>
    <x v="2923"/>
    <s v="theater"/>
    <s v="plays"/>
    <x v="4071"/>
    <d v="2015-12-20T06:59:00"/>
  </r>
  <r>
    <n v="2625"/>
    <s v="Caelum - Photos from stratosphere"/>
    <s v="We are two upper sixth-form students specialized in physics who wanna take some majestic pictures from stratosphere - about 35km high"/>
    <x v="427"/>
    <x v="2537"/>
    <x v="2"/>
    <x v="6"/>
    <s v="EUR"/>
    <n v="1478723208"/>
    <n v="1476559608"/>
    <b v="0"/>
    <n v="52"/>
    <b v="1"/>
    <s v="technology/space exploration"/>
    <x v="2861"/>
    <x v="2924"/>
    <s v="technology"/>
    <s v="space exploration"/>
    <x v="4072"/>
    <d v="2016-11-09T15:26:48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x v="1151"/>
    <x v="2"/>
    <x v="9"/>
    <s v="GBP"/>
    <n v="1478046661"/>
    <n v="1476837061"/>
    <b v="0"/>
    <n v="12"/>
    <b v="1"/>
    <s v="theater/plays"/>
    <x v="2461"/>
    <x v="75"/>
    <s v="theater"/>
    <s v="plays"/>
    <x v="4073"/>
    <d v="2016-11-01T19:31:01"/>
  </r>
  <r>
    <n v="2364"/>
    <s v="Minecraft Server and Website Help (Name: Forge Realms)"/>
    <s v="Making a Minecraft server and Website and I need your help to fund it. Thanks in Advance!"/>
    <x v="428"/>
    <x v="0"/>
    <x v="0"/>
    <x v="0"/>
    <s v="USD"/>
    <n v="1445898356"/>
    <n v="1441146356"/>
    <b v="0"/>
    <n v="0"/>
    <b v="0"/>
    <s v="technology/web"/>
    <x v="0"/>
    <x v="0"/>
    <s v="technology"/>
    <s v="web"/>
    <x v="4074"/>
    <d v="2015-10-26T17:25:56"/>
  </r>
  <r>
    <n v="1923"/>
    <s v="Help Lions&amp;Creators print their album!"/>
    <s v="We just finished recording our first album! All we need is a little extra help to be able to get it printed!"/>
    <x v="429"/>
    <x v="811"/>
    <x v="2"/>
    <x v="0"/>
    <s v="USD"/>
    <n v="1317099540"/>
    <n v="1313612532"/>
    <b v="0"/>
    <n v="13"/>
    <b v="1"/>
    <s v="music/indie rock"/>
    <x v="2862"/>
    <x v="2925"/>
    <s v="music"/>
    <s v="indie rock"/>
    <x v="4075"/>
    <d v="2011-09-26T23:59:00"/>
  </r>
  <r>
    <n v="2201"/>
    <s v="Superpowerless - Princess - Music Video"/>
    <s v="Oh Hello! I make 8bit / Pop Punk under the name of Superpowerless and with your help, I'm looking to fund a new music video! :)"/>
    <x v="430"/>
    <x v="2538"/>
    <x v="2"/>
    <x v="9"/>
    <s v="GBP"/>
    <n v="1358367565"/>
    <n v="1357157965"/>
    <b v="0"/>
    <n v="28"/>
    <b v="1"/>
    <s v="music/electronic music"/>
    <x v="2863"/>
    <x v="2926"/>
    <s v="music"/>
    <s v="electronic music"/>
    <x v="4076"/>
    <d v="2013-01-16T15:19:25"/>
  </r>
  <r>
    <n v="1420"/>
    <s v="Shakespeare in the Hood - Romeo and Juliet"/>
    <s v="Help me butcher Shakespeare in a satirical fashion."/>
    <x v="430"/>
    <x v="77"/>
    <x v="1"/>
    <x v="0"/>
    <s v="USD"/>
    <n v="1467129686"/>
    <n v="1464969686"/>
    <b v="0"/>
    <n v="3"/>
    <b v="0"/>
    <s v="publishing/translations"/>
    <x v="2864"/>
    <x v="4"/>
    <s v="publishing"/>
    <s v="translations"/>
    <x v="4077"/>
    <d v="2016-06-28T11:01:26"/>
  </r>
  <r>
    <n v="3292"/>
    <s v="Dick Whittington - our 2016 community pantomime!"/>
    <s v="Iver Heath Drama Club is a not-for-profit community group and this year we are performing DICK WHITTINGTON."/>
    <x v="431"/>
    <x v="1903"/>
    <x v="2"/>
    <x v="9"/>
    <s v="GBP"/>
    <n v="1449257348"/>
    <n v="1444069748"/>
    <b v="0"/>
    <n v="15"/>
    <b v="1"/>
    <s v="theater/plays"/>
    <x v="2865"/>
    <x v="2927"/>
    <s v="theater"/>
    <s v="plays"/>
    <x v="4078"/>
    <d v="2015-12-04T14:29:08"/>
  </r>
  <r>
    <n v="3745"/>
    <s v="Tyke Theatre Web Show"/>
    <s v="Tyke wants to expand her puppet theater show to weekly online web shows and is looking for backers."/>
    <x v="432"/>
    <x v="22"/>
    <x v="1"/>
    <x v="0"/>
    <s v="USD"/>
    <n v="1407689102"/>
    <n v="1405097102"/>
    <b v="0"/>
    <n v="1"/>
    <b v="0"/>
    <s v="theater/plays"/>
    <x v="1164"/>
    <x v="21"/>
    <s v="theater"/>
    <s v="plays"/>
    <x v="4079"/>
    <d v="2014-08-10T11:45:02"/>
  </r>
  <r>
    <n v="2921"/>
    <s v="Fools Rush In: A Cabaret Benefiting BC/EFA Kickstarter"/>
    <s v="I'm creating a cabaret in which all donations go directly to Broadway Cares/Equity Fights AIDS."/>
    <x v="432"/>
    <x v="2539"/>
    <x v="2"/>
    <x v="0"/>
    <s v="USD"/>
    <n v="1411679804"/>
    <n v="1409087804"/>
    <b v="0"/>
    <n v="3"/>
    <b v="1"/>
    <s v="theater/musical"/>
    <x v="2866"/>
    <x v="2739"/>
    <s v="theater"/>
    <s v="musical"/>
    <x v="4080"/>
    <d v="2014-09-25T16:16:44"/>
  </r>
  <r>
    <n v="2148"/>
    <s v="ZomBlock's"/>
    <s v="zomblock's is a online zombie survival game where you can craft new weapons,find food and water to keep yourself alive."/>
    <x v="432"/>
    <x v="11"/>
    <x v="1"/>
    <x v="9"/>
    <s v="GBP"/>
    <n v="1427992582"/>
    <n v="1425404182"/>
    <b v="0"/>
    <n v="2"/>
    <b v="0"/>
    <s v="games/video games"/>
    <x v="1556"/>
    <x v="4"/>
    <s v="games"/>
    <s v="video games"/>
    <x v="4081"/>
    <d v="2015-04-02T11:36:22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x v="95"/>
    <x v="2"/>
    <x v="9"/>
    <s v="GBP"/>
    <n v="1427842740"/>
    <n v="1425428206"/>
    <b v="0"/>
    <n v="14"/>
    <b v="1"/>
    <s v="theater/plays"/>
    <x v="1929"/>
    <x v="2928"/>
    <s v="theater"/>
    <s v="plays"/>
    <x v="4082"/>
    <d v="2015-03-31T17:59:00"/>
  </r>
  <r>
    <n v="1761"/>
    <s v="I Wanted To See Boobs"/>
    <s v="A hardcover photobook telling the naked truth of a young photographers journey."/>
    <x v="432"/>
    <x v="2540"/>
    <x v="2"/>
    <x v="9"/>
    <s v="GBP"/>
    <n v="1442065060"/>
    <n v="1437745060"/>
    <b v="0"/>
    <n v="3"/>
    <b v="1"/>
    <s v="photography/photobooks"/>
    <x v="2321"/>
    <x v="1435"/>
    <s v="photography"/>
    <s v="photobooks"/>
    <x v="4083"/>
    <d v="2015-09-12T08:37:40"/>
  </r>
  <r>
    <n v="1071"/>
    <s v="DJ's Bane"/>
    <s v="I'm making a game where you choose how you want to kill the DJ, so you yourself can decide what music will be played at the party."/>
    <x v="432"/>
    <x v="0"/>
    <x v="1"/>
    <x v="8"/>
    <s v="NOK"/>
    <n v="1447787093"/>
    <n v="1445191493"/>
    <b v="0"/>
    <n v="0"/>
    <b v="0"/>
    <s v="games/video games"/>
    <x v="0"/>
    <x v="0"/>
    <s v="games"/>
    <s v="video games"/>
    <x v="4084"/>
    <d v="2015-11-17T14:04:53"/>
  </r>
  <r>
    <n v="1762"/>
    <s v="&quot;The Naked Pixel&quot; Ali Pakele"/>
    <s v="Project rewards $25 gets you 190+ digital images"/>
    <x v="432"/>
    <x v="118"/>
    <x v="2"/>
    <x v="0"/>
    <s v="USD"/>
    <n v="1457739245"/>
    <n v="1455147245"/>
    <b v="0"/>
    <n v="25"/>
    <b v="1"/>
    <s v="photography/photobooks"/>
    <x v="2867"/>
    <x v="689"/>
    <s v="photography"/>
    <s v="photobooks"/>
    <x v="4085"/>
    <d v="2016-03-11T18:34:05"/>
  </r>
  <r>
    <n v="3508"/>
    <s v="Roll The Dice Theatre Company"/>
    <s v="Roll The Dice Theatre Company revolves around taking risks in the game of life vicariously through beloved childhood games."/>
    <x v="432"/>
    <x v="1379"/>
    <x v="2"/>
    <x v="9"/>
    <s v="GBP"/>
    <n v="1462914000"/>
    <n v="1460914253"/>
    <b v="0"/>
    <n v="15"/>
    <b v="1"/>
    <s v="theater/plays"/>
    <x v="2733"/>
    <x v="810"/>
    <s v="theater"/>
    <s v="plays"/>
    <x v="4086"/>
    <d v="2016-05-10T16:00:00"/>
  </r>
  <r>
    <n v="3830"/>
    <s v="Run Away"/>
    <s v="The Aeon Theatre company is producing another original play by Parker Hale at the Manhattan Reportory Theatre"/>
    <x v="432"/>
    <x v="1651"/>
    <x v="2"/>
    <x v="0"/>
    <s v="USD"/>
    <n v="1464371211"/>
    <n v="1463161611"/>
    <b v="0"/>
    <n v="3"/>
    <b v="1"/>
    <s v="theater/plays"/>
    <x v="2868"/>
    <x v="655"/>
    <s v="theater"/>
    <s v="plays"/>
    <x v="4087"/>
    <d v="2016-05-27T12:46:51"/>
  </r>
  <r>
    <n v="3576"/>
    <s v="Vote for Next Season's Shows!"/>
    <s v="Vote here for whatever show you want to see next year! No gimmick, no stretch goals, just a simple vote and a free ticket."/>
    <x v="432"/>
    <x v="176"/>
    <x v="2"/>
    <x v="0"/>
    <s v="USD"/>
    <n v="1480947054"/>
    <n v="1475759454"/>
    <b v="0"/>
    <n v="5"/>
    <b v="1"/>
    <s v="theater/plays"/>
    <x v="809"/>
    <x v="66"/>
    <s v="theater"/>
    <s v="plays"/>
    <x v="4088"/>
    <d v="2016-12-05T09:10:54"/>
  </r>
  <r>
    <n v="2234"/>
    <s v="Pine Tar Baseball: 1936 Negro League + 1960 Season"/>
    <s v="Pine Tar Baseball is a fun and fast paced dice and card game for 1 to 2 players. The game features fast streamlined game play."/>
    <x v="432"/>
    <x v="2541"/>
    <x v="2"/>
    <x v="0"/>
    <s v="USD"/>
    <n v="1483645647"/>
    <n v="1481053647"/>
    <b v="0"/>
    <n v="28"/>
    <b v="1"/>
    <s v="games/tabletop games"/>
    <x v="2869"/>
    <x v="2929"/>
    <s v="games"/>
    <s v="tabletop games"/>
    <x v="4089"/>
    <d v="2017-01-05T14:47:27"/>
  </r>
  <r>
    <n v="1192"/>
    <s v="Other Worlds - A Make 100 Project"/>
    <s v="A macro landscape photography art book &amp; limited edition prints. A Make 100 project."/>
    <x v="432"/>
    <x v="2542"/>
    <x v="2"/>
    <x v="9"/>
    <s v="GBP"/>
    <n v="1486814978"/>
    <n v="1484222978"/>
    <b v="0"/>
    <n v="15"/>
    <b v="1"/>
    <s v="photography/photobooks"/>
    <x v="2870"/>
    <x v="2593"/>
    <s v="photography"/>
    <s v="photobooks"/>
    <x v="4090"/>
    <d v="2017-02-11T07:09:38"/>
  </r>
  <r>
    <n v="1660"/>
    <s v="Risotto fragole e champagne"/>
    <s v="Vogliamo realizzare un risotto fragole e champagne e condividerlo con i nostri fan. Faremo il risotto durante un concerto casalingo."/>
    <x v="433"/>
    <x v="2364"/>
    <x v="2"/>
    <x v="5"/>
    <s v="EUR"/>
    <n v="1462053540"/>
    <n v="1459355950"/>
    <b v="0"/>
    <n v="36"/>
    <b v="1"/>
    <s v="music/pop"/>
    <x v="2871"/>
    <x v="2930"/>
    <s v="music"/>
    <s v="pop"/>
    <x v="4091"/>
    <d v="2016-04-30T16:59:00"/>
  </r>
  <r>
    <n v="2976"/>
    <s v="Pizza Delique"/>
    <s v="A play that addresses an important social issue, brought to light by members of the UoM Drama Society."/>
    <x v="434"/>
    <x v="219"/>
    <x v="2"/>
    <x v="9"/>
    <s v="GBP"/>
    <n v="1457870400"/>
    <n v="1456421530"/>
    <b v="0"/>
    <n v="14"/>
    <b v="1"/>
    <s v="theater/plays"/>
    <x v="2707"/>
    <x v="2931"/>
    <s v="theater"/>
    <s v="plays"/>
    <x v="4092"/>
    <d v="2016-03-13T07:00:00"/>
  </r>
  <r>
    <n v="640"/>
    <s v="Carbon mini bikes / race / MTB / FAT ~ Carbon tow placement"/>
    <s v="Mountain, fat and race bikes made from high grade aero carbon fibers by tow placement and tow folding technology (no fibres cutting)."/>
    <x v="434"/>
    <x v="1602"/>
    <x v="2"/>
    <x v="14"/>
    <s v="EUR"/>
    <n v="1480028400"/>
    <n v="1478685915"/>
    <b v="0"/>
    <n v="2"/>
    <b v="1"/>
    <s v="technology/wearables"/>
    <x v="2872"/>
    <x v="1693"/>
    <s v="technology"/>
    <s v="wearables"/>
    <x v="4093"/>
    <d v="2016-11-24T18:00:00"/>
  </r>
  <r>
    <n v="1877"/>
    <s v="Chip Dip II: Son of Chip Dip! - A Terrible, Terrible Game"/>
    <s v="It's obvious you won't survive by your wits alone. Unfortunately that's all you've got, Chip. Run!"/>
    <x v="435"/>
    <x v="0"/>
    <x v="1"/>
    <x v="0"/>
    <s v="USD"/>
    <n v="1425170525"/>
    <n v="1422664925"/>
    <b v="0"/>
    <n v="0"/>
    <b v="0"/>
    <s v="games/mobile games"/>
    <x v="0"/>
    <x v="0"/>
    <s v="games"/>
    <s v="mobile games"/>
    <x v="4094"/>
    <d v="2015-02-28T19:42:05"/>
  </r>
  <r>
    <n v="1041"/>
    <s v="Industry Success Project (Canceled)"/>
    <s v="I am trying to document what it is like to plunge head first into the music/audio industry as an intern."/>
    <x v="436"/>
    <x v="0"/>
    <x v="0"/>
    <x v="0"/>
    <s v="USD"/>
    <n v="1406769992"/>
    <n v="1405041992"/>
    <b v="0"/>
    <n v="0"/>
    <b v="0"/>
    <s v="journalism/audio"/>
    <x v="0"/>
    <x v="0"/>
    <s v="journalism"/>
    <s v="audio"/>
    <x v="4095"/>
    <d v="2014-07-30T20:26:32"/>
  </r>
  <r>
    <n v="2794"/>
    <s v="Dusk Theatre Company presents... Macbeth Rebothered"/>
    <s v="Dusk Theatre have created a brand new adaptation of the hilarious BBC4 comedy &quot;Macbeth Rebothered&quot; originally by The Penny Dreadfuls."/>
    <x v="436"/>
    <x v="23"/>
    <x v="2"/>
    <x v="9"/>
    <s v="GBP"/>
    <n v="1457031600"/>
    <n v="1455640559"/>
    <b v="0"/>
    <n v="3"/>
    <b v="1"/>
    <s v="theater/plays"/>
    <x v="2848"/>
    <x v="22"/>
    <s v="theater"/>
    <s v="plays"/>
    <x v="4096"/>
    <d v="2016-03-03T14:00:00"/>
  </r>
  <r>
    <n v="3675"/>
    <s v="Memoir of a Forgotten Past"/>
    <s v="3 decades, 3 generations, 3 friends, one house. Real Eyes Theatre explore how our lives are influenced by the decades we grow up in."/>
    <x v="436"/>
    <x v="411"/>
    <x v="2"/>
    <x v="9"/>
    <s v="GBP"/>
    <n v="1463353200"/>
    <n v="1462285182"/>
    <b v="0"/>
    <n v="3"/>
    <b v="1"/>
    <s v="theater/plays"/>
    <x v="2845"/>
    <x v="409"/>
    <s v="theater"/>
    <s v="plays"/>
    <x v="4097"/>
    <d v="2016-05-15T18:00:00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x v="2070"/>
    <x v="2"/>
    <x v="14"/>
    <s v="EUR"/>
    <n v="1472751121"/>
    <n v="1471887121"/>
    <b v="0"/>
    <n v="35"/>
    <b v="1"/>
    <s v="film &amp; video/shorts"/>
    <x v="2873"/>
    <x v="2932"/>
    <s v="film &amp; video"/>
    <s v="shorts"/>
    <x v="4098"/>
    <d v="2016-09-01T12:32:01"/>
  </r>
  <r>
    <n v="732"/>
    <s v="Chess puzzles in your pocket: a new eBook"/>
    <s v="A great collection of puzzles to take and enjoy anywhere in the world - have fun, challenge yourself, and become a better chess player!"/>
    <x v="437"/>
    <x v="2543"/>
    <x v="2"/>
    <x v="9"/>
    <s v="GBP"/>
    <n v="1380449461"/>
    <n v="1375265461"/>
    <b v="0"/>
    <n v="13"/>
    <b v="1"/>
    <s v="publishing/nonfiction"/>
    <x v="2855"/>
    <x v="2933"/>
    <s v="publishing"/>
    <s v="nonfiction"/>
    <x v="4099"/>
    <d v="2013-09-29T05:11:01"/>
  </r>
  <r>
    <n v="2536"/>
    <s v="Become the subject of my next composition!"/>
    <s v="I create my solo piano Vignettes by encrypting someone's name in the melody. Next up is the fourth Vignette, and I need a subject!"/>
    <x v="438"/>
    <x v="47"/>
    <x v="2"/>
    <x v="0"/>
    <s v="USD"/>
    <n v="1375151566"/>
    <n v="1373337166"/>
    <b v="0"/>
    <n v="4"/>
    <b v="1"/>
    <s v="music/classical music"/>
    <x v="1743"/>
    <x v="1853"/>
    <s v="music"/>
    <s v="classical music"/>
    <x v="4100"/>
    <d v="2013-07-29T21:32:46"/>
  </r>
  <r>
    <n v="1592"/>
    <s v="The Views of Pittsburgh"/>
    <s v="A portfolio collage of beautiful pictures of authentic Pittsburgh locations and scenery."/>
    <x v="438"/>
    <x v="0"/>
    <x v="1"/>
    <x v="0"/>
    <s v="USD"/>
    <n v="1427503485"/>
    <n v="1423619085"/>
    <b v="0"/>
    <n v="0"/>
    <b v="0"/>
    <s v="photography/places"/>
    <x v="0"/>
    <x v="0"/>
    <s v="photography"/>
    <s v="places"/>
    <x v="4101"/>
    <d v="2015-03-27T19:44:45"/>
  </r>
  <r>
    <n v="1380"/>
    <s v="BARNFEST 2015"/>
    <s v="A DIY MUSIC FESTIVAL FROM ST. LOUIS MO! Bands make their own festival, help make it legit!"/>
    <x v="438"/>
    <x v="410"/>
    <x v="2"/>
    <x v="0"/>
    <s v="USD"/>
    <n v="1433815200"/>
    <n v="1431886706"/>
    <b v="0"/>
    <n v="5"/>
    <b v="1"/>
    <s v="music/rock"/>
    <x v="2874"/>
    <x v="2934"/>
    <s v="music"/>
    <s v="rock"/>
    <x v="4102"/>
    <d v="2015-06-08T21:00:00"/>
  </r>
  <r>
    <n v="1755"/>
    <s v="Just One Block: The Extraordinary Journey Around The Block"/>
    <s v="For about a year I've been taking pictures while walking around the block with my dog. Want to publish a ebook of what I captured."/>
    <x v="438"/>
    <x v="32"/>
    <x v="2"/>
    <x v="0"/>
    <s v="USD"/>
    <n v="1444071361"/>
    <n v="1441479361"/>
    <b v="0"/>
    <n v="4"/>
    <b v="1"/>
    <s v="photography/photobooks"/>
    <x v="1707"/>
    <x v="268"/>
    <s v="photography"/>
    <s v="photobooks"/>
    <x v="4103"/>
    <d v="2015-10-05T13:56:01"/>
  </r>
  <r>
    <n v="1547"/>
    <s v="Sound Photography"/>
    <s v="I have produced a limited number (100) of five 8x10 prints of mixed photography I would like to share with you."/>
    <x v="439"/>
    <x v="0"/>
    <x v="1"/>
    <x v="0"/>
    <s v="USD"/>
    <n v="1487844882"/>
    <n v="1487240082"/>
    <b v="0"/>
    <n v="0"/>
    <b v="0"/>
    <s v="photography/nature"/>
    <x v="0"/>
    <x v="0"/>
    <s v="photography"/>
    <s v="nature"/>
    <x v="4104"/>
    <d v="2017-02-23T05:14:42"/>
  </r>
  <r>
    <n v="31"/>
    <s v="The Alan Katz Show"/>
    <s v="After a two-year hiatus, The Alan Katz Show is coming back! But it can't unless we can get a 16gb flash drive valued at $12.71!"/>
    <x v="440"/>
    <x v="2544"/>
    <x v="2"/>
    <x v="0"/>
    <s v="USD"/>
    <n v="1453748434"/>
    <n v="1452193234"/>
    <b v="0"/>
    <n v="1"/>
    <b v="1"/>
    <s v="film &amp; video/television"/>
    <x v="809"/>
    <x v="72"/>
    <s v="film &amp; video"/>
    <s v="television"/>
    <x v="4105"/>
    <d v="2016-01-25T14:00:34"/>
  </r>
  <r>
    <n v="1253"/>
    <s v="Suburban Legends: New Album"/>
    <s v="Suburban Legends are working on the most important album EVER, but they are in need of your help and about 10 bucks... probably more!"/>
    <x v="441"/>
    <x v="2545"/>
    <x v="2"/>
    <x v="0"/>
    <s v="USD"/>
    <n v="1409770107"/>
    <n v="1407178107"/>
    <b v="1"/>
    <n v="711"/>
    <b v="1"/>
    <s v="music/rock"/>
    <x v="2875"/>
    <x v="2935"/>
    <s v="music"/>
    <s v="rock"/>
    <x v="4106"/>
    <d v="2014-09-03T13:48:27"/>
  </r>
  <r>
    <n v="847"/>
    <s v="CENTROPYMUSIC"/>
    <s v="MUSIC WITH MEANING!  MUSIC THAT MATTERS!!!"/>
    <x v="441"/>
    <x v="22"/>
    <x v="2"/>
    <x v="0"/>
    <s v="USD"/>
    <n v="1436555376"/>
    <n v="1433963376"/>
    <b v="0"/>
    <n v="1"/>
    <b v="1"/>
    <s v="music/metal"/>
    <x v="809"/>
    <x v="21"/>
    <s v="music"/>
    <s v="metal"/>
    <x v="4107"/>
    <d v="2015-07-10T14:09:36"/>
  </r>
  <r>
    <n v="3600"/>
    <s v="Pariah"/>
    <s v="The First Play From The Man Who Brought You The Black James Bond!"/>
    <x v="441"/>
    <x v="2544"/>
    <x v="2"/>
    <x v="0"/>
    <s v="USD"/>
    <n v="1476390164"/>
    <n v="1473970964"/>
    <b v="0"/>
    <n v="4"/>
    <b v="1"/>
    <s v="theater/plays"/>
    <x v="2461"/>
    <x v="2936"/>
    <s v="theater"/>
    <s v="plays"/>
    <x v="4108"/>
    <d v="2016-10-13T15:22:44"/>
  </r>
  <r>
    <n v="2213"/>
    <s v="WINTER WALK WITH ME ~ Hasenfang Album"/>
    <s v="NOTE: THIS PROJECT IS ALREADY 100% FUNDED!!! _x000a_This is an &quot;Extended Campaign Run&quot; for anyone who wants a CD of my seventh solo album."/>
    <x v="442"/>
    <x v="22"/>
    <x v="2"/>
    <x v="0"/>
    <s v="USD"/>
    <n v="1431719379"/>
    <n v="1429127379"/>
    <b v="0"/>
    <n v="1"/>
    <b v="1"/>
    <s v="music/electronic music"/>
    <x v="2876"/>
    <x v="21"/>
    <s v="music"/>
    <s v="electronic music"/>
    <x v="4109"/>
    <d v="2015-05-15T14:49:39"/>
  </r>
  <r>
    <n v="2699"/>
    <s v="my bakery truck"/>
    <s v="Hi, I want make my first bakery. Food truck was great, but I not have a car licence. So, help me to be my dream!"/>
    <x v="443"/>
    <x v="0"/>
    <x v="1"/>
    <x v="11"/>
    <s v="CAD"/>
    <n v="1407533463"/>
    <n v="1404941463"/>
    <b v="0"/>
    <n v="0"/>
    <b v="0"/>
    <s v="food/food trucks"/>
    <x v="0"/>
    <x v="0"/>
    <s v="food"/>
    <s v="food trucks"/>
    <x v="4110"/>
    <d v="2014-08-08T16:31:03"/>
  </r>
  <r>
    <n v="3840"/>
    <s v="Tonight I'll be April"/>
    <s v="A gritty play looking at a modern day relationship, highlighting issues of mental health and abuse suffered by men."/>
    <x v="444"/>
    <x v="76"/>
    <x v="2"/>
    <x v="9"/>
    <s v="GBP"/>
    <n v="1459180229"/>
    <n v="1457023829"/>
    <b v="0"/>
    <n v="3"/>
    <b v="1"/>
    <s v="theater/plays"/>
    <x v="2877"/>
    <x v="2902"/>
    <s v="theater"/>
    <s v="plays"/>
    <x v="4111"/>
    <d v="2016-03-28T10:50:29"/>
  </r>
  <r>
    <n v="2734"/>
    <s v="THE 'mi8' RISES | The Best Wireless Duo Stereo Sound System"/>
    <s v="Award-Winning Audio Design Experts Voix are back with their latest product. The amazing mi8| Retro Duo Wireless Stereo Sound System."/>
    <x v="444"/>
    <x v="2546"/>
    <x v="2"/>
    <x v="0"/>
    <s v="USD"/>
    <n v="1476395940"/>
    <n v="1473782592"/>
    <b v="0"/>
    <n v="163"/>
    <b v="1"/>
    <s v="technology/hardware"/>
    <x v="2878"/>
    <x v="2937"/>
    <s v="technology"/>
    <s v="hardware"/>
    <x v="4112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x v="444"/>
    <x v="2547"/>
    <x v="2"/>
    <x v="0"/>
    <s v="USD"/>
    <n v="1489374000"/>
    <n v="1488823290"/>
    <b v="0"/>
    <n v="2035"/>
    <b v="1"/>
    <s v="games/tabletop games"/>
    <x v="2879"/>
    <x v="2938"/>
    <s v="games"/>
    <s v="tabletop games"/>
    <x v="4113"/>
    <d v="2017-03-12T22:00:00"/>
  </r>
  <r>
    <m/>
    <m/>
    <m/>
    <x v="445"/>
    <x v="2548"/>
    <x v="4"/>
    <x v="21"/>
    <m/>
    <m/>
    <m/>
    <m/>
    <m/>
    <m/>
    <m/>
    <x v="2880"/>
    <x v="2939"/>
    <m/>
    <m/>
    <x v="4114"/>
    <m/>
  </r>
  <r>
    <m/>
    <m/>
    <m/>
    <x v="445"/>
    <x v="2548"/>
    <x v="4"/>
    <x v="21"/>
    <m/>
    <m/>
    <m/>
    <m/>
    <m/>
    <m/>
    <m/>
    <x v="2880"/>
    <x v="2939"/>
    <m/>
    <m/>
    <x v="4114"/>
    <m/>
  </r>
  <r>
    <m/>
    <m/>
    <m/>
    <x v="445"/>
    <x v="2548"/>
    <x v="4"/>
    <x v="21"/>
    <m/>
    <m/>
    <m/>
    <m/>
    <m/>
    <m/>
    <m/>
    <x v="2880"/>
    <x v="2939"/>
    <m/>
    <m/>
    <x v="4114"/>
    <m/>
  </r>
  <r>
    <m/>
    <m/>
    <m/>
    <x v="445"/>
    <x v="2548"/>
    <x v="4"/>
    <x v="21"/>
    <m/>
    <m/>
    <m/>
    <m/>
    <m/>
    <m/>
    <m/>
    <x v="2880"/>
    <x v="2939"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s" fld="5" subtotal="count" baseField="22" baseItem="1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27" firstHeaderRow="1" firstDataRow="2" firstDataCol="1"/>
  <pivotFields count="20">
    <pivotField showAll="0"/>
    <pivotField showAll="0"/>
    <pivotField showAll="0"/>
    <pivotField showAll="0"/>
    <pivotField showAll="0"/>
    <pivotField name="Outcome" axis="axisCol" dataField="1" showAll="0">
      <items count="6">
        <item x="2"/>
        <item x="1"/>
        <item x="0"/>
        <item x="3"/>
        <item x="4"/>
        <item t="default"/>
      </items>
    </pivotField>
    <pivotField axis="axisRow" showAll="0">
      <items count="23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" fld="5" subtotal="count" baseField="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C10" firstHeaderRow="0" firstDataRow="1" firstDataCol="1" rowPageCount="2" colPageCount="1"/>
  <pivotFields count="20">
    <pivotField showAll="0"/>
    <pivotField showAll="0"/>
    <pivotField showAll="0"/>
    <pivotField dataField="1" showAll="0">
      <items count="447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45"/>
        <item t="default"/>
      </items>
    </pivotField>
    <pivotField dataField="1" showAll="0">
      <items count="2550">
        <item sd="0" x="0"/>
        <item sd="0" x="4"/>
        <item sd="0" x="11"/>
        <item x="77"/>
        <item x="107"/>
        <item x="186"/>
        <item x="293"/>
        <item x="492"/>
        <item x="55"/>
        <item x="1051"/>
        <item sd="0" x="22"/>
        <item x="105"/>
        <item x="120"/>
        <item x="2544"/>
        <item x="94"/>
        <item x="1780"/>
        <item x="271"/>
        <item x="653"/>
        <item x="9"/>
        <item x="66"/>
        <item x="662"/>
        <item x="68"/>
        <item x="674"/>
        <item x="562"/>
        <item x="2264"/>
        <item x="20"/>
        <item x="82"/>
        <item x="16"/>
        <item x="1175"/>
        <item x="1643"/>
        <item x="1581"/>
        <item x="47"/>
        <item x="32"/>
        <item x="286"/>
        <item x="1702"/>
        <item x="33"/>
        <item x="1767"/>
        <item x="211"/>
        <item x="798"/>
        <item x="1735"/>
        <item x="2336"/>
        <item x="233"/>
        <item x="247"/>
        <item x="146"/>
        <item x="529"/>
        <item x="2523"/>
        <item x="100"/>
        <item x="111"/>
        <item x="175"/>
        <item x="646"/>
        <item x="15"/>
        <item x="125"/>
        <item x="230"/>
        <item x="327"/>
        <item x="814"/>
        <item x="634"/>
        <item x="1837"/>
        <item x="1277"/>
        <item x="805"/>
        <item x="134"/>
        <item x="626"/>
        <item x="1865"/>
        <item x="2543"/>
        <item x="76"/>
        <item x="980"/>
        <item x="189"/>
        <item x="2172"/>
        <item x="1652"/>
        <item x="411"/>
        <item x="224"/>
        <item x="2304"/>
        <item x="840"/>
        <item x="283"/>
        <item x="23"/>
        <item x="968"/>
        <item x="1062"/>
        <item x="2349"/>
        <item x="889"/>
        <item x="6"/>
        <item x="541"/>
        <item x="1967"/>
        <item x="2361"/>
        <item x="352"/>
        <item x="103"/>
        <item x="27"/>
        <item x="158"/>
        <item x="1011"/>
        <item x="2356"/>
        <item x="1852"/>
        <item x="1082"/>
        <item x="1098"/>
        <item sd="0" x="176"/>
        <item sd="0" x="1602"/>
        <item sd="0" x="688"/>
        <item sd="0" x="1318"/>
        <item sd="0" x="333"/>
        <item sd="0" x="410"/>
        <item x="1849"/>
        <item x="707"/>
        <item sd="0" x="1590"/>
        <item sd="0" x="467"/>
        <item x="1701"/>
        <item x="1290"/>
        <item x="692"/>
        <item x="1707"/>
        <item x="347"/>
        <item x="219"/>
        <item x="536"/>
        <item x="95"/>
        <item x="426"/>
        <item x="210"/>
        <item x="8"/>
        <item x="2539"/>
        <item x="2251"/>
        <item x="1504"/>
        <item x="367"/>
        <item x="1063"/>
        <item x="220"/>
        <item x="858"/>
        <item x="2486"/>
        <item x="2452"/>
        <item x="43"/>
        <item x="2334"/>
        <item x="173"/>
        <item x="1293"/>
        <item x="1868"/>
        <item x="180"/>
        <item x="1281"/>
        <item x="241"/>
        <item x="624"/>
        <item x="2540"/>
        <item x="384"/>
        <item x="1322"/>
        <item x="2407"/>
        <item x="2341"/>
        <item x="260"/>
        <item x="2236"/>
        <item x="45"/>
        <item x="679"/>
        <item x="2303"/>
        <item x="17"/>
        <item x="1379"/>
        <item x="343"/>
        <item x="345"/>
        <item x="1467"/>
        <item x="528"/>
        <item x="1261"/>
        <item x="1190"/>
        <item x="824"/>
        <item x="1151"/>
        <item x="1282"/>
        <item x="566"/>
        <item x="57"/>
        <item x="491"/>
        <item x="1143"/>
        <item x="1809"/>
        <item x="2177"/>
        <item x="115"/>
        <item x="902"/>
        <item x="1917"/>
        <item x="652"/>
        <item x="2091"/>
        <item x="199"/>
        <item x="1392"/>
        <item x="102"/>
        <item x="1128"/>
        <item x="1651"/>
        <item x="129"/>
        <item x="618"/>
        <item x="928"/>
        <item x="1654"/>
        <item x="1442"/>
        <item x="439"/>
        <item x="2477"/>
        <item x="1123"/>
        <item x="851"/>
        <item x="829"/>
        <item x="587"/>
        <item x="53"/>
        <item x="2138"/>
        <item x="2004"/>
        <item x="254"/>
        <item x="2498"/>
        <item x="226"/>
        <item x="290"/>
        <item x="568"/>
        <item x="2017"/>
        <item x="1105"/>
        <item x="997"/>
        <item x="205"/>
        <item x="1569"/>
        <item x="2534"/>
        <item x="668"/>
        <item x="438"/>
        <item x="54"/>
        <item x="2128"/>
        <item x="530"/>
        <item x="113"/>
        <item x="942"/>
        <item x="323"/>
        <item x="986"/>
        <item x="835"/>
        <item x="1903"/>
        <item x="2542"/>
        <item x="2278"/>
        <item x="424"/>
        <item x="458"/>
        <item x="811"/>
        <item x="2188"/>
        <item x="116"/>
        <item x="182"/>
        <item x="1181"/>
        <item x="2519"/>
        <item x="1237"/>
        <item x="2521"/>
        <item x="1264"/>
        <item x="1040"/>
        <item x="1883"/>
        <item x="1818"/>
        <item x="793"/>
        <item x="1087"/>
        <item x="52"/>
        <item x="1598"/>
        <item x="2518"/>
        <item x="1354"/>
        <item x="25"/>
        <item x="167"/>
        <item x="62"/>
        <item x="2462"/>
        <item x="2511"/>
        <item x="2507"/>
        <item x="234"/>
        <item x="275"/>
        <item x="291"/>
        <item x="1747"/>
        <item x="1489"/>
        <item x="1458"/>
        <item x="2526"/>
        <item x="2522"/>
        <item x="1099"/>
        <item x="5"/>
        <item x="423"/>
        <item x="1733"/>
        <item x="1222"/>
        <item x="2105"/>
        <item x="2529"/>
        <item x="262"/>
        <item x="1787"/>
        <item x="251"/>
        <item x="2516"/>
        <item x="2280"/>
        <item x="1064"/>
        <item x="844"/>
        <item x="313"/>
        <item x="276"/>
        <item x="2525"/>
        <item x="268"/>
        <item x="660"/>
        <item x="1300"/>
        <item x="1893"/>
        <item x="2504"/>
        <item x="2344"/>
        <item x="1551"/>
        <item x="2533"/>
        <item x="2538"/>
        <item x="163"/>
        <item x="126"/>
        <item x="2233"/>
        <item x="360"/>
        <item x="582"/>
        <item x="1019"/>
        <item x="2120"/>
        <item x="1987"/>
        <item x="1299"/>
        <item x="1976"/>
        <item x="785"/>
        <item x="865"/>
        <item x="685"/>
        <item x="2234"/>
        <item x="552"/>
        <item x="391"/>
        <item x="140"/>
        <item x="2512"/>
        <item x="1614"/>
        <item x="1425"/>
        <item x="1675"/>
        <item x="245"/>
        <item x="2508"/>
        <item x="2503"/>
        <item x="695"/>
        <item x="1532"/>
        <item x="1537"/>
        <item x="677"/>
        <item x="2520"/>
        <item x="1847"/>
        <item x="195"/>
        <item x="2492"/>
        <item x="2457"/>
        <item x="150"/>
        <item x="2488"/>
        <item x="2014"/>
        <item x="2531"/>
        <item x="1017"/>
        <item x="569"/>
        <item x="2455"/>
        <item x="2453"/>
        <item x="749"/>
        <item x="944"/>
        <item x="2483"/>
        <item x="1534"/>
        <item x="2490"/>
        <item x="1325"/>
        <item x="2473"/>
        <item x="2472"/>
        <item x="2474"/>
        <item x="1053"/>
        <item x="2151"/>
        <item x="2464"/>
        <item x="2524"/>
        <item x="918"/>
        <item x="2480"/>
        <item x="1473"/>
        <item x="2514"/>
        <item x="2510"/>
        <item x="2501"/>
        <item x="18"/>
        <item x="2075"/>
        <item x="2461"/>
        <item x="2482"/>
        <item x="1346"/>
        <item x="1347"/>
        <item x="2077"/>
        <item x="2450"/>
        <item x="405"/>
        <item x="2509"/>
        <item x="1486"/>
        <item x="86"/>
        <item x="787"/>
        <item x="637"/>
        <item x="2449"/>
        <item x="2506"/>
        <item x="2530"/>
        <item x="2535"/>
        <item x="672"/>
        <item x="953"/>
        <item x="29"/>
        <item x="2469"/>
        <item x="393"/>
        <item x="555"/>
        <item x="2367"/>
        <item x="2445"/>
        <item x="2489"/>
        <item x="1376"/>
        <item x="678"/>
        <item x="1759"/>
        <item x="1522"/>
        <item x="2499"/>
        <item x="2485"/>
        <item x="2481"/>
        <item x="2502"/>
        <item x="2487"/>
        <item x="2019"/>
        <item x="222"/>
        <item x="336"/>
        <item x="2497"/>
        <item x="99"/>
        <item x="1902"/>
        <item x="2038"/>
        <item x="3"/>
        <item x="1029"/>
        <item x="1511"/>
        <item x="1977"/>
        <item x="2164"/>
        <item x="2436"/>
        <item x="2479"/>
        <item x="2496"/>
        <item x="2470"/>
        <item x="1238"/>
        <item x="304"/>
        <item x="1992"/>
        <item x="2468"/>
        <item x="898"/>
        <item x="2250"/>
        <item x="505"/>
        <item x="2505"/>
        <item x="2439"/>
        <item x="2456"/>
        <item x="803"/>
        <item x="308"/>
        <item x="2494"/>
        <item x="58"/>
        <item x="1921"/>
        <item x="2428"/>
        <item x="2444"/>
        <item x="2006"/>
        <item x="2451"/>
        <item x="2437"/>
        <item x="1263"/>
        <item x="2446"/>
        <item x="2432"/>
        <item x="2429"/>
        <item x="1768"/>
        <item x="2427"/>
        <item x="1009"/>
        <item x="2491"/>
        <item x="1820"/>
        <item x="1950"/>
        <item x="507"/>
        <item x="1927"/>
        <item x="2484"/>
        <item x="1985"/>
        <item x="1450"/>
        <item x="2528"/>
        <item x="2463"/>
        <item x="2414"/>
        <item x="1746"/>
        <item x="1766"/>
        <item x="2443"/>
        <item x="2433"/>
        <item x="950"/>
        <item x="2408"/>
        <item x="1743"/>
        <item x="2416"/>
        <item x="2448"/>
        <item x="2422"/>
        <item x="213"/>
        <item x="2478"/>
        <item x="650"/>
        <item x="1546"/>
        <item x="2515"/>
        <item x="201"/>
        <item x="1838"/>
        <item x="929"/>
        <item x="2394"/>
        <item x="1831"/>
        <item x="2396"/>
        <item x="2426"/>
        <item x="2458"/>
        <item x="2000"/>
        <item x="2397"/>
        <item x="2441"/>
        <item x="977"/>
        <item x="2424"/>
        <item x="2532"/>
        <item x="1764"/>
        <item x="2493"/>
        <item x="748"/>
        <item x="843"/>
        <item x="2404"/>
        <item x="372"/>
        <item x="1669"/>
        <item x="227"/>
        <item x="2268"/>
        <item x="1373"/>
        <item x="2447"/>
        <item x="287"/>
        <item x="1295"/>
        <item x="2527"/>
        <item x="987"/>
        <item x="2405"/>
        <item x="1361"/>
        <item x="106"/>
        <item x="2423"/>
        <item x="605"/>
        <item x="118"/>
        <item x="828"/>
        <item x="2395"/>
        <item x="1336"/>
        <item x="1612"/>
        <item x="2421"/>
        <item x="2387"/>
        <item x="2460"/>
        <item x="910"/>
        <item x="2157"/>
        <item x="1932"/>
        <item x="1636"/>
        <item x="753"/>
        <item x="2420"/>
        <item x="2391"/>
        <item x="2400"/>
        <item x="1850"/>
        <item x="1488"/>
        <item x="2467"/>
        <item x="1988"/>
        <item x="2430"/>
        <item x="2536"/>
        <item x="2417"/>
        <item x="152"/>
        <item x="221"/>
        <item x="1223"/>
        <item x="2386"/>
        <item x="472"/>
        <item x="285"/>
        <item x="1118"/>
        <item x="160"/>
        <item x="2353"/>
        <item x="2331"/>
        <item x="2301"/>
        <item x="2305"/>
        <item x="1250"/>
        <item x="2364"/>
        <item x="1533"/>
        <item x="2355"/>
        <item x="2309"/>
        <item x="2239"/>
        <item x="2377"/>
        <item x="2314"/>
        <item x="2308"/>
        <item x="228"/>
        <item x="2346"/>
        <item x="202"/>
        <item x="84"/>
        <item x="2311"/>
        <item x="2310"/>
        <item x="2328"/>
        <item x="2398"/>
        <item x="563"/>
        <item x="2307"/>
        <item x="2418"/>
        <item x="2335"/>
        <item x="2384"/>
        <item x="983"/>
        <item x="998"/>
        <item x="2513"/>
        <item x="2465"/>
        <item x="2401"/>
        <item x="2339"/>
        <item x="2042"/>
        <item x="780"/>
        <item x="2368"/>
        <item x="2350"/>
        <item x="1454"/>
        <item x="2399"/>
        <item x="2388"/>
        <item x="2373"/>
        <item x="2500"/>
        <item x="576"/>
        <item x="2466"/>
        <item x="2365"/>
        <item x="2337"/>
        <item x="365"/>
        <item x="2338"/>
        <item x="2323"/>
        <item x="2347"/>
        <item x="2475"/>
        <item x="2321"/>
        <item x="273"/>
        <item x="1449"/>
        <item x="1"/>
        <item x="1234"/>
        <item x="1274"/>
        <item x="2476"/>
        <item x="2313"/>
        <item x="487"/>
        <item x="2330"/>
        <item x="2434"/>
        <item x="2297"/>
        <item x="2363"/>
        <item x="2378"/>
        <item x="2440"/>
        <item x="2295"/>
        <item x="1550"/>
        <item x="122"/>
        <item x="1077"/>
        <item x="2410"/>
        <item x="1839"/>
        <item x="706"/>
        <item x="2375"/>
        <item x="1983"/>
        <item x="2332"/>
        <item x="469"/>
        <item x="1259"/>
        <item x="325"/>
        <item x="2541"/>
        <item x="2327"/>
        <item x="1879"/>
        <item x="808"/>
        <item x="2324"/>
        <item x="2315"/>
        <item x="135"/>
        <item x="1657"/>
        <item x="2325"/>
        <item x="2271"/>
        <item x="1394"/>
        <item x="2322"/>
        <item x="2276"/>
        <item x="2385"/>
        <item x="296"/>
        <item x="2342"/>
        <item x="2409"/>
        <item x="44"/>
        <item x="477"/>
        <item x="2392"/>
        <item x="579"/>
        <item x="1071"/>
        <item x="2403"/>
        <item x="239"/>
        <item x="2291"/>
        <item x="2286"/>
        <item x="2379"/>
        <item x="2283"/>
        <item x="2425"/>
        <item x="2320"/>
        <item x="2354"/>
        <item x="2300"/>
        <item x="2369"/>
        <item x="1750"/>
        <item x="2333"/>
        <item x="2345"/>
        <item x="2411"/>
        <item x="1796"/>
        <item x="2390"/>
        <item x="912"/>
        <item x="832"/>
        <item x="635"/>
        <item x="1195"/>
        <item x="2261"/>
        <item x="2097"/>
        <item x="165"/>
        <item x="693"/>
        <item x="2372"/>
        <item x="1878"/>
        <item x="2265"/>
        <item x="2292"/>
        <item x="1204"/>
        <item x="2366"/>
        <item x="2267"/>
        <item x="2282"/>
        <item x="827"/>
        <item x="330"/>
        <item x="841"/>
        <item x="2317"/>
        <item x="2293"/>
        <item x="1789"/>
        <item x="2302"/>
        <item x="2070"/>
        <item x="2299"/>
        <item x="2266"/>
        <item x="1512"/>
        <item x="2270"/>
        <item x="2406"/>
        <item x="85"/>
        <item x="2259"/>
        <item x="2275"/>
        <item x="2517"/>
        <item x="2306"/>
        <item x="1107"/>
        <item x="2348"/>
        <item x="934"/>
        <item x="548"/>
        <item x="497"/>
        <item x="2419"/>
        <item x="2257"/>
        <item x="1786"/>
        <item x="1908"/>
        <item x="2279"/>
        <item x="1523"/>
        <item x="931"/>
        <item x="2389"/>
        <item x="1698"/>
        <item x="1386"/>
        <item x="432"/>
        <item x="2255"/>
        <item x="13"/>
        <item x="2537"/>
        <item x="2402"/>
        <item x="2277"/>
        <item x="1089"/>
        <item x="2362"/>
        <item x="730"/>
        <item x="2374"/>
        <item x="79"/>
        <item x="1409"/>
        <item x="2296"/>
        <item x="123"/>
        <item x="2412"/>
        <item x="1005"/>
        <item x="237"/>
        <item x="991"/>
        <item x="2246"/>
        <item x="2199"/>
        <item x="2208"/>
        <item x="2190"/>
        <item x="2273"/>
        <item x="2237"/>
        <item x="1041"/>
        <item x="2215"/>
        <item x="2194"/>
        <item x="2198"/>
        <item x="2227"/>
        <item x="1447"/>
        <item x="2187"/>
        <item x="2248"/>
        <item x="1242"/>
        <item x="2213"/>
        <item x="274"/>
        <item x="2326"/>
        <item x="1024"/>
        <item x="2376"/>
        <item x="2212"/>
        <item x="2220"/>
        <item x="2205"/>
        <item x="2340"/>
        <item x="1119"/>
        <item x="2287"/>
        <item x="24"/>
        <item x="2189"/>
        <item x="1243"/>
        <item x="2238"/>
        <item x="2454"/>
        <item x="2183"/>
        <item x="2289"/>
        <item x="2214"/>
        <item x="1775"/>
        <item x="169"/>
        <item x="1331"/>
        <item x="786"/>
        <item x="2206"/>
        <item x="1016"/>
        <item x="2148"/>
        <item x="2226"/>
        <item x="2210"/>
        <item x="2232"/>
        <item x="2228"/>
        <item x="687"/>
        <item x="2370"/>
        <item x="2209"/>
        <item x="2180"/>
        <item x="2235"/>
        <item x="2285"/>
        <item x="2352"/>
        <item x="2229"/>
        <item x="482"/>
        <item x="2240"/>
        <item x="431"/>
        <item x="2178"/>
        <item x="2230"/>
        <item x="2223"/>
        <item x="2260"/>
        <item x="612"/>
        <item x="1632"/>
        <item x="2171"/>
        <item x="2192"/>
        <item x="2343"/>
        <item x="2243"/>
        <item x="2174"/>
        <item x="2219"/>
        <item x="1078"/>
        <item x="2181"/>
        <item x="2173"/>
        <item x="892"/>
        <item x="952"/>
        <item x="1334"/>
        <item x="2258"/>
        <item x="2169"/>
        <item x="337"/>
        <item x="504"/>
        <item x="2241"/>
        <item x="1081"/>
        <item x="2184"/>
        <item x="2281"/>
        <item x="745"/>
        <item x="1246"/>
        <item x="196"/>
        <item x="2431"/>
        <item x="1159"/>
        <item x="2442"/>
        <item x="332"/>
        <item x="1557"/>
        <item x="2253"/>
        <item x="725"/>
        <item x="1692"/>
        <item x="2284"/>
        <item x="2191"/>
        <item x="926"/>
        <item x="1514"/>
        <item x="399"/>
        <item x="940"/>
        <item x="2218"/>
        <item x="2"/>
        <item x="522"/>
        <item x="2162"/>
        <item x="2196"/>
        <item x="2222"/>
        <item x="632"/>
        <item x="847"/>
        <item x="2231"/>
        <item x="904"/>
        <item x="446"/>
        <item x="2224"/>
        <item x="2262"/>
        <item x="2179"/>
        <item x="2438"/>
        <item x="2329"/>
        <item x="2168"/>
        <item x="655"/>
        <item x="1085"/>
        <item x="147"/>
        <item x="2170"/>
        <item x="2359"/>
        <item x="2380"/>
        <item x="663"/>
        <item x="465"/>
        <item x="2272"/>
        <item x="2357"/>
        <item x="473"/>
        <item x="535"/>
        <item x="1060"/>
        <item x="614"/>
        <item x="2200"/>
        <item x="2216"/>
        <item x="2167"/>
        <item x="263"/>
        <item x="2263"/>
        <item x="2159"/>
        <item x="2225"/>
        <item x="2166"/>
        <item x="545"/>
        <item x="2252"/>
        <item x="445"/>
        <item x="1484"/>
        <item x="2207"/>
        <item x="2061"/>
        <item x="2051"/>
        <item x="1524"/>
        <item x="2193"/>
        <item x="2118"/>
        <item x="89"/>
        <item x="2074"/>
        <item x="2046"/>
        <item x="2142"/>
        <item x="2045"/>
        <item x="69"/>
        <item x="2072"/>
        <item x="2080"/>
        <item x="70"/>
        <item x="854"/>
        <item x="2049"/>
        <item x="2115"/>
        <item x="2073"/>
        <item x="2312"/>
        <item x="2087"/>
        <item x="2114"/>
        <item x="2137"/>
        <item x="2110"/>
        <item x="2201"/>
        <item x="155"/>
        <item x="2101"/>
        <item x="2195"/>
        <item x="1696"/>
        <item x="2111"/>
        <item x="2121"/>
        <item x="2048"/>
        <item x="1227"/>
        <item x="990"/>
        <item x="2119"/>
        <item x="2063"/>
        <item x="2066"/>
        <item x="2274"/>
        <item x="629"/>
        <item x="2163"/>
        <item x="2094"/>
        <item x="2132"/>
        <item x="2095"/>
        <item x="2154"/>
        <item x="640"/>
        <item x="2067"/>
        <item x="2086"/>
        <item x="10"/>
        <item x="2147"/>
        <item x="2112"/>
        <item x="2318"/>
        <item x="110"/>
        <item x="471"/>
        <item x="1608"/>
        <item x="2043"/>
        <item x="2150"/>
        <item x="875"/>
        <item x="860"/>
        <item x="2064"/>
        <item x="2041"/>
        <item x="2130"/>
        <item x="2081"/>
        <item x="2197"/>
        <item x="2060"/>
        <item x="2124"/>
        <item x="2054"/>
        <item x="2056"/>
        <item x="2175"/>
        <item x="903"/>
        <item x="2089"/>
        <item x="2117"/>
        <item x="939"/>
        <item x="2100"/>
        <item x="2134"/>
        <item x="2242"/>
        <item x="2082"/>
        <item x="2149"/>
        <item x="2244"/>
        <item x="755"/>
        <item x="2108"/>
        <item x="2127"/>
        <item x="2298"/>
        <item x="1288"/>
        <item x="2176"/>
        <item x="378"/>
        <item x="2078"/>
        <item x="2083"/>
        <item x="2033"/>
        <item x="2136"/>
        <item x="2122"/>
        <item x="1506"/>
        <item x="2047"/>
        <item x="2158"/>
        <item x="2079"/>
        <item x="846"/>
        <item x="2104"/>
        <item x="2052"/>
        <item x="2071"/>
        <item x="2146"/>
        <item x="2221"/>
        <item x="1463"/>
        <item x="2092"/>
        <item x="783"/>
        <item x="992"/>
        <item x="1568"/>
        <item x="2109"/>
        <item x="2495"/>
        <item x="433"/>
        <item x="2039"/>
        <item x="2069"/>
        <item x="1526"/>
        <item x="2129"/>
        <item x="2058"/>
        <item x="2032"/>
        <item x="2204"/>
        <item x="2103"/>
        <item x="1378"/>
        <item x="2050"/>
        <item x="2055"/>
        <item x="739"/>
        <item x="924"/>
        <item x="531"/>
        <item x="2161"/>
        <item x="2035"/>
        <item x="1231"/>
        <item x="2106"/>
        <item x="2141"/>
        <item x="2031"/>
        <item x="2135"/>
        <item x="1573"/>
        <item x="2202"/>
        <item x="2023"/>
        <item x="2076"/>
        <item x="2123"/>
        <item x="2057"/>
        <item x="2153"/>
        <item x="1301"/>
        <item x="2036"/>
        <item x="2059"/>
        <item x="682"/>
        <item x="1360"/>
        <item x="153"/>
        <item x="1915"/>
        <item x="385"/>
        <item x="1192"/>
        <item x="2186"/>
        <item x="743"/>
        <item x="2002"/>
        <item x="2099"/>
        <item x="2065"/>
        <item x="1962"/>
        <item x="2131"/>
        <item x="1981"/>
        <item x="1262"/>
        <item x="809"/>
        <item x="2013"/>
        <item x="886"/>
        <item x="2022"/>
        <item x="1956"/>
        <item x="1476"/>
        <item x="857"/>
        <item x="2093"/>
        <item x="1958"/>
        <item x="1999"/>
        <item x="665"/>
        <item x="1990"/>
        <item x="2001"/>
        <item x="1949"/>
        <item x="2010"/>
        <item x="1989"/>
        <item x="2217"/>
        <item x="2269"/>
        <item x="1945"/>
        <item x="1969"/>
        <item x="2021"/>
        <item x="2203"/>
        <item x="1943"/>
        <item x="1995"/>
        <item x="1972"/>
        <item x="143"/>
        <item x="1469"/>
        <item x="2139"/>
        <item x="1942"/>
        <item x="2245"/>
        <item x="1941"/>
        <item x="2008"/>
        <item x="556"/>
        <item x="2160"/>
        <item x="2107"/>
        <item x="1997"/>
        <item x="1998"/>
        <item x="2435"/>
        <item x="2009"/>
        <item x="1971"/>
        <item x="156"/>
        <item x="1986"/>
        <item x="2015"/>
        <item x="2040"/>
        <item x="1934"/>
        <item x="328"/>
        <item x="1968"/>
        <item x="1944"/>
        <item x="1974"/>
        <item x="2254"/>
        <item x="30"/>
        <item x="470"/>
        <item x="1516"/>
        <item x="1993"/>
        <item x="1952"/>
        <item x="2156"/>
        <item x="890"/>
        <item x="1928"/>
        <item x="1957"/>
        <item x="1982"/>
        <item x="1285"/>
        <item x="2133"/>
        <item x="915"/>
        <item x="2096"/>
        <item x="2003"/>
        <item x="1327"/>
        <item x="1926"/>
        <item x="2068"/>
        <item x="2125"/>
        <item x="2027"/>
        <item x="543"/>
        <item x="2007"/>
        <item x="138"/>
        <item x="2012"/>
        <item x="1936"/>
        <item x="2085"/>
        <item x="1984"/>
        <item x="2371"/>
        <item x="807"/>
        <item x="2029"/>
        <item x="2393"/>
        <item x="2025"/>
        <item x="2211"/>
        <item x="80"/>
        <item x="2053"/>
        <item x="1930"/>
        <item x="1916"/>
        <item x="2319"/>
        <item x="1929"/>
        <item x="2185"/>
        <item x="2088"/>
        <item x="1975"/>
        <item x="1933"/>
        <item x="1978"/>
        <item x="1914"/>
        <item x="1101"/>
        <item x="1498"/>
        <item x="217"/>
        <item x="1964"/>
        <item x="1182"/>
        <item x="209"/>
        <item x="1566"/>
        <item x="740"/>
        <item x="1826"/>
        <item x="1854"/>
        <item x="2155"/>
        <item x="1961"/>
        <item x="1963"/>
        <item x="1904"/>
        <item x="1830"/>
        <item x="1919"/>
        <item x="1877"/>
        <item x="1994"/>
        <item x="1811"/>
        <item x="917"/>
        <item x="1840"/>
        <item x="1858"/>
        <item x="1856"/>
        <item x="1918"/>
        <item x="1505"/>
        <item x="1841"/>
        <item x="1887"/>
        <item x="1876"/>
        <item x="1881"/>
        <item x="1010"/>
        <item x="1947"/>
        <item x="1857"/>
        <item x="2152"/>
        <item x="1954"/>
        <item x="1863"/>
        <item x="1937"/>
        <item x="1844"/>
        <item x="1872"/>
        <item x="680"/>
        <item x="1905"/>
        <item x="1991"/>
        <item x="2290"/>
        <item x="1097"/>
        <item x="1799"/>
        <item x="1845"/>
        <item x="1900"/>
        <item x="1922"/>
        <item x="1895"/>
        <item x="1804"/>
        <item x="822"/>
        <item x="2140"/>
        <item x="1851"/>
        <item x="1861"/>
        <item x="1951"/>
        <item x="792"/>
        <item x="1924"/>
        <item x="1889"/>
        <item x="198"/>
        <item x="2182"/>
        <item x="1848"/>
        <item x="1912"/>
        <item x="231"/>
        <item x="1808"/>
        <item x="1792"/>
        <item x="1790"/>
        <item x="697"/>
        <item x="1805"/>
        <item x="1867"/>
        <item x="2034"/>
        <item x="1873"/>
        <item x="1812"/>
        <item x="1824"/>
        <item x="1827"/>
        <item x="1829"/>
        <item x="1888"/>
        <item x="1797"/>
        <item x="1793"/>
        <item x="1866"/>
        <item x="1884"/>
        <item x="1835"/>
        <item x="1828"/>
        <item x="1899"/>
        <item x="718"/>
        <item x="1996"/>
        <item x="2459"/>
        <item x="1783"/>
        <item x="277"/>
        <item x="1913"/>
        <item x="1059"/>
        <item x="1870"/>
        <item x="1816"/>
        <item x="1891"/>
        <item x="1885"/>
        <item x="1778"/>
        <item x="1886"/>
        <item x="1794"/>
        <item x="1874"/>
        <item x="1785"/>
        <item x="1821"/>
        <item x="1946"/>
        <item x="1776"/>
        <item x="1901"/>
        <item x="1892"/>
        <item x="223"/>
        <item x="1935"/>
        <item x="1798"/>
        <item x="2044"/>
        <item x="1788"/>
        <item x="1791"/>
        <item x="1375"/>
        <item x="246"/>
        <item x="542"/>
        <item x="700"/>
        <item x="48"/>
        <item x="1920"/>
        <item x="1825"/>
        <item x="1890"/>
        <item x="1096"/>
        <item x="1782"/>
        <item x="2102"/>
        <item x="1810"/>
        <item x="1869"/>
        <item x="1802"/>
        <item x="302"/>
        <item x="1795"/>
        <item x="1836"/>
        <item x="1880"/>
        <item x="1980"/>
        <item x="1719"/>
        <item x="1751"/>
        <item x="1846"/>
        <item x="1773"/>
        <item x="2026"/>
        <item x="1729"/>
        <item x="1756"/>
        <item x="1491"/>
        <item x="1755"/>
        <item x="1710"/>
        <item x="1723"/>
        <item x="151"/>
        <item x="1806"/>
        <item x="671"/>
        <item x="1925"/>
        <item x="1817"/>
        <item x="1734"/>
        <item x="1270"/>
        <item x="1727"/>
        <item x="1860"/>
        <item x="1749"/>
        <item x="1815"/>
        <item x="1742"/>
        <item x="1745"/>
        <item x="1738"/>
        <item x="1769"/>
        <item x="1761"/>
        <item x="1862"/>
        <item x="1004"/>
        <item x="1833"/>
        <item x="1758"/>
        <item x="1741"/>
        <item x="1898"/>
        <item x="1731"/>
        <item x="1715"/>
        <item x="1724"/>
        <item x="1855"/>
        <item x="1779"/>
        <item x="1752"/>
        <item x="1813"/>
        <item x="1705"/>
        <item x="191"/>
        <item x="1800"/>
        <item x="1973"/>
        <item x="1732"/>
        <item x="1737"/>
        <item x="1753"/>
        <item x="1699"/>
        <item x="2316"/>
        <item x="1765"/>
        <item x="937"/>
        <item x="1760"/>
        <item x="1728"/>
        <item x="1784"/>
        <item x="1538"/>
        <item x="2098"/>
        <item x="1896"/>
        <item x="1725"/>
        <item x="1762"/>
        <item x="2028"/>
        <item x="1695"/>
        <item x="1807"/>
        <item x="1871"/>
        <item x="2030"/>
        <item x="1712"/>
        <item x="1708"/>
        <item x="943"/>
        <item x="1639"/>
        <item x="1700"/>
        <item x="1617"/>
        <item x="1678"/>
        <item x="1894"/>
        <item x="1655"/>
        <item x="1716"/>
        <item x="1688"/>
        <item x="1684"/>
        <item x="1730"/>
        <item x="1955"/>
        <item x="1618"/>
        <item x="1663"/>
        <item x="1635"/>
        <item x="1638"/>
        <item x="1641"/>
        <item x="1703"/>
        <item x="1774"/>
        <item x="1644"/>
        <item x="1656"/>
        <item x="1616"/>
        <item x="1103"/>
        <item x="2144"/>
        <item x="1646"/>
        <item x="1650"/>
        <item x="1671"/>
        <item x="1631"/>
        <item x="1659"/>
        <item x="863"/>
        <item x="1630"/>
        <item x="1680"/>
        <item x="1814"/>
        <item x="947"/>
        <item x="2024"/>
        <item x="1667"/>
        <item x="1647"/>
        <item x="1906"/>
        <item x="1832"/>
        <item x="1633"/>
        <item x="1940"/>
        <item x="1709"/>
        <item x="1265"/>
        <item x="1713"/>
        <item x="1711"/>
        <item x="1665"/>
        <item x="705"/>
        <item x="1690"/>
        <item x="1677"/>
        <item x="1714"/>
        <item x="2294"/>
        <item x="1613"/>
        <item x="1666"/>
        <item x="1875"/>
        <item x="1689"/>
        <item x="1668"/>
        <item x="1721"/>
        <item x="1649"/>
        <item x="1672"/>
        <item x="1686"/>
        <item x="1050"/>
        <item x="1637"/>
        <item x="1939"/>
        <item x="1736"/>
        <item x="1772"/>
        <item x="621"/>
        <item x="1948"/>
        <item x="1740"/>
        <item x="1628"/>
        <item x="1739"/>
        <item x="551"/>
        <item x="1859"/>
        <item x="2084"/>
        <item x="2471"/>
        <item x="1693"/>
        <item x="1717"/>
        <item x="1897"/>
        <item x="1681"/>
        <item x="1609"/>
        <item x="1670"/>
        <item x="1931"/>
        <item x="1653"/>
        <item x="1748"/>
        <item x="1620"/>
        <item x="881"/>
        <item x="1597"/>
        <item x="1615"/>
        <item x="1600"/>
        <item x="1623"/>
        <item x="1599"/>
        <item x="1584"/>
        <item x="1938"/>
        <item x="1588"/>
        <item x="1648"/>
        <item x="1685"/>
        <item x="1591"/>
        <item x="1605"/>
        <item x="1757"/>
        <item x="776"/>
        <item x="1594"/>
        <item x="1853"/>
        <item x="1596"/>
        <item x="1607"/>
        <item x="839"/>
        <item x="108"/>
        <item x="1910"/>
        <item x="1819"/>
        <item x="1589"/>
        <item x="1864"/>
        <item x="1586"/>
        <item x="1289"/>
        <item x="56"/>
        <item x="2037"/>
        <item x="1722"/>
        <item x="1658"/>
        <item x="81"/>
        <item x="2113"/>
        <item x="1662"/>
        <item x="1610"/>
        <item x="1660"/>
        <item x="1585"/>
        <item x="2247"/>
        <item x="1726"/>
        <item x="1606"/>
        <item x="589"/>
        <item x="1582"/>
        <item x="791"/>
        <item x="1966"/>
        <item x="1577"/>
        <item x="51"/>
        <item x="317"/>
        <item x="1595"/>
        <item x="404"/>
        <item x="558"/>
        <item x="1580"/>
        <item x="1398"/>
        <item x="1399"/>
        <item x="1415"/>
        <item x="1474"/>
        <item x="318"/>
        <item x="1455"/>
        <item x="1465"/>
        <item x="1482"/>
        <item x="1414"/>
        <item x="1466"/>
        <item x="1478"/>
        <item x="1421"/>
        <item x="1625"/>
        <item x="1440"/>
        <item x="1642"/>
        <item x="1448"/>
        <item x="75"/>
        <item x="1593"/>
        <item x="1460"/>
        <item x="1587"/>
        <item x="1477"/>
        <item x="1483"/>
        <item x="2358"/>
        <item x="2090"/>
        <item x="1640"/>
        <item x="1781"/>
        <item x="1456"/>
        <item x="1472"/>
        <item x="1525"/>
        <item x="1518"/>
        <item x="1427"/>
        <item x="1548"/>
        <item x="1459"/>
        <item x="1441"/>
        <item x="1673"/>
        <item x="1497"/>
        <item x="1464"/>
        <item x="1528"/>
        <item x="1422"/>
        <item x="1561"/>
        <item x="1446"/>
        <item x="1520"/>
        <item x="698"/>
        <item x="1603"/>
        <item x="1420"/>
        <item x="1510"/>
        <item x="1555"/>
        <item x="40"/>
        <item x="1545"/>
        <item x="1401"/>
        <item x="1419"/>
        <item x="1499"/>
        <item x="329"/>
        <item x="1601"/>
        <item x="1579"/>
        <item x="1567"/>
        <item x="1462"/>
        <item x="1406"/>
        <item x="1501"/>
        <item x="1451"/>
        <item x="1571"/>
        <item x="1468"/>
        <item x="1683"/>
        <item x="1397"/>
        <item x="1645"/>
        <item x="1583"/>
        <item x="1801"/>
        <item x="638"/>
        <item x="1494"/>
        <item x="1611"/>
        <item x="1475"/>
        <item x="1562"/>
        <item x="1777"/>
        <item x="1513"/>
        <item x="1391"/>
        <item x="1697"/>
        <item x="1541"/>
        <item x="1341"/>
        <item x="1480"/>
        <item x="1405"/>
        <item x="731"/>
        <item x="1564"/>
        <item x="1592"/>
        <item x="1558"/>
        <item x="2126"/>
        <item x="417"/>
        <item x="1479"/>
        <item x="738"/>
        <item x="1445"/>
        <item x="2062"/>
        <item x="1718"/>
        <item x="758"/>
        <item x="1661"/>
        <item x="1517"/>
        <item x="1664"/>
        <item x="1503"/>
        <item x="1403"/>
        <item x="1493"/>
        <item x="1691"/>
        <item x="1367"/>
        <item x="1519"/>
        <item x="1381"/>
        <item x="1540"/>
        <item x="1560"/>
        <item x="1383"/>
        <item x="1529"/>
        <item x="1500"/>
        <item x="1439"/>
        <item x="1396"/>
        <item x="607"/>
        <item x="1410"/>
        <item x="2143"/>
        <item x="1368"/>
        <item x="1554"/>
        <item x="1754"/>
        <item x="1370"/>
        <item x="1574"/>
        <item x="1390"/>
        <item x="480"/>
        <item x="1374"/>
        <item x="1395"/>
        <item x="1452"/>
        <item x="1384"/>
        <item x="1407"/>
        <item x="1385"/>
        <item x="1674"/>
        <item x="1492"/>
        <item x="2249"/>
        <item x="1487"/>
        <item x="1471"/>
        <item x="500"/>
        <item x="1490"/>
        <item x="1438"/>
        <item x="1515"/>
        <item x="1834"/>
        <item x="300"/>
        <item x="1380"/>
        <item x="1570"/>
        <item x="1502"/>
        <item x="1843"/>
        <item x="1423"/>
        <item x="1542"/>
        <item x="1382"/>
        <item x="567"/>
        <item x="1388"/>
        <item x="267"/>
        <item x="249"/>
        <item x="908"/>
        <item x="1621"/>
        <item x="1720"/>
        <item x="1418"/>
        <item x="1682"/>
        <item x="1572"/>
        <item x="1358"/>
        <item x="1317"/>
        <item x="1349"/>
        <item x="1435"/>
        <item x="1345"/>
        <item x="26"/>
        <item x="1549"/>
        <item x="1311"/>
        <item x="1356"/>
        <item x="1337"/>
        <item x="1578"/>
        <item x="1507"/>
        <item x="2288"/>
        <item x="1364"/>
        <item x="1306"/>
        <item x="1302"/>
        <item x="1393"/>
        <item x="1328"/>
        <item x="1417"/>
        <item x="595"/>
        <item x="1823"/>
        <item x="1309"/>
        <item x="1314"/>
        <item x="1320"/>
        <item x="1324"/>
        <item x="1307"/>
        <item x="1357"/>
        <item x="593"/>
        <item x="1443"/>
        <item x="364"/>
        <item x="592"/>
        <item x="1355"/>
        <item x="1362"/>
        <item x="1411"/>
        <item x="1679"/>
        <item x="1359"/>
        <item x="1911"/>
        <item x="1338"/>
        <item x="1771"/>
        <item x="1323"/>
        <item x="1424"/>
        <item x="1622"/>
        <item x="1312"/>
        <item x="757"/>
        <item x="1412"/>
        <item x="1495"/>
        <item x="836"/>
        <item x="1543"/>
        <item x="1329"/>
        <item x="1304"/>
        <item x="479"/>
        <item x="341"/>
        <item x="1496"/>
        <item x="1348"/>
        <item x="1316"/>
        <item x="1339"/>
        <item x="1342"/>
        <item x="1291"/>
        <item x="1544"/>
        <item x="1294"/>
        <item x="1298"/>
        <item x="812"/>
        <item x="1377"/>
        <item x="1351"/>
        <item x="240"/>
        <item x="1292"/>
        <item x="311"/>
        <item x="1369"/>
        <item x="264"/>
        <item x="1363"/>
        <item x="1365"/>
        <item x="501"/>
        <item x="1296"/>
        <item x="1389"/>
        <item x="1352"/>
        <item x="306"/>
        <item x="1437"/>
        <item x="1046"/>
        <item x="737"/>
        <item x="1350"/>
        <item x="1400"/>
        <item x="1553"/>
        <item x="1086"/>
        <item x="242"/>
        <item x="2145"/>
        <item x="1687"/>
        <item x="1321"/>
        <item x="1319"/>
        <item x="636"/>
        <item x="315"/>
        <item x="1272"/>
        <item x="1268"/>
        <item x="2256"/>
        <item x="1344"/>
        <item x="1279"/>
        <item x="1269"/>
        <item x="1408"/>
        <item x="1297"/>
        <item x="1248"/>
        <item x="1333"/>
        <item x="1283"/>
        <item x="1271"/>
        <item x="911"/>
        <item x="1266"/>
        <item x="1371"/>
        <item x="1576"/>
        <item x="1457"/>
        <item x="1372"/>
        <item x="1429"/>
        <item x="2020"/>
        <item x="2413"/>
        <item x="1260"/>
        <item x="560"/>
        <item x="1267"/>
        <item x="1247"/>
        <item x="1552"/>
        <item x="1313"/>
        <item x="1436"/>
        <item x="880"/>
        <item x="1822"/>
        <item x="1278"/>
        <item x="388"/>
        <item x="1275"/>
        <item x="1228"/>
        <item x="1217"/>
        <item x="1258"/>
        <item x="769"/>
        <item x="1095"/>
        <item x="1970"/>
        <item x="1326"/>
        <item x="1216"/>
        <item x="1251"/>
        <item x="1273"/>
        <item x="1225"/>
        <item x="1220"/>
        <item x="177"/>
        <item x="1303"/>
        <item x="1604"/>
        <item x="1209"/>
        <item x="1239"/>
        <item x="1256"/>
        <item x="1207"/>
        <item x="1254"/>
        <item x="356"/>
        <item x="1211"/>
        <item x="1219"/>
        <item x="478"/>
        <item x="2382"/>
        <item x="1509"/>
        <item x="1230"/>
        <item x="675"/>
        <item x="1308"/>
        <item x="1206"/>
        <item x="421"/>
        <item x="1770"/>
        <item x="1343"/>
        <item x="370"/>
        <item x="1210"/>
        <item x="1315"/>
        <item x="1257"/>
        <item x="1276"/>
        <item x="1214"/>
        <item x="1188"/>
        <item x="1232"/>
        <item x="1183"/>
        <item x="1907"/>
        <item x="1160"/>
        <item x="1167"/>
        <item x="1153"/>
        <item x="1253"/>
        <item x="2383"/>
        <item x="1171"/>
        <item x="490"/>
        <item x="162"/>
        <item x="1152"/>
        <item x="1187"/>
        <item x="1235"/>
        <item x="1169"/>
        <item x="1203"/>
        <item x="1627"/>
        <item x="1240"/>
        <item x="1185"/>
        <item x="1189"/>
        <item x="1191"/>
        <item x="1245"/>
        <item x="1284"/>
        <item x="1430"/>
        <item x="1174"/>
        <item x="1965"/>
        <item x="174"/>
        <item x="600"/>
        <item x="1241"/>
        <item x="1158"/>
        <item x="1177"/>
        <item x="1196"/>
        <item x="1180"/>
        <item x="1170"/>
        <item x="400"/>
        <item x="1530"/>
        <item x="1218"/>
        <item x="2005"/>
        <item x="1305"/>
        <item x="389"/>
        <item x="1481"/>
        <item x="1199"/>
        <item x="1165"/>
        <item x="1156"/>
        <item x="1559"/>
        <item x="1547"/>
        <item x="1155"/>
        <item x="1909"/>
        <item x="194"/>
        <item x="1176"/>
        <item x="1340"/>
        <item x="130"/>
        <item x="1154"/>
        <item x="1144"/>
        <item x="1193"/>
        <item x="178"/>
        <item x="1184"/>
        <item x="559"/>
        <item x="1142"/>
        <item x="1508"/>
        <item x="1226"/>
        <item x="1147"/>
        <item x="1404"/>
        <item x="1135"/>
        <item x="735"/>
        <item x="1201"/>
        <item x="1139"/>
        <item x="1212"/>
        <item x="1521"/>
        <item x="1146"/>
        <item x="1145"/>
        <item x="1416"/>
        <item x="2165"/>
        <item x="305"/>
        <item x="236"/>
        <item x="1198"/>
        <item x="359"/>
        <item x="1164"/>
        <item x="1197"/>
        <item x="1979"/>
        <item x="1129"/>
        <item x="1124"/>
        <item x="1131"/>
        <item x="1744"/>
        <item x="1127"/>
        <item x="1157"/>
        <item x="1116"/>
        <item x="1148"/>
        <item x="1163"/>
        <item x="1113"/>
        <item x="2547"/>
        <item x="1115"/>
        <item x="1704"/>
        <item x="1114"/>
        <item x="1229"/>
        <item x="1138"/>
        <item x="728"/>
        <item x="1428"/>
        <item x="1122"/>
        <item x="339"/>
        <item x="369"/>
        <item x="1224"/>
        <item x="1330"/>
        <item x="1109"/>
        <item x="1111"/>
        <item x="1108"/>
        <item x="1125"/>
        <item x="1106"/>
        <item x="1213"/>
        <item x="1137"/>
        <item x="1173"/>
        <item x="564"/>
        <item x="963"/>
        <item x="1149"/>
        <item x="1431"/>
        <item x="1012"/>
        <item x="1070"/>
        <item x="1020"/>
        <item x="989"/>
        <item x="996"/>
        <item x="486"/>
        <item x="1335"/>
        <item x="964"/>
        <item x="1080"/>
        <item x="1803"/>
        <item x="1287"/>
        <item x="1536"/>
        <item x="1091"/>
        <item x="1074"/>
        <item x="1025"/>
        <item x="1058"/>
        <item x="1021"/>
        <item x="1026"/>
        <item x="1073"/>
        <item x="979"/>
        <item x="1002"/>
        <item x="1045"/>
        <item x="1208"/>
        <item x="1162"/>
        <item x="1255"/>
        <item x="1028"/>
        <item x="988"/>
        <item x="1023"/>
        <item x="1007"/>
        <item x="1006"/>
        <item x="1001"/>
        <item x="976"/>
        <item x="1079"/>
        <item x="1332"/>
        <item x="1093"/>
        <item x="995"/>
        <item x="972"/>
        <item x="1172"/>
        <item x="1249"/>
        <item x="1068"/>
        <item x="1088"/>
        <item x="948"/>
        <item x="1054"/>
        <item x="1882"/>
        <item x="958"/>
        <item x="1090"/>
        <item x="1047"/>
        <item x="1619"/>
        <item x="956"/>
        <item x="1140"/>
        <item x="1531"/>
        <item x="2016"/>
        <item x="1035"/>
        <item x="1134"/>
        <item x="949"/>
        <item x="1056"/>
        <item x="266"/>
        <item x="1008"/>
        <item x="1353"/>
        <item x="966"/>
        <item x="280"/>
        <item x="2116"/>
        <item x="493"/>
        <item x="971"/>
        <item x="2415"/>
        <item x="362"/>
        <item x="951"/>
        <item x="1037"/>
        <item x="975"/>
        <item x="1132"/>
        <item x="962"/>
        <item x="1042"/>
        <item x="1030"/>
        <item x="1022"/>
        <item x="1676"/>
        <item x="7"/>
        <item x="985"/>
        <item x="1221"/>
        <item x="957"/>
        <item x="1694"/>
        <item x="1110"/>
        <item x="1706"/>
        <item x="1117"/>
        <item x="1043"/>
        <item x="1205"/>
        <item x="1083"/>
        <item x="1136"/>
        <item x="50"/>
        <item x="1069"/>
        <item x="63"/>
        <item x="965"/>
        <item x="933"/>
        <item x="1233"/>
        <item x="1094"/>
        <item x="1179"/>
        <item x="959"/>
        <item x="494"/>
        <item x="994"/>
        <item x="1141"/>
        <item x="1215"/>
        <item x="1003"/>
        <item x="78"/>
        <item x="1092"/>
        <item x="2351"/>
        <item x="1485"/>
        <item x="932"/>
        <item x="1186"/>
        <item x="1014"/>
        <item x="466"/>
        <item x="1015"/>
        <item x="476"/>
        <item x="121"/>
        <item x="1133"/>
        <item x="1048"/>
        <item x="901"/>
        <item x="1178"/>
        <item x="936"/>
        <item x="897"/>
        <item x="1076"/>
        <item x="920"/>
        <item x="909"/>
        <item x="938"/>
        <item x="978"/>
        <item x="913"/>
        <item x="1075"/>
        <item x="927"/>
        <item x="907"/>
        <item x="921"/>
        <item x="1426"/>
        <item x="1067"/>
        <item x="900"/>
        <item x="1057"/>
        <item x="961"/>
        <item x="955"/>
        <item x="1959"/>
        <item x="375"/>
        <item x="724"/>
        <item x="879"/>
        <item x="888"/>
        <item x="1563"/>
        <item x="891"/>
        <item x="999"/>
        <item x="946"/>
        <item x="309"/>
        <item x="1036"/>
        <item x="1018"/>
        <item x="1032"/>
        <item x="229"/>
        <item x="896"/>
        <item x="935"/>
        <item x="887"/>
        <item x="1102"/>
        <item x="882"/>
        <item x="874"/>
        <item x="1413"/>
        <item x="923"/>
        <item x="872"/>
        <item x="884"/>
        <item x="1120"/>
        <item x="899"/>
        <item x="869"/>
        <item x="483"/>
        <item x="1280"/>
        <item x="876"/>
        <item x="877"/>
        <item x="1130"/>
        <item x="1055"/>
        <item x="1535"/>
        <item x="2360"/>
        <item x="1039"/>
        <item x="885"/>
        <item x="294"/>
        <item x="1150"/>
        <item x="919"/>
        <item x="586"/>
        <item x="1629"/>
        <item x="878"/>
        <item x="485"/>
        <item x="1470"/>
        <item x="941"/>
        <item x="1434"/>
        <item x="894"/>
        <item x="279"/>
        <item x="90"/>
        <item x="973"/>
        <item x="871"/>
        <item x="967"/>
        <item x="661"/>
        <item x="954"/>
        <item x="866"/>
        <item x="1923"/>
        <item x="1202"/>
        <item x="762"/>
        <item x="1539"/>
        <item x="849"/>
        <item x="784"/>
        <item x="789"/>
        <item x="778"/>
        <item x="790"/>
        <item x="834"/>
        <item x="1402"/>
        <item x="550"/>
        <item x="802"/>
        <item x="810"/>
        <item x="772"/>
        <item x="848"/>
        <item x="819"/>
        <item x="117"/>
        <item x="867"/>
        <item x="1052"/>
        <item x="831"/>
        <item x="1121"/>
        <item x="1065"/>
        <item x="815"/>
        <item x="813"/>
        <item x="970"/>
        <item x="779"/>
        <item x="826"/>
        <item x="760"/>
        <item x="855"/>
        <item x="862"/>
        <item x="1000"/>
        <item x="842"/>
        <item x="1033"/>
        <item x="816"/>
        <item x="759"/>
        <item x="775"/>
        <item x="1842"/>
        <item x="845"/>
        <item x="817"/>
        <item x="382"/>
        <item x="2011"/>
        <item x="766"/>
        <item x="1044"/>
        <item x="864"/>
        <item x="765"/>
        <item x="771"/>
        <item x="752"/>
        <item x="825"/>
        <item x="1366"/>
        <item x="806"/>
        <item x="850"/>
        <item x="770"/>
        <item x="818"/>
        <item x="801"/>
        <item x="833"/>
        <item x="756"/>
        <item x="761"/>
        <item x="747"/>
        <item x="906"/>
        <item x="1953"/>
        <item x="39"/>
        <item x="1049"/>
        <item x="796"/>
        <item x="87"/>
        <item x="750"/>
        <item x="1013"/>
        <item x="754"/>
        <item x="1112"/>
        <item x="893"/>
        <item x="773"/>
        <item x="744"/>
        <item x="764"/>
        <item x="788"/>
        <item x="734"/>
        <item x="800"/>
        <item x="206"/>
        <item x="572"/>
        <item x="794"/>
        <item x="1444"/>
        <item x="736"/>
        <item x="852"/>
        <item x="960"/>
        <item x="1200"/>
        <item x="1286"/>
        <item x="868"/>
        <item x="732"/>
        <item x="781"/>
        <item x="721"/>
        <item x="741"/>
        <item x="777"/>
        <item x="723"/>
        <item x="727"/>
        <item x="709"/>
        <item x="2381"/>
        <item x="1556"/>
        <item x="820"/>
        <item x="711"/>
        <item x="703"/>
        <item x="307"/>
        <item x="984"/>
        <item x="715"/>
        <item x="282"/>
        <item x="188"/>
        <item x="726"/>
        <item x="1763"/>
        <item x="331"/>
        <item x="36"/>
        <item x="14"/>
        <item x="859"/>
        <item x="873"/>
        <item x="647"/>
        <item x="659"/>
        <item x="631"/>
        <item x="664"/>
        <item x="694"/>
        <item x="616"/>
        <item x="649"/>
        <item x="713"/>
        <item x="670"/>
        <item x="720"/>
        <item x="686"/>
        <item x="861"/>
        <item x="708"/>
        <item x="870"/>
        <item x="712"/>
        <item x="561"/>
        <item x="717"/>
        <item x="701"/>
        <item x="768"/>
        <item x="643"/>
        <item x="617"/>
        <item x="619"/>
        <item x="658"/>
        <item x="197"/>
        <item x="435"/>
        <item x="344"/>
        <item x="666"/>
        <item x="656"/>
        <item x="690"/>
        <item x="312"/>
        <item x="719"/>
        <item x="620"/>
        <item x="642"/>
        <item x="925"/>
        <item x="733"/>
        <item x="622"/>
        <item x="716"/>
        <item x="627"/>
        <item x="613"/>
        <item x="804"/>
        <item x="729"/>
        <item x="611"/>
        <item x="673"/>
        <item x="683"/>
        <item x="422"/>
        <item x="699"/>
        <item x="838"/>
        <item x="608"/>
        <item x="641"/>
        <item x="603"/>
        <item x="645"/>
        <item x="601"/>
        <item x="2546"/>
        <item x="1387"/>
        <item x="657"/>
        <item x="1244"/>
        <item x="609"/>
        <item x="714"/>
        <item x="604"/>
        <item x="1624"/>
        <item x="639"/>
        <item x="597"/>
        <item x="669"/>
        <item x="35"/>
        <item x="702"/>
        <item x="1527"/>
        <item x="795"/>
        <item x="1084"/>
        <item x="774"/>
        <item x="598"/>
        <item x="602"/>
        <item x="1126"/>
        <item x="159"/>
        <item x="326"/>
        <item x="1461"/>
        <item x="570"/>
        <item x="540"/>
        <item x="19"/>
        <item x="512"/>
        <item x="588"/>
        <item x="533"/>
        <item x="506"/>
        <item x="1031"/>
        <item x="525"/>
        <item x="895"/>
        <item x="520"/>
        <item x="238"/>
        <item x="623"/>
        <item x="547"/>
        <item x="746"/>
        <item x="799"/>
        <item x="511"/>
        <item x="510"/>
        <item x="691"/>
        <item x="575"/>
        <item x="164"/>
        <item x="503"/>
        <item x="615"/>
        <item x="767"/>
        <item x="546"/>
        <item x="527"/>
        <item x="537"/>
        <item x="544"/>
        <item x="554"/>
        <item x="742"/>
        <item x="565"/>
        <item x="502"/>
        <item x="516"/>
        <item x="696"/>
        <item x="594"/>
        <item x="573"/>
        <item x="596"/>
        <item x="288"/>
        <item x="591"/>
        <item x="1166"/>
        <item x="1626"/>
        <item x="534"/>
        <item x="797"/>
        <item x="1061"/>
        <item x="489"/>
        <item x="553"/>
        <item x="571"/>
        <item x="495"/>
        <item x="1034"/>
        <item x="420"/>
        <item x="574"/>
        <item x="557"/>
        <item x="515"/>
        <item x="577"/>
        <item x="514"/>
        <item x="539"/>
        <item x="538"/>
        <item x="916"/>
        <item x="982"/>
        <item x="92"/>
        <item x="488"/>
        <item x="590"/>
        <item x="451"/>
        <item x="821"/>
        <item x="1960"/>
        <item x="452"/>
        <item x="823"/>
        <item x="2545"/>
        <item x="583"/>
        <item x="463"/>
        <item x="484"/>
        <item x="475"/>
        <item x="109"/>
        <item x="782"/>
        <item x="993"/>
        <item x="462"/>
        <item x="168"/>
        <item x="508"/>
        <item x="461"/>
        <item x="1236"/>
        <item x="454"/>
        <item x="455"/>
        <item x="449"/>
        <item x="517"/>
        <item x="922"/>
        <item x="440"/>
        <item x="460"/>
        <item x="519"/>
        <item x="856"/>
        <item x="914"/>
        <item x="599"/>
        <item x="1194"/>
        <item x="524"/>
        <item x="496"/>
        <item x="464"/>
        <item x="509"/>
        <item x="437"/>
        <item x="521"/>
        <item x="442"/>
        <item x="751"/>
        <item x="172"/>
        <item x="1168"/>
        <item x="149"/>
        <item x="763"/>
        <item x="436"/>
        <item x="430"/>
        <item x="584"/>
        <item x="518"/>
        <item x="704"/>
        <item x="412"/>
        <item x="232"/>
        <item x="414"/>
        <item x="427"/>
        <item x="667"/>
        <item x="128"/>
        <item x="443"/>
        <item x="395"/>
        <item x="416"/>
        <item x="425"/>
        <item x="397"/>
        <item x="450"/>
        <item x="418"/>
        <item x="830"/>
        <item x="413"/>
        <item x="386"/>
        <item x="513"/>
        <item x="406"/>
        <item x="905"/>
        <item x="853"/>
        <item x="403"/>
        <item x="1453"/>
        <item x="456"/>
        <item x="1104"/>
        <item x="1310"/>
        <item x="398"/>
        <item x="419"/>
        <item x="390"/>
        <item x="161"/>
        <item x="1575"/>
        <item x="361"/>
        <item x="883"/>
        <item x="606"/>
        <item x="137"/>
        <item x="633"/>
        <item x="498"/>
        <item x="408"/>
        <item x="61"/>
        <item x="392"/>
        <item x="383"/>
        <item x="354"/>
        <item x="34"/>
        <item x="21"/>
        <item x="380"/>
        <item x="377"/>
        <item x="64"/>
        <item x="474"/>
        <item x="429"/>
        <item x="428"/>
        <item x="402"/>
        <item x="373"/>
        <item x="523"/>
        <item x="2018"/>
        <item x="363"/>
        <item x="340"/>
        <item x="499"/>
        <item x="355"/>
        <item x="342"/>
        <item x="676"/>
        <item x="187"/>
        <item x="415"/>
        <item x="1027"/>
        <item x="371"/>
        <item x="348"/>
        <item x="335"/>
        <item x="526"/>
        <item x="1038"/>
        <item x="457"/>
        <item x="549"/>
        <item x="353"/>
        <item x="376"/>
        <item x="447"/>
        <item x="272"/>
        <item x="316"/>
        <item x="651"/>
        <item x="314"/>
        <item x="366"/>
        <item x="265"/>
        <item x="310"/>
        <item x="253"/>
        <item x="250"/>
        <item x="322"/>
        <item x="368"/>
        <item x="269"/>
        <item x="374"/>
        <item x="208"/>
        <item x="1066"/>
        <item x="284"/>
        <item x="338"/>
        <item x="349"/>
        <item x="244"/>
        <item x="259"/>
        <item x="407"/>
        <item x="684"/>
        <item x="1433"/>
        <item x="689"/>
        <item x="46"/>
        <item x="441"/>
        <item x="289"/>
        <item x="381"/>
        <item x="257"/>
        <item x="459"/>
        <item x="261"/>
        <item x="281"/>
        <item x="409"/>
        <item x="350"/>
        <item x="235"/>
        <item x="722"/>
        <item x="297"/>
        <item x="292"/>
        <item x="346"/>
        <item x="216"/>
        <item x="214"/>
        <item x="258"/>
        <item x="837"/>
        <item x="396"/>
        <item x="212"/>
        <item x="104"/>
        <item x="581"/>
        <item x="453"/>
        <item x="630"/>
        <item x="434"/>
        <item x="532"/>
        <item x="625"/>
        <item x="580"/>
        <item x="644"/>
        <item x="184"/>
        <item x="255"/>
        <item x="204"/>
        <item x="193"/>
        <item x="200"/>
        <item x="710"/>
        <item x="357"/>
        <item x="49"/>
        <item x="387"/>
        <item x="203"/>
        <item x="119"/>
        <item x="97"/>
        <item x="170"/>
        <item x="248"/>
        <item x="974"/>
        <item x="218"/>
        <item x="1432"/>
        <item x="215"/>
        <item x="481"/>
        <item x="334"/>
        <item x="72"/>
        <item x="190"/>
        <item x="112"/>
        <item x="1252"/>
        <item x="131"/>
        <item x="157"/>
        <item x="628"/>
        <item x="141"/>
        <item x="1634"/>
        <item x="192"/>
        <item x="319"/>
        <item x="394"/>
        <item x="91"/>
        <item x="145"/>
        <item x="324"/>
        <item x="1161"/>
        <item x="969"/>
        <item x="148"/>
        <item x="136"/>
        <item x="139"/>
        <item x="65"/>
        <item x="681"/>
        <item x="185"/>
        <item x="270"/>
        <item x="124"/>
        <item x="207"/>
        <item x="278"/>
        <item x="144"/>
        <item x="171"/>
        <item x="930"/>
        <item x="981"/>
        <item x="444"/>
        <item x="93"/>
        <item x="321"/>
        <item x="154"/>
        <item x="59"/>
        <item x="38"/>
        <item x="320"/>
        <item x="127"/>
        <item x="83"/>
        <item x="179"/>
        <item x="132"/>
        <item x="351"/>
        <item x="1100"/>
        <item x="181"/>
        <item x="88"/>
        <item x="101"/>
        <item x="98"/>
        <item x="1072"/>
        <item x="74"/>
        <item x="225"/>
        <item x="299"/>
        <item x="303"/>
        <item x="585"/>
        <item x="401"/>
        <item x="379"/>
        <item x="610"/>
        <item x="295"/>
        <item x="648"/>
        <item x="31"/>
        <item x="114"/>
        <item x="243"/>
        <item x="60"/>
        <item x="166"/>
        <item x="578"/>
        <item x="468"/>
        <item x="654"/>
        <item x="183"/>
        <item x="945"/>
        <item x="358"/>
        <item x="42"/>
        <item x="12"/>
        <item x="133"/>
        <item x="301"/>
        <item x="96"/>
        <item x="298"/>
        <item x="37"/>
        <item x="41"/>
        <item x="67"/>
        <item x="252"/>
        <item x="256"/>
        <item x="73"/>
        <item x="142"/>
        <item x="71"/>
        <item x="28"/>
        <item x="1565"/>
        <item x="448"/>
        <item x="2548"/>
        <item t="default"/>
      </items>
    </pivotField>
    <pivotField axis="axisRow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0"/>
        <item x="4"/>
        <item x="9"/>
        <item x="12"/>
        <item x="50"/>
        <item x="66"/>
        <item x="77"/>
        <item x="151"/>
        <item x="183"/>
        <item x="196"/>
        <item x="217"/>
        <item x="242"/>
        <item x="10"/>
        <item x="24"/>
        <item x="111"/>
        <item x="453"/>
        <item x="17"/>
        <item x="254"/>
        <item x="117"/>
        <item x="59"/>
        <item x="663"/>
        <item x="22"/>
        <item x="712"/>
        <item x="799"/>
        <item x="78"/>
        <item x="16"/>
        <item x="6"/>
        <item x="820"/>
        <item x="207"/>
        <item x="965"/>
        <item x="34"/>
        <item x="315"/>
        <item x="1017"/>
        <item x="71"/>
        <item x="18"/>
        <item x="35"/>
        <item x="8"/>
        <item x="115"/>
        <item x="776"/>
        <item x="73"/>
        <item x="102"/>
        <item x="49"/>
        <item x="131"/>
        <item x="185"/>
        <item x="251"/>
        <item x="672"/>
        <item x="1"/>
        <item x="228"/>
        <item x="25"/>
        <item x="1435"/>
        <item x="81"/>
        <item x="89"/>
        <item x="807"/>
        <item x="231"/>
        <item x="114"/>
        <item x="5"/>
        <item x="29"/>
        <item x="53"/>
        <item x="1771"/>
        <item x="3"/>
        <item x="389"/>
        <item x="101"/>
        <item x="147"/>
        <item x="126"/>
        <item x="430"/>
        <item x="177"/>
        <item x="1947"/>
        <item x="301"/>
        <item x="1979"/>
        <item x="538"/>
        <item x="2123"/>
        <item x="743"/>
        <item x="19"/>
        <item x="108"/>
        <item x="966"/>
        <item x="302"/>
        <item x="161"/>
        <item x="84"/>
        <item x="670"/>
        <item x="121"/>
        <item x="146"/>
        <item x="136"/>
        <item x="320"/>
        <item x="236"/>
        <item x="797"/>
        <item x="45"/>
        <item x="248"/>
        <item x="195"/>
        <item x="2"/>
        <item x="145"/>
        <item x="318"/>
        <item x="1311"/>
        <item x="425"/>
        <item x="263"/>
        <item x="1351"/>
        <item x="205"/>
        <item x="27"/>
        <item x="234"/>
        <item x="47"/>
        <item x="452"/>
        <item x="908"/>
        <item x="277"/>
        <item x="705"/>
        <item x="112"/>
        <item x="337"/>
        <item x="792"/>
        <item x="1027"/>
        <item x="1401"/>
        <item x="259"/>
        <item x="622"/>
        <item x="1159"/>
        <item x="210"/>
        <item x="173"/>
        <item x="731"/>
        <item x="557"/>
        <item x="2546"/>
        <item x="103"/>
        <item x="61"/>
        <item x="583"/>
        <item x="744"/>
        <item x="363"/>
        <item x="377"/>
        <item x="20"/>
        <item x="1790"/>
        <item x="252"/>
        <item x="1699"/>
        <item x="57"/>
        <item x="722"/>
        <item x="415"/>
        <item x="2466"/>
        <item x="1328"/>
        <item x="58"/>
        <item x="314"/>
        <item x="322"/>
        <item x="31"/>
        <item x="56"/>
        <item x="700"/>
        <item x="14"/>
        <item x="500"/>
        <item x="192"/>
        <item x="584"/>
        <item x="1126"/>
        <item x="67"/>
        <item x="200"/>
        <item x="830"/>
        <item x="2745"/>
        <item x="110"/>
        <item x="235"/>
        <item x="1540"/>
        <item x="245"/>
        <item x="391"/>
        <item x="125"/>
        <item x="1119"/>
        <item x="11"/>
        <item x="462"/>
        <item x="369"/>
        <item x="1596"/>
        <item x="246"/>
        <item x="140"/>
        <item x="1785"/>
        <item x="424"/>
        <item x="2050"/>
        <item x="2263"/>
        <item x="715"/>
        <item x="155"/>
        <item x="1032"/>
        <item x="385"/>
        <item x="382"/>
        <item x="2118"/>
        <item x="178"/>
        <item x="1796"/>
        <item x="271"/>
        <item x="123"/>
        <item x="503"/>
        <item x="1914"/>
        <item x="221"/>
        <item x="193"/>
        <item x="505"/>
        <item x="331"/>
        <item x="455"/>
        <item x="127"/>
        <item x="26"/>
        <item x="668"/>
        <item x="1297"/>
        <item x="598"/>
        <item x="406"/>
        <item x="523"/>
        <item x="936"/>
        <item x="290"/>
        <item x="62"/>
        <item x="471"/>
        <item x="1746"/>
        <item x="516"/>
        <item x="711"/>
        <item x="227"/>
        <item x="202"/>
        <item x="186"/>
        <item x="93"/>
        <item x="426"/>
        <item x="874"/>
        <item x="380"/>
        <item x="383"/>
        <item x="1018"/>
        <item x="596"/>
        <item x="608"/>
        <item x="137"/>
        <item x="255"/>
        <item x="968"/>
        <item x="1003"/>
        <item x="1307"/>
        <item x="1972"/>
        <item x="2249"/>
        <item x="1195"/>
        <item x="1356"/>
        <item x="154"/>
        <item x="180"/>
        <item x="880"/>
        <item x="676"/>
        <item x="923"/>
        <item x="46"/>
        <item x="592"/>
        <item x="647"/>
        <item x="165"/>
        <item x="284"/>
        <item x="324"/>
        <item x="107"/>
        <item x="2640"/>
        <item x="1065"/>
        <item x="1776"/>
        <item x="262"/>
        <item x="339"/>
        <item x="359"/>
        <item x="777"/>
        <item x="761"/>
        <item x="1469"/>
        <item x="264"/>
        <item x="1259"/>
        <item x="611"/>
        <item x="1755"/>
        <item x="757"/>
        <item x="2672"/>
        <item x="980"/>
        <item x="216"/>
        <item x="1782"/>
        <item x="1079"/>
        <item x="1825"/>
        <item x="1685"/>
        <item x="91"/>
        <item x="1245"/>
        <item x="1300"/>
        <item x="32"/>
        <item x="1068"/>
        <item x="1212"/>
        <item x="1408"/>
        <item x="1033"/>
        <item x="545"/>
        <item x="306"/>
        <item x="325"/>
        <item x="1888"/>
        <item x="2080"/>
        <item x="1025"/>
        <item x="582"/>
        <item x="1066"/>
        <item x="484"/>
        <item x="692"/>
        <item x="1983"/>
        <item x="1170"/>
        <item x="1663"/>
        <item x="292"/>
        <item x="626"/>
        <item x="116"/>
        <item x="281"/>
        <item x="349"/>
        <item x="1273"/>
        <item x="307"/>
        <item x="298"/>
        <item x="1939"/>
        <item x="867"/>
        <item x="878"/>
        <item x="1970"/>
        <item x="7"/>
        <item x="1411"/>
        <item x="1063"/>
        <item x="1881"/>
        <item x="469"/>
        <item x="1901"/>
        <item x="540"/>
        <item x="483"/>
        <item x="275"/>
        <item x="1828"/>
        <item x="1016"/>
        <item x="129"/>
        <item x="1726"/>
        <item x="1521"/>
        <item x="92"/>
        <item x="1112"/>
        <item x="1191"/>
        <item x="1209"/>
        <item x="945"/>
        <item x="86"/>
        <item x="167"/>
        <item x="1228"/>
        <item x="506"/>
        <item x="1123"/>
        <item x="581"/>
        <item x="628"/>
        <item x="1098"/>
        <item x="175"/>
        <item x="1922"/>
        <item x="249"/>
        <item x="399"/>
        <item x="468"/>
        <item x="1132"/>
        <item x="1778"/>
        <item x="585"/>
        <item x="74"/>
        <item x="1807"/>
        <item x="75"/>
        <item x="133"/>
        <item x="223"/>
        <item x="685"/>
        <item x="148"/>
        <item x="636"/>
        <item x="1679"/>
        <item x="238"/>
        <item x="1775"/>
        <item x="588"/>
        <item x="1096"/>
        <item x="434"/>
        <item x="1900"/>
        <item x="905"/>
        <item x="1550"/>
        <item x="28"/>
        <item x="1303"/>
        <item x="372"/>
        <item x="1171"/>
        <item x="2038"/>
        <item x="340"/>
        <item x="737"/>
        <item x="931"/>
        <item x="51"/>
        <item x="648"/>
        <item x="344"/>
        <item x="1520"/>
        <item x="1113"/>
        <item x="918"/>
        <item x="1458"/>
        <item x="256"/>
        <item x="1224"/>
        <item x="1937"/>
        <item x="96"/>
        <item x="2218"/>
        <item x="182"/>
        <item x="2137"/>
        <item x="998"/>
        <item x="224"/>
        <item x="134"/>
        <item x="1312"/>
        <item x="952"/>
        <item x="2084"/>
        <item x="1106"/>
        <item x="2715"/>
        <item x="2216"/>
        <item x="911"/>
        <item x="1823"/>
        <item x="247"/>
        <item x="2141"/>
        <item x="938"/>
        <item x="2040"/>
        <item x="448"/>
        <item x="257"/>
        <item x="436"/>
        <item x="319"/>
        <item x="643"/>
        <item x="1452"/>
        <item x="1833"/>
        <item x="993"/>
        <item x="1427"/>
        <item x="1689"/>
        <item x="188"/>
        <item x="1478"/>
        <item x="610"/>
        <item x="879"/>
        <item x="162"/>
        <item x="42"/>
        <item x="1605"/>
        <item x="917"/>
        <item x="87"/>
        <item x="1022"/>
        <item x="2114"/>
        <item x="317"/>
        <item x="1556"/>
        <item x="892"/>
        <item x="629"/>
        <item x="2254"/>
        <item x="2310"/>
        <item x="170"/>
        <item x="729"/>
        <item x="2518"/>
        <item x="1590"/>
        <item x="411"/>
        <item x="120"/>
        <item x="2223"/>
        <item x="2476"/>
        <item x="2705"/>
        <item x="304"/>
        <item x="872"/>
        <item x="15"/>
        <item x="55"/>
        <item x="1429"/>
        <item x="1415"/>
        <item x="1779"/>
        <item x="2293"/>
        <item x="754"/>
        <item x="269"/>
        <item x="1703"/>
        <item x="1984"/>
        <item x="361"/>
        <item x="218"/>
        <item x="60"/>
        <item x="1317"/>
        <item x="1262"/>
        <item x="856"/>
        <item x="1764"/>
        <item x="764"/>
        <item x="329"/>
        <item x="1270"/>
        <item x="614"/>
        <item x="747"/>
        <item x="1243"/>
        <item x="168"/>
        <item x="1099"/>
        <item x="1883"/>
        <item x="1039"/>
        <item x="158"/>
        <item x="558"/>
        <item x="1662"/>
        <item x="1097"/>
        <item x="267"/>
        <item x="535"/>
        <item x="928"/>
        <item x="171"/>
        <item x="1393"/>
        <item x="404"/>
        <item x="2213"/>
        <item x="366"/>
        <item x="2864"/>
        <item x="1173"/>
        <item x="1218"/>
        <item x="1337"/>
        <item x="2159"/>
        <item x="152"/>
        <item x="1085"/>
        <item x="509"/>
        <item x="1738"/>
        <item x="721"/>
        <item x="560"/>
        <item x="704"/>
        <item x="1880"/>
        <item x="741"/>
        <item x="864"/>
        <item x="1288"/>
        <item x="1417"/>
        <item x="305"/>
        <item x="894"/>
        <item x="1485"/>
        <item x="748"/>
        <item x="2053"/>
        <item x="88"/>
        <item x="2147"/>
        <item x="2413"/>
        <item x="689"/>
        <item x="2496"/>
        <item x="825"/>
        <item x="1890"/>
        <item x="1526"/>
        <item x="2180"/>
        <item x="521"/>
        <item x="1416"/>
        <item x="1355"/>
        <item x="1198"/>
        <item x="1241"/>
        <item x="2098"/>
        <item x="83"/>
        <item x="2456"/>
        <item x="1318"/>
        <item x="526"/>
        <item x="953"/>
        <item x="924"/>
        <item x="1651"/>
        <item x="166"/>
        <item x="373"/>
        <item x="2047"/>
        <item x="368"/>
        <item x="1619"/>
        <item x="1210"/>
        <item x="2197"/>
        <item x="2580"/>
        <item x="541"/>
        <item x="518"/>
        <item x="293"/>
        <item x="1476"/>
        <item x="2383"/>
        <item x="1306"/>
        <item x="865"/>
        <item x="719"/>
        <item x="2194"/>
        <item x="669"/>
        <item x="1172"/>
        <item x="1884"/>
        <item x="1314"/>
        <item x="528"/>
        <item x="2598"/>
        <item x="1251"/>
        <item x="623"/>
        <item x="2018"/>
        <item x="2407"/>
        <item x="2630"/>
        <item x="1368"/>
        <item x="1539"/>
        <item x="1714"/>
        <item x="118"/>
        <item x="220"/>
        <item x="637"/>
        <item x="477"/>
        <item x="1125"/>
        <item x="2017"/>
        <item x="1691"/>
        <item x="2279"/>
        <item x="885"/>
        <item x="1396"/>
        <item x="1010"/>
        <item x="233"/>
        <item x="2760"/>
        <item x="2687"/>
        <item x="1114"/>
        <item x="1591"/>
        <item x="1041"/>
        <item x="1652"/>
        <item x="1140"/>
        <item x="2398"/>
        <item x="2066"/>
        <item x="618"/>
        <item x="243"/>
        <item x="476"/>
        <item x="640"/>
        <item x="1658"/>
        <item x="1874"/>
        <item x="21"/>
        <item x="212"/>
        <item x="550"/>
        <item x="1122"/>
        <item x="1352"/>
        <item x="54"/>
        <item x="442"/>
        <item x="1618"/>
        <item x="824"/>
        <item x="1290"/>
        <item x="260"/>
        <item x="364"/>
        <item x="1161"/>
        <item x="1456"/>
        <item x="533"/>
        <item x="2743"/>
        <item x="418"/>
        <item x="605"/>
        <item x="927"/>
        <item x="1832"/>
        <item x="990"/>
        <item x="250"/>
        <item x="41"/>
        <item x="801"/>
        <item x="1494"/>
        <item x="829"/>
        <item x="1050"/>
        <item x="68"/>
        <item x="1419"/>
        <item x="1836"/>
        <item x="910"/>
        <item x="2298"/>
        <item x="775"/>
        <item x="491"/>
        <item x="514"/>
        <item x="522"/>
        <item x="2334"/>
        <item x="276"/>
        <item x="2462"/>
        <item x="427"/>
        <item x="1795"/>
        <item x="702"/>
        <item x="1137"/>
        <item x="762"/>
        <item x="1974"/>
        <item x="2297"/>
        <item x="556"/>
        <item x="38"/>
        <item x="2142"/>
        <item x="490"/>
        <item x="308"/>
        <item x="1861"/>
        <item x="1626"/>
        <item x="1023"/>
        <item x="2005"/>
        <item x="1437"/>
        <item x="336"/>
        <item x="478"/>
        <item x="2344"/>
        <item x="520"/>
        <item x="1436"/>
        <item x="859"/>
        <item x="2115"/>
        <item x="2552"/>
        <item x="575"/>
        <item x="1643"/>
        <item x="1110"/>
        <item x="1047"/>
        <item x="1609"/>
        <item x="2125"/>
        <item x="37"/>
        <item x="2373"/>
        <item x="1772"/>
        <item x="1001"/>
        <item x="591"/>
        <item x="2843"/>
        <item x="85"/>
        <item x="2593"/>
        <item x="889"/>
        <item x="2388"/>
        <item x="602"/>
        <item x="679"/>
        <item x="2633"/>
        <item x="756"/>
        <item x="1633"/>
        <item x="804"/>
        <item x="2684"/>
        <item x="1076"/>
        <item x="1505"/>
        <item x="2606"/>
        <item x="2520"/>
        <item x="1724"/>
        <item x="23"/>
        <item x="2730"/>
        <item x="1634"/>
        <item x="141"/>
        <item x="2703"/>
        <item x="914"/>
        <item x="2489"/>
        <item x="1086"/>
        <item x="1460"/>
        <item x="909"/>
        <item x="925"/>
        <item x="1369"/>
        <item x="179"/>
        <item x="2711"/>
        <item x="519"/>
        <item x="1519"/>
        <item x="699"/>
        <item x="2600"/>
        <item x="724"/>
        <item x="2117"/>
        <item x="732"/>
        <item x="1484"/>
        <item x="586"/>
        <item x="1486"/>
        <item x="681"/>
        <item x="1574"/>
        <item x="197"/>
        <item x="2105"/>
        <item x="1701"/>
        <item x="1708"/>
        <item x="796"/>
        <item x="353"/>
        <item x="194"/>
        <item x="1164"/>
        <item x="354"/>
        <item x="2326"/>
        <item x="2224"/>
        <item x="1517"/>
        <item x="1395"/>
        <item x="1938"/>
        <item x="696"/>
        <item x="2535"/>
        <item x="1082"/>
        <item x="365"/>
        <item x="615"/>
        <item x="821"/>
        <item x="1704"/>
        <item x="1678"/>
        <item x="2412"/>
        <item x="2319"/>
        <item x="198"/>
        <item x="97"/>
        <item x="1004"/>
        <item x="2323"/>
        <item x="2387"/>
        <item x="1498"/>
        <item x="1920"/>
        <item x="937"/>
        <item x="2081"/>
        <item x="2014"/>
        <item x="1665"/>
        <item x="1624"/>
        <item x="1233"/>
        <item x="2270"/>
        <item x="1522"/>
        <item x="215"/>
        <item x="1335"/>
        <item x="600"/>
        <item x="1186"/>
        <item x="1957"/>
        <item x="94"/>
        <item x="1120"/>
        <item x="1750"/>
        <item x="334"/>
        <item x="279"/>
        <item x="2473"/>
        <item x="1798"/>
        <item x="2556"/>
        <item x="2372"/>
        <item x="1026"/>
        <item x="1640"/>
        <item x="297"/>
        <item x="2355"/>
        <item x="1246"/>
        <item x="270"/>
        <item x="132"/>
        <item x="36"/>
        <item x="1853"/>
        <item x="1029"/>
        <item x="2193"/>
        <item x="932"/>
        <item x="1981"/>
        <item x="272"/>
        <item x="751"/>
        <item x="1180"/>
        <item x="1687"/>
        <item x="2362"/>
        <item x="734"/>
        <item x="2567"/>
        <item x="1656"/>
        <item x="1672"/>
        <item x="1353"/>
        <item x="347"/>
        <item x="294"/>
        <item x="1431"/>
        <item x="342"/>
        <item x="2859"/>
        <item x="2027"/>
        <item x="2692"/>
        <item x="1751"/>
        <item x="832"/>
        <item x="599"/>
        <item x="2092"/>
        <item x="814"/>
        <item x="2353"/>
        <item x="351"/>
        <item x="2764"/>
        <item x="941"/>
        <item x="2832"/>
        <item x="983"/>
        <item x="2579"/>
        <item x="447"/>
        <item x="378"/>
        <item x="1812"/>
        <item x="1381"/>
        <item x="1200"/>
        <item x="1220"/>
        <item x="1365"/>
        <item x="1020"/>
        <item x="818"/>
        <item x="1473"/>
        <item x="1107"/>
        <item x="930"/>
        <item x="1090"/>
        <item x="1149"/>
        <item x="1502"/>
        <item x="947"/>
        <item x="995"/>
        <item x="862"/>
        <item x="2577"/>
        <item x="403"/>
        <item x="1131"/>
        <item x="128"/>
        <item x="2650"/>
        <item x="266"/>
        <item x="461"/>
        <item x="749"/>
        <item x="2131"/>
        <item x="1514"/>
        <item x="1797"/>
        <item x="2251"/>
        <item x="1407"/>
        <item x="1121"/>
        <item x="1717"/>
        <item x="1660"/>
        <item x="766"/>
        <item x="1049"/>
        <item x="1323"/>
        <item x="1037"/>
        <item x="963"/>
        <item x="1698"/>
        <item x="2584"/>
        <item x="1391"/>
        <item x="2045"/>
        <item x="2731"/>
        <item x="1333"/>
        <item x="1187"/>
        <item x="890"/>
        <item x="2527"/>
        <item x="2086"/>
        <item x="1190"/>
        <item x="1234"/>
        <item x="609"/>
        <item x="769"/>
        <item x="2202"/>
        <item x="1604"/>
        <item x="2662"/>
        <item x="341"/>
        <item x="815"/>
        <item x="1466"/>
        <item x="1951"/>
        <item x="2551"/>
        <item x="740"/>
        <item x="2308"/>
        <item x="994"/>
        <item x="2189"/>
        <item x="944"/>
        <item x="1784"/>
        <item x="1919"/>
        <item x="788"/>
        <item x="1642"/>
        <item x="1196"/>
        <item x="531"/>
        <item x="2286"/>
        <item x="1168"/>
        <item x="888"/>
        <item x="2336"/>
        <item x="395"/>
        <item x="2102"/>
        <item x="1036"/>
        <item x="1015"/>
        <item x="431"/>
        <item x="617"/>
        <item x="409"/>
        <item x="2612"/>
        <item x="1702"/>
        <item x="1863"/>
        <item x="2424"/>
        <item x="2233"/>
        <item x="977"/>
        <item x="651"/>
        <item x="1373"/>
        <item x="65"/>
        <item x="375"/>
        <item x="2615"/>
        <item x="1089"/>
        <item x="1374"/>
        <item x="2109"/>
        <item x="2673"/>
        <item x="903"/>
        <item x="553"/>
        <item x="1960"/>
        <item x="2581"/>
        <item x="871"/>
        <item x="530"/>
        <item x="1603"/>
        <item x="1793"/>
        <item x="258"/>
        <item x="2103"/>
        <item x="2704"/>
        <item x="69"/>
        <item x="296"/>
        <item x="688"/>
        <item x="311"/>
        <item x="1936"/>
        <item x="1959"/>
        <item x="2348"/>
        <item x="1279"/>
        <item x="432"/>
        <item x="1599"/>
        <item x="2768"/>
        <item x="774"/>
        <item x="398"/>
        <item x="1933"/>
        <item x="2744"/>
        <item x="2196"/>
        <item x="466"/>
        <item x="2634"/>
        <item x="1723"/>
        <item x="1819"/>
        <item x="48"/>
        <item x="981"/>
        <item x="1091"/>
        <item x="2771"/>
        <item x="99"/>
        <item x="1007"/>
        <item x="627"/>
        <item x="443"/>
        <item x="1956"/>
        <item x="408"/>
        <item x="1542"/>
        <item x="2405"/>
        <item x="1377"/>
        <item x="2400"/>
        <item x="2016"/>
        <item x="2599"/>
        <item x="554"/>
        <item x="2129"/>
        <item x="229"/>
        <item x="1009"/>
        <item x="673"/>
        <item x="2239"/>
        <item x="174"/>
        <item x="1518"/>
        <item x="345"/>
        <item x="654"/>
        <item x="1533"/>
        <item x="209"/>
        <item x="529"/>
        <item x="2756"/>
        <item x="767"/>
        <item x="1467"/>
        <item x="2190"/>
        <item x="657"/>
        <item x="655"/>
        <item x="706"/>
        <item x="2034"/>
        <item x="2139"/>
        <item x="2206"/>
        <item x="2028"/>
        <item x="2242"/>
        <item x="2746"/>
        <item x="2379"/>
        <item x="1673"/>
        <item x="327"/>
        <item x="2784"/>
        <item x="401"/>
        <item x="1358"/>
        <item x="2318"/>
        <item x="2752"/>
        <item x="1688"/>
        <item x="2300"/>
        <item x="219"/>
        <item x="1471"/>
        <item x="310"/>
        <item x="2470"/>
        <item x="2227"/>
        <item x="2802"/>
        <item x="2836"/>
        <item x="2303"/>
        <item x="544"/>
        <item x="2574"/>
        <item x="950"/>
        <item x="2162"/>
        <item x="181"/>
        <item x="1558"/>
        <item x="620"/>
        <item x="119"/>
        <item x="1213"/>
        <item x="1837"/>
        <item x="2200"/>
        <item x="2471"/>
        <item x="1597"/>
        <item x="854"/>
        <item x="1111"/>
        <item x="2262"/>
        <item x="805"/>
        <item x="922"/>
        <item x="2120"/>
        <item x="2049"/>
        <item x="839"/>
        <item x="414"/>
        <item x="1208"/>
        <item x="1362"/>
        <item x="813"/>
        <item x="2620"/>
        <item x="52"/>
        <item x="2306"/>
        <item x="2666"/>
        <item x="870"/>
        <item x="1167"/>
        <item x="2521"/>
        <item x="539"/>
        <item x="13"/>
        <item x="2691"/>
        <item x="2145"/>
        <item x="1425"/>
        <item x="164"/>
        <item x="2199"/>
        <item x="2215"/>
        <item x="2507"/>
        <item x="1207"/>
        <item x="619"/>
        <item x="703"/>
        <item x="1034"/>
        <item x="2851"/>
        <item x="835"/>
        <item x="1731"/>
        <item x="139"/>
        <item x="187"/>
        <item x="1675"/>
        <item x="972"/>
        <item x="1394"/>
        <item x="1040"/>
        <item x="2211"/>
        <item x="662"/>
        <item x="1942"/>
        <item x="2312"/>
        <item x="1877"/>
        <item x="1105"/>
        <item x="2675"/>
        <item x="1308"/>
        <item x="2732"/>
        <item x="2037"/>
        <item x="2533"/>
        <item x="2035"/>
        <item x="2203"/>
        <item x="2641"/>
        <item x="343"/>
        <item x="2257"/>
        <item x="546"/>
        <item x="313"/>
        <item x="2076"/>
        <item x="834"/>
        <item x="1044"/>
        <item x="745"/>
        <item x="812"/>
        <item x="191"/>
        <item x="515"/>
        <item x="624"/>
        <item x="422"/>
        <item x="527"/>
        <item x="1638"/>
        <item x="367"/>
        <item x="1322"/>
        <item x="1690"/>
        <item x="2591"/>
        <item x="150"/>
        <item x="1438"/>
        <item x="1991"/>
        <item x="2790"/>
        <item x="2805"/>
        <item x="1985"/>
        <item x="1491"/>
        <item x="547"/>
        <item x="1215"/>
        <item x="1420"/>
        <item x="2588"/>
        <item x="1930"/>
        <item x="919"/>
        <item x="176"/>
        <item x="1501"/>
        <item x="1524"/>
        <item x="1980"/>
        <item x="348"/>
        <item x="1422"/>
        <item x="1158"/>
        <item x="893"/>
        <item x="2075"/>
        <item x="1870"/>
        <item x="534"/>
        <item x="1667"/>
        <item x="2487"/>
        <item x="1614"/>
        <item x="1742"/>
        <item x="268"/>
        <item x="1967"/>
        <item x="1525"/>
        <item x="1693"/>
        <item x="2110"/>
        <item x="537"/>
        <item x="1462"/>
        <item x="381"/>
        <item x="2774"/>
        <item x="2386"/>
        <item x="2503"/>
        <item x="1745"/>
        <item x="2849"/>
        <item x="1927"/>
        <item x="2104"/>
        <item x="999"/>
        <item x="1788"/>
        <item x="362"/>
        <item x="2735"/>
        <item x="847"/>
        <item x="2267"/>
        <item x="40"/>
        <item x="1628"/>
        <item x="810"/>
        <item x="1403"/>
        <item x="2797"/>
        <item x="2772"/>
        <item x="1621"/>
        <item x="802"/>
        <item x="33"/>
        <item x="1875"/>
        <item x="2488"/>
        <item x="1677"/>
        <item x="321"/>
        <item x="79"/>
        <item x="649"/>
        <item x="2508"/>
        <item x="2685"/>
        <item x="70"/>
        <item x="2858"/>
        <item x="2717"/>
        <item x="261"/>
        <item x="1918"/>
        <item x="1654"/>
        <item x="971"/>
        <item x="2524"/>
        <item x="1397"/>
        <item x="1002"/>
        <item x="1740"/>
        <item x="1666"/>
        <item x="2613"/>
        <item x="607"/>
        <item x="1516"/>
        <item x="208"/>
        <item x="467"/>
        <item x="2686"/>
        <item x="2852"/>
        <item x="2327"/>
        <item x="480"/>
        <item x="113"/>
        <item x="1154"/>
        <item x="2474"/>
        <item x="1197"/>
        <item x="105"/>
        <item x="2511"/>
        <item x="795"/>
        <item x="2757"/>
        <item x="632"/>
        <item x="1645"/>
        <item x="1426"/>
        <item x="730"/>
        <item x="2629"/>
        <item x="63"/>
        <item x="1206"/>
        <item x="1709"/>
        <item x="232"/>
        <item x="2375"/>
        <item x="621"/>
        <item x="98"/>
        <item x="465"/>
        <item x="130"/>
        <item x="2122"/>
        <item x="1479"/>
        <item x="2857"/>
        <item x="809"/>
        <item x="2404"/>
        <item x="2596"/>
        <item x="1546"/>
        <item x="1405"/>
        <item x="1488"/>
        <item x="1315"/>
        <item x="2483"/>
        <item x="1565"/>
        <item x="2276"/>
        <item x="122"/>
        <item x="2236"/>
        <item x="1400"/>
        <item x="1944"/>
        <item x="1856"/>
        <item x="2436"/>
        <item x="1625"/>
        <item x="2022"/>
        <item x="1528"/>
        <item x="1430"/>
        <item x="1028"/>
        <item x="2576"/>
        <item x="2055"/>
        <item x="716"/>
        <item x="1483"/>
        <item x="2220"/>
        <item x="1309"/>
        <item x="728"/>
        <item x="2553"/>
        <item x="1987"/>
        <item x="698"/>
        <item x="2426"/>
        <item x="2346"/>
        <item x="989"/>
        <item x="1774"/>
        <item x="1606"/>
        <item x="543"/>
        <item x="1045"/>
        <item x="1115"/>
        <item x="1222"/>
        <item x="1179"/>
        <item x="1359"/>
        <item x="1127"/>
        <item x="2394"/>
        <item x="2816"/>
        <item x="1530"/>
        <item x="2609"/>
        <item x="1088"/>
        <item x="1986"/>
        <item x="1616"/>
        <item x="1280"/>
        <item x="1447"/>
        <item x="1347"/>
        <item x="733"/>
        <item x="456"/>
        <item x="630"/>
        <item x="274"/>
        <item x="1225"/>
        <item x="400"/>
        <item x="1866"/>
        <item x="1773"/>
        <item x="1095"/>
        <item x="1496"/>
        <item x="970"/>
        <item x="1287"/>
        <item x="2175"/>
        <item x="1474"/>
        <item x="1976"/>
        <item x="1060"/>
        <item x="2106"/>
        <item x="1221"/>
        <item x="1636"/>
        <item x="1758"/>
        <item x="1564"/>
        <item x="597"/>
        <item x="2644"/>
        <item x="2074"/>
        <item x="1402"/>
        <item x="1878"/>
        <item x="763"/>
        <item x="2406"/>
        <item x="840"/>
        <item x="683"/>
        <item x="2655"/>
        <item x="664"/>
        <item x="718"/>
        <item x="2787"/>
        <item x="1189"/>
        <item x="1272"/>
        <item x="1762"/>
        <item x="2367"/>
        <item x="772"/>
        <item x="1443"/>
        <item x="1801"/>
        <item x="1439"/>
        <item x="1617"/>
        <item x="1794"/>
        <item x="1873"/>
        <item x="2429"/>
        <item x="1949"/>
        <item x="1842"/>
        <item x="458"/>
        <item x="1263"/>
        <item x="1000"/>
        <item x="1630"/>
        <item x="496"/>
        <item x="1570"/>
        <item x="142"/>
        <item x="934"/>
        <item x="472"/>
        <item x="1428"/>
        <item x="1202"/>
        <item x="2007"/>
        <item x="1912"/>
        <item x="962"/>
        <item x="1818"/>
        <item x="1183"/>
        <item x="1293"/>
        <item x="1379"/>
        <item x="1968"/>
        <item x="779"/>
        <item x="371"/>
        <item x="1133"/>
        <item x="1821"/>
        <item x="1589"/>
        <item x="1463"/>
        <item x="2268"/>
        <item x="1166"/>
        <item x="1271"/>
        <item x="2435"/>
        <item x="1346"/>
        <item x="1598"/>
        <item x="1680"/>
        <item x="828"/>
        <item x="497"/>
        <item x="2681"/>
        <item x="1611"/>
        <item x="1765"/>
        <item x="2036"/>
        <item x="1907"/>
        <item x="863"/>
        <item x="1128"/>
        <item x="2409"/>
        <item x="2058"/>
        <item x="2057"/>
        <item x="1291"/>
        <item x="376"/>
        <item x="1134"/>
        <item x="2803"/>
        <item x="2463"/>
        <item x="1238"/>
        <item x="791"/>
        <item x="2718"/>
        <item x="868"/>
        <item x="565"/>
        <item x="2296"/>
        <item x="960"/>
        <item x="739"/>
        <item x="1445"/>
        <item x="1826"/>
        <item x="303"/>
        <item x="428"/>
        <item x="2148"/>
        <item x="1629"/>
        <item x="836"/>
        <item x="1182"/>
        <item x="189"/>
        <item x="1244"/>
        <item x="1078"/>
        <item x="1005"/>
        <item x="1242"/>
        <item x="555"/>
        <item x="1637"/>
        <item x="1336"/>
        <item x="241"/>
        <item x="1316"/>
        <item x="2818"/>
        <item x="1454"/>
        <item x="1768"/>
        <item x="674"/>
        <item x="1509"/>
        <item x="2397"/>
        <item x="1319"/>
        <item x="204"/>
        <item x="1978"/>
        <item x="1231"/>
        <item x="857"/>
        <item x="869"/>
        <item x="2274"/>
        <item x="589"/>
        <item x="1103"/>
        <item x="1261"/>
        <item x="352"/>
        <item x="1800"/>
        <item x="2342"/>
        <item x="1459"/>
        <item x="1227"/>
        <item x="559"/>
        <item x="1413"/>
        <item x="2822"/>
        <item x="1153"/>
        <item x="2299"/>
        <item x="916"/>
        <item x="666"/>
        <item x="1511"/>
        <item x="755"/>
        <item x="438"/>
        <item x="2073"/>
        <item x="1497"/>
        <item x="2121"/>
        <item x="1499"/>
        <item x="2657"/>
        <item x="884"/>
        <item x="2266"/>
        <item x="2169"/>
        <item x="1021"/>
        <item x="1607"/>
        <item x="2078"/>
        <item x="1831"/>
        <item x="2217"/>
        <item x="1046"/>
        <item x="1849"/>
        <item x="512"/>
        <item x="536"/>
        <item x="1770"/>
        <item x="2314"/>
        <item x="1692"/>
        <item x="1296"/>
        <item x="2519"/>
        <item x="475"/>
        <item x="1538"/>
        <item x="891"/>
        <item x="850"/>
        <item x="1816"/>
        <item x="1012"/>
        <item x="2495"/>
        <item x="933"/>
        <item x="1988"/>
        <item x="2204"/>
        <item x="1432"/>
        <item x="900"/>
        <item x="1515"/>
        <item x="90"/>
        <item x="239"/>
        <item x="525"/>
        <item x="957"/>
        <item x="578"/>
        <item x="2542"/>
        <item x="350"/>
        <item x="659"/>
        <item x="1576"/>
        <item x="1721"/>
        <item x="2450"/>
        <item x="1404"/>
        <item x="1136"/>
        <item x="1219"/>
        <item x="2219"/>
        <item x="460"/>
        <item x="2408"/>
        <item x="1495"/>
        <item x="379"/>
        <item x="823"/>
        <item x="1434"/>
        <item x="1340"/>
        <item x="2340"/>
        <item x="1332"/>
        <item x="1789"/>
        <item x="1921"/>
        <item x="1815"/>
        <item x="1783"/>
        <item x="573"/>
        <item x="548"/>
        <item x="1253"/>
        <item x="1398"/>
        <item x="1531"/>
        <item x="1278"/>
        <item x="1299"/>
        <item x="485"/>
        <item x="1087"/>
        <item x="470"/>
        <item x="2062"/>
        <item x="1370"/>
        <item x="1610"/>
        <item x="2538"/>
        <item x="1887"/>
        <item x="2331"/>
        <item x="2230"/>
        <item x="1257"/>
        <item x="2138"/>
        <item x="2042"/>
        <item x="2417"/>
        <item x="1532"/>
        <item x="1324"/>
        <item x="781"/>
        <item x="1911"/>
        <item x="2709"/>
        <item x="2499"/>
        <item x="1305"/>
        <item x="1130"/>
        <item x="992"/>
        <item x="1109"/>
        <item x="2415"/>
        <item x="964"/>
        <item x="511"/>
        <item x="1858"/>
        <item x="1108"/>
        <item x="172"/>
        <item x="1102"/>
        <item x="1292"/>
        <item x="295"/>
        <item x="979"/>
        <item x="346"/>
        <item x="440"/>
        <item x="1338"/>
        <item x="2153"/>
        <item x="2349"/>
        <item x="2557"/>
        <item x="2069"/>
        <item x="1965"/>
        <item x="604"/>
        <item x="913"/>
        <item x="283"/>
        <item x="2273"/>
        <item x="1264"/>
        <item x="1763"/>
        <item x="2004"/>
        <item x="1653"/>
        <item x="1075"/>
        <item x="1230"/>
        <item x="1188"/>
        <item x="1266"/>
        <item x="2158"/>
        <item x="1846"/>
        <item x="806"/>
        <item x="2494"/>
        <item x="2124"/>
        <item x="794"/>
        <item x="1615"/>
        <item x="1695"/>
        <item x="2425"/>
        <item x="1760"/>
        <item x="896"/>
        <item x="2700"/>
        <item x="833"/>
        <item x="800"/>
        <item x="214"/>
        <item x="2347"/>
        <item x="1457"/>
        <item x="1571"/>
        <item x="1204"/>
        <item x="423"/>
        <item x="2181"/>
        <item x="895"/>
        <item x="710"/>
        <item x="1342"/>
        <item x="280"/>
        <item x="482"/>
        <item x="1349"/>
        <item x="1094"/>
        <item x="978"/>
        <item x="1941"/>
        <item x="680"/>
        <item x="858"/>
        <item x="907"/>
        <item x="1595"/>
        <item x="837"/>
        <item x="1684"/>
        <item x="2420"/>
        <item x="684"/>
        <item x="1229"/>
        <item x="973"/>
        <item x="1248"/>
        <item x="2555"/>
        <item x="1265"/>
        <item x="819"/>
        <item x="1071"/>
        <item x="686"/>
        <item x="2184"/>
        <item x="1448"/>
        <item x="2701"/>
        <item x="510"/>
        <item x="678"/>
        <item x="2174"/>
        <item x="2451"/>
        <item x="1327"/>
        <item x="1285"/>
        <item x="358"/>
        <item x="1177"/>
        <item x="1994"/>
        <item x="1932"/>
        <item x="2043"/>
        <item x="1276"/>
        <item x="1361"/>
        <item x="785"/>
        <item x="542"/>
        <item x="2100"/>
        <item x="1975"/>
        <item x="926"/>
        <item x="1671"/>
        <item x="1935"/>
        <item x="1982"/>
        <item x="1926"/>
        <item x="727"/>
        <item x="2155"/>
        <item x="393"/>
        <item x="1729"/>
        <item x="2358"/>
        <item x="897"/>
        <item x="1844"/>
        <item x="499"/>
        <item x="1548"/>
        <item x="1569"/>
        <item x="564"/>
        <item x="811"/>
        <item x="2324"/>
        <item x="1655"/>
        <item x="2635"/>
        <item x="853"/>
        <item x="650"/>
        <item x="1392"/>
        <item x="1527"/>
        <item x="2094"/>
        <item x="563"/>
        <item x="675"/>
        <item x="1237"/>
        <item x="929"/>
        <item x="1953"/>
        <item x="1999"/>
        <item x="1199"/>
        <item x="1989"/>
        <item x="2243"/>
        <item x="2291"/>
        <item x="2443"/>
        <item x="501"/>
        <item x="967"/>
        <item x="1992"/>
        <item x="2313"/>
        <item x="1868"/>
        <item x="2501"/>
        <item x="1048"/>
        <item x="1741"/>
        <item x="1399"/>
        <item x="1613"/>
        <item x="635"/>
        <item x="1554"/>
        <item x="1879"/>
        <item x="2506"/>
        <item x="1275"/>
        <item x="2051"/>
        <item x="481"/>
        <item x="2374"/>
        <item x="898"/>
        <item x="1855"/>
        <item x="1657"/>
        <item x="975"/>
        <item x="2741"/>
        <item x="1378"/>
        <item x="2789"/>
        <item x="1162"/>
        <item x="2695"/>
        <item x="1055"/>
        <item x="1201"/>
        <item x="1341"/>
        <item x="982"/>
        <item x="494"/>
        <item x="2582"/>
        <item x="2060"/>
        <item x="1600"/>
        <item x="156"/>
        <item x="420"/>
        <item x="770"/>
        <item x="603"/>
        <item x="1756"/>
        <item x="1744"/>
        <item x="667"/>
        <item x="2214"/>
        <item x="1620"/>
        <item x="1500"/>
        <item x="580"/>
        <item x="2088"/>
        <item x="2256"/>
        <item x="2241"/>
        <item x="593"/>
        <item x="1464"/>
        <item x="299"/>
        <item x="2447"/>
        <item x="2639"/>
        <item x="2767"/>
        <item x="1155"/>
        <item x="1845"/>
        <item x="1503"/>
        <item x="844"/>
        <item x="660"/>
        <item x="2544"/>
        <item x="1441"/>
        <item x="2510"/>
        <item x="1867"/>
        <item x="2469"/>
        <item x="1529"/>
        <item x="2378"/>
        <item x="2614"/>
        <item x="601"/>
        <item x="508"/>
        <item x="2046"/>
        <item x="1053"/>
        <item x="1487"/>
        <item x="613"/>
        <item x="1298"/>
        <item x="2116"/>
        <item x="2229"/>
        <item x="1847"/>
        <item x="2140"/>
        <item x="1931"/>
        <item x="735"/>
        <item x="1648"/>
        <item x="417"/>
        <item x="1031"/>
        <item x="2381"/>
        <item x="843"/>
        <item x="1451"/>
        <item x="2619"/>
        <item x="1759"/>
        <item x="2399"/>
        <item x="2003"/>
        <item x="1302"/>
        <item x="1916"/>
        <item x="463"/>
        <item x="1274"/>
        <item x="1363"/>
        <item x="1897"/>
        <item x="2183"/>
        <item x="725"/>
        <item x="759"/>
        <item x="433"/>
        <item x="1144"/>
        <item x="1627"/>
        <item x="1537"/>
        <item x="1830"/>
        <item x="1908"/>
        <item x="2255"/>
        <item x="2356"/>
        <item x="1412"/>
        <item x="1735"/>
        <item x="1674"/>
        <item x="1787"/>
        <item x="1409"/>
        <item x="2288"/>
        <item x="2201"/>
        <item x="1850"/>
        <item x="988"/>
        <item x="2281"/>
        <item x="1320"/>
        <item x="1475"/>
        <item x="826"/>
        <item x="2283"/>
        <item x="2000"/>
        <item x="687"/>
        <item x="2259"/>
        <item x="160"/>
        <item x="1945"/>
        <item x="2070"/>
        <item x="1712"/>
        <item x="1390"/>
        <item x="2008"/>
        <item x="316"/>
        <item x="2234"/>
        <item x="2345"/>
        <item x="1632"/>
        <item x="849"/>
        <item x="2740"/>
        <item x="1754"/>
        <item x="1820"/>
        <item x="2126"/>
        <item x="2021"/>
        <item x="2127"/>
        <item x="2541"/>
        <item x="2316"/>
        <item x="2472"/>
        <item x="1310"/>
        <item x="1553"/>
        <item x="1239"/>
        <item x="1961"/>
        <item x="2610"/>
        <item x="2390"/>
        <item x="709"/>
        <item x="2023"/>
        <item x="831"/>
        <item x="1366"/>
        <item x="1885"/>
        <item x="625"/>
        <item x="1737"/>
        <item x="2330"/>
        <item x="906"/>
        <item x="1062"/>
        <item x="1480"/>
        <item x="1371"/>
        <item x="1882"/>
        <item x="1732"/>
        <item x="887"/>
        <item x="2649"/>
        <item x="2157"/>
        <item x="2569"/>
        <item x="2143"/>
        <item x="2025"/>
        <item x="690"/>
        <item x="2187"/>
        <item x="2253"/>
        <item x="386"/>
        <item x="1990"/>
        <item x="798"/>
        <item x="1535"/>
        <item x="2087"/>
        <item x="1383"/>
        <item x="1917"/>
        <item x="1813"/>
        <item x="2307"/>
        <item x="1924"/>
        <item x="1631"/>
        <item x="935"/>
        <item x="265"/>
        <item x="778"/>
        <item x="816"/>
        <item x="1594"/>
        <item x="1946"/>
        <item x="2418"/>
        <item x="694"/>
        <item x="1506"/>
        <item x="2376"/>
        <item x="569"/>
        <item x="2590"/>
        <item x="457"/>
        <item x="1406"/>
        <item x="1490"/>
        <item x="2509"/>
        <item x="2642"/>
        <item x="100"/>
        <item x="2173"/>
        <item x="2064"/>
        <item x="2146"/>
        <item x="2082"/>
        <item x="2132"/>
        <item x="1330"/>
        <item x="783"/>
        <item x="848"/>
        <item x="2207"/>
        <item x="2032"/>
        <item x="1681"/>
        <item x="1014"/>
        <item x="1433"/>
        <item x="2164"/>
        <item x="2669"/>
        <item x="1661"/>
        <item x="2403"/>
        <item x="1372"/>
        <item x="976"/>
        <item x="1070"/>
        <item x="1993"/>
        <item x="742"/>
        <item x="2850"/>
        <item x="2338"/>
        <item x="1551"/>
        <item x="1647"/>
        <item x="2024"/>
        <item x="2352"/>
        <item x="1769"/>
        <item x="752"/>
        <item x="513"/>
        <item x="1786"/>
        <item x="2099"/>
        <item x="2264"/>
        <item x="899"/>
        <item x="1871"/>
        <item x="2221"/>
        <item x="2150"/>
        <item x="226"/>
        <item x="1859"/>
        <item x="883"/>
        <item x="1683"/>
        <item x="2168"/>
        <item x="2459"/>
        <item x="1035"/>
        <item x="2304"/>
        <item x="915"/>
        <item x="1418"/>
        <item x="1388"/>
        <item x="1711"/>
        <item x="1734"/>
        <item x="1848"/>
        <item x="2446"/>
        <item x="2654"/>
        <item x="237"/>
        <item x="633"/>
        <item x="1326"/>
        <item x="1958"/>
        <item x="289"/>
        <item x="1267"/>
        <item x="1696"/>
        <item x="1256"/>
        <item x="1146"/>
        <item x="2559"/>
        <item x="2048"/>
        <item x="991"/>
        <item x="1348"/>
        <item x="1074"/>
        <item x="2012"/>
        <item x="1386"/>
        <item x="222"/>
        <item x="2427"/>
        <item x="2361"/>
        <item x="782"/>
        <item x="969"/>
        <item x="1588"/>
        <item x="2523"/>
        <item x="1952"/>
        <item x="838"/>
        <item x="1059"/>
        <item x="1492"/>
        <item x="2090"/>
        <item x="1834"/>
        <item x="449"/>
        <item x="2119"/>
        <item x="1545"/>
        <item x="959"/>
        <item x="2083"/>
        <item x="2479"/>
        <item x="1150"/>
        <item x="2656"/>
        <item x="487"/>
        <item x="665"/>
        <item x="1559"/>
        <item x="2260"/>
        <item x="1803"/>
        <item x="1913"/>
        <item x="2271"/>
        <item x="412"/>
        <item x="1138"/>
        <item x="1489"/>
        <item x="1728"/>
        <item x="1909"/>
        <item x="708"/>
        <item x="1129"/>
        <item x="2085"/>
        <item x="942"/>
        <item x="949"/>
        <item x="1284"/>
        <item x="1954"/>
        <item x="1753"/>
        <item x="2608"/>
        <item x="1030"/>
        <item x="2212"/>
        <item x="2071"/>
        <item x="1747"/>
        <item x="714"/>
        <item x="768"/>
        <item x="2222"/>
        <item x="2305"/>
        <item x="1767"/>
        <item x="446"/>
        <item x="1084"/>
        <item x="2133"/>
        <item x="1761"/>
        <item x="2464"/>
        <item x="2671"/>
        <item x="163"/>
        <item x="435"/>
        <item x="1543"/>
        <item x="1325"/>
        <item x="1601"/>
        <item x="2101"/>
        <item x="1799"/>
        <item x="2755"/>
        <item x="402"/>
        <item x="2091"/>
        <item x="2335"/>
        <item x="1806"/>
        <item x="1054"/>
        <item x="1382"/>
        <item x="95"/>
        <item x="2781"/>
        <item x="2402"/>
        <item x="1835"/>
        <item x="2565"/>
        <item x="1376"/>
        <item x="149"/>
        <item x="790"/>
        <item x="1555"/>
        <item x="590"/>
        <item x="2277"/>
        <item x="1646"/>
        <item x="2677"/>
        <item x="2135"/>
        <item x="1641"/>
        <item x="1389"/>
        <item x="1623"/>
        <item x="954"/>
        <item x="2295"/>
        <item x="2052"/>
        <item x="441"/>
        <item x="1829"/>
        <item x="1151"/>
        <item x="2228"/>
        <item x="1864"/>
        <item x="1894"/>
        <item x="1971"/>
        <item x="2536"/>
        <item x="1891"/>
        <item x="876"/>
        <item x="951"/>
        <item x="1192"/>
        <item x="2647"/>
        <item x="1644"/>
        <item x="1587"/>
        <item x="1410"/>
        <item x="1277"/>
        <item x="1791"/>
        <item x="2516"/>
        <item x="82"/>
        <item x="2232"/>
        <item x="1676"/>
        <item x="787"/>
        <item x="1504"/>
        <item x="2320"/>
        <item x="1455"/>
        <item x="1011"/>
        <item x="374"/>
        <item x="464"/>
        <item x="1178"/>
        <item x="612"/>
        <item x="1898"/>
        <item x="726"/>
        <item x="2089"/>
        <item x="2622"/>
        <item x="2198"/>
        <item x="1061"/>
        <item x="631"/>
        <item x="2385"/>
        <item x="1915"/>
        <item x="2339"/>
        <item x="64"/>
        <item x="153"/>
        <item x="2280"/>
        <item x="1283"/>
        <item x="1453"/>
        <item x="394"/>
        <item x="1385"/>
        <item x="2720"/>
        <item x="1255"/>
        <item x="2006"/>
        <item x="1904"/>
        <item x="1205"/>
        <item x="2067"/>
        <item x="323"/>
        <item x="1997"/>
        <item x="1357"/>
        <item x="2294"/>
        <item x="2534"/>
        <item x="1056"/>
        <item x="2809"/>
        <item x="2712"/>
        <item x="2699"/>
        <item x="2395"/>
        <item x="851"/>
        <item x="1743"/>
        <item x="1780"/>
        <item x="2354"/>
        <item x="842"/>
        <item x="2505"/>
        <item x="2033"/>
        <item x="2077"/>
        <item x="1093"/>
        <item x="2285"/>
        <item x="451"/>
        <item x="1659"/>
        <item x="866"/>
        <item x="1757"/>
        <item x="634"/>
        <item x="1343"/>
        <item x="1104"/>
        <item x="1572"/>
        <item x="1713"/>
        <item x="987"/>
        <item x="2333"/>
        <item x="2573"/>
        <item x="616"/>
        <item x="1777"/>
        <item x="2044"/>
        <item x="1482"/>
        <item x="2719"/>
        <item x="653"/>
        <item x="882"/>
        <item x="2275"/>
        <item x="287"/>
        <item x="2416"/>
        <item x="1838"/>
        <item x="2814"/>
        <item x="2282"/>
        <item x="1203"/>
        <item x="2188"/>
        <item x="2570"/>
        <item x="707"/>
        <item x="2697"/>
        <item x="2491"/>
        <item x="2191"/>
        <item x="873"/>
        <item x="225"/>
        <item x="488"/>
        <item x="2561"/>
        <item x="1117"/>
        <item x="568"/>
        <item x="638"/>
        <item x="1568"/>
        <item x="549"/>
        <item x="985"/>
        <item x="1977"/>
        <item x="2065"/>
        <item x="2130"/>
        <item x="2448"/>
        <item x="2643"/>
        <item x="1523"/>
        <item x="2001"/>
        <item x="2365"/>
        <item x="738"/>
        <item x="392"/>
        <item x="2688"/>
        <item x="567"/>
        <item x="955"/>
        <item x="1118"/>
        <item x="2498"/>
        <item x="2696"/>
        <item x="789"/>
        <item x="2638"/>
        <item x="1470"/>
        <item x="1966"/>
        <item x="1892"/>
        <item x="410"/>
        <item x="2013"/>
        <item x="2455"/>
        <item x="1895"/>
        <item x="1223"/>
        <item x="2360"/>
        <item x="1893"/>
        <item x="1841"/>
        <item x="2736"/>
        <item x="2571"/>
        <item x="2694"/>
        <item x="656"/>
        <item x="2517"/>
        <item x="595"/>
        <item x="1510"/>
        <item x="1839"/>
        <item x="2537"/>
        <item x="1766"/>
        <item x="1156"/>
        <item x="1707"/>
        <item x="1584"/>
        <item x="594"/>
        <item x="291"/>
        <item x="2568"/>
        <item x="135"/>
        <item x="2302"/>
        <item x="658"/>
        <item x="312"/>
        <item x="1722"/>
        <item x="2172"/>
        <item x="1185"/>
        <item x="786"/>
        <item x="2176"/>
        <item x="1043"/>
        <item x="1720"/>
        <item x="2431"/>
        <item x="1896"/>
        <item x="1507"/>
        <item x="1668"/>
        <item x="2284"/>
        <item x="2209"/>
        <item x="1541"/>
        <item x="1077"/>
        <item x="1567"/>
        <item x="860"/>
        <item x="2458"/>
        <item x="2011"/>
        <item x="2751"/>
        <item x="803"/>
        <item x="1664"/>
        <item x="1194"/>
        <item x="2467"/>
        <item x="1184"/>
        <item x="2179"/>
        <item x="2777"/>
        <item x="2539"/>
        <item x="644"/>
        <item x="2460"/>
        <item x="2128"/>
        <item x="1268"/>
        <item x="2693"/>
        <item x="1905"/>
        <item x="1943"/>
        <item x="1592"/>
        <item x="2161"/>
        <item x="2166"/>
        <item x="2061"/>
        <item x="2287"/>
        <item x="1295"/>
        <item x="387"/>
        <item x="2837"/>
        <item x="1536"/>
        <item x="1923"/>
        <item x="1176"/>
        <item x="2247"/>
        <item x="939"/>
        <item x="2030"/>
        <item x="2545"/>
        <item x="1052"/>
        <item x="1165"/>
        <item x="1449"/>
        <item x="2788"/>
        <item x="855"/>
        <item x="1560"/>
        <item x="808"/>
        <item x="2831"/>
        <item x="495"/>
        <item x="2389"/>
        <item x="2800"/>
        <item x="1929"/>
        <item x="1058"/>
        <item x="1928"/>
        <item x="1217"/>
        <item x="2186"/>
        <item x="2637"/>
        <item x="2097"/>
        <item x="1573"/>
        <item x="2205"/>
        <item x="784"/>
        <item x="2056"/>
        <item x="473"/>
        <item x="2492"/>
        <item x="561"/>
        <item x="2660"/>
        <item x="2442"/>
        <item x="159"/>
        <item x="1360"/>
        <item x="416"/>
        <item x="2329"/>
        <item x="2245"/>
        <item x="2290"/>
        <item x="2833"/>
        <item x="1421"/>
        <item x="2513"/>
        <item x="1258"/>
        <item x="1899"/>
        <item x="2357"/>
        <item x="1752"/>
        <item x="901"/>
        <item x="2009"/>
        <item x="2625"/>
        <item x="2414"/>
        <item x="652"/>
        <item x="1252"/>
        <item x="1461"/>
        <item x="2783"/>
        <item x="1561"/>
        <item x="1649"/>
        <item x="44"/>
        <item x="1809"/>
        <item x="1232"/>
        <item x="1715"/>
        <item x="1995"/>
        <item x="2780"/>
        <item x="1824"/>
        <item x="2401"/>
        <item x="1354"/>
        <item x="2786"/>
        <item x="570"/>
        <item x="445"/>
        <item x="2163"/>
        <item x="1964"/>
        <item x="2798"/>
        <item x="771"/>
        <item x="1792"/>
        <item x="2502"/>
        <item x="1940"/>
        <item x="1822"/>
        <item x="2728"/>
        <item x="2597"/>
        <item x="2322"/>
        <item x="2549"/>
        <item x="1100"/>
        <item x="474"/>
        <item x="1282"/>
        <item x="2437"/>
        <item x="2136"/>
        <item x="1650"/>
        <item x="1440"/>
        <item x="2796"/>
        <item x="2250"/>
        <item x="2452"/>
        <item x="1145"/>
        <item x="405"/>
        <item x="1124"/>
        <item x="1038"/>
        <item x="572"/>
        <item x="1141"/>
        <item x="2265"/>
        <item x="2793"/>
        <item x="2589"/>
        <item x="2839"/>
        <item x="330"/>
        <item x="2370"/>
        <item x="691"/>
        <item x="2663"/>
        <item x="2528"/>
        <item x="1851"/>
        <item x="1249"/>
        <item x="2866"/>
        <item x="2225"/>
        <item x="2823"/>
        <item x="2683"/>
        <item x="2658"/>
        <item x="2742"/>
        <item x="326"/>
        <item x="2461"/>
        <item x="1716"/>
        <item x="2530"/>
        <item x="1950"/>
        <item x="2095"/>
        <item x="1344"/>
        <item x="1294"/>
        <item x="2532"/>
        <item x="2363"/>
        <item x="2149"/>
        <item x="2646"/>
        <item x="1444"/>
        <item x="2500"/>
        <item x="2391"/>
        <item x="577"/>
        <item x="1512"/>
        <item x="2393"/>
        <item x="2490"/>
        <item x="2618"/>
        <item x="760"/>
        <item x="1481"/>
        <item x="1513"/>
        <item x="2811"/>
        <item x="407"/>
        <item x="1214"/>
        <item x="502"/>
        <item x="2337"/>
        <item x="2002"/>
        <item x="2661"/>
        <item x="211"/>
        <item x="2778"/>
        <item x="562"/>
        <item x="682"/>
        <item x="2210"/>
        <item x="1450"/>
        <item x="2068"/>
        <item x="1862"/>
        <item x="2611"/>
        <item x="1827"/>
        <item x="2444"/>
        <item x="413"/>
        <item x="2578"/>
        <item x="2795"/>
        <item x="288"/>
        <item x="2659"/>
        <item x="2765"/>
        <item x="2453"/>
        <item x="2829"/>
        <item x="2093"/>
        <item x="2428"/>
        <item x="574"/>
        <item x="2734"/>
        <item x="2563"/>
        <item x="1586"/>
        <item x="1906"/>
        <item x="2301"/>
        <item x="1547"/>
        <item x="2410"/>
        <item x="1254"/>
        <item x="2550"/>
        <item x="2526"/>
        <item x="1727"/>
        <item x="459"/>
        <item x="2160"/>
        <item x="1163"/>
        <item x="2560"/>
        <item x="1339"/>
        <item x="765"/>
        <item x="2208"/>
        <item x="1148"/>
        <item x="2059"/>
        <item x="106"/>
        <item x="2835"/>
        <item x="1840"/>
        <item x="2749"/>
        <item x="1843"/>
        <item x="2723"/>
        <item x="2438"/>
        <item x="1260"/>
        <item x="2543"/>
        <item x="2430"/>
        <item x="2411"/>
        <item x="1869"/>
        <item x="2554"/>
        <item x="2010"/>
        <item x="2819"/>
        <item x="1910"/>
        <item x="846"/>
        <item x="2706"/>
        <item x="2107"/>
        <item x="2592"/>
        <item x="2029"/>
        <item x="1442"/>
        <item x="2854"/>
        <item x="1876"/>
        <item x="645"/>
        <item x="571"/>
        <item x="388"/>
        <item x="2792"/>
        <item x="2689"/>
        <item x="956"/>
        <item x="2026"/>
        <item x="2359"/>
        <item x="2195"/>
        <item x="2845"/>
        <item x="997"/>
        <item x="2468"/>
        <item x="2325"/>
        <item x="2801"/>
        <item x="1557"/>
        <item x="1250"/>
        <item x="2504"/>
        <item x="2652"/>
        <item x="661"/>
        <item x="213"/>
        <item x="1852"/>
        <item x="2292"/>
        <item x="2072"/>
        <item x="2350"/>
        <item x="946"/>
        <item x="1477"/>
        <item x="2739"/>
        <item x="1051"/>
        <item x="2475"/>
        <item x="1563"/>
        <item x="2810"/>
        <item x="2432"/>
        <item x="2311"/>
        <item x="2648"/>
        <item x="524"/>
        <item x="240"/>
        <item x="2384"/>
        <item x="2815"/>
        <item x="2522"/>
        <item x="2478"/>
        <item x="2872"/>
        <item x="1304"/>
        <item x="1072"/>
        <item x="1608"/>
        <item x="2607"/>
        <item x="421"/>
        <item x="984"/>
        <item x="1064"/>
        <item x="384"/>
        <item x="2651"/>
        <item x="2480"/>
        <item x="2278"/>
        <item x="2547"/>
        <item x="948"/>
        <item x="1387"/>
        <item x="886"/>
        <item x="2621"/>
        <item x="1578"/>
        <item x="1334"/>
        <item x="2392"/>
        <item x="2258"/>
        <item x="2096"/>
        <item x="109"/>
        <item x="2315"/>
        <item x="1313"/>
        <item x="1235"/>
        <item x="169"/>
        <item x="1749"/>
        <item x="1804"/>
        <item x="2726"/>
        <item x="2525"/>
        <item x="1725"/>
        <item x="2738"/>
        <item x="1860"/>
        <item x="921"/>
        <item x="2433"/>
        <item x="1585"/>
        <item x="190"/>
        <item x="2824"/>
        <item x="2782"/>
        <item x="1380"/>
        <item x="1350"/>
        <item x="2848"/>
        <item x="1301"/>
        <item x="551"/>
        <item x="2366"/>
        <item x="2758"/>
        <item x="2185"/>
        <item x="2725"/>
        <item x="2676"/>
        <item x="2457"/>
        <item x="138"/>
        <item x="2246"/>
        <item x="2054"/>
        <item x="2380"/>
        <item x="2572"/>
        <item x="961"/>
        <item x="2382"/>
        <item x="2827"/>
        <item x="2623"/>
        <item x="285"/>
        <item x="1364"/>
        <item x="2583"/>
        <item x="244"/>
        <item x="1247"/>
        <item x="1973"/>
        <item x="1160"/>
        <item x="1925"/>
        <item x="2112"/>
        <item x="2015"/>
        <item x="1424"/>
        <item x="566"/>
        <item x="2321"/>
        <item x="1857"/>
        <item x="2063"/>
        <item x="1174"/>
        <item x="1345"/>
        <item x="1902"/>
        <item x="2441"/>
        <item x="2812"/>
        <item x="2668"/>
        <item x="1069"/>
        <item x="1805"/>
        <item x="206"/>
        <item x="1670"/>
        <item x="2737"/>
        <item x="2841"/>
        <item x="2645"/>
        <item x="1101"/>
        <item x="1142"/>
        <item x="2514"/>
        <item x="39"/>
        <item x="817"/>
        <item x="958"/>
        <item x="2364"/>
        <item x="2465"/>
        <item x="2775"/>
        <item x="1465"/>
        <item x="822"/>
        <item x="1152"/>
        <item x="2821"/>
        <item x="1969"/>
        <item x="1948"/>
        <item x="2439"/>
        <item x="2855"/>
        <item x="450"/>
        <item x="2377"/>
        <item x="2167"/>
        <item x="2616"/>
        <item x="2585"/>
        <item x="143"/>
        <item x="875"/>
        <item x="852"/>
        <item x="2595"/>
        <item x="2586"/>
        <item x="2750"/>
        <item x="2674"/>
        <item x="1579"/>
        <item x="2144"/>
        <item x="504"/>
        <item x="1697"/>
        <item x="2154"/>
        <item x="2791"/>
        <item x="278"/>
        <item x="1635"/>
        <item x="2714"/>
        <item x="2587"/>
        <item x="2422"/>
        <item x="1472"/>
        <item x="2820"/>
        <item x="492"/>
        <item x="1733"/>
        <item x="1718"/>
        <item x="2152"/>
        <item x="1903"/>
        <item x="2813"/>
        <item x="2269"/>
        <item x="2804"/>
        <item x="2664"/>
        <item x="1157"/>
        <item x="552"/>
        <item x="1781"/>
        <item x="2670"/>
        <item x="2248"/>
        <item x="2477"/>
        <item x="2602"/>
        <item x="2713"/>
        <item x="1269"/>
        <item x="1865"/>
        <item x="2678"/>
        <item x="2707"/>
        <item x="2454"/>
        <item x="1116"/>
        <item x="454"/>
        <item x="1236"/>
        <item x="1468"/>
        <item x="2332"/>
        <item x="1669"/>
        <item x="2440"/>
        <item x="2515"/>
        <item x="881"/>
        <item x="2151"/>
        <item x="1552"/>
        <item x="2482"/>
        <item x="1686"/>
        <item x="2272"/>
        <item x="2485"/>
        <item x="1566"/>
        <item x="2244"/>
        <item x="845"/>
        <item x="736"/>
        <item x="1996"/>
        <item x="576"/>
        <item x="1057"/>
        <item x="2252"/>
        <item x="2665"/>
        <item x="1019"/>
        <item x="2733"/>
        <item x="1493"/>
        <item x="2698"/>
        <item x="2710"/>
        <item x="2754"/>
        <item x="2817"/>
        <item x="2493"/>
        <item x="230"/>
        <item x="1226"/>
        <item x="2834"/>
        <item x="1963"/>
        <item x="671"/>
        <item x="2776"/>
        <item x="1544"/>
        <item x="773"/>
        <item x="2826"/>
        <item x="2690"/>
        <item x="2575"/>
        <item x="2624"/>
        <item x="2604"/>
        <item x="2722"/>
        <item x="2627"/>
        <item x="2601"/>
        <item x="1577"/>
        <item x="877"/>
        <item x="2481"/>
        <item x="2763"/>
        <item x="1331"/>
        <item x="486"/>
        <item x="43"/>
        <item x="2031"/>
        <item x="2449"/>
        <item x="1083"/>
        <item x="2041"/>
        <item x="2328"/>
        <item x="2421"/>
        <item x="2178"/>
        <item x="579"/>
        <item x="2679"/>
        <item x="439"/>
        <item x="1414"/>
        <item x="396"/>
        <item x="606"/>
        <item x="2876"/>
        <item x="507"/>
        <item x="1580"/>
        <item x="370"/>
        <item x="199"/>
        <item x="1706"/>
        <item x="1719"/>
        <item x="902"/>
        <item x="2779"/>
        <item x="904"/>
        <item x="2020"/>
        <item x="701"/>
        <item x="1811"/>
        <item x="2369"/>
        <item x="2558"/>
        <item x="1682"/>
        <item x="2626"/>
        <item x="861"/>
        <item x="2419"/>
        <item x="2636"/>
        <item x="124"/>
        <item x="2113"/>
        <item x="827"/>
        <item x="2853"/>
        <item x="2667"/>
        <item x="2759"/>
        <item x="201"/>
        <item x="2564"/>
        <item x="2729"/>
        <item x="2261"/>
        <item x="355"/>
        <item x="986"/>
        <item x="2748"/>
        <item x="1700"/>
        <item x="429"/>
        <item x="2762"/>
        <item x="2512"/>
        <item x="360"/>
        <item x="2770"/>
        <item x="2309"/>
        <item x="2808"/>
        <item x="2548"/>
        <item x="2238"/>
        <item x="2773"/>
        <item x="2799"/>
        <item x="2761"/>
        <item x="1329"/>
        <item x="2868"/>
        <item x="2423"/>
        <item x="841"/>
        <item x="479"/>
        <item x="2844"/>
        <item x="943"/>
        <item x="1962"/>
        <item x="746"/>
        <item x="2434"/>
        <item x="300"/>
        <item x="1639"/>
        <item x="2341"/>
        <item x="2842"/>
        <item x="2769"/>
        <item x="2156"/>
        <item x="2862"/>
        <item x="2846"/>
        <item x="1193"/>
        <item x="498"/>
        <item x="1575"/>
        <item x="2445"/>
        <item x="309"/>
        <item x="2019"/>
        <item x="2708"/>
        <item x="1008"/>
        <item x="2840"/>
        <item x="1886"/>
        <item x="1736"/>
        <item x="912"/>
        <item x="2317"/>
        <item x="720"/>
        <item x="1139"/>
        <item x="2724"/>
        <item x="72"/>
        <item x="184"/>
        <item x="2531"/>
        <item x="1934"/>
        <item x="1562"/>
        <item x="2807"/>
        <item x="30"/>
        <item x="1013"/>
        <item x="1802"/>
        <item x="2828"/>
        <item x="2108"/>
        <item x="1006"/>
        <item x="940"/>
        <item x="1705"/>
        <item x="2351"/>
        <item x="2289"/>
        <item x="1240"/>
        <item x="1423"/>
        <item x="2368"/>
        <item x="1854"/>
        <item x="753"/>
        <item x="1622"/>
        <item x="2111"/>
        <item x="758"/>
        <item x="1583"/>
        <item x="1169"/>
        <item x="357"/>
        <item x="2865"/>
        <item x="1872"/>
        <item x="2617"/>
        <item x="1143"/>
        <item x="2838"/>
        <item x="2870"/>
        <item x="2727"/>
        <item x="2566"/>
        <item x="253"/>
        <item x="642"/>
        <item x="1508"/>
        <item x="2240"/>
        <item x="2856"/>
        <item x="2702"/>
        <item x="587"/>
        <item x="1081"/>
        <item x="2182"/>
        <item x="1710"/>
        <item x="437"/>
        <item x="641"/>
        <item x="356"/>
        <item x="1549"/>
        <item x="2721"/>
        <item x="1092"/>
        <item x="2747"/>
        <item x="2785"/>
        <item x="1889"/>
        <item x="104"/>
        <item x="1375"/>
        <item x="532"/>
        <item x="2484"/>
        <item x="974"/>
        <item x="996"/>
        <item x="2177"/>
        <item x="2847"/>
        <item x="2226"/>
        <item x="1998"/>
        <item x="2653"/>
        <item x="2371"/>
        <item x="1814"/>
        <item x="144"/>
        <item x="2825"/>
        <item x="1286"/>
        <item x="2079"/>
        <item x="793"/>
        <item x="333"/>
        <item x="1593"/>
        <item x="338"/>
        <item x="2192"/>
        <item x="697"/>
        <item x="693"/>
        <item x="1730"/>
        <item x="2486"/>
        <item x="713"/>
        <item x="273"/>
        <item x="2863"/>
        <item x="2540"/>
        <item x="2562"/>
        <item x="203"/>
        <item x="2806"/>
        <item x="390"/>
        <item x="328"/>
        <item x="1216"/>
        <item x="1321"/>
        <item x="2716"/>
        <item x="1534"/>
        <item x="1367"/>
        <item x="1289"/>
        <item x="2874"/>
        <item x="2235"/>
        <item x="780"/>
        <item x="920"/>
        <item x="489"/>
        <item x="2830"/>
        <item x="2794"/>
        <item x="1135"/>
        <item x="1694"/>
        <item x="419"/>
        <item x="2396"/>
        <item x="1147"/>
        <item x="80"/>
        <item x="1612"/>
        <item x="2170"/>
        <item x="2529"/>
        <item x="2497"/>
        <item x="2603"/>
        <item x="695"/>
        <item x="2039"/>
        <item x="444"/>
        <item x="2134"/>
        <item x="1175"/>
        <item x="2343"/>
        <item x="76"/>
        <item x="1955"/>
        <item x="750"/>
        <item x="1808"/>
        <item x="2231"/>
        <item x="2860"/>
        <item x="2753"/>
        <item x="1446"/>
        <item x="2165"/>
        <item x="335"/>
        <item x="1810"/>
        <item x="646"/>
        <item x="2631"/>
        <item x="1602"/>
        <item x="397"/>
        <item x="157"/>
        <item x="2632"/>
        <item x="1748"/>
        <item x="332"/>
        <item x="2766"/>
        <item x="2867"/>
        <item x="1073"/>
        <item x="677"/>
        <item x="517"/>
        <item x="2861"/>
        <item x="639"/>
        <item x="2680"/>
        <item x="717"/>
        <item x="282"/>
        <item x="1024"/>
        <item x="1067"/>
        <item x="1582"/>
        <item x="2869"/>
        <item x="2594"/>
        <item x="286"/>
        <item x="2171"/>
        <item x="2871"/>
        <item x="2605"/>
        <item x="1080"/>
        <item x="1281"/>
        <item x="1384"/>
        <item x="723"/>
        <item x="2682"/>
        <item x="1211"/>
        <item x="1181"/>
        <item x="2237"/>
        <item x="1581"/>
        <item x="2628"/>
        <item x="1817"/>
        <item x="2873"/>
        <item x="1042"/>
        <item x="2877"/>
        <item x="493"/>
        <item x="1739"/>
        <item x="2875"/>
        <item x="2879"/>
        <item x="2878"/>
        <item x="2880"/>
        <item t="default"/>
      </items>
    </pivotField>
    <pivotField showAll="0">
      <items count="2941">
        <item x="0"/>
        <item x="4"/>
        <item x="281"/>
        <item x="76"/>
        <item x="244"/>
        <item x="54"/>
        <item x="684"/>
        <item x="19"/>
        <item x="164"/>
        <item x="64"/>
        <item x="2936"/>
        <item x="1365"/>
        <item x="1507"/>
        <item x="935"/>
        <item x="674"/>
        <item x="117"/>
        <item x="2938"/>
        <item x="2904"/>
        <item x="2612"/>
        <item x="1888"/>
        <item x="2933"/>
        <item x="184"/>
        <item x="280"/>
        <item x="985"/>
        <item x="2583"/>
        <item x="103"/>
        <item x="9"/>
        <item x="2532"/>
        <item x="46"/>
        <item x="2015"/>
        <item x="544"/>
        <item x="2549"/>
        <item x="703"/>
        <item x="15"/>
        <item x="108"/>
        <item x="1738"/>
        <item x="143"/>
        <item x="494"/>
        <item x="2192"/>
        <item x="1853"/>
        <item x="567"/>
        <item x="268"/>
        <item x="221"/>
        <item x="1544"/>
        <item x="1943"/>
        <item x="32"/>
        <item x="2931"/>
        <item x="1219"/>
        <item x="2928"/>
        <item x="1077"/>
        <item x="2659"/>
        <item x="2470"/>
        <item x="1576"/>
        <item x="21"/>
        <item x="2886"/>
        <item x="2738"/>
        <item x="2277"/>
        <item x="643"/>
        <item x="2662"/>
        <item x="532"/>
        <item x="2076"/>
        <item x="1110"/>
        <item x="2891"/>
        <item x="2613"/>
        <item x="475"/>
        <item x="1766"/>
        <item x="2903"/>
        <item x="2690"/>
        <item x="2861"/>
        <item x="1746"/>
        <item x="1267"/>
        <item x="2847"/>
        <item x="634"/>
        <item x="173"/>
        <item x="810"/>
        <item x="2506"/>
        <item x="636"/>
        <item x="1530"/>
        <item x="452"/>
        <item x="2803"/>
        <item x="1336"/>
        <item x="182"/>
        <item x="8"/>
        <item x="72"/>
        <item x="1211"/>
        <item x="1223"/>
        <item x="326"/>
        <item x="1018"/>
        <item x="2923"/>
        <item x="2778"/>
        <item x="177"/>
        <item x="2917"/>
        <item x="1041"/>
        <item x="1801"/>
        <item x="2896"/>
        <item x="2661"/>
        <item x="2743"/>
        <item x="2915"/>
        <item x="2890"/>
        <item x="31"/>
        <item x="2926"/>
        <item x="2876"/>
        <item x="2895"/>
        <item x="987"/>
        <item x="1031"/>
        <item x="717"/>
        <item x="284"/>
        <item x="1972"/>
        <item x="1754"/>
        <item x="2211"/>
        <item x="1986"/>
        <item x="2913"/>
        <item x="1517"/>
        <item x="658"/>
        <item x="842"/>
        <item x="75"/>
        <item x="664"/>
        <item x="1575"/>
        <item x="1028"/>
        <item x="2815"/>
        <item x="1091"/>
        <item x="665"/>
        <item x="996"/>
        <item x="2562"/>
        <item x="698"/>
        <item x="101"/>
        <item x="2874"/>
        <item x="2792"/>
        <item x="2747"/>
        <item x="2816"/>
        <item x="209"/>
        <item x="2835"/>
        <item x="941"/>
        <item x="1205"/>
        <item x="2106"/>
        <item x="2723"/>
        <item x="16"/>
        <item x="234"/>
        <item x="1144"/>
        <item x="2887"/>
        <item x="2914"/>
        <item x="826"/>
        <item x="1839"/>
        <item x="642"/>
        <item x="645"/>
        <item x="2257"/>
        <item x="2475"/>
        <item x="2638"/>
        <item x="270"/>
        <item x="2856"/>
        <item x="1434"/>
        <item x="2171"/>
        <item x="2927"/>
        <item x="2593"/>
        <item x="837"/>
        <item x="2911"/>
        <item x="2830"/>
        <item x="2813"/>
        <item x="1795"/>
        <item x="346"/>
        <item x="2146"/>
        <item x="66"/>
        <item x="2912"/>
        <item x="2660"/>
        <item x="2628"/>
        <item x="6"/>
        <item x="1160"/>
        <item x="1604"/>
        <item x="1129"/>
        <item x="540"/>
        <item x="2111"/>
        <item x="2387"/>
        <item x="1116"/>
        <item x="2840"/>
        <item x="2777"/>
        <item x="2934"/>
        <item x="2170"/>
        <item x="351"/>
        <item x="107"/>
        <item x="2846"/>
        <item x="2852"/>
        <item x="2841"/>
        <item x="2215"/>
        <item x="1167"/>
        <item x="2888"/>
        <item x="2922"/>
        <item x="2424"/>
        <item x="2733"/>
        <item x="2902"/>
        <item x="1484"/>
        <item x="2336"/>
        <item x="1930"/>
        <item x="2921"/>
        <item x="2801"/>
        <item x="2866"/>
        <item x="2007"/>
        <item x="2006"/>
        <item x="2062"/>
        <item x="2573"/>
        <item x="2918"/>
        <item x="493"/>
        <item x="98"/>
        <item x="2836"/>
        <item x="2889"/>
        <item x="873"/>
        <item x="2555"/>
        <item x="155"/>
        <item x="2833"/>
        <item x="2869"/>
        <item x="1613"/>
        <item x="53"/>
        <item x="2482"/>
        <item x="2746"/>
        <item x="2728"/>
        <item x="2925"/>
        <item x="2442"/>
        <item x="251"/>
        <item x="344"/>
        <item x="2885"/>
        <item x="409"/>
        <item x="2769"/>
        <item x="531"/>
        <item x="2364"/>
        <item x="2858"/>
        <item x="1305"/>
        <item x="1871"/>
        <item x="2780"/>
        <item x="2453"/>
        <item x="222"/>
        <item x="1804"/>
        <item x="2213"/>
        <item x="1169"/>
        <item x="2413"/>
        <item x="1218"/>
        <item x="358"/>
        <item x="819"/>
        <item x="1676"/>
        <item x="1127"/>
        <item x="2036"/>
        <item x="2147"/>
        <item x="2905"/>
        <item x="2820"/>
        <item x="1407"/>
        <item x="2653"/>
        <item x="853"/>
        <item x="2565"/>
        <item x="2862"/>
        <item x="1553"/>
        <item x="335"/>
        <item x="2724"/>
        <item x="2750"/>
        <item x="2791"/>
        <item x="1308"/>
        <item x="2485"/>
        <item x="2503"/>
        <item x="1602"/>
        <item x="2438"/>
        <item x="22"/>
        <item x="2882"/>
        <item x="1524"/>
        <item x="1997"/>
        <item x="2837"/>
        <item x="238"/>
        <item x="809"/>
        <item x="2875"/>
        <item x="2484"/>
        <item x="391"/>
        <item x="2669"/>
        <item x="2094"/>
        <item x="2892"/>
        <item x="1184"/>
        <item x="403"/>
        <item x="2790"/>
        <item x="1286"/>
        <item x="1174"/>
        <item x="2033"/>
        <item x="2272"/>
        <item x="2556"/>
        <item x="1005"/>
        <item x="1529"/>
        <item x="2684"/>
        <item x="2854"/>
        <item x="228"/>
        <item x="2812"/>
        <item x="2787"/>
        <item x="2363"/>
        <item x="332"/>
        <item x="2795"/>
        <item x="2749"/>
        <item x="2619"/>
        <item x="1280"/>
        <item x="2630"/>
        <item x="408"/>
        <item x="2643"/>
        <item x="2273"/>
        <item x="2881"/>
        <item x="2512"/>
        <item x="276"/>
        <item x="2848"/>
        <item x="2907"/>
        <item x="2759"/>
        <item x="1968"/>
        <item x="1166"/>
        <item x="2153"/>
        <item x="2553"/>
        <item x="1369"/>
        <item x="2798"/>
        <item x="2805"/>
        <item x="2116"/>
        <item x="2101"/>
        <item x="2779"/>
        <item x="1092"/>
        <item x="2444"/>
        <item x="2172"/>
        <item x="815"/>
        <item x="2420"/>
        <item x="1934"/>
        <item x="828"/>
        <item x="2597"/>
        <item x="2924"/>
        <item x="2810"/>
        <item x="2774"/>
        <item x="2827"/>
        <item x="2768"/>
        <item x="1185"/>
        <item x="2930"/>
        <item x="2525"/>
        <item x="2381"/>
        <item x="42"/>
        <item x="1889"/>
        <item x="1940"/>
        <item x="1745"/>
        <item x="2880"/>
        <item x="2789"/>
        <item x="2716"/>
        <item x="2873"/>
        <item x="2828"/>
        <item x="322"/>
        <item x="2281"/>
        <item x="2757"/>
        <item x="2572"/>
        <item x="2622"/>
        <item x="1674"/>
        <item x="1904"/>
        <item x="1373"/>
        <item x="2596"/>
        <item x="2867"/>
        <item x="2853"/>
        <item x="1928"/>
        <item x="530"/>
        <item x="2592"/>
        <item x="1723"/>
        <item x="954"/>
        <item x="2540"/>
        <item x="482"/>
        <item x="2849"/>
        <item x="2720"/>
        <item x="2674"/>
        <item x="1389"/>
        <item x="2204"/>
        <item x="253"/>
        <item x="1966"/>
        <item x="126"/>
        <item x="1749"/>
        <item x="1860"/>
        <item x="2843"/>
        <item x="1724"/>
        <item x="1433"/>
        <item x="2839"/>
        <item x="1293"/>
        <item x="1321"/>
        <item x="1779"/>
        <item x="2781"/>
        <item x="2697"/>
        <item x="2174"/>
        <item x="2818"/>
        <item x="2725"/>
        <item x="2740"/>
        <item x="2906"/>
        <item x="2639"/>
        <item x="1105"/>
        <item x="92"/>
        <item x="2900"/>
        <item x="1067"/>
        <item x="1203"/>
        <item x="880"/>
        <item x="2269"/>
        <item x="2135"/>
        <item x="2107"/>
        <item x="840"/>
        <item x="1625"/>
        <item x="104"/>
        <item x="2771"/>
        <item x="130"/>
        <item x="2365"/>
        <item x="517"/>
        <item x="2879"/>
        <item x="2047"/>
        <item x="2865"/>
        <item x="2916"/>
        <item x="2554"/>
        <item x="2615"/>
        <item x="1991"/>
        <item x="2366"/>
        <item x="2411"/>
        <item x="2247"/>
        <item x="2309"/>
        <item x="2860"/>
        <item x="2802"/>
        <item x="924"/>
        <item x="2385"/>
        <item x="1488"/>
        <item x="424"/>
        <item x="2731"/>
        <item x="2796"/>
        <item x="956"/>
        <item x="2832"/>
        <item x="2616"/>
        <item x="225"/>
        <item x="2398"/>
        <item x="2550"/>
        <item x="2264"/>
        <item x="1949"/>
        <item x="1497"/>
        <item x="928"/>
        <item x="2185"/>
        <item x="1264"/>
        <item x="1001"/>
        <item x="2606"/>
        <item x="1196"/>
        <item x="2762"/>
        <item x="2447"/>
        <item x="1727"/>
        <item x="2516"/>
        <item x="2548"/>
        <item x="2844"/>
        <item x="2266"/>
        <item x="1368"/>
        <item x="2199"/>
        <item x="2439"/>
        <item x="2605"/>
        <item x="2850"/>
        <item x="2319"/>
        <item x="2075"/>
        <item x="2079"/>
        <item x="2239"/>
        <item x="2702"/>
        <item x="695"/>
        <item x="1066"/>
        <item x="1326"/>
        <item x="2691"/>
        <item x="2188"/>
        <item x="1821"/>
        <item x="1852"/>
        <item x="1843"/>
        <item x="751"/>
        <item x="2461"/>
        <item x="2901"/>
        <item x="2534"/>
        <item x="1136"/>
        <item x="2571"/>
        <item x="1016"/>
        <item x="945"/>
        <item x="2794"/>
        <item x="2871"/>
        <item x="2186"/>
        <item x="2763"/>
        <item x="2754"/>
        <item x="2151"/>
        <item x="436"/>
        <item x="2344"/>
        <item x="217"/>
        <item x="547"/>
        <item x="1998"/>
        <item x="1812"/>
        <item x="187"/>
        <item x="1634"/>
        <item x="1895"/>
        <item x="2704"/>
        <item x="2042"/>
        <item x="2894"/>
        <item x="74"/>
        <item x="1883"/>
        <item x="1828"/>
        <item x="1329"/>
        <item x="2049"/>
        <item x="492"/>
        <item x="2458"/>
        <item x="1385"/>
        <item x="2087"/>
        <item x="2416"/>
        <item x="536"/>
        <item x="2487"/>
        <item x="1363"/>
        <item x="2566"/>
        <item x="2375"/>
        <item x="1932"/>
        <item x="2208"/>
        <item x="1490"/>
        <item x="509"/>
        <item x="2577"/>
        <item x="1787"/>
        <item x="1875"/>
        <item x="612"/>
        <item x="2709"/>
        <item x="2177"/>
        <item x="2870"/>
        <item x="2919"/>
        <item x="2473"/>
        <item x="2053"/>
        <item x="1047"/>
        <item x="824"/>
        <item x="689"/>
        <item x="2775"/>
        <item x="2254"/>
        <item x="2154"/>
        <item x="2157"/>
        <item x="2399"/>
        <item x="2656"/>
        <item x="1344"/>
        <item x="2710"/>
        <item x="1459"/>
        <item x="2863"/>
        <item x="157"/>
        <item x="1194"/>
        <item x="2499"/>
        <item x="2807"/>
        <item x="2590"/>
        <item x="2585"/>
        <item x="2834"/>
        <item x="1704"/>
        <item x="359"/>
        <item x="2761"/>
        <item x="272"/>
        <item x="2745"/>
        <item x="1032"/>
        <item x="2493"/>
        <item x="2407"/>
        <item x="528"/>
        <item x="2471"/>
        <item x="2312"/>
        <item x="2514"/>
        <item x="2252"/>
        <item x="2314"/>
        <item x="2451"/>
        <item x="2520"/>
        <item x="1679"/>
        <item x="2460"/>
        <item x="1577"/>
        <item x="2752"/>
        <item x="1820"/>
        <item x="1866"/>
        <item x="2523"/>
        <item x="1764"/>
        <item x="2609"/>
        <item x="1962"/>
        <item x="465"/>
        <item x="1947"/>
        <item x="2371"/>
        <item x="1628"/>
        <item x="2647"/>
        <item x="1020"/>
        <item x="2240"/>
        <item x="2714"/>
        <item x="2167"/>
        <item x="2688"/>
        <item x="1451"/>
        <item x="2163"/>
        <item x="2284"/>
        <item x="1283"/>
        <item x="2064"/>
        <item x="2664"/>
        <item x="2831"/>
        <item x="2357"/>
        <item x="2797"/>
        <item x="324"/>
        <item x="2748"/>
        <item x="2686"/>
        <item x="2099"/>
        <item x="2190"/>
        <item x="287"/>
        <item x="1619"/>
        <item x="1688"/>
        <item x="2115"/>
        <item x="1341"/>
        <item x="2883"/>
        <item x="2626"/>
        <item x="507"/>
        <item x="2543"/>
        <item x="1805"/>
        <item x="2376"/>
        <item x="2406"/>
        <item x="1408"/>
        <item x="2799"/>
        <item x="759"/>
        <item x="2701"/>
        <item x="909"/>
        <item x="2469"/>
        <item x="2625"/>
        <item x="1584"/>
        <item x="702"/>
        <item x="2675"/>
        <item x="165"/>
        <item x="2432"/>
        <item x="237"/>
        <item x="1090"/>
        <item x="2429"/>
        <item x="2584"/>
        <item x="778"/>
        <item x="2246"/>
        <item x="2910"/>
        <item x="2486"/>
        <item x="2932"/>
        <item x="2729"/>
        <item x="2315"/>
        <item x="2379"/>
        <item x="2770"/>
        <item x="2800"/>
        <item x="2570"/>
        <item x="2435"/>
        <item x="2463"/>
        <item x="2168"/>
        <item x="2440"/>
        <item x="2604"/>
        <item x="2255"/>
        <item x="2358"/>
        <item x="383"/>
        <item x="2601"/>
        <item x="2476"/>
        <item x="1720"/>
        <item x="2715"/>
        <item x="1627"/>
        <item x="1502"/>
        <item x="2404"/>
        <item x="904"/>
        <item x="1665"/>
        <item x="1297"/>
        <item x="2557"/>
        <item x="2292"/>
        <item x="2212"/>
        <item x="2695"/>
        <item x="152"/>
        <item x="1989"/>
        <item x="2436"/>
        <item x="806"/>
        <item x="1963"/>
        <item x="50"/>
        <item x="2303"/>
        <item x="2384"/>
        <item x="2289"/>
        <item x="2061"/>
        <item x="2125"/>
        <item x="2410"/>
        <item x="2158"/>
        <item x="1742"/>
        <item x="762"/>
        <item x="2857"/>
        <item x="110"/>
        <item x="1710"/>
        <item x="2587"/>
        <item x="2268"/>
        <item x="947"/>
        <item x="2103"/>
        <item x="2089"/>
        <item x="960"/>
        <item x="2760"/>
        <item x="2408"/>
        <item x="2526"/>
        <item x="1885"/>
        <item x="2300"/>
        <item x="590"/>
        <item x="2013"/>
        <item x="2591"/>
        <item x="2580"/>
        <item x="1562"/>
        <item x="2209"/>
        <item x="2515"/>
        <item x="2502"/>
        <item x="1419"/>
        <item x="2090"/>
        <item x="1607"/>
        <item x="2826"/>
        <item x="2109"/>
        <item x="1023"/>
        <item x="2735"/>
        <item x="2508"/>
        <item x="2450"/>
        <item x="1521"/>
        <item x="1921"/>
        <item x="1216"/>
        <item x="1109"/>
        <item x="2338"/>
        <item x="2646"/>
        <item x="2176"/>
        <item x="1939"/>
        <item x="1076"/>
        <item x="797"/>
        <item x="2519"/>
        <item x="2095"/>
        <item x="2765"/>
        <item x="2620"/>
        <item x="2320"/>
        <item x="2164"/>
        <item x="93"/>
        <item x="2082"/>
        <item x="2617"/>
        <item x="2393"/>
        <item x="384"/>
        <item x="336"/>
        <item x="2929"/>
        <item x="1328"/>
        <item x="2098"/>
        <item x="2302"/>
        <item x="1756"/>
        <item x="1884"/>
        <item x="1593"/>
        <item x="1281"/>
        <item x="1912"/>
        <item x="2893"/>
        <item x="1793"/>
        <item x="1612"/>
        <item x="2105"/>
        <item x="421"/>
        <item x="2491"/>
        <item x="1512"/>
        <item x="1516"/>
        <item x="1936"/>
        <item x="208"/>
        <item x="2249"/>
        <item x="2734"/>
        <item x="922"/>
        <item x="1954"/>
        <item x="1864"/>
        <item x="1837"/>
        <item x="2551"/>
        <item x="2694"/>
        <item x="2594"/>
        <item x="2244"/>
        <item x="2823"/>
        <item x="2676"/>
        <item x="257"/>
        <item x="609"/>
        <item x="2241"/>
        <item x="2713"/>
        <item x="699"/>
        <item x="2130"/>
        <item x="1762"/>
        <item x="2935"/>
        <item x="1899"/>
        <item x="2541"/>
        <item x="1327"/>
        <item x="1225"/>
        <item x="2627"/>
        <item x="2739"/>
        <item x="2692"/>
        <item x="2369"/>
        <item x="1678"/>
        <item x="2500"/>
        <item x="1208"/>
        <item x="2648"/>
        <item x="2579"/>
        <item x="2909"/>
        <item x="2631"/>
        <item x="1355"/>
        <item x="2898"/>
        <item x="340"/>
        <item x="2908"/>
        <item x="2059"/>
        <item x="2719"/>
        <item x="2452"/>
        <item x="1719"/>
        <item x="2773"/>
        <item x="2415"/>
        <item x="2611"/>
        <item x="1338"/>
        <item x="2428"/>
        <item x="2224"/>
        <item x="2332"/>
        <item x="1722"/>
        <item x="2161"/>
        <item x="682"/>
        <item x="565"/>
        <item x="366"/>
        <item x="1446"/>
        <item x="2855"/>
        <item x="2708"/>
        <item x="2018"/>
        <item x="1372"/>
        <item x="1960"/>
        <item x="1841"/>
        <item x="2544"/>
        <item x="2899"/>
        <item x="1996"/>
        <item x="2262"/>
        <item x="1933"/>
        <item x="2568"/>
        <item x="1235"/>
        <item x="686"/>
        <item x="878"/>
        <item x="906"/>
        <item x="2275"/>
        <item x="2581"/>
        <item x="2433"/>
        <item x="801"/>
        <item x="1307"/>
        <item x="2051"/>
        <item x="1796"/>
        <item x="2334"/>
        <item x="2414"/>
        <item x="1624"/>
        <item x="2495"/>
        <item x="427"/>
        <item x="2618"/>
        <item x="596"/>
        <item x="1813"/>
        <item x="1706"/>
        <item x="2693"/>
        <item x="1353"/>
        <item x="2409"/>
        <item x="1428"/>
        <item x="125"/>
        <item x="2196"/>
        <item x="273"/>
        <item x="2741"/>
        <item x="799"/>
        <item x="363"/>
        <item x="1188"/>
        <item x="1924"/>
        <item x="2586"/>
        <item x="2629"/>
        <item x="2400"/>
        <item x="836"/>
        <item x="2437"/>
        <item x="2271"/>
        <item x="2665"/>
        <item x="2217"/>
        <item x="2838"/>
        <item x="2868"/>
        <item x="2685"/>
        <item x="1463"/>
        <item x="2034"/>
        <item x="1579"/>
        <item x="1289"/>
        <item x="1733"/>
        <item x="1906"/>
        <item x="1982"/>
        <item x="621"/>
        <item x="2496"/>
        <item x="1121"/>
        <item x="1137"/>
        <item x="2726"/>
        <item x="1907"/>
        <item x="1927"/>
        <item x="2897"/>
        <item x="2248"/>
        <item x="2202"/>
        <item x="926"/>
        <item x="1910"/>
        <item x="1832"/>
        <item x="2782"/>
        <item x="342"/>
        <item x="1815"/>
        <item x="1981"/>
        <item x="2194"/>
        <item x="2155"/>
        <item x="533"/>
        <item x="454"/>
        <item x="2253"/>
        <item x="1802"/>
        <item x="2233"/>
        <item x="841"/>
        <item x="2078"/>
        <item x="2322"/>
        <item x="1775"/>
        <item x="2582"/>
        <item x="1901"/>
        <item x="2057"/>
        <item x="1291"/>
        <item x="1495"/>
        <item x="1903"/>
        <item x="2397"/>
        <item x="2426"/>
        <item x="2533"/>
        <item x="2030"/>
        <item x="816"/>
        <item x="2050"/>
        <item x="1444"/>
        <item x="2221"/>
        <item x="1799"/>
        <item x="2603"/>
        <item x="2670"/>
        <item x="2035"/>
        <item x="854"/>
        <item x="1547"/>
        <item x="1055"/>
        <item x="1810"/>
        <item x="2160"/>
        <item x="2537"/>
        <item x="2112"/>
        <item x="1059"/>
        <item x="1230"/>
        <item x="1716"/>
        <item x="2178"/>
        <item x="2498"/>
        <item x="2623"/>
        <item x="2231"/>
        <item x="1721"/>
        <item x="1510"/>
        <item x="1869"/>
        <item x="1405"/>
        <item x="2864"/>
        <item x="2029"/>
        <item x="303"/>
        <item x="968"/>
        <item x="1971"/>
        <item x="1614"/>
        <item x="1908"/>
        <item x="1025"/>
        <item x="766"/>
        <item x="975"/>
        <item x="2632"/>
        <item x="2097"/>
        <item x="2614"/>
        <item x="638"/>
        <item x="1670"/>
        <item x="1780"/>
        <item x="1592"/>
        <item x="866"/>
        <item x="2236"/>
        <item x="1115"/>
        <item x="185"/>
        <item x="1395"/>
        <item x="2084"/>
        <item x="1650"/>
        <item x="2462"/>
        <item x="260"/>
        <item x="1097"/>
        <item x="1663"/>
        <item x="2245"/>
        <item x="2278"/>
        <item x="2243"/>
        <item x="2102"/>
        <item x="2333"/>
        <item x="2642"/>
        <item x="2504"/>
        <item x="2530"/>
        <item x="715"/>
        <item x="2056"/>
        <item x="2610"/>
        <item x="2031"/>
        <item x="594"/>
        <item x="2021"/>
        <item x="2110"/>
        <item x="1335"/>
        <item x="364"/>
        <item x="1424"/>
        <item x="1532"/>
        <item x="2679"/>
        <item x="1919"/>
        <item x="1038"/>
        <item x="1233"/>
        <item x="2301"/>
        <item x="29"/>
        <item x="1777"/>
        <item x="2689"/>
        <item x="890"/>
        <item x="1701"/>
        <item x="581"/>
        <item x="2074"/>
        <item x="1098"/>
        <item x="1494"/>
        <item x="2072"/>
        <item x="646"/>
        <item x="2189"/>
        <item x="14"/>
        <item x="2652"/>
        <item x="2467"/>
        <item x="2527"/>
        <item x="971"/>
        <item x="1767"/>
        <item x="1140"/>
        <item x="822"/>
        <item x="1468"/>
        <item x="2356"/>
        <item x="1694"/>
        <item x="1288"/>
        <item x="2214"/>
        <item x="2804"/>
        <item x="1926"/>
        <item x="277"/>
        <item x="295"/>
        <item x="2226"/>
        <item x="1568"/>
        <item x="2063"/>
        <item x="2183"/>
        <item x="2878"/>
        <item x="2672"/>
        <item x="1693"/>
        <item x="1427"/>
        <item x="2483"/>
        <item x="2419"/>
        <item x="2522"/>
        <item x="2092"/>
        <item x="285"/>
        <item x="2559"/>
        <item x="1508"/>
        <item x="1672"/>
        <item x="1887"/>
        <item x="1695"/>
        <item x="1560"/>
        <item x="538"/>
        <item x="725"/>
        <item x="2159"/>
        <item x="2654"/>
        <item x="2118"/>
        <item x="17"/>
        <item x="1681"/>
        <item x="2294"/>
        <item x="2259"/>
        <item x="1147"/>
        <item x="1817"/>
        <item x="356"/>
        <item x="2285"/>
        <item x="2216"/>
        <item x="781"/>
        <item x="368"/>
        <item x="2809"/>
        <item x="2386"/>
        <item x="788"/>
        <item x="1825"/>
        <item x="333"/>
        <item x="2286"/>
        <item x="672"/>
        <item x="1519"/>
        <item x="2230"/>
        <item x="2703"/>
        <item x="2145"/>
        <item x="1290"/>
        <item x="1435"/>
        <item x="2335"/>
        <item x="1255"/>
        <item x="2100"/>
        <item x="2459"/>
        <item x="2360"/>
        <item x="1929"/>
        <item x="88"/>
        <item x="1247"/>
        <item x="2378"/>
        <item x="1462"/>
        <item x="1948"/>
        <item x="2494"/>
        <item x="2722"/>
        <item x="2808"/>
        <item x="2602"/>
        <item x="913"/>
        <item x="2041"/>
        <item x="2114"/>
        <item x="2706"/>
        <item x="2342"/>
        <item x="2650"/>
        <item x="1106"/>
        <item x="2354"/>
        <item x="618"/>
        <item x="2141"/>
        <item x="1691"/>
        <item x="1880"/>
        <item x="441"/>
        <item x="2680"/>
        <item x="2736"/>
        <item x="1151"/>
        <item x="2043"/>
        <item x="1135"/>
        <item x="2258"/>
        <item x="2547"/>
        <item x="872"/>
        <item x="2595"/>
        <item x="1769"/>
        <item x="555"/>
        <item x="1333"/>
        <item x="2732"/>
        <item x="1835"/>
        <item x="2341"/>
        <item x="2401"/>
        <item x="2256"/>
        <item x="1770"/>
        <item x="821"/>
        <item x="1639"/>
        <item x="2396"/>
        <item x="122"/>
        <item x="2267"/>
        <item x="2673"/>
        <item x="1994"/>
        <item x="2784"/>
        <item x="2023"/>
        <item x="2651"/>
        <item x="1959"/>
        <item x="1347"/>
        <item x="1729"/>
        <item x="2207"/>
        <item x="1731"/>
        <item x="735"/>
        <item x="1675"/>
        <item x="2884"/>
        <item x="5"/>
        <item x="1737"/>
        <item x="2205"/>
        <item x="1325"/>
        <item x="2418"/>
        <item x="2753"/>
        <item x="999"/>
        <item x="2744"/>
        <item x="1540"/>
        <item x="1794"/>
        <item x="413"/>
        <item x="203"/>
        <item x="1481"/>
        <item x="2193"/>
        <item x="1611"/>
        <item x="2490"/>
        <item x="2699"/>
        <item x="2119"/>
        <item x="2788"/>
        <item x="2764"/>
        <item x="1542"/>
        <item x="2814"/>
        <item x="2330"/>
        <item x="2225"/>
        <item x="1849"/>
        <item x="316"/>
        <item x="1574"/>
        <item x="183"/>
        <item x="399"/>
        <item x="769"/>
        <item x="1983"/>
        <item x="100"/>
        <item x="1633"/>
        <item x="613"/>
        <item x="353"/>
        <item x="2293"/>
        <item x="2054"/>
        <item x="1715"/>
        <item x="1873"/>
        <item x="2786"/>
        <item x="481"/>
        <item x="957"/>
        <item x="2287"/>
        <item x="2004"/>
        <item x="1409"/>
        <item x="1149"/>
        <item x="355"/>
        <item x="1509"/>
        <item x="2505"/>
        <item x="2005"/>
        <item x="1807"/>
        <item x="1935"/>
        <item x="606"/>
        <item x="2751"/>
        <item x="1367"/>
        <item x="997"/>
        <item x="1214"/>
        <item x="51"/>
        <item x="2456"/>
        <item x="1270"/>
        <item x="693"/>
        <item x="2412"/>
        <item x="2132"/>
        <item x="1475"/>
        <item x="1515"/>
        <item x="969"/>
        <item x="2705"/>
        <item x="1441"/>
        <item x="266"/>
        <item x="865"/>
        <item x="1635"/>
        <item x="2511"/>
        <item x="131"/>
        <item x="91"/>
        <item x="2767"/>
        <item x="1200"/>
        <item x="898"/>
        <item x="2509"/>
        <item x="902"/>
        <item x="259"/>
        <item x="2198"/>
        <item x="1503"/>
        <item x="662"/>
        <item x="2298"/>
        <item x="1783"/>
        <item x="1642"/>
        <item x="871"/>
        <item x="660"/>
        <item x="1806"/>
        <item x="1004"/>
        <item x="1819"/>
        <item x="2783"/>
        <item x="2321"/>
        <item x="2002"/>
        <item x="848"/>
        <item x="2328"/>
        <item x="795"/>
        <item x="1988"/>
        <item x="1306"/>
        <item x="1916"/>
        <item x="1316"/>
        <item x="1987"/>
        <item x="627"/>
        <item x="2203"/>
        <item x="1198"/>
        <item x="1726"/>
        <item x="2200"/>
        <item x="2121"/>
        <item x="1068"/>
        <item x="938"/>
        <item x="1265"/>
        <item x="2091"/>
        <item x="2191"/>
        <item x="2380"/>
        <item x="2083"/>
        <item x="389"/>
        <item x="962"/>
        <item x="2845"/>
        <item x="1165"/>
        <item x="2920"/>
        <item x="2474"/>
        <item x="1331"/>
        <item x="2730"/>
        <item x="2206"/>
        <item x="1836"/>
        <item x="503"/>
        <item x="2712"/>
        <item x="1914"/>
        <item x="2443"/>
        <item x="1870"/>
        <item x="461"/>
        <item x="1600"/>
        <item x="2621"/>
        <item x="1034"/>
        <item x="1667"/>
        <item x="657"/>
        <item x="2671"/>
        <item x="1816"/>
        <item x="2806"/>
        <item x="1526"/>
        <item x="1535"/>
        <item x="2234"/>
        <item x="1319"/>
        <item x="1170"/>
        <item x="984"/>
        <item x="1867"/>
        <item x="2634"/>
        <item x="792"/>
        <item x="2811"/>
        <item x="1241"/>
        <item x="2683"/>
        <item x="940"/>
        <item x="765"/>
        <item x="1345"/>
        <item x="2454"/>
        <item x="1445"/>
        <item x="2655"/>
        <item x="2086"/>
        <item x="2872"/>
        <item x="943"/>
        <item x="2575"/>
        <item x="1703"/>
        <item x="561"/>
        <item x="1868"/>
        <item x="2589"/>
        <item x="1595"/>
        <item x="1153"/>
        <item x="2825"/>
        <item x="1826"/>
        <item x="2637"/>
        <item x="2558"/>
        <item x="2535"/>
        <item x="2395"/>
        <item x="2165"/>
        <item x="1414"/>
        <item x="1361"/>
        <item x="2599"/>
        <item x="455"/>
        <item x="1064"/>
        <item x="343"/>
        <item x="667"/>
        <item x="1079"/>
        <item x="1056"/>
        <item x="1827"/>
        <item x="1638"/>
        <item x="1551"/>
        <item x="1254"/>
        <item x="2313"/>
        <item x="405"/>
        <item x="2698"/>
        <item x="2859"/>
        <item x="923"/>
        <item x="2390"/>
        <item x="1274"/>
        <item x="2737"/>
        <item x="160"/>
        <item x="763"/>
        <item x="1482"/>
        <item x="705"/>
        <item x="2008"/>
        <item x="467"/>
        <item x="736"/>
        <item x="1261"/>
        <item x="1744"/>
        <item x="2633"/>
        <item x="1252"/>
        <item x="2326"/>
        <item x="2367"/>
        <item x="2657"/>
        <item x="142"/>
        <item x="2187"/>
        <item x="2162"/>
        <item x="1260"/>
        <item x="1447"/>
        <item x="1467"/>
        <item x="1505"/>
        <item x="2370"/>
        <item x="2027"/>
        <item x="948"/>
        <item x="2455"/>
        <item x="1902"/>
        <item x="568"/>
        <item x="218"/>
        <item x="1094"/>
        <item x="120"/>
        <item x="1199"/>
        <item x="925"/>
        <item x="2235"/>
        <item x="2766"/>
        <item x="691"/>
        <item x="2817"/>
        <item x="882"/>
        <item x="458"/>
        <item x="1342"/>
        <item x="617"/>
        <item x="2242"/>
        <item x="1399"/>
        <item x="1148"/>
        <item x="2481"/>
        <item x="1713"/>
        <item x="2578"/>
        <item x="2528"/>
        <item x="915"/>
        <item x="1123"/>
        <item x="2425"/>
        <item x="1725"/>
        <item x="1431"/>
        <item x="980"/>
        <item x="1945"/>
        <item x="1824"/>
        <item x="137"/>
        <item x="786"/>
        <item x="2707"/>
        <item x="2842"/>
        <item x="1859"/>
        <item x="905"/>
        <item x="2851"/>
        <item x="2223"/>
        <item x="1011"/>
        <item x="1786"/>
        <item x="1925"/>
        <item x="1425"/>
        <item x="2131"/>
        <item x="1993"/>
        <item x="1923"/>
        <item x="1002"/>
        <item x="639"/>
        <item x="2040"/>
        <item x="1527"/>
        <item x="1314"/>
        <item x="2488"/>
        <item x="1080"/>
        <item x="1811"/>
        <item x="858"/>
        <item x="2318"/>
        <item x="1953"/>
        <item x="1104"/>
        <item x="2347"/>
        <item x="1590"/>
        <item x="2434"/>
        <item x="734"/>
        <item x="35"/>
        <item x="1026"/>
        <item x="1569"/>
        <item x="750"/>
        <item x="2066"/>
        <item x="1120"/>
        <item x="1390"/>
        <item x="1992"/>
        <item x="1565"/>
        <item x="1048"/>
        <item x="1175"/>
        <item x="2374"/>
        <item x="631"/>
        <item x="396"/>
        <item x="2296"/>
        <item x="1146"/>
        <item x="1525"/>
        <item x="1074"/>
        <item x="2305"/>
        <item x="808"/>
        <item x="1552"/>
        <item x="1506"/>
        <item x="2117"/>
        <item x="1294"/>
        <item x="2122"/>
        <item x="1798"/>
        <item x="740"/>
        <item x="2717"/>
        <item x="2449"/>
        <item x="2563"/>
        <item x="1976"/>
        <item x="1479"/>
        <item x="2337"/>
        <item x="965"/>
        <item x="1266"/>
        <item x="41"/>
        <item x="1299"/>
        <item x="732"/>
        <item x="2156"/>
        <item x="1677"/>
        <item x="1671"/>
        <item x="224"/>
        <item x="2718"/>
        <item x="845"/>
        <item x="720"/>
        <item x="2181"/>
        <item x="628"/>
        <item x="1561"/>
        <item x="1477"/>
        <item x="310"/>
        <item x="1641"/>
        <item x="1275"/>
        <item x="1666"/>
        <item x="1317"/>
        <item x="331"/>
        <item x="1669"/>
        <item x="2377"/>
        <item x="2403"/>
        <item x="489"/>
        <item x="1489"/>
        <item x="632"/>
        <item x="714"/>
        <item x="599"/>
        <item x="1690"/>
        <item x="1776"/>
        <item x="2524"/>
        <item x="539"/>
        <item x="1010"/>
        <item x="1439"/>
        <item x="159"/>
        <item x="883"/>
        <item x="2569"/>
        <item x="498"/>
        <item x="2179"/>
        <item x="1782"/>
        <item x="2340"/>
        <item x="466"/>
        <item x="1239"/>
        <item x="708"/>
        <item x="930"/>
        <item x="470"/>
        <item x="1245"/>
        <item x="1382"/>
        <item x="2310"/>
        <item x="1970"/>
        <item x="1429"/>
        <item x="283"/>
        <item x="411"/>
        <item x="991"/>
        <item x="2182"/>
        <item x="2608"/>
        <item x="2113"/>
        <item x="387"/>
        <item x="921"/>
        <item x="587"/>
        <item x="771"/>
        <item x="1522"/>
        <item x="2229"/>
        <item x="1598"/>
        <item x="416"/>
        <item x="2383"/>
        <item x="2441"/>
        <item x="2324"/>
        <item x="2104"/>
        <item x="1984"/>
        <item x="592"/>
        <item x="1191"/>
        <item x="607"/>
        <item x="1332"/>
        <item x="2276"/>
        <item x="2758"/>
        <item x="790"/>
        <item x="2517"/>
        <item x="501"/>
        <item x="1808"/>
        <item x="1891"/>
        <item x="789"/>
        <item x="988"/>
        <item x="1485"/>
        <item x="2353"/>
        <item x="1571"/>
        <item x="787"/>
        <item x="559"/>
        <item x="616"/>
        <item x="983"/>
        <item x="1833"/>
        <item x="2513"/>
        <item x="2529"/>
        <item x="885"/>
        <item x="1443"/>
        <item x="2755"/>
        <item x="2518"/>
        <item x="1587"/>
        <item x="879"/>
        <item x="1300"/>
        <item x="2727"/>
        <item x="1559"/>
        <item x="1648"/>
        <item x="83"/>
        <item x="112"/>
        <item x="1378"/>
        <item x="1747"/>
        <item x="1913"/>
        <item x="1609"/>
        <item x="1343"/>
        <item x="1460"/>
        <item x="1537"/>
        <item x="1304"/>
        <item x="2564"/>
        <item x="2311"/>
        <item x="1588"/>
        <item x="2663"/>
        <item x="1099"/>
        <item x="2501"/>
        <item x="1622"/>
        <item x="1845"/>
        <item x="2348"/>
        <item x="24"/>
        <item x="264"/>
        <item x="1536"/>
        <item x="1661"/>
        <item x="1014"/>
        <item x="2044"/>
        <item x="2144"/>
        <item x="305"/>
        <item x="754"/>
        <item x="767"/>
        <item x="1019"/>
        <item x="1790"/>
        <item x="764"/>
        <item x="1249"/>
        <item x="2389"/>
        <item x="1063"/>
        <item x="2772"/>
        <item x="1814"/>
        <item x="2464"/>
        <item x="1442"/>
        <item x="1376"/>
        <item x="2552"/>
        <item x="846"/>
        <item x="2195"/>
        <item x="1000"/>
        <item x="1761"/>
        <item x="649"/>
        <item x="371"/>
        <item x="1449"/>
        <item x="2480"/>
        <item x="2068"/>
        <item x="1973"/>
        <item x="907"/>
        <item x="2260"/>
        <item x="2038"/>
        <item x="1162"/>
        <item x="1567"/>
        <item x="1087"/>
        <item x="1917"/>
        <item x="1941"/>
        <item x="2785"/>
        <item x="2184"/>
        <item x="887"/>
        <item x="1192"/>
        <item x="986"/>
        <item x="1438"/>
        <item x="2093"/>
        <item x="2327"/>
        <item x="1221"/>
        <item x="321"/>
        <item x="2010"/>
        <item x="1201"/>
        <item x="1095"/>
        <item x="1400"/>
        <item x="415"/>
        <item x="2640"/>
        <item x="1879"/>
        <item x="800"/>
        <item x="12"/>
        <item x="563"/>
        <item x="1514"/>
        <item x="231"/>
        <item x="197"/>
        <item x="2542"/>
        <item x="1848"/>
        <item x="1582"/>
        <item x="202"/>
        <item x="742"/>
        <item x="953"/>
        <item x="1292"/>
        <item x="2291"/>
        <item x="1730"/>
        <item x="1111"/>
        <item x="895"/>
        <item x="1377"/>
        <item x="1597"/>
        <item x="2299"/>
        <item x="1556"/>
        <item x="2096"/>
        <item x="446"/>
        <item x="1339"/>
        <item x="692"/>
        <item x="2290"/>
        <item x="1057"/>
        <item x="175"/>
        <item x="1394"/>
        <item x="1686"/>
        <item x="1818"/>
        <item x="1854"/>
        <item x="2120"/>
        <item x="881"/>
        <item x="1295"/>
        <item x="2776"/>
        <item x="2368"/>
        <item x="2468"/>
        <item x="2576"/>
        <item x="978"/>
        <item x="893"/>
        <item x="1647"/>
        <item x="835"/>
        <item x="2263"/>
        <item x="510"/>
        <item x="623"/>
        <item x="535"/>
        <item x="523"/>
        <item x="2166"/>
        <item x="2598"/>
        <item x="1572"/>
        <item x="2600"/>
        <item x="534"/>
        <item x="1789"/>
        <item x="648"/>
        <item x="1054"/>
        <item x="1689"/>
        <item x="1803"/>
        <item x="1296"/>
        <item x="2624"/>
        <item x="1360"/>
        <item x="914"/>
        <item x="917"/>
        <item x="1538"/>
        <item x="1301"/>
        <item x="1278"/>
        <item x="1732"/>
        <item x="1698"/>
        <item x="1158"/>
        <item x="2492"/>
        <item x="1900"/>
        <item x="214"/>
        <item x="2201"/>
        <item x="1539"/>
        <item x="213"/>
        <item x="134"/>
        <item x="1594"/>
        <item x="1206"/>
        <item x="655"/>
        <item x="2877"/>
        <item x="1938"/>
        <item x="1857"/>
        <item x="2150"/>
        <item x="1583"/>
        <item x="521"/>
        <item x="1464"/>
        <item x="2129"/>
        <item x="2058"/>
        <item x="2361"/>
        <item x="2696"/>
        <item x="210"/>
        <item x="469"/>
        <item x="2228"/>
        <item x="2457"/>
        <item x="548"/>
        <item x="2536"/>
        <item x="850"/>
        <item x="1644"/>
        <item x="2824"/>
        <item x="2069"/>
        <item x="2421"/>
        <item x="1370"/>
        <item x="1834"/>
        <item x="877"/>
        <item x="1874"/>
        <item x="2152"/>
        <item x="2423"/>
        <item x="444"/>
        <item x="113"/>
        <item x="868"/>
        <item x="1739"/>
        <item x="1236"/>
        <item x="1863"/>
        <item x="307"/>
        <item x="354"/>
        <item x="1995"/>
        <item x="1623"/>
        <item x="2635"/>
        <item x="1543"/>
        <item x="910"/>
        <item x="2666"/>
        <item x="1847"/>
        <item x="1969"/>
        <item x="2073"/>
        <item x="834"/>
        <item x="1696"/>
        <item x="1070"/>
        <item x="1702"/>
        <item x="2077"/>
        <item x="1555"/>
        <item x="1330"/>
        <item x="2173"/>
        <item x="2448"/>
        <item x="770"/>
        <item x="869"/>
        <item x="2539"/>
        <item x="522"/>
        <item x="1391"/>
        <item x="1911"/>
        <item x="1513"/>
        <item x="1707"/>
        <item x="476"/>
        <item x="2346"/>
        <item x="2220"/>
        <item x="1131"/>
        <item x="892"/>
        <item x="20"/>
        <item x="2445"/>
        <item x="323"/>
        <item x="2829"/>
        <item x="1865"/>
        <item x="1918"/>
        <item x="2574"/>
        <item x="2819"/>
        <item x="2588"/>
        <item x="1045"/>
        <item x="2232"/>
        <item x="1896"/>
        <item x="1282"/>
        <item x="1081"/>
        <item x="2148"/>
        <item x="1850"/>
        <item x="1528"/>
        <item x="1728"/>
        <item x="1415"/>
        <item x="2472"/>
        <item x="622"/>
        <item x="1872"/>
        <item x="919"/>
        <item x="2343"/>
        <item x="1126"/>
        <item x="1683"/>
        <item x="2329"/>
        <item x="1244"/>
        <item x="669"/>
        <item x="2644"/>
        <item x="747"/>
        <item x="1557"/>
        <item x="2521"/>
        <item x="1469"/>
        <item x="215"/>
        <item x="859"/>
        <item x="1632"/>
        <item x="1585"/>
        <item x="115"/>
        <item x="793"/>
        <item x="946"/>
        <item x="1708"/>
        <item x="2546"/>
        <item x="1546"/>
        <item x="1616"/>
        <item x="1029"/>
        <item x="1398"/>
        <item x="2026"/>
        <item x="1493"/>
        <item x="1735"/>
        <item x="2682"/>
        <item x="258"/>
        <item x="2133"/>
        <item x="1359"/>
        <item x="1608"/>
        <item x="620"/>
        <item x="80"/>
        <item x="2139"/>
        <item x="2478"/>
        <item x="597"/>
        <item x="1772"/>
        <item x="2645"/>
        <item x="1132"/>
        <item x="2024"/>
        <item x="951"/>
        <item x="1379"/>
        <item x="2649"/>
        <item x="1396"/>
        <item x="1955"/>
        <item x="2009"/>
        <item x="777"/>
        <item x="373"/>
        <item x="1774"/>
        <item x="1271"/>
        <item x="205"/>
        <item x="1387"/>
        <item x="897"/>
        <item x="1909"/>
        <item x="1234"/>
        <item x="524"/>
        <item x="471"/>
        <item x="1112"/>
        <item x="1760"/>
        <item x="1605"/>
        <item x="1357"/>
        <item x="1922"/>
        <item x="1133"/>
        <item x="2142"/>
        <item x="582"/>
        <item x="269"/>
        <item x="1487"/>
        <item x="1352"/>
        <item x="1303"/>
        <item x="442"/>
        <item x="1498"/>
        <item x="1008"/>
        <item x="1740"/>
        <item x="515"/>
        <item x="2489"/>
        <item x="1220"/>
        <item x="1985"/>
        <item x="1511"/>
        <item x="438"/>
        <item x="1601"/>
        <item x="1534"/>
        <item x="1437"/>
        <item x="2067"/>
        <item x="2003"/>
        <item x="338"/>
        <item x="1450"/>
        <item x="963"/>
        <item x="1187"/>
        <item x="246"/>
        <item x="1420"/>
        <item x="434"/>
        <item x="1952"/>
        <item x="595"/>
        <item x="1898"/>
        <item x="1718"/>
        <item x="939"/>
        <item x="1183"/>
        <item x="1999"/>
        <item x="1712"/>
        <item x="955"/>
        <item x="84"/>
        <item x="1039"/>
        <item x="977"/>
        <item x="574"/>
        <item x="1741"/>
        <item x="1630"/>
        <item x="216"/>
        <item x="1383"/>
        <item x="1279"/>
        <item x="271"/>
        <item x="161"/>
        <item x="870"/>
        <item x="1753"/>
        <item x="1755"/>
        <item x="508"/>
        <item x="1454"/>
        <item x="1823"/>
        <item x="844"/>
        <item x="601"/>
        <item x="990"/>
        <item x="1905"/>
        <item x="1501"/>
        <item x="1822"/>
        <item x="811"/>
        <item x="2055"/>
        <item x="40"/>
        <item x="1890"/>
        <item x="1242"/>
        <item x="1709"/>
        <item x="1603"/>
        <item x="1065"/>
        <item x="1958"/>
        <item x="2545"/>
        <item x="995"/>
        <item x="2567"/>
        <item x="2465"/>
        <item x="573"/>
        <item x="1682"/>
        <item x="443"/>
        <item x="1380"/>
        <item x="1213"/>
        <item x="1350"/>
        <item x="44"/>
        <item x="753"/>
        <item x="1881"/>
        <item x="1186"/>
        <item x="976"/>
        <item x="2288"/>
        <item x="784"/>
        <item x="726"/>
        <item x="1388"/>
        <item x="2126"/>
        <item x="1084"/>
        <item x="1829"/>
        <item x="345"/>
        <item x="2134"/>
        <item x="2065"/>
        <item x="2510"/>
        <item x="1480"/>
        <item x="1629"/>
        <item x="2250"/>
        <item x="1920"/>
        <item x="518"/>
        <item x="445"/>
        <item x="585"/>
        <item x="430"/>
        <item x="688"/>
        <item x="1470"/>
        <item x="2045"/>
        <item x="2282"/>
        <item x="1564"/>
        <item x="1069"/>
        <item x="803"/>
        <item x="1626"/>
        <item x="1222"/>
        <item x="1697"/>
        <item x="1504"/>
        <item x="823"/>
        <item x="220"/>
        <item x="2070"/>
        <item x="1631"/>
        <item x="1358"/>
        <item x="145"/>
        <item x="598"/>
        <item x="958"/>
        <item x="2431"/>
        <item x="856"/>
        <item x="204"/>
        <item x="274"/>
        <item x="2325"/>
        <item x="1320"/>
        <item x="2560"/>
        <item x="1256"/>
        <item x="760"/>
        <item x="1410"/>
        <item x="729"/>
        <item x="26"/>
        <item x="1145"/>
        <item x="817"/>
        <item x="1122"/>
        <item x="1763"/>
        <item x="1656"/>
        <item x="1466"/>
        <item x="439"/>
        <item x="1253"/>
        <item x="1862"/>
        <item x="1075"/>
        <item x="478"/>
        <item x="719"/>
        <item x="2687"/>
        <item x="1107"/>
        <item x="1061"/>
        <item x="1215"/>
        <item x="219"/>
        <item x="741"/>
        <item x="2721"/>
        <item x="779"/>
        <item x="301"/>
        <item x="2359"/>
        <item x="2280"/>
        <item x="1461"/>
        <item x="651"/>
        <item x="97"/>
        <item x="721"/>
        <item x="2238"/>
        <item x="2283"/>
        <item x="2479"/>
        <item x="2793"/>
        <item x="931"/>
        <item x="169"/>
        <item x="1318"/>
        <item x="1897"/>
        <item x="876"/>
        <item x="683"/>
        <item x="1421"/>
        <item x="637"/>
        <item x="3"/>
        <item x="254"/>
        <item x="2497"/>
        <item x="151"/>
        <item x="2227"/>
        <item x="542"/>
        <item x="2020"/>
        <item x="979"/>
        <item x="992"/>
        <item x="1043"/>
        <item x="1586"/>
        <item x="982"/>
        <item x="1436"/>
        <item x="2138"/>
        <item x="457"/>
        <item x="302"/>
        <item x="1792"/>
        <item x="1640"/>
        <item x="1523"/>
        <item x="1432"/>
        <item x="1840"/>
        <item x="1128"/>
        <item x="1402"/>
        <item x="1406"/>
        <item x="903"/>
        <item x="233"/>
        <item x="949"/>
        <item x="2422"/>
        <item x="1381"/>
        <item x="2180"/>
        <item x="739"/>
        <item x="1844"/>
        <item x="1179"/>
        <item x="1324"/>
        <item x="174"/>
        <item x="462"/>
        <item x="1404"/>
        <item x="973"/>
        <item x="2388"/>
        <item x="1685"/>
        <item x="1643"/>
        <item x="1714"/>
        <item x="2274"/>
        <item x="480"/>
        <item x="579"/>
        <item x="920"/>
        <item x="2636"/>
        <item x="448"/>
        <item x="2085"/>
        <item x="706"/>
        <item x="1455"/>
        <item x="190"/>
        <item x="724"/>
        <item x="564"/>
        <item x="2607"/>
        <item x="2331"/>
        <item x="1119"/>
        <item x="860"/>
        <item x="2127"/>
        <item x="1426"/>
        <item x="2270"/>
        <item x="1646"/>
        <item x="519"/>
        <item x="942"/>
        <item x="1182"/>
        <item x="929"/>
        <item x="1967"/>
        <item x="1931"/>
        <item x="435"/>
        <item x="679"/>
        <item x="722"/>
        <item x="908"/>
        <item x="2108"/>
        <item x="1416"/>
        <item x="376"/>
        <item x="1659"/>
        <item x="560"/>
        <item x="2137"/>
        <item x="629"/>
        <item x="245"/>
        <item x="500"/>
        <item x="1250"/>
        <item x="1975"/>
        <item x="2700"/>
        <item x="774"/>
        <item x="440"/>
        <item x="1311"/>
        <item x="1141"/>
        <item x="1617"/>
        <item x="1156"/>
        <item x="1736"/>
        <item x="463"/>
        <item x="1246"/>
        <item x="603"/>
        <item x="780"/>
        <item x="1893"/>
        <item x="718"/>
        <item x="422"/>
        <item x="1101"/>
        <item x="633"/>
        <item x="1384"/>
        <item x="2032"/>
        <item x="1743"/>
        <item x="1606"/>
        <item x="1072"/>
        <item x="624"/>
        <item x="831"/>
        <item x="330"/>
        <item x="867"/>
        <item x="146"/>
        <item x="56"/>
        <item x="1892"/>
        <item x="255"/>
        <item x="1965"/>
        <item x="1699"/>
        <item x="166"/>
        <item x="1195"/>
        <item x="2088"/>
        <item x="47"/>
        <item x="1781"/>
        <item x="2222"/>
        <item x="312"/>
        <item x="2658"/>
        <item x="2016"/>
        <item x="727"/>
        <item x="394"/>
        <item x="374"/>
        <item x="1842"/>
        <item x="2531"/>
        <item x="314"/>
        <item x="2362"/>
        <item x="119"/>
        <item x="757"/>
        <item x="2306"/>
        <item x="1705"/>
        <item x="520"/>
        <item x="1044"/>
        <item x="934"/>
        <item x="179"/>
        <item x="1831"/>
        <item x="232"/>
        <item x="944"/>
        <item x="900"/>
        <item x="1073"/>
        <item x="1937"/>
        <item x="1979"/>
        <item x="578"/>
        <item x="2143"/>
        <item x="625"/>
        <item x="513"/>
        <item x="1171"/>
        <item x="2351"/>
        <item x="2080"/>
        <item x="1687"/>
        <item x="1298"/>
        <item x="1636"/>
        <item x="393"/>
        <item x="768"/>
        <item x="961"/>
        <item x="1227"/>
        <item x="379"/>
        <item x="1951"/>
        <item x="849"/>
        <item x="188"/>
        <item x="1809"/>
        <item x="1668"/>
        <item x="1418"/>
        <item x="2279"/>
        <item x="1176"/>
        <item x="2307"/>
        <item x="1052"/>
        <item x="1620"/>
        <item x="227"/>
        <item x="2417"/>
        <item x="1878"/>
        <item x="1078"/>
        <item x="1765"/>
        <item x="937"/>
        <item x="423"/>
        <item x="552"/>
        <item x="653"/>
        <item x="153"/>
        <item x="2355"/>
        <item x="1006"/>
        <item x="1558"/>
        <item x="1554"/>
        <item x="1089"/>
        <item x="1322"/>
        <item x="967"/>
        <item x="2446"/>
        <item x="2339"/>
        <item x="1238"/>
        <item x="1570"/>
        <item x="2037"/>
        <item x="591"/>
        <item x="1323"/>
        <item x="864"/>
        <item x="81"/>
        <item x="807"/>
        <item x="1349"/>
        <item x="479"/>
        <item x="1458"/>
        <item x="964"/>
        <item x="588"/>
        <item x="1226"/>
        <item x="1083"/>
        <item x="2350"/>
        <item x="140"/>
        <item x="1563"/>
        <item x="473"/>
        <item x="378"/>
        <item x="1060"/>
        <item x="1591"/>
        <item x="390"/>
        <item x="429"/>
        <item x="1285"/>
        <item x="2039"/>
        <item x="731"/>
        <item x="1452"/>
        <item x="1172"/>
        <item x="490"/>
        <item x="451"/>
        <item x="453"/>
        <item x="2677"/>
        <item x="1113"/>
        <item x="1500"/>
        <item x="1861"/>
        <item x="404"/>
        <item x="554"/>
        <item x="730"/>
        <item x="1202"/>
        <item x="1550"/>
        <item x="1007"/>
        <item x="1150"/>
        <item x="650"/>
        <item x="744"/>
        <item x="1453"/>
        <item x="1354"/>
        <item x="2210"/>
        <item x="1118"/>
        <item x="630"/>
        <item x="2352"/>
        <item x="1276"/>
        <item x="677"/>
        <item x="2019"/>
        <item x="2124"/>
        <item x="825"/>
        <item x="1251"/>
        <item x="556"/>
        <item x="733"/>
        <item x="541"/>
        <item x="1964"/>
        <item x="1257"/>
        <item x="2391"/>
        <item x="211"/>
        <item x="998"/>
        <item x="1155"/>
        <item x="85"/>
        <item x="2323"/>
        <item x="243"/>
        <item x="279"/>
        <item x="236"/>
        <item x="1478"/>
        <item x="1423"/>
        <item x="474"/>
        <item x="1684"/>
        <item x="1800"/>
        <item x="1541"/>
        <item x="1448"/>
        <item x="472"/>
        <item x="901"/>
        <item x="2681"/>
        <item x="1658"/>
        <item x="575"/>
        <item x="1711"/>
        <item x="994"/>
        <item x="1961"/>
        <item x="250"/>
        <item x="1771"/>
        <item x="300"/>
        <item x="749"/>
        <item x="527"/>
        <item x="549"/>
        <item x="2711"/>
        <item x="499"/>
        <item x="2742"/>
        <item x="1237"/>
        <item x="304"/>
        <item x="1231"/>
        <item x="709"/>
        <item x="2237"/>
        <item x="69"/>
        <item x="194"/>
        <item x="602"/>
        <item x="1797"/>
        <item x="60"/>
        <item x="2012"/>
        <item x="136"/>
        <item x="776"/>
        <item x="1207"/>
        <item x="989"/>
        <item x="1012"/>
        <item x="170"/>
        <item x="874"/>
        <item x="2219"/>
        <item x="712"/>
        <item x="2316"/>
        <item x="192"/>
        <item x="1190"/>
        <item x="37"/>
        <item x="206"/>
        <item x="372"/>
        <item x="783"/>
        <item x="2349"/>
        <item x="1348"/>
        <item x="1015"/>
        <item x="456"/>
        <item x="959"/>
        <item x="2295"/>
        <item x="278"/>
        <item x="432"/>
        <item x="512"/>
        <item x="899"/>
        <item x="262"/>
        <item x="397"/>
        <item x="2140"/>
        <item x="417"/>
        <item x="537"/>
        <item x="2297"/>
        <item x="124"/>
        <item x="857"/>
        <item x="1886"/>
        <item x="428"/>
        <item x="289"/>
        <item x="2317"/>
        <item x="2756"/>
        <item x="242"/>
        <item x="557"/>
        <item x="89"/>
        <item x="2667"/>
        <item x="496"/>
        <item x="1778"/>
        <item x="974"/>
        <item x="843"/>
        <item x="782"/>
        <item x="1750"/>
        <item x="2136"/>
        <item x="2175"/>
        <item x="728"/>
        <item x="2538"/>
        <item x="1654"/>
        <item x="1549"/>
        <item x="1610"/>
        <item x="1364"/>
        <item x="796"/>
        <item x="755"/>
        <item x="2372"/>
        <item x="852"/>
        <item x="488"/>
        <item x="1036"/>
        <item x="1440"/>
        <item x="847"/>
        <item x="105"/>
        <item x="1980"/>
        <item x="1855"/>
        <item x="449"/>
        <item x="1830"/>
        <item x="2345"/>
        <item x="737"/>
        <item x="1178"/>
        <item x="1978"/>
        <item x="710"/>
        <item x="1851"/>
        <item x="1877"/>
        <item x="1520"/>
        <item x="2265"/>
        <item x="1751"/>
        <item x="1157"/>
        <item x="894"/>
        <item x="1471"/>
        <item x="1312"/>
        <item x="318"/>
        <item x="1856"/>
        <item x="832"/>
        <item x="1397"/>
        <item x="298"/>
        <item x="772"/>
        <item x="263"/>
        <item x="240"/>
        <item x="420"/>
        <item x="813"/>
        <item x="1164"/>
        <item x="1785"/>
        <item x="1197"/>
        <item x="690"/>
        <item x="1578"/>
        <item x="576"/>
        <item x="402"/>
        <item x="572"/>
        <item x="1163"/>
        <item x="644"/>
        <item x="794"/>
        <item x="412"/>
        <item x="1035"/>
        <item x="1287"/>
        <item x="1457"/>
        <item x="2373"/>
        <item x="1956"/>
        <item x="761"/>
        <item x="1302"/>
        <item x="1700"/>
        <item x="1125"/>
        <item x="1193"/>
        <item x="2405"/>
        <item x="1838"/>
        <item x="395"/>
        <item x="308"/>
        <item x="329"/>
        <item x="248"/>
        <item x="349"/>
        <item x="495"/>
        <item x="812"/>
        <item x="1139"/>
        <item x="1915"/>
        <item x="2081"/>
        <item x="437"/>
        <item x="666"/>
        <item x="1130"/>
        <item x="678"/>
        <item x="189"/>
        <item x="1337"/>
        <item x="888"/>
        <item x="1846"/>
        <item x="839"/>
        <item x="713"/>
        <item x="1773"/>
        <item x="207"/>
        <item x="1957"/>
        <item x="2001"/>
        <item x="235"/>
        <item x="111"/>
        <item x="1417"/>
        <item x="861"/>
        <item x="950"/>
        <item x="1748"/>
        <item x="1589"/>
        <item x="1027"/>
        <item x="1022"/>
        <item x="1334"/>
        <item x="1351"/>
        <item x="933"/>
        <item x="1412"/>
        <item x="252"/>
        <item x="2937"/>
        <item x="626"/>
        <item x="1021"/>
        <item x="863"/>
        <item x="1134"/>
        <item x="2561"/>
        <item x="927"/>
        <item x="2466"/>
        <item x="1272"/>
        <item x="918"/>
        <item x="610"/>
        <item x="1615"/>
        <item x="1071"/>
        <item x="884"/>
        <item x="2261"/>
        <item x="485"/>
        <item x="661"/>
        <item x="171"/>
        <item x="1224"/>
        <item x="1082"/>
        <item x="1974"/>
        <item x="2382"/>
        <item x="1531"/>
        <item x="2304"/>
        <item x="586"/>
        <item x="676"/>
        <item x="2000"/>
        <item x="1346"/>
        <item x="1142"/>
        <item x="1269"/>
        <item x="386"/>
        <item x="1465"/>
        <item x="1042"/>
        <item x="570"/>
        <item x="1692"/>
        <item x="1393"/>
        <item x="1894"/>
        <item x="1108"/>
        <item x="426"/>
        <item x="611"/>
        <item x="1050"/>
        <item x="1058"/>
        <item x="1212"/>
        <item x="86"/>
        <item x="2402"/>
        <item x="1024"/>
        <item x="212"/>
        <item x="1375"/>
        <item x="685"/>
        <item x="746"/>
        <item x="1533"/>
        <item x="497"/>
        <item x="1664"/>
        <item x="504"/>
        <item x="1371"/>
        <item x="652"/>
        <item x="1492"/>
        <item x="802"/>
        <item x="401"/>
        <item x="347"/>
        <item x="1009"/>
        <item x="1596"/>
        <item x="2394"/>
        <item x="593"/>
        <item x="186"/>
        <item x="526"/>
        <item x="558"/>
        <item x="370"/>
        <item x="1062"/>
        <item x="1284"/>
        <item x="381"/>
        <item x="2507"/>
        <item x="785"/>
        <item x="1662"/>
        <item x="230"/>
        <item x="407"/>
        <item x="647"/>
        <item x="1649"/>
        <item x="181"/>
        <item x="546"/>
        <item x="99"/>
        <item x="150"/>
        <item x="1114"/>
        <item x="2025"/>
        <item x="191"/>
        <item x="1310"/>
        <item x="1259"/>
        <item x="392"/>
        <item x="256"/>
        <item x="419"/>
        <item x="2477"/>
        <item x="313"/>
        <item x="306"/>
        <item x="1946"/>
        <item x="1189"/>
        <item x="752"/>
        <item x="1660"/>
        <item x="1758"/>
        <item x="614"/>
        <item x="1403"/>
        <item x="1154"/>
        <item x="1573"/>
        <item x="1366"/>
        <item x="1263"/>
        <item x="1757"/>
        <item x="79"/>
        <item x="2060"/>
        <item x="45"/>
        <item x="261"/>
        <item x="73"/>
        <item x="450"/>
        <item x="1472"/>
        <item x="1102"/>
        <item x="1049"/>
        <item x="362"/>
        <item x="133"/>
        <item x="687"/>
        <item x="716"/>
        <item x="1476"/>
        <item x="875"/>
        <item x="1655"/>
        <item x="367"/>
        <item x="2218"/>
        <item x="619"/>
        <item x="1204"/>
        <item x="315"/>
        <item x="1411"/>
        <item x="758"/>
        <item x="1374"/>
        <item x="2822"/>
        <item x="1645"/>
        <item x="361"/>
        <item x="1673"/>
        <item x="147"/>
        <item x="659"/>
        <item x="615"/>
        <item x="2678"/>
        <item x="1483"/>
        <item x="1046"/>
        <item x="2022"/>
        <item x="681"/>
        <item x="1209"/>
        <item x="1990"/>
        <item x="936"/>
        <item x="241"/>
        <item x="1033"/>
        <item x="388"/>
        <item x="675"/>
        <item x="433"/>
        <item x="583"/>
        <item x="2197"/>
        <item x="106"/>
        <item x="912"/>
        <item x="1566"/>
        <item x="981"/>
        <item x="71"/>
        <item x="1181"/>
        <item x="1309"/>
        <item x="550"/>
        <item x="743"/>
        <item x="1152"/>
        <item x="483"/>
        <item x="477"/>
        <item x="551"/>
        <item x="1882"/>
        <item x="357"/>
        <item x="325"/>
        <item x="1944"/>
        <item x="196"/>
        <item x="1548"/>
        <item x="696"/>
        <item x="1268"/>
        <item x="34"/>
        <item x="2048"/>
        <item x="1240"/>
        <item x="2017"/>
        <item x="1545"/>
        <item x="1474"/>
        <item x="317"/>
        <item x="1580"/>
        <item x="109"/>
        <item x="805"/>
        <item x="1876"/>
        <item x="163"/>
        <item x="1003"/>
        <item x="1491"/>
        <item x="38"/>
        <item x="640"/>
        <item x="704"/>
        <item x="2641"/>
        <item x="932"/>
        <item x="553"/>
        <item x="68"/>
        <item x="1096"/>
        <item x="1788"/>
        <item x="1618"/>
        <item x="972"/>
        <item x="1581"/>
        <item x="2149"/>
        <item x="1473"/>
        <item x="365"/>
        <item x="635"/>
        <item x="1173"/>
        <item x="1356"/>
        <item x="375"/>
        <item x="656"/>
        <item x="139"/>
        <item x="970"/>
        <item x="1456"/>
        <item x="502"/>
        <item x="604"/>
        <item x="833"/>
        <item x="348"/>
        <item x="1138"/>
        <item x="2028"/>
        <item x="1030"/>
        <item x="1486"/>
        <item x="993"/>
        <item x="309"/>
        <item x="1315"/>
        <item x="1392"/>
        <item x="1085"/>
        <item x="447"/>
        <item x="1180"/>
        <item x="149"/>
        <item x="1143"/>
        <item x="1100"/>
        <item x="571"/>
        <item x="827"/>
        <item x="2308"/>
        <item x="723"/>
        <item x="199"/>
        <item x="1518"/>
        <item x="697"/>
        <item x="886"/>
        <item x="514"/>
        <item x="505"/>
        <item x="102"/>
        <item x="28"/>
        <item x="1117"/>
        <item x="694"/>
        <item x="1177"/>
        <item x="59"/>
        <item x="966"/>
        <item x="293"/>
        <item x="1229"/>
        <item x="2014"/>
        <item x="2821"/>
        <item x="132"/>
        <item x="2668"/>
        <item x="1768"/>
        <item x="1784"/>
        <item x="200"/>
        <item x="830"/>
        <item x="711"/>
        <item x="1093"/>
        <item x="851"/>
        <item x="1340"/>
        <item x="889"/>
        <item x="529"/>
        <item x="506"/>
        <item x="707"/>
        <item x="1386"/>
        <item x="511"/>
        <item x="2430"/>
        <item x="311"/>
        <item x="566"/>
        <item x="1053"/>
        <item x="608"/>
        <item x="756"/>
        <item x="162"/>
        <item x="2123"/>
        <item x="414"/>
        <item x="377"/>
        <item x="176"/>
        <item x="814"/>
        <item x="2046"/>
        <item x="855"/>
        <item x="1717"/>
        <item x="121"/>
        <item x="1013"/>
        <item x="11"/>
        <item x="745"/>
        <item x="167"/>
        <item x="700"/>
        <item x="798"/>
        <item x="198"/>
        <item x="2128"/>
        <item x="154"/>
        <item x="516"/>
        <item x="1413"/>
        <item x="775"/>
        <item x="341"/>
        <item x="773"/>
        <item x="543"/>
        <item x="1313"/>
        <item x="891"/>
        <item x="337"/>
        <item x="1977"/>
        <item x="1752"/>
        <item x="545"/>
        <item x="791"/>
        <item x="1168"/>
        <item x="294"/>
        <item x="95"/>
        <item x="292"/>
        <item x="1262"/>
        <item x="406"/>
        <item x="65"/>
        <item x="2052"/>
        <item x="52"/>
        <item x="1124"/>
        <item x="605"/>
        <item x="1621"/>
        <item x="1791"/>
        <item x="569"/>
        <item x="339"/>
        <item x="1210"/>
        <item x="862"/>
        <item x="94"/>
        <item x="1243"/>
        <item x="138"/>
        <item x="410"/>
        <item x="178"/>
        <item x="487"/>
        <item x="1599"/>
        <item x="654"/>
        <item x="668"/>
        <item x="1680"/>
        <item x="18"/>
        <item x="1258"/>
        <item x="425"/>
        <item x="27"/>
        <item x="369"/>
        <item x="1942"/>
        <item x="911"/>
        <item x="1051"/>
        <item x="320"/>
        <item x="58"/>
        <item x="525"/>
        <item x="2251"/>
        <item x="1037"/>
        <item x="385"/>
        <item x="600"/>
        <item x="1858"/>
        <item x="77"/>
        <item x="78"/>
        <item x="2392"/>
        <item x="460"/>
        <item x="2071"/>
        <item x="2"/>
        <item x="418"/>
        <item x="1248"/>
        <item x="1422"/>
        <item x="398"/>
        <item x="43"/>
        <item x="288"/>
        <item x="1734"/>
        <item x="39"/>
        <item x="562"/>
        <item x="1759"/>
        <item x="144"/>
        <item x="118"/>
        <item x="820"/>
        <item x="491"/>
        <item x="1496"/>
        <item x="123"/>
        <item x="297"/>
        <item x="829"/>
        <item x="1217"/>
        <item x="267"/>
        <item x="286"/>
        <item x="738"/>
        <item x="1273"/>
        <item x="82"/>
        <item x="63"/>
        <item x="352"/>
        <item x="580"/>
        <item x="1161"/>
        <item x="1159"/>
        <item x="239"/>
        <item x="1950"/>
        <item x="818"/>
        <item x="290"/>
        <item x="158"/>
        <item x="1277"/>
        <item x="952"/>
        <item x="1086"/>
        <item x="195"/>
        <item x="896"/>
        <item x="670"/>
        <item x="1401"/>
        <item x="116"/>
        <item x="1088"/>
        <item x="577"/>
        <item x="431"/>
        <item x="319"/>
        <item x="141"/>
        <item x="680"/>
        <item x="468"/>
        <item x="748"/>
        <item x="291"/>
        <item x="673"/>
        <item x="275"/>
        <item x="265"/>
        <item x="1657"/>
        <item x="7"/>
        <item x="2011"/>
        <item x="641"/>
        <item x="10"/>
        <item x="1228"/>
        <item x="296"/>
        <item x="55"/>
        <item x="584"/>
        <item x="328"/>
        <item x="2427"/>
        <item x="96"/>
        <item x="90"/>
        <item x="327"/>
        <item x="282"/>
        <item x="804"/>
        <item x="128"/>
        <item x="838"/>
        <item x="223"/>
        <item x="1430"/>
        <item x="1040"/>
        <item x="1637"/>
        <item x="663"/>
        <item x="193"/>
        <item x="87"/>
        <item x="226"/>
        <item x="380"/>
        <item x="129"/>
        <item x="1017"/>
        <item x="334"/>
        <item x="114"/>
        <item x="701"/>
        <item x="1"/>
        <item x="360"/>
        <item x="1499"/>
        <item x="135"/>
        <item x="350"/>
        <item x="168"/>
        <item x="148"/>
        <item x="180"/>
        <item x="1362"/>
        <item x="61"/>
        <item x="671"/>
        <item x="229"/>
        <item x="67"/>
        <item x="589"/>
        <item x="247"/>
        <item x="1103"/>
        <item x="156"/>
        <item x="172"/>
        <item x="23"/>
        <item x="464"/>
        <item x="70"/>
        <item x="484"/>
        <item x="48"/>
        <item x="299"/>
        <item x="459"/>
        <item x="36"/>
        <item x="25"/>
        <item x="2169"/>
        <item x="382"/>
        <item x="57"/>
        <item x="916"/>
        <item x="127"/>
        <item x="1232"/>
        <item x="49"/>
        <item x="486"/>
        <item x="1652"/>
        <item x="249"/>
        <item x="1651"/>
        <item x="62"/>
        <item x="400"/>
        <item x="201"/>
        <item x="33"/>
        <item x="30"/>
        <item x="1653"/>
        <item x="13"/>
        <item x="2939"/>
        <item t="default"/>
      </items>
    </pivotField>
    <pivotField showAll="0"/>
    <pivotField showAll="0"/>
    <pivotField axis="axisPage" showAll="0">
      <items count="4116">
        <item x="1887"/>
        <item x="2539"/>
        <item x="826"/>
        <item x="1930"/>
        <item x="3235"/>
        <item x="3236"/>
        <item x="1931"/>
        <item x="2290"/>
        <item x="1016"/>
        <item x="1932"/>
        <item x="3680"/>
        <item x="3822"/>
        <item x="1933"/>
        <item x="2969"/>
        <item x="3951"/>
        <item x="459"/>
        <item x="3823"/>
        <item x="3464"/>
        <item x="2417"/>
        <item x="2540"/>
        <item x="2541"/>
        <item x="1767"/>
        <item x="2242"/>
        <item x="3224"/>
        <item x="3404"/>
        <item x="1548"/>
        <item x="1934"/>
        <item x="1935"/>
        <item x="1936"/>
        <item x="1768"/>
        <item x="2778"/>
        <item x="1794"/>
        <item x="2779"/>
        <item x="3659"/>
        <item x="3465"/>
        <item x="2780"/>
        <item x="3237"/>
        <item x="1284"/>
        <item x="2970"/>
        <item x="1285"/>
        <item x="1286"/>
        <item x="1719"/>
        <item x="2781"/>
        <item x="1937"/>
        <item x="3824"/>
        <item x="1287"/>
        <item x="1668"/>
        <item x="2971"/>
        <item x="989"/>
        <item x="3825"/>
        <item x="3952"/>
        <item x="1197"/>
        <item x="2542"/>
        <item x="3192"/>
        <item x="1938"/>
        <item x="2782"/>
        <item x="1939"/>
        <item x="1578"/>
        <item x="2510"/>
        <item x="1017"/>
        <item x="3238"/>
        <item x="1940"/>
        <item x="3449"/>
        <item x="2418"/>
        <item x="1288"/>
        <item x="2419"/>
        <item x="1941"/>
        <item x="1765"/>
        <item x="1795"/>
        <item x="1796"/>
        <item x="1942"/>
        <item x="1769"/>
        <item x="1018"/>
        <item x="4021"/>
        <item x="3239"/>
        <item x="2243"/>
        <item x="1943"/>
        <item x="1579"/>
        <item x="3826"/>
        <item x="2783"/>
        <item x="959"/>
        <item x="1580"/>
        <item x="3405"/>
        <item x="3240"/>
        <item x="2420"/>
        <item x="1289"/>
        <item x="3985"/>
        <item x="1201"/>
        <item x="1581"/>
        <item x="31"/>
        <item x="3466"/>
        <item x="3969"/>
        <item x="1797"/>
        <item x="1888"/>
        <item x="3660"/>
        <item x="1582"/>
        <item x="3740"/>
        <item x="2941"/>
        <item x="2421"/>
        <item x="3827"/>
        <item x="3467"/>
        <item x="2543"/>
        <item x="453"/>
        <item x="2972"/>
        <item x="1944"/>
        <item x="677"/>
        <item x="2784"/>
        <item x="2544"/>
        <item x="1669"/>
        <item x="3468"/>
        <item x="2942"/>
        <item x="2785"/>
        <item x="2748"/>
        <item x="1798"/>
        <item x="3469"/>
        <item x="3709"/>
        <item x="1515"/>
        <item x="3710"/>
        <item x="3828"/>
        <item x="2973"/>
        <item x="2244"/>
        <item x="2943"/>
        <item x="3241"/>
        <item x="3763"/>
        <item x="3764"/>
        <item x="3829"/>
        <item x="1202"/>
        <item x="2291"/>
        <item x="960"/>
        <item x="3470"/>
        <item x="582"/>
        <item x="2292"/>
        <item x="2528"/>
        <item x="3986"/>
        <item x="3406"/>
        <item x="2545"/>
        <item x="2546"/>
        <item x="2547"/>
        <item x="1720"/>
        <item x="2974"/>
        <item x="3471"/>
        <item x="1945"/>
        <item x="3773"/>
        <item x="2975"/>
        <item x="1290"/>
        <item x="155"/>
        <item x="3953"/>
        <item x="3830"/>
        <item x="2414"/>
        <item x="3472"/>
        <item x="2548"/>
        <item x="1946"/>
        <item x="3473"/>
        <item x="1947"/>
        <item x="2976"/>
        <item x="1889"/>
        <item x="2293"/>
        <item x="3831"/>
        <item x="3474"/>
        <item x="1670"/>
        <item x="339"/>
        <item x="1583"/>
        <item x="1948"/>
        <item x="2524"/>
        <item x="1799"/>
        <item x="2294"/>
        <item x="327"/>
        <item x="3475"/>
        <item x="1800"/>
        <item x="2977"/>
        <item x="1949"/>
        <item x="1950"/>
        <item x="1801"/>
        <item x="2786"/>
        <item x="3242"/>
        <item x="3231"/>
        <item x="1584"/>
        <item x="1802"/>
        <item x="952"/>
        <item x="3243"/>
        <item x="1716"/>
        <item x="1803"/>
        <item x="2739"/>
        <item x="2422"/>
        <item x="4075"/>
        <item x="2549"/>
        <item x="3407"/>
        <item x="3658"/>
        <item x="1671"/>
        <item x="2787"/>
        <item x="1291"/>
        <item x="3244"/>
        <item x="3476"/>
        <item x="2978"/>
        <item x="961"/>
        <item x="2295"/>
        <item x="3245"/>
        <item x="678"/>
        <item x="515"/>
        <item x="3477"/>
        <item x="3711"/>
        <item x="2979"/>
        <item x="1951"/>
        <item x="3246"/>
        <item x="257"/>
        <item x="2550"/>
        <item x="3478"/>
        <item x="3681"/>
        <item x="1886"/>
        <item x="2551"/>
        <item x="2980"/>
        <item x="583"/>
        <item x="3987"/>
        <item x="1585"/>
        <item x="1586"/>
        <item x="1019"/>
        <item x="1587"/>
        <item x="1789"/>
        <item x="1672"/>
        <item x="827"/>
        <item x="2233"/>
        <item x="291"/>
        <item x="2296"/>
        <item x="2552"/>
        <item x="1167"/>
        <item x="1952"/>
        <item x="1292"/>
        <item x="828"/>
        <item x="1953"/>
        <item x="829"/>
        <item x="1020"/>
        <item x="237"/>
        <item x="2981"/>
        <item x="2406"/>
        <item x="2788"/>
        <item x="1954"/>
        <item x="277"/>
        <item x="3377"/>
        <item x="1721"/>
        <item x="2789"/>
        <item x="3247"/>
        <item x="2982"/>
        <item x="1770"/>
        <item x="3832"/>
        <item x="3479"/>
        <item x="2983"/>
        <item x="1293"/>
        <item x="1955"/>
        <item x="478"/>
        <item x="3833"/>
        <item x="3189"/>
        <item x="1925"/>
        <item x="3944"/>
        <item x="3480"/>
        <item x="2984"/>
        <item x="584"/>
        <item x="2985"/>
        <item x="3248"/>
        <item x="3249"/>
        <item x="3774"/>
        <item x="2790"/>
        <item x="2525"/>
        <item x="3988"/>
        <item x="1722"/>
        <item x="479"/>
        <item x="1294"/>
        <item x="1295"/>
        <item x="2553"/>
        <item x="3970"/>
        <item x="1557"/>
        <item x="1771"/>
        <item x="1003"/>
        <item x="2423"/>
        <item x="2791"/>
        <item x="2297"/>
        <item x="3481"/>
        <item x="3250"/>
        <item x="1021"/>
        <item x="3194"/>
        <item x="2749"/>
        <item x="1804"/>
        <item x="3482"/>
        <item x="3483"/>
        <item x="1805"/>
        <item x="2424"/>
        <item x="1673"/>
        <item x="791"/>
        <item x="679"/>
        <item x="2298"/>
        <item x="830"/>
        <item x="3807"/>
        <item x="585"/>
        <item x="3775"/>
        <item x="680"/>
        <item x="2413"/>
        <item x="1151"/>
        <item x="2299"/>
        <item x="1723"/>
        <item x="2300"/>
        <item x="3450"/>
        <item x="1724"/>
        <item x="292"/>
        <item x="1890"/>
        <item x="2554"/>
        <item x="3954"/>
        <item x="1891"/>
        <item x="3251"/>
        <item x="681"/>
        <item x="3653"/>
        <item x="2555"/>
        <item x="3834"/>
        <item x="3943"/>
        <item x="2986"/>
        <item x="1956"/>
        <item x="2758"/>
        <item x="1022"/>
        <item x="2987"/>
        <item x="3252"/>
        <item x="1957"/>
        <item x="3253"/>
        <item x="3451"/>
        <item x="2792"/>
        <item x="3206"/>
        <item x="3808"/>
        <item x="1296"/>
        <item x="3989"/>
        <item x="340"/>
        <item x="3254"/>
        <item x="1958"/>
        <item x="2556"/>
        <item x="3955"/>
        <item x="3452"/>
        <item x="3195"/>
        <item x="831"/>
        <item x="2301"/>
        <item x="1959"/>
        <item x="1960"/>
        <item x="586"/>
        <item x="2425"/>
        <item x="2793"/>
        <item x="3186"/>
        <item x="2988"/>
        <item x="3484"/>
        <item x="32"/>
        <item x="1961"/>
        <item x="2426"/>
        <item x="832"/>
        <item x="2557"/>
        <item x="833"/>
        <item x="1297"/>
        <item x="518"/>
        <item x="475"/>
        <item x="3255"/>
        <item x="3485"/>
        <item x="3835"/>
        <item x="682"/>
        <item x="3776"/>
        <item x="3486"/>
        <item x="3256"/>
        <item x="2989"/>
        <item x="1892"/>
        <item x="3487"/>
        <item x="3488"/>
        <item x="2302"/>
        <item x="2794"/>
        <item x="3712"/>
        <item x="2558"/>
        <item x="3214"/>
        <item x="3713"/>
        <item x="3257"/>
        <item x="3408"/>
        <item x="2961"/>
        <item x="2990"/>
        <item x="341"/>
        <item x="1962"/>
        <item x="1674"/>
        <item x="3836"/>
        <item x="1588"/>
        <item x="342"/>
        <item x="2991"/>
        <item x="3777"/>
        <item x="1298"/>
        <item x="1299"/>
        <item x="1589"/>
        <item x="3489"/>
        <item x="3778"/>
        <item x="2559"/>
        <item x="3490"/>
        <item x="1963"/>
        <item x="3491"/>
        <item x="2506"/>
        <item x="1964"/>
        <item x="2230"/>
        <item x="3837"/>
        <item x="3385"/>
        <item x="3258"/>
        <item x="3682"/>
        <item x="3779"/>
        <item x="528"/>
        <item x="2992"/>
        <item x="1806"/>
        <item x="3185"/>
        <item x="1675"/>
        <item x="1183"/>
        <item x="3259"/>
        <item x="1004"/>
        <item x="3492"/>
        <item x="1023"/>
        <item x="683"/>
        <item x="3714"/>
        <item x="2560"/>
        <item x="3260"/>
        <item x="2241"/>
        <item x="2795"/>
        <item x="2303"/>
        <item x="3715"/>
        <item x="1300"/>
        <item x="1965"/>
        <item x="2993"/>
        <item x="3990"/>
        <item x="2304"/>
        <item x="2796"/>
        <item x="2305"/>
        <item x="3261"/>
        <item x="684"/>
        <item x="3493"/>
        <item x="2500"/>
        <item x="685"/>
        <item x="3741"/>
        <item x="3262"/>
        <item x="2994"/>
        <item x="3971"/>
        <item x="1024"/>
        <item x="1807"/>
        <item x="3263"/>
        <item x="1725"/>
        <item x="686"/>
        <item x="2995"/>
        <item x="1301"/>
        <item x="687"/>
        <item x="962"/>
        <item x="1005"/>
        <item x="834"/>
        <item x="1676"/>
        <item x="454"/>
        <item x="1966"/>
        <item x="1677"/>
        <item x="1590"/>
        <item x="3780"/>
        <item x="1967"/>
        <item x="3742"/>
        <item x="1968"/>
        <item x="1302"/>
        <item x="1969"/>
        <item x="688"/>
        <item x="3838"/>
        <item x="3671"/>
        <item x="4066"/>
        <item x="835"/>
        <item x="1970"/>
        <item x="2738"/>
        <item x="2561"/>
        <item x="1971"/>
        <item x="2797"/>
        <item x="587"/>
        <item x="1303"/>
        <item x="666"/>
        <item x="1304"/>
        <item x="3991"/>
        <item x="2996"/>
        <item x="1305"/>
        <item x="3743"/>
        <item x="3683"/>
        <item x="588"/>
        <item x="2404"/>
        <item x="1146"/>
        <item x="2427"/>
        <item x="1025"/>
        <item x="2306"/>
        <item x="1187"/>
        <item x="1663"/>
        <item x="3781"/>
        <item x="836"/>
        <item x="2997"/>
        <item x="2428"/>
        <item x="2307"/>
        <item x="1306"/>
        <item x="1972"/>
        <item x="1973"/>
        <item x="2798"/>
        <item x="3494"/>
        <item x="2998"/>
        <item x="3264"/>
        <item x="2949"/>
        <item x="2562"/>
        <item x="575"/>
        <item x="2799"/>
        <item x="2529"/>
        <item x="1200"/>
        <item x="343"/>
        <item x="3738"/>
        <item x="1808"/>
        <item x="3393"/>
        <item x="2308"/>
        <item x="1678"/>
        <item x="1974"/>
        <item x="837"/>
        <item x="1026"/>
        <item x="1203"/>
        <item x="2999"/>
        <item x="2950"/>
        <item x="1975"/>
        <item x="4022"/>
        <item x="1726"/>
        <item x="1027"/>
        <item x="3495"/>
        <item x="3839"/>
        <item x="2429"/>
        <item x="1976"/>
        <item x="2245"/>
        <item x="3000"/>
        <item x="3001"/>
        <item x="3265"/>
        <item x="33"/>
        <item x="940"/>
        <item x="1591"/>
        <item x="108"/>
        <item x="1977"/>
        <item x="57"/>
        <item x="2951"/>
        <item x="3409"/>
        <item x="2430"/>
        <item x="1307"/>
        <item x="2536"/>
        <item x="4076"/>
        <item x="3215"/>
        <item x="3782"/>
        <item x="809"/>
        <item x="3496"/>
        <item x="2563"/>
        <item x="982"/>
        <item x="470"/>
        <item x="1978"/>
        <item x="963"/>
        <item x="1592"/>
        <item x="3002"/>
        <item x="2272"/>
        <item x="3266"/>
        <item x="3956"/>
        <item x="3840"/>
        <item x="1679"/>
        <item x="3497"/>
        <item x="3003"/>
        <item x="1979"/>
        <item x="1809"/>
        <item x="3498"/>
        <item x="1516"/>
        <item x="2309"/>
        <item x="2564"/>
        <item x="3267"/>
        <item x="1168"/>
        <item x="1308"/>
        <item x="1006"/>
        <item x="1028"/>
        <item x="1309"/>
        <item x="3716"/>
        <item x="1980"/>
        <item x="1169"/>
        <item x="3499"/>
        <item x="3500"/>
        <item x="1981"/>
        <item x="589"/>
        <item x="953"/>
        <item x="3196"/>
        <item x="3783"/>
        <item x="1727"/>
        <item x="1810"/>
        <item x="1982"/>
        <item x="2800"/>
        <item x="590"/>
        <item x="3501"/>
        <item x="2431"/>
        <item x="1983"/>
        <item x="3004"/>
        <item x="1728"/>
        <item x="1552"/>
        <item x="2310"/>
        <item x="2801"/>
        <item x="838"/>
        <item x="1593"/>
        <item x="667"/>
        <item x="344"/>
        <item x="1029"/>
        <item x="1310"/>
        <item x="3005"/>
        <item x="2432"/>
        <item x="1275"/>
        <item x="1811"/>
        <item x="3268"/>
        <item x="2750"/>
        <item x="3992"/>
        <item x="2948"/>
        <item x="689"/>
        <item x="2565"/>
        <item x="2433"/>
        <item x="1594"/>
        <item x="2777"/>
        <item x="2802"/>
        <item x="514"/>
        <item x="2434"/>
        <item x="2803"/>
        <item x="2281"/>
        <item x="1984"/>
        <item x="1311"/>
        <item x="529"/>
        <item x="522"/>
        <item x="3661"/>
        <item x="2804"/>
        <item x="1312"/>
        <item x="238"/>
        <item x="1030"/>
        <item x="63"/>
        <item x="591"/>
        <item x="1204"/>
        <item x="3232"/>
        <item x="1595"/>
        <item x="3684"/>
        <item x="1596"/>
        <item x="345"/>
        <item x="2805"/>
        <item x="839"/>
        <item x="592"/>
        <item x="1170"/>
        <item x="3502"/>
        <item x="1812"/>
        <item x="3685"/>
        <item x="3809"/>
        <item x="3686"/>
        <item x="1597"/>
        <item x="1985"/>
        <item x="2530"/>
        <item x="2935"/>
        <item x="1986"/>
        <item x="1987"/>
        <item x="2759"/>
        <item x="227"/>
        <item x="2231"/>
        <item x="1893"/>
        <item x="2806"/>
        <item x="1598"/>
        <item x="1031"/>
        <item x="2501"/>
        <item x="1894"/>
        <item x="3410"/>
        <item x="2311"/>
        <item x="2760"/>
        <item x="3503"/>
        <item x="3006"/>
        <item x="1032"/>
        <item x="840"/>
        <item x="109"/>
        <item x="1988"/>
        <item x="810"/>
        <item x="1506"/>
        <item x="2312"/>
        <item x="2435"/>
        <item x="2807"/>
        <item x="3717"/>
        <item x="3504"/>
        <item x="2566"/>
        <item x="1033"/>
        <item x="1729"/>
        <item x="4100"/>
        <item x="346"/>
        <item x="3505"/>
        <item x="480"/>
        <item x="78"/>
        <item x="690"/>
        <item x="2280"/>
        <item x="3190"/>
        <item x="2509"/>
        <item x="2436"/>
        <item x="1577"/>
        <item x="4099"/>
        <item x="34"/>
        <item x="1205"/>
        <item x="841"/>
        <item x="325"/>
        <item x="2808"/>
        <item x="3718"/>
        <item x="3269"/>
        <item x="2282"/>
        <item x="527"/>
        <item x="2567"/>
        <item x="145"/>
        <item x="1313"/>
        <item x="1152"/>
        <item x="1989"/>
        <item x="1206"/>
        <item x="3744"/>
        <item x="2568"/>
        <item x="3506"/>
        <item x="347"/>
        <item x="2740"/>
        <item x="1990"/>
        <item x="1991"/>
        <item x="2437"/>
        <item x="1813"/>
        <item x="3007"/>
        <item x="2809"/>
        <item x="530"/>
        <item x="348"/>
        <item x="954"/>
        <item x="691"/>
        <item x="3008"/>
        <item x="593"/>
        <item x="3270"/>
        <item x="244"/>
        <item x="1599"/>
        <item x="1772"/>
        <item x="1992"/>
        <item x="1814"/>
        <item x="2438"/>
        <item x="1730"/>
        <item x="2313"/>
        <item x="3765"/>
        <item x="1549"/>
        <item x="3271"/>
        <item x="1815"/>
        <item x="3411"/>
        <item x="1034"/>
        <item x="3957"/>
        <item x="2952"/>
        <item x="1993"/>
        <item x="2439"/>
        <item x="1314"/>
        <item x="2810"/>
        <item x="3507"/>
        <item x="1680"/>
        <item x="3386"/>
        <item x="349"/>
        <item x="47"/>
        <item x="1681"/>
        <item x="1171"/>
        <item x="1895"/>
        <item x="129"/>
        <item x="3009"/>
        <item x="1315"/>
        <item x="2569"/>
        <item x="1153"/>
        <item x="3272"/>
        <item x="2953"/>
        <item x="2246"/>
        <item x="692"/>
        <item x="1035"/>
        <item x="350"/>
        <item x="1816"/>
        <item x="2811"/>
        <item x="1600"/>
        <item x="1817"/>
        <item x="1316"/>
        <item x="2570"/>
        <item x="2415"/>
        <item x="2571"/>
        <item x="1601"/>
        <item x="1207"/>
        <item x="1666"/>
        <item x="1036"/>
        <item x="594"/>
        <item x="3010"/>
        <item x="1602"/>
        <item x="1603"/>
        <item x="2572"/>
        <item x="2812"/>
        <item x="3841"/>
        <item x="3011"/>
        <item x="595"/>
        <item x="2813"/>
        <item x="3842"/>
        <item x="1553"/>
        <item x="481"/>
        <item x="1604"/>
        <item x="2314"/>
        <item x="1994"/>
        <item x="2944"/>
        <item x="3412"/>
        <item x="842"/>
        <item x="596"/>
        <item x="597"/>
        <item x="3012"/>
        <item x="335"/>
        <item x="1037"/>
        <item x="2240"/>
        <item x="460"/>
        <item x="3207"/>
        <item x="3958"/>
        <item x="1517"/>
        <item x="1317"/>
        <item x="300"/>
        <item x="2573"/>
        <item x="2574"/>
        <item x="2315"/>
        <item x="3273"/>
        <item x="843"/>
        <item x="3993"/>
        <item x="3013"/>
        <item x="156"/>
        <item x="1995"/>
        <item x="157"/>
        <item x="258"/>
        <item x="1818"/>
        <item x="531"/>
        <item x="3784"/>
        <item x="4023"/>
        <item x="3508"/>
        <item x="1318"/>
        <item x="1819"/>
        <item x="351"/>
        <item x="3719"/>
        <item x="1773"/>
        <item x="3014"/>
        <item x="3843"/>
        <item x="2316"/>
        <item x="158"/>
        <item x="2575"/>
        <item x="693"/>
        <item x="3274"/>
        <item x="2814"/>
        <item x="3785"/>
        <item x="3844"/>
        <item x="1038"/>
        <item x="2511"/>
        <item x="844"/>
        <item x="1996"/>
        <item x="1997"/>
        <item x="1039"/>
        <item x="1558"/>
        <item x="288"/>
        <item x="2747"/>
        <item x="3509"/>
        <item x="3015"/>
        <item x="1790"/>
        <item x="1040"/>
        <item x="2502"/>
        <item x="1186"/>
        <item x="2512"/>
        <item x="3387"/>
        <item x="598"/>
        <item x="845"/>
        <item x="1682"/>
        <item x="3378"/>
        <item x="3275"/>
        <item x="25"/>
        <item x="3453"/>
        <item x="599"/>
        <item x="2815"/>
        <item x="1998"/>
        <item x="2247"/>
        <item x="328"/>
        <item x="2248"/>
        <item x="694"/>
        <item x="132"/>
        <item x="577"/>
        <item x="3016"/>
        <item x="695"/>
        <item x="352"/>
        <item x="2576"/>
        <item x="4024"/>
        <item x="2816"/>
        <item x="1999"/>
        <item x="2000"/>
        <item x="1820"/>
        <item x="2577"/>
        <item x="672"/>
        <item x="3454"/>
        <item x="1605"/>
        <item x="2962"/>
        <item x="461"/>
        <item x="1821"/>
        <item x="3388"/>
        <item x="1559"/>
        <item x="696"/>
        <item x="1264"/>
        <item x="3845"/>
        <item x="159"/>
        <item x="482"/>
        <item x="846"/>
        <item x="1276"/>
        <item x="2817"/>
        <item x="532"/>
        <item x="2578"/>
        <item x="3846"/>
        <item x="1774"/>
        <item x="2001"/>
        <item x="1527"/>
        <item x="1041"/>
        <item x="847"/>
        <item x="3276"/>
        <item x="2402"/>
        <item x="600"/>
        <item x="2002"/>
        <item x="848"/>
        <item x="2003"/>
        <item x="1319"/>
        <item x="64"/>
        <item x="259"/>
        <item x="3662"/>
        <item x="1320"/>
        <item x="3687"/>
        <item x="3017"/>
        <item x="2004"/>
        <item x="2005"/>
        <item x="3277"/>
        <item x="1263"/>
        <item x="2521"/>
        <item x="2317"/>
        <item x="3278"/>
        <item x="2006"/>
        <item x="2007"/>
        <item x="2818"/>
        <item x="697"/>
        <item x="1606"/>
        <item x="3225"/>
        <item x="3654"/>
        <item x="3193"/>
        <item x="76"/>
        <item x="1042"/>
        <item x="2579"/>
        <item x="2819"/>
        <item x="1560"/>
        <item x="3018"/>
        <item x="2008"/>
        <item x="2580"/>
        <item x="1208"/>
        <item x="1043"/>
        <item x="2318"/>
        <item x="2820"/>
        <item x="2821"/>
        <item x="3847"/>
        <item x="29"/>
        <item x="3279"/>
        <item x="2581"/>
        <item x="3959"/>
        <item x="3019"/>
        <item x="2009"/>
        <item x="1510"/>
        <item x="3280"/>
        <item x="1896"/>
        <item x="2822"/>
        <item x="2823"/>
        <item x="601"/>
        <item x="3786"/>
        <item x="2824"/>
        <item x="3020"/>
        <item x="301"/>
        <item x="698"/>
        <item x="338"/>
        <item x="2249"/>
        <item x="2825"/>
        <item x="1775"/>
        <item x="2582"/>
        <item x="2319"/>
        <item x="2826"/>
        <item x="1607"/>
        <item x="353"/>
        <item x="2827"/>
        <item x="3021"/>
        <item x="699"/>
        <item x="2320"/>
        <item x="2828"/>
        <item x="3455"/>
        <item x="1172"/>
        <item x="3281"/>
        <item x="1518"/>
        <item x="4019"/>
        <item x="354"/>
        <item x="1561"/>
        <item x="1519"/>
        <item x="1209"/>
        <item x="3787"/>
        <item x="3022"/>
        <item x="3848"/>
        <item x="2010"/>
        <item x="3413"/>
        <item x="355"/>
        <item x="1321"/>
        <item x="3849"/>
        <item x="160"/>
        <item x="2583"/>
        <item x="3414"/>
        <item x="3745"/>
        <item x="3720"/>
        <item x="2397"/>
        <item x="1322"/>
        <item x="1731"/>
        <item x="2011"/>
        <item x="2751"/>
        <item x="2829"/>
        <item x="1822"/>
        <item x="356"/>
        <item x="3282"/>
        <item x="1528"/>
        <item x="700"/>
        <item x="1184"/>
        <item x="3283"/>
        <item x="1509"/>
        <item x="3510"/>
        <item x="2503"/>
        <item x="1776"/>
        <item x="955"/>
        <item x="1210"/>
        <item x="2440"/>
        <item x="3023"/>
        <item x="1044"/>
        <item x="2012"/>
        <item x="1520"/>
        <item x="1608"/>
        <item x="1323"/>
        <item x="2584"/>
        <item x="3708"/>
        <item x="3394"/>
        <item x="1777"/>
        <item x="3024"/>
        <item x="3025"/>
        <item x="2013"/>
        <item x="2014"/>
        <item x="2830"/>
        <item x="1045"/>
        <item x="2015"/>
        <item x="1324"/>
        <item x="602"/>
        <item x="2277"/>
        <item x="1325"/>
        <item x="2745"/>
        <item x="3284"/>
        <item x="2250"/>
        <item x="357"/>
        <item x="942"/>
        <item x="1326"/>
        <item x="3226"/>
        <item x="358"/>
        <item x="2507"/>
        <item x="2954"/>
        <item x="3415"/>
        <item x="1609"/>
        <item x="533"/>
        <item x="2321"/>
        <item x="2016"/>
        <item x="3688"/>
        <item x="2831"/>
        <item x="603"/>
        <item x="3026"/>
        <item x="2585"/>
        <item x="2586"/>
        <item x="1610"/>
        <item x="1683"/>
        <item x="1327"/>
        <item x="2322"/>
        <item x="1684"/>
        <item x="3994"/>
        <item x="849"/>
        <item x="1328"/>
        <item x="359"/>
        <item x="3027"/>
        <item x="360"/>
        <item x="127"/>
        <item x="1529"/>
        <item x="3821"/>
        <item x="1685"/>
        <item x="1211"/>
        <item x="3663"/>
        <item x="3511"/>
        <item x="1329"/>
        <item x="2017"/>
        <item x="361"/>
        <item x="3285"/>
        <item x="2018"/>
        <item x="101"/>
        <item x="1823"/>
        <item x="1611"/>
        <item x="2832"/>
        <item x="2019"/>
        <item x="3286"/>
        <item x="1612"/>
        <item x="3197"/>
        <item x="2020"/>
        <item x="2833"/>
        <item x="1576"/>
        <item x="701"/>
        <item x="3287"/>
        <item x="1330"/>
        <item x="1824"/>
        <item x="3512"/>
        <item x="2955"/>
        <item x="1825"/>
        <item x="2834"/>
        <item x="3850"/>
        <item x="2021"/>
        <item x="110"/>
        <item x="1007"/>
        <item x="3028"/>
        <item x="56"/>
        <item x="1526"/>
        <item x="1826"/>
        <item x="3746"/>
        <item x="1154"/>
        <item x="3851"/>
        <item x="2587"/>
        <item x="3513"/>
        <item x="799"/>
        <item x="2251"/>
        <item x="1331"/>
        <item x="3288"/>
        <item x="1613"/>
        <item x="3289"/>
        <item x="2835"/>
        <item x="3290"/>
        <item x="1686"/>
        <item x="102"/>
        <item x="1882"/>
        <item x="3029"/>
        <item x="3810"/>
        <item x="3030"/>
        <item x="2323"/>
        <item x="1155"/>
        <item x="2441"/>
        <item x="3514"/>
        <item x="3416"/>
        <item x="1732"/>
        <item x="4067"/>
        <item x="280"/>
        <item x="3031"/>
        <item x="517"/>
        <item x="2588"/>
        <item x="2589"/>
        <item x="3747"/>
        <item x="483"/>
        <item x="3032"/>
        <item x="3198"/>
        <item x="3417"/>
        <item x="2022"/>
        <item x="702"/>
        <item x="1265"/>
        <item x="3291"/>
        <item x="3788"/>
        <item x="1256"/>
        <item x="2023"/>
        <item x="2024"/>
        <item x="3389"/>
        <item x="2025"/>
        <item x="3033"/>
        <item x="1827"/>
        <item x="302"/>
        <item x="1332"/>
        <item x="3395"/>
        <item x="3852"/>
        <item x="3515"/>
        <item x="534"/>
        <item x="2836"/>
        <item x="703"/>
        <item x="1333"/>
        <item x="245"/>
        <item x="604"/>
        <item x="1828"/>
        <item x="1614"/>
        <item x="1897"/>
        <item x="2590"/>
        <item x="2026"/>
        <item x="2591"/>
        <item x="2324"/>
        <item x="2325"/>
        <item x="1554"/>
        <item x="4110"/>
        <item x="3811"/>
        <item x="1046"/>
        <item x="605"/>
        <item x="3516"/>
        <item x="474"/>
        <item x="1898"/>
        <item x="2837"/>
        <item x="3853"/>
        <item x="3292"/>
        <item x="1927"/>
        <item x="1047"/>
        <item x="3390"/>
        <item x="233"/>
        <item x="4095"/>
        <item x="362"/>
        <item x="4079"/>
        <item x="2027"/>
        <item x="606"/>
        <item x="281"/>
        <item x="3034"/>
        <item x="3035"/>
        <item x="2838"/>
        <item x="3517"/>
        <item x="476"/>
        <item x="1048"/>
        <item x="3689"/>
        <item x="3036"/>
        <item x="3037"/>
        <item x="1829"/>
        <item x="2326"/>
        <item x="3721"/>
        <item x="2028"/>
        <item x="800"/>
        <item x="964"/>
        <item x="19"/>
        <item x="1334"/>
        <item x="1188"/>
        <item x="2752"/>
        <item x="161"/>
        <item x="484"/>
        <item x="1049"/>
        <item x="1050"/>
        <item x="704"/>
        <item x="1733"/>
        <item x="850"/>
        <item x="3518"/>
        <item x="1521"/>
        <item x="3293"/>
        <item x="3219"/>
        <item x="851"/>
        <item x="1615"/>
        <item x="1512"/>
        <item x="3519"/>
        <item x="852"/>
        <item x="79"/>
        <item x="260"/>
        <item x="3418"/>
        <item x="261"/>
        <item x="3294"/>
        <item x="2592"/>
        <item x="80"/>
        <item x="162"/>
        <item x="1616"/>
        <item x="2593"/>
        <item x="3520"/>
        <item x="3038"/>
        <item x="2594"/>
        <item x="2252"/>
        <item x="2772"/>
        <item x="3208"/>
        <item x="2934"/>
        <item x="1530"/>
        <item x="141"/>
        <item x="3854"/>
        <item x="811"/>
        <item x="1617"/>
        <item x="2029"/>
        <item x="2327"/>
        <item x="3039"/>
        <item x="1734"/>
        <item x="535"/>
        <item x="536"/>
        <item x="2328"/>
        <item x="262"/>
        <item x="607"/>
        <item x="303"/>
        <item x="1051"/>
        <item x="1335"/>
        <item x="670"/>
        <item x="3040"/>
        <item x="1336"/>
        <item x="3690"/>
        <item x="1618"/>
        <item x="965"/>
        <item x="1899"/>
        <item x="1562"/>
        <item x="2329"/>
        <item x="1900"/>
        <item x="1778"/>
        <item x="2839"/>
        <item x="3295"/>
        <item x="3041"/>
        <item x="163"/>
        <item x="3296"/>
        <item x="3297"/>
        <item x="2030"/>
        <item x="111"/>
        <item x="3855"/>
        <item x="1212"/>
        <item x="2595"/>
        <item x="2596"/>
        <item x="2253"/>
        <item x="2031"/>
        <item x="705"/>
        <item x="3766"/>
        <item x="3188"/>
        <item x="1665"/>
        <item x="363"/>
        <item x="3856"/>
        <item x="1337"/>
        <item x="2531"/>
        <item x="3857"/>
        <item x="2330"/>
        <item x="2442"/>
        <item x="853"/>
        <item x="1213"/>
        <item x="1052"/>
        <item x="246"/>
        <item x="3521"/>
        <item x="854"/>
        <item x="4106"/>
        <item x="706"/>
        <item x="3298"/>
        <item x="2840"/>
        <item x="1338"/>
        <item x="3456"/>
        <item x="855"/>
        <item x="3299"/>
        <item x="164"/>
        <item x="1619"/>
        <item x="2032"/>
        <item x="3812"/>
        <item x="2033"/>
        <item x="146"/>
        <item x="707"/>
        <item x="3945"/>
        <item x="2034"/>
        <item x="3522"/>
        <item x="3042"/>
        <item x="1339"/>
        <item x="1660"/>
        <item x="2443"/>
        <item x="2597"/>
        <item x="485"/>
        <item x="304"/>
        <item x="944"/>
        <item x="3300"/>
        <item x="2444"/>
        <item x="462"/>
        <item x="1340"/>
        <item x="305"/>
        <item x="1"/>
        <item x="3858"/>
        <item x="263"/>
        <item x="2598"/>
        <item x="20"/>
        <item x="2035"/>
        <item x="2599"/>
        <item x="2254"/>
        <item x="2036"/>
        <item x="1341"/>
        <item x="3523"/>
        <item x="165"/>
        <item x="1830"/>
        <item x="3524"/>
        <item x="2532"/>
        <item x="2331"/>
        <item x="608"/>
        <item x="609"/>
        <item x="1901"/>
        <item x="3525"/>
        <item x="2841"/>
        <item x="3859"/>
        <item x="1735"/>
        <item x="1507"/>
        <item x="2842"/>
        <item x="1342"/>
        <item x="1343"/>
        <item x="708"/>
        <item x="3722"/>
        <item x="610"/>
        <item x="364"/>
        <item x="2600"/>
        <item x="822"/>
        <item x="3043"/>
        <item x="51"/>
        <item x="3526"/>
        <item x="3301"/>
        <item x="336"/>
        <item x="306"/>
        <item x="1881"/>
        <item x="3691"/>
        <item x="3527"/>
        <item x="856"/>
        <item x="4080"/>
        <item x="857"/>
        <item x="2843"/>
        <item x="611"/>
        <item x="668"/>
        <item x="956"/>
        <item x="1344"/>
        <item x="1053"/>
        <item x="2601"/>
        <item x="3396"/>
        <item x="1831"/>
        <item x="2602"/>
        <item x="3302"/>
        <item x="2603"/>
        <item x="2037"/>
        <item x="2038"/>
        <item x="988"/>
        <item x="1345"/>
        <item x="3419"/>
        <item x="3303"/>
        <item x="3972"/>
        <item x="3528"/>
        <item x="3860"/>
        <item x="2445"/>
        <item x="858"/>
        <item x="3044"/>
        <item x="2407"/>
        <item x="3656"/>
        <item x="612"/>
        <item x="2039"/>
        <item x="1736"/>
        <item x="3995"/>
        <item x="1214"/>
        <item x="859"/>
        <item x="3045"/>
        <item x="486"/>
        <item x="709"/>
        <item x="3046"/>
        <item x="710"/>
        <item x="2604"/>
        <item x="613"/>
        <item x="1273"/>
        <item x="1531"/>
        <item x="3996"/>
        <item x="3047"/>
        <item x="3861"/>
        <item x="1346"/>
        <item x="455"/>
        <item x="3199"/>
        <item x="537"/>
        <item x="792"/>
        <item x="3529"/>
        <item x="576"/>
        <item x="2278"/>
        <item x="614"/>
        <item x="997"/>
        <item x="1563"/>
        <item x="3304"/>
        <item x="143"/>
        <item x="2446"/>
        <item x="3216"/>
        <item x="795"/>
        <item x="3048"/>
        <item x="2844"/>
        <item x="1832"/>
        <item x="1902"/>
        <item x="2773"/>
        <item x="711"/>
        <item x="538"/>
        <item x="2605"/>
        <item x="1054"/>
        <item x="21"/>
        <item x="472"/>
        <item x="3862"/>
        <item x="2845"/>
        <item x="2846"/>
        <item x="1737"/>
        <item x="2401"/>
        <item x="1055"/>
        <item x="2040"/>
        <item x="1215"/>
        <item x="3863"/>
        <item x="1347"/>
        <item x="2041"/>
        <item x="1056"/>
        <item x="1885"/>
        <item x="329"/>
        <item x="3379"/>
        <item x="1667"/>
        <item x="539"/>
        <item x="3305"/>
        <item x="2606"/>
        <item x="3748"/>
        <item x="247"/>
        <item x="2042"/>
        <item x="2283"/>
        <item x="3530"/>
        <item x="9"/>
        <item x="2043"/>
        <item x="712"/>
        <item x="860"/>
        <item x="1620"/>
        <item x="3531"/>
        <item x="487"/>
        <item x="3532"/>
        <item x="3306"/>
        <item x="1833"/>
        <item x="2533"/>
        <item x="307"/>
        <item x="1057"/>
        <item x="1903"/>
        <item x="812"/>
        <item x="3864"/>
        <item x="2332"/>
        <item x="3049"/>
        <item x="2333"/>
        <item x="966"/>
        <item x="2044"/>
        <item x="3307"/>
        <item x="1216"/>
        <item x="2045"/>
        <item x="2"/>
        <item x="1904"/>
        <item x="3308"/>
        <item x="1348"/>
        <item x="2334"/>
        <item x="713"/>
        <item x="3050"/>
        <item x="3997"/>
        <item x="1058"/>
        <item x="3946"/>
        <item x="714"/>
        <item x="1834"/>
        <item x="3309"/>
        <item x="81"/>
        <item x="3998"/>
        <item x="2607"/>
        <item x="1717"/>
        <item x="861"/>
        <item x="615"/>
        <item x="3723"/>
        <item x="365"/>
        <item x="2335"/>
        <item x="3761"/>
        <item x="1779"/>
        <item x="2046"/>
        <item x="2047"/>
        <item x="715"/>
        <item x="3310"/>
        <item x="1687"/>
        <item x="3420"/>
        <item x="112"/>
        <item x="580"/>
        <item x="2608"/>
        <item x="2513"/>
        <item x="2048"/>
        <item x="616"/>
        <item x="540"/>
        <item x="1883"/>
        <item x="3533"/>
        <item x="4020"/>
        <item x="1059"/>
        <item x="49"/>
        <item x="716"/>
        <item x="3865"/>
        <item x="3311"/>
        <item x="2049"/>
        <item x="541"/>
        <item x="3051"/>
        <item x="3866"/>
        <item x="488"/>
        <item x="1349"/>
        <item x="862"/>
        <item x="3762"/>
        <item x="96"/>
        <item x="2847"/>
        <item x="3664"/>
        <item x="2050"/>
        <item x="949"/>
        <item x="3312"/>
        <item x="1350"/>
        <item x="617"/>
        <item x="1351"/>
        <item x="2051"/>
        <item x="1835"/>
        <item x="863"/>
        <item x="366"/>
        <item x="3052"/>
        <item x="717"/>
        <item x="3053"/>
        <item x="2336"/>
        <item x="718"/>
        <item x="1060"/>
        <item x="794"/>
        <item x="367"/>
        <item x="2945"/>
        <item x="542"/>
        <item x="2848"/>
        <item x="368"/>
        <item x="2609"/>
        <item x="2849"/>
        <item x="1352"/>
        <item x="719"/>
        <item x="2610"/>
        <item x="1061"/>
        <item x="720"/>
        <item x="1189"/>
        <item x="1621"/>
        <item x="10"/>
        <item x="1905"/>
        <item x="3313"/>
        <item x="1738"/>
        <item x="543"/>
        <item x="2611"/>
        <item x="3314"/>
        <item x="2052"/>
        <item x="2526"/>
        <item x="369"/>
        <item x="2053"/>
        <item x="721"/>
        <item x="1622"/>
        <item x="2337"/>
        <item x="2940"/>
        <item x="813"/>
        <item x="2612"/>
        <item x="1353"/>
        <item x="544"/>
        <item x="3315"/>
        <item x="2255"/>
        <item x="864"/>
        <item x="2054"/>
        <item x="1217"/>
        <item x="2398"/>
        <item x="2271"/>
        <item x="2338"/>
        <item x="457"/>
        <item x="1688"/>
        <item x="3054"/>
        <item x="1836"/>
        <item x="865"/>
        <item x="3867"/>
        <item x="1739"/>
        <item x="147"/>
        <item x="2613"/>
        <item x="1354"/>
        <item x="2850"/>
        <item x="1062"/>
        <item x="3534"/>
        <item x="1063"/>
        <item x="463"/>
        <item x="370"/>
        <item x="3999"/>
        <item x="526"/>
        <item x="2742"/>
        <item x="2614"/>
        <item x="1763"/>
        <item x="2615"/>
        <item x="1064"/>
        <item x="477"/>
        <item x="3055"/>
        <item x="866"/>
        <item x="1689"/>
        <item x="2339"/>
        <item x="166"/>
        <item x="2055"/>
        <item x="3056"/>
        <item x="867"/>
        <item x="3679"/>
        <item x="1355"/>
        <item x="3535"/>
        <item x="3949"/>
        <item x="545"/>
        <item x="618"/>
        <item x="2447"/>
        <item x="1356"/>
        <item x="967"/>
        <item x="167"/>
        <item x="722"/>
        <item x="1623"/>
        <item x="1173"/>
        <item x="1690"/>
        <item x="1624"/>
        <item x="3536"/>
        <item x="723"/>
        <item x="3191"/>
        <item x="371"/>
        <item x="2963"/>
        <item x="1065"/>
        <item x="168"/>
        <item x="724"/>
        <item x="2056"/>
        <item x="1691"/>
        <item x="2057"/>
        <item x="725"/>
        <item x="2256"/>
        <item x="2851"/>
        <item x="726"/>
        <item x="234"/>
        <item x="1879"/>
        <item x="235"/>
        <item x="3421"/>
        <item x="1198"/>
        <item x="282"/>
        <item x="2504"/>
        <item x="957"/>
        <item x="308"/>
        <item x="3767"/>
        <item x="1357"/>
        <item x="30"/>
        <item x="3672"/>
        <item x="868"/>
        <item x="1218"/>
        <item x="1740"/>
        <item x="3537"/>
        <item x="1741"/>
        <item x="1358"/>
        <item x="2058"/>
        <item x="169"/>
        <item x="1219"/>
        <item x="1156"/>
        <item x="3057"/>
        <item x="3446"/>
        <item x="4025"/>
        <item x="2616"/>
        <item x="2852"/>
        <item x="372"/>
        <item x="309"/>
        <item x="968"/>
        <item x="1359"/>
        <item x="3665"/>
        <item x="170"/>
        <item x="2617"/>
        <item x="53"/>
        <item x="3538"/>
        <item x="373"/>
        <item x="1625"/>
        <item x="3058"/>
        <item x="2059"/>
        <item x="2618"/>
        <item x="1360"/>
        <item x="2060"/>
        <item x="1837"/>
        <item x="3059"/>
        <item x="140"/>
        <item x="1626"/>
        <item x="2340"/>
        <item x="28"/>
        <item x="1361"/>
        <item x="1157"/>
        <item x="619"/>
        <item x="3316"/>
        <item x="869"/>
        <item x="3539"/>
        <item x="293"/>
        <item x="1742"/>
        <item x="1362"/>
        <item x="2061"/>
        <item x="814"/>
        <item x="2853"/>
        <item x="2854"/>
        <item x="1743"/>
        <item x="3724"/>
        <item x="2527"/>
        <item x="1906"/>
        <item x="620"/>
        <item x="489"/>
        <item x="2619"/>
        <item x="239"/>
        <item x="490"/>
        <item x="1744"/>
        <item x="3060"/>
        <item x="3061"/>
        <item x="1363"/>
        <item x="1364"/>
        <item x="1929"/>
        <item x="2936"/>
        <item x="524"/>
        <item x="3973"/>
        <item x="3982"/>
        <item x="516"/>
        <item x="3227"/>
        <item x="969"/>
        <item x="3868"/>
        <item x="3062"/>
        <item x="3063"/>
        <item x="2062"/>
        <item x="1780"/>
        <item x="3422"/>
        <item x="374"/>
        <item x="2620"/>
        <item x="2063"/>
        <item x="1365"/>
        <item x="3789"/>
        <item x="2341"/>
        <item x="3317"/>
        <item x="3064"/>
        <item x="1066"/>
        <item x="1067"/>
        <item x="65"/>
        <item x="4026"/>
        <item x="2855"/>
        <item x="289"/>
        <item x="2064"/>
        <item x="3749"/>
        <item x="2342"/>
        <item x="3819"/>
        <item x="3540"/>
        <item x="2343"/>
        <item x="3771"/>
        <item x="375"/>
        <item x="1366"/>
        <item x="1190"/>
        <item x="1068"/>
        <item x="464"/>
        <item x="571"/>
        <item x="2065"/>
        <item x="2066"/>
        <item x="3655"/>
        <item x="1532"/>
        <item x="727"/>
        <item x="1745"/>
        <item x="171"/>
        <item x="2621"/>
        <item x="4000"/>
        <item x="621"/>
        <item x="82"/>
        <item x="1692"/>
        <item x="2067"/>
        <item x="1367"/>
        <item x="2237"/>
        <item x="3065"/>
        <item x="2856"/>
        <item x="3541"/>
        <item x="2622"/>
        <item x="1838"/>
        <item x="2448"/>
        <item x="815"/>
        <item x="3200"/>
        <item x="728"/>
        <item x="1368"/>
        <item x="3542"/>
        <item x="983"/>
        <item x="1839"/>
        <item x="1369"/>
        <item x="3397"/>
        <item x="1840"/>
        <item x="1370"/>
        <item x="4047"/>
        <item x="870"/>
        <item x="3543"/>
        <item x="3692"/>
        <item x="3066"/>
        <item x="491"/>
        <item x="3725"/>
        <item x="3544"/>
        <item x="3869"/>
        <item x="1371"/>
        <item x="3067"/>
        <item x="3068"/>
        <item x="2344"/>
        <item x="4001"/>
        <item x="2345"/>
        <item x="264"/>
        <item x="3398"/>
        <item x="3318"/>
        <item x="3790"/>
        <item x="3768"/>
        <item x="2346"/>
        <item x="4002"/>
        <item x="990"/>
        <item x="2537"/>
        <item x="2234"/>
        <item x="2449"/>
        <item x="3666"/>
        <item x="2776"/>
        <item x="1907"/>
        <item x="1841"/>
        <item x="2623"/>
        <item x="3423"/>
        <item x="3545"/>
        <item x="1372"/>
        <item x="3069"/>
        <item x="1373"/>
        <item x="4003"/>
        <item x="2068"/>
        <item x="729"/>
        <item x="376"/>
        <item x="1374"/>
        <item x="1781"/>
        <item x="2624"/>
        <item x="2450"/>
        <item x="1069"/>
        <item x="310"/>
        <item x="2069"/>
        <item x="248"/>
        <item x="3070"/>
        <item x="3546"/>
        <item x="3547"/>
        <item x="1842"/>
        <item x="377"/>
        <item x="2625"/>
        <item x="2070"/>
        <item x="1627"/>
        <item x="871"/>
        <item x="3548"/>
        <item x="1147"/>
        <item x="816"/>
        <item x="3870"/>
        <item x="2347"/>
        <item x="492"/>
        <item x="1220"/>
        <item x="3071"/>
        <item x="3448"/>
        <item x="622"/>
        <item x="817"/>
        <item x="378"/>
        <item x="1908"/>
        <item x="1070"/>
        <item x="172"/>
        <item x="2626"/>
        <item x="730"/>
        <item x="4094"/>
        <item x="3549"/>
        <item x="3871"/>
        <item x="2451"/>
        <item x="1277"/>
        <item x="3072"/>
        <item x="3550"/>
        <item x="1375"/>
        <item x="1278"/>
        <item x="1257"/>
        <item x="379"/>
        <item x="3073"/>
        <item x="225"/>
        <item x="148"/>
        <item x="3319"/>
        <item x="2964"/>
        <item x="2627"/>
        <item x="2857"/>
        <item x="2765"/>
        <item x="2858"/>
        <item x="2071"/>
        <item x="1158"/>
        <item x="2947"/>
        <item x="1628"/>
        <item x="2072"/>
        <item x="2073"/>
        <item x="4048"/>
        <item x="1843"/>
        <item x="3074"/>
        <item x="1191"/>
        <item x="2348"/>
        <item x="380"/>
        <item x="1376"/>
        <item x="3872"/>
        <item x="2628"/>
        <item x="2629"/>
        <item x="4004"/>
        <item x="657"/>
        <item x="546"/>
        <item x="4027"/>
        <item x="381"/>
        <item x="1629"/>
        <item x="4101"/>
        <item x="3457"/>
        <item x="1746"/>
        <item x="3960"/>
        <item x="2630"/>
        <item x="222"/>
        <item x="1166"/>
        <item x="1693"/>
        <item x="382"/>
        <item x="493"/>
        <item x="1071"/>
        <item x="3320"/>
        <item x="173"/>
        <item x="3551"/>
        <item x="1694"/>
        <item x="283"/>
        <item x="2774"/>
        <item x="3075"/>
        <item x="872"/>
        <item x="2349"/>
        <item x="945"/>
        <item x="796"/>
        <item x="1377"/>
        <item x="970"/>
        <item x="1630"/>
        <item x="1533"/>
        <item x="2859"/>
        <item x="2074"/>
        <item x="3552"/>
        <item x="3873"/>
        <item x="83"/>
        <item x="2631"/>
        <item x="2514"/>
        <item x="494"/>
        <item x="3076"/>
        <item x="1631"/>
        <item x="3874"/>
        <item x="3077"/>
        <item x="3321"/>
        <item x="2075"/>
        <item x="3322"/>
        <item x="2632"/>
        <item x="174"/>
        <item x="17"/>
        <item x="175"/>
        <item x="3693"/>
        <item x="2633"/>
        <item x="3875"/>
        <item x="3694"/>
        <item x="3201"/>
        <item x="3791"/>
        <item x="1909"/>
        <item x="3553"/>
        <item x="3726"/>
        <item x="2350"/>
        <item x="2452"/>
        <item x="2453"/>
        <item x="1378"/>
        <item x="2860"/>
        <item x="223"/>
        <item x="3323"/>
        <item x="3667"/>
        <item x="1174"/>
        <item x="1072"/>
        <item x="3554"/>
        <item x="1632"/>
        <item x="3555"/>
        <item x="2634"/>
        <item x="1379"/>
        <item x="2861"/>
        <item x="1380"/>
        <item x="1844"/>
        <item x="383"/>
        <item x="1381"/>
        <item x="623"/>
        <item x="2076"/>
        <item x="384"/>
        <item x="3399"/>
        <item x="1175"/>
        <item x="1845"/>
        <item x="385"/>
        <item x="2232"/>
        <item x="495"/>
        <item x="999"/>
        <item x="2077"/>
        <item x="1633"/>
        <item x="2635"/>
        <item x="3961"/>
        <item x="873"/>
        <item x="2862"/>
        <item x="673"/>
        <item x="1382"/>
        <item x="2078"/>
        <item x="1383"/>
        <item x="75"/>
        <item x="3324"/>
        <item x="3078"/>
        <item x="1384"/>
        <item x="4081"/>
        <item x="386"/>
        <item x="4082"/>
        <item x="1073"/>
        <item x="1634"/>
        <item x="2079"/>
        <item x="1564"/>
        <item x="311"/>
        <item x="1165"/>
        <item x="3424"/>
        <item x="874"/>
        <item x="1846"/>
        <item x="1385"/>
        <item x="1386"/>
        <item x="2080"/>
        <item x="1221"/>
        <item x="3325"/>
        <item x="2636"/>
        <item x="1847"/>
        <item x="3947"/>
        <item x="3876"/>
        <item x="2863"/>
        <item x="1192"/>
        <item x="3391"/>
        <item x="265"/>
        <item x="1848"/>
        <item x="3877"/>
        <item x="3458"/>
        <item x="2081"/>
        <item x="578"/>
        <item x="1387"/>
        <item x="3792"/>
        <item x="236"/>
        <item x="3556"/>
        <item x="4028"/>
        <item x="3079"/>
        <item x="1258"/>
        <item x="731"/>
        <item x="256"/>
        <item x="624"/>
        <item x="2637"/>
        <item x="1222"/>
        <item x="1074"/>
        <item x="2454"/>
        <item x="4005"/>
        <item x="1695"/>
        <item x="387"/>
        <item x="2082"/>
        <item x="3425"/>
        <item x="3080"/>
        <item x="2083"/>
        <item x="625"/>
        <item x="3727"/>
        <item x="153"/>
        <item x="1075"/>
        <item x="1782"/>
        <item x="219"/>
        <item x="449"/>
        <item x="818"/>
        <item x="3557"/>
        <item x="2238"/>
        <item x="1664"/>
        <item x="176"/>
        <item x="1076"/>
        <item x="2455"/>
        <item x="1849"/>
        <item x="2456"/>
        <item x="1550"/>
        <item x="1164"/>
        <item x="3081"/>
        <item x="177"/>
        <item x="2638"/>
        <item x="2864"/>
        <item x="2753"/>
        <item x="465"/>
        <item x="1910"/>
        <item x="3769"/>
        <item x="4029"/>
        <item x="2351"/>
        <item x="2235"/>
        <item x="294"/>
        <item x="875"/>
        <item x="1077"/>
        <item x="1388"/>
        <item x="3326"/>
        <item x="130"/>
        <item x="1078"/>
        <item x="3327"/>
        <item x="547"/>
        <item x="2084"/>
        <item x="1176"/>
        <item x="1524"/>
        <item x="3082"/>
        <item x="1850"/>
        <item x="3793"/>
        <item x="3400"/>
        <item x="987"/>
        <item x="950"/>
        <item x="2865"/>
        <item x="228"/>
        <item x="178"/>
        <item x="1389"/>
        <item x="1696"/>
        <item x="1635"/>
        <item x="732"/>
        <item x="2639"/>
        <item x="3806"/>
        <item x="2085"/>
        <item x="1636"/>
        <item x="2640"/>
        <item x="1637"/>
        <item x="35"/>
        <item x="1223"/>
        <item x="3083"/>
        <item x="3558"/>
        <item x="3878"/>
        <item x="3794"/>
        <item x="3559"/>
        <item x="3084"/>
        <item x="733"/>
        <item x="2289"/>
        <item x="2405"/>
        <item x="2866"/>
        <item x="3795"/>
        <item x="1390"/>
        <item x="3085"/>
        <item x="1391"/>
        <item x="1565"/>
        <item x="1762"/>
        <item x="4049"/>
        <item x="2257"/>
        <item x="1566"/>
        <item x="2086"/>
        <item x="2641"/>
        <item x="2352"/>
        <item x="1697"/>
        <item x="3328"/>
        <item x="388"/>
        <item x="2642"/>
        <item x="3329"/>
        <item x="3560"/>
        <item x="734"/>
        <item x="3561"/>
        <item x="1266"/>
        <item x="3562"/>
        <item x="3086"/>
        <item x="473"/>
        <item x="3695"/>
        <item x="653"/>
        <item x="3879"/>
        <item x="2287"/>
        <item x="4030"/>
        <item x="1224"/>
        <item x="3728"/>
        <item x="2087"/>
        <item x="626"/>
        <item x="389"/>
        <item x="1079"/>
        <item x="2088"/>
        <item x="1638"/>
        <item x="2089"/>
        <item x="1008"/>
        <item x="3087"/>
        <item x="3088"/>
        <item x="4109"/>
        <item x="1555"/>
        <item x="1225"/>
        <item x="1567"/>
        <item x="3089"/>
        <item x="8"/>
        <item x="179"/>
        <item x="3563"/>
        <item x="2867"/>
        <item x="3426"/>
        <item x="570"/>
        <item x="3564"/>
        <item x="249"/>
        <item x="66"/>
        <item x="3880"/>
        <item x="3565"/>
        <item x="180"/>
        <item x="627"/>
        <item x="2868"/>
        <item x="876"/>
        <item x="2353"/>
        <item x="1148"/>
        <item x="1392"/>
        <item x="2643"/>
        <item x="2090"/>
        <item x="3330"/>
        <item x="548"/>
        <item x="1080"/>
        <item x="3941"/>
        <item x="2534"/>
        <item x="84"/>
        <item x="496"/>
        <item x="218"/>
        <item x="181"/>
        <item x="295"/>
        <item x="390"/>
        <item x="330"/>
        <item x="1393"/>
        <item x="3566"/>
        <item x="3090"/>
        <item x="3427"/>
        <item x="3881"/>
        <item x="1394"/>
        <item x="3750"/>
        <item x="3091"/>
        <item x="2457"/>
        <item x="266"/>
        <item x="971"/>
        <item x="391"/>
        <item x="4068"/>
        <item x="2091"/>
        <item x="1182"/>
        <item x="549"/>
        <item x="456"/>
        <item x="1698"/>
        <item x="3331"/>
        <item x="4031"/>
        <item x="2869"/>
        <item x="735"/>
        <item x="2644"/>
        <item x="2458"/>
        <item x="1002"/>
        <item x="3882"/>
        <item x="2354"/>
        <item x="2645"/>
        <item x="2092"/>
        <item x="2646"/>
        <item x="2355"/>
        <item x="3234"/>
        <item x="3883"/>
        <item x="2647"/>
        <item x="3092"/>
        <item x="2870"/>
        <item x="3202"/>
        <item x="497"/>
        <item x="2356"/>
        <item x="2093"/>
        <item x="2094"/>
        <item x="3332"/>
        <item x="1081"/>
        <item x="1395"/>
        <item x="312"/>
        <item x="1396"/>
        <item x="1397"/>
        <item x="1766"/>
        <item x="1193"/>
        <item x="3093"/>
        <item x="3094"/>
        <item x="2095"/>
        <item x="3673"/>
        <item x="1398"/>
        <item x="877"/>
        <item x="1699"/>
        <item x="5"/>
        <item x="736"/>
        <item x="823"/>
        <item x="11"/>
        <item x="3567"/>
        <item x="3568"/>
        <item x="2871"/>
        <item x="250"/>
        <item x="331"/>
        <item x="3770"/>
        <item x="824"/>
        <item x="182"/>
        <item x="1851"/>
        <item x="3569"/>
        <item x="2956"/>
        <item x="628"/>
        <item x="1639"/>
        <item x="1177"/>
        <item x="1082"/>
        <item x="313"/>
        <item x="2416"/>
        <item x="3095"/>
        <item x="2408"/>
        <item x="2096"/>
        <item x="131"/>
        <item x="1399"/>
        <item x="3974"/>
        <item x="1400"/>
        <item x="1401"/>
        <item x="3884"/>
        <item x="2097"/>
        <item x="113"/>
        <item x="3796"/>
        <item x="3428"/>
        <item x="4102"/>
        <item x="2357"/>
        <item x="4046"/>
        <item x="243"/>
        <item x="3203"/>
        <item x="2648"/>
        <item x="3333"/>
        <item x="1640"/>
        <item x="284"/>
        <item x="3334"/>
        <item x="2872"/>
        <item x="1641"/>
        <item x="4050"/>
        <item x="1402"/>
        <item x="1199"/>
        <item x="1911"/>
        <item x="3096"/>
        <item x="2098"/>
        <item x="3885"/>
        <item x="3335"/>
        <item x="1403"/>
        <item x="4051"/>
        <item x="2498"/>
        <item x="2649"/>
        <item x="2459"/>
        <item x="1642"/>
        <item x="3097"/>
        <item x="3098"/>
        <item x="1083"/>
        <item x="1404"/>
        <item x="3336"/>
        <item x="3099"/>
        <item x="2099"/>
        <item x="1084"/>
        <item x="2100"/>
        <item x="3696"/>
        <item x="2523"/>
        <item x="737"/>
        <item x="3886"/>
        <item x="943"/>
        <item x="3100"/>
        <item x="3570"/>
        <item x="2101"/>
        <item x="1085"/>
        <item x="1764"/>
        <item x="972"/>
        <item x="2102"/>
        <item x="878"/>
        <item x="879"/>
        <item x="3101"/>
        <item x="2358"/>
        <item x="3447"/>
        <item x="2754"/>
        <item x="183"/>
        <item x="1405"/>
        <item x="2499"/>
        <item x="7"/>
        <item x="2650"/>
        <item x="2359"/>
        <item x="392"/>
        <item x="1406"/>
        <item x="1279"/>
        <item x="2460"/>
        <item x="1700"/>
        <item x="3102"/>
        <item x="4006"/>
        <item x="2360"/>
        <item x="2461"/>
        <item x="149"/>
        <item x="2771"/>
        <item x="2651"/>
        <item x="3337"/>
        <item x="2284"/>
        <item x="337"/>
        <item x="3103"/>
        <item x="2873"/>
        <item x="1226"/>
        <item x="1227"/>
        <item x="880"/>
        <item x="2874"/>
        <item x="1643"/>
        <item x="3887"/>
        <item x="658"/>
        <item x="1407"/>
        <item x="2652"/>
        <item x="3104"/>
        <item x="738"/>
        <item x="4107"/>
        <item x="739"/>
        <item x="2515"/>
        <item x="2875"/>
        <item x="1852"/>
        <item x="3888"/>
        <item x="2876"/>
        <item x="3204"/>
        <item x="3975"/>
        <item x="2103"/>
        <item x="3105"/>
        <item x="2653"/>
        <item x="16"/>
        <item x="2462"/>
        <item x="881"/>
        <item x="1194"/>
        <item x="882"/>
        <item x="1747"/>
        <item x="2877"/>
        <item x="3889"/>
        <item x="3106"/>
        <item x="3338"/>
        <item x="2878"/>
        <item x="2516"/>
        <item x="114"/>
        <item x="1086"/>
        <item x="1853"/>
        <item x="2654"/>
        <item x="2655"/>
        <item x="1748"/>
        <item x="2104"/>
        <item x="2879"/>
        <item x="2880"/>
        <item x="2656"/>
        <item x="3890"/>
        <item x="1087"/>
        <item x="393"/>
        <item x="2657"/>
        <item x="2361"/>
        <item x="267"/>
        <item x="3891"/>
        <item x="883"/>
        <item x="2658"/>
        <item x="2105"/>
        <item x="85"/>
        <item x="2659"/>
        <item x="1749"/>
        <item x="498"/>
        <item x="3674"/>
        <item x="2362"/>
        <item x="1408"/>
        <item x="1568"/>
        <item x="1088"/>
        <item x="184"/>
        <item x="3892"/>
        <item x="2660"/>
        <item x="3571"/>
        <item x="808"/>
        <item x="1701"/>
        <item x="2881"/>
        <item x="655"/>
        <item x="1912"/>
        <item x="2517"/>
        <item x="1009"/>
        <item x="3107"/>
        <item x="4032"/>
        <item x="1089"/>
        <item x="884"/>
        <item x="3572"/>
        <item x="3573"/>
        <item x="1534"/>
        <item x="1267"/>
        <item x="2363"/>
        <item x="2106"/>
        <item x="3108"/>
        <item x="133"/>
        <item x="3574"/>
        <item x="2882"/>
        <item x="1569"/>
        <item x="3962"/>
        <item x="2107"/>
        <item x="1644"/>
        <item x="115"/>
        <item x="2661"/>
        <item x="3729"/>
        <item x="2400"/>
        <item x="3575"/>
        <item x="3339"/>
        <item x="116"/>
        <item x="2364"/>
        <item x="1702"/>
        <item x="2108"/>
        <item x="3893"/>
        <item x="801"/>
        <item x="3963"/>
        <item x="885"/>
        <item x="2662"/>
        <item x="629"/>
        <item x="3576"/>
        <item x="740"/>
        <item x="36"/>
        <item x="314"/>
        <item x="3109"/>
        <item x="296"/>
        <item x="3340"/>
        <item x="2109"/>
        <item x="3341"/>
        <item x="2663"/>
        <item x="2273"/>
        <item x="741"/>
        <item x="1228"/>
        <item x="3730"/>
        <item x="2883"/>
        <item x="3894"/>
        <item x="2741"/>
        <item x="1913"/>
        <item x="3401"/>
        <item x="2110"/>
        <item x="3577"/>
        <item x="2111"/>
        <item x="185"/>
        <item x="4007"/>
        <item x="1090"/>
        <item x="2664"/>
        <item x="394"/>
        <item x="3110"/>
        <item x="1914"/>
        <item x="2112"/>
        <item x="1268"/>
        <item x="2239"/>
        <item x="742"/>
        <item x="1409"/>
        <item x="1091"/>
        <item x="3976"/>
        <item x="97"/>
        <item x="44"/>
        <item x="2932"/>
        <item x="297"/>
        <item x="499"/>
        <item x="268"/>
        <item x="1854"/>
        <item x="886"/>
        <item x="2229"/>
        <item x="2884"/>
        <item x="2258"/>
        <item x="1410"/>
        <item x="3111"/>
        <item x="958"/>
        <item x="519"/>
        <item x="3112"/>
        <item x="3797"/>
        <item x="2113"/>
        <item x="3578"/>
        <item x="395"/>
        <item x="3579"/>
        <item x="3580"/>
        <item x="2885"/>
        <item x="743"/>
        <item x="887"/>
        <item x="2665"/>
        <item x="3581"/>
        <item x="1855"/>
        <item x="2538"/>
        <item x="3582"/>
        <item x="1411"/>
        <item x="888"/>
        <item x="186"/>
        <item x="150"/>
        <item x="2259"/>
        <item x="2260"/>
        <item x="4083"/>
        <item x="2666"/>
        <item x="3583"/>
        <item x="117"/>
        <item x="1092"/>
        <item x="744"/>
        <item x="3798"/>
        <item x="745"/>
        <item x="2667"/>
        <item x="151"/>
        <item x="3964"/>
        <item x="2114"/>
        <item x="1229"/>
        <item x="3895"/>
        <item x="27"/>
        <item x="1412"/>
        <item x="3697"/>
        <item x="2365"/>
        <item x="889"/>
        <item x="1645"/>
        <item x="2115"/>
        <item x="3731"/>
        <item x="1856"/>
        <item x="550"/>
        <item x="2668"/>
        <item x="396"/>
        <item x="3896"/>
        <item x="2669"/>
        <item x="1703"/>
        <item x="2886"/>
        <item x="2116"/>
        <item x="890"/>
        <item x="3429"/>
        <item x="2117"/>
        <item x="3584"/>
        <item x="1718"/>
        <item x="1255"/>
        <item x="746"/>
        <item x="1093"/>
        <item x="1857"/>
        <item x="3113"/>
        <item x="2366"/>
        <item x="37"/>
        <item x="1413"/>
        <item x="118"/>
        <item x="1646"/>
        <item x="2118"/>
        <item x="3114"/>
        <item x="3115"/>
        <item x="3585"/>
        <item x="1647"/>
        <item x="2670"/>
        <item x="1783"/>
        <item x="551"/>
        <item x="3342"/>
        <item x="891"/>
        <item x="1414"/>
        <item x="134"/>
        <item x="3977"/>
        <item x="2887"/>
        <item x="2261"/>
        <item x="3897"/>
        <item x="3116"/>
        <item x="2119"/>
        <item x="1415"/>
        <item x="3209"/>
        <item x="3343"/>
        <item x="1784"/>
        <item x="747"/>
        <item x="1511"/>
        <item x="3381"/>
        <item x="2120"/>
        <item x="1416"/>
        <item x="2121"/>
        <item x="2122"/>
        <item x="3586"/>
        <item x="630"/>
        <item x="22"/>
        <item x="1858"/>
        <item x="2123"/>
        <item x="1859"/>
        <item x="2124"/>
        <item x="332"/>
        <item x="1417"/>
        <item x="2671"/>
        <item x="3965"/>
        <item x="315"/>
        <item x="3587"/>
        <item x="3732"/>
        <item x="4"/>
        <item x="3117"/>
        <item x="3820"/>
        <item x="3588"/>
        <item x="2125"/>
        <item x="2126"/>
        <item x="674"/>
        <item x="12"/>
        <item x="1269"/>
        <item x="3118"/>
        <item x="3119"/>
        <item x="77"/>
        <item x="3589"/>
        <item x="748"/>
        <item x="316"/>
        <item x="1159"/>
        <item x="806"/>
        <item x="1418"/>
        <item x="500"/>
        <item x="1648"/>
        <item x="3120"/>
        <item x="2127"/>
        <item x="2128"/>
        <item x="1094"/>
        <item x="3121"/>
        <item x="4074"/>
        <item x="1230"/>
        <item x="317"/>
        <item x="1419"/>
        <item x="1750"/>
        <item x="298"/>
        <item x="67"/>
        <item x="552"/>
        <item x="4103"/>
        <item x="1860"/>
        <item x="3344"/>
        <item x="1785"/>
        <item x="1522"/>
        <item x="1420"/>
        <item x="187"/>
        <item x="1915"/>
        <item x="48"/>
        <item x="1861"/>
        <item x="3122"/>
        <item x="3217"/>
        <item x="3430"/>
        <item x="892"/>
        <item x="4033"/>
        <item x="1259"/>
        <item x="2129"/>
        <item x="1231"/>
        <item x="1095"/>
        <item x="2463"/>
        <item x="188"/>
        <item x="1421"/>
        <item x="4052"/>
        <item x="2672"/>
        <item x="1649"/>
        <item x="893"/>
        <item x="1535"/>
        <item x="2130"/>
        <item x="189"/>
        <item x="68"/>
        <item x="797"/>
        <item x="2888"/>
        <item x="669"/>
        <item x="240"/>
        <item x="1096"/>
        <item x="2131"/>
        <item x="1178"/>
        <item x="1422"/>
        <item x="1525"/>
        <item x="2403"/>
        <item x="2766"/>
        <item x="749"/>
        <item x="3402"/>
        <item x="1097"/>
        <item x="2673"/>
        <item x="1195"/>
        <item x="2889"/>
        <item x="2674"/>
        <item x="1098"/>
        <item x="1423"/>
        <item x="1232"/>
        <item x="2675"/>
        <item x="2676"/>
        <item x="3123"/>
        <item x="894"/>
        <item x="251"/>
        <item x="665"/>
        <item x="3590"/>
        <item x="3591"/>
        <item x="318"/>
        <item x="2464"/>
        <item x="553"/>
        <item x="397"/>
        <item x="2262"/>
        <item x="2285"/>
        <item x="86"/>
        <item x="1424"/>
        <item x="3431"/>
        <item x="1880"/>
        <item x="3898"/>
        <item x="190"/>
        <item x="2132"/>
        <item x="1536"/>
        <item x="1704"/>
        <item x="269"/>
        <item x="2133"/>
        <item x="2134"/>
        <item x="1099"/>
        <item x="3899"/>
        <item x="319"/>
        <item x="2367"/>
        <item x="1014"/>
        <item x="2890"/>
        <item x="3124"/>
        <item x="4078"/>
        <item x="1537"/>
        <item x="2761"/>
        <item x="398"/>
        <item x="3345"/>
        <item x="1425"/>
        <item x="2891"/>
        <item x="3125"/>
        <item x="750"/>
        <item x="1786"/>
        <item x="1100"/>
        <item x="1926"/>
        <item x="2677"/>
        <item x="2678"/>
        <item x="3751"/>
        <item x="69"/>
        <item x="3900"/>
        <item x="1862"/>
        <item x="1426"/>
        <item x="3592"/>
        <item x="3432"/>
        <item x="87"/>
        <item x="1101"/>
        <item x="1427"/>
        <item x="1863"/>
        <item x="3433"/>
        <item x="751"/>
        <item x="3593"/>
        <item x="191"/>
        <item x="3594"/>
        <item x="2135"/>
        <item x="1864"/>
        <item x="1233"/>
        <item x="1538"/>
        <item x="501"/>
        <item x="502"/>
        <item x="3126"/>
        <item x="1102"/>
        <item x="1793"/>
        <item x="2136"/>
        <item x="1539"/>
        <item x="2892"/>
        <item x="2137"/>
        <item x="3772"/>
        <item x="4084"/>
        <item x="2138"/>
        <item x="1428"/>
        <item x="895"/>
        <item x="1160"/>
        <item x="1650"/>
        <item x="3595"/>
        <item x="1234"/>
        <item x="3752"/>
        <item x="1179"/>
        <item x="3596"/>
        <item x="323"/>
        <item x="3753"/>
        <item x="3597"/>
        <item x="1429"/>
        <item x="270"/>
        <item x="3950"/>
        <item x="399"/>
        <item x="2893"/>
        <item x="4034"/>
        <item x="2465"/>
        <item x="2139"/>
        <item x="896"/>
        <item x="2140"/>
        <item x="1540"/>
        <item x="991"/>
        <item x="4069"/>
        <item x="3598"/>
        <item x="38"/>
        <item x="3901"/>
        <item x="3210"/>
        <item x="3706"/>
        <item x="4070"/>
        <item x="3902"/>
        <item x="3675"/>
        <item x="1430"/>
        <item x="3983"/>
        <item x="3346"/>
        <item x="2466"/>
        <item x="400"/>
        <item x="3380"/>
        <item x="252"/>
        <item x="2767"/>
        <item x="2894"/>
        <item x="525"/>
        <item x="2679"/>
        <item x="4053"/>
        <item x="984"/>
        <item x="3599"/>
        <item x="752"/>
        <item x="3600"/>
        <item x="2141"/>
        <item x="3966"/>
        <item x="2680"/>
        <item x="2895"/>
        <item x="3799"/>
        <item x="1235"/>
        <item x="2896"/>
        <item x="466"/>
        <item x="2142"/>
        <item x="2681"/>
        <item x="2897"/>
        <item x="3698"/>
        <item x="2143"/>
        <item x="2682"/>
        <item x="119"/>
        <item x="2898"/>
        <item x="74"/>
        <item x="897"/>
        <item x="992"/>
        <item x="103"/>
        <item x="898"/>
        <item x="120"/>
        <item x="3733"/>
        <item x="2683"/>
        <item x="1751"/>
        <item x="2684"/>
        <item x="1573"/>
        <item x="1431"/>
        <item x="899"/>
        <item x="1236"/>
        <item x="467"/>
        <item x="3601"/>
        <item x="2368"/>
        <item x="1508"/>
        <item x="900"/>
        <item x="401"/>
        <item x="1149"/>
        <item x="221"/>
        <item x="2286"/>
        <item x="62"/>
        <item x="1432"/>
        <item x="471"/>
        <item x="253"/>
        <item x="4071"/>
        <item x="753"/>
        <item x="3127"/>
        <item x="2144"/>
        <item x="2899"/>
        <item x="901"/>
        <item x="1433"/>
        <item x="1103"/>
        <item x="554"/>
        <item x="503"/>
        <item x="2685"/>
        <item x="3602"/>
        <item x="1104"/>
        <item x="2467"/>
        <item x="271"/>
        <item x="1434"/>
        <item x="2145"/>
        <item x="4008"/>
        <item x="88"/>
        <item x="902"/>
        <item x="1237"/>
        <item x="142"/>
        <item x="402"/>
        <item x="3128"/>
        <item x="3800"/>
        <item x="3813"/>
        <item x="802"/>
        <item x="754"/>
        <item x="631"/>
        <item x="1010"/>
        <item x="632"/>
        <item x="1280"/>
        <item x="2900"/>
        <item x="403"/>
        <item x="2468"/>
        <item x="1435"/>
        <item x="2146"/>
        <item x="2147"/>
        <item x="13"/>
        <item x="135"/>
        <item x="1105"/>
        <item x="404"/>
        <item x="2686"/>
        <item x="1661"/>
        <item x="1011"/>
        <item x="1436"/>
        <item x="1437"/>
        <item x="1651"/>
        <item x="2148"/>
        <item x="14"/>
        <item x="3603"/>
        <item x="2901"/>
        <item x="405"/>
        <item x="793"/>
        <item x="520"/>
        <item x="993"/>
        <item x="755"/>
        <item x="2469"/>
        <item x="1150"/>
        <item x="2149"/>
        <item x="3347"/>
        <item x="2150"/>
        <item x="1261"/>
        <item x="451"/>
        <item x="1575"/>
        <item x="2687"/>
        <item x="3129"/>
        <item x="3903"/>
        <item x="3699"/>
        <item x="285"/>
        <item x="903"/>
        <item x="633"/>
        <item x="6"/>
        <item x="3604"/>
        <item x="1438"/>
        <item x="2369"/>
        <item x="2470"/>
        <item x="3801"/>
        <item x="2688"/>
        <item x="904"/>
        <item x="1439"/>
        <item x="2471"/>
        <item x="192"/>
        <item x="2755"/>
        <item x="2151"/>
        <item x="2399"/>
        <item x="3220"/>
        <item x="3605"/>
        <item x="2902"/>
        <item x="634"/>
        <item x="3606"/>
        <item x="2903"/>
        <item x="659"/>
        <item x="3434"/>
        <item x="406"/>
        <item x="3435"/>
        <item x="2274"/>
        <item x="2904"/>
        <item x="4105"/>
        <item x="2152"/>
        <item x="1106"/>
        <item x="2153"/>
        <item x="4035"/>
        <item x="3700"/>
        <item x="3130"/>
        <item x="1440"/>
        <item x="1705"/>
        <item x="756"/>
        <item x="2689"/>
        <item x="3348"/>
        <item x="3904"/>
        <item x="3349"/>
        <item x="2154"/>
        <item x="973"/>
        <item x="1107"/>
        <item x="2690"/>
        <item x="3131"/>
        <item x="3132"/>
        <item x="1238"/>
        <item x="905"/>
        <item x="1706"/>
        <item x="3350"/>
        <item x="4036"/>
        <item x="2155"/>
        <item x="2691"/>
        <item x="2370"/>
        <item x="46"/>
        <item x="452"/>
        <item x="1239"/>
        <item x="407"/>
        <item x="1240"/>
        <item x="2156"/>
        <item x="555"/>
        <item x="2692"/>
        <item x="757"/>
        <item x="241"/>
        <item x="2263"/>
        <item x="193"/>
        <item x="3607"/>
        <item x="1441"/>
        <item x="2157"/>
        <item x="635"/>
        <item x="2768"/>
        <item x="272"/>
        <item x="408"/>
        <item x="409"/>
        <item x="105"/>
        <item x="2693"/>
        <item x="2158"/>
        <item x="1108"/>
        <item x="4054"/>
        <item x="2737"/>
        <item x="4009"/>
        <item x="410"/>
        <item x="2159"/>
        <item x="1442"/>
        <item x="2694"/>
        <item x="2695"/>
        <item x="3133"/>
        <item x="3436"/>
        <item x="1161"/>
        <item x="1015"/>
        <item x="1443"/>
        <item x="2905"/>
        <item x="2906"/>
        <item x="4055"/>
        <item x="3221"/>
        <item x="2160"/>
        <item x="4010"/>
        <item x="504"/>
        <item x="3608"/>
        <item x="3134"/>
        <item x="3609"/>
        <item x="3610"/>
        <item x="1241"/>
        <item x="3611"/>
        <item x="2907"/>
        <item x="3754"/>
        <item x="2161"/>
        <item x="3905"/>
        <item x="2472"/>
        <item x="636"/>
        <item x="1242"/>
        <item x="1752"/>
        <item x="3135"/>
        <item x="1109"/>
        <item x="2162"/>
        <item x="758"/>
        <item x="825"/>
        <item x="3978"/>
        <item x="128"/>
        <item x="1444"/>
        <item x="4085"/>
        <item x="2371"/>
        <item x="2965"/>
        <item x="974"/>
        <item x="411"/>
        <item x="70"/>
        <item x="3136"/>
        <item x="2163"/>
        <item x="637"/>
        <item x="3137"/>
        <item x="1012"/>
        <item x="1243"/>
        <item x="58"/>
        <item x="3612"/>
        <item x="1707"/>
        <item x="1445"/>
        <item x="1865"/>
        <item x="4096"/>
        <item x="3138"/>
        <item x="1791"/>
        <item x="2908"/>
        <item x="946"/>
        <item x="2473"/>
        <item x="2164"/>
        <item x="2236"/>
        <item x="1866"/>
        <item x="3351"/>
        <item x="2696"/>
        <item x="1541"/>
        <item x="2769"/>
        <item x="3613"/>
        <item x="2474"/>
        <item x="3437"/>
        <item x="1110"/>
        <item x="3818"/>
        <item x="194"/>
        <item x="906"/>
        <item x="412"/>
        <item x="2697"/>
        <item x="3676"/>
        <item x="195"/>
        <item x="413"/>
        <item x="803"/>
        <item x="1446"/>
        <item x="2165"/>
        <item x="3352"/>
        <item x="414"/>
        <item x="4011"/>
        <item x="4092"/>
        <item x="1111"/>
        <item x="1447"/>
        <item x="2744"/>
        <item x="415"/>
        <item x="1753"/>
        <item x="819"/>
        <item x="2264"/>
        <item x="759"/>
        <item x="2166"/>
        <item x="569"/>
        <item x="416"/>
        <item x="505"/>
        <item x="2167"/>
        <item x="3187"/>
        <item x="2698"/>
        <item x="998"/>
        <item x="2168"/>
        <item x="3906"/>
        <item x="2372"/>
        <item x="2169"/>
        <item x="3907"/>
        <item x="2373"/>
        <item x="1884"/>
        <item x="3139"/>
        <item x="2937"/>
        <item x="2374"/>
        <item x="3614"/>
        <item x="4111"/>
        <item x="1448"/>
        <item x="417"/>
        <item x="1652"/>
        <item x="1162"/>
        <item x="71"/>
        <item x="3984"/>
        <item x="89"/>
        <item x="3615"/>
        <item x="18"/>
        <item x="579"/>
        <item x="994"/>
        <item x="23"/>
        <item x="4037"/>
        <item x="506"/>
        <item x="1653"/>
        <item x="196"/>
        <item x="3908"/>
        <item x="2909"/>
        <item x="254"/>
        <item x="1867"/>
        <item x="2475"/>
        <item x="4056"/>
        <item x="2375"/>
        <item x="638"/>
        <item x="3353"/>
        <item x="1449"/>
        <item x="4057"/>
        <item x="2762"/>
        <item x="468"/>
        <item x="3616"/>
        <item x="3909"/>
        <item x="418"/>
        <item x="419"/>
        <item x="2910"/>
        <item x="581"/>
        <item x="3459"/>
        <item x="3617"/>
        <item x="951"/>
        <item x="3814"/>
        <item x="2409"/>
        <item x="760"/>
        <item x="3910"/>
        <item x="3618"/>
        <item x="3911"/>
        <item x="1112"/>
        <item x="2376"/>
        <item x="2699"/>
        <item x="1450"/>
        <item x="2763"/>
        <item x="197"/>
        <item x="2170"/>
        <item x="2476"/>
        <item x="3619"/>
        <item x="2911"/>
        <item x="1113"/>
        <item x="1754"/>
        <item x="232"/>
        <item x="198"/>
        <item x="1708"/>
        <item x="4012"/>
        <item x="2171"/>
        <item x="2172"/>
        <item x="2377"/>
        <item x="2477"/>
        <item x="3755"/>
        <item x="3912"/>
        <item x="2968"/>
        <item x="3140"/>
        <item x="761"/>
        <item x="2173"/>
        <item x="2174"/>
        <item x="907"/>
        <item x="1916"/>
        <item x="3913"/>
        <item x="2756"/>
        <item x="3141"/>
        <item x="3222"/>
        <item x="4091"/>
        <item x="333"/>
        <item x="420"/>
        <item x="2518"/>
        <item x="975"/>
        <item x="2175"/>
        <item x="556"/>
        <item x="3354"/>
        <item x="3142"/>
        <item x="4058"/>
        <item x="2522"/>
        <item x="3668"/>
        <item x="3734"/>
        <item x="656"/>
        <item x="4013"/>
        <item x="908"/>
        <item x="3143"/>
        <item x="3677"/>
        <item x="2912"/>
        <item x="3620"/>
        <item x="3211"/>
        <item x="1662"/>
        <item x="909"/>
        <item x="3802"/>
        <item x="2279"/>
        <item x="2378"/>
        <item x="976"/>
        <item x="2379"/>
        <item x="1917"/>
        <item x="1755"/>
        <item x="3803"/>
        <item x="4059"/>
        <item x="4060"/>
        <item x="2176"/>
        <item x="279"/>
        <item x="3438"/>
        <item x="2396"/>
        <item x="3701"/>
        <item x="1114"/>
        <item x="2478"/>
        <item x="2177"/>
        <item x="3355"/>
        <item x="52"/>
        <item x="1451"/>
        <item x="3735"/>
        <item x="2380"/>
        <item x="1452"/>
        <item x="762"/>
        <item x="199"/>
        <item x="2178"/>
        <item x="90"/>
        <item x="3817"/>
        <item x="3621"/>
        <item x="3914"/>
        <item x="4086"/>
        <item x="1115"/>
        <item x="1116"/>
        <item x="1868"/>
        <item x="3915"/>
        <item x="3144"/>
        <item x="675"/>
        <item x="557"/>
        <item x="558"/>
        <item x="3916"/>
        <item x="421"/>
        <item x="2381"/>
        <item x="654"/>
        <item x="15"/>
        <item x="3145"/>
        <item x="2966"/>
        <item x="2700"/>
        <item x="2701"/>
        <item x="2276"/>
        <item x="3146"/>
        <item x="2382"/>
        <item x="3356"/>
        <item x="2957"/>
        <item x="2702"/>
        <item x="1180"/>
        <item x="1869"/>
        <item x="4038"/>
        <item x="1453"/>
        <item x="3463"/>
        <item x="200"/>
        <item x="3212"/>
        <item x="201"/>
        <item x="422"/>
        <item x="2479"/>
        <item x="3678"/>
        <item x="278"/>
        <item x="1454"/>
        <item x="2480"/>
        <item x="3439"/>
        <item x="3357"/>
        <item x="523"/>
        <item x="3358"/>
        <item x="3622"/>
        <item x="4097"/>
        <item x="639"/>
        <item x="3623"/>
        <item x="3460"/>
        <item x="3147"/>
        <item x="1455"/>
        <item x="3148"/>
        <item x="2913"/>
        <item x="273"/>
        <item x="2179"/>
        <item x="2914"/>
        <item x="2180"/>
        <item x="910"/>
        <item x="1456"/>
        <item x="763"/>
        <item x="1870"/>
        <item x="1556"/>
        <item x="911"/>
        <item x="3756"/>
        <item x="2967"/>
        <item x="1457"/>
        <item x="3979"/>
        <item x="1458"/>
        <item x="3461"/>
        <item x="3149"/>
        <item x="1513"/>
        <item x="3359"/>
        <item x="106"/>
        <item x="2703"/>
        <item x="2915"/>
        <item x="202"/>
        <item x="3440"/>
        <item x="3150"/>
        <item x="2481"/>
        <item x="1709"/>
        <item x="3917"/>
        <item x="3151"/>
        <item x="1117"/>
        <item x="4087"/>
        <item x="423"/>
        <item x="3918"/>
        <item x="3152"/>
        <item x="1459"/>
        <item x="2916"/>
        <item x="3624"/>
        <item x="559"/>
        <item x="3702"/>
        <item x="229"/>
        <item x="2917"/>
        <item x="2181"/>
        <item x="1460"/>
        <item x="507"/>
        <item x="424"/>
        <item x="425"/>
        <item x="640"/>
        <item x="203"/>
        <item x="2482"/>
        <item x="3625"/>
        <item x="1461"/>
        <item x="3153"/>
        <item x="3360"/>
        <item x="426"/>
        <item x="2508"/>
        <item x="2704"/>
        <item x="3626"/>
        <item x="2705"/>
        <item x="3233"/>
        <item x="3361"/>
        <item x="4014"/>
        <item x="912"/>
        <item x="2918"/>
        <item x="3627"/>
        <item x="660"/>
        <item x="39"/>
        <item x="1923"/>
        <item x="427"/>
        <item x="1462"/>
        <item x="1463"/>
        <item x="947"/>
        <item x="1918"/>
        <item x="3628"/>
        <item x="3629"/>
        <item x="1542"/>
        <item x="4015"/>
        <item x="136"/>
        <item x="91"/>
        <item x="469"/>
        <item x="2519"/>
        <item x="4016"/>
        <item x="3630"/>
        <item x="560"/>
        <item x="1118"/>
        <item x="3362"/>
        <item x="3154"/>
        <item x="1145"/>
        <item x="3703"/>
        <item x="3631"/>
        <item x="913"/>
        <item x="3155"/>
        <item x="1787"/>
        <item x="3632"/>
        <item x="2706"/>
        <item x="4077"/>
        <item x="3213"/>
        <item x="3363"/>
        <item x="3919"/>
        <item x="2707"/>
        <item x="2275"/>
        <item x="3156"/>
        <item x="1654"/>
        <item x="92"/>
        <item x="1244"/>
        <item x="764"/>
        <item x="121"/>
        <item x="1464"/>
        <item x="765"/>
        <item x="4039"/>
        <item x="561"/>
        <item x="40"/>
        <item x="107"/>
        <item x="1543"/>
        <item x="137"/>
        <item x="2919"/>
        <item x="54"/>
        <item x="3633"/>
        <item x="3704"/>
        <item x="1871"/>
        <item x="428"/>
        <item x="429"/>
        <item x="2743"/>
        <item x="41"/>
        <item x="3760"/>
        <item x="1715"/>
        <item x="3364"/>
        <item x="3920"/>
        <item x="3157"/>
        <item x="914"/>
        <item x="2182"/>
        <item x="671"/>
        <item x="4017"/>
        <item x="42"/>
        <item x="1872"/>
        <item x="3365"/>
        <item x="320"/>
        <item x="2708"/>
        <item x="1514"/>
        <item x="2410"/>
        <item x="2183"/>
        <item x="204"/>
        <item x="1756"/>
        <item x="3158"/>
        <item x="915"/>
        <item x="3159"/>
        <item x="3441"/>
        <item x="430"/>
        <item x="641"/>
        <item x="230"/>
        <item x="3921"/>
        <item x="3922"/>
        <item x="3376"/>
        <item x="2920"/>
        <item x="1710"/>
        <item x="2709"/>
        <item x="3160"/>
        <item x="1757"/>
        <item x="1465"/>
        <item x="2383"/>
        <item x="3161"/>
        <item x="766"/>
        <item x="2184"/>
        <item x="1655"/>
        <item x="95"/>
        <item x="642"/>
        <item x="981"/>
        <item x="3162"/>
        <item x="1119"/>
        <item x="220"/>
        <item x="643"/>
        <item x="562"/>
        <item x="3634"/>
        <item x="1245"/>
        <item x="431"/>
        <item x="3163"/>
        <item x="2483"/>
        <item x="1466"/>
        <item x="3705"/>
        <item x="1467"/>
        <item x="2185"/>
        <item x="1013"/>
        <item x="3923"/>
        <item x="3228"/>
        <item x="3462"/>
        <item x="59"/>
        <item x="916"/>
        <item x="43"/>
        <item x="324"/>
        <item x="4063"/>
        <item x="2265"/>
        <item x="917"/>
        <item x="2186"/>
        <item x="3635"/>
        <item x="1919"/>
        <item x="2484"/>
        <item x="2187"/>
        <item x="1120"/>
        <item x="4040"/>
        <item x="3636"/>
        <item x="2384"/>
        <item x="1468"/>
        <item x="144"/>
        <item x="2395"/>
        <item x="3164"/>
        <item x="805"/>
        <item x="1469"/>
        <item x="3757"/>
        <item x="3924"/>
        <item x="2485"/>
        <item x="2710"/>
        <item x="2188"/>
        <item x="1185"/>
        <item x="2189"/>
        <item x="3165"/>
        <item x="1121"/>
        <item x="3166"/>
        <item x="72"/>
        <item x="2190"/>
        <item x="2711"/>
        <item x="2775"/>
        <item x="2266"/>
        <item x="508"/>
        <item x="644"/>
        <item x="1920"/>
        <item x="3167"/>
        <item x="4041"/>
        <item x="3637"/>
        <item x="2191"/>
        <item x="1544"/>
        <item x="3366"/>
        <item x="154"/>
        <item x="2192"/>
        <item x="767"/>
        <item x="2933"/>
        <item x="1711"/>
        <item x="3638"/>
        <item x="2193"/>
        <item x="918"/>
        <item x="242"/>
        <item x="2385"/>
        <item x="3639"/>
        <item x="919"/>
        <item x="1470"/>
        <item x="1471"/>
        <item x="2712"/>
        <item x="1472"/>
        <item x="2486"/>
        <item x="1270"/>
        <item x="2194"/>
        <item x="768"/>
        <item x="60"/>
        <item x="1873"/>
        <item x="2946"/>
        <item x="769"/>
        <item x="3168"/>
        <item x="1758"/>
        <item x="3169"/>
        <item x="3229"/>
        <item x="1122"/>
        <item x="1473"/>
        <item x="572"/>
        <item x="0"/>
        <item x="3925"/>
        <item x="1474"/>
        <item x="2195"/>
        <item x="3"/>
        <item x="4018"/>
        <item x="1921"/>
        <item x="3367"/>
        <item x="1123"/>
        <item x="3926"/>
        <item x="2267"/>
        <item x="920"/>
        <item x="3804"/>
        <item x="921"/>
        <item x="2196"/>
        <item x="2746"/>
        <item x="922"/>
        <item x="1124"/>
        <item x="3927"/>
        <item x="770"/>
        <item x="98"/>
        <item x="4098"/>
        <item x="977"/>
        <item x="509"/>
        <item x="1475"/>
        <item x="2713"/>
        <item x="2487"/>
        <item x="2411"/>
        <item x="1476"/>
        <item x="3967"/>
        <item x="3640"/>
        <item x="4042"/>
        <item x="3758"/>
        <item x="1712"/>
        <item x="3170"/>
        <item x="1477"/>
        <item x="2386"/>
        <item x="1478"/>
        <item x="432"/>
        <item x="205"/>
        <item x="771"/>
        <item x="274"/>
        <item x="3657"/>
        <item x="55"/>
        <item x="1479"/>
        <item x="1551"/>
        <item x="798"/>
        <item x="2197"/>
        <item x="1480"/>
        <item x="3641"/>
        <item x="804"/>
        <item x="1271"/>
        <item x="2714"/>
        <item x="645"/>
        <item x="985"/>
        <item x="321"/>
        <item x="286"/>
        <item x="1874"/>
        <item x="1125"/>
        <item x="995"/>
        <item x="1246"/>
        <item x="3928"/>
        <item x="2715"/>
        <item x="2198"/>
        <item x="3368"/>
        <item x="1570"/>
        <item x="2716"/>
        <item x="1792"/>
        <item x="2717"/>
        <item x="458"/>
        <item x="563"/>
        <item x="433"/>
        <item x="4112"/>
        <item x="1481"/>
        <item x="3442"/>
        <item x="772"/>
        <item x="2718"/>
        <item x="2199"/>
        <item x="206"/>
        <item x="661"/>
        <item x="3980"/>
        <item x="923"/>
        <item x="4108"/>
        <item x="1482"/>
        <item x="773"/>
        <item x="2719"/>
        <item x="1545"/>
        <item x="1878"/>
        <item x="3171"/>
        <item x="434"/>
        <item x="1262"/>
        <item x="2488"/>
        <item x="1001"/>
        <item x="1922"/>
        <item x="774"/>
        <item x="2200"/>
        <item x="564"/>
        <item x="3642"/>
        <item x="1483"/>
        <item x="1247"/>
        <item x="775"/>
        <item x="2201"/>
        <item x="3172"/>
        <item x="3929"/>
        <item x="2921"/>
        <item x="2720"/>
        <item x="1484"/>
        <item x="231"/>
        <item x="3930"/>
        <item x="510"/>
        <item x="207"/>
        <item x="1485"/>
        <item x="152"/>
        <item x="2202"/>
        <item x="924"/>
        <item x="565"/>
        <item x="646"/>
        <item x="2203"/>
        <item x="2268"/>
        <item x="4088"/>
        <item x="776"/>
        <item x="2204"/>
        <item x="1656"/>
        <item x="925"/>
        <item x="2535"/>
        <item x="435"/>
        <item x="287"/>
        <item x="941"/>
        <item x="2922"/>
        <item x="1523"/>
        <item x="1486"/>
        <item x="777"/>
        <item x="1657"/>
        <item x="2205"/>
        <item x="926"/>
        <item x="2489"/>
        <item x="2923"/>
        <item x="2924"/>
        <item x="1248"/>
        <item x="4072"/>
        <item x="1249"/>
        <item x="2269"/>
        <item x="3643"/>
        <item x="3382"/>
        <item x="436"/>
        <item x="2938"/>
        <item x="4073"/>
        <item x="450"/>
        <item x="1487"/>
        <item x="2721"/>
        <item x="1126"/>
        <item x="2925"/>
        <item x="927"/>
        <item x="4045"/>
        <item x="3644"/>
        <item x="1127"/>
        <item x="1128"/>
        <item x="1129"/>
        <item x="437"/>
        <item x="73"/>
        <item x="2926"/>
        <item x="2206"/>
        <item x="2958"/>
        <item x="1875"/>
        <item x="3173"/>
        <item x="1250"/>
        <item x="2722"/>
        <item x="2927"/>
        <item x="1130"/>
        <item x="928"/>
        <item x="138"/>
        <item x="1163"/>
        <item x="93"/>
        <item x="2723"/>
        <item x="3230"/>
        <item x="2724"/>
        <item x="2387"/>
        <item x="647"/>
        <item x="438"/>
        <item x="1713"/>
        <item x="122"/>
        <item x="208"/>
        <item x="778"/>
        <item x="2412"/>
        <item x="209"/>
        <item x="99"/>
        <item x="1488"/>
        <item x="4064"/>
        <item x="1131"/>
        <item x="2959"/>
        <item x="1574"/>
        <item x="3942"/>
        <item x="2207"/>
        <item x="779"/>
        <item x="2388"/>
        <item x="4093"/>
        <item x="929"/>
        <item x="2208"/>
        <item x="2725"/>
        <item x="930"/>
        <item x="1489"/>
        <item x="3384"/>
        <item x="1759"/>
        <item x="807"/>
        <item x="439"/>
        <item x="3968"/>
        <item x="780"/>
        <item x="1490"/>
        <item x="24"/>
        <item x="3369"/>
        <item x="4061"/>
        <item x="2209"/>
        <item x="1760"/>
        <item x="3370"/>
        <item x="1491"/>
        <item x="2490"/>
        <item x="1251"/>
        <item x="3931"/>
        <item x="3174"/>
        <item x="440"/>
        <item x="931"/>
        <item x="781"/>
        <item x="932"/>
        <item x="648"/>
        <item x="2757"/>
        <item x="3175"/>
        <item x="275"/>
        <item x="2726"/>
        <item x="322"/>
        <item x="1132"/>
        <item x="933"/>
        <item x="1133"/>
        <item x="290"/>
        <item x="573"/>
        <item x="1546"/>
        <item x="1924"/>
        <item x="45"/>
        <item x="649"/>
        <item x="934"/>
        <item x="276"/>
        <item x="2727"/>
        <item x="664"/>
        <item x="2728"/>
        <item x="3645"/>
        <item x="226"/>
        <item x="935"/>
        <item x="2210"/>
        <item x="782"/>
        <item x="936"/>
        <item x="1571"/>
        <item x="1272"/>
        <item x="2211"/>
        <item x="1492"/>
        <item x="978"/>
        <item x="210"/>
        <item x="2212"/>
        <item x="937"/>
        <item x="1493"/>
        <item x="2960"/>
        <item x="3176"/>
        <item x="1181"/>
        <item x="3932"/>
        <item x="2213"/>
        <item x="441"/>
        <item x="1494"/>
        <item x="3371"/>
        <item x="3815"/>
        <item x="3933"/>
        <item x="4089"/>
        <item x="3177"/>
        <item x="3178"/>
        <item x="3179"/>
        <item x="211"/>
        <item x="783"/>
        <item x="1134"/>
        <item x="3646"/>
        <item x="3180"/>
        <item x="255"/>
        <item x="3647"/>
        <item x="676"/>
        <item x="1252"/>
        <item x="2214"/>
        <item x="1135"/>
        <item x="442"/>
        <item x="574"/>
        <item x="2497"/>
        <item x="2491"/>
        <item x="2389"/>
        <item x="2215"/>
        <item x="2216"/>
        <item x="2217"/>
        <item x="2218"/>
        <item x="2219"/>
        <item x="3443"/>
        <item x="784"/>
        <item x="1136"/>
        <item x="3444"/>
        <item x="785"/>
        <item x="334"/>
        <item x="212"/>
        <item x="521"/>
        <item x="443"/>
        <item x="3648"/>
        <item x="3805"/>
        <item x="1788"/>
        <item x="100"/>
        <item x="1282"/>
        <item x="4043"/>
        <item x="213"/>
        <item x="3223"/>
        <item x="2220"/>
        <item x="1495"/>
        <item x="1137"/>
        <item x="2390"/>
        <item x="126"/>
        <item x="2729"/>
        <item x="566"/>
        <item x="3816"/>
        <item x="123"/>
        <item x="2221"/>
        <item x="1138"/>
        <item x="2730"/>
        <item x="224"/>
        <item x="1572"/>
        <item x="820"/>
        <item x="2492"/>
        <item x="2928"/>
        <item x="786"/>
        <item x="650"/>
        <item x="662"/>
        <item x="2493"/>
        <item x="1761"/>
        <item x="787"/>
        <item x="3205"/>
        <item x="979"/>
        <item x="511"/>
        <item x="104"/>
        <item x="2391"/>
        <item x="444"/>
        <item x="3948"/>
        <item x="50"/>
        <item x="512"/>
        <item x="3392"/>
        <item x="4090"/>
        <item x="26"/>
        <item x="2494"/>
        <item x="986"/>
        <item x="3736"/>
        <item x="3934"/>
        <item x="3935"/>
        <item x="1253"/>
        <item x="1496"/>
        <item x="2520"/>
        <item x="2222"/>
        <item x="2731"/>
        <item x="980"/>
        <item x="1497"/>
        <item x="3936"/>
        <item x="2732"/>
        <item x="513"/>
        <item x="214"/>
        <item x="3937"/>
        <item x="3181"/>
        <item x="1283"/>
        <item x="996"/>
        <item x="94"/>
        <item x="2392"/>
        <item x="3649"/>
        <item x="1139"/>
        <item x="1260"/>
        <item x="2223"/>
        <item x="1876"/>
        <item x="3372"/>
        <item x="788"/>
        <item x="3182"/>
        <item x="2228"/>
        <item x="215"/>
        <item x="3373"/>
        <item x="1281"/>
        <item x="326"/>
        <item x="2224"/>
        <item x="3650"/>
        <item x="821"/>
        <item x="2733"/>
        <item x="445"/>
        <item x="124"/>
        <item x="1658"/>
        <item x="2225"/>
        <item x="2270"/>
        <item x="3737"/>
        <item x="2734"/>
        <item x="1140"/>
        <item x="2735"/>
        <item x="567"/>
        <item x="3218"/>
        <item x="568"/>
        <item x="3669"/>
        <item x="1141"/>
        <item x="3183"/>
        <item x="1000"/>
        <item x="299"/>
        <item x="216"/>
        <item x="2393"/>
        <item x="217"/>
        <item x="3374"/>
        <item x="125"/>
        <item x="3184"/>
        <item x="1498"/>
        <item x="3445"/>
        <item x="663"/>
        <item x="2929"/>
        <item x="446"/>
        <item x="1877"/>
        <item x="3739"/>
        <item x="1499"/>
        <item x="2495"/>
        <item x="938"/>
        <item x="3383"/>
        <item x="1142"/>
        <item x="2939"/>
        <item x="2930"/>
        <item x="4104"/>
        <item x="3670"/>
        <item x="2764"/>
        <item x="1659"/>
        <item x="447"/>
        <item x="1547"/>
        <item x="651"/>
        <item x="948"/>
        <item x="2226"/>
        <item x="3981"/>
        <item x="3938"/>
        <item x="3939"/>
        <item x="1143"/>
        <item x="1714"/>
        <item x="789"/>
        <item x="1500"/>
        <item x="2227"/>
        <item x="4065"/>
        <item x="3651"/>
        <item x="790"/>
        <item x="652"/>
        <item x="61"/>
        <item x="939"/>
        <item x="139"/>
        <item x="1501"/>
        <item x="448"/>
        <item x="1274"/>
        <item x="3652"/>
        <item x="4113"/>
        <item x="3940"/>
        <item x="1502"/>
        <item x="1254"/>
        <item x="2931"/>
        <item x="2505"/>
        <item x="1503"/>
        <item x="1504"/>
        <item x="2288"/>
        <item x="3403"/>
        <item x="2736"/>
        <item x="1144"/>
        <item x="2394"/>
        <item x="2770"/>
        <item x="1196"/>
        <item x="1928"/>
        <item x="3707"/>
        <item x="4044"/>
        <item x="3375"/>
        <item x="3759"/>
        <item x="1505"/>
        <item x="2496"/>
        <item x="4062"/>
        <item x="4114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18" hier="-1"/>
  </pageFields>
  <dataFields count="2">
    <dataField name="Average of goal" fld="3" subtotal="average" baseField="5" baseItem="0"/>
    <dataField name="Average of pledged" fld="4" subtotal="average" baseField="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75" zoomScaleNormal="75" workbookViewId="0">
      <selection activeCell="F463" sqref="F46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5546875" bestFit="1" customWidth="1"/>
    <col min="17" max="17" width="11" bestFit="1" customWidth="1"/>
    <col min="18" max="18" width="15.88671875" bestFit="1" customWidth="1"/>
    <col min="19" max="20" width="21.21875" bestFit="1" customWidth="1"/>
  </cols>
  <sheetData>
    <row r="1" spans="1:20" x14ac:dyDescent="0.3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8364</v>
      </c>
    </row>
    <row r="2" spans="1:20" ht="43.2" hidden="1" x14ac:dyDescent="0.3">
      <c r="A2">
        <v>3840</v>
      </c>
      <c r="B2" s="3" t="s">
        <v>3836</v>
      </c>
      <c r="C2" s="3" t="s">
        <v>7948</v>
      </c>
      <c r="D2">
        <v>1</v>
      </c>
      <c r="E2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8270</v>
      </c>
      <c r="O2" s="5">
        <f>((E2/D2) *100)</f>
        <v>6500</v>
      </c>
      <c r="P2" s="6">
        <f>IF(L2 = 0, 0, E2/L2)</f>
        <v>21.666666666666668</v>
      </c>
      <c r="Q2" t="str">
        <f>MID(N2,1,FIND("/",N2,1)-1)</f>
        <v>theater</v>
      </c>
      <c r="R2" t="str">
        <f>MID(N2,FIND("/",N2,1)+1,LEN(N2))</f>
        <v>plays</v>
      </c>
      <c r="S2" s="10">
        <f>(((J2/60)/60)/24)+DATE(1970,1,1)+(-5/24)</f>
        <v>42432.493391203701</v>
      </c>
      <c r="T2" s="10">
        <f>(((I2/60)/60)/24)+DATE(1970,1,1)+(-5/24)</f>
        <v>42457.45172453703</v>
      </c>
    </row>
    <row r="3" spans="1:20" ht="43.2" hidden="1" x14ac:dyDescent="0.3">
      <c r="A3">
        <v>2734</v>
      </c>
      <c r="B3" s="3" t="s">
        <v>2733</v>
      </c>
      <c r="C3" s="3" t="s">
        <v>6843</v>
      </c>
      <c r="D3">
        <v>1</v>
      </c>
      <c r="E3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8294</v>
      </c>
      <c r="O3" s="5">
        <f>((E3/D3) *100)</f>
        <v>2260300</v>
      </c>
      <c r="P3" s="6">
        <f>IF(L3 = 0, 0, E3/L3)</f>
        <v>138.66871165644173</v>
      </c>
      <c r="Q3" t="str">
        <f>MID(N3,1,FIND("/",N3,1)-1)</f>
        <v>technology</v>
      </c>
      <c r="R3" t="str">
        <f>MID(N3,FIND("/",N3,1)+1,LEN(N3))</f>
        <v>hardware</v>
      </c>
      <c r="S3" s="10">
        <f>(((J3/60)/60)/24)+DATE(1970,1,1)+(-5/24)</f>
        <v>42626.460555555554</v>
      </c>
      <c r="T3" s="10">
        <f>(((I3/60)/60)/24)+DATE(1970,1,1)+(-5/24)</f>
        <v>42656.707638888889</v>
      </c>
    </row>
    <row r="4" spans="1:20" ht="43.2" hidden="1" x14ac:dyDescent="0.3">
      <c r="A4">
        <v>2243</v>
      </c>
      <c r="B4" s="3" t="s">
        <v>2243</v>
      </c>
      <c r="C4" s="3" t="s">
        <v>6352</v>
      </c>
      <c r="D4">
        <v>1</v>
      </c>
      <c r="E4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8296</v>
      </c>
      <c r="O4" s="5">
        <f>((E4/D4) *100)</f>
        <v>930250</v>
      </c>
      <c r="P4" s="6">
        <f>IF(L4 = 0, 0, E4/L4)</f>
        <v>4.5712530712530715</v>
      </c>
      <c r="Q4" t="str">
        <f>MID(N4,1,FIND("/",N4,1)-1)</f>
        <v>games</v>
      </c>
      <c r="R4" t="str">
        <f>MID(N4,FIND("/",N4,1)+1,LEN(N4))</f>
        <v>tabletop games</v>
      </c>
      <c r="S4" s="10">
        <f>(((J4/60)/60)/24)+DATE(1970,1,1)+(-5/24)</f>
        <v>42800.542708333327</v>
      </c>
      <c r="T4" s="10">
        <f>(((I4/60)/60)/24)+DATE(1970,1,1)+(-5/24)</f>
        <v>42806.916666666664</v>
      </c>
    </row>
    <row r="5" spans="1:20" ht="43.2" hidden="1" x14ac:dyDescent="0.3">
      <c r="A5">
        <v>2699</v>
      </c>
      <c r="B5" s="3" t="s">
        <v>2698</v>
      </c>
      <c r="C5" s="3" t="s">
        <v>6808</v>
      </c>
      <c r="D5">
        <v>2</v>
      </c>
      <c r="E5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8283</v>
      </c>
      <c r="O5" s="5">
        <f>((E5/D5) *100)</f>
        <v>0</v>
      </c>
      <c r="P5" s="6">
        <f>IF(L5 = 0, 0, E5/L5)</f>
        <v>0</v>
      </c>
      <c r="Q5" t="str">
        <f>MID(N5,1,FIND("/",N5,1)-1)</f>
        <v>food</v>
      </c>
      <c r="R5" t="str">
        <f>MID(N5,FIND("/",N5,1)+1,LEN(N5))</f>
        <v>food trucks</v>
      </c>
      <c r="S5" s="10">
        <f>(((J5/60)/60)/24)+DATE(1970,1,1)+(-5/24)</f>
        <v>41829.688229166662</v>
      </c>
      <c r="T5" s="10">
        <f>(((I5/60)/60)/24)+DATE(1970,1,1)+(-5/24)</f>
        <v>41859.688229166662</v>
      </c>
    </row>
    <row r="6" spans="1:20" ht="57.6" hidden="1" x14ac:dyDescent="0.3">
      <c r="A6">
        <v>2213</v>
      </c>
      <c r="B6" s="3" t="s">
        <v>2213</v>
      </c>
      <c r="C6" s="3" t="s">
        <v>6322</v>
      </c>
      <c r="D6">
        <v>5</v>
      </c>
      <c r="E6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8279</v>
      </c>
      <c r="O6" s="5">
        <f>((E6/D6) *100)</f>
        <v>200</v>
      </c>
      <c r="P6" s="6">
        <f>IF(L6 = 0, 0, E6/L6)</f>
        <v>10</v>
      </c>
      <c r="Q6" t="str">
        <f>MID(N6,1,FIND("/",N6,1)-1)</f>
        <v>music</v>
      </c>
      <c r="R6" t="str">
        <f>MID(N6,FIND("/",N6,1)+1,LEN(N6))</f>
        <v>electronic music</v>
      </c>
      <c r="S6" s="10">
        <f>(((J6/60)/60)/24)+DATE(1970,1,1)+(-5/24)</f>
        <v>42109.617812499993</v>
      </c>
      <c r="T6" s="10">
        <f>(((I6/60)/60)/24)+DATE(1970,1,1)+(-5/24)</f>
        <v>42139.617812499993</v>
      </c>
    </row>
    <row r="7" spans="1:20" ht="43.2" hidden="1" x14ac:dyDescent="0.3">
      <c r="A7">
        <v>1253</v>
      </c>
      <c r="B7" s="3" t="s">
        <v>1253</v>
      </c>
      <c r="C7" s="3" t="s">
        <v>5362</v>
      </c>
      <c r="D7">
        <v>10</v>
      </c>
      <c r="E7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8275</v>
      </c>
      <c r="O7" s="5">
        <f>((E7/D7) *100)</f>
        <v>303833.2</v>
      </c>
      <c r="P7" s="6">
        <f>IF(L7 = 0, 0, E7/L7)</f>
        <v>42.73322081575246</v>
      </c>
      <c r="Q7" t="str">
        <f>MID(N7,1,FIND("/",N7,1)-1)</f>
        <v>music</v>
      </c>
      <c r="R7" t="str">
        <f>MID(N7,FIND("/",N7,1)+1,LEN(N7))</f>
        <v>rock</v>
      </c>
      <c r="S7" s="10">
        <f>(((J7/60)/60)/24)+DATE(1970,1,1)+(-5/24)</f>
        <v>41855.575312499997</v>
      </c>
      <c r="T7" s="10">
        <f>(((I7/60)/60)/24)+DATE(1970,1,1)+(-5/24)</f>
        <v>41885.575312499997</v>
      </c>
    </row>
    <row r="8" spans="1:20" ht="28.8" hidden="1" x14ac:dyDescent="0.3">
      <c r="A8">
        <v>847</v>
      </c>
      <c r="B8" s="3" t="s">
        <v>847</v>
      </c>
      <c r="C8" s="3" t="s">
        <v>4956</v>
      </c>
      <c r="D8">
        <v>10</v>
      </c>
      <c r="E8">
        <v>10</v>
      </c>
      <c r="F8" t="s">
        <v>8218</v>
      </c>
      <c r="G8" t="s">
        <v>8223</v>
      </c>
      <c r="H8" t="s">
        <v>8245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8276</v>
      </c>
      <c r="O8" s="5">
        <f>((E8/D8) *100)</f>
        <v>100</v>
      </c>
      <c r="P8" s="6">
        <f>IF(L8 = 0, 0, E8/L8)</f>
        <v>10</v>
      </c>
      <c r="Q8" t="str">
        <f>MID(N8,1,FIND("/",N8,1)-1)</f>
        <v>music</v>
      </c>
      <c r="R8" t="str">
        <f>MID(N8,FIND("/",N8,1)+1,LEN(N8))</f>
        <v>metal</v>
      </c>
      <c r="S8" s="10">
        <f>(((J8/60)/60)/24)+DATE(1970,1,1)+(-5/24)</f>
        <v>42165.590000000004</v>
      </c>
      <c r="T8" s="10">
        <f>(((I8/60)/60)/24)+DATE(1970,1,1)+(-5/24)</f>
        <v>42195.590000000004</v>
      </c>
    </row>
    <row r="9" spans="1:20" ht="28.8" hidden="1" x14ac:dyDescent="0.3">
      <c r="A9">
        <v>3600</v>
      </c>
      <c r="B9" s="3" t="s">
        <v>3598</v>
      </c>
      <c r="C9" s="3" t="s">
        <v>7709</v>
      </c>
      <c r="D9">
        <v>10</v>
      </c>
      <c r="E9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8270</v>
      </c>
      <c r="O9" s="5">
        <f>((E9/D9) *100)</f>
        <v>130</v>
      </c>
      <c r="P9" s="6">
        <f>IF(L9 = 0, 0, E9/L9)</f>
        <v>3.25</v>
      </c>
      <c r="Q9" t="str">
        <f>MID(N9,1,FIND("/",N9,1)-1)</f>
        <v>theater</v>
      </c>
      <c r="R9" t="str">
        <f>MID(N9,FIND("/",N9,1)+1,LEN(N9))</f>
        <v>plays</v>
      </c>
      <c r="S9" s="10">
        <f>(((J9/60)/60)/24)+DATE(1970,1,1)+(-5/24)</f>
        <v>42628.640787037039</v>
      </c>
      <c r="T9" s="10">
        <f>(((I9/60)/60)/24)+DATE(1970,1,1)+(-5/24)</f>
        <v>42656.640787037039</v>
      </c>
    </row>
    <row r="10" spans="1:20" ht="43.2" hidden="1" x14ac:dyDescent="0.3">
      <c r="A10">
        <v>31</v>
      </c>
      <c r="B10" s="3" t="s">
        <v>33</v>
      </c>
      <c r="C10" s="3" t="s">
        <v>4141</v>
      </c>
      <c r="D10">
        <v>13</v>
      </c>
      <c r="E10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8264</v>
      </c>
      <c r="O10" s="5">
        <f>((E10/D10) *100)</f>
        <v>100</v>
      </c>
      <c r="P10" s="6">
        <f>IF(L10 = 0, 0, E10/L10)</f>
        <v>13</v>
      </c>
      <c r="Q10" t="str">
        <f>MID(N10,1,FIND("/",N10,1)-1)</f>
        <v>film &amp; video</v>
      </c>
      <c r="R10" t="str">
        <f>MID(N10,FIND("/",N10,1)+1,LEN(N10))</f>
        <v>television</v>
      </c>
      <c r="S10" s="10">
        <f>(((J10/60)/60)/24)+DATE(1970,1,1)+(-5/24)</f>
        <v>42376.583726851844</v>
      </c>
      <c r="T10" s="10">
        <f>(((I10/60)/60)/24)+DATE(1970,1,1)+(-5/24)</f>
        <v>42394.583726851844</v>
      </c>
    </row>
    <row r="11" spans="1:20" ht="43.2" hidden="1" x14ac:dyDescent="0.3">
      <c r="A11">
        <v>1547</v>
      </c>
      <c r="B11" s="3" t="s">
        <v>1547</v>
      </c>
      <c r="C11" s="3" t="s">
        <v>5656</v>
      </c>
      <c r="D11">
        <v>20</v>
      </c>
      <c r="E11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8288</v>
      </c>
      <c r="O11" s="5">
        <f>((E11/D11) *100)</f>
        <v>0</v>
      </c>
      <c r="P11" s="6">
        <f>IF(L11 = 0, 0, E11/L11)</f>
        <v>0</v>
      </c>
      <c r="Q11" t="str">
        <f>MID(N11,1,FIND("/",N11,1)-1)</f>
        <v>photography</v>
      </c>
      <c r="R11" t="str">
        <f>MID(N11,FIND("/",N11,1)+1,LEN(N11))</f>
        <v>nature</v>
      </c>
      <c r="S11" s="10">
        <f>(((J11/60)/60)/24)+DATE(1970,1,1)+(-5/24)</f>
        <v>42782.218541666669</v>
      </c>
      <c r="T11" s="10">
        <f>(((I11/60)/60)/24)+DATE(1970,1,1)+(-5/24)</f>
        <v>42789.218541666669</v>
      </c>
    </row>
    <row r="12" spans="1:20" ht="43.2" hidden="1" x14ac:dyDescent="0.3">
      <c r="A12">
        <v>2536</v>
      </c>
      <c r="B12" s="3" t="s">
        <v>2535</v>
      </c>
      <c r="C12" s="3" t="s">
        <v>6645</v>
      </c>
      <c r="D12">
        <v>25</v>
      </c>
      <c r="E12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8299</v>
      </c>
      <c r="O12" s="5">
        <f>((E12/D12) *100)</f>
        <v>115.99999999999999</v>
      </c>
      <c r="P12" s="6">
        <f>IF(L12 = 0, 0, E12/L12)</f>
        <v>7.25</v>
      </c>
      <c r="Q12" t="str">
        <f>MID(N12,1,FIND("/",N12,1)-1)</f>
        <v>music</v>
      </c>
      <c r="R12" t="str">
        <f>MID(N12,FIND("/",N12,1)+1,LEN(N12))</f>
        <v>classical music</v>
      </c>
      <c r="S12" s="10">
        <f>(((J12/60)/60)/24)+DATE(1970,1,1)+(-5/24)</f>
        <v>41463.89775462963</v>
      </c>
      <c r="T12" s="10">
        <f>(((I12/60)/60)/24)+DATE(1970,1,1)+(-5/24)</f>
        <v>41484.89775462963</v>
      </c>
    </row>
    <row r="13" spans="1:20" ht="28.8" hidden="1" x14ac:dyDescent="0.3">
      <c r="A13">
        <v>1592</v>
      </c>
      <c r="B13" s="3" t="s">
        <v>1592</v>
      </c>
      <c r="C13" s="3" t="s">
        <v>5701</v>
      </c>
      <c r="D13">
        <v>25</v>
      </c>
      <c r="E13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8290</v>
      </c>
      <c r="O13" s="5">
        <f>((E13/D13) *100)</f>
        <v>0</v>
      </c>
      <c r="P13" s="6">
        <f>IF(L13 = 0, 0, E13/L13)</f>
        <v>0</v>
      </c>
      <c r="Q13" t="str">
        <f>MID(N13,1,FIND("/",N13,1)-1)</f>
        <v>photography</v>
      </c>
      <c r="R13" t="str">
        <f>MID(N13,FIND("/",N13,1)+1,LEN(N13))</f>
        <v>places</v>
      </c>
      <c r="S13" s="10">
        <f>(((J13/60)/60)/24)+DATE(1970,1,1)+(-5/24)</f>
        <v>42045.86440972222</v>
      </c>
      <c r="T13" s="10">
        <f>(((I13/60)/60)/24)+DATE(1970,1,1)+(-5/24)</f>
        <v>42090.822743055549</v>
      </c>
    </row>
    <row r="14" spans="1:20" ht="43.2" hidden="1" x14ac:dyDescent="0.3">
      <c r="A14">
        <v>1380</v>
      </c>
      <c r="B14" s="3" t="s">
        <v>1380</v>
      </c>
      <c r="C14" s="3" t="s">
        <v>5489</v>
      </c>
      <c r="D14">
        <v>25</v>
      </c>
      <c r="E14">
        <v>106</v>
      </c>
      <c r="F14" t="s">
        <v>8218</v>
      </c>
      <c r="G14" t="s">
        <v>8223</v>
      </c>
      <c r="H14" t="s">
        <v>8245</v>
      </c>
      <c r="I14">
        <v>1433815200</v>
      </c>
      <c r="J14">
        <v>1431886706</v>
      </c>
      <c r="K14" t="b">
        <v>0</v>
      </c>
      <c r="L14">
        <v>5</v>
      </c>
      <c r="M14" t="b">
        <v>1</v>
      </c>
      <c r="N14" t="s">
        <v>8275</v>
      </c>
      <c r="O14" s="5">
        <f>((E14/D14) *100)</f>
        <v>424</v>
      </c>
      <c r="P14" s="6">
        <f>IF(L14 = 0, 0, E14/L14)</f>
        <v>21.2</v>
      </c>
      <c r="Q14" t="str">
        <f>MID(N14,1,FIND("/",N14,1)-1)</f>
        <v>music</v>
      </c>
      <c r="R14" t="str">
        <f>MID(N14,FIND("/",N14,1)+1,LEN(N14))</f>
        <v>rock</v>
      </c>
      <c r="S14" s="10">
        <f>(((J14/60)/60)/24)+DATE(1970,1,1)+(-5/24)</f>
        <v>42141.554467592585</v>
      </c>
      <c r="T14" s="10">
        <f>(((I14/60)/60)/24)+DATE(1970,1,1)+(-5/24)</f>
        <v>42163.874999999993</v>
      </c>
    </row>
    <row r="15" spans="1:20" ht="43.2" hidden="1" x14ac:dyDescent="0.3">
      <c r="A15">
        <v>1755</v>
      </c>
      <c r="B15" s="3" t="s">
        <v>1755</v>
      </c>
      <c r="C15" s="3" t="s">
        <v>5864</v>
      </c>
      <c r="D15">
        <v>25</v>
      </c>
      <c r="E15">
        <v>30</v>
      </c>
      <c r="F15" t="s">
        <v>8218</v>
      </c>
      <c r="G15" t="s">
        <v>8223</v>
      </c>
      <c r="H15" t="s">
        <v>8245</v>
      </c>
      <c r="I15">
        <v>1444071361</v>
      </c>
      <c r="J15">
        <v>1441479361</v>
      </c>
      <c r="K15" t="b">
        <v>0</v>
      </c>
      <c r="L15">
        <v>4</v>
      </c>
      <c r="M15" t="b">
        <v>1</v>
      </c>
      <c r="N15" t="s">
        <v>8284</v>
      </c>
      <c r="O15" s="5">
        <f>((E15/D15) *100)</f>
        <v>120</v>
      </c>
      <c r="P15" s="6">
        <f>IF(L15 = 0, 0, E15/L15)</f>
        <v>7.5</v>
      </c>
      <c r="Q15" t="str">
        <f>MID(N15,1,FIND("/",N15,1)-1)</f>
        <v>photography</v>
      </c>
      <c r="R15" t="str">
        <f>MID(N15,FIND("/",N15,1)+1,LEN(N15))</f>
        <v>photobooks</v>
      </c>
      <c r="S15" s="10">
        <f>(((J15/60)/60)/24)+DATE(1970,1,1)+(-5/24)</f>
        <v>42252.580567129626</v>
      </c>
      <c r="T15" s="10">
        <f>(((I15/60)/60)/24)+DATE(1970,1,1)+(-5/24)</f>
        <v>42282.580567129626</v>
      </c>
    </row>
    <row r="16" spans="1:20" ht="43.2" hidden="1" x14ac:dyDescent="0.3">
      <c r="A16">
        <v>732</v>
      </c>
      <c r="B16" s="3" t="s">
        <v>732</v>
      </c>
      <c r="C16" s="3" t="s">
        <v>4841</v>
      </c>
      <c r="D16">
        <v>40</v>
      </c>
      <c r="E16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8273</v>
      </c>
      <c r="O16" s="5">
        <f>((E16/D16) *100)</f>
        <v>160</v>
      </c>
      <c r="P16" s="6">
        <f>IF(L16 = 0, 0, E16/L16)</f>
        <v>4.9230769230769234</v>
      </c>
      <c r="Q16" t="str">
        <f>MID(N16,1,FIND("/",N16,1)-1)</f>
        <v>publishing</v>
      </c>
      <c r="R16" t="str">
        <f>MID(N16,FIND("/",N16,1)+1,LEN(N16))</f>
        <v>nonfiction</v>
      </c>
      <c r="S16" s="10">
        <f>(((J16/60)/60)/24)+DATE(1970,1,1)+(-5/24)</f>
        <v>41486.21598379629</v>
      </c>
      <c r="T16" s="10">
        <f>(((I16/60)/60)/24)+DATE(1970,1,1)+(-5/24)</f>
        <v>41546.21598379629</v>
      </c>
    </row>
    <row r="17" spans="1:20" ht="43.2" hidden="1" x14ac:dyDescent="0.3">
      <c r="A17">
        <v>1041</v>
      </c>
      <c r="B17" s="3" t="s">
        <v>1041</v>
      </c>
      <c r="C17" s="3" t="s">
        <v>5150</v>
      </c>
      <c r="D17">
        <v>50</v>
      </c>
      <c r="E17">
        <v>0</v>
      </c>
      <c r="F17" t="s">
        <v>8219</v>
      </c>
      <c r="G17" t="s">
        <v>8223</v>
      </c>
      <c r="H17" t="s">
        <v>8245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8280</v>
      </c>
      <c r="O17" s="5">
        <f>((E17/D17) *100)</f>
        <v>0</v>
      </c>
      <c r="P17" s="6">
        <f>IF(L17 = 0, 0, E17/L17)</f>
        <v>0</v>
      </c>
      <c r="Q17" t="str">
        <f>MID(N17,1,FIND("/",N17,1)-1)</f>
        <v>journalism</v>
      </c>
      <c r="R17" t="str">
        <f>MID(N17,FIND("/",N17,1)+1,LEN(N17))</f>
        <v>audio</v>
      </c>
      <c r="S17" s="10">
        <f>(((J17/60)/60)/24)+DATE(1970,1,1)+(-5/24)</f>
        <v>41830.851759259262</v>
      </c>
      <c r="T17" s="10">
        <f>(((I17/60)/60)/24)+DATE(1970,1,1)+(-5/24)</f>
        <v>41850.851759259262</v>
      </c>
    </row>
    <row r="18" spans="1:20" ht="57.6" hidden="1" x14ac:dyDescent="0.3">
      <c r="A18">
        <v>2794</v>
      </c>
      <c r="B18" s="3" t="s">
        <v>2793</v>
      </c>
      <c r="C18" s="3" t="s">
        <v>6903</v>
      </c>
      <c r="D18">
        <v>50</v>
      </c>
      <c r="E18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8270</v>
      </c>
      <c r="O18" s="5">
        <f>((E18/D18) *100)</f>
        <v>150</v>
      </c>
      <c r="P18" s="6">
        <f>IF(L18 = 0, 0, E18/L18)</f>
        <v>25</v>
      </c>
      <c r="Q18" t="str">
        <f>MID(N18,1,FIND("/",N18,1)-1)</f>
        <v>theater</v>
      </c>
      <c r="R18" t="str">
        <f>MID(N18,FIND("/",N18,1)+1,LEN(N18))</f>
        <v>plays</v>
      </c>
      <c r="S18" s="10">
        <f>(((J18/60)/60)/24)+DATE(1970,1,1)+(-5/24)</f>
        <v>42416.48332175926</v>
      </c>
      <c r="T18" s="10">
        <f>(((I18/60)/60)/24)+DATE(1970,1,1)+(-5/24)</f>
        <v>42432.583333333336</v>
      </c>
    </row>
    <row r="19" spans="1:20" ht="43.2" hidden="1" x14ac:dyDescent="0.3">
      <c r="A19">
        <v>3675</v>
      </c>
      <c r="B19" s="3" t="s">
        <v>3671</v>
      </c>
      <c r="C19" s="3" t="s">
        <v>7784</v>
      </c>
      <c r="D19">
        <v>50</v>
      </c>
      <c r="E19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8270</v>
      </c>
      <c r="O19" s="5">
        <f>((E19/D19) *100)</f>
        <v>140</v>
      </c>
      <c r="P19" s="6">
        <f>IF(L19 = 0, 0, E19/L19)</f>
        <v>23.333333333333332</v>
      </c>
      <c r="Q19" t="str">
        <f>MID(N19,1,FIND("/",N19,1)-1)</f>
        <v>theater</v>
      </c>
      <c r="R19" t="str">
        <f>MID(N19,FIND("/",N19,1)+1,LEN(N19))</f>
        <v>plays</v>
      </c>
      <c r="S19" s="10">
        <f>(((J19/60)/60)/24)+DATE(1970,1,1)+(-5/24)</f>
        <v>42493.388680555552</v>
      </c>
      <c r="T19" s="10">
        <f>(((I19/60)/60)/24)+DATE(1970,1,1)+(-5/24)</f>
        <v>42505.749999999993</v>
      </c>
    </row>
    <row r="20" spans="1:20" ht="86.4" hidden="1" x14ac:dyDescent="0.3">
      <c r="A20">
        <v>78</v>
      </c>
      <c r="B20" s="3" t="s">
        <v>80</v>
      </c>
      <c r="C20" s="3" t="s">
        <v>4188</v>
      </c>
      <c r="D20">
        <v>50</v>
      </c>
      <c r="E20">
        <v>1351</v>
      </c>
      <c r="F20" t="s">
        <v>8218</v>
      </c>
      <c r="G20" t="s">
        <v>8229</v>
      </c>
      <c r="H20" t="s">
        <v>8248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8265</v>
      </c>
      <c r="O20" s="5">
        <f>((E20/D20) *100)</f>
        <v>2702</v>
      </c>
      <c r="P20" s="6">
        <f>IF(L20 = 0, 0, E20/L20)</f>
        <v>38.6</v>
      </c>
      <c r="Q20" t="str">
        <f>MID(N20,1,FIND("/",N20,1)-1)</f>
        <v>film &amp; video</v>
      </c>
      <c r="R20" t="str">
        <f>MID(N20,FIND("/",N20,1)+1,LEN(N20))</f>
        <v>shorts</v>
      </c>
      <c r="S20" s="10">
        <f>(((J20/60)/60)/24)+DATE(1970,1,1)+(-5/24)</f>
        <v>42604.522233796299</v>
      </c>
      <c r="T20" s="10">
        <f>(((I20/60)/60)/24)+DATE(1970,1,1)+(-5/24)</f>
        <v>42614.522233796299</v>
      </c>
    </row>
    <row r="21" spans="1:20" ht="43.2" hidden="1" x14ac:dyDescent="0.3">
      <c r="A21">
        <v>1877</v>
      </c>
      <c r="B21" s="3" t="s">
        <v>1877</v>
      </c>
      <c r="C21" s="3" t="s">
        <v>5986</v>
      </c>
      <c r="D21">
        <v>60</v>
      </c>
      <c r="E21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8282</v>
      </c>
      <c r="O21" s="5">
        <f>((E21/D21) *100)</f>
        <v>0</v>
      </c>
      <c r="P21" s="6">
        <f>IF(L21 = 0, 0, E21/L21)</f>
        <v>0</v>
      </c>
      <c r="Q21" t="str">
        <f>MID(N21,1,FIND("/",N21,1)-1)</f>
        <v>games</v>
      </c>
      <c r="R21" t="str">
        <f>MID(N21,FIND("/",N21,1)+1,LEN(N21))</f>
        <v>mobile games</v>
      </c>
      <c r="S21" s="10">
        <f>(((J21/60)/60)/24)+DATE(1970,1,1)+(-5/24)</f>
        <v>42034.820891203701</v>
      </c>
      <c r="T21" s="10">
        <f>(((I21/60)/60)/24)+DATE(1970,1,1)+(-5/24)</f>
        <v>42063.820891203701</v>
      </c>
    </row>
    <row r="22" spans="1:20" ht="43.2" hidden="1" x14ac:dyDescent="0.3">
      <c r="A22">
        <v>2976</v>
      </c>
      <c r="B22" s="3" t="s">
        <v>2975</v>
      </c>
      <c r="C22" s="3" t="s">
        <v>7085</v>
      </c>
      <c r="D22">
        <v>70</v>
      </c>
      <c r="E22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8270</v>
      </c>
      <c r="O22" s="5">
        <f>((E22/D22) *100)</f>
        <v>171.42857142857142</v>
      </c>
      <c r="P22" s="6">
        <f>IF(L22 = 0, 0, E22/L22)</f>
        <v>8.5714285714285712</v>
      </c>
      <c r="Q22" t="str">
        <f>MID(N22,1,FIND("/",N22,1)-1)</f>
        <v>theater</v>
      </c>
      <c r="R22" t="str">
        <f>MID(N22,FIND("/",N22,1)+1,LEN(N22))</f>
        <v>plays</v>
      </c>
      <c r="S22" s="10">
        <f>(((J22/60)/60)/24)+DATE(1970,1,1)+(-5/24)</f>
        <v>42425.522337962961</v>
      </c>
      <c r="T22" s="10">
        <f>(((I22/60)/60)/24)+DATE(1970,1,1)+(-5/24)</f>
        <v>42442.291666666664</v>
      </c>
    </row>
    <row r="23" spans="1:20" ht="43.2" hidden="1" x14ac:dyDescent="0.3">
      <c r="A23">
        <v>640</v>
      </c>
      <c r="B23" s="3" t="s">
        <v>640</v>
      </c>
      <c r="C23" s="3" t="s">
        <v>4749</v>
      </c>
      <c r="D23">
        <v>70</v>
      </c>
      <c r="E23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8272</v>
      </c>
      <c r="O23" s="5">
        <f>((E23/D23) *100)</f>
        <v>144.28571428571428</v>
      </c>
      <c r="P23" s="6">
        <f>IF(L23 = 0, 0, E23/L23)</f>
        <v>50.5</v>
      </c>
      <c r="Q23" t="str">
        <f>MID(N23,1,FIND("/",N23,1)-1)</f>
        <v>technology</v>
      </c>
      <c r="R23" t="str">
        <f>MID(N23,FIND("/",N23,1)+1,LEN(N23))</f>
        <v>wearables</v>
      </c>
      <c r="S23" s="10">
        <f>(((J23/60)/60)/24)+DATE(1970,1,1)+(-5/24)</f>
        <v>42683.21197916667</v>
      </c>
      <c r="T23" s="10">
        <f>(((I23/60)/60)/24)+DATE(1970,1,1)+(-5/24)</f>
        <v>42698.749999999993</v>
      </c>
    </row>
    <row r="24" spans="1:20" ht="57.6" hidden="1" x14ac:dyDescent="0.3">
      <c r="A24">
        <v>1660</v>
      </c>
      <c r="B24" s="3" t="s">
        <v>1660</v>
      </c>
      <c r="C24" s="3" t="s">
        <v>5769</v>
      </c>
      <c r="D24">
        <v>80</v>
      </c>
      <c r="E2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8291</v>
      </c>
      <c r="O24" s="5">
        <f>((E24/D24) *100)</f>
        <v>1253.75</v>
      </c>
      <c r="P24" s="6">
        <f>IF(L24 = 0, 0, E24/L24)</f>
        <v>27.861111111111111</v>
      </c>
      <c r="Q24" t="str">
        <f>MID(N24,1,FIND("/",N24,1)-1)</f>
        <v>music</v>
      </c>
      <c r="R24" t="str">
        <f>MID(N24,FIND("/",N24,1)+1,LEN(N24))</f>
        <v>pop</v>
      </c>
      <c r="S24" s="10">
        <f>(((J24/60)/60)/24)+DATE(1970,1,1)+(-5/24)</f>
        <v>42459.485532407409</v>
      </c>
      <c r="T24" s="10">
        <f>(((I24/60)/60)/24)+DATE(1970,1,1)+(-5/24)</f>
        <v>42490.707638888889</v>
      </c>
    </row>
    <row r="25" spans="1:20" ht="43.2" hidden="1" x14ac:dyDescent="0.3">
      <c r="A25">
        <v>3745</v>
      </c>
      <c r="B25" s="3" t="s">
        <v>3741</v>
      </c>
      <c r="C25" s="3" t="s">
        <v>7854</v>
      </c>
      <c r="D25">
        <v>100</v>
      </c>
      <c r="E25">
        <v>10</v>
      </c>
      <c r="F25" t="s">
        <v>8220</v>
      </c>
      <c r="G25" t="s">
        <v>8223</v>
      </c>
      <c r="H25" t="s">
        <v>8245</v>
      </c>
      <c r="I25">
        <v>1407689102</v>
      </c>
      <c r="J25">
        <v>1405097102</v>
      </c>
      <c r="K25" t="b">
        <v>0</v>
      </c>
      <c r="L25">
        <v>1</v>
      </c>
      <c r="M25" t="b">
        <v>0</v>
      </c>
      <c r="N25" t="s">
        <v>8270</v>
      </c>
      <c r="O25" s="5">
        <f>((E25/D25) *100)</f>
        <v>10</v>
      </c>
      <c r="P25" s="6">
        <f>IF(L25 = 0, 0, E25/L25)</f>
        <v>10</v>
      </c>
      <c r="Q25" t="str">
        <f>MID(N25,1,FIND("/",N25,1)-1)</f>
        <v>theater</v>
      </c>
      <c r="R25" t="str">
        <f>MID(N25,FIND("/",N25,1)+1,LEN(N25))</f>
        <v>plays</v>
      </c>
      <c r="S25" s="10">
        <f>(((J25/60)/60)/24)+DATE(1970,1,1)+(-5/24)</f>
        <v>41831.489606481482</v>
      </c>
      <c r="T25" s="10">
        <f>(((I25/60)/60)/24)+DATE(1970,1,1)+(-5/24)</f>
        <v>41861.489606481482</v>
      </c>
    </row>
    <row r="26" spans="1:20" ht="28.8" hidden="1" x14ac:dyDescent="0.3">
      <c r="A26">
        <v>2921</v>
      </c>
      <c r="B26" s="3" t="s">
        <v>2920</v>
      </c>
      <c r="C26" s="3" t="s">
        <v>7030</v>
      </c>
      <c r="D26">
        <v>100</v>
      </c>
      <c r="E26">
        <v>129</v>
      </c>
      <c r="F26" t="s">
        <v>8218</v>
      </c>
      <c r="G26" t="s">
        <v>8223</v>
      </c>
      <c r="H26" t="s">
        <v>8245</v>
      </c>
      <c r="I26">
        <v>1411679804</v>
      </c>
      <c r="J26">
        <v>1409087804</v>
      </c>
      <c r="K26" t="b">
        <v>0</v>
      </c>
      <c r="L26">
        <v>3</v>
      </c>
      <c r="M26" t="b">
        <v>1</v>
      </c>
      <c r="N26" t="s">
        <v>8304</v>
      </c>
      <c r="O26" s="5">
        <f>((E26/D26) *100)</f>
        <v>129</v>
      </c>
      <c r="P26" s="6">
        <f>IF(L26 = 0, 0, E26/L26)</f>
        <v>43</v>
      </c>
      <c r="Q26" t="str">
        <f>MID(N26,1,FIND("/",N26,1)-1)</f>
        <v>theater</v>
      </c>
      <c r="R26" t="str">
        <f>MID(N26,FIND("/",N26,1)+1,LEN(N26))</f>
        <v>musical</v>
      </c>
      <c r="S26" s="10">
        <f>(((J26/60)/60)/24)+DATE(1970,1,1)+(-5/24)</f>
        <v>41877.678287037037</v>
      </c>
      <c r="T26" s="10">
        <f>(((I26/60)/60)/24)+DATE(1970,1,1)+(-5/24)</f>
        <v>41907.678287037037</v>
      </c>
    </row>
    <row r="27" spans="1:20" ht="43.2" hidden="1" x14ac:dyDescent="0.3">
      <c r="A27">
        <v>2148</v>
      </c>
      <c r="B27" s="3" t="s">
        <v>2148</v>
      </c>
      <c r="C27" s="3" t="s">
        <v>6257</v>
      </c>
      <c r="D27">
        <v>100</v>
      </c>
      <c r="E27">
        <v>2</v>
      </c>
      <c r="F27" t="s">
        <v>8220</v>
      </c>
      <c r="G27" t="s">
        <v>8224</v>
      </c>
      <c r="H27" t="s">
        <v>8246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8281</v>
      </c>
      <c r="O27" s="5">
        <f>((E27/D27) *100)</f>
        <v>2</v>
      </c>
      <c r="P27" s="6">
        <f>IF(L27 = 0, 0, E27/L27)</f>
        <v>1</v>
      </c>
      <c r="Q27" t="str">
        <f>MID(N27,1,FIND("/",N27,1)-1)</f>
        <v>games</v>
      </c>
      <c r="R27" t="str">
        <f>MID(N27,FIND("/",N27,1)+1,LEN(N27))</f>
        <v>video games</v>
      </c>
      <c r="S27" s="10">
        <f>(((J27/60)/60)/24)+DATE(1970,1,1)+(-5/24)</f>
        <v>42066.525254629632</v>
      </c>
      <c r="T27" s="10">
        <f>(((I27/60)/60)/24)+DATE(1970,1,1)+(-5/24)</f>
        <v>42096.483587962961</v>
      </c>
    </row>
    <row r="28" spans="1:20" ht="57.6" hidden="1" x14ac:dyDescent="0.3">
      <c r="A28">
        <v>2823</v>
      </c>
      <c r="B28" s="3" t="s">
        <v>2822</v>
      </c>
      <c r="C28" s="3" t="s">
        <v>6932</v>
      </c>
      <c r="D28">
        <v>100</v>
      </c>
      <c r="E28">
        <v>124</v>
      </c>
      <c r="F28" t="s">
        <v>8218</v>
      </c>
      <c r="G28" t="s">
        <v>8224</v>
      </c>
      <c r="H28" t="s">
        <v>8246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8270</v>
      </c>
      <c r="O28" s="5">
        <f>((E28/D28) *100)</f>
        <v>124</v>
      </c>
      <c r="P28" s="6">
        <f>IF(L28 = 0, 0, E28/L28)</f>
        <v>8.8571428571428577</v>
      </c>
      <c r="Q28" t="str">
        <f>MID(N28,1,FIND("/",N28,1)-1)</f>
        <v>theater</v>
      </c>
      <c r="R28" t="str">
        <f>MID(N28,FIND("/",N28,1)+1,LEN(N28))</f>
        <v>plays</v>
      </c>
      <c r="S28" s="10">
        <f>(((J28/60)/60)/24)+DATE(1970,1,1)+(-5/24)</f>
        <v>42066.803310185183</v>
      </c>
      <c r="T28" s="10">
        <f>(((I28/60)/60)/24)+DATE(1970,1,1)+(-5/24)</f>
        <v>42094.749305555553</v>
      </c>
    </row>
    <row r="29" spans="1:20" ht="28.8" hidden="1" x14ac:dyDescent="0.3">
      <c r="A29">
        <v>1761</v>
      </c>
      <c r="B29" s="3" t="s">
        <v>1761</v>
      </c>
      <c r="C29" s="3" t="s">
        <v>5870</v>
      </c>
      <c r="D29">
        <v>100</v>
      </c>
      <c r="E29">
        <v>155</v>
      </c>
      <c r="F29" t="s">
        <v>8218</v>
      </c>
      <c r="G29" t="s">
        <v>8224</v>
      </c>
      <c r="H29" t="s">
        <v>8246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8284</v>
      </c>
      <c r="O29" s="5">
        <f>((E29/D29) *100)</f>
        <v>155</v>
      </c>
      <c r="P29" s="6">
        <f>IF(L29 = 0, 0, E29/L29)</f>
        <v>51.666666666666664</v>
      </c>
      <c r="Q29" t="str">
        <f>MID(N29,1,FIND("/",N29,1)-1)</f>
        <v>photography</v>
      </c>
      <c r="R29" t="str">
        <f>MID(N29,FIND("/",N29,1)+1,LEN(N29))</f>
        <v>photobooks</v>
      </c>
      <c r="S29" s="10">
        <f>(((J29/60)/60)/24)+DATE(1970,1,1)+(-5/24)</f>
        <v>42209.359490740739</v>
      </c>
      <c r="T29" s="10">
        <f>(((I29/60)/60)/24)+DATE(1970,1,1)+(-5/24)</f>
        <v>42259.359490740739</v>
      </c>
    </row>
    <row r="30" spans="1:20" ht="43.2" hidden="1" x14ac:dyDescent="0.3">
      <c r="A30">
        <v>1071</v>
      </c>
      <c r="B30" s="3" t="s">
        <v>1071</v>
      </c>
      <c r="C30" s="3" t="s">
        <v>5180</v>
      </c>
      <c r="D30">
        <v>100</v>
      </c>
      <c r="E30">
        <v>0</v>
      </c>
      <c r="F30" t="s">
        <v>8220</v>
      </c>
      <c r="G30" t="s">
        <v>8233</v>
      </c>
      <c r="H30" t="s">
        <v>8253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8281</v>
      </c>
      <c r="O30" s="5">
        <f>((E30/D30) *100)</f>
        <v>0</v>
      </c>
      <c r="P30" s="6">
        <f>IF(L30 = 0, 0, E30/L30)</f>
        <v>0</v>
      </c>
      <c r="Q30" t="str">
        <f>MID(N30,1,FIND("/",N30,1)-1)</f>
        <v>games</v>
      </c>
      <c r="R30" t="str">
        <f>MID(N30,FIND("/",N30,1)+1,LEN(N30))</f>
        <v>video games</v>
      </c>
      <c r="S30" s="10">
        <f>(((J30/60)/60)/24)+DATE(1970,1,1)+(-5/24)</f>
        <v>42295.545057870368</v>
      </c>
      <c r="T30" s="10">
        <f>(((I30/60)/60)/24)+DATE(1970,1,1)+(-5/24)</f>
        <v>42325.586724537039</v>
      </c>
    </row>
    <row r="31" spans="1:20" ht="28.8" hidden="1" x14ac:dyDescent="0.3">
      <c r="A31">
        <v>1762</v>
      </c>
      <c r="B31" s="3" t="s">
        <v>1762</v>
      </c>
      <c r="C31" s="3" t="s">
        <v>5871</v>
      </c>
      <c r="D31">
        <v>100</v>
      </c>
      <c r="E31">
        <v>885</v>
      </c>
      <c r="F31" t="s">
        <v>8218</v>
      </c>
      <c r="G31" t="s">
        <v>8223</v>
      </c>
      <c r="H31" t="s">
        <v>8245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8284</v>
      </c>
      <c r="O31" s="5">
        <f>((E31/D31) *100)</f>
        <v>885</v>
      </c>
      <c r="P31" s="6">
        <f>IF(L31 = 0, 0, E31/L31)</f>
        <v>35.4</v>
      </c>
      <c r="Q31" t="str">
        <f>MID(N31,1,FIND("/",N31,1)-1)</f>
        <v>photography</v>
      </c>
      <c r="R31" t="str">
        <f>MID(N31,FIND("/",N31,1)+1,LEN(N31))</f>
        <v>photobooks</v>
      </c>
      <c r="S31" s="10">
        <f>(((J31/60)/60)/24)+DATE(1970,1,1)+(-5/24)</f>
        <v>42410.773668981477</v>
      </c>
      <c r="T31" s="10">
        <f>(((I31/60)/60)/24)+DATE(1970,1,1)+(-5/24)</f>
        <v>42440.773668981477</v>
      </c>
    </row>
    <row r="32" spans="1:20" ht="43.2" hidden="1" x14ac:dyDescent="0.3">
      <c r="A32">
        <v>3508</v>
      </c>
      <c r="B32" s="3" t="s">
        <v>3506</v>
      </c>
      <c r="C32" s="3" t="s">
        <v>7617</v>
      </c>
      <c r="D32">
        <v>100</v>
      </c>
      <c r="E32">
        <v>180</v>
      </c>
      <c r="F32" t="s">
        <v>8218</v>
      </c>
      <c r="G32" t="s">
        <v>8224</v>
      </c>
      <c r="H32" t="s">
        <v>8246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8270</v>
      </c>
      <c r="O32" s="5">
        <f>((E32/D32) *100)</f>
        <v>180</v>
      </c>
      <c r="P32" s="6">
        <f>IF(L32 = 0, 0, E32/L32)</f>
        <v>12</v>
      </c>
      <c r="Q32" t="str">
        <f>MID(N32,1,FIND("/",N32,1)-1)</f>
        <v>theater</v>
      </c>
      <c r="R32" t="str">
        <f>MID(N32,FIND("/",N32,1)+1,LEN(N32))</f>
        <v>plays</v>
      </c>
      <c r="S32" s="10">
        <f>(((J32/60)/60)/24)+DATE(1970,1,1)+(-5/24)</f>
        <v>42477.521446759252</v>
      </c>
      <c r="T32" s="10">
        <f>(((I32/60)/60)/24)+DATE(1970,1,1)+(-5/24)</f>
        <v>42500.666666666664</v>
      </c>
    </row>
    <row r="33" spans="1:20" ht="43.2" hidden="1" x14ac:dyDescent="0.3">
      <c r="A33">
        <v>3830</v>
      </c>
      <c r="B33" s="3" t="s">
        <v>3826</v>
      </c>
      <c r="C33" s="3" t="s">
        <v>7938</v>
      </c>
      <c r="D33">
        <v>100</v>
      </c>
      <c r="E33">
        <v>225</v>
      </c>
      <c r="F33" t="s">
        <v>8218</v>
      </c>
      <c r="G33" t="s">
        <v>8223</v>
      </c>
      <c r="H33" t="s">
        <v>8245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8270</v>
      </c>
      <c r="O33" s="5">
        <f>((E33/D33) *100)</f>
        <v>225</v>
      </c>
      <c r="P33" s="6">
        <f>IF(L33 = 0, 0, E33/L33)</f>
        <v>75</v>
      </c>
      <c r="Q33" t="str">
        <f>MID(N33,1,FIND("/",N33,1)-1)</f>
        <v>theater</v>
      </c>
      <c r="R33" t="str">
        <f>MID(N33,FIND("/",N33,1)+1,LEN(N33))</f>
        <v>plays</v>
      </c>
      <c r="S33" s="10">
        <f>(((J33/60)/60)/24)+DATE(1970,1,1)+(-5/24)</f>
        <v>42503.532534722217</v>
      </c>
      <c r="T33" s="10">
        <f>(((I33/60)/60)/24)+DATE(1970,1,1)+(-5/24)</f>
        <v>42517.532534722217</v>
      </c>
    </row>
    <row r="34" spans="1:20" ht="43.2" hidden="1" x14ac:dyDescent="0.3">
      <c r="A34">
        <v>3576</v>
      </c>
      <c r="B34" s="3" t="s">
        <v>3574</v>
      </c>
      <c r="C34" s="3" t="s">
        <v>7685</v>
      </c>
      <c r="D34">
        <v>100</v>
      </c>
      <c r="E34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8270</v>
      </c>
      <c r="O34" s="5">
        <f>((E34/D34) *100)</f>
        <v>100</v>
      </c>
      <c r="P34" s="6">
        <f>IF(L34 = 0, 0, E34/L34)</f>
        <v>20</v>
      </c>
      <c r="Q34" t="str">
        <f>MID(N34,1,FIND("/",N34,1)-1)</f>
        <v>theater</v>
      </c>
      <c r="R34" t="str">
        <f>MID(N34,FIND("/",N34,1)+1,LEN(N34))</f>
        <v>plays</v>
      </c>
      <c r="S34" s="10">
        <f>(((J34/60)/60)/24)+DATE(1970,1,1)+(-5/24)</f>
        <v>42649.340902777774</v>
      </c>
      <c r="T34" s="10">
        <f>(((I34/60)/60)/24)+DATE(1970,1,1)+(-5/24)</f>
        <v>42709.382569444446</v>
      </c>
    </row>
    <row r="35" spans="1:20" ht="43.2" hidden="1" x14ac:dyDescent="0.3">
      <c r="A35">
        <v>2234</v>
      </c>
      <c r="B35" s="3" t="s">
        <v>2234</v>
      </c>
      <c r="C35" s="3" t="s">
        <v>6343</v>
      </c>
      <c r="D35">
        <v>100</v>
      </c>
      <c r="E35">
        <v>1165</v>
      </c>
      <c r="F35" t="s">
        <v>8218</v>
      </c>
      <c r="G35" t="s">
        <v>8223</v>
      </c>
      <c r="H35" t="s">
        <v>8245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8296</v>
      </c>
      <c r="O35" s="5">
        <f>((E35/D35) *100)</f>
        <v>1165</v>
      </c>
      <c r="P35" s="6">
        <f>IF(L35 = 0, 0, E35/L35)</f>
        <v>41.607142857142854</v>
      </c>
      <c r="Q35" t="str">
        <f>MID(N35,1,FIND("/",N35,1)-1)</f>
        <v>games</v>
      </c>
      <c r="R35" t="str">
        <f>MID(N35,FIND("/",N35,1)+1,LEN(N35))</f>
        <v>tabletop games</v>
      </c>
      <c r="S35" s="10">
        <f>(((J35/60)/60)/24)+DATE(1970,1,1)+(-5/24)</f>
        <v>42710.616284722222</v>
      </c>
      <c r="T35" s="10">
        <f>(((I35/60)/60)/24)+DATE(1970,1,1)+(-5/24)</f>
        <v>42740.616284722222</v>
      </c>
    </row>
    <row r="36" spans="1:20" ht="28.8" hidden="1" x14ac:dyDescent="0.3">
      <c r="A36">
        <v>1192</v>
      </c>
      <c r="B36" s="3" t="s">
        <v>1192</v>
      </c>
      <c r="C36" s="3" t="s">
        <v>5301</v>
      </c>
      <c r="D36">
        <v>100</v>
      </c>
      <c r="E36">
        <v>290</v>
      </c>
      <c r="F36" t="s">
        <v>8218</v>
      </c>
      <c r="G36" t="s">
        <v>8224</v>
      </c>
      <c r="H36" t="s">
        <v>8246</v>
      </c>
      <c r="I36">
        <v>1486814978</v>
      </c>
      <c r="J36">
        <v>1484222978</v>
      </c>
      <c r="K36" t="b">
        <v>0</v>
      </c>
      <c r="L36">
        <v>15</v>
      </c>
      <c r="M36" t="b">
        <v>1</v>
      </c>
      <c r="N36" t="s">
        <v>8284</v>
      </c>
      <c r="O36" s="5">
        <f>((E36/D36) *100)</f>
        <v>290</v>
      </c>
      <c r="P36" s="6">
        <f>IF(L36 = 0, 0, E36/L36)</f>
        <v>19.333333333333332</v>
      </c>
      <c r="Q36" t="str">
        <f>MID(N36,1,FIND("/",N36,1)-1)</f>
        <v>photography</v>
      </c>
      <c r="R36" t="str">
        <f>MID(N36,FIND("/",N36,1)+1,LEN(N36))</f>
        <v>photobooks</v>
      </c>
      <c r="S36" s="10">
        <f>(((J36/60)/60)/24)+DATE(1970,1,1)+(-5/24)</f>
        <v>42747.298356481479</v>
      </c>
      <c r="T36" s="10">
        <f>(((I36/60)/60)/24)+DATE(1970,1,1)+(-5/24)</f>
        <v>42777.298356481479</v>
      </c>
    </row>
    <row r="37" spans="1:20" ht="43.2" hidden="1" x14ac:dyDescent="0.3">
      <c r="A37">
        <v>3292</v>
      </c>
      <c r="B37" s="3" t="s">
        <v>3291</v>
      </c>
      <c r="C37" s="3" t="s">
        <v>7401</v>
      </c>
      <c r="D37">
        <v>101</v>
      </c>
      <c r="E3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8270</v>
      </c>
      <c r="O37" s="5">
        <f>((E37/D37) *100)</f>
        <v>286.13861386138615</v>
      </c>
      <c r="P37" s="6">
        <f>IF(L37 = 0, 0, E37/L37)</f>
        <v>19.266666666666666</v>
      </c>
      <c r="Q37" t="str">
        <f>MID(N37,1,FIND("/",N37,1)-1)</f>
        <v>theater</v>
      </c>
      <c r="R37" t="str">
        <f>MID(N37,FIND("/",N37,1)+1,LEN(N37))</f>
        <v>plays</v>
      </c>
      <c r="S37" s="10">
        <f>(((J37/60)/60)/24)+DATE(1970,1,1)+(-5/24)</f>
        <v>42282.561898148146</v>
      </c>
      <c r="T37" s="10">
        <f>(((I37/60)/60)/24)+DATE(1970,1,1)+(-5/24)</f>
        <v>42342.603564814817</v>
      </c>
    </row>
    <row r="38" spans="1:20" ht="43.2" hidden="1" x14ac:dyDescent="0.3">
      <c r="A38">
        <v>2201</v>
      </c>
      <c r="B38" s="3" t="s">
        <v>2201</v>
      </c>
      <c r="C38" s="3" t="s">
        <v>6310</v>
      </c>
      <c r="D38">
        <v>110</v>
      </c>
      <c r="E38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8279</v>
      </c>
      <c r="O38" s="5">
        <f>((E38/D38) *100)</f>
        <v>382.71818181818185</v>
      </c>
      <c r="P38" s="6">
        <f>IF(L38 = 0, 0, E38/L38)</f>
        <v>15.035357142857142</v>
      </c>
      <c r="Q38" t="str">
        <f>MID(N38,1,FIND("/",N38,1)-1)</f>
        <v>music</v>
      </c>
      <c r="R38" t="str">
        <f>MID(N38,FIND("/",N38,1)+1,LEN(N38))</f>
        <v>electronic music</v>
      </c>
      <c r="S38" s="10">
        <f>(((J38/60)/60)/24)+DATE(1970,1,1)+(-5/24)</f>
        <v>41276.638483796298</v>
      </c>
      <c r="T38" s="10">
        <f>(((I38/60)/60)/24)+DATE(1970,1,1)+(-5/24)</f>
        <v>41290.638483796298</v>
      </c>
    </row>
    <row r="39" spans="1:20" ht="28.8" hidden="1" x14ac:dyDescent="0.3">
      <c r="A39">
        <v>1420</v>
      </c>
      <c r="B39" s="3" t="s">
        <v>1420</v>
      </c>
      <c r="C39" s="3" t="s">
        <v>5529</v>
      </c>
      <c r="D39">
        <v>110</v>
      </c>
      <c r="E39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8286</v>
      </c>
      <c r="O39" s="5">
        <f>((E39/D39) *100)</f>
        <v>2.7272727272727271</v>
      </c>
      <c r="P39" s="6">
        <f>IF(L39 = 0, 0, E39/L39)</f>
        <v>1</v>
      </c>
      <c r="Q39" t="str">
        <f>MID(N39,1,FIND("/",N39,1)-1)</f>
        <v>publishing</v>
      </c>
      <c r="R39" t="str">
        <f>MID(N39,FIND("/",N39,1)+1,LEN(N39))</f>
        <v>translations</v>
      </c>
      <c r="S39" s="10">
        <f>(((J39/60)/60)/24)+DATE(1970,1,1)+(-5/24)</f>
        <v>42524.459328703706</v>
      </c>
      <c r="T39" s="10">
        <f>(((I39/60)/60)/24)+DATE(1970,1,1)+(-5/24)</f>
        <v>42549.459328703706</v>
      </c>
    </row>
    <row r="40" spans="1:20" ht="43.2" hidden="1" x14ac:dyDescent="0.3">
      <c r="A40">
        <v>1923</v>
      </c>
      <c r="B40" s="3" t="s">
        <v>1923</v>
      </c>
      <c r="C40" s="3" t="s">
        <v>6032</v>
      </c>
      <c r="D40">
        <v>125</v>
      </c>
      <c r="E40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8278</v>
      </c>
      <c r="O40" s="5">
        <f>((E40/D40) *100)</f>
        <v>240.79999999999998</v>
      </c>
      <c r="P40" s="6">
        <f>IF(L40 = 0, 0, E40/L40)</f>
        <v>23.153846153846153</v>
      </c>
      <c r="Q40" t="str">
        <f>MID(N40,1,FIND("/",N40,1)-1)</f>
        <v>music</v>
      </c>
      <c r="R40" t="str">
        <f>MID(N40,FIND("/",N40,1)+1,LEN(N40))</f>
        <v>indie rock</v>
      </c>
      <c r="S40" s="10">
        <f>(((J40/60)/60)/24)+DATE(1970,1,1)+(-5/24)</f>
        <v>40772.640416666662</v>
      </c>
      <c r="T40" s="10">
        <f>(((I40/60)/60)/24)+DATE(1970,1,1)+(-5/24)</f>
        <v>40812.999305555553</v>
      </c>
    </row>
    <row r="41" spans="1:20" ht="28.8" hidden="1" x14ac:dyDescent="0.3">
      <c r="A41">
        <v>2364</v>
      </c>
      <c r="B41" s="3" t="s">
        <v>2364</v>
      </c>
      <c r="C41" s="3" t="s">
        <v>6473</v>
      </c>
      <c r="D41">
        <v>128</v>
      </c>
      <c r="E41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8271</v>
      </c>
      <c r="O41" s="5">
        <f>((E41/D41) *100)</f>
        <v>0</v>
      </c>
      <c r="P41" s="6">
        <f>IF(L41 = 0, 0, E41/L41)</f>
        <v>0</v>
      </c>
      <c r="Q41" t="str">
        <f>MID(N41,1,FIND("/",N41,1)-1)</f>
        <v>technology</v>
      </c>
      <c r="R41" t="str">
        <f>MID(N41,FIND("/",N41,1)+1,LEN(N41))</f>
        <v>web</v>
      </c>
      <c r="S41" s="10">
        <f>(((J41/60)/60)/24)+DATE(1970,1,1)+(-5/24)</f>
        <v>42248.726342592585</v>
      </c>
      <c r="T41" s="10">
        <f>(((I41/60)/60)/24)+DATE(1970,1,1)+(-5/24)</f>
        <v>42303.726342592585</v>
      </c>
    </row>
    <row r="42" spans="1:20" ht="28.8" hidden="1" x14ac:dyDescent="0.3">
      <c r="A42">
        <v>2167</v>
      </c>
      <c r="B42" s="3" t="s">
        <v>2167</v>
      </c>
      <c r="C42" s="3" t="s">
        <v>6276</v>
      </c>
      <c r="D42">
        <v>150</v>
      </c>
      <c r="E42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8275</v>
      </c>
      <c r="O42" s="5">
        <f>((E42/D42) *100)</f>
        <v>120</v>
      </c>
      <c r="P42" s="6">
        <f>IF(L42 = 0, 0, E42/L42)</f>
        <v>22.5</v>
      </c>
      <c r="Q42" t="str">
        <f>MID(N42,1,FIND("/",N42,1)-1)</f>
        <v>music</v>
      </c>
      <c r="R42" t="str">
        <f>MID(N42,FIND("/",N42,1)+1,LEN(N42))</f>
        <v>rock</v>
      </c>
      <c r="S42" s="10">
        <f>(((J42/60)/60)/24)+DATE(1970,1,1)+(-5/24)</f>
        <v>41152.858067129629</v>
      </c>
      <c r="T42" s="10">
        <f>(((I42/60)/60)/24)+DATE(1970,1,1)+(-5/24)</f>
        <v>41166.858067129629</v>
      </c>
    </row>
    <row r="43" spans="1:20" ht="43.2" hidden="1" x14ac:dyDescent="0.3">
      <c r="A43">
        <v>3925</v>
      </c>
      <c r="B43" s="3" t="s">
        <v>3921</v>
      </c>
      <c r="C43" s="3" t="s">
        <v>8032</v>
      </c>
      <c r="D43">
        <v>150</v>
      </c>
      <c r="E43">
        <v>15</v>
      </c>
      <c r="F43" t="s">
        <v>8220</v>
      </c>
      <c r="G43" t="s">
        <v>8223</v>
      </c>
      <c r="H43" t="s">
        <v>8245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8270</v>
      </c>
      <c r="O43" s="5">
        <f>((E43/D43) *100)</f>
        <v>10</v>
      </c>
      <c r="P43" s="6">
        <f>IF(L43 = 0, 0, E43/L43)</f>
        <v>5</v>
      </c>
      <c r="Q43" t="str">
        <f>MID(N43,1,FIND("/",N43,1)-1)</f>
        <v>theater</v>
      </c>
      <c r="R43" t="str">
        <f>MID(N43,FIND("/",N43,1)+1,LEN(N43))</f>
        <v>plays</v>
      </c>
      <c r="S43" s="10">
        <f>(((J43/60)/60)/24)+DATE(1970,1,1)+(-5/24)</f>
        <v>41820.662488425922</v>
      </c>
      <c r="T43" s="10">
        <f>(((I43/60)/60)/24)+DATE(1970,1,1)+(-5/24)</f>
        <v>41850.662488425922</v>
      </c>
    </row>
    <row r="44" spans="1:20" ht="28.8" hidden="1" x14ac:dyDescent="0.3">
      <c r="A44">
        <v>3735</v>
      </c>
      <c r="B44" s="3" t="s">
        <v>3731</v>
      </c>
      <c r="C44" s="3" t="s">
        <v>7844</v>
      </c>
      <c r="D44">
        <v>150</v>
      </c>
      <c r="E44">
        <v>20</v>
      </c>
      <c r="F44" t="s">
        <v>8220</v>
      </c>
      <c r="G44" t="s">
        <v>8224</v>
      </c>
      <c r="H44" t="s">
        <v>8246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8270</v>
      </c>
      <c r="O44" s="5">
        <f>((E44/D44) *100)</f>
        <v>13.333333333333334</v>
      </c>
      <c r="P44" s="6">
        <f>IF(L44 = 0, 0, E44/L44)</f>
        <v>10</v>
      </c>
      <c r="Q44" t="str">
        <f>MID(N44,1,FIND("/",N44,1)-1)</f>
        <v>theater</v>
      </c>
      <c r="R44" t="str">
        <f>MID(N44,FIND("/",N44,1)+1,LEN(N44))</f>
        <v>plays</v>
      </c>
      <c r="S44" s="10">
        <f>(((J44/60)/60)/24)+DATE(1970,1,1)+(-5/24)</f>
        <v>42122.484826388885</v>
      </c>
      <c r="T44" s="10">
        <f>(((I44/60)/60)/24)+DATE(1970,1,1)+(-5/24)</f>
        <v>42152.484826388885</v>
      </c>
    </row>
    <row r="45" spans="1:20" ht="43.2" hidden="1" x14ac:dyDescent="0.3">
      <c r="A45">
        <v>2627</v>
      </c>
      <c r="B45" s="3" t="s">
        <v>2626</v>
      </c>
      <c r="C45" s="3" t="s">
        <v>6736</v>
      </c>
      <c r="D45">
        <v>150</v>
      </c>
      <c r="E45">
        <v>970</v>
      </c>
      <c r="F45" t="s">
        <v>8218</v>
      </c>
      <c r="G45" t="s">
        <v>8223</v>
      </c>
      <c r="H45" t="s">
        <v>8245</v>
      </c>
      <c r="I45">
        <v>1448571261</v>
      </c>
      <c r="J45">
        <v>1445975661</v>
      </c>
      <c r="K45" t="b">
        <v>0</v>
      </c>
      <c r="L45">
        <v>45</v>
      </c>
      <c r="M45" t="b">
        <v>1</v>
      </c>
      <c r="N45" t="s">
        <v>8300</v>
      </c>
      <c r="O45" s="5">
        <f>((E45/D45) *100)</f>
        <v>646.66666666666663</v>
      </c>
      <c r="P45" s="6">
        <f>IF(L45 = 0, 0, E45/L45)</f>
        <v>21.555555555555557</v>
      </c>
      <c r="Q45" t="str">
        <f>MID(N45,1,FIND("/",N45,1)-1)</f>
        <v>technology</v>
      </c>
      <c r="R45" t="str">
        <f>MID(N45,FIND("/",N45,1)+1,LEN(N45))</f>
        <v>space exploration</v>
      </c>
      <c r="S45" s="10">
        <f>(((J45/60)/60)/24)+DATE(1970,1,1)+(-5/24)</f>
        <v>42304.621076388888</v>
      </c>
      <c r="T45" s="10">
        <f>(((I45/60)/60)/24)+DATE(1970,1,1)+(-5/24)</f>
        <v>42334.66274305556</v>
      </c>
    </row>
    <row r="46" spans="1:20" ht="43.2" hidden="1" x14ac:dyDescent="0.3">
      <c r="A46">
        <v>4082</v>
      </c>
      <c r="B46" s="3" t="s">
        <v>4077</v>
      </c>
      <c r="C46" s="3" t="s">
        <v>8184</v>
      </c>
      <c r="D46">
        <v>150</v>
      </c>
      <c r="E46">
        <v>3</v>
      </c>
      <c r="F46" t="s">
        <v>8220</v>
      </c>
      <c r="G46" t="s">
        <v>8223</v>
      </c>
      <c r="H46" t="s">
        <v>8245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8270</v>
      </c>
      <c r="O46" s="5">
        <f>((E46/D46) *100)</f>
        <v>2</v>
      </c>
      <c r="P46" s="6">
        <f>IF(L46 = 0, 0, E46/L46)</f>
        <v>1.5</v>
      </c>
      <c r="Q46" t="str">
        <f>MID(N46,1,FIND("/",N46,1)-1)</f>
        <v>theater</v>
      </c>
      <c r="R46" t="str">
        <f>MID(N46,FIND("/",N46,1)+1,LEN(N46))</f>
        <v>plays</v>
      </c>
      <c r="S46" s="10">
        <f>(((J46/60)/60)/24)+DATE(1970,1,1)+(-5/24)</f>
        <v>42306.980937499997</v>
      </c>
      <c r="T46" s="10">
        <f>(((I46/60)/60)/24)+DATE(1970,1,1)+(-5/24)</f>
        <v>42322.749999999993</v>
      </c>
    </row>
    <row r="47" spans="1:20" ht="43.2" hidden="1" x14ac:dyDescent="0.3">
      <c r="A47">
        <v>3536</v>
      </c>
      <c r="B47" s="3" t="s">
        <v>3534</v>
      </c>
      <c r="C47" s="3" t="s">
        <v>7645</v>
      </c>
      <c r="D47">
        <v>150</v>
      </c>
      <c r="E47">
        <v>230</v>
      </c>
      <c r="F47" t="s">
        <v>8218</v>
      </c>
      <c r="G47" t="s">
        <v>8224</v>
      </c>
      <c r="H47" t="s">
        <v>8246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8270</v>
      </c>
      <c r="O47" s="5">
        <f>((E47/D47) *100)</f>
        <v>153.33333333333334</v>
      </c>
      <c r="P47" s="6">
        <f>IF(L47 = 0, 0, E47/L47)</f>
        <v>13.529411764705882</v>
      </c>
      <c r="Q47" t="str">
        <f>MID(N47,1,FIND("/",N47,1)-1)</f>
        <v>theater</v>
      </c>
      <c r="R47" t="str">
        <f>MID(N47,FIND("/",N47,1)+1,LEN(N47))</f>
        <v>plays</v>
      </c>
      <c r="S47" s="10">
        <f>(((J47/60)/60)/24)+DATE(1970,1,1)+(-5/24)</f>
        <v>42328.518807870372</v>
      </c>
      <c r="T47" s="10">
        <f>(((I47/60)/60)/24)+DATE(1970,1,1)+(-5/24)</f>
        <v>42358.290972222218</v>
      </c>
    </row>
    <row r="48" spans="1:20" ht="57.6" hidden="1" x14ac:dyDescent="0.3">
      <c r="A48">
        <v>2625</v>
      </c>
      <c r="B48" s="3" t="s">
        <v>2624</v>
      </c>
      <c r="C48" s="3" t="s">
        <v>6734</v>
      </c>
      <c r="D48">
        <v>150</v>
      </c>
      <c r="E48">
        <v>1434</v>
      </c>
      <c r="F48" t="s">
        <v>8218</v>
      </c>
      <c r="G48" t="s">
        <v>8235</v>
      </c>
      <c r="H48" t="s">
        <v>8248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8300</v>
      </c>
      <c r="O48" s="5">
        <f>((E48/D48) *100)</f>
        <v>956</v>
      </c>
      <c r="P48" s="6">
        <f>IF(L48 = 0, 0, E48/L48)</f>
        <v>27.576923076923077</v>
      </c>
      <c r="Q48" t="str">
        <f>MID(N48,1,FIND("/",N48,1)-1)</f>
        <v>technology</v>
      </c>
      <c r="R48" t="str">
        <f>MID(N48,FIND("/",N48,1)+1,LEN(N48))</f>
        <v>space exploration</v>
      </c>
      <c r="S48" s="10">
        <f>(((J48/60)/60)/24)+DATE(1970,1,1)+(-5/24)</f>
        <v>42658.601944444446</v>
      </c>
      <c r="T48" s="10">
        <f>(((I48/60)/60)/24)+DATE(1970,1,1)+(-5/24)</f>
        <v>42683.643611111103</v>
      </c>
    </row>
    <row r="49" spans="1:20" ht="43.2" hidden="1" x14ac:dyDescent="0.3">
      <c r="A49">
        <v>3429</v>
      </c>
      <c r="B49" s="3" t="s">
        <v>3427</v>
      </c>
      <c r="C49" s="3" t="s">
        <v>7538</v>
      </c>
      <c r="D49">
        <v>150</v>
      </c>
      <c r="E49">
        <v>195</v>
      </c>
      <c r="F49" t="s">
        <v>8218</v>
      </c>
      <c r="G49" t="s">
        <v>8224</v>
      </c>
      <c r="H49" t="s">
        <v>8246</v>
      </c>
      <c r="I49">
        <v>1478046661</v>
      </c>
      <c r="J49">
        <v>1476837061</v>
      </c>
      <c r="K49" t="b">
        <v>0</v>
      </c>
      <c r="L49">
        <v>12</v>
      </c>
      <c r="M49" t="b">
        <v>1</v>
      </c>
      <c r="N49" t="s">
        <v>8270</v>
      </c>
      <c r="O49" s="5">
        <f>((E49/D49) *100)</f>
        <v>130</v>
      </c>
      <c r="P49" s="6">
        <f>IF(L49 = 0, 0, E49/L49)</f>
        <v>16.25</v>
      </c>
      <c r="Q49" t="str">
        <f>MID(N49,1,FIND("/",N49,1)-1)</f>
        <v>theater</v>
      </c>
      <c r="R49" t="str">
        <f>MID(N49,FIND("/",N49,1)+1,LEN(N49))</f>
        <v>plays</v>
      </c>
      <c r="S49" s="10">
        <f>(((J49/60)/60)/24)+DATE(1970,1,1)+(-5/24)</f>
        <v>42661.813206018516</v>
      </c>
      <c r="T49" s="10">
        <f>(((I49/60)/60)/24)+DATE(1970,1,1)+(-5/24)</f>
        <v>42675.813206018516</v>
      </c>
    </row>
    <row r="50" spans="1:20" ht="57.6" hidden="1" x14ac:dyDescent="0.3">
      <c r="A50">
        <v>2169</v>
      </c>
      <c r="B50" s="3" t="s">
        <v>2169</v>
      </c>
      <c r="C50" s="3" t="s">
        <v>6278</v>
      </c>
      <c r="D50">
        <v>153</v>
      </c>
      <c r="E50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8275</v>
      </c>
      <c r="O50" s="5">
        <f>((E50/D50) *100)</f>
        <v>100</v>
      </c>
      <c r="P50" s="6">
        <f>IF(L50 = 0, 0, E50/L50)</f>
        <v>21.857142857142858</v>
      </c>
      <c r="Q50" t="str">
        <f>MID(N50,1,FIND("/",N50,1)-1)</f>
        <v>music</v>
      </c>
      <c r="R50" t="str">
        <f>MID(N50,FIND("/",N50,1)+1,LEN(N50))</f>
        <v>rock</v>
      </c>
      <c r="S50" s="10">
        <f>(((J50/60)/60)/24)+DATE(1970,1,1)+(-5/24)</f>
        <v>42793.492488425924</v>
      </c>
      <c r="T50" s="10">
        <f>(((I50/60)/60)/24)+DATE(1970,1,1)+(-5/24)</f>
        <v>42796.492488425924</v>
      </c>
    </row>
    <row r="51" spans="1:20" hidden="1" x14ac:dyDescent="0.3">
      <c r="A51">
        <v>1062</v>
      </c>
      <c r="B51" s="3" t="s">
        <v>1062</v>
      </c>
      <c r="C51" s="3" t="s">
        <v>5171</v>
      </c>
      <c r="D51">
        <v>199</v>
      </c>
      <c r="E51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8280</v>
      </c>
      <c r="O51" s="5">
        <f>((E51/D51) *100)</f>
        <v>95.477386934673376</v>
      </c>
      <c r="P51" s="6">
        <f>IF(L51 = 0, 0, E51/L51)</f>
        <v>47.5</v>
      </c>
      <c r="Q51" t="str">
        <f>MID(N51,1,FIND("/",N51,1)-1)</f>
        <v>journalism</v>
      </c>
      <c r="R51" t="str">
        <f>MID(N51,FIND("/",N51,1)+1,LEN(N51))</f>
        <v>audio</v>
      </c>
      <c r="S51" s="10">
        <f>(((J51/60)/60)/24)+DATE(1970,1,1)+(-5/24)</f>
        <v>42556.598854166667</v>
      </c>
      <c r="T51" s="10">
        <f>(((I51/60)/60)/24)+DATE(1970,1,1)+(-5/24)</f>
        <v>42563.598854166667</v>
      </c>
    </row>
    <row r="52" spans="1:20" hidden="1" x14ac:dyDescent="0.3">
      <c r="A52">
        <v>3122</v>
      </c>
      <c r="B52" s="3" t="s">
        <v>3121</v>
      </c>
      <c r="C52" s="3" t="s">
        <v>7231</v>
      </c>
      <c r="D52">
        <v>199</v>
      </c>
      <c r="E52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8302</v>
      </c>
      <c r="O52" s="5">
        <f>((E52/D52) *100)</f>
        <v>58.291457286432156</v>
      </c>
      <c r="P52" s="6">
        <f>IF(L52 = 0, 0, E52/L52)</f>
        <v>58</v>
      </c>
      <c r="Q52" t="str">
        <f>MID(N52,1,FIND("/",N52,1)-1)</f>
        <v>theater</v>
      </c>
      <c r="R52" t="str">
        <f>MID(N52,FIND("/",N52,1)+1,LEN(N52))</f>
        <v>spaces</v>
      </c>
      <c r="S52" s="10">
        <f>(((J52/60)/60)/24)+DATE(1970,1,1)+(-5/24)</f>
        <v>42678.723749999997</v>
      </c>
      <c r="T52" s="10">
        <f>(((I52/60)/60)/24)+DATE(1970,1,1)+(-5/24)</f>
        <v>42683.765416666669</v>
      </c>
    </row>
    <row r="53" spans="1:20" ht="43.2" hidden="1" x14ac:dyDescent="0.3">
      <c r="A53">
        <v>3995</v>
      </c>
      <c r="B53" s="3" t="s">
        <v>3990</v>
      </c>
      <c r="C53" s="3" t="s">
        <v>8100</v>
      </c>
      <c r="D53">
        <v>200</v>
      </c>
      <c r="E53">
        <v>70</v>
      </c>
      <c r="F53" t="s">
        <v>8220</v>
      </c>
      <c r="G53" t="s">
        <v>8224</v>
      </c>
      <c r="H53" t="s">
        <v>8246</v>
      </c>
      <c r="I53">
        <v>1423913220</v>
      </c>
      <c r="J53">
        <v>1421339077</v>
      </c>
      <c r="K53" t="b">
        <v>0</v>
      </c>
      <c r="L53">
        <v>4</v>
      </c>
      <c r="M53" t="b">
        <v>0</v>
      </c>
      <c r="N53" t="s">
        <v>8270</v>
      </c>
      <c r="O53" s="5">
        <f>((E53/D53) *100)</f>
        <v>35</v>
      </c>
      <c r="P53" s="6">
        <f>IF(L53 = 0, 0, E53/L53)</f>
        <v>17.5</v>
      </c>
      <c r="Q53" t="str">
        <f>MID(N53,1,FIND("/",N53,1)-1)</f>
        <v>theater</v>
      </c>
      <c r="R53" t="str">
        <f>MID(N53,FIND("/",N53,1)+1,LEN(N53))</f>
        <v>plays</v>
      </c>
      <c r="S53" s="10">
        <f>(((J53/60)/60)/24)+DATE(1970,1,1)+(-5/24)</f>
        <v>42019.475428240738</v>
      </c>
      <c r="T53" s="10">
        <f>(((I53/60)/60)/24)+DATE(1970,1,1)+(-5/24)</f>
        <v>42049.268749999996</v>
      </c>
    </row>
    <row r="54" spans="1:20" ht="43.2" hidden="1" x14ac:dyDescent="0.3">
      <c r="A54">
        <v>83</v>
      </c>
      <c r="B54" s="3" t="s">
        <v>85</v>
      </c>
      <c r="C54" s="3" t="s">
        <v>4193</v>
      </c>
      <c r="D54">
        <v>200</v>
      </c>
      <c r="E54">
        <v>205</v>
      </c>
      <c r="F54" t="s">
        <v>8218</v>
      </c>
      <c r="G54" t="s">
        <v>8224</v>
      </c>
      <c r="H54" t="s">
        <v>8246</v>
      </c>
      <c r="I54">
        <v>1424604600</v>
      </c>
      <c r="J54">
        <v>1423320389</v>
      </c>
      <c r="K54" t="b">
        <v>0</v>
      </c>
      <c r="L54">
        <v>13</v>
      </c>
      <c r="M54" t="b">
        <v>1</v>
      </c>
      <c r="N54" t="s">
        <v>8265</v>
      </c>
      <c r="O54" s="5">
        <f>((E54/D54) *100)</f>
        <v>102.49999999999999</v>
      </c>
      <c r="P54" s="6">
        <f>IF(L54 = 0, 0, E54/L54)</f>
        <v>15.76923076923077</v>
      </c>
      <c r="Q54" t="str">
        <f>MID(N54,1,FIND("/",N54,1)-1)</f>
        <v>film &amp; video</v>
      </c>
      <c r="R54" t="str">
        <f>MID(N54,FIND("/",N54,1)+1,LEN(N54))</f>
        <v>shorts</v>
      </c>
      <c r="S54" s="10">
        <f>(((J54/60)/60)/24)+DATE(1970,1,1)+(-5/24)</f>
        <v>42042.407280092586</v>
      </c>
      <c r="T54" s="10">
        <f>(((I54/60)/60)/24)+DATE(1970,1,1)+(-5/24)</f>
        <v>42057.270833333336</v>
      </c>
    </row>
    <row r="55" spans="1:20" ht="43.2" hidden="1" x14ac:dyDescent="0.3">
      <c r="A55">
        <v>3588</v>
      </c>
      <c r="B55" s="3" t="s">
        <v>3586</v>
      </c>
      <c r="C55" s="3" t="s">
        <v>7697</v>
      </c>
      <c r="D55">
        <v>200</v>
      </c>
      <c r="E55">
        <v>201</v>
      </c>
      <c r="F55" t="s">
        <v>8218</v>
      </c>
      <c r="G55" t="s">
        <v>8224</v>
      </c>
      <c r="H55" t="s">
        <v>8246</v>
      </c>
      <c r="I55">
        <v>1430348400</v>
      </c>
      <c r="J55">
        <v>1428436410</v>
      </c>
      <c r="K55" t="b">
        <v>0</v>
      </c>
      <c r="L55">
        <v>11</v>
      </c>
      <c r="M55" t="b">
        <v>1</v>
      </c>
      <c r="N55" t="s">
        <v>8270</v>
      </c>
      <c r="O55" s="5">
        <f>((E55/D55) *100)</f>
        <v>100.49999999999999</v>
      </c>
      <c r="P55" s="6">
        <f>IF(L55 = 0, 0, E55/L55)</f>
        <v>18.272727272727273</v>
      </c>
      <c r="Q55" t="str">
        <f>MID(N55,1,FIND("/",N55,1)-1)</f>
        <v>theater</v>
      </c>
      <c r="R55" t="str">
        <f>MID(N55,FIND("/",N55,1)+1,LEN(N55))</f>
        <v>plays</v>
      </c>
      <c r="S55" s="10">
        <f>(((J55/60)/60)/24)+DATE(1970,1,1)+(-5/24)</f>
        <v>42101.620486111111</v>
      </c>
      <c r="T55" s="10">
        <f>(((I55/60)/60)/24)+DATE(1970,1,1)+(-5/24)</f>
        <v>42123.749999999993</v>
      </c>
    </row>
    <row r="56" spans="1:20" ht="43.2" hidden="1" x14ac:dyDescent="0.3">
      <c r="A56">
        <v>3188</v>
      </c>
      <c r="B56" s="3" t="s">
        <v>3187</v>
      </c>
      <c r="C56" s="3" t="s">
        <v>7297</v>
      </c>
      <c r="D56">
        <v>200</v>
      </c>
      <c r="E56">
        <v>130</v>
      </c>
      <c r="F56" t="s">
        <v>8220</v>
      </c>
      <c r="G56" t="s">
        <v>8224</v>
      </c>
      <c r="H56" t="s">
        <v>8246</v>
      </c>
      <c r="I56">
        <v>1433930302</v>
      </c>
      <c r="J56">
        <v>1432115902</v>
      </c>
      <c r="K56" t="b">
        <v>0</v>
      </c>
      <c r="L56">
        <v>9</v>
      </c>
      <c r="M56" t="b">
        <v>0</v>
      </c>
      <c r="N56" t="s">
        <v>8304</v>
      </c>
      <c r="O56" s="5">
        <f>((E56/D56) *100)</f>
        <v>65</v>
      </c>
      <c r="P56" s="6">
        <f>IF(L56 = 0, 0, E56/L56)</f>
        <v>14.444444444444445</v>
      </c>
      <c r="Q56" t="str">
        <f>MID(N56,1,FIND("/",N56,1)-1)</f>
        <v>theater</v>
      </c>
      <c r="R56" t="str">
        <f>MID(N56,FIND("/",N56,1)+1,LEN(N56))</f>
        <v>musical</v>
      </c>
      <c r="S56" s="10">
        <f>(((J56/60)/60)/24)+DATE(1970,1,1)+(-5/24)</f>
        <v>42144.207199074073</v>
      </c>
      <c r="T56" s="10">
        <f>(((I56/60)/60)/24)+DATE(1970,1,1)+(-5/24)</f>
        <v>42165.207199074073</v>
      </c>
    </row>
    <row r="57" spans="1:20" ht="28.8" hidden="1" x14ac:dyDescent="0.3">
      <c r="A57">
        <v>3719</v>
      </c>
      <c r="B57" s="3" t="s">
        <v>3715</v>
      </c>
      <c r="C57" s="3" t="s">
        <v>7828</v>
      </c>
      <c r="D57">
        <v>200</v>
      </c>
      <c r="E57">
        <v>420</v>
      </c>
      <c r="F57" t="s">
        <v>8218</v>
      </c>
      <c r="G57" t="s">
        <v>8224</v>
      </c>
      <c r="H57" t="s">
        <v>8246</v>
      </c>
      <c r="I57">
        <v>1434994266</v>
      </c>
      <c r="J57">
        <v>1432402266</v>
      </c>
      <c r="K57" t="b">
        <v>0</v>
      </c>
      <c r="L57">
        <v>4</v>
      </c>
      <c r="M57" t="b">
        <v>1</v>
      </c>
      <c r="N57" t="s">
        <v>8270</v>
      </c>
      <c r="O57" s="5">
        <f>((E57/D57) *100)</f>
        <v>210</v>
      </c>
      <c r="P57" s="6">
        <f>IF(L57 = 0, 0, E57/L57)</f>
        <v>105</v>
      </c>
      <c r="Q57" t="str">
        <f>MID(N57,1,FIND("/",N57,1)-1)</f>
        <v>theater</v>
      </c>
      <c r="R57" t="str">
        <f>MID(N57,FIND("/",N57,1)+1,LEN(N57))</f>
        <v>plays</v>
      </c>
      <c r="S57" s="10">
        <f>(((J57/60)/60)/24)+DATE(1970,1,1)+(-5/24)</f>
        <v>42147.521597222221</v>
      </c>
      <c r="T57" s="10">
        <f>(((I57/60)/60)/24)+DATE(1970,1,1)+(-5/24)</f>
        <v>42177.521597222221</v>
      </c>
    </row>
    <row r="58" spans="1:20" ht="43.2" hidden="1" x14ac:dyDescent="0.3">
      <c r="A58">
        <v>2886</v>
      </c>
      <c r="B58" s="3" t="s">
        <v>2885</v>
      </c>
      <c r="C58" s="3" t="s">
        <v>6995</v>
      </c>
      <c r="D58">
        <v>200</v>
      </c>
      <c r="E58">
        <v>10</v>
      </c>
      <c r="F58" t="s">
        <v>8220</v>
      </c>
      <c r="G58" t="s">
        <v>8223</v>
      </c>
      <c r="H58" t="s">
        <v>8245</v>
      </c>
      <c r="I58">
        <v>1442635140</v>
      </c>
      <c r="J58">
        <v>1442243484</v>
      </c>
      <c r="K58" t="b">
        <v>0</v>
      </c>
      <c r="L58">
        <v>1</v>
      </c>
      <c r="M58" t="b">
        <v>0</v>
      </c>
      <c r="N58" t="s">
        <v>8270</v>
      </c>
      <c r="O58" s="5">
        <f>((E58/D58) *100)</f>
        <v>5</v>
      </c>
      <c r="P58" s="6">
        <f>IF(L58 = 0, 0, E58/L58)</f>
        <v>10</v>
      </c>
      <c r="Q58" t="str">
        <f>MID(N58,1,FIND("/",N58,1)-1)</f>
        <v>theater</v>
      </c>
      <c r="R58" t="str">
        <f>MID(N58,FIND("/",N58,1)+1,LEN(N58))</f>
        <v>plays</v>
      </c>
      <c r="S58" s="10">
        <f>(((J58/60)/60)/24)+DATE(1970,1,1)+(-5/24)</f>
        <v>42261.424583333333</v>
      </c>
      <c r="T58" s="10">
        <f>(((I58/60)/60)/24)+DATE(1970,1,1)+(-5/24)</f>
        <v>42265.957638888889</v>
      </c>
    </row>
    <row r="59" spans="1:20" ht="28.8" hidden="1" x14ac:dyDescent="0.3">
      <c r="A59">
        <v>3371</v>
      </c>
      <c r="B59" s="3" t="s">
        <v>3369</v>
      </c>
      <c r="C59" s="3" t="s">
        <v>7480</v>
      </c>
      <c r="D59">
        <v>200</v>
      </c>
      <c r="E59">
        <v>277</v>
      </c>
      <c r="F59" t="s">
        <v>8218</v>
      </c>
      <c r="G59" t="s">
        <v>8223</v>
      </c>
      <c r="H59" t="s">
        <v>8245</v>
      </c>
      <c r="I59">
        <v>1449089965</v>
      </c>
      <c r="J59">
        <v>1446670765</v>
      </c>
      <c r="K59" t="b">
        <v>0</v>
      </c>
      <c r="L59">
        <v>9</v>
      </c>
      <c r="M59" t="b">
        <v>1</v>
      </c>
      <c r="N59" t="s">
        <v>8270</v>
      </c>
      <c r="O59" s="5">
        <f>((E59/D59) *100)</f>
        <v>138.5</v>
      </c>
      <c r="P59" s="6">
        <f>IF(L59 = 0, 0, E59/L59)</f>
        <v>30.777777777777779</v>
      </c>
      <c r="Q59" t="str">
        <f>MID(N59,1,FIND("/",N59,1)-1)</f>
        <v>theater</v>
      </c>
      <c r="R59" t="str">
        <f>MID(N59,FIND("/",N59,1)+1,LEN(N59))</f>
        <v>plays</v>
      </c>
      <c r="S59" s="10">
        <f>(((J59/60)/60)/24)+DATE(1970,1,1)+(-5/24)</f>
        <v>42312.666261574072</v>
      </c>
      <c r="T59" s="10">
        <f>(((I59/60)/60)/24)+DATE(1970,1,1)+(-5/24)</f>
        <v>42340.666261574072</v>
      </c>
    </row>
    <row r="60" spans="1:20" ht="43.2" hidden="1" x14ac:dyDescent="0.3">
      <c r="A60">
        <v>1363</v>
      </c>
      <c r="B60" s="3" t="s">
        <v>1363</v>
      </c>
      <c r="C60" s="3" t="s">
        <v>5472</v>
      </c>
      <c r="D60">
        <v>200</v>
      </c>
      <c r="E60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8273</v>
      </c>
      <c r="O60" s="5">
        <f>((E60/D60) *100)</f>
        <v>100</v>
      </c>
      <c r="P60" s="6">
        <f>IF(L60 = 0, 0, E60/L60)</f>
        <v>40</v>
      </c>
      <c r="Q60" t="str">
        <f>MID(N60,1,FIND("/",N60,1)-1)</f>
        <v>publishing</v>
      </c>
      <c r="R60" t="str">
        <f>MID(N60,FIND("/",N60,1)+1,LEN(N60))</f>
        <v>nonfiction</v>
      </c>
      <c r="S60" s="10">
        <f>(((J60/60)/60)/24)+DATE(1970,1,1)+(-5/24)</f>
        <v>42396.635729166665</v>
      </c>
      <c r="T60" s="10">
        <f>(((I60/60)/60)/24)+DATE(1970,1,1)+(-5/24)</f>
        <v>42415.124305555553</v>
      </c>
    </row>
    <row r="61" spans="1:20" ht="43.2" hidden="1" x14ac:dyDescent="0.3">
      <c r="A61">
        <v>2820</v>
      </c>
      <c r="B61" s="3" t="s">
        <v>2819</v>
      </c>
      <c r="C61" s="3" t="s">
        <v>6929</v>
      </c>
      <c r="D61">
        <v>200</v>
      </c>
      <c r="E61">
        <v>272</v>
      </c>
      <c r="F61" t="s">
        <v>8218</v>
      </c>
      <c r="G61" t="s">
        <v>8224</v>
      </c>
      <c r="H61" t="s">
        <v>8246</v>
      </c>
      <c r="I61">
        <v>1456444800</v>
      </c>
      <c r="J61">
        <v>1454337589</v>
      </c>
      <c r="K61" t="b">
        <v>0</v>
      </c>
      <c r="L61">
        <v>20</v>
      </c>
      <c r="M61" t="b">
        <v>1</v>
      </c>
      <c r="N61" t="s">
        <v>8270</v>
      </c>
      <c r="O61" s="5">
        <f>((E61/D61) *100)</f>
        <v>136</v>
      </c>
      <c r="P61" s="6">
        <f>IF(L61 = 0, 0, E61/L61)</f>
        <v>13.6</v>
      </c>
      <c r="Q61" t="str">
        <f>MID(N61,1,FIND("/",N61,1)-1)</f>
        <v>theater</v>
      </c>
      <c r="R61" t="str">
        <f>MID(N61,FIND("/",N61,1)+1,LEN(N61))</f>
        <v>plays</v>
      </c>
      <c r="S61" s="10">
        <f>(((J61/60)/60)/24)+DATE(1970,1,1)+(-5/24)</f>
        <v>42401.402650462966</v>
      </c>
      <c r="T61" s="10">
        <f>(((I61/60)/60)/24)+DATE(1970,1,1)+(-5/24)</f>
        <v>42425.791666666664</v>
      </c>
    </row>
    <row r="62" spans="1:20" ht="43.2" hidden="1" x14ac:dyDescent="0.3">
      <c r="A62">
        <v>225</v>
      </c>
      <c r="B62" s="3" t="s">
        <v>226</v>
      </c>
      <c r="C62" s="3" t="s">
        <v>4334</v>
      </c>
      <c r="D62">
        <v>200</v>
      </c>
      <c r="E62">
        <v>0</v>
      </c>
      <c r="F62" t="s">
        <v>8220</v>
      </c>
      <c r="G62" t="s">
        <v>8223</v>
      </c>
      <c r="H62" t="s">
        <v>8245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8267</v>
      </c>
      <c r="O62" s="5">
        <f>((E62/D62) *100)</f>
        <v>0</v>
      </c>
      <c r="P62" s="6">
        <f>IF(L62 = 0, 0, E62/L62)</f>
        <v>0</v>
      </c>
      <c r="Q62" t="str">
        <f>MID(N62,1,FIND("/",N62,1)-1)</f>
        <v>film &amp; video</v>
      </c>
      <c r="R62" t="str">
        <f>MID(N62,FIND("/",N62,1)+1,LEN(N62))</f>
        <v>drama</v>
      </c>
      <c r="S62" s="10">
        <f>(((J62/60)/60)/24)+DATE(1970,1,1)+(-5/24)</f>
        <v>42438.752939814811</v>
      </c>
      <c r="T62" s="10">
        <f>(((I62/60)/60)/24)+DATE(1970,1,1)+(-5/24)</f>
        <v>42468.711273148147</v>
      </c>
    </row>
    <row r="63" spans="1:20" ht="43.2" hidden="1" x14ac:dyDescent="0.3">
      <c r="A63">
        <v>1091</v>
      </c>
      <c r="B63" s="3" t="s">
        <v>1091</v>
      </c>
      <c r="C63" s="3" t="s">
        <v>5200</v>
      </c>
      <c r="D63">
        <v>200</v>
      </c>
      <c r="E63">
        <v>25</v>
      </c>
      <c r="F63" t="s">
        <v>8220</v>
      </c>
      <c r="G63" t="s">
        <v>8224</v>
      </c>
      <c r="H63" t="s">
        <v>8246</v>
      </c>
      <c r="I63">
        <v>1460313672</v>
      </c>
      <c r="J63">
        <v>1457725272</v>
      </c>
      <c r="K63" t="b">
        <v>0</v>
      </c>
      <c r="L63">
        <v>2</v>
      </c>
      <c r="M63" t="b">
        <v>0</v>
      </c>
      <c r="N63" t="s">
        <v>8281</v>
      </c>
      <c r="O63" s="5">
        <f>((E63/D63) *100)</f>
        <v>12.5</v>
      </c>
      <c r="P63" s="6">
        <f>IF(L63 = 0, 0, E63/L63)</f>
        <v>12.5</v>
      </c>
      <c r="Q63" t="str">
        <f>MID(N63,1,FIND("/",N63,1)-1)</f>
        <v>games</v>
      </c>
      <c r="R63" t="str">
        <f>MID(N63,FIND("/",N63,1)+1,LEN(N63))</f>
        <v>video games</v>
      </c>
      <c r="S63" s="10">
        <f>(((J63/60)/60)/24)+DATE(1970,1,1)+(-5/24)</f>
        <v>42440.611944444441</v>
      </c>
      <c r="T63" s="10">
        <f>(((I63/60)/60)/24)+DATE(1970,1,1)+(-5/24)</f>
        <v>42470.57027777777</v>
      </c>
    </row>
    <row r="64" spans="1:20" ht="43.2" hidden="1" x14ac:dyDescent="0.3">
      <c r="A64">
        <v>3835</v>
      </c>
      <c r="B64" s="3" t="s">
        <v>3831</v>
      </c>
      <c r="C64" s="3" t="s">
        <v>7943</v>
      </c>
      <c r="D64">
        <v>200</v>
      </c>
      <c r="E64">
        <v>320</v>
      </c>
      <c r="F64" t="s">
        <v>8218</v>
      </c>
      <c r="G64" t="s">
        <v>8224</v>
      </c>
      <c r="H64" t="s">
        <v>8246</v>
      </c>
      <c r="I64">
        <v>1461278208</v>
      </c>
      <c r="J64">
        <v>1459463808</v>
      </c>
      <c r="K64" t="b">
        <v>0</v>
      </c>
      <c r="L64">
        <v>8</v>
      </c>
      <c r="M64" t="b">
        <v>1</v>
      </c>
      <c r="N64" t="s">
        <v>8270</v>
      </c>
      <c r="O64" s="5">
        <f>((E64/D64) *100)</f>
        <v>160</v>
      </c>
      <c r="P64" s="6">
        <f>IF(L64 = 0, 0, E64/L64)</f>
        <v>40</v>
      </c>
      <c r="Q64" t="str">
        <f>MID(N64,1,FIND("/",N64,1)-1)</f>
        <v>theater</v>
      </c>
      <c r="R64" t="str">
        <f>MID(N64,FIND("/",N64,1)+1,LEN(N64))</f>
        <v>plays</v>
      </c>
      <c r="S64" s="10">
        <f>(((J64/60)/60)/24)+DATE(1970,1,1)+(-5/24)</f>
        <v>42460.733888888884</v>
      </c>
      <c r="T64" s="10">
        <f>(((I64/60)/60)/24)+DATE(1970,1,1)+(-5/24)</f>
        <v>42481.733888888884</v>
      </c>
    </row>
    <row r="65" spans="1:20" ht="43.2" hidden="1" x14ac:dyDescent="0.3">
      <c r="A65">
        <v>2361</v>
      </c>
      <c r="B65" s="3" t="s">
        <v>2361</v>
      </c>
      <c r="C65" s="3" t="s">
        <v>6470</v>
      </c>
      <c r="D65">
        <v>200</v>
      </c>
      <c r="E65">
        <v>0</v>
      </c>
      <c r="F65" t="s">
        <v>8219</v>
      </c>
      <c r="G65" t="s">
        <v>8228</v>
      </c>
      <c r="H65" t="s">
        <v>8250</v>
      </c>
      <c r="I65">
        <v>1462053600</v>
      </c>
      <c r="J65">
        <v>1459975008</v>
      </c>
      <c r="K65" t="b">
        <v>0</v>
      </c>
      <c r="L65">
        <v>0</v>
      </c>
      <c r="M65" t="b">
        <v>0</v>
      </c>
      <c r="N65" t="s">
        <v>8271</v>
      </c>
      <c r="O65" s="5">
        <f>((E65/D65) *100)</f>
        <v>0</v>
      </c>
      <c r="P65" s="6">
        <f>IF(L65 = 0, 0, E65/L65)</f>
        <v>0</v>
      </c>
      <c r="Q65" t="str">
        <f>MID(N65,1,FIND("/",N65,1)-1)</f>
        <v>technology</v>
      </c>
      <c r="R65" t="str">
        <f>MID(N65,FIND("/",N65,1)+1,LEN(N65))</f>
        <v>web</v>
      </c>
      <c r="S65" s="10">
        <f>(((J65/60)/60)/24)+DATE(1970,1,1)+(-5/24)</f>
        <v>42466.650555555556</v>
      </c>
      <c r="T65" s="10">
        <f>(((I65/60)/60)/24)+DATE(1970,1,1)+(-5/24)</f>
        <v>42490.708333333336</v>
      </c>
    </row>
    <row r="66" spans="1:20" ht="43.2" hidden="1" x14ac:dyDescent="0.3">
      <c r="A66">
        <v>3415</v>
      </c>
      <c r="B66" s="3" t="s">
        <v>3413</v>
      </c>
      <c r="C66" s="3" t="s">
        <v>7524</v>
      </c>
      <c r="D66">
        <v>200</v>
      </c>
      <c r="E66">
        <v>200</v>
      </c>
      <c r="F66" t="s">
        <v>8218</v>
      </c>
      <c r="G66" t="s">
        <v>8223</v>
      </c>
      <c r="H66" t="s">
        <v>8245</v>
      </c>
      <c r="I66">
        <v>1460935800</v>
      </c>
      <c r="J66">
        <v>1459999656</v>
      </c>
      <c r="K66" t="b">
        <v>0</v>
      </c>
      <c r="L66">
        <v>9</v>
      </c>
      <c r="M66" t="b">
        <v>1</v>
      </c>
      <c r="N66" t="s">
        <v>8270</v>
      </c>
      <c r="O66" s="5">
        <f>((E66/D66) *100)</f>
        <v>100</v>
      </c>
      <c r="P66" s="6">
        <f>IF(L66 = 0, 0, E66/L66)</f>
        <v>22.222222222222221</v>
      </c>
      <c r="Q66" t="str">
        <f>MID(N66,1,FIND("/",N66,1)-1)</f>
        <v>theater</v>
      </c>
      <c r="R66" t="str">
        <f>MID(N66,FIND("/",N66,1)+1,LEN(N66))</f>
        <v>plays</v>
      </c>
      <c r="S66" s="10">
        <f>(((J66/60)/60)/24)+DATE(1970,1,1)+(-5/24)</f>
        <v>42466.935833333329</v>
      </c>
      <c r="T66" s="10">
        <f>(((I66/60)/60)/24)+DATE(1970,1,1)+(-5/24)</f>
        <v>42477.770833333336</v>
      </c>
    </row>
    <row r="67" spans="1:20" ht="43.2" hidden="1" x14ac:dyDescent="0.3">
      <c r="A67">
        <v>2265</v>
      </c>
      <c r="B67" s="3" t="s">
        <v>2265</v>
      </c>
      <c r="C67" s="3" t="s">
        <v>6374</v>
      </c>
      <c r="D67">
        <v>200</v>
      </c>
      <c r="E67">
        <v>597</v>
      </c>
      <c r="F67" t="s">
        <v>8218</v>
      </c>
      <c r="G67" t="s">
        <v>8224</v>
      </c>
      <c r="H67" t="s">
        <v>8246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8296</v>
      </c>
      <c r="O67" s="5">
        <f>((E67/D67) *100)</f>
        <v>298.5</v>
      </c>
      <c r="P67" s="6">
        <f>IF(L67 = 0, 0, E67/L67)</f>
        <v>35.117647058823529</v>
      </c>
      <c r="Q67" t="str">
        <f>MID(N67,1,FIND("/",N67,1)-1)</f>
        <v>games</v>
      </c>
      <c r="R67" t="str">
        <f>MID(N67,FIND("/",N67,1)+1,LEN(N67))</f>
        <v>tabletop games</v>
      </c>
      <c r="S67" s="10">
        <f>(((J67/60)/60)/24)+DATE(1970,1,1)+(-5/24)</f>
        <v>42689.644756944443</v>
      </c>
      <c r="T67" s="10">
        <f>(((I67/60)/60)/24)+DATE(1970,1,1)+(-5/24)</f>
        <v>42696.644756944443</v>
      </c>
    </row>
    <row r="68" spans="1:20" ht="57.6" hidden="1" x14ac:dyDescent="0.3">
      <c r="A68">
        <v>3138</v>
      </c>
      <c r="B68" s="3" t="s">
        <v>3137</v>
      </c>
      <c r="C68" s="3" t="s">
        <v>7247</v>
      </c>
      <c r="D68">
        <v>200</v>
      </c>
      <c r="E68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8270</v>
      </c>
      <c r="O68" s="5">
        <f>((E68/D68) *100)</f>
        <v>0</v>
      </c>
      <c r="P68" s="6">
        <f>IF(L68 = 0, 0, E68/L68)</f>
        <v>0</v>
      </c>
      <c r="Q68" t="str">
        <f>MID(N68,1,FIND("/",N68,1)-1)</f>
        <v>theater</v>
      </c>
      <c r="R68" t="str">
        <f>MID(N68,FIND("/",N68,1)+1,LEN(N68))</f>
        <v>plays</v>
      </c>
      <c r="S68" s="10">
        <f>(((J68/60)/60)/24)+DATE(1970,1,1)+(-5/24)</f>
        <v>42809.437581018516</v>
      </c>
      <c r="T68" s="10">
        <f>(((I68/60)/60)/24)+DATE(1970,1,1)+(-5/24)</f>
        <v>42828.437581018516</v>
      </c>
    </row>
    <row r="69" spans="1:20" ht="43.2" hidden="1" x14ac:dyDescent="0.3">
      <c r="A69">
        <v>3670</v>
      </c>
      <c r="B69" s="3" t="s">
        <v>3666</v>
      </c>
      <c r="C69" s="3" t="s">
        <v>7779</v>
      </c>
      <c r="D69">
        <v>220</v>
      </c>
      <c r="E69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8270</v>
      </c>
      <c r="O69" s="5">
        <f>((E69/D69) *100)</f>
        <v>109.54545454545455</v>
      </c>
      <c r="P69" s="6">
        <f>IF(L69 = 0, 0, E69/L69)</f>
        <v>20.083333333333332</v>
      </c>
      <c r="Q69" t="str">
        <f>MID(N69,1,FIND("/",N69,1)-1)</f>
        <v>theater</v>
      </c>
      <c r="R69" t="str">
        <f>MID(N69,FIND("/",N69,1)+1,LEN(N69))</f>
        <v>plays</v>
      </c>
      <c r="S69" s="10">
        <f>(((J69/60)/60)/24)+DATE(1970,1,1)+(-5/24)</f>
        <v>42142.305682870363</v>
      </c>
      <c r="T69" s="10">
        <f>(((I69/60)/60)/24)+DATE(1970,1,1)+(-5/24)</f>
        <v>42155.749999999993</v>
      </c>
    </row>
    <row r="70" spans="1:20" ht="43.2" hidden="1" x14ac:dyDescent="0.3">
      <c r="A70">
        <v>3663</v>
      </c>
      <c r="B70" s="3" t="s">
        <v>3659</v>
      </c>
      <c r="C70" s="3" t="s">
        <v>7772</v>
      </c>
      <c r="D70">
        <v>225</v>
      </c>
      <c r="E70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8270</v>
      </c>
      <c r="O70" s="5">
        <f>((E70/D70) *100)</f>
        <v>104</v>
      </c>
      <c r="P70" s="6">
        <f>IF(L70 = 0, 0, E70/L70)</f>
        <v>26</v>
      </c>
      <c r="Q70" t="str">
        <f>MID(N70,1,FIND("/",N70,1)-1)</f>
        <v>theater</v>
      </c>
      <c r="R70" t="str">
        <f>MID(N70,FIND("/",N70,1)+1,LEN(N70))</f>
        <v>plays</v>
      </c>
      <c r="S70" s="10">
        <f>(((J70/60)/60)/24)+DATE(1970,1,1)+(-5/24)</f>
        <v>42665.243402777771</v>
      </c>
      <c r="T70" s="10">
        <f>(((I70/60)/60)/24)+DATE(1970,1,1)+(-5/24)</f>
        <v>42725.285069444442</v>
      </c>
    </row>
    <row r="71" spans="1:20" ht="43.2" hidden="1" x14ac:dyDescent="0.3">
      <c r="A71">
        <v>2543</v>
      </c>
      <c r="B71" s="3" t="s">
        <v>2542</v>
      </c>
      <c r="C71" s="3" t="s">
        <v>6652</v>
      </c>
      <c r="D71">
        <v>250</v>
      </c>
      <c r="E71">
        <v>391</v>
      </c>
      <c r="F71" t="s">
        <v>8218</v>
      </c>
      <c r="G71" t="s">
        <v>8223</v>
      </c>
      <c r="H71" t="s">
        <v>8245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8299</v>
      </c>
      <c r="O71" s="5">
        <f>((E71/D71) *100)</f>
        <v>156.4</v>
      </c>
      <c r="P71" s="6">
        <f>IF(L71 = 0, 0, E71/L71)</f>
        <v>30.076923076923077</v>
      </c>
      <c r="Q71" t="str">
        <f>MID(N71,1,FIND("/",N71,1)-1)</f>
        <v>music</v>
      </c>
      <c r="R71" t="str">
        <f>MID(N71,FIND("/",N71,1)+1,LEN(N71))</f>
        <v>classical music</v>
      </c>
      <c r="S71" s="10">
        <f>(((J71/60)/60)/24)+DATE(1970,1,1)+(-5/24)</f>
        <v>40513.899282407401</v>
      </c>
      <c r="T71" s="10">
        <f>(((I71/60)/60)/24)+DATE(1970,1,1)+(-5/24)</f>
        <v>40544.916666666664</v>
      </c>
    </row>
    <row r="72" spans="1:20" ht="43.2" hidden="1" x14ac:dyDescent="0.3">
      <c r="A72">
        <v>757</v>
      </c>
      <c r="B72" s="3" t="s">
        <v>757</v>
      </c>
      <c r="C72" s="3" t="s">
        <v>4866</v>
      </c>
      <c r="D72">
        <v>250</v>
      </c>
      <c r="E72">
        <v>595</v>
      </c>
      <c r="F72" t="s">
        <v>8218</v>
      </c>
      <c r="G72" t="s">
        <v>8223</v>
      </c>
      <c r="H72" t="s">
        <v>8245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8273</v>
      </c>
      <c r="O72" s="5">
        <f>((E72/D72) *100)</f>
        <v>238</v>
      </c>
      <c r="P72" s="6">
        <f>IF(L72 = 0, 0, E72/L72)</f>
        <v>33.055555555555557</v>
      </c>
      <c r="Q72" t="str">
        <f>MID(N72,1,FIND("/",N72,1)-1)</f>
        <v>publishing</v>
      </c>
      <c r="R72" t="str">
        <f>MID(N72,FIND("/",N72,1)+1,LEN(N72))</f>
        <v>nonfiction</v>
      </c>
      <c r="S72" s="10">
        <f>(((J72/60)/60)/24)+DATE(1970,1,1)+(-5/24)</f>
        <v>41234.846226851849</v>
      </c>
      <c r="T72" s="10">
        <f>(((I72/60)/60)/24)+DATE(1970,1,1)+(-5/24)</f>
        <v>41248.846226851849</v>
      </c>
    </row>
    <row r="73" spans="1:20" ht="28.8" hidden="1" x14ac:dyDescent="0.3">
      <c r="A73">
        <v>2154</v>
      </c>
      <c r="B73" s="3" t="s">
        <v>2154</v>
      </c>
      <c r="C73" s="3" t="s">
        <v>6263</v>
      </c>
      <c r="D73">
        <v>250</v>
      </c>
      <c r="E73">
        <v>2</v>
      </c>
      <c r="F73" t="s">
        <v>8220</v>
      </c>
      <c r="G73" t="s">
        <v>8223</v>
      </c>
      <c r="H73" t="s">
        <v>8245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8281</v>
      </c>
      <c r="O73" s="5">
        <f>((E73/D73) *100)</f>
        <v>0.8</v>
      </c>
      <c r="P73" s="6">
        <f>IF(L73 = 0, 0, E73/L73)</f>
        <v>1</v>
      </c>
      <c r="Q73" t="str">
        <f>MID(N73,1,FIND("/",N73,1)-1)</f>
        <v>games</v>
      </c>
      <c r="R73" t="str">
        <f>MID(N73,FIND("/",N73,1)+1,LEN(N73))</f>
        <v>video games</v>
      </c>
      <c r="S73" s="10">
        <f>(((J73/60)/60)/24)+DATE(1970,1,1)+(-5/24)</f>
        <v>41647.42392361111</v>
      </c>
      <c r="T73" s="10">
        <f>(((I73/60)/60)/24)+DATE(1970,1,1)+(-5/24)</f>
        <v>41667.42392361111</v>
      </c>
    </row>
    <row r="74" spans="1:20" ht="43.2" hidden="1" x14ac:dyDescent="0.3">
      <c r="A74">
        <v>94</v>
      </c>
      <c r="B74" s="3" t="s">
        <v>96</v>
      </c>
      <c r="C74" s="3" t="s">
        <v>4204</v>
      </c>
      <c r="D74">
        <v>250</v>
      </c>
      <c r="E74">
        <v>260</v>
      </c>
      <c r="F74" t="s">
        <v>8218</v>
      </c>
      <c r="G74" t="s">
        <v>8224</v>
      </c>
      <c r="H74" t="s">
        <v>8246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8265</v>
      </c>
      <c r="O74" s="5">
        <f>((E74/D74) *100)</f>
        <v>104</v>
      </c>
      <c r="P74" s="6">
        <f>IF(L74 = 0, 0, E74/L74)</f>
        <v>21.666666666666668</v>
      </c>
      <c r="Q74" t="str">
        <f>MID(N74,1,FIND("/",N74,1)-1)</f>
        <v>film &amp; video</v>
      </c>
      <c r="R74" t="str">
        <f>MID(N74,FIND("/",N74,1)+1,LEN(N74))</f>
        <v>shorts</v>
      </c>
      <c r="S74" s="10">
        <f>(((J74/60)/60)/24)+DATE(1970,1,1)+(-5/24)</f>
        <v>41716.509513888886</v>
      </c>
      <c r="T74" s="10">
        <f>(((I74/60)/60)/24)+DATE(1970,1,1)+(-5/24)</f>
        <v>41736.509513888886</v>
      </c>
    </row>
    <row r="75" spans="1:20" ht="57.6" hidden="1" x14ac:dyDescent="0.3">
      <c r="A75">
        <v>3660</v>
      </c>
      <c r="B75" s="3" t="s">
        <v>3656</v>
      </c>
      <c r="C75" s="3" t="s">
        <v>7769</v>
      </c>
      <c r="D75">
        <v>250</v>
      </c>
      <c r="E75">
        <v>250</v>
      </c>
      <c r="F75" t="s">
        <v>8218</v>
      </c>
      <c r="G75" t="s">
        <v>8224</v>
      </c>
      <c r="H75" t="s">
        <v>8246</v>
      </c>
      <c r="I75">
        <v>1419368925</v>
      </c>
      <c r="J75">
        <v>1417208925</v>
      </c>
      <c r="K75" t="b">
        <v>0</v>
      </c>
      <c r="L75">
        <v>22</v>
      </c>
      <c r="M75" t="b">
        <v>1</v>
      </c>
      <c r="N75" t="s">
        <v>8270</v>
      </c>
      <c r="O75" s="5">
        <f>((E75/D75) *100)</f>
        <v>100</v>
      </c>
      <c r="P75" s="6">
        <f>IF(L75 = 0, 0, E75/L75)</f>
        <v>11.363636363636363</v>
      </c>
      <c r="Q75" t="str">
        <f>MID(N75,1,FIND("/",N75,1)-1)</f>
        <v>theater</v>
      </c>
      <c r="R75" t="str">
        <f>MID(N75,FIND("/",N75,1)+1,LEN(N75))</f>
        <v>plays</v>
      </c>
      <c r="S75" s="10">
        <f>(((J75/60)/60)/24)+DATE(1970,1,1)+(-5/24)</f>
        <v>41971.672743055555</v>
      </c>
      <c r="T75" s="10">
        <f>(((I75/60)/60)/24)+DATE(1970,1,1)+(-5/24)</f>
        <v>41996.672743055555</v>
      </c>
    </row>
    <row r="76" spans="1:20" ht="43.2" hidden="1" x14ac:dyDescent="0.3">
      <c r="A76">
        <v>4011</v>
      </c>
      <c r="B76" s="3" t="s">
        <v>4006</v>
      </c>
      <c r="C76" s="3" t="s">
        <v>8115</v>
      </c>
      <c r="D76">
        <v>250</v>
      </c>
      <c r="E76">
        <v>19</v>
      </c>
      <c r="F76" t="s">
        <v>8220</v>
      </c>
      <c r="G76" t="s">
        <v>8224</v>
      </c>
      <c r="H76" t="s">
        <v>8246</v>
      </c>
      <c r="I76">
        <v>1422450278</v>
      </c>
      <c r="J76">
        <v>1419858278</v>
      </c>
      <c r="K76" t="b">
        <v>0</v>
      </c>
      <c r="L76">
        <v>4</v>
      </c>
      <c r="M76" t="b">
        <v>0</v>
      </c>
      <c r="N76" t="s">
        <v>8270</v>
      </c>
      <c r="O76" s="5">
        <f>((E76/D76) *100)</f>
        <v>7.6</v>
      </c>
      <c r="P76" s="6">
        <f>IF(L76 = 0, 0, E76/L76)</f>
        <v>4.75</v>
      </c>
      <c r="Q76" t="str">
        <f>MID(N76,1,FIND("/",N76,1)-1)</f>
        <v>theater</v>
      </c>
      <c r="R76" t="str">
        <f>MID(N76,FIND("/",N76,1)+1,LEN(N76))</f>
        <v>plays</v>
      </c>
      <c r="S76" s="10">
        <f>(((J76/60)/60)/24)+DATE(1970,1,1)+(-5/24)</f>
        <v>42002.336550925924</v>
      </c>
      <c r="T76" s="10">
        <f>(((I76/60)/60)/24)+DATE(1970,1,1)+(-5/24)</f>
        <v>42032.336550925924</v>
      </c>
    </row>
    <row r="77" spans="1:20" ht="43.2" hidden="1" x14ac:dyDescent="0.3">
      <c r="A77">
        <v>3818</v>
      </c>
      <c r="B77" s="3" t="s">
        <v>3814</v>
      </c>
      <c r="C77" s="3" t="s">
        <v>7927</v>
      </c>
      <c r="D77">
        <v>250</v>
      </c>
      <c r="E77">
        <v>570</v>
      </c>
      <c r="F77" t="s">
        <v>8218</v>
      </c>
      <c r="G77" t="s">
        <v>8223</v>
      </c>
      <c r="H77" t="s">
        <v>8245</v>
      </c>
      <c r="I77">
        <v>1426187582</v>
      </c>
      <c r="J77">
        <v>1423599182</v>
      </c>
      <c r="K77" t="b">
        <v>0</v>
      </c>
      <c r="L77">
        <v>10</v>
      </c>
      <c r="M77" t="b">
        <v>1</v>
      </c>
      <c r="N77" t="s">
        <v>8270</v>
      </c>
      <c r="O77" s="5">
        <f>((E77/D77) *100)</f>
        <v>227.99999999999997</v>
      </c>
      <c r="P77" s="6">
        <f>IF(L77 = 0, 0, E77/L77)</f>
        <v>57</v>
      </c>
      <c r="Q77" t="str">
        <f>MID(N77,1,FIND("/",N77,1)-1)</f>
        <v>theater</v>
      </c>
      <c r="R77" t="str">
        <f>MID(N77,FIND("/",N77,1)+1,LEN(N77))</f>
        <v>plays</v>
      </c>
      <c r="S77" s="10">
        <f>(((J77/60)/60)/24)+DATE(1970,1,1)+(-5/24)</f>
        <v>42045.634050925924</v>
      </c>
      <c r="T77" s="10">
        <f>(((I77/60)/60)/24)+DATE(1970,1,1)+(-5/24)</f>
        <v>42075.592384259253</v>
      </c>
    </row>
    <row r="78" spans="1:20" ht="43.2" hidden="1" x14ac:dyDescent="0.3">
      <c r="A78">
        <v>3545</v>
      </c>
      <c r="B78" s="3" t="s">
        <v>3543</v>
      </c>
      <c r="C78" s="3" t="s">
        <v>7654</v>
      </c>
      <c r="D78">
        <v>250</v>
      </c>
      <c r="E78">
        <v>251</v>
      </c>
      <c r="F78" t="s">
        <v>8218</v>
      </c>
      <c r="G78" t="s">
        <v>8223</v>
      </c>
      <c r="H78" t="s">
        <v>8245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8270</v>
      </c>
      <c r="O78" s="5">
        <f>((E78/D78) *100)</f>
        <v>100.4</v>
      </c>
      <c r="P78" s="6">
        <f>IF(L78 = 0, 0, E78/L78)</f>
        <v>31.375</v>
      </c>
      <c r="Q78" t="str">
        <f>MID(N78,1,FIND("/",N78,1)-1)</f>
        <v>theater</v>
      </c>
      <c r="R78" t="str">
        <f>MID(N78,FIND("/",N78,1)+1,LEN(N78))</f>
        <v>plays</v>
      </c>
      <c r="S78" s="10">
        <f>(((J78/60)/60)/24)+DATE(1970,1,1)+(-5/24)</f>
        <v>42075.599062499998</v>
      </c>
      <c r="T78" s="10">
        <f>(((I78/60)/60)/24)+DATE(1970,1,1)+(-5/24)</f>
        <v>42105.599062499998</v>
      </c>
    </row>
    <row r="79" spans="1:20" ht="43.2" hidden="1" x14ac:dyDescent="0.3">
      <c r="A79">
        <v>3423</v>
      </c>
      <c r="B79" s="3" t="s">
        <v>3421</v>
      </c>
      <c r="C79" s="3" t="s">
        <v>7532</v>
      </c>
      <c r="D79">
        <v>250</v>
      </c>
      <c r="E79">
        <v>350</v>
      </c>
      <c r="F79" t="s">
        <v>8218</v>
      </c>
      <c r="G79" t="s">
        <v>8223</v>
      </c>
      <c r="H79" t="s">
        <v>8245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8270</v>
      </c>
      <c r="O79" s="5">
        <f>((E79/D79) *100)</f>
        <v>140</v>
      </c>
      <c r="P79" s="6">
        <f>IF(L79 = 0, 0, E79/L79)</f>
        <v>35</v>
      </c>
      <c r="Q79" t="str">
        <f>MID(N79,1,FIND("/",N79,1)-1)</f>
        <v>theater</v>
      </c>
      <c r="R79" t="str">
        <f>MID(N79,FIND("/",N79,1)+1,LEN(N79))</f>
        <v>plays</v>
      </c>
      <c r="S79" s="10">
        <f>(((J79/60)/60)/24)+DATE(1970,1,1)+(-5/24)</f>
        <v>42088.703020833331</v>
      </c>
      <c r="T79" s="10">
        <f>(((I79/60)/60)/24)+DATE(1970,1,1)+(-5/24)</f>
        <v>42118.703020833331</v>
      </c>
    </row>
    <row r="80" spans="1:20" ht="72" hidden="1" x14ac:dyDescent="0.3">
      <c r="A80">
        <v>1287</v>
      </c>
      <c r="B80" s="3" t="s">
        <v>1287</v>
      </c>
      <c r="C80" s="3" t="s">
        <v>5396</v>
      </c>
      <c r="D80">
        <v>250</v>
      </c>
      <c r="E80">
        <v>605</v>
      </c>
      <c r="F80" t="s">
        <v>8218</v>
      </c>
      <c r="G80" t="s">
        <v>8224</v>
      </c>
      <c r="H80" t="s">
        <v>8246</v>
      </c>
      <c r="I80">
        <v>1434120856</v>
      </c>
      <c r="J80">
        <v>1428936856</v>
      </c>
      <c r="K80" t="b">
        <v>0</v>
      </c>
      <c r="L80">
        <v>25</v>
      </c>
      <c r="M80" t="b">
        <v>1</v>
      </c>
      <c r="N80" t="s">
        <v>8270</v>
      </c>
      <c r="O80" s="5">
        <f>((E80/D80) *100)</f>
        <v>242</v>
      </c>
      <c r="P80" s="6">
        <f>IF(L80 = 0, 0, E80/L80)</f>
        <v>24.2</v>
      </c>
      <c r="Q80" t="str">
        <f>MID(N80,1,FIND("/",N80,1)-1)</f>
        <v>theater</v>
      </c>
      <c r="R80" t="str">
        <f>MID(N80,FIND("/",N80,1)+1,LEN(N80))</f>
        <v>plays</v>
      </c>
      <c r="S80" s="10">
        <f>(((J80/60)/60)/24)+DATE(1970,1,1)+(-5/24)</f>
        <v>42107.412685185183</v>
      </c>
      <c r="T80" s="10">
        <f>(((I80/60)/60)/24)+DATE(1970,1,1)+(-5/24)</f>
        <v>42167.412685185183</v>
      </c>
    </row>
    <row r="81" spans="1:20" ht="43.2" hidden="1" x14ac:dyDescent="0.3">
      <c r="A81">
        <v>3442</v>
      </c>
      <c r="B81" s="3" t="s">
        <v>3440</v>
      </c>
      <c r="C81" s="3" t="s">
        <v>7551</v>
      </c>
      <c r="D81">
        <v>250</v>
      </c>
      <c r="E81">
        <v>250</v>
      </c>
      <c r="F81" t="s">
        <v>8218</v>
      </c>
      <c r="G81" t="s">
        <v>8223</v>
      </c>
      <c r="H81" t="s">
        <v>8245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8270</v>
      </c>
      <c r="O81" s="5">
        <f>((E81/D81) *100)</f>
        <v>100</v>
      </c>
      <c r="P81" s="6">
        <f>IF(L81 = 0, 0, E81/L81)</f>
        <v>31.25</v>
      </c>
      <c r="Q81" t="str">
        <f>MID(N81,1,FIND("/",N81,1)-1)</f>
        <v>theater</v>
      </c>
      <c r="R81" t="str">
        <f>MID(N81,FIND("/",N81,1)+1,LEN(N81))</f>
        <v>plays</v>
      </c>
      <c r="S81" s="10">
        <f>(((J81/60)/60)/24)+DATE(1970,1,1)+(-5/24)</f>
        <v>42124.63277777777</v>
      </c>
      <c r="T81" s="10">
        <f>(((I81/60)/60)/24)+DATE(1970,1,1)+(-5/24)</f>
        <v>42154.63277777777</v>
      </c>
    </row>
    <row r="82" spans="1:20" ht="43.2" hidden="1" x14ac:dyDescent="0.3">
      <c r="A82">
        <v>3462</v>
      </c>
      <c r="B82" s="3" t="s">
        <v>3460</v>
      </c>
      <c r="C82" s="3" t="s">
        <v>7571</v>
      </c>
      <c r="D82">
        <v>250</v>
      </c>
      <c r="E82">
        <v>505</v>
      </c>
      <c r="F82" t="s">
        <v>8218</v>
      </c>
      <c r="G82" t="s">
        <v>8223</v>
      </c>
      <c r="H82" t="s">
        <v>8245</v>
      </c>
      <c r="I82">
        <v>1436551200</v>
      </c>
      <c r="J82">
        <v>1435181628</v>
      </c>
      <c r="K82" t="b">
        <v>0</v>
      </c>
      <c r="L82">
        <v>17</v>
      </c>
      <c r="M82" t="b">
        <v>1</v>
      </c>
      <c r="N82" t="s">
        <v>8270</v>
      </c>
      <c r="O82" s="5">
        <f>((E82/D82) *100)</f>
        <v>202</v>
      </c>
      <c r="P82" s="6">
        <f>IF(L82 = 0, 0, E82/L82)</f>
        <v>29.705882352941178</v>
      </c>
      <c r="Q82" t="str">
        <f>MID(N82,1,FIND("/",N82,1)-1)</f>
        <v>theater</v>
      </c>
      <c r="R82" t="str">
        <f>MID(N82,FIND("/",N82,1)+1,LEN(N82))</f>
        <v>plays</v>
      </c>
      <c r="S82" s="10">
        <f>(((J82/60)/60)/24)+DATE(1970,1,1)+(-5/24)</f>
        <v>42179.690138888887</v>
      </c>
      <c r="T82" s="10">
        <f>(((I82/60)/60)/24)+DATE(1970,1,1)+(-5/24)</f>
        <v>42195.541666666664</v>
      </c>
    </row>
    <row r="83" spans="1:20" ht="43.2" hidden="1" x14ac:dyDescent="0.3">
      <c r="A83">
        <v>2861</v>
      </c>
      <c r="B83" s="3" t="s">
        <v>2860</v>
      </c>
      <c r="C83" s="3" t="s">
        <v>6970</v>
      </c>
      <c r="D83">
        <v>250</v>
      </c>
      <c r="E83">
        <v>80</v>
      </c>
      <c r="F83" t="s">
        <v>8220</v>
      </c>
      <c r="G83" t="s">
        <v>8225</v>
      </c>
      <c r="H83" t="s">
        <v>8247</v>
      </c>
      <c r="I83">
        <v>1443103848</v>
      </c>
      <c r="J83">
        <v>1441894248</v>
      </c>
      <c r="K83" t="b">
        <v>0</v>
      </c>
      <c r="L83">
        <v>3</v>
      </c>
      <c r="M83" t="b">
        <v>0</v>
      </c>
      <c r="N83" t="s">
        <v>8270</v>
      </c>
      <c r="O83" s="5">
        <f>((E83/D83) *100)</f>
        <v>32</v>
      </c>
      <c r="P83" s="6">
        <f>IF(L83 = 0, 0, E83/L83)</f>
        <v>26.666666666666668</v>
      </c>
      <c r="Q83" t="str">
        <f>MID(N83,1,FIND("/",N83,1)-1)</f>
        <v>theater</v>
      </c>
      <c r="R83" t="str">
        <f>MID(N83,FIND("/",N83,1)+1,LEN(N83))</f>
        <v>plays</v>
      </c>
      <c r="S83" s="10">
        <f>(((J83/60)/60)/24)+DATE(1970,1,1)+(-5/24)</f>
        <v>42257.3825</v>
      </c>
      <c r="T83" s="10">
        <f>(((I83/60)/60)/24)+DATE(1970,1,1)+(-5/24)</f>
        <v>42271.3825</v>
      </c>
    </row>
    <row r="84" spans="1:20" ht="43.2" hidden="1" x14ac:dyDescent="0.3">
      <c r="A84">
        <v>607</v>
      </c>
      <c r="B84" s="3" t="s">
        <v>607</v>
      </c>
      <c r="C84" s="3" t="s">
        <v>4716</v>
      </c>
      <c r="D84">
        <v>250</v>
      </c>
      <c r="E84">
        <v>0</v>
      </c>
      <c r="F84" t="s">
        <v>8219</v>
      </c>
      <c r="G84" t="s">
        <v>8223</v>
      </c>
      <c r="H84" t="s">
        <v>8245</v>
      </c>
      <c r="I84">
        <v>1448225336</v>
      </c>
      <c r="J84">
        <v>1445629736</v>
      </c>
      <c r="K84" t="b">
        <v>0</v>
      </c>
      <c r="L84">
        <v>0</v>
      </c>
      <c r="M84" t="b">
        <v>0</v>
      </c>
      <c r="N84" t="s">
        <v>8271</v>
      </c>
      <c r="O84" s="5">
        <f>((E84/D84) *100)</f>
        <v>0</v>
      </c>
      <c r="P84" s="6">
        <f>IF(L84 = 0, 0, E84/L84)</f>
        <v>0</v>
      </c>
      <c r="Q84" t="str">
        <f>MID(N84,1,FIND("/",N84,1)-1)</f>
        <v>technology</v>
      </c>
      <c r="R84" t="str">
        <f>MID(N84,FIND("/",N84,1)+1,LEN(N84))</f>
        <v>web</v>
      </c>
      <c r="S84" s="10">
        <f>(((J84/60)/60)/24)+DATE(1970,1,1)+(-5/24)</f>
        <v>42300.617314814815</v>
      </c>
      <c r="T84" s="10">
        <f>(((I84/60)/60)/24)+DATE(1970,1,1)+(-5/24)</f>
        <v>42330.65898148148</v>
      </c>
    </row>
    <row r="85" spans="1:20" ht="28.8" hidden="1" x14ac:dyDescent="0.3">
      <c r="A85">
        <v>3397</v>
      </c>
      <c r="B85" s="3" t="s">
        <v>3395</v>
      </c>
      <c r="C85" s="3" t="s">
        <v>7506</v>
      </c>
      <c r="D85">
        <v>250</v>
      </c>
      <c r="E85">
        <v>280</v>
      </c>
      <c r="F85" t="s">
        <v>8218</v>
      </c>
      <c r="G85" t="s">
        <v>8224</v>
      </c>
      <c r="H85" t="s">
        <v>8246</v>
      </c>
      <c r="I85">
        <v>1455832800</v>
      </c>
      <c r="J85">
        <v>1452338929</v>
      </c>
      <c r="K85" t="b">
        <v>0</v>
      </c>
      <c r="L85">
        <v>24</v>
      </c>
      <c r="M85" t="b">
        <v>1</v>
      </c>
      <c r="N85" t="s">
        <v>8270</v>
      </c>
      <c r="O85" s="5">
        <f>((E85/D85) *100)</f>
        <v>112.00000000000001</v>
      </c>
      <c r="P85" s="6">
        <f>IF(L85 = 0, 0, E85/L85)</f>
        <v>11.666666666666666</v>
      </c>
      <c r="Q85" t="str">
        <f>MID(N85,1,FIND("/",N85,1)-1)</f>
        <v>theater</v>
      </c>
      <c r="R85" t="str">
        <f>MID(N85,FIND("/",N85,1)+1,LEN(N85))</f>
        <v>plays</v>
      </c>
      <c r="S85" s="10">
        <f>(((J85/60)/60)/24)+DATE(1970,1,1)+(-5/24)</f>
        <v>42378.270011574066</v>
      </c>
      <c r="T85" s="10">
        <f>(((I85/60)/60)/24)+DATE(1970,1,1)+(-5/24)</f>
        <v>42418.708333333336</v>
      </c>
    </row>
    <row r="86" spans="1:20" ht="57.6" hidden="1" x14ac:dyDescent="0.3">
      <c r="A86">
        <v>3605</v>
      </c>
      <c r="B86" s="3" t="s">
        <v>3603</v>
      </c>
      <c r="C86" s="3" t="s">
        <v>7714</v>
      </c>
      <c r="D86">
        <v>250</v>
      </c>
      <c r="E86">
        <v>460</v>
      </c>
      <c r="F86" t="s">
        <v>8218</v>
      </c>
      <c r="G86" t="s">
        <v>8224</v>
      </c>
      <c r="H86" t="s">
        <v>8246</v>
      </c>
      <c r="I86">
        <v>1455390126</v>
      </c>
      <c r="J86">
        <v>1452798126</v>
      </c>
      <c r="K86" t="b">
        <v>0</v>
      </c>
      <c r="L86">
        <v>15</v>
      </c>
      <c r="M86" t="b">
        <v>1</v>
      </c>
      <c r="N86" t="s">
        <v>8270</v>
      </c>
      <c r="O86" s="5">
        <f>((E86/D86) *100)</f>
        <v>184</v>
      </c>
      <c r="P86" s="6">
        <f>IF(L86 = 0, 0, E86/L86)</f>
        <v>30.666666666666668</v>
      </c>
      <c r="Q86" t="str">
        <f>MID(N86,1,FIND("/",N86,1)-1)</f>
        <v>theater</v>
      </c>
      <c r="R86" t="str">
        <f>MID(N86,FIND("/",N86,1)+1,LEN(N86))</f>
        <v>plays</v>
      </c>
      <c r="S86" s="10">
        <f>(((J86/60)/60)/24)+DATE(1970,1,1)+(-5/24)</f>
        <v>42383.584791666661</v>
      </c>
      <c r="T86" s="10">
        <f>(((I86/60)/60)/24)+DATE(1970,1,1)+(-5/24)</f>
        <v>42413.584791666661</v>
      </c>
    </row>
    <row r="87" spans="1:20" ht="43.2" hidden="1" x14ac:dyDescent="0.3">
      <c r="A87">
        <v>3336</v>
      </c>
      <c r="B87" s="3" t="s">
        <v>3335</v>
      </c>
      <c r="C87" s="3" t="s">
        <v>7445</v>
      </c>
      <c r="D87">
        <v>250</v>
      </c>
      <c r="E87">
        <v>250</v>
      </c>
      <c r="F87" t="s">
        <v>8218</v>
      </c>
      <c r="G87" t="s">
        <v>8224</v>
      </c>
      <c r="H87" t="s">
        <v>8246</v>
      </c>
      <c r="I87">
        <v>1459845246</v>
      </c>
      <c r="J87">
        <v>1457429646</v>
      </c>
      <c r="K87" t="b">
        <v>0</v>
      </c>
      <c r="L87">
        <v>9</v>
      </c>
      <c r="M87" t="b">
        <v>1</v>
      </c>
      <c r="N87" t="s">
        <v>8270</v>
      </c>
      <c r="O87" s="5">
        <f>((E87/D87) *100)</f>
        <v>100</v>
      </c>
      <c r="P87" s="6">
        <f>IF(L87 = 0, 0, E87/L87)</f>
        <v>27.777777777777779</v>
      </c>
      <c r="Q87" t="str">
        <f>MID(N87,1,FIND("/",N87,1)-1)</f>
        <v>theater</v>
      </c>
      <c r="R87" t="str">
        <f>MID(N87,FIND("/",N87,1)+1,LEN(N87))</f>
        <v>plays</v>
      </c>
      <c r="S87" s="10">
        <f>(((J87/60)/60)/24)+DATE(1970,1,1)+(-5/24)</f>
        <v>42437.190347222226</v>
      </c>
      <c r="T87" s="10">
        <f>(((I87/60)/60)/24)+DATE(1970,1,1)+(-5/24)</f>
        <v>42465.148680555554</v>
      </c>
    </row>
    <row r="88" spans="1:20" ht="43.2" hidden="1" x14ac:dyDescent="0.3">
      <c r="A88">
        <v>3811</v>
      </c>
      <c r="B88" s="3" t="s">
        <v>3807</v>
      </c>
      <c r="C88" s="3" t="s">
        <v>7920</v>
      </c>
      <c r="D88">
        <v>250</v>
      </c>
      <c r="E88">
        <v>825</v>
      </c>
      <c r="F88" t="s">
        <v>8218</v>
      </c>
      <c r="G88" t="s">
        <v>8224</v>
      </c>
      <c r="H88" t="s">
        <v>8246</v>
      </c>
      <c r="I88">
        <v>1464692400</v>
      </c>
      <c r="J88">
        <v>1461769373</v>
      </c>
      <c r="K88" t="b">
        <v>0</v>
      </c>
      <c r="L88">
        <v>19</v>
      </c>
      <c r="M88" t="b">
        <v>1</v>
      </c>
      <c r="N88" t="s">
        <v>8270</v>
      </c>
      <c r="O88" s="5">
        <f>((E88/D88) *100)</f>
        <v>330</v>
      </c>
      <c r="P88" s="6">
        <f>IF(L88 = 0, 0, E88/L88)</f>
        <v>43.421052631578945</v>
      </c>
      <c r="Q88" t="str">
        <f>MID(N88,1,FIND("/",N88,1)-1)</f>
        <v>theater</v>
      </c>
      <c r="R88" t="str">
        <f>MID(N88,FIND("/",N88,1)+1,LEN(N88))</f>
        <v>plays</v>
      </c>
      <c r="S88" s="10">
        <f>(((J88/60)/60)/24)+DATE(1970,1,1)+(-5/24)</f>
        <v>42487.418668981474</v>
      </c>
      <c r="T88" s="10">
        <f>(((I88/60)/60)/24)+DATE(1970,1,1)+(-5/24)</f>
        <v>42521.249999999993</v>
      </c>
    </row>
    <row r="89" spans="1:20" ht="28.8" hidden="1" x14ac:dyDescent="0.3">
      <c r="A89">
        <v>3470</v>
      </c>
      <c r="B89" s="3" t="s">
        <v>3468</v>
      </c>
      <c r="C89" s="3" t="s">
        <v>7579</v>
      </c>
      <c r="D89">
        <v>250</v>
      </c>
      <c r="E89">
        <v>375</v>
      </c>
      <c r="F89" t="s">
        <v>8218</v>
      </c>
      <c r="G89" t="s">
        <v>8223</v>
      </c>
      <c r="H89" t="s">
        <v>8245</v>
      </c>
      <c r="I89">
        <v>1468618680</v>
      </c>
      <c r="J89">
        <v>1465345902</v>
      </c>
      <c r="K89" t="b">
        <v>0</v>
      </c>
      <c r="L89">
        <v>9</v>
      </c>
      <c r="M89" t="b">
        <v>1</v>
      </c>
      <c r="N89" t="s">
        <v>8270</v>
      </c>
      <c r="O89" s="5">
        <f>((E89/D89) *100)</f>
        <v>150</v>
      </c>
      <c r="P89" s="6">
        <f>IF(L89 = 0, 0, E89/L89)</f>
        <v>41.666666666666664</v>
      </c>
      <c r="Q89" t="str">
        <f>MID(N89,1,FIND("/",N89,1)-1)</f>
        <v>theater</v>
      </c>
      <c r="R89" t="str">
        <f>MID(N89,FIND("/",N89,1)+1,LEN(N89))</f>
        <v>plays</v>
      </c>
      <c r="S89" s="10">
        <f>(((J89/60)/60)/24)+DATE(1970,1,1)+(-5/24)</f>
        <v>42528.813680555548</v>
      </c>
      <c r="T89" s="10">
        <f>(((I89/60)/60)/24)+DATE(1970,1,1)+(-5/24)</f>
        <v>42566.693055555552</v>
      </c>
    </row>
    <row r="90" spans="1:20" ht="43.2" hidden="1" x14ac:dyDescent="0.3">
      <c r="A90">
        <v>2815</v>
      </c>
      <c r="B90" s="3" t="s">
        <v>2814</v>
      </c>
      <c r="C90" s="3" t="s">
        <v>6924</v>
      </c>
      <c r="D90">
        <v>250</v>
      </c>
      <c r="E90">
        <v>605</v>
      </c>
      <c r="F90" t="s">
        <v>8218</v>
      </c>
      <c r="G90" t="s">
        <v>8228</v>
      </c>
      <c r="H90" t="s">
        <v>8250</v>
      </c>
      <c r="I90">
        <v>1470595109</v>
      </c>
      <c r="J90">
        <v>1468003109</v>
      </c>
      <c r="K90" t="b">
        <v>0</v>
      </c>
      <c r="L90">
        <v>14</v>
      </c>
      <c r="M90" t="b">
        <v>1</v>
      </c>
      <c r="N90" t="s">
        <v>8270</v>
      </c>
      <c r="O90" s="5">
        <f>((E90/D90) *100)</f>
        <v>242</v>
      </c>
      <c r="P90" s="6">
        <f>IF(L90 = 0, 0, E90/L90)</f>
        <v>43.214285714285715</v>
      </c>
      <c r="Q90" t="str">
        <f>MID(N90,1,FIND("/",N90,1)-1)</f>
        <v>theater</v>
      </c>
      <c r="R90" t="str">
        <f>MID(N90,FIND("/",N90,1)+1,LEN(N90))</f>
        <v>plays</v>
      </c>
      <c r="S90" s="10">
        <f>(((J90/60)/60)/24)+DATE(1970,1,1)+(-5/24)</f>
        <v>42559.568391203698</v>
      </c>
      <c r="T90" s="10">
        <f>(((I90/60)/60)/24)+DATE(1970,1,1)+(-5/24)</f>
        <v>42589.568391203698</v>
      </c>
    </row>
    <row r="91" spans="1:20" ht="43.2" hidden="1" x14ac:dyDescent="0.3">
      <c r="A91">
        <v>3824</v>
      </c>
      <c r="B91" s="3" t="s">
        <v>3820</v>
      </c>
      <c r="C91" s="3" t="s">
        <v>7932</v>
      </c>
      <c r="D91">
        <v>250</v>
      </c>
      <c r="E91">
        <v>270</v>
      </c>
      <c r="F91" t="s">
        <v>8218</v>
      </c>
      <c r="G91" t="s">
        <v>8224</v>
      </c>
      <c r="H91" t="s">
        <v>8246</v>
      </c>
      <c r="I91">
        <v>1470058860</v>
      </c>
      <c r="J91">
        <v>1469026903</v>
      </c>
      <c r="K91" t="b">
        <v>0</v>
      </c>
      <c r="L91">
        <v>7</v>
      </c>
      <c r="M91" t="b">
        <v>1</v>
      </c>
      <c r="N91" t="s">
        <v>8270</v>
      </c>
      <c r="O91" s="5">
        <f>((E91/D91) *100)</f>
        <v>108</v>
      </c>
      <c r="P91" s="6">
        <f>IF(L91 = 0, 0, E91/L91)</f>
        <v>38.571428571428569</v>
      </c>
      <c r="Q91" t="str">
        <f>MID(N91,1,FIND("/",N91,1)-1)</f>
        <v>theater</v>
      </c>
      <c r="R91" t="str">
        <f>MID(N91,FIND("/",N91,1)+1,LEN(N91))</f>
        <v>plays</v>
      </c>
      <c r="S91" s="10">
        <f>(((J91/60)/60)/24)+DATE(1970,1,1)+(-5/24)</f>
        <v>42571.417858796289</v>
      </c>
      <c r="T91" s="10">
        <f>(((I91/60)/60)/24)+DATE(1970,1,1)+(-5/24)</f>
        <v>42583.361805555549</v>
      </c>
    </row>
    <row r="92" spans="1:20" ht="57.6" hidden="1" x14ac:dyDescent="0.3">
      <c r="A92">
        <v>856</v>
      </c>
      <c r="B92" s="3" t="s">
        <v>856</v>
      </c>
      <c r="C92" s="3" t="s">
        <v>4965</v>
      </c>
      <c r="D92">
        <v>250</v>
      </c>
      <c r="E92">
        <v>545</v>
      </c>
      <c r="F92" t="s">
        <v>8218</v>
      </c>
      <c r="G92" t="s">
        <v>8235</v>
      </c>
      <c r="H92" t="s">
        <v>8248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8276</v>
      </c>
      <c r="O92" s="5">
        <f>((E92/D92) *100)</f>
        <v>218.00000000000003</v>
      </c>
      <c r="P92" s="6">
        <f>IF(L92 = 0, 0, E92/L92)</f>
        <v>19.464285714285715</v>
      </c>
      <c r="Q92" t="str">
        <f>MID(N92,1,FIND("/",N92,1)-1)</f>
        <v>music</v>
      </c>
      <c r="R92" t="str">
        <f>MID(N92,FIND("/",N92,1)+1,LEN(N92))</f>
        <v>metal</v>
      </c>
      <c r="S92" s="10">
        <f>(((J92/60)/60)/24)+DATE(1970,1,1)+(-5/24)</f>
        <v>42609.103657407402</v>
      </c>
      <c r="T92" s="10">
        <f>(((I92/60)/60)/24)+DATE(1970,1,1)+(-5/24)</f>
        <v>42668.583333333336</v>
      </c>
    </row>
    <row r="93" spans="1:20" ht="43.2" hidden="1" x14ac:dyDescent="0.3">
      <c r="A93">
        <v>4078</v>
      </c>
      <c r="B93" s="3" t="s">
        <v>4073</v>
      </c>
      <c r="C93" s="3" t="s">
        <v>8180</v>
      </c>
      <c r="D93">
        <v>250</v>
      </c>
      <c r="E93">
        <v>0</v>
      </c>
      <c r="F93" t="s">
        <v>8220</v>
      </c>
      <c r="G93" t="s">
        <v>8224</v>
      </c>
      <c r="H93" t="s">
        <v>8246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8270</v>
      </c>
      <c r="O93" s="5">
        <f>((E93/D93) *100)</f>
        <v>0</v>
      </c>
      <c r="P93" s="6">
        <f>IF(L93 = 0, 0, E93/L93)</f>
        <v>0</v>
      </c>
      <c r="Q93" t="str">
        <f>MID(N93,1,FIND("/",N93,1)-1)</f>
        <v>theater</v>
      </c>
      <c r="R93" t="str">
        <f>MID(N93,FIND("/",N93,1)+1,LEN(N93))</f>
        <v>plays</v>
      </c>
      <c r="S93" s="10">
        <f>(((J93/60)/60)/24)+DATE(1970,1,1)+(-5/24)</f>
        <v>42732.579189814809</v>
      </c>
      <c r="T93" s="10">
        <f>(((I93/60)/60)/24)+DATE(1970,1,1)+(-5/24)</f>
        <v>42762.579189814809</v>
      </c>
    </row>
    <row r="94" spans="1:20" ht="43.2" hidden="1" x14ac:dyDescent="0.3">
      <c r="A94">
        <v>2323</v>
      </c>
      <c r="B94" s="3" t="s">
        <v>2323</v>
      </c>
      <c r="C94" s="3" t="s">
        <v>6432</v>
      </c>
      <c r="D94">
        <v>250</v>
      </c>
      <c r="E94">
        <v>120</v>
      </c>
      <c r="F94" t="s">
        <v>8221</v>
      </c>
      <c r="G94" t="s">
        <v>8223</v>
      </c>
      <c r="H94" t="s">
        <v>8245</v>
      </c>
      <c r="I94">
        <v>1490033247</v>
      </c>
      <c r="J94">
        <v>1489428447</v>
      </c>
      <c r="K94" t="b">
        <v>0</v>
      </c>
      <c r="L94">
        <v>4</v>
      </c>
      <c r="M94" t="b">
        <v>0</v>
      </c>
      <c r="N94" t="s">
        <v>8297</v>
      </c>
      <c r="O94" s="5">
        <f>((E94/D94) *100)</f>
        <v>48</v>
      </c>
      <c r="P94" s="6">
        <f>IF(L94 = 0, 0, E94/L94)</f>
        <v>30</v>
      </c>
      <c r="Q94" t="str">
        <f>MID(N94,1,FIND("/",N94,1)-1)</f>
        <v>food</v>
      </c>
      <c r="R94" t="str">
        <f>MID(N94,FIND("/",N94,1)+1,LEN(N94))</f>
        <v>small batch</v>
      </c>
      <c r="S94" s="10">
        <f>(((J94/60)/60)/24)+DATE(1970,1,1)+(-5/24)</f>
        <v>42807.54684027777</v>
      </c>
      <c r="T94" s="10">
        <f>(((I94/60)/60)/24)+DATE(1970,1,1)+(-5/24)</f>
        <v>42814.54684027777</v>
      </c>
    </row>
    <row r="95" spans="1:20" ht="43.2" hidden="1" x14ac:dyDescent="0.3">
      <c r="A95">
        <v>4100</v>
      </c>
      <c r="B95" s="3" t="s">
        <v>4095</v>
      </c>
      <c r="C95" s="3" t="s">
        <v>8202</v>
      </c>
      <c r="D95">
        <v>270</v>
      </c>
      <c r="E95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8270</v>
      </c>
      <c r="O95" s="5">
        <f>((E95/D95) *100)</f>
        <v>0</v>
      </c>
      <c r="P95" s="6">
        <f>IF(L95 = 0, 0, E95/L95)</f>
        <v>0</v>
      </c>
      <c r="Q95" t="str">
        <f>MID(N95,1,FIND("/",N95,1)-1)</f>
        <v>theater</v>
      </c>
      <c r="R95" t="str">
        <f>MID(N95,FIND("/",N95,1)+1,LEN(N95))</f>
        <v>plays</v>
      </c>
      <c r="S95" s="10">
        <f>(((J95/60)/60)/24)+DATE(1970,1,1)+(-5/24)</f>
        <v>41926.916550925926</v>
      </c>
      <c r="T95" s="10">
        <f>(((I95/60)/60)/24)+DATE(1970,1,1)+(-5/24)</f>
        <v>41936.916550925926</v>
      </c>
    </row>
    <row r="96" spans="1:20" ht="43.2" hidden="1" x14ac:dyDescent="0.3">
      <c r="A96">
        <v>1876</v>
      </c>
      <c r="B96" s="3" t="s">
        <v>1876</v>
      </c>
      <c r="C96" s="3" t="s">
        <v>5985</v>
      </c>
      <c r="D96">
        <v>280</v>
      </c>
      <c r="E96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8282</v>
      </c>
      <c r="O96" s="5">
        <f>((E96/D96) *100)</f>
        <v>0</v>
      </c>
      <c r="P96" s="6">
        <f>IF(L96 = 0, 0, E96/L96)</f>
        <v>0</v>
      </c>
      <c r="Q96" t="str">
        <f>MID(N96,1,FIND("/",N96,1)-1)</f>
        <v>games</v>
      </c>
      <c r="R96" t="str">
        <f>MID(N96,FIND("/",N96,1)+1,LEN(N96))</f>
        <v>mobile games</v>
      </c>
      <c r="S96" s="10">
        <f>(((J96/60)/60)/24)+DATE(1970,1,1)+(-5/24)</f>
        <v>41776.076446759253</v>
      </c>
      <c r="T96" s="10">
        <f>(((I96/60)/60)/24)+DATE(1970,1,1)+(-5/24)</f>
        <v>41806.076446759253</v>
      </c>
    </row>
    <row r="97" spans="1:20" ht="43.2" hidden="1" x14ac:dyDescent="0.3">
      <c r="A97">
        <v>2299</v>
      </c>
      <c r="B97" s="3" t="s">
        <v>2299</v>
      </c>
      <c r="C97" s="3" t="s">
        <v>6408</v>
      </c>
      <c r="D97">
        <v>300</v>
      </c>
      <c r="E97">
        <v>1050.5</v>
      </c>
      <c r="F97" t="s">
        <v>8218</v>
      </c>
      <c r="G97" t="s">
        <v>8223</v>
      </c>
      <c r="H97" t="s">
        <v>8245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8275</v>
      </c>
      <c r="O97" s="5">
        <f>((E97/D97) *100)</f>
        <v>350.16666666666663</v>
      </c>
      <c r="P97" s="6">
        <f>IF(L97 = 0, 0, E97/L97)</f>
        <v>75.035714285714292</v>
      </c>
      <c r="Q97" t="str">
        <f>MID(N97,1,FIND("/",N97,1)-1)</f>
        <v>music</v>
      </c>
      <c r="R97" t="str">
        <f>MID(N97,FIND("/",N97,1)+1,LEN(N97))</f>
        <v>rock</v>
      </c>
      <c r="S97" s="10">
        <f>(((J97/60)/60)/24)+DATE(1970,1,1)+(-5/24)</f>
        <v>40564.824178240735</v>
      </c>
      <c r="T97" s="10">
        <f>(((I97/60)/60)/24)+DATE(1970,1,1)+(-5/24)</f>
        <v>40579.824178240735</v>
      </c>
    </row>
    <row r="98" spans="1:20" ht="43.2" hidden="1" x14ac:dyDescent="0.3">
      <c r="A98">
        <v>2281</v>
      </c>
      <c r="B98" s="3" t="s">
        <v>2281</v>
      </c>
      <c r="C98" s="3" t="s">
        <v>6390</v>
      </c>
      <c r="D98">
        <v>300</v>
      </c>
      <c r="E98">
        <v>555</v>
      </c>
      <c r="F98" t="s">
        <v>8218</v>
      </c>
      <c r="G98" t="s">
        <v>8223</v>
      </c>
      <c r="H98" t="s">
        <v>8245</v>
      </c>
      <c r="I98">
        <v>1311576600</v>
      </c>
      <c r="J98">
        <v>1306219897</v>
      </c>
      <c r="K98" t="b">
        <v>0</v>
      </c>
      <c r="L98">
        <v>11</v>
      </c>
      <c r="M98" t="b">
        <v>1</v>
      </c>
      <c r="N98" t="s">
        <v>8275</v>
      </c>
      <c r="O98" s="5">
        <f>((E98/D98) *100)</f>
        <v>185</v>
      </c>
      <c r="P98" s="6">
        <f>IF(L98 = 0, 0, E98/L98)</f>
        <v>50.454545454545453</v>
      </c>
      <c r="Q98" t="str">
        <f>MID(N98,1,FIND("/",N98,1)-1)</f>
        <v>music</v>
      </c>
      <c r="R98" t="str">
        <f>MID(N98,FIND("/",N98,1)+1,LEN(N98))</f>
        <v>rock</v>
      </c>
      <c r="S98" s="10">
        <f>(((J98/60)/60)/24)+DATE(1970,1,1)+(-5/24)</f>
        <v>40687.077511574069</v>
      </c>
      <c r="T98" s="10">
        <f>(((I98/60)/60)/24)+DATE(1970,1,1)+(-5/24)</f>
        <v>40749.076388888883</v>
      </c>
    </row>
    <row r="99" spans="1:20" ht="43.2" hidden="1" x14ac:dyDescent="0.3">
      <c r="A99">
        <v>76</v>
      </c>
      <c r="B99" s="3" t="s">
        <v>78</v>
      </c>
      <c r="C99" s="3" t="s">
        <v>4186</v>
      </c>
      <c r="D99">
        <v>300</v>
      </c>
      <c r="E99">
        <v>460</v>
      </c>
      <c r="F99" t="s">
        <v>8218</v>
      </c>
      <c r="G99" t="s">
        <v>8223</v>
      </c>
      <c r="H99" t="s">
        <v>8245</v>
      </c>
      <c r="I99">
        <v>1325007358</v>
      </c>
      <c r="J99">
        <v>1319819758</v>
      </c>
      <c r="K99" t="b">
        <v>0</v>
      </c>
      <c r="L99">
        <v>15</v>
      </c>
      <c r="M99" t="b">
        <v>1</v>
      </c>
      <c r="N99" t="s">
        <v>8265</v>
      </c>
      <c r="O99" s="5">
        <f>((E99/D99) *100)</f>
        <v>153.33333333333334</v>
      </c>
      <c r="P99" s="6">
        <f>IF(L99 = 0, 0, E99/L99)</f>
        <v>30.666666666666668</v>
      </c>
      <c r="Q99" t="str">
        <f>MID(N99,1,FIND("/",N99,1)-1)</f>
        <v>film &amp; video</v>
      </c>
      <c r="R99" t="str">
        <f>MID(N99,FIND("/",N99,1)+1,LEN(N99))</f>
        <v>shorts</v>
      </c>
      <c r="S99" s="10">
        <f>(((J99/60)/60)/24)+DATE(1970,1,1)+(-5/24)</f>
        <v>40844.483310185184</v>
      </c>
      <c r="T99" s="10">
        <f>(((I99/60)/60)/24)+DATE(1970,1,1)+(-5/24)</f>
        <v>40904.524976851848</v>
      </c>
    </row>
    <row r="100" spans="1:20" ht="57.6" hidden="1" x14ac:dyDescent="0.3">
      <c r="A100">
        <v>827</v>
      </c>
      <c r="B100" s="3" t="s">
        <v>827</v>
      </c>
      <c r="C100" s="3" t="s">
        <v>4936</v>
      </c>
      <c r="D100">
        <v>300</v>
      </c>
      <c r="E100">
        <v>310</v>
      </c>
      <c r="F100" t="s">
        <v>8218</v>
      </c>
      <c r="G100" t="s">
        <v>8223</v>
      </c>
      <c r="H100" t="s">
        <v>8245</v>
      </c>
      <c r="I100">
        <v>1329248940</v>
      </c>
      <c r="J100">
        <v>1326972107</v>
      </c>
      <c r="K100" t="b">
        <v>0</v>
      </c>
      <c r="L100">
        <v>11</v>
      </c>
      <c r="M100" t="b">
        <v>1</v>
      </c>
      <c r="N100" t="s">
        <v>8275</v>
      </c>
      <c r="O100" s="5">
        <f>((E100/D100) *100)</f>
        <v>103.33333333333334</v>
      </c>
      <c r="P100" s="6">
        <f>IF(L100 = 0, 0, E100/L100)</f>
        <v>28.181818181818183</v>
      </c>
      <c r="Q100" t="str">
        <f>MID(N100,1,FIND("/",N100,1)-1)</f>
        <v>music</v>
      </c>
      <c r="R100" t="str">
        <f>MID(N100,FIND("/",N100,1)+1,LEN(N100))</f>
        <v>rock</v>
      </c>
      <c r="S100" s="10">
        <f>(((J100/60)/60)/24)+DATE(1970,1,1)+(-5/24)</f>
        <v>40927.265127314815</v>
      </c>
      <c r="T100" s="10">
        <f>(((I100/60)/60)/24)+DATE(1970,1,1)+(-5/24)</f>
        <v>40953.617361111108</v>
      </c>
    </row>
    <row r="101" spans="1:20" ht="43.2" hidden="1" x14ac:dyDescent="0.3">
      <c r="A101">
        <v>2486</v>
      </c>
      <c r="B101" s="3" t="s">
        <v>2485</v>
      </c>
      <c r="C101" s="3" t="s">
        <v>6595</v>
      </c>
      <c r="D101">
        <v>300</v>
      </c>
      <c r="E101">
        <v>797</v>
      </c>
      <c r="F101" t="s">
        <v>8218</v>
      </c>
      <c r="G101" t="s">
        <v>8223</v>
      </c>
      <c r="H101" t="s">
        <v>8245</v>
      </c>
      <c r="I101">
        <v>1335113976</v>
      </c>
      <c r="J101">
        <v>1332521976</v>
      </c>
      <c r="K101" t="b">
        <v>0</v>
      </c>
      <c r="L101">
        <v>30</v>
      </c>
      <c r="M101" t="b">
        <v>1</v>
      </c>
      <c r="N101" t="s">
        <v>8278</v>
      </c>
      <c r="O101" s="5">
        <f>((E101/D101) *100)</f>
        <v>265.66666666666669</v>
      </c>
      <c r="P101" s="6">
        <f>IF(L101 = 0, 0, E101/L101)</f>
        <v>26.566666666666666</v>
      </c>
      <c r="Q101" t="str">
        <f>MID(N101,1,FIND("/",N101,1)-1)</f>
        <v>music</v>
      </c>
      <c r="R101" t="str">
        <f>MID(N101,FIND("/",N101,1)+1,LEN(N101))</f>
        <v>indie rock</v>
      </c>
      <c r="S101" s="10">
        <f>(((J101/60)/60)/24)+DATE(1970,1,1)+(-5/24)</f>
        <v>40991.499722222223</v>
      </c>
      <c r="T101" s="10">
        <f>(((I101/60)/60)/24)+DATE(1970,1,1)+(-5/24)</f>
        <v>41021.499722222223</v>
      </c>
    </row>
    <row r="102" spans="1:20" ht="28.8" hidden="1" x14ac:dyDescent="0.3">
      <c r="A102">
        <v>2479</v>
      </c>
      <c r="B102" s="3" t="s">
        <v>2478</v>
      </c>
      <c r="C102" s="3" t="s">
        <v>6588</v>
      </c>
      <c r="D102">
        <v>300</v>
      </c>
      <c r="E102">
        <v>400.33</v>
      </c>
      <c r="F102" t="s">
        <v>8218</v>
      </c>
      <c r="G102" t="s">
        <v>8223</v>
      </c>
      <c r="H102" t="s">
        <v>8245</v>
      </c>
      <c r="I102">
        <v>1343440800</v>
      </c>
      <c r="J102">
        <v>1342545994</v>
      </c>
      <c r="K102" t="b">
        <v>0</v>
      </c>
      <c r="L102">
        <v>16</v>
      </c>
      <c r="M102" t="b">
        <v>1</v>
      </c>
      <c r="N102" t="s">
        <v>8278</v>
      </c>
      <c r="O102" s="5">
        <f>((E102/D102) *100)</f>
        <v>133.44333333333333</v>
      </c>
      <c r="P102" s="6">
        <f>IF(L102 = 0, 0, E102/L102)</f>
        <v>25.020624999999999</v>
      </c>
      <c r="Q102" t="str">
        <f>MID(N102,1,FIND("/",N102,1)-1)</f>
        <v>music</v>
      </c>
      <c r="R102" t="str">
        <f>MID(N102,FIND("/",N102,1)+1,LEN(N102))</f>
        <v>indie rock</v>
      </c>
      <c r="S102" s="10">
        <f>(((J102/60)/60)/24)+DATE(1970,1,1)+(-5/24)</f>
        <v>41107.518449074072</v>
      </c>
      <c r="T102" s="10">
        <f>(((I102/60)/60)/24)+DATE(1970,1,1)+(-5/24)</f>
        <v>41117.875</v>
      </c>
    </row>
    <row r="103" spans="1:20" ht="28.8" hidden="1" x14ac:dyDescent="0.3">
      <c r="A103">
        <v>1849</v>
      </c>
      <c r="B103" s="3" t="s">
        <v>1849</v>
      </c>
      <c r="C103" s="3" t="s">
        <v>5958</v>
      </c>
      <c r="D103">
        <v>300</v>
      </c>
      <c r="E103">
        <v>301</v>
      </c>
      <c r="F103" t="s">
        <v>8218</v>
      </c>
      <c r="G103" t="s">
        <v>8223</v>
      </c>
      <c r="H103" t="s">
        <v>8245</v>
      </c>
      <c r="I103">
        <v>1350505059</v>
      </c>
      <c r="J103">
        <v>1347913059</v>
      </c>
      <c r="K103" t="b">
        <v>0</v>
      </c>
      <c r="L103">
        <v>8</v>
      </c>
      <c r="M103" t="b">
        <v>1</v>
      </c>
      <c r="N103" t="s">
        <v>8275</v>
      </c>
      <c r="O103" s="5">
        <f>((E103/D103) *100)</f>
        <v>100.33333333333334</v>
      </c>
      <c r="P103" s="6">
        <f>IF(L103 = 0, 0, E103/L103)</f>
        <v>37.625</v>
      </c>
      <c r="Q103" t="str">
        <f>MID(N103,1,FIND("/",N103,1)-1)</f>
        <v>music</v>
      </c>
      <c r="R103" t="str">
        <f>MID(N103,FIND("/",N103,1)+1,LEN(N103))</f>
        <v>rock</v>
      </c>
      <c r="S103" s="10">
        <f>(((J103/60)/60)/24)+DATE(1970,1,1)+(-5/24)</f>
        <v>41169.637256944443</v>
      </c>
      <c r="T103" s="10">
        <f>(((I103/60)/60)/24)+DATE(1970,1,1)+(-5/24)</f>
        <v>41199.637256944443</v>
      </c>
    </row>
    <row r="104" spans="1:20" ht="43.2" hidden="1" x14ac:dyDescent="0.3">
      <c r="A104">
        <v>2112</v>
      </c>
      <c r="B104" s="3" t="s">
        <v>2112</v>
      </c>
      <c r="C104" s="3" t="s">
        <v>6221</v>
      </c>
      <c r="D104">
        <v>300</v>
      </c>
      <c r="E104">
        <v>300</v>
      </c>
      <c r="F104" t="s">
        <v>8218</v>
      </c>
      <c r="G104" t="s">
        <v>8223</v>
      </c>
      <c r="H104" t="s">
        <v>8245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8278</v>
      </c>
      <c r="O104" s="5">
        <f>((E104/D104) *100)</f>
        <v>100</v>
      </c>
      <c r="P104" s="6">
        <f>IF(L104 = 0, 0, E104/L104)</f>
        <v>27.272727272727273</v>
      </c>
      <c r="Q104" t="str">
        <f>MID(N104,1,FIND("/",N104,1)-1)</f>
        <v>music</v>
      </c>
      <c r="R104" t="str">
        <f>MID(N104,FIND("/",N104,1)+1,LEN(N104))</f>
        <v>indie rock</v>
      </c>
      <c r="S104" s="10">
        <f>(((J104/60)/60)/24)+DATE(1970,1,1)+(-5/24)</f>
        <v>41365.719826388886</v>
      </c>
      <c r="T104" s="10">
        <f>(((I104/60)/60)/24)+DATE(1970,1,1)+(-5/24)</f>
        <v>41379.719826388886</v>
      </c>
    </row>
    <row r="105" spans="1:20" ht="28.8" hidden="1" x14ac:dyDescent="0.3">
      <c r="A105">
        <v>1822</v>
      </c>
      <c r="B105" s="3" t="s">
        <v>1822</v>
      </c>
      <c r="C105" s="3" t="s">
        <v>5931</v>
      </c>
      <c r="D105">
        <v>300</v>
      </c>
      <c r="E105">
        <v>300</v>
      </c>
      <c r="F105" t="s">
        <v>8218</v>
      </c>
      <c r="G105" t="s">
        <v>8228</v>
      </c>
      <c r="H105" t="s">
        <v>8250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8275</v>
      </c>
      <c r="O105" s="5">
        <f>((E105/D105) *100)</f>
        <v>100</v>
      </c>
      <c r="P105" s="6">
        <f>IF(L105 = 0, 0, E105/L105)</f>
        <v>27.272727272727273</v>
      </c>
      <c r="Q105" t="str">
        <f>MID(N105,1,FIND("/",N105,1)-1)</f>
        <v>music</v>
      </c>
      <c r="R105" t="str">
        <f>MID(N105,FIND("/",N105,1)+1,LEN(N105))</f>
        <v>rock</v>
      </c>
      <c r="S105" s="10">
        <f>(((J105/60)/60)/24)+DATE(1970,1,1)+(-5/24)</f>
        <v>41634.588680555549</v>
      </c>
      <c r="T105" s="10">
        <f>(((I105/60)/60)/24)+DATE(1970,1,1)+(-5/24)</f>
        <v>41670.584027777775</v>
      </c>
    </row>
    <row r="106" spans="1:20" ht="43.2" hidden="1" x14ac:dyDescent="0.3">
      <c r="A106">
        <v>1345</v>
      </c>
      <c r="B106" s="3" t="s">
        <v>1345</v>
      </c>
      <c r="C106" s="3" t="s">
        <v>5454</v>
      </c>
      <c r="D106">
        <v>300</v>
      </c>
      <c r="E106">
        <v>375</v>
      </c>
      <c r="F106" t="s">
        <v>8218</v>
      </c>
      <c r="G106" t="s">
        <v>8223</v>
      </c>
      <c r="H106" t="s">
        <v>8245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8273</v>
      </c>
      <c r="O106" s="5">
        <f>((E106/D106) *100)</f>
        <v>125</v>
      </c>
      <c r="P106" s="6">
        <f>IF(L106 = 0, 0, E106/L106)</f>
        <v>53.571428571428569</v>
      </c>
      <c r="Q106" t="str">
        <f>MID(N106,1,FIND("/",N106,1)-1)</f>
        <v>publishing</v>
      </c>
      <c r="R106" t="str">
        <f>MID(N106,FIND("/",N106,1)+1,LEN(N106))</f>
        <v>nonfiction</v>
      </c>
      <c r="S106" s="10">
        <f>(((J106/60)/60)/24)+DATE(1970,1,1)+(-5/24)</f>
        <v>41799.606006944443</v>
      </c>
      <c r="T106" s="10">
        <f>(((I106/60)/60)/24)+DATE(1970,1,1)+(-5/24)</f>
        <v>41834.606006944443</v>
      </c>
    </row>
    <row r="107" spans="1:20" ht="43.2" hidden="1" x14ac:dyDescent="0.3">
      <c r="A107">
        <v>2994</v>
      </c>
      <c r="B107" s="3" t="s">
        <v>2993</v>
      </c>
      <c r="C107" s="3" t="s">
        <v>7103</v>
      </c>
      <c r="D107">
        <v>300</v>
      </c>
      <c r="E107">
        <v>1373.24</v>
      </c>
      <c r="F107" t="s">
        <v>8218</v>
      </c>
      <c r="G107" t="s">
        <v>8224</v>
      </c>
      <c r="H107" t="s">
        <v>8246</v>
      </c>
      <c r="I107">
        <v>1412335772</v>
      </c>
      <c r="J107">
        <v>1409743772</v>
      </c>
      <c r="K107" t="b">
        <v>0</v>
      </c>
      <c r="L107">
        <v>59</v>
      </c>
      <c r="M107" t="b">
        <v>1</v>
      </c>
      <c r="N107" t="s">
        <v>8302</v>
      </c>
      <c r="O107" s="5">
        <f>((E107/D107) *100)</f>
        <v>457.74666666666673</v>
      </c>
      <c r="P107" s="6">
        <f>IF(L107 = 0, 0, E107/L107)</f>
        <v>23.275254237288134</v>
      </c>
      <c r="Q107" t="str">
        <f>MID(N107,1,FIND("/",N107,1)-1)</f>
        <v>theater</v>
      </c>
      <c r="R107" t="str">
        <f>MID(N107,FIND("/",N107,1)+1,LEN(N107))</f>
        <v>spaces</v>
      </c>
      <c r="S107" s="10">
        <f>(((J107/60)/60)/24)+DATE(1970,1,1)+(-5/24)</f>
        <v>41885.270509259259</v>
      </c>
      <c r="T107" s="10">
        <f>(((I107/60)/60)/24)+DATE(1970,1,1)+(-5/24)</f>
        <v>41915.270509259259</v>
      </c>
    </row>
    <row r="108" spans="1:20" ht="57.6" hidden="1" x14ac:dyDescent="0.3">
      <c r="A108">
        <v>3255</v>
      </c>
      <c r="B108" s="3" t="s">
        <v>3254</v>
      </c>
      <c r="C108" s="3" t="s">
        <v>7364</v>
      </c>
      <c r="D108">
        <v>300</v>
      </c>
      <c r="E108">
        <v>525</v>
      </c>
      <c r="F108" t="s">
        <v>8218</v>
      </c>
      <c r="G108" t="s">
        <v>8224</v>
      </c>
      <c r="H108" t="s">
        <v>8246</v>
      </c>
      <c r="I108">
        <v>1412706375</v>
      </c>
      <c r="J108">
        <v>1410114375</v>
      </c>
      <c r="K108" t="b">
        <v>1</v>
      </c>
      <c r="L108">
        <v>18</v>
      </c>
      <c r="M108" t="b">
        <v>1</v>
      </c>
      <c r="N108" t="s">
        <v>8270</v>
      </c>
      <c r="O108" s="5">
        <f>((E108/D108) *100)</f>
        <v>175</v>
      </c>
      <c r="P108" s="6">
        <f>IF(L108 = 0, 0, E108/L108)</f>
        <v>29.166666666666668</v>
      </c>
      <c r="Q108" t="str">
        <f>MID(N108,1,FIND("/",N108,1)-1)</f>
        <v>theater</v>
      </c>
      <c r="R108" t="str">
        <f>MID(N108,FIND("/",N108,1)+1,LEN(N108))</f>
        <v>plays</v>
      </c>
      <c r="S108" s="10">
        <f>(((J108/60)/60)/24)+DATE(1970,1,1)+(-5/24)</f>
        <v>41889.559895833328</v>
      </c>
      <c r="T108" s="10">
        <f>(((I108/60)/60)/24)+DATE(1970,1,1)+(-5/24)</f>
        <v>41919.559895833328</v>
      </c>
    </row>
    <row r="109" spans="1:20" ht="43.2" hidden="1" x14ac:dyDescent="0.3">
      <c r="A109">
        <v>3475</v>
      </c>
      <c r="B109" s="3" t="s">
        <v>3473</v>
      </c>
      <c r="C109" s="3" t="s">
        <v>7584</v>
      </c>
      <c r="D109">
        <v>300</v>
      </c>
      <c r="E109">
        <v>340</v>
      </c>
      <c r="F109" t="s">
        <v>8218</v>
      </c>
      <c r="G109" t="s">
        <v>8224</v>
      </c>
      <c r="H109" t="s">
        <v>8246</v>
      </c>
      <c r="I109">
        <v>1414972800</v>
      </c>
      <c r="J109">
        <v>1412629704</v>
      </c>
      <c r="K109" t="b">
        <v>0</v>
      </c>
      <c r="L109">
        <v>17</v>
      </c>
      <c r="M109" t="b">
        <v>1</v>
      </c>
      <c r="N109" t="s">
        <v>8270</v>
      </c>
      <c r="O109" s="5">
        <f>((E109/D109) *100)</f>
        <v>113.33333333333333</v>
      </c>
      <c r="P109" s="6">
        <f>IF(L109 = 0, 0, E109/L109)</f>
        <v>20</v>
      </c>
      <c r="Q109" t="str">
        <f>MID(N109,1,FIND("/",N109,1)-1)</f>
        <v>theater</v>
      </c>
      <c r="R109" t="str">
        <f>MID(N109,FIND("/",N109,1)+1,LEN(N109))</f>
        <v>plays</v>
      </c>
      <c r="S109" s="10">
        <f>(((J109/60)/60)/24)+DATE(1970,1,1)+(-5/24)</f>
        <v>41918.672499999993</v>
      </c>
      <c r="T109" s="10">
        <f>(((I109/60)/60)/24)+DATE(1970,1,1)+(-5/24)</f>
        <v>41945.791666666664</v>
      </c>
    </row>
    <row r="110" spans="1:20" ht="43.2" hidden="1" x14ac:dyDescent="0.3">
      <c r="A110">
        <v>3476</v>
      </c>
      <c r="B110" s="3" t="s">
        <v>3474</v>
      </c>
      <c r="C110" s="3" t="s">
        <v>7585</v>
      </c>
      <c r="D110">
        <v>300</v>
      </c>
      <c r="E110">
        <v>312</v>
      </c>
      <c r="F110" t="s">
        <v>8218</v>
      </c>
      <c r="G110" t="s">
        <v>8223</v>
      </c>
      <c r="H110" t="s">
        <v>8245</v>
      </c>
      <c r="I110">
        <v>1414378800</v>
      </c>
      <c r="J110">
        <v>1412836990</v>
      </c>
      <c r="K110" t="b">
        <v>0</v>
      </c>
      <c r="L110">
        <v>6</v>
      </c>
      <c r="M110" t="b">
        <v>1</v>
      </c>
      <c r="N110" t="s">
        <v>8270</v>
      </c>
      <c r="O110" s="5">
        <f>((E110/D110) *100)</f>
        <v>104</v>
      </c>
      <c r="P110" s="6">
        <f>IF(L110 = 0, 0, E110/L110)</f>
        <v>52</v>
      </c>
      <c r="Q110" t="str">
        <f>MID(N110,1,FIND("/",N110,1)-1)</f>
        <v>theater</v>
      </c>
      <c r="R110" t="str">
        <f>MID(N110,FIND("/",N110,1)+1,LEN(N110))</f>
        <v>plays</v>
      </c>
      <c r="S110" s="10">
        <f>(((J110/60)/60)/24)+DATE(1970,1,1)+(-5/24)</f>
        <v>41921.071643518517</v>
      </c>
      <c r="T110" s="10">
        <f>(((I110/60)/60)/24)+DATE(1970,1,1)+(-5/24)</f>
        <v>41938.916666666664</v>
      </c>
    </row>
    <row r="111" spans="1:20" ht="43.2" hidden="1" x14ac:dyDescent="0.3">
      <c r="A111">
        <v>4043</v>
      </c>
      <c r="B111" s="3" t="s">
        <v>4038</v>
      </c>
      <c r="C111" s="3" t="s">
        <v>8146</v>
      </c>
      <c r="D111">
        <v>300</v>
      </c>
      <c r="E111">
        <v>0</v>
      </c>
      <c r="F111" t="s">
        <v>8220</v>
      </c>
      <c r="G111" t="s">
        <v>8228</v>
      </c>
      <c r="H111" t="s">
        <v>8250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8270</v>
      </c>
      <c r="O111" s="5">
        <f>((E111/D111) *100)</f>
        <v>0</v>
      </c>
      <c r="P111" s="6">
        <f>IF(L111 = 0, 0, E111/L111)</f>
        <v>0</v>
      </c>
      <c r="Q111" t="str">
        <f>MID(N111,1,FIND("/",N111,1)-1)</f>
        <v>theater</v>
      </c>
      <c r="R111" t="str">
        <f>MID(N111,FIND("/",N111,1)+1,LEN(N111))</f>
        <v>plays</v>
      </c>
      <c r="S111" s="10">
        <f>(((J111/60)/60)/24)+DATE(1970,1,1)+(-5/24)</f>
        <v>41948.749131944445</v>
      </c>
      <c r="T111" s="10">
        <f>(((I111/60)/60)/24)+DATE(1970,1,1)+(-5/24)</f>
        <v>41963.749131944445</v>
      </c>
    </row>
    <row r="112" spans="1:20" ht="43.2" hidden="1" x14ac:dyDescent="0.3">
      <c r="A112">
        <v>2923</v>
      </c>
      <c r="B112" s="3" t="s">
        <v>2922</v>
      </c>
      <c r="C112" s="3" t="s">
        <v>7032</v>
      </c>
      <c r="D112">
        <v>300</v>
      </c>
      <c r="E112">
        <v>300</v>
      </c>
      <c r="F112" t="s">
        <v>8218</v>
      </c>
      <c r="G112" t="s">
        <v>8223</v>
      </c>
      <c r="H112" t="s">
        <v>8245</v>
      </c>
      <c r="I112">
        <v>1422068400</v>
      </c>
      <c r="J112">
        <v>1420774779</v>
      </c>
      <c r="K112" t="b">
        <v>0</v>
      </c>
      <c r="L112">
        <v>10</v>
      </c>
      <c r="M112" t="b">
        <v>1</v>
      </c>
      <c r="N112" t="s">
        <v>8304</v>
      </c>
      <c r="O112" s="5">
        <f>((E112/D112) *100)</f>
        <v>100</v>
      </c>
      <c r="P112" s="6">
        <f>IF(L112 = 0, 0, E112/L112)</f>
        <v>30</v>
      </c>
      <c r="Q112" t="str">
        <f>MID(N112,1,FIND("/",N112,1)-1)</f>
        <v>theater</v>
      </c>
      <c r="R112" t="str">
        <f>MID(N112,FIND("/",N112,1)+1,LEN(N112))</f>
        <v>musical</v>
      </c>
      <c r="S112" s="10">
        <f>(((J112/60)/60)/24)+DATE(1970,1,1)+(-5/24)</f>
        <v>42012.944201388884</v>
      </c>
      <c r="T112" s="10">
        <f>(((I112/60)/60)/24)+DATE(1970,1,1)+(-5/24)</f>
        <v>42027.916666666664</v>
      </c>
    </row>
    <row r="113" spans="1:20" ht="43.2" hidden="1" x14ac:dyDescent="0.3">
      <c r="A113">
        <v>853</v>
      </c>
      <c r="B113" s="3" t="s">
        <v>853</v>
      </c>
      <c r="C113" s="3" t="s">
        <v>4962</v>
      </c>
      <c r="D113">
        <v>300</v>
      </c>
      <c r="E113">
        <v>300</v>
      </c>
      <c r="F113" t="s">
        <v>8218</v>
      </c>
      <c r="G113" t="s">
        <v>8223</v>
      </c>
      <c r="H113" t="s">
        <v>8245</v>
      </c>
      <c r="I113">
        <v>1424116709</v>
      </c>
      <c r="J113">
        <v>1421524709</v>
      </c>
      <c r="K113" t="b">
        <v>0</v>
      </c>
      <c r="L113">
        <v>10</v>
      </c>
      <c r="M113" t="b">
        <v>1</v>
      </c>
      <c r="N113" t="s">
        <v>8276</v>
      </c>
      <c r="O113" s="5">
        <f>((E113/D113) *100)</f>
        <v>100</v>
      </c>
      <c r="P113" s="6">
        <f>IF(L113 = 0, 0, E113/L113)</f>
        <v>30</v>
      </c>
      <c r="Q113" t="str">
        <f>MID(N113,1,FIND("/",N113,1)-1)</f>
        <v>music</v>
      </c>
      <c r="R113" t="str">
        <f>MID(N113,FIND("/",N113,1)+1,LEN(N113))</f>
        <v>metal</v>
      </c>
      <c r="S113" s="10">
        <f>(((J113/60)/60)/24)+DATE(1970,1,1)+(-5/24)</f>
        <v>42021.62394675926</v>
      </c>
      <c r="T113" s="10">
        <f>(((I113/60)/60)/24)+DATE(1970,1,1)+(-5/24)</f>
        <v>42051.62394675926</v>
      </c>
    </row>
    <row r="114" spans="1:20" ht="43.2" hidden="1" x14ac:dyDescent="0.3">
      <c r="A114">
        <v>2639</v>
      </c>
      <c r="B114" s="3" t="s">
        <v>2638</v>
      </c>
      <c r="C114" s="3" t="s">
        <v>6748</v>
      </c>
      <c r="D114">
        <v>300</v>
      </c>
      <c r="E114">
        <v>492</v>
      </c>
      <c r="F114" t="s">
        <v>8218</v>
      </c>
      <c r="G114" t="s">
        <v>8224</v>
      </c>
      <c r="H114" t="s">
        <v>8246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8300</v>
      </c>
      <c r="O114" s="5">
        <f>((E114/D114) *100)</f>
        <v>164</v>
      </c>
      <c r="P114" s="6">
        <f>IF(L114 = 0, 0, E114/L114)</f>
        <v>10.040816326530612</v>
      </c>
      <c r="Q114" t="str">
        <f>MID(N114,1,FIND("/",N114,1)-1)</f>
        <v>technology</v>
      </c>
      <c r="R114" t="str">
        <f>MID(N114,FIND("/",N114,1)+1,LEN(N114))</f>
        <v>space exploration</v>
      </c>
      <c r="S114" s="10">
        <f>(((J114/60)/60)/24)+DATE(1970,1,1)+(-5/24)</f>
        <v>42024.656805555554</v>
      </c>
      <c r="T114" s="10">
        <f>(((I114/60)/60)/24)+DATE(1970,1,1)+(-5/24)</f>
        <v>42054.656805555554</v>
      </c>
    </row>
    <row r="115" spans="1:20" ht="43.2" hidden="1" x14ac:dyDescent="0.3">
      <c r="A115">
        <v>3054</v>
      </c>
      <c r="B115" s="3" t="s">
        <v>3053</v>
      </c>
      <c r="C115" s="3" t="s">
        <v>7163</v>
      </c>
      <c r="D115">
        <v>300</v>
      </c>
      <c r="E115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8302</v>
      </c>
      <c r="O115" s="5">
        <f>((E115/D115) *100)</f>
        <v>0</v>
      </c>
      <c r="P115" s="6">
        <f>IF(L115 = 0, 0, E115/L115)</f>
        <v>0</v>
      </c>
      <c r="Q115" t="str">
        <f>MID(N115,1,FIND("/",N115,1)-1)</f>
        <v>theater</v>
      </c>
      <c r="R115" t="str">
        <f>MID(N115,FIND("/",N115,1)+1,LEN(N115))</f>
        <v>spaces</v>
      </c>
      <c r="S115" s="10">
        <f>(((J115/60)/60)/24)+DATE(1970,1,1)+(-5/24)</f>
        <v>42027.624467592592</v>
      </c>
      <c r="T115" s="10">
        <f>(((I115/60)/60)/24)+DATE(1970,1,1)+(-5/24)</f>
        <v>42064.836111111108</v>
      </c>
    </row>
    <row r="116" spans="1:20" ht="43.2" hidden="1" x14ac:dyDescent="0.3">
      <c r="A116">
        <v>2740</v>
      </c>
      <c r="B116" s="3" t="s">
        <v>2739</v>
      </c>
      <c r="C116" s="3" t="s">
        <v>6849</v>
      </c>
      <c r="D116">
        <v>300</v>
      </c>
      <c r="E116">
        <v>310</v>
      </c>
      <c r="F116" t="s">
        <v>8218</v>
      </c>
      <c r="G116" t="s">
        <v>8223</v>
      </c>
      <c r="H116" t="s">
        <v>8245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8294</v>
      </c>
      <c r="O116" s="5">
        <f>((E116/D116) *100)</f>
        <v>103.33333333333334</v>
      </c>
      <c r="P116" s="6">
        <f>IF(L116 = 0, 0, E116/L116)</f>
        <v>18.235294117647058</v>
      </c>
      <c r="Q116" t="str">
        <f>MID(N116,1,FIND("/",N116,1)-1)</f>
        <v>technology</v>
      </c>
      <c r="R116" t="str">
        <f>MID(N116,FIND("/",N116,1)+1,LEN(N116))</f>
        <v>hardware</v>
      </c>
      <c r="S116" s="10">
        <f>(((J116/60)/60)/24)+DATE(1970,1,1)+(-5/24)</f>
        <v>42044.823518518511</v>
      </c>
      <c r="T116" s="10">
        <f>(((I116/60)/60)/24)+DATE(1970,1,1)+(-5/24)</f>
        <v>42074.781851851854</v>
      </c>
    </row>
    <row r="117" spans="1:20" ht="43.2" hidden="1" x14ac:dyDescent="0.3">
      <c r="A117">
        <v>848</v>
      </c>
      <c r="B117" s="3" t="s">
        <v>848</v>
      </c>
      <c r="C117" s="3" t="s">
        <v>4957</v>
      </c>
      <c r="D117">
        <v>300</v>
      </c>
      <c r="E117">
        <v>300</v>
      </c>
      <c r="F117" t="s">
        <v>8218</v>
      </c>
      <c r="G117" t="s">
        <v>8223</v>
      </c>
      <c r="H117" t="s">
        <v>8245</v>
      </c>
      <c r="I117">
        <v>1429038033</v>
      </c>
      <c r="J117">
        <v>1426446033</v>
      </c>
      <c r="K117" t="b">
        <v>0</v>
      </c>
      <c r="L117">
        <v>16</v>
      </c>
      <c r="M117" t="b">
        <v>1</v>
      </c>
      <c r="N117" t="s">
        <v>8276</v>
      </c>
      <c r="O117" s="5">
        <f>((E117/D117) *100)</f>
        <v>100</v>
      </c>
      <c r="P117" s="6">
        <f>IF(L117 = 0, 0, E117/L117)</f>
        <v>18.75</v>
      </c>
      <c r="Q117" t="str">
        <f>MID(N117,1,FIND("/",N117,1)-1)</f>
        <v>music</v>
      </c>
      <c r="R117" t="str">
        <f>MID(N117,FIND("/",N117,1)+1,LEN(N117))</f>
        <v>metal</v>
      </c>
      <c r="S117" s="10">
        <f>(((J117/60)/60)/24)+DATE(1970,1,1)+(-5/24)</f>
        <v>42078.583715277775</v>
      </c>
      <c r="T117" s="10">
        <f>(((I117/60)/60)/24)+DATE(1970,1,1)+(-5/24)</f>
        <v>42108.583715277775</v>
      </c>
    </row>
    <row r="118" spans="1:20" ht="43.2" hidden="1" x14ac:dyDescent="0.3">
      <c r="A118">
        <v>3820</v>
      </c>
      <c r="B118" s="3" t="s">
        <v>3816</v>
      </c>
      <c r="C118" s="3" t="s">
        <v>7928</v>
      </c>
      <c r="D118">
        <v>300</v>
      </c>
      <c r="E118">
        <v>430</v>
      </c>
      <c r="F118" t="s">
        <v>8218</v>
      </c>
      <c r="G118" t="s">
        <v>8224</v>
      </c>
      <c r="H118" t="s">
        <v>8246</v>
      </c>
      <c r="I118">
        <v>1436110717</v>
      </c>
      <c r="J118">
        <v>1433518717</v>
      </c>
      <c r="K118" t="b">
        <v>0</v>
      </c>
      <c r="L118">
        <v>20</v>
      </c>
      <c r="M118" t="b">
        <v>1</v>
      </c>
      <c r="N118" t="s">
        <v>8270</v>
      </c>
      <c r="O118" s="5">
        <f>((E118/D118) *100)</f>
        <v>143.33333333333334</v>
      </c>
      <c r="P118" s="6">
        <f>IF(L118 = 0, 0, E118/L118)</f>
        <v>21.5</v>
      </c>
      <c r="Q118" t="str">
        <f>MID(N118,1,FIND("/",N118,1)-1)</f>
        <v>theater</v>
      </c>
      <c r="R118" t="str">
        <f>MID(N118,FIND("/",N118,1)+1,LEN(N118))</f>
        <v>plays</v>
      </c>
      <c r="S118" s="10">
        <f>(((J118/60)/60)/24)+DATE(1970,1,1)+(-5/24)</f>
        <v>42160.443483796298</v>
      </c>
      <c r="T118" s="10">
        <f>(((I118/60)/60)/24)+DATE(1970,1,1)+(-5/24)</f>
        <v>42190.443483796298</v>
      </c>
    </row>
    <row r="119" spans="1:20" ht="43.2" hidden="1" x14ac:dyDescent="0.3">
      <c r="A119">
        <v>2216</v>
      </c>
      <c r="B119" s="3" t="s">
        <v>2216</v>
      </c>
      <c r="C119" s="3" t="s">
        <v>6325</v>
      </c>
      <c r="D119">
        <v>300</v>
      </c>
      <c r="E119">
        <v>317</v>
      </c>
      <c r="F119" t="s">
        <v>8218</v>
      </c>
      <c r="G119" t="s">
        <v>8223</v>
      </c>
      <c r="H119" t="s">
        <v>8245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8279</v>
      </c>
      <c r="O119" s="5">
        <f>((E119/D119) *100)</f>
        <v>105.66666666666666</v>
      </c>
      <c r="P119" s="6">
        <f>IF(L119 = 0, 0, E119/L119)</f>
        <v>22.642857142857142</v>
      </c>
      <c r="Q119" t="str">
        <f>MID(N119,1,FIND("/",N119,1)-1)</f>
        <v>music</v>
      </c>
      <c r="R119" t="str">
        <f>MID(N119,FIND("/",N119,1)+1,LEN(N119))</f>
        <v>electronic music</v>
      </c>
      <c r="S119" s="10">
        <f>(((J119/60)/60)/24)+DATE(1970,1,1)+(-5/24)</f>
        <v>42194.543344907412</v>
      </c>
      <c r="T119" s="10">
        <f>(((I119/60)/60)/24)+DATE(1970,1,1)+(-5/24)</f>
        <v>42208.543344907412</v>
      </c>
    </row>
    <row r="120" spans="1:20" ht="43.2" hidden="1" x14ac:dyDescent="0.3">
      <c r="A120">
        <v>3011</v>
      </c>
      <c r="B120" s="3" t="s">
        <v>3010</v>
      </c>
      <c r="C120" s="3" t="s">
        <v>7120</v>
      </c>
      <c r="D120">
        <v>300</v>
      </c>
      <c r="E120">
        <v>371</v>
      </c>
      <c r="F120" t="s">
        <v>8218</v>
      </c>
      <c r="G120" t="s">
        <v>8226</v>
      </c>
      <c r="H120" t="s">
        <v>8248</v>
      </c>
      <c r="I120">
        <v>1450911540</v>
      </c>
      <c r="J120">
        <v>1448536516</v>
      </c>
      <c r="K120" t="b">
        <v>0</v>
      </c>
      <c r="L120">
        <v>25</v>
      </c>
      <c r="M120" t="b">
        <v>1</v>
      </c>
      <c r="N120" t="s">
        <v>8302</v>
      </c>
      <c r="O120" s="5">
        <f>((E120/D120) *100)</f>
        <v>123.66666666666666</v>
      </c>
      <c r="P120" s="6">
        <f>IF(L120 = 0, 0, E120/L120)</f>
        <v>14.84</v>
      </c>
      <c r="Q120" t="str">
        <f>MID(N120,1,FIND("/",N120,1)-1)</f>
        <v>theater</v>
      </c>
      <c r="R120" t="str">
        <f>MID(N120,FIND("/",N120,1)+1,LEN(N120))</f>
        <v>spaces</v>
      </c>
      <c r="S120" s="10">
        <f>(((J120/60)/60)/24)+DATE(1970,1,1)+(-5/24)</f>
        <v>42334.260601851849</v>
      </c>
      <c r="T120" s="10">
        <f>(((I120/60)/60)/24)+DATE(1970,1,1)+(-5/24)</f>
        <v>42361.749305555553</v>
      </c>
    </row>
    <row r="121" spans="1:20" ht="43.2" hidden="1" x14ac:dyDescent="0.3">
      <c r="A121">
        <v>1093</v>
      </c>
      <c r="B121" s="3" t="s">
        <v>1093</v>
      </c>
      <c r="C121" s="3" t="s">
        <v>5202</v>
      </c>
      <c r="D121">
        <v>300</v>
      </c>
      <c r="E121">
        <v>42.25</v>
      </c>
      <c r="F121" t="s">
        <v>8220</v>
      </c>
      <c r="G121" t="s">
        <v>8228</v>
      </c>
      <c r="H121" t="s">
        <v>8250</v>
      </c>
      <c r="I121">
        <v>1455232937</v>
      </c>
      <c r="J121">
        <v>1453936937</v>
      </c>
      <c r="K121" t="b">
        <v>0</v>
      </c>
      <c r="L121">
        <v>4</v>
      </c>
      <c r="M121" t="b">
        <v>0</v>
      </c>
      <c r="N121" t="s">
        <v>8281</v>
      </c>
      <c r="O121" s="5">
        <f>((E121/D121) *100)</f>
        <v>14.083333333333334</v>
      </c>
      <c r="P121" s="6">
        <f>IF(L121 = 0, 0, E121/L121)</f>
        <v>10.5625</v>
      </c>
      <c r="Q121" t="str">
        <f>MID(N121,1,FIND("/",N121,1)-1)</f>
        <v>games</v>
      </c>
      <c r="R121" t="str">
        <f>MID(N121,FIND("/",N121,1)+1,LEN(N121))</f>
        <v>video games</v>
      </c>
      <c r="S121" s="10">
        <f>(((J121/60)/60)/24)+DATE(1970,1,1)+(-5/24)</f>
        <v>42396.765474537031</v>
      </c>
      <c r="T121" s="10">
        <f>(((I121/60)/60)/24)+DATE(1970,1,1)+(-5/24)</f>
        <v>42411.765474537031</v>
      </c>
    </row>
    <row r="122" spans="1:20" ht="43.2" hidden="1" x14ac:dyDescent="0.3">
      <c r="A122">
        <v>3725</v>
      </c>
      <c r="B122" s="3" t="s">
        <v>3721</v>
      </c>
      <c r="C122" s="3" t="s">
        <v>7834</v>
      </c>
      <c r="D122">
        <v>300</v>
      </c>
      <c r="E122">
        <v>381</v>
      </c>
      <c r="F122" t="s">
        <v>8218</v>
      </c>
      <c r="G122" t="s">
        <v>8224</v>
      </c>
      <c r="H122" t="s">
        <v>8246</v>
      </c>
      <c r="I122">
        <v>1455831000</v>
      </c>
      <c r="J122">
        <v>1454366467</v>
      </c>
      <c r="K122" t="b">
        <v>0</v>
      </c>
      <c r="L122">
        <v>15</v>
      </c>
      <c r="M122" t="b">
        <v>1</v>
      </c>
      <c r="N122" t="s">
        <v>8270</v>
      </c>
      <c r="O122" s="5">
        <f>((E122/D122) *100)</f>
        <v>127</v>
      </c>
      <c r="P122" s="6">
        <f>IF(L122 = 0, 0, E122/L122)</f>
        <v>25.4</v>
      </c>
      <c r="Q122" t="str">
        <f>MID(N122,1,FIND("/",N122,1)-1)</f>
        <v>theater</v>
      </c>
      <c r="R122" t="str">
        <f>MID(N122,FIND("/",N122,1)+1,LEN(N122))</f>
        <v>plays</v>
      </c>
      <c r="S122" s="10">
        <f>(((J122/60)/60)/24)+DATE(1970,1,1)+(-5/24)</f>
        <v>42401.736886574072</v>
      </c>
      <c r="T122" s="10">
        <f>(((I122/60)/60)/24)+DATE(1970,1,1)+(-5/24)</f>
        <v>42418.687499999993</v>
      </c>
    </row>
    <row r="123" spans="1:20" ht="28.8" hidden="1" x14ac:dyDescent="0.3">
      <c r="A123">
        <v>372</v>
      </c>
      <c r="B123" s="3" t="s">
        <v>372</v>
      </c>
      <c r="C123" s="3" t="s">
        <v>4481</v>
      </c>
      <c r="D123">
        <v>300</v>
      </c>
      <c r="E123">
        <v>376</v>
      </c>
      <c r="F123" t="s">
        <v>8218</v>
      </c>
      <c r="G123" t="s">
        <v>8224</v>
      </c>
      <c r="H123" t="s">
        <v>8246</v>
      </c>
      <c r="I123">
        <v>1459872000</v>
      </c>
      <c r="J123">
        <v>1456408244</v>
      </c>
      <c r="K123" t="b">
        <v>0</v>
      </c>
      <c r="L123">
        <v>9</v>
      </c>
      <c r="M123" t="b">
        <v>1</v>
      </c>
      <c r="N123" t="s">
        <v>8268</v>
      </c>
      <c r="O123" s="5">
        <f>((E123/D123) *100)</f>
        <v>125.33333333333334</v>
      </c>
      <c r="P123" s="6">
        <f>IF(L123 = 0, 0, E123/L123)</f>
        <v>41.777777777777779</v>
      </c>
      <c r="Q123" t="str">
        <f>MID(N123,1,FIND("/",N123,1)-1)</f>
        <v>film &amp; video</v>
      </c>
      <c r="R123" t="str">
        <f>MID(N123,FIND("/",N123,1)+1,LEN(N123))</f>
        <v>documentary</v>
      </c>
      <c r="S123" s="10">
        <f>(((J123/60)/60)/24)+DATE(1970,1,1)+(-5/24)</f>
        <v>42425.368564814817</v>
      </c>
      <c r="T123" s="10">
        <f>(((I123/60)/60)/24)+DATE(1970,1,1)+(-5/24)</f>
        <v>42465.458333333336</v>
      </c>
    </row>
    <row r="124" spans="1:20" ht="43.2" hidden="1" x14ac:dyDescent="0.3">
      <c r="A124">
        <v>2455</v>
      </c>
      <c r="B124" s="3" t="s">
        <v>2455</v>
      </c>
      <c r="C124" s="3" t="s">
        <v>6564</v>
      </c>
      <c r="D124">
        <v>300</v>
      </c>
      <c r="E124">
        <v>546</v>
      </c>
      <c r="F124" t="s">
        <v>8218</v>
      </c>
      <c r="G124" t="s">
        <v>8223</v>
      </c>
      <c r="H124" t="s">
        <v>8245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8297</v>
      </c>
      <c r="O124" s="5">
        <f>((E124/D124) *100)</f>
        <v>182</v>
      </c>
      <c r="P124" s="6">
        <f>IF(L124 = 0, 0, E124/L124)</f>
        <v>34.125</v>
      </c>
      <c r="Q124" t="str">
        <f>MID(N124,1,FIND("/",N124,1)-1)</f>
        <v>food</v>
      </c>
      <c r="R124" t="str">
        <f>MID(N124,FIND("/",N124,1)+1,LEN(N124))</f>
        <v>small batch</v>
      </c>
      <c r="S124" s="10">
        <f>(((J124/60)/60)/24)+DATE(1970,1,1)+(-5/24)</f>
        <v>42452.573495370372</v>
      </c>
      <c r="T124" s="10">
        <f>(((I124/60)/60)/24)+DATE(1970,1,1)+(-5/24)</f>
        <v>42480.573495370372</v>
      </c>
    </row>
    <row r="125" spans="1:20" ht="43.2" hidden="1" x14ac:dyDescent="0.3">
      <c r="A125">
        <v>3704</v>
      </c>
      <c r="B125" s="3" t="s">
        <v>3700</v>
      </c>
      <c r="C125" s="3" t="s">
        <v>7813</v>
      </c>
      <c r="D125">
        <v>300</v>
      </c>
      <c r="E125">
        <v>409.01</v>
      </c>
      <c r="F125" t="s">
        <v>8218</v>
      </c>
      <c r="G125" t="s">
        <v>8224</v>
      </c>
      <c r="H125" t="s">
        <v>8246</v>
      </c>
      <c r="I125">
        <v>1464712394</v>
      </c>
      <c r="J125">
        <v>1459528394</v>
      </c>
      <c r="K125" t="b">
        <v>0</v>
      </c>
      <c r="L125">
        <v>27</v>
      </c>
      <c r="M125" t="b">
        <v>1</v>
      </c>
      <c r="N125" t="s">
        <v>8270</v>
      </c>
      <c r="O125" s="5">
        <f>((E125/D125) *100)</f>
        <v>136.33666666666667</v>
      </c>
      <c r="P125" s="6">
        <f>IF(L125 = 0, 0, E125/L125)</f>
        <v>15.148518518518518</v>
      </c>
      <c r="Q125" t="str">
        <f>MID(N125,1,FIND("/",N125,1)-1)</f>
        <v>theater</v>
      </c>
      <c r="R125" t="str">
        <f>MID(N125,FIND("/",N125,1)+1,LEN(N125))</f>
        <v>plays</v>
      </c>
      <c r="S125" s="10">
        <f>(((J125/60)/60)/24)+DATE(1970,1,1)+(-5/24)</f>
        <v>42461.481412037036</v>
      </c>
      <c r="T125" s="10">
        <f>(((I125/60)/60)/24)+DATE(1970,1,1)+(-5/24)</f>
        <v>42521.481412037036</v>
      </c>
    </row>
    <row r="126" spans="1:20" ht="43.2" hidden="1" x14ac:dyDescent="0.3">
      <c r="A126">
        <v>4110</v>
      </c>
      <c r="B126" s="3" t="s">
        <v>4105</v>
      </c>
      <c r="C126" s="3" t="s">
        <v>8212</v>
      </c>
      <c r="D126">
        <v>300</v>
      </c>
      <c r="E126">
        <v>86</v>
      </c>
      <c r="F126" t="s">
        <v>8220</v>
      </c>
      <c r="G126" t="s">
        <v>8224</v>
      </c>
      <c r="H126" t="s">
        <v>8246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8270</v>
      </c>
      <c r="O126" s="5">
        <f>((E126/D126) *100)</f>
        <v>28.666666666666668</v>
      </c>
      <c r="P126" s="6">
        <f>IF(L126 = 0, 0, E126/L126)</f>
        <v>14.333333333333334</v>
      </c>
      <c r="Q126" t="str">
        <f>MID(N126,1,FIND("/",N126,1)-1)</f>
        <v>theater</v>
      </c>
      <c r="R126" t="str">
        <f>MID(N126,FIND("/",N126,1)+1,LEN(N126))</f>
        <v>plays</v>
      </c>
      <c r="S126" s="10">
        <f>(((J126/60)/60)/24)+DATE(1970,1,1)+(-5/24)</f>
        <v>42512.418414351843</v>
      </c>
      <c r="T126" s="10">
        <f>(((I126/60)/60)/24)+DATE(1970,1,1)+(-5/24)</f>
        <v>42572.418414351843</v>
      </c>
    </row>
    <row r="127" spans="1:20" ht="57.6" hidden="1" x14ac:dyDescent="0.3">
      <c r="A127">
        <v>3540</v>
      </c>
      <c r="B127" s="3" t="s">
        <v>3538</v>
      </c>
      <c r="C127" s="3" t="s">
        <v>7649</v>
      </c>
      <c r="D127">
        <v>300</v>
      </c>
      <c r="E127">
        <v>369</v>
      </c>
      <c r="F127" t="s">
        <v>8218</v>
      </c>
      <c r="G127" t="s">
        <v>8224</v>
      </c>
      <c r="H127" t="s">
        <v>8246</v>
      </c>
      <c r="I127">
        <v>1466899491</v>
      </c>
      <c r="J127">
        <v>1464307491</v>
      </c>
      <c r="K127" t="b">
        <v>0</v>
      </c>
      <c r="L127">
        <v>8</v>
      </c>
      <c r="M127" t="b">
        <v>1</v>
      </c>
      <c r="N127" t="s">
        <v>8270</v>
      </c>
      <c r="O127" s="5">
        <f>((E127/D127) *100)</f>
        <v>123</v>
      </c>
      <c r="P127" s="6">
        <f>IF(L127 = 0, 0, E127/L127)</f>
        <v>46.125</v>
      </c>
      <c r="Q127" t="str">
        <f>MID(N127,1,FIND("/",N127,1)-1)</f>
        <v>theater</v>
      </c>
      <c r="R127" t="str">
        <f>MID(N127,FIND("/",N127,1)+1,LEN(N127))</f>
        <v>plays</v>
      </c>
      <c r="S127" s="10">
        <f>(((J127/60)/60)/24)+DATE(1970,1,1)+(-5/24)</f>
        <v>42516.795034722221</v>
      </c>
      <c r="T127" s="10">
        <f>(((I127/60)/60)/24)+DATE(1970,1,1)+(-5/24)</f>
        <v>42546.795034722221</v>
      </c>
    </row>
    <row r="128" spans="1:20" ht="43.2" hidden="1" x14ac:dyDescent="0.3">
      <c r="A128">
        <v>3444</v>
      </c>
      <c r="B128" s="3" t="s">
        <v>3442</v>
      </c>
      <c r="C128" s="3" t="s">
        <v>7553</v>
      </c>
      <c r="D128">
        <v>300</v>
      </c>
      <c r="E128">
        <v>867</v>
      </c>
      <c r="F128" t="s">
        <v>8218</v>
      </c>
      <c r="G128" t="s">
        <v>8225</v>
      </c>
      <c r="H128" t="s">
        <v>8247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8270</v>
      </c>
      <c r="O128" s="5">
        <f>((E128/D128) *100)</f>
        <v>289</v>
      </c>
      <c r="P128" s="6">
        <f>IF(L128 = 0, 0, E128/L128)</f>
        <v>43.35</v>
      </c>
      <c r="Q128" t="str">
        <f>MID(N128,1,FIND("/",N128,1)-1)</f>
        <v>theater</v>
      </c>
      <c r="R128" t="str">
        <f>MID(N128,FIND("/",N128,1)+1,LEN(N128))</f>
        <v>plays</v>
      </c>
      <c r="S128" s="10">
        <f>(((J128/60)/60)/24)+DATE(1970,1,1)+(-5/24)</f>
        <v>42521.08317129629</v>
      </c>
      <c r="T128" s="10">
        <f>(((I128/60)/60)/24)+DATE(1970,1,1)+(-5/24)</f>
        <v>42529.374305555553</v>
      </c>
    </row>
    <row r="129" spans="1:20" ht="43.2" hidden="1" x14ac:dyDescent="0.3">
      <c r="A129">
        <v>3453</v>
      </c>
      <c r="B129" s="3" t="s">
        <v>3451</v>
      </c>
      <c r="C129" s="3" t="s">
        <v>7562</v>
      </c>
      <c r="D129">
        <v>300</v>
      </c>
      <c r="E129">
        <v>385</v>
      </c>
      <c r="F129" t="s">
        <v>8218</v>
      </c>
      <c r="G129" t="s">
        <v>8224</v>
      </c>
      <c r="H129" t="s">
        <v>8246</v>
      </c>
      <c r="I129">
        <v>1471130956</v>
      </c>
      <c r="J129">
        <v>1465946956</v>
      </c>
      <c r="K129" t="b">
        <v>0</v>
      </c>
      <c r="L129">
        <v>14</v>
      </c>
      <c r="M129" t="b">
        <v>1</v>
      </c>
      <c r="N129" t="s">
        <v>8270</v>
      </c>
      <c r="O129" s="5">
        <f>((E129/D129) *100)</f>
        <v>128.33333333333334</v>
      </c>
      <c r="P129" s="6">
        <f>IF(L129 = 0, 0, E129/L129)</f>
        <v>27.5</v>
      </c>
      <c r="Q129" t="str">
        <f>MID(N129,1,FIND("/",N129,1)-1)</f>
        <v>theater</v>
      </c>
      <c r="R129" t="str">
        <f>MID(N129,FIND("/",N129,1)+1,LEN(N129))</f>
        <v>plays</v>
      </c>
      <c r="S129" s="10">
        <f>(((J129/60)/60)/24)+DATE(1970,1,1)+(-5/24)</f>
        <v>42535.770324074074</v>
      </c>
      <c r="T129" s="10">
        <f>(((I129/60)/60)/24)+DATE(1970,1,1)+(-5/24)</f>
        <v>42595.770324074074</v>
      </c>
    </row>
    <row r="130" spans="1:20" ht="43.2" hidden="1" x14ac:dyDescent="0.3">
      <c r="A130">
        <v>3652</v>
      </c>
      <c r="B130" s="3" t="s">
        <v>2866</v>
      </c>
      <c r="C130" s="3" t="s">
        <v>7761</v>
      </c>
      <c r="D130">
        <v>300</v>
      </c>
      <c r="E130">
        <v>752</v>
      </c>
      <c r="F130" t="s">
        <v>8218</v>
      </c>
      <c r="G130" t="s">
        <v>8228</v>
      </c>
      <c r="H130" t="s">
        <v>8250</v>
      </c>
      <c r="I130">
        <v>1472097540</v>
      </c>
      <c r="J130">
        <v>1471188502</v>
      </c>
      <c r="K130" t="b">
        <v>0</v>
      </c>
      <c r="L130">
        <v>17</v>
      </c>
      <c r="M130" t="b">
        <v>1</v>
      </c>
      <c r="N130" t="s">
        <v>8270</v>
      </c>
      <c r="O130" s="5">
        <f>((E130/D130) *100)</f>
        <v>250.66666666666669</v>
      </c>
      <c r="P130" s="6">
        <f>IF(L130 = 0, 0, E130/L130)</f>
        <v>44.235294117647058</v>
      </c>
      <c r="Q130" t="str">
        <f>MID(N130,1,FIND("/",N130,1)-1)</f>
        <v>theater</v>
      </c>
      <c r="R130" t="str">
        <f>MID(N130,FIND("/",N130,1)+1,LEN(N130))</f>
        <v>plays</v>
      </c>
      <c r="S130" s="10">
        <f>(((J130/60)/60)/24)+DATE(1970,1,1)+(-5/24)</f>
        <v>42596.436365740738</v>
      </c>
      <c r="T130" s="10">
        <f>(((I130/60)/60)/24)+DATE(1970,1,1)+(-5/24)</f>
        <v>42606.957638888889</v>
      </c>
    </row>
    <row r="131" spans="1:20" ht="43.2" hidden="1" x14ac:dyDescent="0.3">
      <c r="A131">
        <v>3562</v>
      </c>
      <c r="B131" s="3" t="s">
        <v>3560</v>
      </c>
      <c r="C131" s="3" t="s">
        <v>7671</v>
      </c>
      <c r="D131">
        <v>315</v>
      </c>
      <c r="E131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8270</v>
      </c>
      <c r="O131" s="5">
        <f>((E131/D131) *100)</f>
        <v>148.88888888888889</v>
      </c>
      <c r="P131" s="6">
        <f>IF(L131 = 0, 0, E131/L131)</f>
        <v>15.129032258064516</v>
      </c>
      <c r="Q131" t="str">
        <f>MID(N131,1,FIND("/",N131,1)-1)</f>
        <v>theater</v>
      </c>
      <c r="R131" t="str">
        <f>MID(N131,FIND("/",N131,1)+1,LEN(N131))</f>
        <v>plays</v>
      </c>
      <c r="S131" s="10">
        <f>(((J131/60)/60)/24)+DATE(1970,1,1)+(-5/24)</f>
        <v>42433.553553240738</v>
      </c>
      <c r="T131" s="10">
        <f>(((I131/60)/60)/24)+DATE(1970,1,1)+(-5/24)</f>
        <v>42442.708333333336</v>
      </c>
    </row>
    <row r="132" spans="1:20" ht="43.2" hidden="1" x14ac:dyDescent="0.3">
      <c r="A132">
        <v>3693</v>
      </c>
      <c r="B132" s="3" t="s">
        <v>3689</v>
      </c>
      <c r="C132" s="3" t="s">
        <v>7802</v>
      </c>
      <c r="D132">
        <v>333</v>
      </c>
      <c r="E132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8270</v>
      </c>
      <c r="O132" s="5">
        <f>((E132/D132) *100)</f>
        <v>129.12912912912913</v>
      </c>
      <c r="P132" s="6">
        <f>IF(L132 = 0, 0, E132/L132)</f>
        <v>30.714285714285715</v>
      </c>
      <c r="Q132" t="str">
        <f>MID(N132,1,FIND("/",N132,1)-1)</f>
        <v>theater</v>
      </c>
      <c r="R132" t="str">
        <f>MID(N132,FIND("/",N132,1)+1,LEN(N132))</f>
        <v>plays</v>
      </c>
      <c r="S132" s="10">
        <f>(((J132/60)/60)/24)+DATE(1970,1,1)+(-5/24)</f>
        <v>42308.98297453703</v>
      </c>
      <c r="T132" s="10">
        <f>(((I132/60)/60)/24)+DATE(1970,1,1)+(-5/24)</f>
        <v>42338.729166666664</v>
      </c>
    </row>
    <row r="133" spans="1:20" ht="43.2" hidden="1" x14ac:dyDescent="0.3">
      <c r="A133">
        <v>2638</v>
      </c>
      <c r="B133" s="3" t="s">
        <v>2637</v>
      </c>
      <c r="C133" s="3" t="s">
        <v>6747</v>
      </c>
      <c r="D133">
        <v>347</v>
      </c>
      <c r="E133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8300</v>
      </c>
      <c r="O133" s="5">
        <f>((E133/D133) *100)</f>
        <v>101.72910662824208</v>
      </c>
      <c r="P133" s="6">
        <f>IF(L133 = 0, 0, E133/L133)</f>
        <v>25.214285714285715</v>
      </c>
      <c r="Q133" t="str">
        <f>MID(N133,1,FIND("/",N133,1)-1)</f>
        <v>technology</v>
      </c>
      <c r="R133" t="str">
        <f>MID(N133,FIND("/",N133,1)+1,LEN(N133))</f>
        <v>space exploration</v>
      </c>
      <c r="S133" s="10">
        <f>(((J133/60)/60)/24)+DATE(1970,1,1)+(-5/24)</f>
        <v>41989.70480324074</v>
      </c>
      <c r="T133" s="10">
        <f>(((I133/60)/60)/24)+DATE(1970,1,1)+(-5/24)</f>
        <v>42019.70480324074</v>
      </c>
    </row>
    <row r="134" spans="1:20" ht="43.2" hidden="1" x14ac:dyDescent="0.3">
      <c r="A134">
        <v>1832</v>
      </c>
      <c r="B134" s="3" t="s">
        <v>1832</v>
      </c>
      <c r="C134" s="3" t="s">
        <v>5941</v>
      </c>
      <c r="D134">
        <v>350</v>
      </c>
      <c r="E134">
        <v>500</v>
      </c>
      <c r="F134" t="s">
        <v>8218</v>
      </c>
      <c r="G134" t="s">
        <v>8223</v>
      </c>
      <c r="H134" t="s">
        <v>8245</v>
      </c>
      <c r="I134">
        <v>1299243427</v>
      </c>
      <c r="J134">
        <v>1296651427</v>
      </c>
      <c r="K134" t="b">
        <v>0</v>
      </c>
      <c r="L134">
        <v>20</v>
      </c>
      <c r="M134" t="b">
        <v>1</v>
      </c>
      <c r="N134" t="s">
        <v>8275</v>
      </c>
      <c r="O134" s="5">
        <f>((E134/D134) *100)</f>
        <v>142.85714285714286</v>
      </c>
      <c r="P134" s="6">
        <f>IF(L134 = 0, 0, E134/L134)</f>
        <v>25</v>
      </c>
      <c r="Q134" t="str">
        <f>MID(N134,1,FIND("/",N134,1)-1)</f>
        <v>music</v>
      </c>
      <c r="R134" t="str">
        <f>MID(N134,FIND("/",N134,1)+1,LEN(N134))</f>
        <v>rock</v>
      </c>
      <c r="S134" s="10">
        <f>(((J134/60)/60)/24)+DATE(1970,1,1)+(-5/24)</f>
        <v>40576.331331018519</v>
      </c>
      <c r="T134" s="10">
        <f>(((I134/60)/60)/24)+DATE(1970,1,1)+(-5/24)</f>
        <v>40606.331331018519</v>
      </c>
    </row>
    <row r="135" spans="1:20" ht="43.2" hidden="1" x14ac:dyDescent="0.3">
      <c r="A135">
        <v>95</v>
      </c>
      <c r="B135" s="3" t="s">
        <v>97</v>
      </c>
      <c r="C135" s="3" t="s">
        <v>4205</v>
      </c>
      <c r="D135">
        <v>350</v>
      </c>
      <c r="E135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8265</v>
      </c>
      <c r="O135" s="5">
        <f>((E135/D135) *100)</f>
        <v>131.42857142857142</v>
      </c>
      <c r="P135" s="6">
        <f>IF(L135 = 0, 0, E135/L135)</f>
        <v>21.904761904761905</v>
      </c>
      <c r="Q135" t="str">
        <f>MID(N135,1,FIND("/",N135,1)-1)</f>
        <v>film &amp; video</v>
      </c>
      <c r="R135" t="str">
        <f>MID(N135,FIND("/",N135,1)+1,LEN(N135))</f>
        <v>shorts</v>
      </c>
      <c r="S135" s="10">
        <f>(((J135/60)/60)/24)+DATE(1970,1,1)+(-5/24)</f>
        <v>40934.796770833331</v>
      </c>
      <c r="T135" s="10">
        <f>(((I135/60)/60)/24)+DATE(1970,1,1)+(-5/24)</f>
        <v>40964.796770833331</v>
      </c>
    </row>
    <row r="136" spans="1:20" ht="43.2" hidden="1" x14ac:dyDescent="0.3">
      <c r="A136">
        <v>818</v>
      </c>
      <c r="B136" s="3" t="s">
        <v>818</v>
      </c>
      <c r="C136" s="3" t="s">
        <v>4927</v>
      </c>
      <c r="D136">
        <v>350</v>
      </c>
      <c r="E136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8275</v>
      </c>
      <c r="O136" s="5">
        <f>((E136/D136) *100)</f>
        <v>155.71428571428572</v>
      </c>
      <c r="P136" s="6">
        <f>IF(L136 = 0, 0, E136/L136)</f>
        <v>28.684210526315791</v>
      </c>
      <c r="Q136" t="str">
        <f>MID(N136,1,FIND("/",N136,1)-1)</f>
        <v>music</v>
      </c>
      <c r="R136" t="str">
        <f>MID(N136,FIND("/",N136,1)+1,LEN(N136))</f>
        <v>rock</v>
      </c>
      <c r="S136" s="10">
        <f>(((J136/60)/60)/24)+DATE(1970,1,1)+(-5/24)</f>
        <v>41120.67454861111</v>
      </c>
      <c r="T136" s="10">
        <f>(((I136/60)/60)/24)+DATE(1970,1,1)+(-5/24)</f>
        <v>41128.500694444439</v>
      </c>
    </row>
    <row r="137" spans="1:20" ht="57.6" hidden="1" x14ac:dyDescent="0.3">
      <c r="A137">
        <v>3521</v>
      </c>
      <c r="B137" s="3" t="s">
        <v>3519</v>
      </c>
      <c r="C137" s="3" t="s">
        <v>7630</v>
      </c>
      <c r="D137">
        <v>350</v>
      </c>
      <c r="E137">
        <v>593</v>
      </c>
      <c r="F137" t="s">
        <v>8218</v>
      </c>
      <c r="G137" t="s">
        <v>8223</v>
      </c>
      <c r="H137" t="s">
        <v>8245</v>
      </c>
      <c r="I137">
        <v>1411980020</v>
      </c>
      <c r="J137">
        <v>1409388020</v>
      </c>
      <c r="K137" t="b">
        <v>0</v>
      </c>
      <c r="L137">
        <v>13</v>
      </c>
      <c r="M137" t="b">
        <v>1</v>
      </c>
      <c r="N137" t="s">
        <v>8270</v>
      </c>
      <c r="O137" s="5">
        <f>((E137/D137) *100)</f>
        <v>169.42857142857144</v>
      </c>
      <c r="P137" s="6">
        <f>IF(L137 = 0, 0, E137/L137)</f>
        <v>45.615384615384613</v>
      </c>
      <c r="Q137" t="str">
        <f>MID(N137,1,FIND("/",N137,1)-1)</f>
        <v>theater</v>
      </c>
      <c r="R137" t="str">
        <f>MID(N137,FIND("/",N137,1)+1,LEN(N137))</f>
        <v>plays</v>
      </c>
      <c r="S137" s="10">
        <f>(((J137/60)/60)/24)+DATE(1970,1,1)+(-5/24)</f>
        <v>41881.153009259258</v>
      </c>
      <c r="T137" s="10">
        <f>(((I137/60)/60)/24)+DATE(1970,1,1)+(-5/24)</f>
        <v>41911.153009259258</v>
      </c>
    </row>
    <row r="138" spans="1:20" ht="28.8" hidden="1" x14ac:dyDescent="0.3">
      <c r="A138">
        <v>22</v>
      </c>
      <c r="B138" s="3" t="s">
        <v>24</v>
      </c>
      <c r="C138" s="3" t="s">
        <v>4132</v>
      </c>
      <c r="D138">
        <v>350</v>
      </c>
      <c r="E138">
        <v>410</v>
      </c>
      <c r="F138" t="s">
        <v>8218</v>
      </c>
      <c r="G138" t="s">
        <v>8223</v>
      </c>
      <c r="H138" t="s">
        <v>8245</v>
      </c>
      <c r="I138">
        <v>1420099140</v>
      </c>
      <c r="J138">
        <v>1418766740</v>
      </c>
      <c r="K138" t="b">
        <v>0</v>
      </c>
      <c r="L138">
        <v>8</v>
      </c>
      <c r="M138" t="b">
        <v>1</v>
      </c>
      <c r="N138" t="s">
        <v>8264</v>
      </c>
      <c r="O138" s="5">
        <f>((E138/D138) *100)</f>
        <v>117.14285714285715</v>
      </c>
      <c r="P138" s="6">
        <f>IF(L138 = 0, 0, E138/L138)</f>
        <v>51.25</v>
      </c>
      <c r="Q138" t="str">
        <f>MID(N138,1,FIND("/",N138,1)-1)</f>
        <v>film &amp; video</v>
      </c>
      <c r="R138" t="str">
        <f>MID(N138,FIND("/",N138,1)+1,LEN(N138))</f>
        <v>television</v>
      </c>
      <c r="S138" s="10">
        <f>(((J138/60)/60)/24)+DATE(1970,1,1)+(-5/24)</f>
        <v>41989.703009259254</v>
      </c>
      <c r="T138" s="10">
        <f>(((I138/60)/60)/24)+DATE(1970,1,1)+(-5/24)</f>
        <v>42005.124305555553</v>
      </c>
    </row>
    <row r="139" spans="1:20" ht="43.2" hidden="1" x14ac:dyDescent="0.3">
      <c r="A139">
        <v>3558</v>
      </c>
      <c r="B139" s="3" t="s">
        <v>3556</v>
      </c>
      <c r="C139" s="3" t="s">
        <v>7667</v>
      </c>
      <c r="D139">
        <v>350</v>
      </c>
      <c r="E139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8270</v>
      </c>
      <c r="O139" s="5">
        <f>((E139/D139) *100)</f>
        <v>144</v>
      </c>
      <c r="P139" s="6">
        <f>IF(L139 = 0, 0, E139/L139)</f>
        <v>22.90909090909091</v>
      </c>
      <c r="Q139" t="str">
        <f>MID(N139,1,FIND("/",N139,1)-1)</f>
        <v>theater</v>
      </c>
      <c r="R139" t="str">
        <f>MID(N139,FIND("/",N139,1)+1,LEN(N139))</f>
        <v>plays</v>
      </c>
      <c r="S139" s="10">
        <f>(((J139/60)/60)/24)+DATE(1970,1,1)+(-5/24)</f>
        <v>42139.608506944445</v>
      </c>
      <c r="T139" s="10">
        <f>(((I139/60)/60)/24)+DATE(1970,1,1)+(-5/24)</f>
        <v>42181.666666666664</v>
      </c>
    </row>
    <row r="140" spans="1:20" ht="43.2" hidden="1" x14ac:dyDescent="0.3">
      <c r="A140">
        <v>3787</v>
      </c>
      <c r="B140" s="3" t="s">
        <v>3783</v>
      </c>
      <c r="C140" s="3" t="s">
        <v>7896</v>
      </c>
      <c r="D140">
        <v>350</v>
      </c>
      <c r="E140">
        <v>351</v>
      </c>
      <c r="F140" t="s">
        <v>8218</v>
      </c>
      <c r="G140" t="s">
        <v>8223</v>
      </c>
      <c r="H140" t="s">
        <v>8245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8304</v>
      </c>
      <c r="O140" s="5">
        <f>((E140/D140) *100)</f>
        <v>100.28571428571429</v>
      </c>
      <c r="P140" s="6">
        <f>IF(L140 = 0, 0, E140/L140)</f>
        <v>35.1</v>
      </c>
      <c r="Q140" t="str">
        <f>MID(N140,1,FIND("/",N140,1)-1)</f>
        <v>theater</v>
      </c>
      <c r="R140" t="str">
        <f>MID(N140,FIND("/",N140,1)+1,LEN(N140))</f>
        <v>musical</v>
      </c>
      <c r="S140" s="10">
        <f>(((J140/60)/60)/24)+DATE(1970,1,1)+(-5/24)</f>
        <v>42167.326458333329</v>
      </c>
      <c r="T140" s="10">
        <f>(((I140/60)/60)/24)+DATE(1970,1,1)+(-5/24)</f>
        <v>42195.957638888889</v>
      </c>
    </row>
    <row r="141" spans="1:20" ht="43.2" hidden="1" x14ac:dyDescent="0.3">
      <c r="A141">
        <v>2170</v>
      </c>
      <c r="B141" s="3" t="s">
        <v>2170</v>
      </c>
      <c r="C141" s="3" t="s">
        <v>6279</v>
      </c>
      <c r="D141">
        <v>350</v>
      </c>
      <c r="E141">
        <v>633</v>
      </c>
      <c r="F141" t="s">
        <v>8218</v>
      </c>
      <c r="G141" t="s">
        <v>8223</v>
      </c>
      <c r="H141" t="s">
        <v>8245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8275</v>
      </c>
      <c r="O141" s="5">
        <f>((E141/D141) *100)</f>
        <v>180.85714285714286</v>
      </c>
      <c r="P141" s="6">
        <f>IF(L141 = 0, 0, E141/L141)</f>
        <v>33.315789473684212</v>
      </c>
      <c r="Q141" t="str">
        <f>MID(N141,1,FIND("/",N141,1)-1)</f>
        <v>music</v>
      </c>
      <c r="R141" t="str">
        <f>MID(N141,FIND("/",N141,1)+1,LEN(N141))</f>
        <v>rock</v>
      </c>
      <c r="S141" s="10">
        <f>(((J141/60)/60)/24)+DATE(1970,1,1)+(-5/24)</f>
        <v>42198.541921296295</v>
      </c>
      <c r="T141" s="10">
        <f>(((I141/60)/60)/24)+DATE(1970,1,1)+(-5/24)</f>
        <v>42238.541921296295</v>
      </c>
    </row>
    <row r="142" spans="1:20" ht="43.2" hidden="1" x14ac:dyDescent="0.3">
      <c r="A142">
        <v>3686</v>
      </c>
      <c r="B142" s="3" t="s">
        <v>3682</v>
      </c>
      <c r="C142" s="3" t="s">
        <v>7795</v>
      </c>
      <c r="D142">
        <v>350</v>
      </c>
      <c r="E142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8270</v>
      </c>
      <c r="O142" s="5">
        <f>((E142/D142) *100)</f>
        <v>101.42857142857142</v>
      </c>
      <c r="P142" s="6">
        <f>IF(L142 = 0, 0, E142/L142)</f>
        <v>59.166666666666664</v>
      </c>
      <c r="Q142" t="str">
        <f>MID(N142,1,FIND("/",N142,1)-1)</f>
        <v>theater</v>
      </c>
      <c r="R142" t="str">
        <f>MID(N142,FIND("/",N142,1)+1,LEN(N142))</f>
        <v>plays</v>
      </c>
      <c r="S142" s="10">
        <f>(((J142/60)/60)/24)+DATE(1970,1,1)+(-5/24)</f>
        <v>42230.454398148147</v>
      </c>
      <c r="T142" s="10">
        <f>(((I142/60)/60)/24)+DATE(1970,1,1)+(-5/24)</f>
        <v>42244.957638888889</v>
      </c>
    </row>
    <row r="143" spans="1:20" ht="43.2" hidden="1" x14ac:dyDescent="0.3">
      <c r="A143">
        <v>3405</v>
      </c>
      <c r="B143" s="3" t="s">
        <v>3403</v>
      </c>
      <c r="C143" s="3" t="s">
        <v>7514</v>
      </c>
      <c r="D143">
        <v>350</v>
      </c>
      <c r="E143">
        <v>481.5</v>
      </c>
      <c r="F143" t="s">
        <v>8218</v>
      </c>
      <c r="G143" t="s">
        <v>8224</v>
      </c>
      <c r="H143" t="s">
        <v>8246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8270</v>
      </c>
      <c r="O143" s="5">
        <f>((E143/D143) *100)</f>
        <v>137.57142857142856</v>
      </c>
      <c r="P143" s="6">
        <f>IF(L143 = 0, 0, E143/L143)</f>
        <v>28.323529411764707</v>
      </c>
      <c r="Q143" t="str">
        <f>MID(N143,1,FIND("/",N143,1)-1)</f>
        <v>theater</v>
      </c>
      <c r="R143" t="str">
        <f>MID(N143,FIND("/",N143,1)+1,LEN(N143))</f>
        <v>plays</v>
      </c>
      <c r="S143" s="10">
        <f>(((J143/60)/60)/24)+DATE(1970,1,1)+(-5/24)</f>
        <v>42409.808865740742</v>
      </c>
      <c r="T143" s="10">
        <f>(((I143/60)/60)/24)+DATE(1970,1,1)+(-5/24)</f>
        <v>42430.790972222218</v>
      </c>
    </row>
    <row r="144" spans="1:20" ht="43.2" hidden="1" x14ac:dyDescent="0.3">
      <c r="A144">
        <v>1400</v>
      </c>
      <c r="B144" s="3" t="s">
        <v>1400</v>
      </c>
      <c r="C144" s="3" t="s">
        <v>5509</v>
      </c>
      <c r="D144">
        <v>350</v>
      </c>
      <c r="E144">
        <v>586</v>
      </c>
      <c r="F144" t="s">
        <v>8218</v>
      </c>
      <c r="G144" t="s">
        <v>8224</v>
      </c>
      <c r="H144" t="s">
        <v>8246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8275</v>
      </c>
      <c r="O144" s="5">
        <f>((E144/D144) *100)</f>
        <v>167.42857142857144</v>
      </c>
      <c r="P144" s="6">
        <f>IF(L144 = 0, 0, E144/L144)</f>
        <v>17.235294117647058</v>
      </c>
      <c r="Q144" t="str">
        <f>MID(N144,1,FIND("/",N144,1)-1)</f>
        <v>music</v>
      </c>
      <c r="R144" t="str">
        <f>MID(N144,FIND("/",N144,1)+1,LEN(N144))</f>
        <v>rock</v>
      </c>
      <c r="S144" s="10">
        <f>(((J144/60)/60)/24)+DATE(1970,1,1)+(-5/24)</f>
        <v>42498.132789351854</v>
      </c>
      <c r="T144" s="10">
        <f>(((I144/60)/60)/24)+DATE(1970,1,1)+(-5/24)</f>
        <v>42533.020833333336</v>
      </c>
    </row>
    <row r="145" spans="1:20" ht="28.8" hidden="1" x14ac:dyDescent="0.3">
      <c r="A145">
        <v>3309</v>
      </c>
      <c r="B145" s="3" t="s">
        <v>3308</v>
      </c>
      <c r="C145" s="3" t="s">
        <v>7418</v>
      </c>
      <c r="D145">
        <v>350</v>
      </c>
      <c r="E145">
        <v>558</v>
      </c>
      <c r="F145" t="s">
        <v>8218</v>
      </c>
      <c r="G145" t="s">
        <v>8224</v>
      </c>
      <c r="H145" t="s">
        <v>8246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8270</v>
      </c>
      <c r="O145" s="5">
        <f>((E145/D145) *100)</f>
        <v>159.42857142857144</v>
      </c>
      <c r="P145" s="6">
        <f>IF(L145 = 0, 0, E145/L145)</f>
        <v>18</v>
      </c>
      <c r="Q145" t="str">
        <f>MID(N145,1,FIND("/",N145,1)-1)</f>
        <v>theater</v>
      </c>
      <c r="R145" t="str">
        <f>MID(N145,FIND("/",N145,1)+1,LEN(N145))</f>
        <v>plays</v>
      </c>
      <c r="S145" s="10">
        <f>(((J145/60)/60)/24)+DATE(1970,1,1)+(-5/24)</f>
        <v>42628.441874999997</v>
      </c>
      <c r="T145" s="10">
        <f>(((I145/60)/60)/24)+DATE(1970,1,1)+(-5/24)</f>
        <v>42659.441874999997</v>
      </c>
    </row>
    <row r="146" spans="1:20" ht="43.2" hidden="1" x14ac:dyDescent="0.3">
      <c r="A146">
        <v>1685</v>
      </c>
      <c r="B146" s="3" t="s">
        <v>1685</v>
      </c>
      <c r="C146" s="3" t="s">
        <v>5794</v>
      </c>
      <c r="D146">
        <v>350</v>
      </c>
      <c r="E146">
        <v>360</v>
      </c>
      <c r="F146" t="s">
        <v>8221</v>
      </c>
      <c r="G146" t="s">
        <v>8223</v>
      </c>
      <c r="H146" t="s">
        <v>8245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8292</v>
      </c>
      <c r="O146" s="5">
        <f>((E146/D146) *100)</f>
        <v>102.85714285714285</v>
      </c>
      <c r="P146" s="6">
        <f>IF(L146 = 0, 0, E146/L146)</f>
        <v>24</v>
      </c>
      <c r="Q146" t="str">
        <f>MID(N146,1,FIND("/",N146,1)-1)</f>
        <v>music</v>
      </c>
      <c r="R146" t="str">
        <f>MID(N146,FIND("/",N146,1)+1,LEN(N146))</f>
        <v>faith</v>
      </c>
      <c r="S146" s="10">
        <f>(((J146/60)/60)/24)+DATE(1970,1,1)+(-5/24)</f>
        <v>42788.041932870365</v>
      </c>
      <c r="T146" s="10">
        <f>(((I146/60)/60)/24)+DATE(1970,1,1)+(-5/24)</f>
        <v>42818.0002662037</v>
      </c>
    </row>
    <row r="147" spans="1:20" ht="43.2" hidden="1" x14ac:dyDescent="0.3">
      <c r="A147">
        <v>2317</v>
      </c>
      <c r="B147" s="3" t="s">
        <v>2317</v>
      </c>
      <c r="C147" s="3" t="s">
        <v>6426</v>
      </c>
      <c r="D147">
        <v>400</v>
      </c>
      <c r="E147">
        <v>416</v>
      </c>
      <c r="F147" t="s">
        <v>8218</v>
      </c>
      <c r="G147" t="s">
        <v>8223</v>
      </c>
      <c r="H147" t="s">
        <v>8245</v>
      </c>
      <c r="I147">
        <v>1266210000</v>
      </c>
      <c r="J147">
        <v>1263474049</v>
      </c>
      <c r="K147" t="b">
        <v>1</v>
      </c>
      <c r="L147">
        <v>22</v>
      </c>
      <c r="M147" t="b">
        <v>1</v>
      </c>
      <c r="N147" t="s">
        <v>8278</v>
      </c>
      <c r="O147" s="5">
        <f>((E147/D147) *100)</f>
        <v>104</v>
      </c>
      <c r="P147" s="6">
        <f>IF(L147 = 0, 0, E147/L147)</f>
        <v>18.90909090909091</v>
      </c>
      <c r="Q147" t="str">
        <f>MID(N147,1,FIND("/",N147,1)-1)</f>
        <v>music</v>
      </c>
      <c r="R147" t="str">
        <f>MID(N147,FIND("/",N147,1)+1,LEN(N147))</f>
        <v>indie rock</v>
      </c>
      <c r="S147" s="10">
        <f>(((J147/60)/60)/24)+DATE(1970,1,1)+(-5/24)</f>
        <v>40192.33390046296</v>
      </c>
      <c r="T147" s="10">
        <f>(((I147/60)/60)/24)+DATE(1970,1,1)+(-5/24)</f>
        <v>40224</v>
      </c>
    </row>
    <row r="148" spans="1:20" ht="43.2" hidden="1" x14ac:dyDescent="0.3">
      <c r="A148">
        <v>1640</v>
      </c>
      <c r="B148" s="3" t="s">
        <v>1640</v>
      </c>
      <c r="C148" s="3" t="s">
        <v>5749</v>
      </c>
      <c r="D148">
        <v>400</v>
      </c>
      <c r="E148">
        <v>679.44</v>
      </c>
      <c r="F148" t="s">
        <v>8218</v>
      </c>
      <c r="G148" t="s">
        <v>8223</v>
      </c>
      <c r="H148" t="s">
        <v>8245</v>
      </c>
      <c r="I148">
        <v>1280800740</v>
      </c>
      <c r="J148">
        <v>1279603955</v>
      </c>
      <c r="K148" t="b">
        <v>0</v>
      </c>
      <c r="L148">
        <v>17</v>
      </c>
      <c r="M148" t="b">
        <v>1</v>
      </c>
      <c r="N148" t="s">
        <v>8275</v>
      </c>
      <c r="O148" s="5">
        <f>((E148/D148) *100)</f>
        <v>169.86</v>
      </c>
      <c r="P148" s="6">
        <f>IF(L148 = 0, 0, E148/L148)</f>
        <v>39.967058823529413</v>
      </c>
      <c r="Q148" t="str">
        <f>MID(N148,1,FIND("/",N148,1)-1)</f>
        <v>music</v>
      </c>
      <c r="R148" t="str">
        <f>MID(N148,FIND("/",N148,1)+1,LEN(N148))</f>
        <v>rock</v>
      </c>
      <c r="S148" s="10">
        <f>(((J148/60)/60)/24)+DATE(1970,1,1)+(-5/24)</f>
        <v>40379.022627314815</v>
      </c>
      <c r="T148" s="10">
        <f>(((I148/60)/60)/24)+DATE(1970,1,1)+(-5/24)</f>
        <v>40392.874305555553</v>
      </c>
    </row>
    <row r="149" spans="1:20" ht="43.2" hidden="1" x14ac:dyDescent="0.3">
      <c r="A149">
        <v>97</v>
      </c>
      <c r="B149" s="3" t="s">
        <v>99</v>
      </c>
      <c r="C149" s="3" t="s">
        <v>4207</v>
      </c>
      <c r="D149">
        <v>400</v>
      </c>
      <c r="E149">
        <v>425</v>
      </c>
      <c r="F149" t="s">
        <v>8218</v>
      </c>
      <c r="G149" t="s">
        <v>8223</v>
      </c>
      <c r="H149" t="s">
        <v>8245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8265</v>
      </c>
      <c r="O149" s="5">
        <f>((E149/D149) *100)</f>
        <v>106.25</v>
      </c>
      <c r="P149" s="6">
        <f>IF(L149 = 0, 0, E149/L149)</f>
        <v>53.125</v>
      </c>
      <c r="Q149" t="str">
        <f>MID(N149,1,FIND("/",N149,1)-1)</f>
        <v>film &amp; video</v>
      </c>
      <c r="R149" t="str">
        <f>MID(N149,FIND("/",N149,1)+1,LEN(N149))</f>
        <v>shorts</v>
      </c>
      <c r="S149" s="10">
        <f>(((J149/60)/60)/24)+DATE(1970,1,1)+(-5/24)</f>
        <v>40705.926874999997</v>
      </c>
      <c r="T149" s="10">
        <f>(((I149/60)/60)/24)+DATE(1970,1,1)+(-5/24)</f>
        <v>40735.926874999997</v>
      </c>
    </row>
    <row r="150" spans="1:20" ht="43.2" hidden="1" x14ac:dyDescent="0.3">
      <c r="A150">
        <v>1106</v>
      </c>
      <c r="B150" s="3" t="s">
        <v>1106</v>
      </c>
      <c r="C150" s="3" t="s">
        <v>5215</v>
      </c>
      <c r="D150">
        <v>400</v>
      </c>
      <c r="E150">
        <v>165</v>
      </c>
      <c r="F150" t="s">
        <v>8220</v>
      </c>
      <c r="G150" t="s">
        <v>8223</v>
      </c>
      <c r="H150" t="s">
        <v>8245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8281</v>
      </c>
      <c r="O150" s="5">
        <f>((E150/D150) *100)</f>
        <v>41.25</v>
      </c>
      <c r="P150" s="6">
        <f>IF(L150 = 0, 0, E150/L150)</f>
        <v>23.571428571428573</v>
      </c>
      <c r="Q150" t="str">
        <f>MID(N150,1,FIND("/",N150,1)-1)</f>
        <v>games</v>
      </c>
      <c r="R150" t="str">
        <f>MID(N150,FIND("/",N150,1)+1,LEN(N150))</f>
        <v>video games</v>
      </c>
      <c r="S150" s="10">
        <f>(((J150/60)/60)/24)+DATE(1970,1,1)+(-5/24)</f>
        <v>40973.532118055555</v>
      </c>
      <c r="T150" s="10">
        <f>(((I150/60)/60)/24)+DATE(1970,1,1)+(-5/24)</f>
        <v>41003.490451388883</v>
      </c>
    </row>
    <row r="151" spans="1:20" ht="43.2" hidden="1" x14ac:dyDescent="0.3">
      <c r="A151">
        <v>77</v>
      </c>
      <c r="B151" s="3" t="s">
        <v>79</v>
      </c>
      <c r="C151" s="3" t="s">
        <v>4187</v>
      </c>
      <c r="D151">
        <v>400</v>
      </c>
      <c r="E151">
        <v>1570</v>
      </c>
      <c r="F151" t="s">
        <v>8218</v>
      </c>
      <c r="G151" t="s">
        <v>8223</v>
      </c>
      <c r="H151" t="s">
        <v>8245</v>
      </c>
      <c r="I151">
        <v>1337569140</v>
      </c>
      <c r="J151">
        <v>1332991717</v>
      </c>
      <c r="K151" t="b">
        <v>0</v>
      </c>
      <c r="L151">
        <v>26</v>
      </c>
      <c r="M151" t="b">
        <v>1</v>
      </c>
      <c r="N151" t="s">
        <v>8265</v>
      </c>
      <c r="O151" s="5">
        <f>((E151/D151) *100)</f>
        <v>392.5</v>
      </c>
      <c r="P151" s="6">
        <f>IF(L151 = 0, 0, E151/L151)</f>
        <v>60.384615384615387</v>
      </c>
      <c r="Q151" t="str">
        <f>MID(N151,1,FIND("/",N151,1)-1)</f>
        <v>film &amp; video</v>
      </c>
      <c r="R151" t="str">
        <f>MID(N151,FIND("/",N151,1)+1,LEN(N151))</f>
        <v>shorts</v>
      </c>
      <c r="S151" s="10">
        <f>(((J151/60)/60)/24)+DATE(1970,1,1)+(-5/24)</f>
        <v>40996.936539351853</v>
      </c>
      <c r="T151" s="10">
        <f>(((I151/60)/60)/24)+DATE(1970,1,1)+(-5/24)</f>
        <v>41049.915972222218</v>
      </c>
    </row>
    <row r="152" spans="1:20" ht="43.2" hidden="1" x14ac:dyDescent="0.3">
      <c r="A152">
        <v>1833</v>
      </c>
      <c r="B152" s="3" t="s">
        <v>1833</v>
      </c>
      <c r="C152" s="3" t="s">
        <v>5942</v>
      </c>
      <c r="D152">
        <v>400</v>
      </c>
      <c r="E152">
        <v>1050</v>
      </c>
      <c r="F152" t="s">
        <v>8218</v>
      </c>
      <c r="G152" t="s">
        <v>8223</v>
      </c>
      <c r="H152" t="s">
        <v>8245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8275</v>
      </c>
      <c r="O152" s="5">
        <f>((E152/D152) *100)</f>
        <v>262.5</v>
      </c>
      <c r="P152" s="6">
        <f>IF(L152 = 0, 0, E152/L152)</f>
        <v>42</v>
      </c>
      <c r="Q152" t="str">
        <f>MID(N152,1,FIND("/",N152,1)-1)</f>
        <v>music</v>
      </c>
      <c r="R152" t="str">
        <f>MID(N152,FIND("/",N152,1)+1,LEN(N152))</f>
        <v>rock</v>
      </c>
      <c r="S152" s="10">
        <f>(((J152/60)/60)/24)+DATE(1970,1,1)+(-5/24)</f>
        <v>41302.835682870369</v>
      </c>
      <c r="T152" s="10">
        <f>(((I152/60)/60)/24)+DATE(1970,1,1)+(-5/24)</f>
        <v>41335.124305555553</v>
      </c>
    </row>
    <row r="153" spans="1:20" ht="43.2" hidden="1" x14ac:dyDescent="0.3">
      <c r="A153">
        <v>441</v>
      </c>
      <c r="B153" s="3" t="s">
        <v>441</v>
      </c>
      <c r="C153" s="3" t="s">
        <v>4550</v>
      </c>
      <c r="D153">
        <v>400</v>
      </c>
      <c r="E153">
        <v>0</v>
      </c>
      <c r="F153" t="s">
        <v>8220</v>
      </c>
      <c r="G153" t="s">
        <v>8224</v>
      </c>
      <c r="H153" t="s">
        <v>8246</v>
      </c>
      <c r="I153">
        <v>1383418996</v>
      </c>
      <c r="J153">
        <v>1380826996</v>
      </c>
      <c r="K153" t="b">
        <v>0</v>
      </c>
      <c r="L153">
        <v>0</v>
      </c>
      <c r="M153" t="b">
        <v>0</v>
      </c>
      <c r="N153" t="s">
        <v>8269</v>
      </c>
      <c r="O153" s="5">
        <f>((E153/D153) *100)</f>
        <v>0</v>
      </c>
      <c r="P153" s="6">
        <f>IF(L153 = 0, 0, E153/L153)</f>
        <v>0</v>
      </c>
      <c r="Q153" t="str">
        <f>MID(N153,1,FIND("/",N153,1)-1)</f>
        <v>film &amp; video</v>
      </c>
      <c r="R153" t="str">
        <f>MID(N153,FIND("/",N153,1)+1,LEN(N153))</f>
        <v>animation</v>
      </c>
      <c r="S153" s="10">
        <f>(((J153/60)/60)/24)+DATE(1970,1,1)+(-5/24)</f>
        <v>41550.585601851846</v>
      </c>
      <c r="T153" s="10">
        <f>(((I153/60)/60)/24)+DATE(1970,1,1)+(-5/24)</f>
        <v>41580.585601851846</v>
      </c>
    </row>
    <row r="154" spans="1:20" ht="28.8" hidden="1" x14ac:dyDescent="0.3">
      <c r="A154">
        <v>819</v>
      </c>
      <c r="B154" s="3" t="s">
        <v>819</v>
      </c>
      <c r="C154" s="3" t="s">
        <v>4928</v>
      </c>
      <c r="D154">
        <v>400</v>
      </c>
      <c r="E154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8275</v>
      </c>
      <c r="O154" s="5">
        <f>((E154/D154) *100)</f>
        <v>108.74999999999999</v>
      </c>
      <c r="P154" s="6">
        <f>IF(L154 = 0, 0, E154/L154)</f>
        <v>31.071428571428573</v>
      </c>
      <c r="Q154" t="str">
        <f>MID(N154,1,FIND("/",N154,1)-1)</f>
        <v>music</v>
      </c>
      <c r="R154" t="str">
        <f>MID(N154,FIND("/",N154,1)+1,LEN(N154))</f>
        <v>rock</v>
      </c>
      <c r="S154" s="10">
        <f>(((J154/60)/60)/24)+DATE(1970,1,1)+(-5/24)</f>
        <v>41619.789976851847</v>
      </c>
      <c r="T154" s="10">
        <f>(((I154/60)/60)/24)+DATE(1970,1,1)+(-5/24)</f>
        <v>41628.988888888889</v>
      </c>
    </row>
    <row r="155" spans="1:20" ht="43.2" hidden="1" x14ac:dyDescent="0.3">
      <c r="A155">
        <v>3987</v>
      </c>
      <c r="B155" s="3" t="s">
        <v>3982</v>
      </c>
      <c r="C155" s="3" t="s">
        <v>8092</v>
      </c>
      <c r="D155">
        <v>400</v>
      </c>
      <c r="E155">
        <v>151</v>
      </c>
      <c r="F155" t="s">
        <v>8220</v>
      </c>
      <c r="G155" t="s">
        <v>8224</v>
      </c>
      <c r="H155" t="s">
        <v>8246</v>
      </c>
      <c r="I155">
        <v>1400278290</v>
      </c>
      <c r="J155">
        <v>1399414290</v>
      </c>
      <c r="K155" t="b">
        <v>0</v>
      </c>
      <c r="L155">
        <v>13</v>
      </c>
      <c r="M155" t="b">
        <v>0</v>
      </c>
      <c r="N155" t="s">
        <v>8270</v>
      </c>
      <c r="O155" s="5">
        <f>((E155/D155) *100)</f>
        <v>37.75</v>
      </c>
      <c r="P155" s="6">
        <f>IF(L155 = 0, 0, E155/L155)</f>
        <v>11.615384615384615</v>
      </c>
      <c r="Q155" t="str">
        <f>MID(N155,1,FIND("/",N155,1)-1)</f>
        <v>theater</v>
      </c>
      <c r="R155" t="str">
        <f>MID(N155,FIND("/",N155,1)+1,LEN(N155))</f>
        <v>plays</v>
      </c>
      <c r="S155" s="10">
        <f>(((J155/60)/60)/24)+DATE(1970,1,1)+(-5/24)</f>
        <v>41765.716319444444</v>
      </c>
      <c r="T155" s="10">
        <f>(((I155/60)/60)/24)+DATE(1970,1,1)+(-5/24)</f>
        <v>41775.716319444444</v>
      </c>
    </row>
    <row r="156" spans="1:20" ht="28.8" hidden="1" x14ac:dyDescent="0.3">
      <c r="A156">
        <v>2885</v>
      </c>
      <c r="B156" s="3" t="s">
        <v>2884</v>
      </c>
      <c r="C156" s="3" t="s">
        <v>6994</v>
      </c>
      <c r="D156">
        <v>400</v>
      </c>
      <c r="E156">
        <v>130</v>
      </c>
      <c r="F156" t="s">
        <v>8220</v>
      </c>
      <c r="G156" t="s">
        <v>8223</v>
      </c>
      <c r="H156" t="s">
        <v>8245</v>
      </c>
      <c r="I156">
        <v>1426294201</v>
      </c>
      <c r="J156">
        <v>1423705801</v>
      </c>
      <c r="K156" t="b">
        <v>0</v>
      </c>
      <c r="L156">
        <v>5</v>
      </c>
      <c r="M156" t="b">
        <v>0</v>
      </c>
      <c r="N156" t="s">
        <v>8270</v>
      </c>
      <c r="O156" s="5">
        <f>((E156/D156) *100)</f>
        <v>32.5</v>
      </c>
      <c r="P156" s="6">
        <f>IF(L156 = 0, 0, E156/L156)</f>
        <v>26</v>
      </c>
      <c r="Q156" t="str">
        <f>MID(N156,1,FIND("/",N156,1)-1)</f>
        <v>theater</v>
      </c>
      <c r="R156" t="str">
        <f>MID(N156,FIND("/",N156,1)+1,LEN(N156))</f>
        <v>plays</v>
      </c>
      <c r="S156" s="10">
        <f>(((J156/60)/60)/24)+DATE(1970,1,1)+(-5/24)</f>
        <v>42046.868067129624</v>
      </c>
      <c r="T156" s="10">
        <f>(((I156/60)/60)/24)+DATE(1970,1,1)+(-5/24)</f>
        <v>42076.82640046296</v>
      </c>
    </row>
    <row r="157" spans="1:20" ht="43.2" hidden="1" x14ac:dyDescent="0.3">
      <c r="A157">
        <v>3325</v>
      </c>
      <c r="B157" s="3" t="s">
        <v>3324</v>
      </c>
      <c r="C157" s="3" t="s">
        <v>7434</v>
      </c>
      <c r="D157">
        <v>400</v>
      </c>
      <c r="E157">
        <v>450</v>
      </c>
      <c r="F157" t="s">
        <v>8218</v>
      </c>
      <c r="G157" t="s">
        <v>8224</v>
      </c>
      <c r="H157" t="s">
        <v>8246</v>
      </c>
      <c r="I157">
        <v>1428256277</v>
      </c>
      <c r="J157">
        <v>1425235877</v>
      </c>
      <c r="K157" t="b">
        <v>0</v>
      </c>
      <c r="L157">
        <v>15</v>
      </c>
      <c r="M157" t="b">
        <v>1</v>
      </c>
      <c r="N157" t="s">
        <v>8270</v>
      </c>
      <c r="O157" s="5">
        <f>((E157/D157) *100)</f>
        <v>112.5</v>
      </c>
      <c r="P157" s="6">
        <f>IF(L157 = 0, 0, E157/L157)</f>
        <v>30</v>
      </c>
      <c r="Q157" t="str">
        <f>MID(N157,1,FIND("/",N157,1)-1)</f>
        <v>theater</v>
      </c>
      <c r="R157" t="str">
        <f>MID(N157,FIND("/",N157,1)+1,LEN(N157))</f>
        <v>plays</v>
      </c>
      <c r="S157" s="10">
        <f>(((J157/60)/60)/24)+DATE(1970,1,1)+(-5/24)</f>
        <v>42064.577280092592</v>
      </c>
      <c r="T157" s="10">
        <f>(((I157/60)/60)/24)+DATE(1970,1,1)+(-5/24)</f>
        <v>42099.535613425927</v>
      </c>
    </row>
    <row r="158" spans="1:20" ht="28.8" hidden="1" x14ac:dyDescent="0.3">
      <c r="A158">
        <v>1386</v>
      </c>
      <c r="B158" s="3" t="s">
        <v>1386</v>
      </c>
      <c r="C158" s="3" t="s">
        <v>5495</v>
      </c>
      <c r="D158">
        <v>400</v>
      </c>
      <c r="E158">
        <v>875</v>
      </c>
      <c r="F158" t="s">
        <v>8218</v>
      </c>
      <c r="G158" t="s">
        <v>8223</v>
      </c>
      <c r="H158" t="s">
        <v>8245</v>
      </c>
      <c r="I158">
        <v>1438183889</v>
      </c>
      <c r="J158">
        <v>1435591889</v>
      </c>
      <c r="K158" t="b">
        <v>0</v>
      </c>
      <c r="L158">
        <v>14</v>
      </c>
      <c r="M158" t="b">
        <v>1</v>
      </c>
      <c r="N158" t="s">
        <v>8275</v>
      </c>
      <c r="O158" s="5">
        <f>((E158/D158) *100)</f>
        <v>218.75</v>
      </c>
      <c r="P158" s="6">
        <f>IF(L158 = 0, 0, E158/L158)</f>
        <v>62.5</v>
      </c>
      <c r="Q158" t="str">
        <f>MID(N158,1,FIND("/",N158,1)-1)</f>
        <v>music</v>
      </c>
      <c r="R158" t="str">
        <f>MID(N158,FIND("/",N158,1)+1,LEN(N158))</f>
        <v>rock</v>
      </c>
      <c r="S158" s="10">
        <f>(((J158/60)/60)/24)+DATE(1970,1,1)+(-5/24)</f>
        <v>42184.438530092586</v>
      </c>
      <c r="T158" s="10">
        <f>(((I158/60)/60)/24)+DATE(1970,1,1)+(-5/24)</f>
        <v>42214.438530092586</v>
      </c>
    </row>
    <row r="159" spans="1:20" ht="43.2" hidden="1" x14ac:dyDescent="0.3">
      <c r="A159">
        <v>581</v>
      </c>
      <c r="B159" s="3" t="s">
        <v>581</v>
      </c>
      <c r="C159" s="3" t="s">
        <v>4690</v>
      </c>
      <c r="D159">
        <v>400</v>
      </c>
      <c r="E159">
        <v>0</v>
      </c>
      <c r="F159" t="s">
        <v>8220</v>
      </c>
      <c r="G159" t="s">
        <v>8223</v>
      </c>
      <c r="H159" t="s">
        <v>8245</v>
      </c>
      <c r="I159">
        <v>1438474704</v>
      </c>
      <c r="J159">
        <v>1435882704</v>
      </c>
      <c r="K159" t="b">
        <v>0</v>
      </c>
      <c r="L159">
        <v>0</v>
      </c>
      <c r="M159" t="b">
        <v>0</v>
      </c>
      <c r="N159" t="s">
        <v>8271</v>
      </c>
      <c r="O159" s="5">
        <f>((E159/D159) *100)</f>
        <v>0</v>
      </c>
      <c r="P159" s="6">
        <f>IF(L159 = 0, 0, E159/L159)</f>
        <v>0</v>
      </c>
      <c r="Q159" t="str">
        <f>MID(N159,1,FIND("/",N159,1)-1)</f>
        <v>technology</v>
      </c>
      <c r="R159" t="str">
        <f>MID(N159,FIND("/",N159,1)+1,LEN(N159))</f>
        <v>web</v>
      </c>
      <c r="S159" s="10">
        <f>(((J159/60)/60)/24)+DATE(1970,1,1)+(-5/24)</f>
        <v>42187.804444444446</v>
      </c>
      <c r="T159" s="10">
        <f>(((I159/60)/60)/24)+DATE(1970,1,1)+(-5/24)</f>
        <v>42217.804444444446</v>
      </c>
    </row>
    <row r="160" spans="1:20" ht="57.6" hidden="1" x14ac:dyDescent="0.3">
      <c r="A160">
        <v>2805</v>
      </c>
      <c r="B160" s="3" t="s">
        <v>2804</v>
      </c>
      <c r="C160" s="3" t="s">
        <v>6914</v>
      </c>
      <c r="D160">
        <v>400</v>
      </c>
      <c r="E160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8270</v>
      </c>
      <c r="O160" s="5">
        <f>((E160/D160) *100)</f>
        <v>110.00000000000001</v>
      </c>
      <c r="P160" s="6">
        <f>IF(L160 = 0, 0, E160/L160)</f>
        <v>24.444444444444443</v>
      </c>
      <c r="Q160" t="str">
        <f>MID(N160,1,FIND("/",N160,1)-1)</f>
        <v>theater</v>
      </c>
      <c r="R160" t="str">
        <f>MID(N160,FIND("/",N160,1)+1,LEN(N160))</f>
        <v>plays</v>
      </c>
      <c r="S160" s="10">
        <f>(((J160/60)/60)/24)+DATE(1970,1,1)+(-5/24)</f>
        <v>42213.2971412037</v>
      </c>
      <c r="T160" s="10">
        <f>(((I160/60)/60)/24)+DATE(1970,1,1)+(-5/24)</f>
        <v>42238.2971412037</v>
      </c>
    </row>
    <row r="161" spans="1:20" ht="28.8" hidden="1" x14ac:dyDescent="0.3">
      <c r="A161">
        <v>2161</v>
      </c>
      <c r="B161" s="3" t="s">
        <v>2161</v>
      </c>
      <c r="C161" s="3" t="s">
        <v>6270</v>
      </c>
      <c r="D161">
        <v>400</v>
      </c>
      <c r="E161">
        <v>463</v>
      </c>
      <c r="F161" t="s">
        <v>8218</v>
      </c>
      <c r="G161" t="s">
        <v>8223</v>
      </c>
      <c r="H161" t="s">
        <v>8245</v>
      </c>
      <c r="I161">
        <v>1443040059</v>
      </c>
      <c r="J161">
        <v>1440448059</v>
      </c>
      <c r="K161" t="b">
        <v>0</v>
      </c>
      <c r="L161">
        <v>13</v>
      </c>
      <c r="M161" t="b">
        <v>1</v>
      </c>
      <c r="N161" t="s">
        <v>8275</v>
      </c>
      <c r="O161" s="5">
        <f>((E161/D161) *100)</f>
        <v>115.75</v>
      </c>
      <c r="P161" s="6">
        <f>IF(L161 = 0, 0, E161/L161)</f>
        <v>35.615384615384613</v>
      </c>
      <c r="Q161" t="str">
        <f>MID(N161,1,FIND("/",N161,1)-1)</f>
        <v>music</v>
      </c>
      <c r="R161" t="str">
        <f>MID(N161,FIND("/",N161,1)+1,LEN(N161))</f>
        <v>rock</v>
      </c>
      <c r="S161" s="10">
        <f>(((J161/60)/60)/24)+DATE(1970,1,1)+(-5/24)</f>
        <v>42240.644201388881</v>
      </c>
      <c r="T161" s="10">
        <f>(((I161/60)/60)/24)+DATE(1970,1,1)+(-5/24)</f>
        <v>42270.644201388881</v>
      </c>
    </row>
    <row r="162" spans="1:20" ht="43.2" hidden="1" x14ac:dyDescent="0.3">
      <c r="A162">
        <v>618</v>
      </c>
      <c r="B162" s="3" t="s">
        <v>618</v>
      </c>
      <c r="C162" s="3" t="s">
        <v>4727</v>
      </c>
      <c r="D162">
        <v>400</v>
      </c>
      <c r="E162">
        <v>0</v>
      </c>
      <c r="F162" t="s">
        <v>8219</v>
      </c>
      <c r="G162" t="s">
        <v>8223</v>
      </c>
      <c r="H162" t="s">
        <v>8245</v>
      </c>
      <c r="I162">
        <v>1449689203</v>
      </c>
      <c r="J162">
        <v>1447097203</v>
      </c>
      <c r="K162" t="b">
        <v>0</v>
      </c>
      <c r="L162">
        <v>0</v>
      </c>
      <c r="M162" t="b">
        <v>0</v>
      </c>
      <c r="N162" t="s">
        <v>8271</v>
      </c>
      <c r="O162" s="5">
        <f>((E162/D162) *100)</f>
        <v>0</v>
      </c>
      <c r="P162" s="6">
        <f>IF(L162 = 0, 0, E162/L162)</f>
        <v>0</v>
      </c>
      <c r="Q162" t="str">
        <f>MID(N162,1,FIND("/",N162,1)-1)</f>
        <v>technology</v>
      </c>
      <c r="R162" t="str">
        <f>MID(N162,FIND("/",N162,1)+1,LEN(N162))</f>
        <v>web</v>
      </c>
      <c r="S162" s="10">
        <f>(((J162/60)/60)/24)+DATE(1970,1,1)+(-5/24)</f>
        <v>42317.60188657407</v>
      </c>
      <c r="T162" s="10">
        <f>(((I162/60)/60)/24)+DATE(1970,1,1)+(-5/24)</f>
        <v>42347.60188657407</v>
      </c>
    </row>
    <row r="163" spans="1:20" ht="43.2" hidden="1" x14ac:dyDescent="0.3">
      <c r="A163">
        <v>2448</v>
      </c>
      <c r="B163" s="3" t="s">
        <v>2448</v>
      </c>
      <c r="C163" s="3" t="s">
        <v>6557</v>
      </c>
      <c r="D163">
        <v>400</v>
      </c>
      <c r="E163">
        <v>430</v>
      </c>
      <c r="F163" t="s">
        <v>8218</v>
      </c>
      <c r="G163" t="s">
        <v>8223</v>
      </c>
      <c r="H163" t="s">
        <v>8245</v>
      </c>
      <c r="I163">
        <v>1472621760</v>
      </c>
      <c r="J163">
        <v>1472110513</v>
      </c>
      <c r="K163" t="b">
        <v>0</v>
      </c>
      <c r="L163">
        <v>9</v>
      </c>
      <c r="M163" t="b">
        <v>1</v>
      </c>
      <c r="N163" t="s">
        <v>8297</v>
      </c>
      <c r="O163" s="5">
        <f>((E163/D163) *100)</f>
        <v>107.5</v>
      </c>
      <c r="P163" s="6">
        <f>IF(L163 = 0, 0, E163/L163)</f>
        <v>47.777777777777779</v>
      </c>
      <c r="Q163" t="str">
        <f>MID(N163,1,FIND("/",N163,1)-1)</f>
        <v>food</v>
      </c>
      <c r="R163" t="str">
        <f>MID(N163,FIND("/",N163,1)+1,LEN(N163))</f>
        <v>small batch</v>
      </c>
      <c r="S163" s="10">
        <f>(((J163/60)/60)/24)+DATE(1970,1,1)+(-5/24)</f>
        <v>42607.107789351845</v>
      </c>
      <c r="T163" s="10">
        <f>(((I163/60)/60)/24)+DATE(1970,1,1)+(-5/24)</f>
        <v>42613.025000000001</v>
      </c>
    </row>
    <row r="164" spans="1:20" ht="43.2" hidden="1" x14ac:dyDescent="0.3">
      <c r="A164">
        <v>3494</v>
      </c>
      <c r="B164" s="3" t="s">
        <v>3492</v>
      </c>
      <c r="C164" s="3" t="s">
        <v>7603</v>
      </c>
      <c r="D164">
        <v>400</v>
      </c>
      <c r="E164">
        <v>400</v>
      </c>
      <c r="F164" t="s">
        <v>8218</v>
      </c>
      <c r="G164" t="s">
        <v>8223</v>
      </c>
      <c r="H164" t="s">
        <v>8245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8270</v>
      </c>
      <c r="O164" s="5">
        <f>((E164/D164) *100)</f>
        <v>100</v>
      </c>
      <c r="P164" s="6">
        <f>IF(L164 = 0, 0, E164/L164)</f>
        <v>30.76923076923077</v>
      </c>
      <c r="Q164" t="str">
        <f>MID(N164,1,FIND("/",N164,1)-1)</f>
        <v>theater</v>
      </c>
      <c r="R164" t="str">
        <f>MID(N164,FIND("/",N164,1)+1,LEN(N164))</f>
        <v>plays</v>
      </c>
      <c r="S164" s="10">
        <f>(((J164/60)/60)/24)+DATE(1970,1,1)+(-5/24)</f>
        <v>42689.006655092591</v>
      </c>
      <c r="T164" s="10">
        <f>(((I164/60)/60)/24)+DATE(1970,1,1)+(-5/24)</f>
        <v>42700.041666666664</v>
      </c>
    </row>
    <row r="165" spans="1:20" ht="43.2" hidden="1" x14ac:dyDescent="0.3">
      <c r="A165">
        <v>2362</v>
      </c>
      <c r="B165" s="3" t="s">
        <v>2362</v>
      </c>
      <c r="C165" s="3" t="s">
        <v>6471</v>
      </c>
      <c r="D165">
        <v>420</v>
      </c>
      <c r="E165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8271</v>
      </c>
      <c r="O165" s="5">
        <f>((E165/D165) *100)</f>
        <v>28.571428571428569</v>
      </c>
      <c r="P165" s="6">
        <f>IF(L165 = 0, 0, E165/L165)</f>
        <v>60</v>
      </c>
      <c r="Q165" t="str">
        <f>MID(N165,1,FIND("/",N165,1)-1)</f>
        <v>technology</v>
      </c>
      <c r="R165" t="str">
        <f>MID(N165,FIND("/",N165,1)+1,LEN(N165))</f>
        <v>web</v>
      </c>
      <c r="S165" s="10">
        <f>(((J165/60)/60)/24)+DATE(1970,1,1)+(-5/24)</f>
        <v>41954.47997685185</v>
      </c>
      <c r="T165" s="10">
        <f>(((I165/60)/60)/24)+DATE(1970,1,1)+(-5/24)</f>
        <v>41984.47997685185</v>
      </c>
    </row>
    <row r="166" spans="1:20" ht="43.2" hidden="1" x14ac:dyDescent="0.3">
      <c r="A166">
        <v>2217</v>
      </c>
      <c r="B166" s="3" t="s">
        <v>2217</v>
      </c>
      <c r="C166" s="3" t="s">
        <v>6326</v>
      </c>
      <c r="D166">
        <v>420</v>
      </c>
      <c r="E166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8279</v>
      </c>
      <c r="O166" s="5">
        <f>((E166/D166) *100)</f>
        <v>101.19047619047619</v>
      </c>
      <c r="P166" s="6">
        <f>IF(L166 = 0, 0, E166/L166)</f>
        <v>47.222222222222221</v>
      </c>
      <c r="Q166" t="str">
        <f>MID(N166,1,FIND("/",N166,1)-1)</f>
        <v>music</v>
      </c>
      <c r="R166" t="str">
        <f>MID(N166,FIND("/",N166,1)+1,LEN(N166))</f>
        <v>electronic music</v>
      </c>
      <c r="S166" s="10">
        <f>(((J166/60)/60)/24)+DATE(1970,1,1)+(-5/24)</f>
        <v>42299.568437499998</v>
      </c>
      <c r="T166" s="10">
        <f>(((I166/60)/60)/24)+DATE(1970,1,1)+(-5/24)</f>
        <v>42310.124999999993</v>
      </c>
    </row>
    <row r="167" spans="1:20" hidden="1" x14ac:dyDescent="0.3">
      <c r="A167">
        <v>115</v>
      </c>
      <c r="B167" s="3" t="s">
        <v>117</v>
      </c>
      <c r="C167" s="3" t="s">
        <v>4225</v>
      </c>
      <c r="D167">
        <v>450</v>
      </c>
      <c r="E16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8265</v>
      </c>
      <c r="O167" s="5">
        <f>((E167/D167) *100)</f>
        <v>140.44444444444443</v>
      </c>
      <c r="P167" s="6">
        <f>IF(L167 = 0, 0, E167/L167)</f>
        <v>28.727272727272727</v>
      </c>
      <c r="Q167" t="str">
        <f>MID(N167,1,FIND("/",N167,1)-1)</f>
        <v>film &amp; video</v>
      </c>
      <c r="R167" t="str">
        <f>MID(N167,FIND("/",N167,1)+1,LEN(N167))</f>
        <v>shorts</v>
      </c>
      <c r="S167" s="10">
        <f>(((J167/60)/60)/24)+DATE(1970,1,1)+(-5/24)</f>
        <v>40918.530601851846</v>
      </c>
      <c r="T167" s="10">
        <f>(((I167/60)/60)/24)+DATE(1970,1,1)+(-5/24)</f>
        <v>40943.530601851846</v>
      </c>
    </row>
    <row r="168" spans="1:20" ht="43.2" hidden="1" x14ac:dyDescent="0.3">
      <c r="A168">
        <v>1810</v>
      </c>
      <c r="B168" s="3" t="s">
        <v>1810</v>
      </c>
      <c r="C168" s="3" t="s">
        <v>5919</v>
      </c>
      <c r="D168">
        <v>450</v>
      </c>
      <c r="E168">
        <v>15</v>
      </c>
      <c r="F168" t="s">
        <v>8220</v>
      </c>
      <c r="G168" t="s">
        <v>8223</v>
      </c>
      <c r="H168" t="s">
        <v>8245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8284</v>
      </c>
      <c r="O168" s="5">
        <f>((E168/D168) *100)</f>
        <v>3.3333333333333335</v>
      </c>
      <c r="P168" s="6">
        <f>IF(L168 = 0, 0, E168/L168)</f>
        <v>7.5</v>
      </c>
      <c r="Q168" t="str">
        <f>MID(N168,1,FIND("/",N168,1)-1)</f>
        <v>photography</v>
      </c>
      <c r="R168" t="str">
        <f>MID(N168,FIND("/",N168,1)+1,LEN(N168))</f>
        <v>photobooks</v>
      </c>
      <c r="S168" s="10">
        <f>(((J168/60)/60)/24)+DATE(1970,1,1)+(-5/24)</f>
        <v>41860.701689814814</v>
      </c>
      <c r="T168" s="10">
        <f>(((I168/60)/60)/24)+DATE(1970,1,1)+(-5/24)</f>
        <v>41872.701689814814</v>
      </c>
    </row>
    <row r="169" spans="1:20" ht="43.2" hidden="1" x14ac:dyDescent="0.3">
      <c r="A169">
        <v>439</v>
      </c>
      <c r="B169" s="3" t="s">
        <v>439</v>
      </c>
      <c r="C169" s="3" t="s">
        <v>4548</v>
      </c>
      <c r="D169">
        <v>450</v>
      </c>
      <c r="E169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8269</v>
      </c>
      <c r="O169" s="5">
        <f>((E169/D169) *100)</f>
        <v>0</v>
      </c>
      <c r="P169" s="6">
        <f>IF(L169 = 0, 0, E169/L169)</f>
        <v>0</v>
      </c>
      <c r="Q169" t="str">
        <f>MID(N169,1,FIND("/",N169,1)-1)</f>
        <v>film &amp; video</v>
      </c>
      <c r="R169" t="str">
        <f>MID(N169,FIND("/",N169,1)+1,LEN(N169))</f>
        <v>animation</v>
      </c>
      <c r="S169" s="10">
        <f>(((J169/60)/60)/24)+DATE(1970,1,1)+(-5/24)</f>
        <v>41919.553449074068</v>
      </c>
      <c r="T169" s="10">
        <f>(((I169/60)/60)/24)+DATE(1970,1,1)+(-5/24)</f>
        <v>41929.553449074068</v>
      </c>
    </row>
    <row r="170" spans="1:20" ht="28.8" hidden="1" x14ac:dyDescent="0.3">
      <c r="A170">
        <v>177</v>
      </c>
      <c r="B170" s="3" t="s">
        <v>178</v>
      </c>
      <c r="C170" s="3" t="s">
        <v>4286</v>
      </c>
      <c r="D170">
        <v>450</v>
      </c>
      <c r="E170">
        <v>180</v>
      </c>
      <c r="F170" t="s">
        <v>8220</v>
      </c>
      <c r="G170" t="s">
        <v>8223</v>
      </c>
      <c r="H170" t="s">
        <v>8245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8267</v>
      </c>
      <c r="O170" s="5">
        <f>((E170/D170) *100)</f>
        <v>40</v>
      </c>
      <c r="P170" s="6">
        <f>IF(L170 = 0, 0, E170/L170)</f>
        <v>25.714285714285715</v>
      </c>
      <c r="Q170" t="str">
        <f>MID(N170,1,FIND("/",N170,1)-1)</f>
        <v>film &amp; video</v>
      </c>
      <c r="R170" t="str">
        <f>MID(N170,FIND("/",N170,1)+1,LEN(N170))</f>
        <v>drama</v>
      </c>
      <c r="S170" s="10">
        <f>(((J170/60)/60)/24)+DATE(1970,1,1)+(-5/24)</f>
        <v>42069.839421296296</v>
      </c>
      <c r="T170" s="10">
        <f>(((I170/60)/60)/24)+DATE(1970,1,1)+(-5/24)</f>
        <v>42086.797754629624</v>
      </c>
    </row>
    <row r="171" spans="1:20" ht="57.6" hidden="1" x14ac:dyDescent="0.3">
      <c r="A171">
        <v>2836</v>
      </c>
      <c r="B171" s="3" t="s">
        <v>2835</v>
      </c>
      <c r="C171" s="3" t="s">
        <v>6945</v>
      </c>
      <c r="D171">
        <v>450</v>
      </c>
      <c r="E171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8270</v>
      </c>
      <c r="O171" s="5">
        <f>((E171/D171) *100)</f>
        <v>107.77777777777777</v>
      </c>
      <c r="P171" s="6">
        <f>IF(L171 = 0, 0, E171/L171)</f>
        <v>44.090909090909093</v>
      </c>
      <c r="Q171" t="str">
        <f>MID(N171,1,FIND("/",N171,1)-1)</f>
        <v>theater</v>
      </c>
      <c r="R171" t="str">
        <f>MID(N171,FIND("/",N171,1)+1,LEN(N171))</f>
        <v>plays</v>
      </c>
      <c r="S171" s="10">
        <f>(((J171/60)/60)/24)+DATE(1970,1,1)+(-5/24)</f>
        <v>42746.053449074076</v>
      </c>
      <c r="T171" s="10">
        <f>(((I171/60)/60)/24)+DATE(1970,1,1)+(-5/24)</f>
        <v>42783.999305555553</v>
      </c>
    </row>
    <row r="172" spans="1:20" ht="43.2" hidden="1" x14ac:dyDescent="0.3">
      <c r="A172">
        <v>1896</v>
      </c>
      <c r="B172" s="3" t="s">
        <v>1896</v>
      </c>
      <c r="C172" s="3" t="s">
        <v>6005</v>
      </c>
      <c r="D172">
        <v>451</v>
      </c>
      <c r="E172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8278</v>
      </c>
      <c r="O172" s="5">
        <f>((E172/D172) *100)</f>
        <v>123.94678492239468</v>
      </c>
      <c r="P172" s="6">
        <f>IF(L172 = 0, 0, E172/L172)</f>
        <v>43</v>
      </c>
      <c r="Q172" t="str">
        <f>MID(N172,1,FIND("/",N172,1)-1)</f>
        <v>music</v>
      </c>
      <c r="R172" t="str">
        <f>MID(N172,FIND("/",N172,1)+1,LEN(N172))</f>
        <v>indie rock</v>
      </c>
      <c r="S172" s="10">
        <f>(((J172/60)/60)/24)+DATE(1970,1,1)+(-5/24)</f>
        <v>40981.501909722218</v>
      </c>
      <c r="T172" s="10">
        <f>(((I172/60)/60)/24)+DATE(1970,1,1)+(-5/24)</f>
        <v>41011.501909722218</v>
      </c>
    </row>
    <row r="173" spans="1:20" ht="43.2" hidden="1" x14ac:dyDescent="0.3">
      <c r="A173">
        <v>2256</v>
      </c>
      <c r="B173" s="3" t="s">
        <v>2256</v>
      </c>
      <c r="C173" s="3" t="s">
        <v>6365</v>
      </c>
      <c r="D173">
        <v>480</v>
      </c>
      <c r="E173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8296</v>
      </c>
      <c r="O173" s="5">
        <f>((E173/D173) *100)</f>
        <v>222.70833333333334</v>
      </c>
      <c r="P173" s="6">
        <f>IF(L173 = 0, 0, E173/L173)</f>
        <v>21.38</v>
      </c>
      <c r="Q173" t="str">
        <f>MID(N173,1,FIND("/",N173,1)-1)</f>
        <v>games</v>
      </c>
      <c r="R173" t="str">
        <f>MID(N173,FIND("/",N173,1)+1,LEN(N173))</f>
        <v>tabletop games</v>
      </c>
      <c r="S173" s="10">
        <f>(((J173/60)/60)/24)+DATE(1970,1,1)+(-5/24)</f>
        <v>42682.243587962956</v>
      </c>
      <c r="T173" s="10">
        <f>(((I173/60)/60)/24)+DATE(1970,1,1)+(-5/24)</f>
        <v>42696.243587962956</v>
      </c>
    </row>
    <row r="174" spans="1:20" ht="43.2" hidden="1" x14ac:dyDescent="0.3">
      <c r="A174">
        <v>2067</v>
      </c>
      <c r="B174" s="3" t="s">
        <v>2067</v>
      </c>
      <c r="C174" s="3" t="s">
        <v>6176</v>
      </c>
      <c r="D174">
        <v>495</v>
      </c>
      <c r="E17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8294</v>
      </c>
      <c r="O174" s="5">
        <f>((E174/D174) *100)</f>
        <v>126.86868686868686</v>
      </c>
      <c r="P174" s="6">
        <f>IF(L174 = 0, 0, E174/L174)</f>
        <v>62.8</v>
      </c>
      <c r="Q174" t="str">
        <f>MID(N174,1,FIND("/",N174,1)-1)</f>
        <v>technology</v>
      </c>
      <c r="R174" t="str">
        <f>MID(N174,FIND("/",N174,1)+1,LEN(N174))</f>
        <v>hardware</v>
      </c>
      <c r="S174" s="10">
        <f>(((J174/60)/60)/24)+DATE(1970,1,1)+(-5/24)</f>
        <v>42115.645555555551</v>
      </c>
      <c r="T174" s="10">
        <f>(((I174/60)/60)/24)+DATE(1970,1,1)+(-5/24)</f>
        <v>42148.645555555551</v>
      </c>
    </row>
    <row r="175" spans="1:20" ht="43.2" hidden="1" x14ac:dyDescent="0.3">
      <c r="A175">
        <v>1637</v>
      </c>
      <c r="B175" s="3" t="s">
        <v>1637</v>
      </c>
      <c r="C175" s="3" t="s">
        <v>5746</v>
      </c>
      <c r="D175">
        <v>500</v>
      </c>
      <c r="E175">
        <v>519</v>
      </c>
      <c r="F175" t="s">
        <v>8218</v>
      </c>
      <c r="G175" t="s">
        <v>8223</v>
      </c>
      <c r="H175" t="s">
        <v>8245</v>
      </c>
      <c r="I175">
        <v>1262302740</v>
      </c>
      <c r="J175">
        <v>1257444140</v>
      </c>
      <c r="K175" t="b">
        <v>0</v>
      </c>
      <c r="L175">
        <v>15</v>
      </c>
      <c r="M175" t="b">
        <v>1</v>
      </c>
      <c r="N175" t="s">
        <v>8275</v>
      </c>
      <c r="O175" s="5">
        <f>((E175/D175) *100)</f>
        <v>103.8</v>
      </c>
      <c r="P175" s="6">
        <f>IF(L175 = 0, 0, E175/L175)</f>
        <v>34.6</v>
      </c>
      <c r="Q175" t="str">
        <f>MID(N175,1,FIND("/",N175,1)-1)</f>
        <v>music</v>
      </c>
      <c r="R175" t="str">
        <f>MID(N175,FIND("/",N175,1)+1,LEN(N175))</f>
        <v>rock</v>
      </c>
      <c r="S175" s="10">
        <f>(((J175/60)/60)/24)+DATE(1970,1,1)+(-5/24)</f>
        <v>40122.543287037035</v>
      </c>
      <c r="T175" s="10">
        <f>(((I175/60)/60)/24)+DATE(1970,1,1)+(-5/24)</f>
        <v>40178.777083333334</v>
      </c>
    </row>
    <row r="176" spans="1:20" ht="57.6" hidden="1" x14ac:dyDescent="0.3">
      <c r="A176">
        <v>2123</v>
      </c>
      <c r="B176" s="3" t="s">
        <v>2123</v>
      </c>
      <c r="C176" s="3" t="s">
        <v>6232</v>
      </c>
      <c r="D176">
        <v>500</v>
      </c>
      <c r="E176">
        <v>50</v>
      </c>
      <c r="F176" t="s">
        <v>8220</v>
      </c>
      <c r="G176" t="s">
        <v>8223</v>
      </c>
      <c r="H176" t="s">
        <v>8245</v>
      </c>
      <c r="I176">
        <v>1268636340</v>
      </c>
      <c r="J176">
        <v>1263982307</v>
      </c>
      <c r="K176" t="b">
        <v>0</v>
      </c>
      <c r="L176">
        <v>5</v>
      </c>
      <c r="M176" t="b">
        <v>0</v>
      </c>
      <c r="N176" t="s">
        <v>8281</v>
      </c>
      <c r="O176" s="5">
        <f>((E176/D176) *100)</f>
        <v>10</v>
      </c>
      <c r="P176" s="6">
        <f>IF(L176 = 0, 0, E176/L176)</f>
        <v>10</v>
      </c>
      <c r="Q176" t="str">
        <f>MID(N176,1,FIND("/",N176,1)-1)</f>
        <v>games</v>
      </c>
      <c r="R176" t="str">
        <f>MID(N176,FIND("/",N176,1)+1,LEN(N176))</f>
        <v>video games</v>
      </c>
      <c r="S176" s="10">
        <f>(((J176/60)/60)/24)+DATE(1970,1,1)+(-5/24)</f>
        <v>40198.216516203705</v>
      </c>
      <c r="T176" s="10">
        <f>(((I176/60)/60)/24)+DATE(1970,1,1)+(-5/24)</f>
        <v>40252.082638888889</v>
      </c>
    </row>
    <row r="177" spans="1:20" ht="57.6" hidden="1" x14ac:dyDescent="0.3">
      <c r="A177">
        <v>2003</v>
      </c>
      <c r="B177" s="3" t="s">
        <v>2003</v>
      </c>
      <c r="C177" s="3" t="s">
        <v>6112</v>
      </c>
      <c r="D177">
        <v>500</v>
      </c>
      <c r="E177">
        <v>1560</v>
      </c>
      <c r="F177" t="s">
        <v>8218</v>
      </c>
      <c r="G177" t="s">
        <v>8223</v>
      </c>
      <c r="H177" t="s">
        <v>8245</v>
      </c>
      <c r="I177">
        <v>1278111600</v>
      </c>
      <c r="J177">
        <v>1276830052</v>
      </c>
      <c r="K177" t="b">
        <v>1</v>
      </c>
      <c r="L177">
        <v>17</v>
      </c>
      <c r="M177" t="b">
        <v>1</v>
      </c>
      <c r="N177" t="s">
        <v>8294</v>
      </c>
      <c r="O177" s="5">
        <f>((E177/D177) *100)</f>
        <v>312</v>
      </c>
      <c r="P177" s="6">
        <f>IF(L177 = 0, 0, E177/L177)</f>
        <v>91.764705882352942</v>
      </c>
      <c r="Q177" t="str">
        <f>MID(N177,1,FIND("/",N177,1)-1)</f>
        <v>technology</v>
      </c>
      <c r="R177" t="str">
        <f>MID(N177,FIND("/",N177,1)+1,LEN(N177))</f>
        <v>hardware</v>
      </c>
      <c r="S177" s="10">
        <f>(((J177/60)/60)/24)+DATE(1970,1,1)+(-5/24)</f>
        <v>40346.917268518519</v>
      </c>
      <c r="T177" s="10">
        <f>(((I177/60)/60)/24)+DATE(1970,1,1)+(-5/24)</f>
        <v>40361.75</v>
      </c>
    </row>
    <row r="178" spans="1:20" ht="57.6" hidden="1" x14ac:dyDescent="0.3">
      <c r="A178">
        <v>3037</v>
      </c>
      <c r="B178" s="3" t="s">
        <v>3036</v>
      </c>
      <c r="C178" s="3" t="s">
        <v>7146</v>
      </c>
      <c r="D178">
        <v>500</v>
      </c>
      <c r="E178">
        <v>1066</v>
      </c>
      <c r="F178" t="s">
        <v>8218</v>
      </c>
      <c r="G178" t="s">
        <v>8223</v>
      </c>
      <c r="H178" t="s">
        <v>8245</v>
      </c>
      <c r="I178">
        <v>1285995540</v>
      </c>
      <c r="J178">
        <v>1279574773</v>
      </c>
      <c r="K178" t="b">
        <v>0</v>
      </c>
      <c r="L178">
        <v>32</v>
      </c>
      <c r="M178" t="b">
        <v>1</v>
      </c>
      <c r="N178" t="s">
        <v>8302</v>
      </c>
      <c r="O178" s="5">
        <f>((E178/D178) *100)</f>
        <v>213.20000000000002</v>
      </c>
      <c r="P178" s="6">
        <f>IF(L178 = 0, 0, E178/L178)</f>
        <v>33.3125</v>
      </c>
      <c r="Q178" t="str">
        <f>MID(N178,1,FIND("/",N178,1)-1)</f>
        <v>theater</v>
      </c>
      <c r="R178" t="str">
        <f>MID(N178,FIND("/",N178,1)+1,LEN(N178))</f>
        <v>spaces</v>
      </c>
      <c r="S178" s="10">
        <f>(((J178/60)/60)/24)+DATE(1970,1,1)+(-5/24)</f>
        <v>40378.684872685182</v>
      </c>
      <c r="T178" s="10">
        <f>(((I178/60)/60)/24)+DATE(1970,1,1)+(-5/24)</f>
        <v>40452.999305555553</v>
      </c>
    </row>
    <row r="179" spans="1:20" ht="43.2" hidden="1" x14ac:dyDescent="0.3">
      <c r="A179">
        <v>2491</v>
      </c>
      <c r="B179" s="3" t="s">
        <v>2490</v>
      </c>
      <c r="C179" s="3" t="s">
        <v>6600</v>
      </c>
      <c r="D179">
        <v>500</v>
      </c>
      <c r="E179">
        <v>516</v>
      </c>
      <c r="F179" t="s">
        <v>8218</v>
      </c>
      <c r="G179" t="s">
        <v>8223</v>
      </c>
      <c r="H179" t="s">
        <v>8245</v>
      </c>
      <c r="I179">
        <v>1295142660</v>
      </c>
      <c r="J179">
        <v>1293739714</v>
      </c>
      <c r="K179" t="b">
        <v>0</v>
      </c>
      <c r="L179">
        <v>10</v>
      </c>
      <c r="M179" t="b">
        <v>1</v>
      </c>
      <c r="N179" t="s">
        <v>8278</v>
      </c>
      <c r="O179" s="5">
        <f>((E179/D179) *100)</f>
        <v>103.2</v>
      </c>
      <c r="P179" s="6">
        <f>IF(L179 = 0, 0, E179/L179)</f>
        <v>51.6</v>
      </c>
      <c r="Q179" t="str">
        <f>MID(N179,1,FIND("/",N179,1)-1)</f>
        <v>music</v>
      </c>
      <c r="R179" t="str">
        <f>MID(N179,FIND("/",N179,1)+1,LEN(N179))</f>
        <v>indie rock</v>
      </c>
      <c r="S179" s="10">
        <f>(((J179/60)/60)/24)+DATE(1970,1,1)+(-5/24)</f>
        <v>40542.630949074075</v>
      </c>
      <c r="T179" s="10">
        <f>(((I179/60)/60)/24)+DATE(1970,1,1)+(-5/24)</f>
        <v>40558.868749999994</v>
      </c>
    </row>
    <row r="180" spans="1:20" ht="28.8" hidden="1" x14ac:dyDescent="0.3">
      <c r="A180">
        <v>104</v>
      </c>
      <c r="B180" s="3" t="s">
        <v>106</v>
      </c>
      <c r="C180" s="3" t="s">
        <v>4214</v>
      </c>
      <c r="D180">
        <v>500</v>
      </c>
      <c r="E180">
        <v>600</v>
      </c>
      <c r="F180" t="s">
        <v>8218</v>
      </c>
      <c r="G180" t="s">
        <v>8223</v>
      </c>
      <c r="H180" t="s">
        <v>8245</v>
      </c>
      <c r="I180">
        <v>1301792400</v>
      </c>
      <c r="J180">
        <v>1299775266</v>
      </c>
      <c r="K180" t="b">
        <v>0</v>
      </c>
      <c r="L180">
        <v>10</v>
      </c>
      <c r="M180" t="b">
        <v>1</v>
      </c>
      <c r="N180" t="s">
        <v>8265</v>
      </c>
      <c r="O180" s="5">
        <f>((E180/D180) *100)</f>
        <v>120</v>
      </c>
      <c r="P180" s="6">
        <f>IF(L180 = 0, 0, E180/L180)</f>
        <v>60</v>
      </c>
      <c r="Q180" t="str">
        <f>MID(N180,1,FIND("/",N180,1)-1)</f>
        <v>film &amp; video</v>
      </c>
      <c r="R180" t="str">
        <f>MID(N180,FIND("/",N180,1)+1,LEN(N180))</f>
        <v>shorts</v>
      </c>
      <c r="S180" s="10">
        <f>(((J180/60)/60)/24)+DATE(1970,1,1)+(-5/24)</f>
        <v>40612.486874999995</v>
      </c>
      <c r="T180" s="10">
        <f>(((I180/60)/60)/24)+DATE(1970,1,1)+(-5/24)</f>
        <v>40635.833333333328</v>
      </c>
    </row>
    <row r="181" spans="1:20" ht="43.2" hidden="1" x14ac:dyDescent="0.3">
      <c r="A181">
        <v>84</v>
      </c>
      <c r="B181" s="3" t="s">
        <v>86</v>
      </c>
      <c r="C181" s="3" t="s">
        <v>4194</v>
      </c>
      <c r="D181">
        <v>500</v>
      </c>
      <c r="E181">
        <v>500</v>
      </c>
      <c r="F181" t="s">
        <v>8218</v>
      </c>
      <c r="G181" t="s">
        <v>8223</v>
      </c>
      <c r="H181" t="s">
        <v>8245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8265</v>
      </c>
      <c r="O181" s="5">
        <f>((E181/D181) *100)</f>
        <v>100</v>
      </c>
      <c r="P181" s="6">
        <f>IF(L181 = 0, 0, E181/L181)</f>
        <v>71.428571428571431</v>
      </c>
      <c r="Q181" t="str">
        <f>MID(N181,1,FIND("/",N181,1)-1)</f>
        <v>film &amp; video</v>
      </c>
      <c r="R181" t="str">
        <f>MID(N181,FIND("/",N181,1)+1,LEN(N181))</f>
        <v>shorts</v>
      </c>
      <c r="S181" s="10">
        <f>(((J181/60)/60)/24)+DATE(1970,1,1)+(-5/24)</f>
        <v>40648.54960648148</v>
      </c>
      <c r="T181" s="10">
        <f>(((I181/60)/60)/24)+DATE(1970,1,1)+(-5/24)</f>
        <v>40678.54960648148</v>
      </c>
    </row>
    <row r="182" spans="1:20" ht="43.2" hidden="1" x14ac:dyDescent="0.3">
      <c r="A182">
        <v>1892</v>
      </c>
      <c r="B182" s="3" t="s">
        <v>1892</v>
      </c>
      <c r="C182" s="3" t="s">
        <v>6001</v>
      </c>
      <c r="D182">
        <v>500</v>
      </c>
      <c r="E182">
        <v>683</v>
      </c>
      <c r="F182" t="s">
        <v>8218</v>
      </c>
      <c r="G182" t="s">
        <v>8223</v>
      </c>
      <c r="H182" t="s">
        <v>8245</v>
      </c>
      <c r="I182">
        <v>1307459881</v>
      </c>
      <c r="J182">
        <v>1304867881</v>
      </c>
      <c r="K182" t="b">
        <v>0</v>
      </c>
      <c r="L182">
        <v>26</v>
      </c>
      <c r="M182" t="b">
        <v>1</v>
      </c>
      <c r="N182" t="s">
        <v>8278</v>
      </c>
      <c r="O182" s="5">
        <f>((E182/D182) *100)</f>
        <v>136.60000000000002</v>
      </c>
      <c r="P182" s="6">
        <f>IF(L182 = 0, 0, E182/L182)</f>
        <v>26.26923076923077</v>
      </c>
      <c r="Q182" t="str">
        <f>MID(N182,1,FIND("/",N182,1)-1)</f>
        <v>music</v>
      </c>
      <c r="R182" t="str">
        <f>MID(N182,FIND("/",N182,1)+1,LEN(N182))</f>
        <v>indie rock</v>
      </c>
      <c r="S182" s="10">
        <f>(((J182/60)/60)/24)+DATE(1970,1,1)+(-5/24)</f>
        <v>40671.429178240738</v>
      </c>
      <c r="T182" s="10">
        <f>(((I182/60)/60)/24)+DATE(1970,1,1)+(-5/24)</f>
        <v>40701.429178240738</v>
      </c>
    </row>
    <row r="183" spans="1:20" ht="28.8" hidden="1" x14ac:dyDescent="0.3">
      <c r="A183">
        <v>90</v>
      </c>
      <c r="B183" s="3" t="s">
        <v>92</v>
      </c>
      <c r="C183" s="3" t="s">
        <v>4200</v>
      </c>
      <c r="D183">
        <v>500</v>
      </c>
      <c r="E183">
        <v>502</v>
      </c>
      <c r="F183" t="s">
        <v>8218</v>
      </c>
      <c r="G183" t="s">
        <v>8223</v>
      </c>
      <c r="H183" t="s">
        <v>8245</v>
      </c>
      <c r="I183">
        <v>1310454499</v>
      </c>
      <c r="J183">
        <v>1307862499</v>
      </c>
      <c r="K183" t="b">
        <v>0</v>
      </c>
      <c r="L183">
        <v>16</v>
      </c>
      <c r="M183" t="b">
        <v>1</v>
      </c>
      <c r="N183" t="s">
        <v>8265</v>
      </c>
      <c r="O183" s="5">
        <f>((E183/D183) *100)</f>
        <v>100.4</v>
      </c>
      <c r="P183" s="6">
        <f>IF(L183 = 0, 0, E183/L183)</f>
        <v>31.375</v>
      </c>
      <c r="Q183" t="str">
        <f>MID(N183,1,FIND("/",N183,1)-1)</f>
        <v>film &amp; video</v>
      </c>
      <c r="R183" t="str">
        <f>MID(N183,FIND("/",N183,1)+1,LEN(N183))</f>
        <v>shorts</v>
      </c>
      <c r="S183" s="10">
        <f>(((J183/60)/60)/24)+DATE(1970,1,1)+(-5/24)</f>
        <v>40706.089108796295</v>
      </c>
      <c r="T183" s="10">
        <f>(((I183/60)/60)/24)+DATE(1970,1,1)+(-5/24)</f>
        <v>40736.089108796295</v>
      </c>
    </row>
    <row r="184" spans="1:20" ht="43.2" hidden="1" x14ac:dyDescent="0.3">
      <c r="A184">
        <v>70</v>
      </c>
      <c r="B184" s="3" t="s">
        <v>72</v>
      </c>
      <c r="C184" s="3" t="s">
        <v>4180</v>
      </c>
      <c r="D184">
        <v>500</v>
      </c>
      <c r="E184">
        <v>636</v>
      </c>
      <c r="F184" t="s">
        <v>8218</v>
      </c>
      <c r="G184" t="s">
        <v>8223</v>
      </c>
      <c r="H184" t="s">
        <v>8245</v>
      </c>
      <c r="I184">
        <v>1315171845</v>
      </c>
      <c r="J184">
        <v>1309987845</v>
      </c>
      <c r="K184" t="b">
        <v>0</v>
      </c>
      <c r="L184">
        <v>17</v>
      </c>
      <c r="M184" t="b">
        <v>1</v>
      </c>
      <c r="N184" t="s">
        <v>8265</v>
      </c>
      <c r="O184" s="5">
        <f>((E184/D184) *100)</f>
        <v>127.2</v>
      </c>
      <c r="P184" s="6">
        <f>IF(L184 = 0, 0, E184/L184)</f>
        <v>37.411764705882355</v>
      </c>
      <c r="Q184" t="str">
        <f>MID(N184,1,FIND("/",N184,1)-1)</f>
        <v>film &amp; video</v>
      </c>
      <c r="R184" t="str">
        <f>MID(N184,FIND("/",N184,1)+1,LEN(N184))</f>
        <v>shorts</v>
      </c>
      <c r="S184" s="10">
        <f>(((J184/60)/60)/24)+DATE(1970,1,1)+(-5/24)</f>
        <v>40730.688020833331</v>
      </c>
      <c r="T184" s="10">
        <f>(((I184/60)/60)/24)+DATE(1970,1,1)+(-5/24)</f>
        <v>40790.688020833331</v>
      </c>
    </row>
    <row r="185" spans="1:20" ht="57.6" hidden="1" x14ac:dyDescent="0.3">
      <c r="A185">
        <v>2471</v>
      </c>
      <c r="B185" s="3" t="s">
        <v>2471</v>
      </c>
      <c r="C185" s="3" t="s">
        <v>6580</v>
      </c>
      <c r="D185">
        <v>500</v>
      </c>
      <c r="E185">
        <v>640</v>
      </c>
      <c r="F185" t="s">
        <v>8218</v>
      </c>
      <c r="G185" t="s">
        <v>8223</v>
      </c>
      <c r="H185" t="s">
        <v>8245</v>
      </c>
      <c r="I185">
        <v>1327535392</v>
      </c>
      <c r="J185">
        <v>1324079392</v>
      </c>
      <c r="K185" t="b">
        <v>0</v>
      </c>
      <c r="L185">
        <v>17</v>
      </c>
      <c r="M185" t="b">
        <v>1</v>
      </c>
      <c r="N185" t="s">
        <v>8278</v>
      </c>
      <c r="O185" s="5">
        <f>((E185/D185) *100)</f>
        <v>128</v>
      </c>
      <c r="P185" s="6">
        <f>IF(L185 = 0, 0, E185/L185)</f>
        <v>37.647058823529413</v>
      </c>
      <c r="Q185" t="str">
        <f>MID(N185,1,FIND("/",N185,1)-1)</f>
        <v>music</v>
      </c>
      <c r="R185" t="str">
        <f>MID(N185,FIND("/",N185,1)+1,LEN(N185))</f>
        <v>indie rock</v>
      </c>
      <c r="S185" s="10">
        <f>(((J185/60)/60)/24)+DATE(1970,1,1)+(-5/24)</f>
        <v>40893.784629629627</v>
      </c>
      <c r="T185" s="10">
        <f>(((I185/60)/60)/24)+DATE(1970,1,1)+(-5/24)</f>
        <v>40933.784629629627</v>
      </c>
    </row>
    <row r="186" spans="1:20" ht="43.2" hidden="1" x14ac:dyDescent="0.3">
      <c r="A186">
        <v>2222</v>
      </c>
      <c r="B186" s="3" t="s">
        <v>2222</v>
      </c>
      <c r="C186" s="3" t="s">
        <v>6331</v>
      </c>
      <c r="D186">
        <v>500</v>
      </c>
      <c r="E186">
        <v>813</v>
      </c>
      <c r="F186" t="s">
        <v>8218</v>
      </c>
      <c r="G186" t="s">
        <v>8223</v>
      </c>
      <c r="H186" t="s">
        <v>8245</v>
      </c>
      <c r="I186">
        <v>1327776847</v>
      </c>
      <c r="J186">
        <v>1325184847</v>
      </c>
      <c r="K186" t="b">
        <v>0</v>
      </c>
      <c r="L186">
        <v>30</v>
      </c>
      <c r="M186" t="b">
        <v>1</v>
      </c>
      <c r="N186" t="s">
        <v>8296</v>
      </c>
      <c r="O186" s="5">
        <f>((E186/D186) *100)</f>
        <v>162.6</v>
      </c>
      <c r="P186" s="6">
        <f>IF(L186 = 0, 0, E186/L186)</f>
        <v>27.1</v>
      </c>
      <c r="Q186" t="str">
        <f>MID(N186,1,FIND("/",N186,1)-1)</f>
        <v>games</v>
      </c>
      <c r="R186" t="str">
        <f>MID(N186,FIND("/",N186,1)+1,LEN(N186))</f>
        <v>tabletop games</v>
      </c>
      <c r="S186" s="10">
        <f>(((J186/60)/60)/24)+DATE(1970,1,1)+(-5/24)</f>
        <v>40906.579247685186</v>
      </c>
      <c r="T186" s="10">
        <f>(((I186/60)/60)/24)+DATE(1970,1,1)+(-5/24)</f>
        <v>40936.579247685186</v>
      </c>
    </row>
    <row r="187" spans="1:20" ht="43.2" hidden="1" x14ac:dyDescent="0.3">
      <c r="A187">
        <v>929</v>
      </c>
      <c r="B187" s="3" t="s">
        <v>929</v>
      </c>
      <c r="C187" s="3" t="s">
        <v>5038</v>
      </c>
      <c r="D187">
        <v>500</v>
      </c>
      <c r="E187">
        <v>0</v>
      </c>
      <c r="F187" t="s">
        <v>8220</v>
      </c>
      <c r="G187" t="s">
        <v>8223</v>
      </c>
      <c r="H187" t="s">
        <v>8245</v>
      </c>
      <c r="I187">
        <v>1333946569</v>
      </c>
      <c r="J187">
        <v>1331358169</v>
      </c>
      <c r="K187" t="b">
        <v>0</v>
      </c>
      <c r="L187">
        <v>0</v>
      </c>
      <c r="M187" t="b">
        <v>0</v>
      </c>
      <c r="N187" t="s">
        <v>8277</v>
      </c>
      <c r="O187" s="5">
        <f>((E187/D187) *100)</f>
        <v>0</v>
      </c>
      <c r="P187" s="6">
        <f>IF(L187 = 0, 0, E187/L187)</f>
        <v>0</v>
      </c>
      <c r="Q187" t="str">
        <f>MID(N187,1,FIND("/",N187,1)-1)</f>
        <v>music</v>
      </c>
      <c r="R187" t="str">
        <f>MID(N187,FIND("/",N187,1)+1,LEN(N187))</f>
        <v>jazz</v>
      </c>
      <c r="S187" s="10">
        <f>(((J187/60)/60)/24)+DATE(1970,1,1)+(-5/24)</f>
        <v>40978.029733796291</v>
      </c>
      <c r="T187" s="10">
        <f>(((I187/60)/60)/24)+DATE(1970,1,1)+(-5/24)</f>
        <v>41007.988067129627</v>
      </c>
    </row>
    <row r="188" spans="1:20" ht="43.2" hidden="1" x14ac:dyDescent="0.3">
      <c r="A188">
        <v>2490</v>
      </c>
      <c r="B188" s="3" t="s">
        <v>2489</v>
      </c>
      <c r="C188" s="3" t="s">
        <v>6599</v>
      </c>
      <c r="D188">
        <v>500</v>
      </c>
      <c r="E188">
        <v>607</v>
      </c>
      <c r="F188" t="s">
        <v>8218</v>
      </c>
      <c r="G188" t="s">
        <v>8223</v>
      </c>
      <c r="H188" t="s">
        <v>8245</v>
      </c>
      <c r="I188">
        <v>1340429276</v>
      </c>
      <c r="J188">
        <v>1335245276</v>
      </c>
      <c r="K188" t="b">
        <v>0</v>
      </c>
      <c r="L188">
        <v>16</v>
      </c>
      <c r="M188" t="b">
        <v>1</v>
      </c>
      <c r="N188" t="s">
        <v>8278</v>
      </c>
      <c r="O188" s="5">
        <f>((E188/D188) *100)</f>
        <v>121.39999999999999</v>
      </c>
      <c r="P188" s="6">
        <f>IF(L188 = 0, 0, E188/L188)</f>
        <v>37.9375</v>
      </c>
      <c r="Q188" t="str">
        <f>MID(N188,1,FIND("/",N188,1)-1)</f>
        <v>music</v>
      </c>
      <c r="R188" t="str">
        <f>MID(N188,FIND("/",N188,1)+1,LEN(N188))</f>
        <v>indie rock</v>
      </c>
      <c r="S188" s="10">
        <f>(((J188/60)/60)/24)+DATE(1970,1,1)+(-5/24)</f>
        <v>41023.019398148142</v>
      </c>
      <c r="T188" s="10">
        <f>(((I188/60)/60)/24)+DATE(1970,1,1)+(-5/24)</f>
        <v>41083.019398148142</v>
      </c>
    </row>
    <row r="189" spans="1:20" ht="43.2" hidden="1" x14ac:dyDescent="0.3">
      <c r="A189">
        <v>2747</v>
      </c>
      <c r="B189" s="3" t="s">
        <v>2746</v>
      </c>
      <c r="C189" s="3" t="s">
        <v>6856</v>
      </c>
      <c r="D189">
        <v>500</v>
      </c>
      <c r="E189">
        <v>140</v>
      </c>
      <c r="F189" t="s">
        <v>8220</v>
      </c>
      <c r="G189" t="s">
        <v>8223</v>
      </c>
      <c r="H189" t="s">
        <v>8245</v>
      </c>
      <c r="I189">
        <v>1339816200</v>
      </c>
      <c r="J189">
        <v>1337095997</v>
      </c>
      <c r="K189" t="b">
        <v>0</v>
      </c>
      <c r="L189">
        <v>4</v>
      </c>
      <c r="M189" t="b">
        <v>0</v>
      </c>
      <c r="N189" t="s">
        <v>8303</v>
      </c>
      <c r="O189" s="5">
        <f>((E189/D189) *100)</f>
        <v>28.000000000000004</v>
      </c>
      <c r="P189" s="6">
        <f>IF(L189 = 0, 0, E189/L189)</f>
        <v>35</v>
      </c>
      <c r="Q189" t="str">
        <f>MID(N189,1,FIND("/",N189,1)-1)</f>
        <v>publishing</v>
      </c>
      <c r="R189" t="str">
        <f>MID(N189,FIND("/",N189,1)+1,LEN(N189))</f>
        <v>children's books</v>
      </c>
      <c r="S189" s="10">
        <f>(((J189/60)/60)/24)+DATE(1970,1,1)+(-5/24)</f>
        <v>41044.439780092594</v>
      </c>
      <c r="T189" s="10">
        <f>(((I189/60)/60)/24)+DATE(1970,1,1)+(-5/24)</f>
        <v>41075.923611111109</v>
      </c>
    </row>
    <row r="190" spans="1:20" hidden="1" x14ac:dyDescent="0.3">
      <c r="A190">
        <v>1372</v>
      </c>
      <c r="B190" s="3" t="s">
        <v>1372</v>
      </c>
      <c r="C190" s="3" t="s">
        <v>5481</v>
      </c>
      <c r="D190">
        <v>500</v>
      </c>
      <c r="E190">
        <v>620</v>
      </c>
      <c r="F190" t="s">
        <v>8218</v>
      </c>
      <c r="G190" t="s">
        <v>8223</v>
      </c>
      <c r="H190" t="s">
        <v>8245</v>
      </c>
      <c r="I190">
        <v>1342115132</v>
      </c>
      <c r="J190">
        <v>1339523132</v>
      </c>
      <c r="K190" t="b">
        <v>0</v>
      </c>
      <c r="L190">
        <v>16</v>
      </c>
      <c r="M190" t="b">
        <v>1</v>
      </c>
      <c r="N190" t="s">
        <v>8275</v>
      </c>
      <c r="O190" s="5">
        <f>((E190/D190) *100)</f>
        <v>124</v>
      </c>
      <c r="P190" s="6">
        <f>IF(L190 = 0, 0, E190/L190)</f>
        <v>38.75</v>
      </c>
      <c r="Q190" t="str">
        <f>MID(N190,1,FIND("/",N190,1)-1)</f>
        <v>music</v>
      </c>
      <c r="R190" t="str">
        <f>MID(N190,FIND("/",N190,1)+1,LEN(N190))</f>
        <v>rock</v>
      </c>
      <c r="S190" s="10">
        <f>(((J190/60)/60)/24)+DATE(1970,1,1)+(-5/24)</f>
        <v>41072.53162037037</v>
      </c>
      <c r="T190" s="10">
        <f>(((I190/60)/60)/24)+DATE(1970,1,1)+(-5/24)</f>
        <v>41102.53162037037</v>
      </c>
    </row>
    <row r="191" spans="1:20" ht="57.6" hidden="1" x14ac:dyDescent="0.3">
      <c r="A191">
        <v>2601</v>
      </c>
      <c r="B191" s="3" t="s">
        <v>2600</v>
      </c>
      <c r="C191" s="3" t="s">
        <v>6710</v>
      </c>
      <c r="D191">
        <v>500</v>
      </c>
      <c r="E191">
        <v>3307</v>
      </c>
      <c r="F191" t="s">
        <v>8218</v>
      </c>
      <c r="G191" t="s">
        <v>8223</v>
      </c>
      <c r="H191" t="s">
        <v>8245</v>
      </c>
      <c r="I191">
        <v>1347508740</v>
      </c>
      <c r="J191">
        <v>1346276349</v>
      </c>
      <c r="K191" t="b">
        <v>1</v>
      </c>
      <c r="L191">
        <v>151</v>
      </c>
      <c r="M191" t="b">
        <v>1</v>
      </c>
      <c r="N191" t="s">
        <v>8300</v>
      </c>
      <c r="O191" s="5">
        <f>((E191/D191) *100)</f>
        <v>661.4</v>
      </c>
      <c r="P191" s="6">
        <f>IF(L191 = 0, 0, E191/L191)</f>
        <v>21.900662251655628</v>
      </c>
      <c r="Q191" t="str">
        <f>MID(N191,1,FIND("/",N191,1)-1)</f>
        <v>technology</v>
      </c>
      <c r="R191" t="str">
        <f>MID(N191,FIND("/",N191,1)+1,LEN(N191))</f>
        <v>space exploration</v>
      </c>
      <c r="S191" s="10">
        <f>(((J191/60)/60)/24)+DATE(1970,1,1)+(-5/24)</f>
        <v>41150.69385416666</v>
      </c>
      <c r="T191" s="10">
        <f>(((I191/60)/60)/24)+DATE(1970,1,1)+(-5/24)</f>
        <v>41164.957638888889</v>
      </c>
    </row>
    <row r="192" spans="1:20" ht="43.2" hidden="1" x14ac:dyDescent="0.3">
      <c r="A192">
        <v>1612</v>
      </c>
      <c r="B192" s="3" t="s">
        <v>1612</v>
      </c>
      <c r="C192" s="3" t="s">
        <v>5721</v>
      </c>
      <c r="D192">
        <v>500</v>
      </c>
      <c r="E192">
        <v>550</v>
      </c>
      <c r="F192" t="s">
        <v>8218</v>
      </c>
      <c r="G192" t="s">
        <v>8223</v>
      </c>
      <c r="H192" t="s">
        <v>8245</v>
      </c>
      <c r="I192">
        <v>1357160384</v>
      </c>
      <c r="J192">
        <v>1354568384</v>
      </c>
      <c r="K192" t="b">
        <v>0</v>
      </c>
      <c r="L192">
        <v>11</v>
      </c>
      <c r="M192" t="b">
        <v>1</v>
      </c>
      <c r="N192" t="s">
        <v>8275</v>
      </c>
      <c r="O192" s="5">
        <f>((E192/D192) *100)</f>
        <v>110.00000000000001</v>
      </c>
      <c r="P192" s="6">
        <f>IF(L192 = 0, 0, E192/L192)</f>
        <v>50</v>
      </c>
      <c r="Q192" t="str">
        <f>MID(N192,1,FIND("/",N192,1)-1)</f>
        <v>music</v>
      </c>
      <c r="R192" t="str">
        <f>MID(N192,FIND("/",N192,1)+1,LEN(N192))</f>
        <v>rock</v>
      </c>
      <c r="S192" s="10">
        <f>(((J192/60)/60)/24)+DATE(1970,1,1)+(-5/24)</f>
        <v>41246.666481481479</v>
      </c>
      <c r="T192" s="10">
        <f>(((I192/60)/60)/24)+DATE(1970,1,1)+(-5/24)</f>
        <v>41276.666481481479</v>
      </c>
    </row>
    <row r="193" spans="1:20" ht="43.2" hidden="1" x14ac:dyDescent="0.3">
      <c r="A193">
        <v>785</v>
      </c>
      <c r="B193" s="3" t="s">
        <v>785</v>
      </c>
      <c r="C193" s="3" t="s">
        <v>4894</v>
      </c>
      <c r="D193">
        <v>500</v>
      </c>
      <c r="E193">
        <v>903.14</v>
      </c>
      <c r="F193" t="s">
        <v>8218</v>
      </c>
      <c r="G193" t="s">
        <v>8223</v>
      </c>
      <c r="H193" t="s">
        <v>8245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8275</v>
      </c>
      <c r="O193" s="5">
        <f>((E193/D193) *100)</f>
        <v>180.62799999999999</v>
      </c>
      <c r="P193" s="6">
        <f>IF(L193 = 0, 0, E193/L193)</f>
        <v>31.142758620689655</v>
      </c>
      <c r="Q193" t="str">
        <f>MID(N193,1,FIND("/",N193,1)-1)</f>
        <v>music</v>
      </c>
      <c r="R193" t="str">
        <f>MID(N193,FIND("/",N193,1)+1,LEN(N193))</f>
        <v>rock</v>
      </c>
      <c r="S193" s="10">
        <f>(((J193/60)/60)/24)+DATE(1970,1,1)+(-5/24)</f>
        <v>41303.385590277772</v>
      </c>
      <c r="T193" s="10">
        <f>(((I193/60)/60)/24)+DATE(1970,1,1)+(-5/24)</f>
        <v>41333.385590277772</v>
      </c>
    </row>
    <row r="194" spans="1:20" ht="43.2" hidden="1" x14ac:dyDescent="0.3">
      <c r="A194">
        <v>1659</v>
      </c>
      <c r="B194" s="3" t="s">
        <v>1659</v>
      </c>
      <c r="C194" s="3" t="s">
        <v>5768</v>
      </c>
      <c r="D194">
        <v>500</v>
      </c>
      <c r="E194">
        <v>564</v>
      </c>
      <c r="F194" t="s">
        <v>8218</v>
      </c>
      <c r="G194" t="s">
        <v>8224</v>
      </c>
      <c r="H194" t="s">
        <v>8246</v>
      </c>
      <c r="I194">
        <v>1387281600</v>
      </c>
      <c r="J194">
        <v>1384811721</v>
      </c>
      <c r="K194" t="b">
        <v>0</v>
      </c>
      <c r="L194">
        <v>45</v>
      </c>
      <c r="M194" t="b">
        <v>1</v>
      </c>
      <c r="N194" t="s">
        <v>8291</v>
      </c>
      <c r="O194" s="5">
        <f>((E194/D194) *100)</f>
        <v>112.79999999999998</v>
      </c>
      <c r="P194" s="6">
        <f>IF(L194 = 0, 0, E194/L194)</f>
        <v>12.533333333333333</v>
      </c>
      <c r="Q194" t="str">
        <f>MID(N194,1,FIND("/",N194,1)-1)</f>
        <v>music</v>
      </c>
      <c r="R194" t="str">
        <f>MID(N194,FIND("/",N194,1)+1,LEN(N194))</f>
        <v>pop</v>
      </c>
      <c r="S194" s="10">
        <f>(((J194/60)/60)/24)+DATE(1970,1,1)+(-5/24)</f>
        <v>41596.705104166664</v>
      </c>
      <c r="T194" s="10">
        <f>(((I194/60)/60)/24)+DATE(1970,1,1)+(-5/24)</f>
        <v>41625.291666666664</v>
      </c>
    </row>
    <row r="195" spans="1:20" ht="43.2" hidden="1" x14ac:dyDescent="0.3">
      <c r="A195">
        <v>1067</v>
      </c>
      <c r="B195" s="3" t="s">
        <v>1067</v>
      </c>
      <c r="C195" s="3" t="s">
        <v>5176</v>
      </c>
      <c r="D195">
        <v>500</v>
      </c>
      <c r="E195">
        <v>130</v>
      </c>
      <c r="F195" t="s">
        <v>8220</v>
      </c>
      <c r="G195" t="s">
        <v>8223</v>
      </c>
      <c r="H195" t="s">
        <v>8245</v>
      </c>
      <c r="I195">
        <v>1387657931</v>
      </c>
      <c r="J195">
        <v>1385065931</v>
      </c>
      <c r="K195" t="b">
        <v>0</v>
      </c>
      <c r="L195">
        <v>10</v>
      </c>
      <c r="M195" t="b">
        <v>0</v>
      </c>
      <c r="N195" t="s">
        <v>8281</v>
      </c>
      <c r="O195" s="5">
        <f>((E195/D195) *100)</f>
        <v>26</v>
      </c>
      <c r="P195" s="6">
        <f>IF(L195 = 0, 0, E195/L195)</f>
        <v>13</v>
      </c>
      <c r="Q195" t="str">
        <f>MID(N195,1,FIND("/",N195,1)-1)</f>
        <v>games</v>
      </c>
      <c r="R195" t="str">
        <f>MID(N195,FIND("/",N195,1)+1,LEN(N195))</f>
        <v>video games</v>
      </c>
      <c r="S195" s="10">
        <f>(((J195/60)/60)/24)+DATE(1970,1,1)+(-5/24)</f>
        <v>41599.647349537037</v>
      </c>
      <c r="T195" s="10">
        <f>(((I195/60)/60)/24)+DATE(1970,1,1)+(-5/24)</f>
        <v>41629.647349537037</v>
      </c>
    </row>
    <row r="196" spans="1:20" ht="43.2" hidden="1" x14ac:dyDescent="0.3">
      <c r="A196">
        <v>375</v>
      </c>
      <c r="B196" s="3" t="s">
        <v>375</v>
      </c>
      <c r="C196" s="3" t="s">
        <v>4484</v>
      </c>
      <c r="D196">
        <v>500</v>
      </c>
      <c r="E196">
        <v>600</v>
      </c>
      <c r="F196" t="s">
        <v>8218</v>
      </c>
      <c r="G196" t="s">
        <v>8223</v>
      </c>
      <c r="H196" t="s">
        <v>8245</v>
      </c>
      <c r="I196">
        <v>1393694280</v>
      </c>
      <c r="J196">
        <v>1390088311</v>
      </c>
      <c r="K196" t="b">
        <v>0</v>
      </c>
      <c r="L196">
        <v>14</v>
      </c>
      <c r="M196" t="b">
        <v>1</v>
      </c>
      <c r="N196" t="s">
        <v>8268</v>
      </c>
      <c r="O196" s="5">
        <f>((E196/D196) *100)</f>
        <v>120</v>
      </c>
      <c r="P196" s="6">
        <f>IF(L196 = 0, 0, E196/L196)</f>
        <v>42.857142857142854</v>
      </c>
      <c r="Q196" t="str">
        <f>MID(N196,1,FIND("/",N196,1)-1)</f>
        <v>film &amp; video</v>
      </c>
      <c r="R196" t="str">
        <f>MID(N196,FIND("/",N196,1)+1,LEN(N196))</f>
        <v>documentary</v>
      </c>
      <c r="S196" s="10">
        <f>(((J196/60)/60)/24)+DATE(1970,1,1)+(-5/24)</f>
        <v>41657.77674768518</v>
      </c>
      <c r="T196" s="10">
        <f>(((I196/60)/60)/24)+DATE(1970,1,1)+(-5/24)</f>
        <v>41699.512499999997</v>
      </c>
    </row>
    <row r="197" spans="1:20" ht="43.2" hidden="1" x14ac:dyDescent="0.3">
      <c r="A197">
        <v>774</v>
      </c>
      <c r="B197" s="3" t="s">
        <v>774</v>
      </c>
      <c r="C197" s="3" t="s">
        <v>4883</v>
      </c>
      <c r="D197">
        <v>500</v>
      </c>
      <c r="E197">
        <v>351</v>
      </c>
      <c r="F197" t="s">
        <v>8220</v>
      </c>
      <c r="G197" t="s">
        <v>8223</v>
      </c>
      <c r="H197" t="s">
        <v>8245</v>
      </c>
      <c r="I197">
        <v>1393181018</v>
      </c>
      <c r="J197">
        <v>1390589018</v>
      </c>
      <c r="K197" t="b">
        <v>0</v>
      </c>
      <c r="L197">
        <v>9</v>
      </c>
      <c r="M197" t="b">
        <v>0</v>
      </c>
      <c r="N197" t="s">
        <v>8274</v>
      </c>
      <c r="O197" s="5">
        <f>((E197/D197) *100)</f>
        <v>70.199999999999989</v>
      </c>
      <c r="P197" s="6">
        <f>IF(L197 = 0, 0, E197/L197)</f>
        <v>39</v>
      </c>
      <c r="Q197" t="str">
        <f>MID(N197,1,FIND("/",N197,1)-1)</f>
        <v>publishing</v>
      </c>
      <c r="R197" t="str">
        <f>MID(N197,FIND("/",N197,1)+1,LEN(N197))</f>
        <v>fiction</v>
      </c>
      <c r="S197" s="10">
        <f>(((J197/60)/60)/24)+DATE(1970,1,1)+(-5/24)</f>
        <v>41663.571967592587</v>
      </c>
      <c r="T197" s="10">
        <f>(((I197/60)/60)/24)+DATE(1970,1,1)+(-5/24)</f>
        <v>41693.571967592587</v>
      </c>
    </row>
    <row r="198" spans="1:20" ht="43.2" hidden="1" x14ac:dyDescent="0.3">
      <c r="A198">
        <v>778</v>
      </c>
      <c r="B198" s="3" t="s">
        <v>778</v>
      </c>
      <c r="C198" s="3" t="s">
        <v>4887</v>
      </c>
      <c r="D198">
        <v>500</v>
      </c>
      <c r="E198">
        <v>2</v>
      </c>
      <c r="F198" t="s">
        <v>8220</v>
      </c>
      <c r="G198" t="s">
        <v>8223</v>
      </c>
      <c r="H198" t="s">
        <v>8245</v>
      </c>
      <c r="I198">
        <v>1398876680</v>
      </c>
      <c r="J198">
        <v>1396284680</v>
      </c>
      <c r="K198" t="b">
        <v>0</v>
      </c>
      <c r="L198">
        <v>1</v>
      </c>
      <c r="M198" t="b">
        <v>0</v>
      </c>
      <c r="N198" t="s">
        <v>8274</v>
      </c>
      <c r="O198" s="5">
        <f>((E198/D198) *100)</f>
        <v>0.4</v>
      </c>
      <c r="P198" s="6">
        <f>IF(L198 = 0, 0, E198/L198)</f>
        <v>2</v>
      </c>
      <c r="Q198" t="str">
        <f>MID(N198,1,FIND("/",N198,1)-1)</f>
        <v>publishing</v>
      </c>
      <c r="R198" t="str">
        <f>MID(N198,FIND("/",N198,1)+1,LEN(N198))</f>
        <v>fiction</v>
      </c>
      <c r="S198" s="10">
        <f>(((J198/60)/60)/24)+DATE(1970,1,1)+(-5/24)</f>
        <v>41729.493981481479</v>
      </c>
      <c r="T198" s="10">
        <f>(((I198/60)/60)/24)+DATE(1970,1,1)+(-5/24)</f>
        <v>41759.493981481479</v>
      </c>
    </row>
    <row r="199" spans="1:20" ht="28.8" hidden="1" x14ac:dyDescent="0.3">
      <c r="A199">
        <v>2209</v>
      </c>
      <c r="B199" s="3" t="s">
        <v>2209</v>
      </c>
      <c r="C199" s="3" t="s">
        <v>6318</v>
      </c>
      <c r="D199">
        <v>500</v>
      </c>
      <c r="E199">
        <v>754</v>
      </c>
      <c r="F199" t="s">
        <v>8218</v>
      </c>
      <c r="G199" t="s">
        <v>8224</v>
      </c>
      <c r="H199" t="s">
        <v>8246</v>
      </c>
      <c r="I199">
        <v>1397516400</v>
      </c>
      <c r="J199">
        <v>1396524644</v>
      </c>
      <c r="K199" t="b">
        <v>0</v>
      </c>
      <c r="L199">
        <v>15</v>
      </c>
      <c r="M199" t="b">
        <v>1</v>
      </c>
      <c r="N199" t="s">
        <v>8279</v>
      </c>
      <c r="O199" s="5">
        <f>((E199/D199) *100)</f>
        <v>150.80000000000001</v>
      </c>
      <c r="P199" s="6">
        <f>IF(L199 = 0, 0, E199/L199)</f>
        <v>50.266666666666666</v>
      </c>
      <c r="Q199" t="str">
        <f>MID(N199,1,FIND("/",N199,1)-1)</f>
        <v>music</v>
      </c>
      <c r="R199" t="str">
        <f>MID(N199,FIND("/",N199,1)+1,LEN(N199))</f>
        <v>electronic music</v>
      </c>
      <c r="S199" s="10">
        <f>(((J199/60)/60)/24)+DATE(1970,1,1)+(-5/24)</f>
        <v>41732.27134259259</v>
      </c>
      <c r="T199" s="10">
        <f>(((I199/60)/60)/24)+DATE(1970,1,1)+(-5/24)</f>
        <v>41743.75</v>
      </c>
    </row>
    <row r="200" spans="1:20" ht="43.2" hidden="1" x14ac:dyDescent="0.3">
      <c r="A200">
        <v>4051</v>
      </c>
      <c r="B200" s="3" t="s">
        <v>4046</v>
      </c>
      <c r="C200" s="3" t="s">
        <v>8154</v>
      </c>
      <c r="D200">
        <v>500</v>
      </c>
      <c r="E200">
        <v>0</v>
      </c>
      <c r="F200" t="s">
        <v>8220</v>
      </c>
      <c r="G200" t="s">
        <v>8223</v>
      </c>
      <c r="H200" t="s">
        <v>8245</v>
      </c>
      <c r="I200">
        <v>1399618380</v>
      </c>
      <c r="J200">
        <v>1399058797</v>
      </c>
      <c r="K200" t="b">
        <v>0</v>
      </c>
      <c r="L200">
        <v>0</v>
      </c>
      <c r="M200" t="b">
        <v>0</v>
      </c>
      <c r="N200" t="s">
        <v>8270</v>
      </c>
      <c r="O200" s="5">
        <f>((E200/D200) *100)</f>
        <v>0</v>
      </c>
      <c r="P200" s="6">
        <f>IF(L200 = 0, 0, E200/L200)</f>
        <v>0</v>
      </c>
      <c r="Q200" t="str">
        <f>MID(N200,1,FIND("/",N200,1)-1)</f>
        <v>theater</v>
      </c>
      <c r="R200" t="str">
        <f>MID(N200,FIND("/",N200,1)+1,LEN(N200))</f>
        <v>plays</v>
      </c>
      <c r="S200" s="10">
        <f>(((J200/60)/60)/24)+DATE(1970,1,1)+(-5/24)</f>
        <v>41761.601817129631</v>
      </c>
      <c r="T200" s="10">
        <f>(((I200/60)/60)/24)+DATE(1970,1,1)+(-5/24)</f>
        <v>41768.078472222223</v>
      </c>
    </row>
    <row r="201" spans="1:20" ht="43.2" hidden="1" x14ac:dyDescent="0.3">
      <c r="A201">
        <v>3181</v>
      </c>
      <c r="B201" s="3" t="s">
        <v>3180</v>
      </c>
      <c r="C201" s="3" t="s">
        <v>7290</v>
      </c>
      <c r="D201">
        <v>500</v>
      </c>
      <c r="E201">
        <v>545</v>
      </c>
      <c r="F201" t="s">
        <v>8218</v>
      </c>
      <c r="G201" t="s">
        <v>8224</v>
      </c>
      <c r="H201" t="s">
        <v>8246</v>
      </c>
      <c r="I201">
        <v>1402848000</v>
      </c>
      <c r="J201">
        <v>1400570787</v>
      </c>
      <c r="K201" t="b">
        <v>1</v>
      </c>
      <c r="L201">
        <v>15</v>
      </c>
      <c r="M201" t="b">
        <v>1</v>
      </c>
      <c r="N201" t="s">
        <v>8270</v>
      </c>
      <c r="O201" s="5">
        <f>((E201/D201) *100)</f>
        <v>109.00000000000001</v>
      </c>
      <c r="P201" s="6">
        <f>IF(L201 = 0, 0, E201/L201)</f>
        <v>36.333333333333336</v>
      </c>
      <c r="Q201" t="str">
        <f>MID(N201,1,FIND("/",N201,1)-1)</f>
        <v>theater</v>
      </c>
      <c r="R201" t="str">
        <f>MID(N201,FIND("/",N201,1)+1,LEN(N201))</f>
        <v>plays</v>
      </c>
      <c r="S201" s="10">
        <f>(((J201/60)/60)/24)+DATE(1970,1,1)+(-5/24)</f>
        <v>41779.101701388885</v>
      </c>
      <c r="T201" s="10">
        <f>(((I201/60)/60)/24)+DATE(1970,1,1)+(-5/24)</f>
        <v>41805.458333333328</v>
      </c>
    </row>
    <row r="202" spans="1:20" ht="28.8" hidden="1" x14ac:dyDescent="0.3">
      <c r="A202">
        <v>3711</v>
      </c>
      <c r="B202" s="3" t="s">
        <v>3707</v>
      </c>
      <c r="C202" s="3" t="s">
        <v>7820</v>
      </c>
      <c r="D202">
        <v>500</v>
      </c>
      <c r="E202">
        <v>570</v>
      </c>
      <c r="F202" t="s">
        <v>8218</v>
      </c>
      <c r="G202" t="s">
        <v>8223</v>
      </c>
      <c r="H202" t="s">
        <v>8245</v>
      </c>
      <c r="I202">
        <v>1402848000</v>
      </c>
      <c r="J202">
        <v>1400606573</v>
      </c>
      <c r="K202" t="b">
        <v>0</v>
      </c>
      <c r="L202">
        <v>21</v>
      </c>
      <c r="M202" t="b">
        <v>1</v>
      </c>
      <c r="N202" t="s">
        <v>8270</v>
      </c>
      <c r="O202" s="5">
        <f>((E202/D202) *100)</f>
        <v>113.99999999999999</v>
      </c>
      <c r="P202" s="6">
        <f>IF(L202 = 0, 0, E202/L202)</f>
        <v>27.142857142857142</v>
      </c>
      <c r="Q202" t="str">
        <f>MID(N202,1,FIND("/",N202,1)-1)</f>
        <v>theater</v>
      </c>
      <c r="R202" t="str">
        <f>MID(N202,FIND("/",N202,1)+1,LEN(N202))</f>
        <v>plays</v>
      </c>
      <c r="S202" s="10">
        <f>(((J202/60)/60)/24)+DATE(1970,1,1)+(-5/24)</f>
        <v>41779.5158912037</v>
      </c>
      <c r="T202" s="10">
        <f>(((I202/60)/60)/24)+DATE(1970,1,1)+(-5/24)</f>
        <v>41805.458333333328</v>
      </c>
    </row>
    <row r="203" spans="1:20" ht="43.2" hidden="1" x14ac:dyDescent="0.3">
      <c r="A203">
        <v>3408</v>
      </c>
      <c r="B203" s="3" t="s">
        <v>3406</v>
      </c>
      <c r="C203" s="3" t="s">
        <v>7517</v>
      </c>
      <c r="D203">
        <v>500</v>
      </c>
      <c r="E203">
        <v>1055</v>
      </c>
      <c r="F203" t="s">
        <v>8218</v>
      </c>
      <c r="G203" t="s">
        <v>8223</v>
      </c>
      <c r="H203" t="s">
        <v>8245</v>
      </c>
      <c r="I203">
        <v>1405727304</v>
      </c>
      <c r="J203">
        <v>1403135304</v>
      </c>
      <c r="K203" t="b">
        <v>0</v>
      </c>
      <c r="L203">
        <v>18</v>
      </c>
      <c r="M203" t="b">
        <v>1</v>
      </c>
      <c r="N203" t="s">
        <v>8270</v>
      </c>
      <c r="O203" s="5">
        <f>((E203/D203) *100)</f>
        <v>211</v>
      </c>
      <c r="P203" s="6">
        <f>IF(L203 = 0, 0, E203/L203)</f>
        <v>58.611111111111114</v>
      </c>
      <c r="Q203" t="str">
        <f>MID(N203,1,FIND("/",N203,1)-1)</f>
        <v>theater</v>
      </c>
      <c r="R203" t="str">
        <f>MID(N203,FIND("/",N203,1)+1,LEN(N203))</f>
        <v>plays</v>
      </c>
      <c r="S203" s="10">
        <f>(((J203/60)/60)/24)+DATE(1970,1,1)+(-5/24)</f>
        <v>41808.78361111111</v>
      </c>
      <c r="T203" s="10">
        <f>(((I203/60)/60)/24)+DATE(1970,1,1)+(-5/24)</f>
        <v>41838.78361111111</v>
      </c>
    </row>
    <row r="204" spans="1:20" ht="43.2" hidden="1" x14ac:dyDescent="0.3">
      <c r="A204">
        <v>2895</v>
      </c>
      <c r="B204" s="3" t="s">
        <v>2894</v>
      </c>
      <c r="C204" s="3" t="s">
        <v>7004</v>
      </c>
      <c r="D204">
        <v>500</v>
      </c>
      <c r="E204">
        <v>23</v>
      </c>
      <c r="F204" t="s">
        <v>8220</v>
      </c>
      <c r="G204" t="s">
        <v>8223</v>
      </c>
      <c r="H204" t="s">
        <v>8245</v>
      </c>
      <c r="I204">
        <v>1403470800</v>
      </c>
      <c r="J204">
        <v>1403356792</v>
      </c>
      <c r="K204" t="b">
        <v>0</v>
      </c>
      <c r="L204">
        <v>4</v>
      </c>
      <c r="M204" t="b">
        <v>0</v>
      </c>
      <c r="N204" t="s">
        <v>8270</v>
      </c>
      <c r="O204" s="5">
        <f>((E204/D204) *100)</f>
        <v>4.5999999999999996</v>
      </c>
      <c r="P204" s="6">
        <f>IF(L204 = 0, 0, E204/L204)</f>
        <v>5.75</v>
      </c>
      <c r="Q204" t="str">
        <f>MID(N204,1,FIND("/",N204,1)-1)</f>
        <v>theater</v>
      </c>
      <c r="R204" t="str">
        <f>MID(N204,FIND("/",N204,1)+1,LEN(N204))</f>
        <v>plays</v>
      </c>
      <c r="S204" s="10">
        <f>(((J204/60)/60)/24)+DATE(1970,1,1)+(-5/24)</f>
        <v>41811.347129629627</v>
      </c>
      <c r="T204" s="10">
        <f>(((I204/60)/60)/24)+DATE(1970,1,1)+(-5/24)</f>
        <v>41812.666666666664</v>
      </c>
    </row>
    <row r="205" spans="1:20" ht="43.2" hidden="1" x14ac:dyDescent="0.3">
      <c r="A205">
        <v>3651</v>
      </c>
      <c r="B205" s="3" t="s">
        <v>3648</v>
      </c>
      <c r="C205" s="3" t="s">
        <v>7760</v>
      </c>
      <c r="D205">
        <v>500</v>
      </c>
      <c r="E205">
        <v>520</v>
      </c>
      <c r="F205" t="s">
        <v>8218</v>
      </c>
      <c r="G205" t="s">
        <v>8223</v>
      </c>
      <c r="H205" t="s">
        <v>8245</v>
      </c>
      <c r="I205">
        <v>1407686340</v>
      </c>
      <c r="J205">
        <v>1404833442</v>
      </c>
      <c r="K205" t="b">
        <v>0</v>
      </c>
      <c r="L205">
        <v>9</v>
      </c>
      <c r="M205" t="b">
        <v>1</v>
      </c>
      <c r="N205" t="s">
        <v>8270</v>
      </c>
      <c r="O205" s="5">
        <f>((E205/D205) *100)</f>
        <v>104</v>
      </c>
      <c r="P205" s="6">
        <f>IF(L205 = 0, 0, E205/L205)</f>
        <v>57.777777777777779</v>
      </c>
      <c r="Q205" t="str">
        <f>MID(N205,1,FIND("/",N205,1)-1)</f>
        <v>theater</v>
      </c>
      <c r="R205" t="str">
        <f>MID(N205,FIND("/",N205,1)+1,LEN(N205))</f>
        <v>plays</v>
      </c>
      <c r="S205" s="10">
        <f>(((J205/60)/60)/24)+DATE(1970,1,1)+(-5/24)</f>
        <v>41828.437986111108</v>
      </c>
      <c r="T205" s="10">
        <f>(((I205/60)/60)/24)+DATE(1970,1,1)+(-5/24)</f>
        <v>41861.457638888889</v>
      </c>
    </row>
    <row r="206" spans="1:20" ht="43.2" hidden="1" x14ac:dyDescent="0.3">
      <c r="A206">
        <v>3391</v>
      </c>
      <c r="B206" s="3" t="s">
        <v>3389</v>
      </c>
      <c r="C206" s="3" t="s">
        <v>7500</v>
      </c>
      <c r="D206">
        <v>500</v>
      </c>
      <c r="E206">
        <v>1115</v>
      </c>
      <c r="F206" t="s">
        <v>8218</v>
      </c>
      <c r="G206" t="s">
        <v>8223</v>
      </c>
      <c r="H206" t="s">
        <v>8245</v>
      </c>
      <c r="I206">
        <v>1407536880</v>
      </c>
      <c r="J206">
        <v>1404997548</v>
      </c>
      <c r="K206" t="b">
        <v>0</v>
      </c>
      <c r="L206">
        <v>18</v>
      </c>
      <c r="M206" t="b">
        <v>1</v>
      </c>
      <c r="N206" t="s">
        <v>8270</v>
      </c>
      <c r="O206" s="5">
        <f>((E206/D206) *100)</f>
        <v>223</v>
      </c>
      <c r="P206" s="6">
        <f>IF(L206 = 0, 0, E206/L206)</f>
        <v>61.944444444444443</v>
      </c>
      <c r="Q206" t="str">
        <f>MID(N206,1,FIND("/",N206,1)-1)</f>
        <v>theater</v>
      </c>
      <c r="R206" t="str">
        <f>MID(N206,FIND("/",N206,1)+1,LEN(N206))</f>
        <v>plays</v>
      </c>
      <c r="S206" s="10">
        <f>(((J206/60)/60)/24)+DATE(1970,1,1)+(-5/24)</f>
        <v>41830.337361111109</v>
      </c>
      <c r="T206" s="10">
        <f>(((I206/60)/60)/24)+DATE(1970,1,1)+(-5/24)</f>
        <v>41859.727777777778</v>
      </c>
    </row>
    <row r="207" spans="1:20" ht="43.2" hidden="1" x14ac:dyDescent="0.3">
      <c r="A207">
        <v>3471</v>
      </c>
      <c r="B207" s="3" t="s">
        <v>3469</v>
      </c>
      <c r="C207" s="3" t="s">
        <v>7580</v>
      </c>
      <c r="D207">
        <v>500</v>
      </c>
      <c r="E207">
        <v>1073</v>
      </c>
      <c r="F207" t="s">
        <v>8218</v>
      </c>
      <c r="G207" t="s">
        <v>8224</v>
      </c>
      <c r="H207" t="s">
        <v>8246</v>
      </c>
      <c r="I207">
        <v>1409515200</v>
      </c>
      <c r="J207">
        <v>1405971690</v>
      </c>
      <c r="K207" t="b">
        <v>0</v>
      </c>
      <c r="L207">
        <v>30</v>
      </c>
      <c r="M207" t="b">
        <v>1</v>
      </c>
      <c r="N207" t="s">
        <v>8270</v>
      </c>
      <c r="O207" s="5">
        <f>((E207/D207) *100)</f>
        <v>214.6</v>
      </c>
      <c r="P207" s="6">
        <f>IF(L207 = 0, 0, E207/L207)</f>
        <v>35.766666666666666</v>
      </c>
      <c r="Q207" t="str">
        <f>MID(N207,1,FIND("/",N207,1)-1)</f>
        <v>theater</v>
      </c>
      <c r="R207" t="str">
        <f>MID(N207,FIND("/",N207,1)+1,LEN(N207))</f>
        <v>plays</v>
      </c>
      <c r="S207" s="10">
        <f>(((J207/60)/60)/24)+DATE(1970,1,1)+(-5/24)</f>
        <v>41841.612152777772</v>
      </c>
      <c r="T207" s="10">
        <f>(((I207/60)/60)/24)+DATE(1970,1,1)+(-5/24)</f>
        <v>41882.625</v>
      </c>
    </row>
    <row r="208" spans="1:20" ht="43.2" hidden="1" x14ac:dyDescent="0.3">
      <c r="A208">
        <v>1051</v>
      </c>
      <c r="B208" s="3" t="s">
        <v>1051</v>
      </c>
      <c r="C208" s="3" t="s">
        <v>5160</v>
      </c>
      <c r="D208">
        <v>500</v>
      </c>
      <c r="E208">
        <v>0</v>
      </c>
      <c r="F208" t="s">
        <v>8219</v>
      </c>
      <c r="G208" t="s">
        <v>8223</v>
      </c>
      <c r="H208" t="s">
        <v>8245</v>
      </c>
      <c r="I208">
        <v>1409098825</v>
      </c>
      <c r="J208">
        <v>1406679625</v>
      </c>
      <c r="K208" t="b">
        <v>0</v>
      </c>
      <c r="L208">
        <v>0</v>
      </c>
      <c r="M208" t="b">
        <v>0</v>
      </c>
      <c r="N208" t="s">
        <v>8280</v>
      </c>
      <c r="O208" s="5">
        <f>((E208/D208) *100)</f>
        <v>0</v>
      </c>
      <c r="P208" s="6">
        <f>IF(L208 = 0, 0, E208/L208)</f>
        <v>0</v>
      </c>
      <c r="Q208" t="str">
        <f>MID(N208,1,FIND("/",N208,1)-1)</f>
        <v>journalism</v>
      </c>
      <c r="R208" t="str">
        <f>MID(N208,FIND("/",N208,1)+1,LEN(N208))</f>
        <v>audio</v>
      </c>
      <c r="S208" s="10">
        <f>(((J208/60)/60)/24)+DATE(1970,1,1)+(-5/24)</f>
        <v>41849.805844907409</v>
      </c>
      <c r="T208" s="10">
        <f>(((I208/60)/60)/24)+DATE(1970,1,1)+(-5/24)</f>
        <v>41877.805844907409</v>
      </c>
    </row>
    <row r="209" spans="1:20" ht="43.2" hidden="1" x14ac:dyDescent="0.3">
      <c r="A209">
        <v>3460</v>
      </c>
      <c r="B209" s="3" t="s">
        <v>3458</v>
      </c>
      <c r="C209" s="3" t="s">
        <v>7569</v>
      </c>
      <c r="D209">
        <v>500</v>
      </c>
      <c r="E209">
        <v>950</v>
      </c>
      <c r="F209" t="s">
        <v>8218</v>
      </c>
      <c r="G209" t="s">
        <v>8224</v>
      </c>
      <c r="H209" t="s">
        <v>8246</v>
      </c>
      <c r="I209">
        <v>1408106352</v>
      </c>
      <c r="J209">
        <v>1406896752</v>
      </c>
      <c r="K209" t="b">
        <v>0</v>
      </c>
      <c r="L209">
        <v>19</v>
      </c>
      <c r="M209" t="b">
        <v>1</v>
      </c>
      <c r="N209" t="s">
        <v>8270</v>
      </c>
      <c r="O209" s="5">
        <f>((E209/D209) *100)</f>
        <v>190</v>
      </c>
      <c r="P209" s="6">
        <f>IF(L209 = 0, 0, E209/L209)</f>
        <v>50</v>
      </c>
      <c r="Q209" t="str">
        <f>MID(N209,1,FIND("/",N209,1)-1)</f>
        <v>theater</v>
      </c>
      <c r="R209" t="str">
        <f>MID(N209,FIND("/",N209,1)+1,LEN(N209))</f>
        <v>plays</v>
      </c>
      <c r="S209" s="10">
        <f>(((J209/60)/60)/24)+DATE(1970,1,1)+(-5/24)</f>
        <v>41852.318888888884</v>
      </c>
      <c r="T209" s="10">
        <f>(((I209/60)/60)/24)+DATE(1970,1,1)+(-5/24)</f>
        <v>41866.318888888884</v>
      </c>
    </row>
    <row r="210" spans="1:20" ht="28.8" hidden="1" x14ac:dyDescent="0.3">
      <c r="A210">
        <v>1190</v>
      </c>
      <c r="B210" s="3" t="s">
        <v>1190</v>
      </c>
      <c r="C210" s="3" t="s">
        <v>5299</v>
      </c>
      <c r="D210">
        <v>500</v>
      </c>
      <c r="E210">
        <v>675</v>
      </c>
      <c r="F210" t="s">
        <v>8218</v>
      </c>
      <c r="G210" t="s">
        <v>8223</v>
      </c>
      <c r="H210" t="s">
        <v>8245</v>
      </c>
      <c r="I210">
        <v>1409500725</v>
      </c>
      <c r="J210">
        <v>1406908725</v>
      </c>
      <c r="K210" t="b">
        <v>0</v>
      </c>
      <c r="L210">
        <v>13</v>
      </c>
      <c r="M210" t="b">
        <v>1</v>
      </c>
      <c r="N210" t="s">
        <v>8284</v>
      </c>
      <c r="O210" s="5">
        <f>((E210/D210) *100)</f>
        <v>135</v>
      </c>
      <c r="P210" s="6">
        <f>IF(L210 = 0, 0, E210/L210)</f>
        <v>51.92307692307692</v>
      </c>
      <c r="Q210" t="str">
        <f>MID(N210,1,FIND("/",N210,1)-1)</f>
        <v>photography</v>
      </c>
      <c r="R210" t="str">
        <f>MID(N210,FIND("/",N210,1)+1,LEN(N210))</f>
        <v>photobooks</v>
      </c>
      <c r="S210" s="10">
        <f>(((J210/60)/60)/24)+DATE(1970,1,1)+(-5/24)</f>
        <v>41852.457465277774</v>
      </c>
      <c r="T210" s="10">
        <f>(((I210/60)/60)/24)+DATE(1970,1,1)+(-5/24)</f>
        <v>41882.457465277774</v>
      </c>
    </row>
    <row r="211" spans="1:20" ht="43.2" hidden="1" x14ac:dyDescent="0.3">
      <c r="A211">
        <v>1915</v>
      </c>
      <c r="B211" s="3" t="s">
        <v>1915</v>
      </c>
      <c r="C211" s="3" t="s">
        <v>6024</v>
      </c>
      <c r="D211">
        <v>500</v>
      </c>
      <c r="E211">
        <v>8</v>
      </c>
      <c r="F211" t="s">
        <v>8220</v>
      </c>
      <c r="G211" t="s">
        <v>8223</v>
      </c>
      <c r="H211" t="s">
        <v>8245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8293</v>
      </c>
      <c r="O211" s="5">
        <f>((E211/D211) *100)</f>
        <v>1.6</v>
      </c>
      <c r="P211" s="6">
        <f>IF(L211 = 0, 0, E211/L211)</f>
        <v>2</v>
      </c>
      <c r="Q211" t="str">
        <f>MID(N211,1,FIND("/",N211,1)-1)</f>
        <v>technology</v>
      </c>
      <c r="R211" t="str">
        <f>MID(N211,FIND("/",N211,1)+1,LEN(N211))</f>
        <v>gadgets</v>
      </c>
      <c r="S211" s="10">
        <f>(((J211/60)/60)/24)+DATE(1970,1,1)+(-5/24)</f>
        <v>41863.840532407405</v>
      </c>
      <c r="T211" s="10">
        <f>(((I211/60)/60)/24)+DATE(1970,1,1)+(-5/24)</f>
        <v>41883.840532407405</v>
      </c>
    </row>
    <row r="212" spans="1:20" ht="43.2" hidden="1" x14ac:dyDescent="0.3">
      <c r="A212">
        <v>4016</v>
      </c>
      <c r="B212" s="3" t="s">
        <v>4011</v>
      </c>
      <c r="C212" s="3" t="s">
        <v>8120</v>
      </c>
      <c r="D212">
        <v>500</v>
      </c>
      <c r="E212">
        <v>70</v>
      </c>
      <c r="F212" t="s">
        <v>8220</v>
      </c>
      <c r="G212" t="s">
        <v>8224</v>
      </c>
      <c r="H212" t="s">
        <v>8246</v>
      </c>
      <c r="I212">
        <v>1410987400</v>
      </c>
      <c r="J212">
        <v>1408395400</v>
      </c>
      <c r="K212" t="b">
        <v>0</v>
      </c>
      <c r="L212">
        <v>7</v>
      </c>
      <c r="M212" t="b">
        <v>0</v>
      </c>
      <c r="N212" t="s">
        <v>8270</v>
      </c>
      <c r="O212" s="5">
        <f>((E212/D212) *100)</f>
        <v>14.000000000000002</v>
      </c>
      <c r="P212" s="6">
        <f>IF(L212 = 0, 0, E212/L212)</f>
        <v>10</v>
      </c>
      <c r="Q212" t="str">
        <f>MID(N212,1,FIND("/",N212,1)-1)</f>
        <v>theater</v>
      </c>
      <c r="R212" t="str">
        <f>MID(N212,FIND("/",N212,1)+1,LEN(N212))</f>
        <v>plays</v>
      </c>
      <c r="S212" s="10">
        <f>(((J212/60)/60)/24)+DATE(1970,1,1)+(-5/24)</f>
        <v>41869.664351851847</v>
      </c>
      <c r="T212" s="10">
        <f>(((I212/60)/60)/24)+DATE(1970,1,1)+(-5/24)</f>
        <v>41899.664351851847</v>
      </c>
    </row>
    <row r="213" spans="1:20" ht="28.8" hidden="1" x14ac:dyDescent="0.3">
      <c r="A213">
        <v>3700</v>
      </c>
      <c r="B213" s="3" t="s">
        <v>3696</v>
      </c>
      <c r="C213" s="3" t="s">
        <v>7809</v>
      </c>
      <c r="D213">
        <v>500</v>
      </c>
      <c r="E213">
        <v>606</v>
      </c>
      <c r="F213" t="s">
        <v>8218</v>
      </c>
      <c r="G213" t="s">
        <v>8223</v>
      </c>
      <c r="H213" t="s">
        <v>8245</v>
      </c>
      <c r="I213">
        <v>1412092800</v>
      </c>
      <c r="J213">
        <v>1409493800</v>
      </c>
      <c r="K213" t="b">
        <v>0</v>
      </c>
      <c r="L213">
        <v>18</v>
      </c>
      <c r="M213" t="b">
        <v>1</v>
      </c>
      <c r="N213" t="s">
        <v>8270</v>
      </c>
      <c r="O213" s="5">
        <f>((E213/D213) *100)</f>
        <v>121.2</v>
      </c>
      <c r="P213" s="6">
        <f>IF(L213 = 0, 0, E213/L213)</f>
        <v>33.666666666666664</v>
      </c>
      <c r="Q213" t="str">
        <f>MID(N213,1,FIND("/",N213,1)-1)</f>
        <v>theater</v>
      </c>
      <c r="R213" t="str">
        <f>MID(N213,FIND("/",N213,1)+1,LEN(N213))</f>
        <v>plays</v>
      </c>
      <c r="S213" s="10">
        <f>(((J213/60)/60)/24)+DATE(1970,1,1)+(-5/24)</f>
        <v>41882.37731481481</v>
      </c>
      <c r="T213" s="10">
        <f>(((I213/60)/60)/24)+DATE(1970,1,1)+(-5/24)</f>
        <v>41912.458333333328</v>
      </c>
    </row>
    <row r="214" spans="1:20" hidden="1" x14ac:dyDescent="0.3">
      <c r="A214">
        <v>4004</v>
      </c>
      <c r="B214" s="3" t="s">
        <v>3999</v>
      </c>
      <c r="C214" s="3" t="s">
        <v>8108</v>
      </c>
      <c r="D214">
        <v>500</v>
      </c>
      <c r="E214">
        <v>1</v>
      </c>
      <c r="F214" t="s">
        <v>8220</v>
      </c>
      <c r="G214" t="s">
        <v>8223</v>
      </c>
      <c r="H214" t="s">
        <v>8245</v>
      </c>
      <c r="I214">
        <v>1412740457</v>
      </c>
      <c r="J214">
        <v>1410148457</v>
      </c>
      <c r="K214" t="b">
        <v>0</v>
      </c>
      <c r="L214">
        <v>1</v>
      </c>
      <c r="M214" t="b">
        <v>0</v>
      </c>
      <c r="N214" t="s">
        <v>8270</v>
      </c>
      <c r="O214" s="5">
        <f>((E214/D214) *100)</f>
        <v>0.2</v>
      </c>
      <c r="P214" s="6">
        <f>IF(L214 = 0, 0, E214/L214)</f>
        <v>1</v>
      </c>
      <c r="Q214" t="str">
        <f>MID(N214,1,FIND("/",N214,1)-1)</f>
        <v>theater</v>
      </c>
      <c r="R214" t="str">
        <f>MID(N214,FIND("/",N214,1)+1,LEN(N214))</f>
        <v>plays</v>
      </c>
      <c r="S214" s="10">
        <f>(((J214/60)/60)/24)+DATE(1970,1,1)+(-5/24)</f>
        <v>41889.954363425924</v>
      </c>
      <c r="T214" s="10">
        <f>(((I214/60)/60)/24)+DATE(1970,1,1)+(-5/24)</f>
        <v>41919.954363425924</v>
      </c>
    </row>
    <row r="215" spans="1:20" ht="43.2" hidden="1" x14ac:dyDescent="0.3">
      <c r="A215">
        <v>2801</v>
      </c>
      <c r="B215" s="3" t="s">
        <v>2800</v>
      </c>
      <c r="C215" s="3" t="s">
        <v>6910</v>
      </c>
      <c r="D215">
        <v>500</v>
      </c>
      <c r="E215">
        <v>666</v>
      </c>
      <c r="F215" t="s">
        <v>8218</v>
      </c>
      <c r="G215" t="s">
        <v>8225</v>
      </c>
      <c r="H215" t="s">
        <v>8247</v>
      </c>
      <c r="I215">
        <v>1412938800</v>
      </c>
      <c r="J215">
        <v>1411019409</v>
      </c>
      <c r="K215" t="b">
        <v>0</v>
      </c>
      <c r="L215">
        <v>13</v>
      </c>
      <c r="M215" t="b">
        <v>1</v>
      </c>
      <c r="N215" t="s">
        <v>8270</v>
      </c>
      <c r="O215" s="5">
        <f>((E215/D215) *100)</f>
        <v>133.20000000000002</v>
      </c>
      <c r="P215" s="6">
        <f>IF(L215 = 0, 0, E215/L215)</f>
        <v>51.230769230769234</v>
      </c>
      <c r="Q215" t="str">
        <f>MID(N215,1,FIND("/",N215,1)-1)</f>
        <v>theater</v>
      </c>
      <c r="R215" t="str">
        <f>MID(N215,FIND("/",N215,1)+1,LEN(N215))</f>
        <v>plays</v>
      </c>
      <c r="S215" s="10">
        <f>(((J215/60)/60)/24)+DATE(1970,1,1)+(-5/24)</f>
        <v>41900.034826388888</v>
      </c>
      <c r="T215" s="10">
        <f>(((I215/60)/60)/24)+DATE(1970,1,1)+(-5/24)</f>
        <v>41922.25</v>
      </c>
    </row>
    <row r="216" spans="1:20" ht="43.2" hidden="1" x14ac:dyDescent="0.3">
      <c r="A216">
        <v>2617</v>
      </c>
      <c r="B216" s="3" t="s">
        <v>2616</v>
      </c>
      <c r="C216" s="3" t="s">
        <v>6726</v>
      </c>
      <c r="D216">
        <v>500</v>
      </c>
      <c r="E216">
        <v>4388</v>
      </c>
      <c r="F216" t="s">
        <v>8218</v>
      </c>
      <c r="G216" t="s">
        <v>8223</v>
      </c>
      <c r="H216" t="s">
        <v>8245</v>
      </c>
      <c r="I216">
        <v>1413838751</v>
      </c>
      <c r="J216">
        <v>1411246751</v>
      </c>
      <c r="K216" t="b">
        <v>1</v>
      </c>
      <c r="L216">
        <v>159</v>
      </c>
      <c r="M216" t="b">
        <v>1</v>
      </c>
      <c r="N216" t="s">
        <v>8300</v>
      </c>
      <c r="O216" s="5">
        <f>((E216/D216) *100)</f>
        <v>877.6</v>
      </c>
      <c r="P216" s="6">
        <f>IF(L216 = 0, 0, E216/L216)</f>
        <v>27.59748427672956</v>
      </c>
      <c r="Q216" t="str">
        <f>MID(N216,1,FIND("/",N216,1)-1)</f>
        <v>technology</v>
      </c>
      <c r="R216" t="str">
        <f>MID(N216,FIND("/",N216,1)+1,LEN(N216))</f>
        <v>space exploration</v>
      </c>
      <c r="S216" s="10">
        <f>(((J216/60)/60)/24)+DATE(1970,1,1)+(-5/24)</f>
        <v>41902.666099537033</v>
      </c>
      <c r="T216" s="10">
        <f>(((I216/60)/60)/24)+DATE(1970,1,1)+(-5/24)</f>
        <v>41932.666099537033</v>
      </c>
    </row>
    <row r="217" spans="1:20" ht="57.6" hidden="1" x14ac:dyDescent="0.3">
      <c r="A217">
        <v>3321</v>
      </c>
      <c r="B217" s="3" t="s">
        <v>3320</v>
      </c>
      <c r="C217" s="3" t="s">
        <v>7430</v>
      </c>
      <c r="D217">
        <v>500</v>
      </c>
      <c r="E21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8270</v>
      </c>
      <c r="O217" s="5">
        <f>((E217/D217) *100)</f>
        <v>107.4</v>
      </c>
      <c r="P217" s="6">
        <f>IF(L217 = 0, 0, E217/L217)</f>
        <v>35.799999999999997</v>
      </c>
      <c r="Q217" t="str">
        <f>MID(N217,1,FIND("/",N217,1)-1)</f>
        <v>theater</v>
      </c>
      <c r="R217" t="str">
        <f>MID(N217,FIND("/",N217,1)+1,LEN(N217))</f>
        <v>plays</v>
      </c>
      <c r="S217" s="10">
        <f>(((J217/60)/60)/24)+DATE(1970,1,1)+(-5/24)</f>
        <v>41913.891956018517</v>
      </c>
      <c r="T217" s="10">
        <f>(((I217/60)/60)/24)+DATE(1970,1,1)+(-5/24)</f>
        <v>41927.957638888889</v>
      </c>
    </row>
    <row r="218" spans="1:20" ht="57.6" hidden="1" x14ac:dyDescent="0.3">
      <c r="A218">
        <v>3831</v>
      </c>
      <c r="B218" s="3" t="s">
        <v>3827</v>
      </c>
      <c r="C218" s="3" t="s">
        <v>7939</v>
      </c>
      <c r="D218">
        <v>500</v>
      </c>
      <c r="E218">
        <v>530.11</v>
      </c>
      <c r="F218" t="s">
        <v>8218</v>
      </c>
      <c r="G218" t="s">
        <v>8223</v>
      </c>
      <c r="H218" t="s">
        <v>8245</v>
      </c>
      <c r="I218">
        <v>1415222545</v>
      </c>
      <c r="J218">
        <v>1413404545</v>
      </c>
      <c r="K218" t="b">
        <v>0</v>
      </c>
      <c r="L218">
        <v>9</v>
      </c>
      <c r="M218" t="b">
        <v>1</v>
      </c>
      <c r="N218" t="s">
        <v>8270</v>
      </c>
      <c r="O218" s="5">
        <f>((E218/D218) *100)</f>
        <v>106.02199999999999</v>
      </c>
      <c r="P218" s="6">
        <f>IF(L218 = 0, 0, E218/L218)</f>
        <v>58.901111111111113</v>
      </c>
      <c r="Q218" t="str">
        <f>MID(N218,1,FIND("/",N218,1)-1)</f>
        <v>theater</v>
      </c>
      <c r="R218" t="str">
        <f>MID(N218,FIND("/",N218,1)+1,LEN(N218))</f>
        <v>plays</v>
      </c>
      <c r="S218" s="10">
        <f>(((J218/60)/60)/24)+DATE(1970,1,1)+(-5/24)</f>
        <v>41927.640567129631</v>
      </c>
      <c r="T218" s="10">
        <f>(((I218/60)/60)/24)+DATE(1970,1,1)+(-5/24)</f>
        <v>41948.682233796295</v>
      </c>
    </row>
    <row r="219" spans="1:20" ht="43.2" hidden="1" x14ac:dyDescent="0.3">
      <c r="A219">
        <v>4053</v>
      </c>
      <c r="B219" s="3" t="s">
        <v>4048</v>
      </c>
      <c r="C219" s="3" t="s">
        <v>8156</v>
      </c>
      <c r="D219">
        <v>500</v>
      </c>
      <c r="E219">
        <v>110</v>
      </c>
      <c r="F219" t="s">
        <v>8220</v>
      </c>
      <c r="G219" t="s">
        <v>8224</v>
      </c>
      <c r="H219" t="s">
        <v>8246</v>
      </c>
      <c r="I219">
        <v>1416081600</v>
      </c>
      <c r="J219">
        <v>1413477228</v>
      </c>
      <c r="K219" t="b">
        <v>0</v>
      </c>
      <c r="L219">
        <v>2</v>
      </c>
      <c r="M219" t="b">
        <v>0</v>
      </c>
      <c r="N219" t="s">
        <v>8270</v>
      </c>
      <c r="O219" s="5">
        <f>((E219/D219) *100)</f>
        <v>22</v>
      </c>
      <c r="P219" s="6">
        <f>IF(L219 = 0, 0, E219/L219)</f>
        <v>55</v>
      </c>
      <c r="Q219" t="str">
        <f>MID(N219,1,FIND("/",N219,1)-1)</f>
        <v>theater</v>
      </c>
      <c r="R219" t="str">
        <f>MID(N219,FIND("/",N219,1)+1,LEN(N219))</f>
        <v>plays</v>
      </c>
      <c r="S219" s="10">
        <f>(((J219/60)/60)/24)+DATE(1970,1,1)+(-5/24)</f>
        <v>41928.481805555552</v>
      </c>
      <c r="T219" s="10">
        <f>(((I219/60)/60)/24)+DATE(1970,1,1)+(-5/24)</f>
        <v>41958.624999999993</v>
      </c>
    </row>
    <row r="220" spans="1:20" ht="43.2" hidden="1" x14ac:dyDescent="0.3">
      <c r="A220">
        <v>3632</v>
      </c>
      <c r="B220" s="3" t="s">
        <v>3629</v>
      </c>
      <c r="C220" s="3" t="s">
        <v>7741</v>
      </c>
      <c r="D220">
        <v>500</v>
      </c>
      <c r="E220">
        <v>100</v>
      </c>
      <c r="F220" t="s">
        <v>8220</v>
      </c>
      <c r="G220" t="s">
        <v>8224</v>
      </c>
      <c r="H220" t="s">
        <v>8246</v>
      </c>
      <c r="I220">
        <v>1416781749</v>
      </c>
      <c r="J220">
        <v>1415053749</v>
      </c>
      <c r="K220" t="b">
        <v>0</v>
      </c>
      <c r="L220">
        <v>1</v>
      </c>
      <c r="M220" t="b">
        <v>0</v>
      </c>
      <c r="N220" t="s">
        <v>8304</v>
      </c>
      <c r="O220" s="5">
        <f>((E220/D220) *100)</f>
        <v>20</v>
      </c>
      <c r="P220" s="6">
        <f>IF(L220 = 0, 0, E220/L220)</f>
        <v>100</v>
      </c>
      <c r="Q220" t="str">
        <f>MID(N220,1,FIND("/",N220,1)-1)</f>
        <v>theater</v>
      </c>
      <c r="R220" t="str">
        <f>MID(N220,FIND("/",N220,1)+1,LEN(N220))</f>
        <v>musical</v>
      </c>
      <c r="S220" s="10">
        <f>(((J220/60)/60)/24)+DATE(1970,1,1)+(-5/24)</f>
        <v>41946.728576388887</v>
      </c>
      <c r="T220" s="10">
        <f>(((I220/60)/60)/24)+DATE(1970,1,1)+(-5/24)</f>
        <v>41966.728576388887</v>
      </c>
    </row>
    <row r="221" spans="1:20" ht="43.2" hidden="1" x14ac:dyDescent="0.3">
      <c r="A221">
        <v>3319</v>
      </c>
      <c r="B221" s="3" t="s">
        <v>3318</v>
      </c>
      <c r="C221" s="3" t="s">
        <v>7428</v>
      </c>
      <c r="D221">
        <v>500</v>
      </c>
      <c r="E221">
        <v>540</v>
      </c>
      <c r="F221" t="s">
        <v>8218</v>
      </c>
      <c r="G221" t="s">
        <v>8224</v>
      </c>
      <c r="H221" t="s">
        <v>8246</v>
      </c>
      <c r="I221">
        <v>1422712986</v>
      </c>
      <c r="J221">
        <v>1418824986</v>
      </c>
      <c r="K221" t="b">
        <v>0</v>
      </c>
      <c r="L221">
        <v>16</v>
      </c>
      <c r="M221" t="b">
        <v>1</v>
      </c>
      <c r="N221" t="s">
        <v>8270</v>
      </c>
      <c r="O221" s="5">
        <f>((E221/D221) *100)</f>
        <v>108</v>
      </c>
      <c r="P221" s="6">
        <f>IF(L221 = 0, 0, E221/L221)</f>
        <v>33.75</v>
      </c>
      <c r="Q221" t="str">
        <f>MID(N221,1,FIND("/",N221,1)-1)</f>
        <v>theater</v>
      </c>
      <c r="R221" t="str">
        <f>MID(N221,FIND("/",N221,1)+1,LEN(N221))</f>
        <v>plays</v>
      </c>
      <c r="S221" s="10">
        <f>(((J221/60)/60)/24)+DATE(1970,1,1)+(-5/24)</f>
        <v>41990.377152777779</v>
      </c>
      <c r="T221" s="10">
        <f>(((I221/60)/60)/24)+DATE(1970,1,1)+(-5/24)</f>
        <v>42035.377152777779</v>
      </c>
    </row>
    <row r="222" spans="1:20" ht="43.2" hidden="1" x14ac:dyDescent="0.3">
      <c r="A222">
        <v>3514</v>
      </c>
      <c r="B222" s="3" t="s">
        <v>3512</v>
      </c>
      <c r="C222" s="3" t="s">
        <v>7623</v>
      </c>
      <c r="D222">
        <v>500</v>
      </c>
      <c r="E222">
        <v>550</v>
      </c>
      <c r="F222" t="s">
        <v>8218</v>
      </c>
      <c r="G222" t="s">
        <v>8223</v>
      </c>
      <c r="H222" t="s">
        <v>8245</v>
      </c>
      <c r="I222">
        <v>1422853140</v>
      </c>
      <c r="J222">
        <v>1421439552</v>
      </c>
      <c r="K222" t="b">
        <v>0</v>
      </c>
      <c r="L222">
        <v>10</v>
      </c>
      <c r="M222" t="b">
        <v>1</v>
      </c>
      <c r="N222" t="s">
        <v>8270</v>
      </c>
      <c r="O222" s="5">
        <f>((E222/D222) *100)</f>
        <v>110.00000000000001</v>
      </c>
      <c r="P222" s="6">
        <f>IF(L222 = 0, 0, E222/L222)</f>
        <v>55</v>
      </c>
      <c r="Q222" t="str">
        <f>MID(N222,1,FIND("/",N222,1)-1)</f>
        <v>theater</v>
      </c>
      <c r="R222" t="str">
        <f>MID(N222,FIND("/",N222,1)+1,LEN(N222))</f>
        <v>plays</v>
      </c>
      <c r="S222" s="10">
        <f>(((J222/60)/60)/24)+DATE(1970,1,1)+(-5/24)</f>
        <v>42020.638333333329</v>
      </c>
      <c r="T222" s="10">
        <f>(((I222/60)/60)/24)+DATE(1970,1,1)+(-5/24)</f>
        <v>42036.999305555553</v>
      </c>
    </row>
    <row r="223" spans="1:20" ht="43.2" hidden="1" x14ac:dyDescent="0.3">
      <c r="A223">
        <v>3718</v>
      </c>
      <c r="B223" s="3" t="s">
        <v>3714</v>
      </c>
      <c r="C223" s="3" t="s">
        <v>7827</v>
      </c>
      <c r="D223">
        <v>500</v>
      </c>
      <c r="E223">
        <v>1197</v>
      </c>
      <c r="F223" t="s">
        <v>8218</v>
      </c>
      <c r="G223" t="s">
        <v>8224</v>
      </c>
      <c r="H223" t="s">
        <v>8246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8270</v>
      </c>
      <c r="O223" s="5">
        <f>((E223/D223) *100)</f>
        <v>239.4</v>
      </c>
      <c r="P223" s="6">
        <f>IF(L223 = 0, 0, E223/L223)</f>
        <v>26.021739130434781</v>
      </c>
      <c r="Q223" t="str">
        <f>MID(N223,1,FIND("/",N223,1)-1)</f>
        <v>theater</v>
      </c>
      <c r="R223" t="str">
        <f>MID(N223,FIND("/",N223,1)+1,LEN(N223))</f>
        <v>plays</v>
      </c>
      <c r="S223" s="10">
        <f>(((J223/60)/60)/24)+DATE(1970,1,1)+(-5/24)</f>
        <v>42032.507812499993</v>
      </c>
      <c r="T223" s="10">
        <f>(((I223/60)/60)/24)+DATE(1970,1,1)+(-5/24)</f>
        <v>42062.507812499993</v>
      </c>
    </row>
    <row r="224" spans="1:20" ht="43.2" hidden="1" x14ac:dyDescent="0.3">
      <c r="A224">
        <v>3450</v>
      </c>
      <c r="B224" s="3" t="s">
        <v>3448</v>
      </c>
      <c r="C224" s="3" t="s">
        <v>7559</v>
      </c>
      <c r="D224">
        <v>500</v>
      </c>
      <c r="E224">
        <v>760</v>
      </c>
      <c r="F224" t="s">
        <v>8218</v>
      </c>
      <c r="G224" t="s">
        <v>8224</v>
      </c>
      <c r="H224" t="s">
        <v>8246</v>
      </c>
      <c r="I224">
        <v>1427990071</v>
      </c>
      <c r="J224">
        <v>1422809671</v>
      </c>
      <c r="K224" t="b">
        <v>0</v>
      </c>
      <c r="L224">
        <v>39</v>
      </c>
      <c r="M224" t="b">
        <v>1</v>
      </c>
      <c r="N224" t="s">
        <v>8270</v>
      </c>
      <c r="O224" s="5">
        <f>((E224/D224) *100)</f>
        <v>152</v>
      </c>
      <c r="P224" s="6">
        <f>IF(L224 = 0, 0, E224/L224)</f>
        <v>19.487179487179485</v>
      </c>
      <c r="Q224" t="str">
        <f>MID(N224,1,FIND("/",N224,1)-1)</f>
        <v>theater</v>
      </c>
      <c r="R224" t="str">
        <f>MID(N224,FIND("/",N224,1)+1,LEN(N224))</f>
        <v>plays</v>
      </c>
      <c r="S224" s="10">
        <f>(((J224/60)/60)/24)+DATE(1970,1,1)+(-5/24)</f>
        <v>42036.496192129627</v>
      </c>
      <c r="T224" s="10">
        <f>(((I224/60)/60)/24)+DATE(1970,1,1)+(-5/24)</f>
        <v>42096.454525462956</v>
      </c>
    </row>
    <row r="225" spans="1:20" ht="28.8" hidden="1" x14ac:dyDescent="0.3">
      <c r="A225">
        <v>2422</v>
      </c>
      <c r="B225" s="3" t="s">
        <v>2422</v>
      </c>
      <c r="C225" s="3" t="s">
        <v>6531</v>
      </c>
      <c r="D225">
        <v>500</v>
      </c>
      <c r="E225">
        <v>1</v>
      </c>
      <c r="F225" t="s">
        <v>8220</v>
      </c>
      <c r="G225" t="s">
        <v>8223</v>
      </c>
      <c r="H225" t="s">
        <v>8245</v>
      </c>
      <c r="I225">
        <v>1426091036</v>
      </c>
      <c r="J225">
        <v>1423502636</v>
      </c>
      <c r="K225" t="b">
        <v>0</v>
      </c>
      <c r="L225">
        <v>1</v>
      </c>
      <c r="M225" t="b">
        <v>0</v>
      </c>
      <c r="N225" t="s">
        <v>8283</v>
      </c>
      <c r="O225" s="5">
        <f>((E225/D225) *100)</f>
        <v>0.2</v>
      </c>
      <c r="P225" s="6">
        <f>IF(L225 = 0, 0, E225/L225)</f>
        <v>1</v>
      </c>
      <c r="Q225" t="str">
        <f>MID(N225,1,FIND("/",N225,1)-1)</f>
        <v>food</v>
      </c>
      <c r="R225" t="str">
        <f>MID(N225,FIND("/",N225,1)+1,LEN(N225))</f>
        <v>food trucks</v>
      </c>
      <c r="S225" s="10">
        <f>(((J225/60)/60)/24)+DATE(1970,1,1)+(-5/24)</f>
        <v>42044.516620370363</v>
      </c>
      <c r="T225" s="10">
        <f>(((I225/60)/60)/24)+DATE(1970,1,1)+(-5/24)</f>
        <v>42074.474953703706</v>
      </c>
    </row>
    <row r="226" spans="1:20" ht="43.2" hidden="1" x14ac:dyDescent="0.3">
      <c r="A226">
        <v>3345</v>
      </c>
      <c r="B226" s="3" t="s">
        <v>3344</v>
      </c>
      <c r="C226" s="3" t="s">
        <v>7454</v>
      </c>
      <c r="D226">
        <v>500</v>
      </c>
      <c r="E226">
        <v>650</v>
      </c>
      <c r="F226" t="s">
        <v>8218</v>
      </c>
      <c r="G226" t="s">
        <v>8223</v>
      </c>
      <c r="H226" t="s">
        <v>8245</v>
      </c>
      <c r="I226">
        <v>1429317420</v>
      </c>
      <c r="J226">
        <v>1424226768</v>
      </c>
      <c r="K226" t="b">
        <v>0</v>
      </c>
      <c r="L226">
        <v>13</v>
      </c>
      <c r="M226" t="b">
        <v>1</v>
      </c>
      <c r="N226" t="s">
        <v>8270</v>
      </c>
      <c r="O226" s="5">
        <f>((E226/D226) *100)</f>
        <v>130</v>
      </c>
      <c r="P226" s="6">
        <f>IF(L226 = 0, 0, E226/L226)</f>
        <v>50</v>
      </c>
      <c r="Q226" t="str">
        <f>MID(N226,1,FIND("/",N226,1)-1)</f>
        <v>theater</v>
      </c>
      <c r="R226" t="str">
        <f>MID(N226,FIND("/",N226,1)+1,LEN(N226))</f>
        <v>plays</v>
      </c>
      <c r="S226" s="10">
        <f>(((J226/60)/60)/24)+DATE(1970,1,1)+(-5/24)</f>
        <v>42052.897777777776</v>
      </c>
      <c r="T226" s="10">
        <f>(((I226/60)/60)/24)+DATE(1970,1,1)+(-5/24)</f>
        <v>42111.817361111105</v>
      </c>
    </row>
    <row r="227" spans="1:20" ht="57.6" hidden="1" x14ac:dyDescent="0.3">
      <c r="A227">
        <v>3413</v>
      </c>
      <c r="B227" s="3" t="s">
        <v>3411</v>
      </c>
      <c r="C227" s="3" t="s">
        <v>7522</v>
      </c>
      <c r="D227">
        <v>500</v>
      </c>
      <c r="E227">
        <v>650</v>
      </c>
      <c r="F227" t="s">
        <v>8218</v>
      </c>
      <c r="G227" t="s">
        <v>8223</v>
      </c>
      <c r="H227" t="s">
        <v>8245</v>
      </c>
      <c r="I227">
        <v>1425099540</v>
      </c>
      <c r="J227">
        <v>1424280938</v>
      </c>
      <c r="K227" t="b">
        <v>0</v>
      </c>
      <c r="L227">
        <v>14</v>
      </c>
      <c r="M227" t="b">
        <v>1</v>
      </c>
      <c r="N227" t="s">
        <v>8270</v>
      </c>
      <c r="O227" s="5">
        <f>((E227/D227) *100)</f>
        <v>130</v>
      </c>
      <c r="P227" s="6">
        <f>IF(L227 = 0, 0, E227/L227)</f>
        <v>46.428571428571431</v>
      </c>
      <c r="Q227" t="str">
        <f>MID(N227,1,FIND("/",N227,1)-1)</f>
        <v>theater</v>
      </c>
      <c r="R227" t="str">
        <f>MID(N227,FIND("/",N227,1)+1,LEN(N227))</f>
        <v>plays</v>
      </c>
      <c r="S227" s="10">
        <f>(((J227/60)/60)/24)+DATE(1970,1,1)+(-5/24)</f>
        <v>42053.524745370371</v>
      </c>
      <c r="T227" s="10">
        <f>(((I227/60)/60)/24)+DATE(1970,1,1)+(-5/24)</f>
        <v>42062.999305555553</v>
      </c>
    </row>
    <row r="228" spans="1:20" ht="43.2" hidden="1" x14ac:dyDescent="0.3">
      <c r="A228">
        <v>3362</v>
      </c>
      <c r="B228" s="3" t="s">
        <v>3360</v>
      </c>
      <c r="C228" s="3" t="s">
        <v>7471</v>
      </c>
      <c r="D228">
        <v>500</v>
      </c>
      <c r="E228">
        <v>1090</v>
      </c>
      <c r="F228" t="s">
        <v>8218</v>
      </c>
      <c r="G228" t="s">
        <v>8223</v>
      </c>
      <c r="H228" t="s">
        <v>8245</v>
      </c>
      <c r="I228">
        <v>1425704100</v>
      </c>
      <c r="J228">
        <v>1424484717</v>
      </c>
      <c r="K228" t="b">
        <v>0</v>
      </c>
      <c r="L228">
        <v>20</v>
      </c>
      <c r="M228" t="b">
        <v>1</v>
      </c>
      <c r="N228" t="s">
        <v>8270</v>
      </c>
      <c r="O228" s="5">
        <f>((E228/D228) *100)</f>
        <v>218.00000000000003</v>
      </c>
      <c r="P228" s="6">
        <f>IF(L228 = 0, 0, E228/L228)</f>
        <v>54.5</v>
      </c>
      <c r="Q228" t="str">
        <f>MID(N228,1,FIND("/",N228,1)-1)</f>
        <v>theater</v>
      </c>
      <c r="R228" t="str">
        <f>MID(N228,FIND("/",N228,1)+1,LEN(N228))</f>
        <v>plays</v>
      </c>
      <c r="S228" s="10">
        <f>(((J228/60)/60)/24)+DATE(1970,1,1)+(-5/24)</f>
        <v>42055.883298611108</v>
      </c>
      <c r="T228" s="10">
        <f>(((I228/60)/60)/24)+DATE(1970,1,1)+(-5/24)</f>
        <v>42069.996527777774</v>
      </c>
    </row>
    <row r="229" spans="1:20" ht="57.6" hidden="1" x14ac:dyDescent="0.3">
      <c r="A229">
        <v>593</v>
      </c>
      <c r="B229" s="3" t="s">
        <v>593</v>
      </c>
      <c r="C229" s="3" t="s">
        <v>4702</v>
      </c>
      <c r="D229">
        <v>500</v>
      </c>
      <c r="E229">
        <v>115</v>
      </c>
      <c r="F229" t="s">
        <v>8220</v>
      </c>
      <c r="G229" t="s">
        <v>8224</v>
      </c>
      <c r="H229" t="s">
        <v>8246</v>
      </c>
      <c r="I229">
        <v>1428333345</v>
      </c>
      <c r="J229">
        <v>1425744945</v>
      </c>
      <c r="K229" t="b">
        <v>0</v>
      </c>
      <c r="L229">
        <v>7</v>
      </c>
      <c r="M229" t="b">
        <v>0</v>
      </c>
      <c r="N229" t="s">
        <v>8271</v>
      </c>
      <c r="O229" s="5">
        <f>((E229/D229) *100)</f>
        <v>23</v>
      </c>
      <c r="P229" s="6">
        <f>IF(L229 = 0, 0, E229/L229)</f>
        <v>16.428571428571427</v>
      </c>
      <c r="Q229" t="str">
        <f>MID(N229,1,FIND("/",N229,1)-1)</f>
        <v>technology</v>
      </c>
      <c r="R229" t="str">
        <f>MID(N229,FIND("/",N229,1)+1,LEN(N229))</f>
        <v>web</v>
      </c>
      <c r="S229" s="10">
        <f>(((J229/60)/60)/24)+DATE(1970,1,1)+(-5/24)</f>
        <v>42070.469270833331</v>
      </c>
      <c r="T229" s="10">
        <f>(((I229/60)/60)/24)+DATE(1970,1,1)+(-5/24)</f>
        <v>42100.427604166667</v>
      </c>
    </row>
    <row r="230" spans="1:20" ht="43.2" hidden="1" x14ac:dyDescent="0.3">
      <c r="A230">
        <v>2755</v>
      </c>
      <c r="B230" s="3" t="s">
        <v>2754</v>
      </c>
      <c r="C230" s="3" t="s">
        <v>6864</v>
      </c>
      <c r="D230">
        <v>500</v>
      </c>
      <c r="E230">
        <v>260</v>
      </c>
      <c r="F230" t="s">
        <v>8220</v>
      </c>
      <c r="G230" t="s">
        <v>8240</v>
      </c>
      <c r="H230" t="s">
        <v>8248</v>
      </c>
      <c r="I230">
        <v>1428519527</v>
      </c>
      <c r="J230">
        <v>1425927527</v>
      </c>
      <c r="K230" t="b">
        <v>0</v>
      </c>
      <c r="L230">
        <v>15</v>
      </c>
      <c r="M230" t="b">
        <v>0</v>
      </c>
      <c r="N230" t="s">
        <v>8303</v>
      </c>
      <c r="O230" s="5">
        <f>((E230/D230) *100)</f>
        <v>52</v>
      </c>
      <c r="P230" s="6">
        <f>IF(L230 = 0, 0, E230/L230)</f>
        <v>17.333333333333332</v>
      </c>
      <c r="Q230" t="str">
        <f>MID(N230,1,FIND("/",N230,1)-1)</f>
        <v>publishing</v>
      </c>
      <c r="R230" t="str">
        <f>MID(N230,FIND("/",N230,1)+1,LEN(N230))</f>
        <v>children's books</v>
      </c>
      <c r="S230" s="10">
        <f>(((J230/60)/60)/24)+DATE(1970,1,1)+(-5/24)</f>
        <v>42072.582488425927</v>
      </c>
      <c r="T230" s="10">
        <f>(((I230/60)/60)/24)+DATE(1970,1,1)+(-5/24)</f>
        <v>42102.582488425927</v>
      </c>
    </row>
    <row r="231" spans="1:20" ht="43.2" hidden="1" x14ac:dyDescent="0.3">
      <c r="A231">
        <v>2922</v>
      </c>
      <c r="B231" s="3" t="s">
        <v>2921</v>
      </c>
      <c r="C231" s="3" t="s">
        <v>7031</v>
      </c>
      <c r="D231">
        <v>500</v>
      </c>
      <c r="E231">
        <v>500</v>
      </c>
      <c r="F231" t="s">
        <v>8218</v>
      </c>
      <c r="G231" t="s">
        <v>8224</v>
      </c>
      <c r="H231" t="s">
        <v>8246</v>
      </c>
      <c r="I231">
        <v>1431982727</v>
      </c>
      <c r="J231">
        <v>1428094727</v>
      </c>
      <c r="K231" t="b">
        <v>0</v>
      </c>
      <c r="L231">
        <v>6</v>
      </c>
      <c r="M231" t="b">
        <v>1</v>
      </c>
      <c r="N231" t="s">
        <v>8304</v>
      </c>
      <c r="O231" s="5">
        <f>((E231/D231) *100)</f>
        <v>100</v>
      </c>
      <c r="P231" s="6">
        <f>IF(L231 = 0, 0, E231/L231)</f>
        <v>83.333333333333329</v>
      </c>
      <c r="Q231" t="str">
        <f>MID(N231,1,FIND("/",N231,1)-1)</f>
        <v>theater</v>
      </c>
      <c r="R231" t="str">
        <f>MID(N231,FIND("/",N231,1)+1,LEN(N231))</f>
        <v>musical</v>
      </c>
      <c r="S231" s="10">
        <f>(((J231/60)/60)/24)+DATE(1970,1,1)+(-5/24)</f>
        <v>42097.665821759256</v>
      </c>
      <c r="T231" s="10">
        <f>(((I231/60)/60)/24)+DATE(1970,1,1)+(-5/24)</f>
        <v>42142.665821759256</v>
      </c>
    </row>
    <row r="232" spans="1:20" ht="43.2" hidden="1" x14ac:dyDescent="0.3">
      <c r="A232">
        <v>3366</v>
      </c>
      <c r="B232" s="3" t="s">
        <v>3364</v>
      </c>
      <c r="C232" s="3" t="s">
        <v>7475</v>
      </c>
      <c r="D232">
        <v>500</v>
      </c>
      <c r="E232">
        <v>1105</v>
      </c>
      <c r="F232" t="s">
        <v>8218</v>
      </c>
      <c r="G232" t="s">
        <v>8223</v>
      </c>
      <c r="H232" t="s">
        <v>8245</v>
      </c>
      <c r="I232">
        <v>1431481037</v>
      </c>
      <c r="J232">
        <v>1428889037</v>
      </c>
      <c r="K232" t="b">
        <v>0</v>
      </c>
      <c r="L232">
        <v>18</v>
      </c>
      <c r="M232" t="b">
        <v>1</v>
      </c>
      <c r="N232" t="s">
        <v>8270</v>
      </c>
      <c r="O232" s="5">
        <f>((E232/D232) *100)</f>
        <v>221</v>
      </c>
      <c r="P232" s="6">
        <f>IF(L232 = 0, 0, E232/L232)</f>
        <v>61.388888888888886</v>
      </c>
      <c r="Q232" t="str">
        <f>MID(N232,1,FIND("/",N232,1)-1)</f>
        <v>theater</v>
      </c>
      <c r="R232" t="str">
        <f>MID(N232,FIND("/",N232,1)+1,LEN(N232))</f>
        <v>plays</v>
      </c>
      <c r="S232" s="10">
        <f>(((J232/60)/60)/24)+DATE(1970,1,1)+(-5/24)</f>
        <v>42106.859224537031</v>
      </c>
      <c r="T232" s="10">
        <f>(((I232/60)/60)/24)+DATE(1970,1,1)+(-5/24)</f>
        <v>42136.859224537031</v>
      </c>
    </row>
    <row r="233" spans="1:20" ht="43.2" hidden="1" x14ac:dyDescent="0.3">
      <c r="A233">
        <v>1919</v>
      </c>
      <c r="B233" s="3" t="s">
        <v>1919</v>
      </c>
      <c r="C233" s="3" t="s">
        <v>6028</v>
      </c>
      <c r="D233">
        <v>500</v>
      </c>
      <c r="E233">
        <v>237</v>
      </c>
      <c r="F233" t="s">
        <v>8220</v>
      </c>
      <c r="G233" t="s">
        <v>8223</v>
      </c>
      <c r="H233" t="s">
        <v>8245</v>
      </c>
      <c r="I233">
        <v>1432069249</v>
      </c>
      <c r="J233">
        <v>1429477249</v>
      </c>
      <c r="K233" t="b">
        <v>0</v>
      </c>
      <c r="L233">
        <v>8</v>
      </c>
      <c r="M233" t="b">
        <v>0</v>
      </c>
      <c r="N233" t="s">
        <v>8293</v>
      </c>
      <c r="O233" s="5">
        <f>((E233/D233) *100)</f>
        <v>47.4</v>
      </c>
      <c r="P233" s="6">
        <f>IF(L233 = 0, 0, E233/L233)</f>
        <v>29.625</v>
      </c>
      <c r="Q233" t="str">
        <f>MID(N233,1,FIND("/",N233,1)-1)</f>
        <v>technology</v>
      </c>
      <c r="R233" t="str">
        <f>MID(N233,FIND("/",N233,1)+1,LEN(N233))</f>
        <v>gadgets</v>
      </c>
      <c r="S233" s="10">
        <f>(((J233/60)/60)/24)+DATE(1970,1,1)+(-5/24)</f>
        <v>42113.667233796288</v>
      </c>
      <c r="T233" s="10">
        <f>(((I233/60)/60)/24)+DATE(1970,1,1)+(-5/24)</f>
        <v>42143.667233796288</v>
      </c>
    </row>
    <row r="234" spans="1:20" ht="43.2" hidden="1" x14ac:dyDescent="0.3">
      <c r="A234">
        <v>3491</v>
      </c>
      <c r="B234" s="3" t="s">
        <v>3489</v>
      </c>
      <c r="C234" s="3" t="s">
        <v>7600</v>
      </c>
      <c r="D234">
        <v>500</v>
      </c>
      <c r="E234">
        <v>791</v>
      </c>
      <c r="F234" t="s">
        <v>8218</v>
      </c>
      <c r="G234" t="s">
        <v>8223</v>
      </c>
      <c r="H234" t="s">
        <v>8245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8270</v>
      </c>
      <c r="O234" s="5">
        <f>((E234/D234) *100)</f>
        <v>158.20000000000002</v>
      </c>
      <c r="P234" s="6">
        <f>IF(L234 = 0, 0, E234/L234)</f>
        <v>79.099999999999994</v>
      </c>
      <c r="Q234" t="str">
        <f>MID(N234,1,FIND("/",N234,1)-1)</f>
        <v>theater</v>
      </c>
      <c r="R234" t="str">
        <f>MID(N234,FIND("/",N234,1)+1,LEN(N234))</f>
        <v>plays</v>
      </c>
      <c r="S234" s="10">
        <f>(((J234/60)/60)/24)+DATE(1970,1,1)+(-5/24)</f>
        <v>42121.041481481479</v>
      </c>
      <c r="T234" s="10">
        <f>(((I234/60)/60)/24)+DATE(1970,1,1)+(-5/24)</f>
        <v>42142.041481481479</v>
      </c>
    </row>
    <row r="235" spans="1:20" ht="28.8" hidden="1" x14ac:dyDescent="0.3">
      <c r="A235">
        <v>3991</v>
      </c>
      <c r="B235" s="3" t="s">
        <v>3986</v>
      </c>
      <c r="C235" s="3" t="s">
        <v>8096</v>
      </c>
      <c r="D235">
        <v>500</v>
      </c>
      <c r="E235">
        <v>100</v>
      </c>
      <c r="F235" t="s">
        <v>8220</v>
      </c>
      <c r="G235" t="s">
        <v>8223</v>
      </c>
      <c r="H235" t="s">
        <v>8245</v>
      </c>
      <c r="I235">
        <v>1433086082</v>
      </c>
      <c r="J235">
        <v>1430494082</v>
      </c>
      <c r="K235" t="b">
        <v>0</v>
      </c>
      <c r="L235">
        <v>1</v>
      </c>
      <c r="M235" t="b">
        <v>0</v>
      </c>
      <c r="N235" t="s">
        <v>8270</v>
      </c>
      <c r="O235" s="5">
        <f>((E235/D235) *100)</f>
        <v>20</v>
      </c>
      <c r="P235" s="6">
        <f>IF(L235 = 0, 0, E235/L235)</f>
        <v>100</v>
      </c>
      <c r="Q235" t="str">
        <f>MID(N235,1,FIND("/",N235,1)-1)</f>
        <v>theater</v>
      </c>
      <c r="R235" t="str">
        <f>MID(N235,FIND("/",N235,1)+1,LEN(N235))</f>
        <v>plays</v>
      </c>
      <c r="S235" s="10">
        <f>(((J235/60)/60)/24)+DATE(1970,1,1)+(-5/24)</f>
        <v>42125.436134259253</v>
      </c>
      <c r="T235" s="10">
        <f>(((I235/60)/60)/24)+DATE(1970,1,1)+(-5/24)</f>
        <v>42155.436134259253</v>
      </c>
    </row>
    <row r="236" spans="1:20" ht="57.6" hidden="1" x14ac:dyDescent="0.3">
      <c r="A236">
        <v>3858</v>
      </c>
      <c r="B236" s="3" t="s">
        <v>3854</v>
      </c>
      <c r="C236" s="3" t="s">
        <v>7966</v>
      </c>
      <c r="D236">
        <v>500</v>
      </c>
      <c r="E236">
        <v>10</v>
      </c>
      <c r="F236" t="s">
        <v>8220</v>
      </c>
      <c r="G236" t="s">
        <v>8224</v>
      </c>
      <c r="H236" t="s">
        <v>8246</v>
      </c>
      <c r="I236">
        <v>1432328400</v>
      </c>
      <c r="J236">
        <v>1430734844</v>
      </c>
      <c r="K236" t="b">
        <v>0</v>
      </c>
      <c r="L236">
        <v>1</v>
      </c>
      <c r="M236" t="b">
        <v>0</v>
      </c>
      <c r="N236" t="s">
        <v>8270</v>
      </c>
      <c r="O236" s="5">
        <f>((E236/D236) *100)</f>
        <v>2</v>
      </c>
      <c r="P236" s="6">
        <f>IF(L236 = 0, 0, E236/L236)</f>
        <v>10</v>
      </c>
      <c r="Q236" t="str">
        <f>MID(N236,1,FIND("/",N236,1)-1)</f>
        <v>theater</v>
      </c>
      <c r="R236" t="str">
        <f>MID(N236,FIND("/",N236,1)+1,LEN(N236))</f>
        <v>plays</v>
      </c>
      <c r="S236" s="10">
        <f>(((J236/60)/60)/24)+DATE(1970,1,1)+(-5/24)</f>
        <v>42128.222731481481</v>
      </c>
      <c r="T236" s="10">
        <f>(((I236/60)/60)/24)+DATE(1970,1,1)+(-5/24)</f>
        <v>42146.666666666664</v>
      </c>
    </row>
    <row r="237" spans="1:20" ht="28.8" hidden="1" x14ac:dyDescent="0.3">
      <c r="A237">
        <v>3395</v>
      </c>
      <c r="B237" s="3" t="s">
        <v>3393</v>
      </c>
      <c r="C237" s="3" t="s">
        <v>7504</v>
      </c>
      <c r="D237">
        <v>500</v>
      </c>
      <c r="E237">
        <v>920</v>
      </c>
      <c r="F237" t="s">
        <v>8218</v>
      </c>
      <c r="G237" t="s">
        <v>8224</v>
      </c>
      <c r="H237" t="s">
        <v>8246</v>
      </c>
      <c r="I237">
        <v>1433009400</v>
      </c>
      <c r="J237">
        <v>1431795944</v>
      </c>
      <c r="K237" t="b">
        <v>0</v>
      </c>
      <c r="L237">
        <v>38</v>
      </c>
      <c r="M237" t="b">
        <v>1</v>
      </c>
      <c r="N237" t="s">
        <v>8270</v>
      </c>
      <c r="O237" s="5">
        <f>((E237/D237) *100)</f>
        <v>184</v>
      </c>
      <c r="P237" s="6">
        <f>IF(L237 = 0, 0, E237/L237)</f>
        <v>24.210526315789473</v>
      </c>
      <c r="Q237" t="str">
        <f>MID(N237,1,FIND("/",N237,1)-1)</f>
        <v>theater</v>
      </c>
      <c r="R237" t="str">
        <f>MID(N237,FIND("/",N237,1)+1,LEN(N237))</f>
        <v>plays</v>
      </c>
      <c r="S237" s="10">
        <f>(((J237/60)/60)/24)+DATE(1970,1,1)+(-5/24)</f>
        <v>42140.503981481481</v>
      </c>
      <c r="T237" s="10">
        <f>(((I237/60)/60)/24)+DATE(1970,1,1)+(-5/24)</f>
        <v>42154.548611111109</v>
      </c>
    </row>
    <row r="238" spans="1:20" ht="28.8" hidden="1" x14ac:dyDescent="0.3">
      <c r="A238">
        <v>3572</v>
      </c>
      <c r="B238" s="3" t="s">
        <v>3570</v>
      </c>
      <c r="C238" s="3" t="s">
        <v>7681</v>
      </c>
      <c r="D238">
        <v>500</v>
      </c>
      <c r="E238">
        <v>500</v>
      </c>
      <c r="F238" t="s">
        <v>8218</v>
      </c>
      <c r="G238" t="s">
        <v>8224</v>
      </c>
      <c r="H238" t="s">
        <v>8246</v>
      </c>
      <c r="I238">
        <v>1434894082</v>
      </c>
      <c r="J238">
        <v>1432302082</v>
      </c>
      <c r="K238" t="b">
        <v>0</v>
      </c>
      <c r="L238">
        <v>9</v>
      </c>
      <c r="M238" t="b">
        <v>1</v>
      </c>
      <c r="N238" t="s">
        <v>8270</v>
      </c>
      <c r="O238" s="5">
        <f>((E238/D238) *100)</f>
        <v>100</v>
      </c>
      <c r="P238" s="6">
        <f>IF(L238 = 0, 0, E238/L238)</f>
        <v>55.555555555555557</v>
      </c>
      <c r="Q238" t="str">
        <f>MID(N238,1,FIND("/",N238,1)-1)</f>
        <v>theater</v>
      </c>
      <c r="R238" t="str">
        <f>MID(N238,FIND("/",N238,1)+1,LEN(N238))</f>
        <v>plays</v>
      </c>
      <c r="S238" s="10">
        <f>(((J238/60)/60)/24)+DATE(1970,1,1)+(-5/24)</f>
        <v>42146.36206018518</v>
      </c>
      <c r="T238" s="10">
        <f>(((I238/60)/60)/24)+DATE(1970,1,1)+(-5/24)</f>
        <v>42176.36206018518</v>
      </c>
    </row>
    <row r="239" spans="1:20" ht="57.6" hidden="1" x14ac:dyDescent="0.3">
      <c r="A239">
        <v>3404</v>
      </c>
      <c r="B239" s="3" t="s">
        <v>3402</v>
      </c>
      <c r="C239" s="3" t="s">
        <v>7513</v>
      </c>
      <c r="D239">
        <v>500</v>
      </c>
      <c r="E239">
        <v>610</v>
      </c>
      <c r="F239" t="s">
        <v>8218</v>
      </c>
      <c r="G239" t="s">
        <v>8223</v>
      </c>
      <c r="H239" t="s">
        <v>8245</v>
      </c>
      <c r="I239">
        <v>1434542702</v>
      </c>
      <c r="J239">
        <v>1432814702</v>
      </c>
      <c r="K239" t="b">
        <v>0</v>
      </c>
      <c r="L239">
        <v>3</v>
      </c>
      <c r="M239" t="b">
        <v>1</v>
      </c>
      <c r="N239" t="s">
        <v>8270</v>
      </c>
      <c r="O239" s="5">
        <f>((E239/D239) *100)</f>
        <v>122</v>
      </c>
      <c r="P239" s="6">
        <f>IF(L239 = 0, 0, E239/L239)</f>
        <v>203.33333333333334</v>
      </c>
      <c r="Q239" t="str">
        <f>MID(N239,1,FIND("/",N239,1)-1)</f>
        <v>theater</v>
      </c>
      <c r="R239" t="str">
        <f>MID(N239,FIND("/",N239,1)+1,LEN(N239))</f>
        <v>plays</v>
      </c>
      <c r="S239" s="10">
        <f>(((J239/60)/60)/24)+DATE(1970,1,1)+(-5/24)</f>
        <v>42152.295162037037</v>
      </c>
      <c r="T239" s="10">
        <f>(((I239/60)/60)/24)+DATE(1970,1,1)+(-5/24)</f>
        <v>42172.295162037037</v>
      </c>
    </row>
    <row r="240" spans="1:20" hidden="1" x14ac:dyDescent="0.3">
      <c r="A240">
        <v>1141</v>
      </c>
      <c r="B240" s="3" t="s">
        <v>1141</v>
      </c>
      <c r="C240" s="3" t="s">
        <v>5250</v>
      </c>
      <c r="D240">
        <v>500</v>
      </c>
      <c r="E240">
        <v>0</v>
      </c>
      <c r="F240" t="s">
        <v>8220</v>
      </c>
      <c r="G240" t="s">
        <v>8235</v>
      </c>
      <c r="H240" t="s">
        <v>8248</v>
      </c>
      <c r="I240">
        <v>1436460450</v>
      </c>
      <c r="J240">
        <v>1433868450</v>
      </c>
      <c r="K240" t="b">
        <v>0</v>
      </c>
      <c r="L240">
        <v>0</v>
      </c>
      <c r="M240" t="b">
        <v>0</v>
      </c>
      <c r="N240" t="s">
        <v>8282</v>
      </c>
      <c r="O240" s="5">
        <f>((E240/D240) *100)</f>
        <v>0</v>
      </c>
      <c r="P240" s="6">
        <f>IF(L240 = 0, 0, E240/L240)</f>
        <v>0</v>
      </c>
      <c r="Q240" t="str">
        <f>MID(N240,1,FIND("/",N240,1)-1)</f>
        <v>games</v>
      </c>
      <c r="R240" t="str">
        <f>MID(N240,FIND("/",N240,1)+1,LEN(N240))</f>
        <v>mobile games</v>
      </c>
      <c r="S240" s="10">
        <f>(((J240/60)/60)/24)+DATE(1970,1,1)+(-5/24)</f>
        <v>42164.491319444445</v>
      </c>
      <c r="T240" s="10">
        <f>(((I240/60)/60)/24)+DATE(1970,1,1)+(-5/24)</f>
        <v>42194.491319444445</v>
      </c>
    </row>
    <row r="241" spans="1:20" ht="43.2" hidden="1" x14ac:dyDescent="0.3">
      <c r="A241">
        <v>2131</v>
      </c>
      <c r="B241" s="3" t="s">
        <v>2131</v>
      </c>
      <c r="C241" s="3" t="s">
        <v>6240</v>
      </c>
      <c r="D241">
        <v>500</v>
      </c>
      <c r="E241">
        <v>25</v>
      </c>
      <c r="F241" t="s">
        <v>8220</v>
      </c>
      <c r="G241" t="s">
        <v>8223</v>
      </c>
      <c r="H241" t="s">
        <v>8245</v>
      </c>
      <c r="I241">
        <v>1436677091</v>
      </c>
      <c r="J241">
        <v>1434085091</v>
      </c>
      <c r="K241" t="b">
        <v>0</v>
      </c>
      <c r="L241">
        <v>3</v>
      </c>
      <c r="M241" t="b">
        <v>0</v>
      </c>
      <c r="N241" t="s">
        <v>8281</v>
      </c>
      <c r="O241" s="5">
        <f>((E241/D241) *100)</f>
        <v>5</v>
      </c>
      <c r="P241" s="6">
        <f>IF(L241 = 0, 0, E241/L241)</f>
        <v>8.3333333333333339</v>
      </c>
      <c r="Q241" t="str">
        <f>MID(N241,1,FIND("/",N241,1)-1)</f>
        <v>games</v>
      </c>
      <c r="R241" t="str">
        <f>MID(N241,FIND("/",N241,1)+1,LEN(N241))</f>
        <v>video games</v>
      </c>
      <c r="S241" s="10">
        <f>(((J241/60)/60)/24)+DATE(1970,1,1)+(-5/24)</f>
        <v>42166.998738425922</v>
      </c>
      <c r="T241" s="10">
        <f>(((I241/60)/60)/24)+DATE(1970,1,1)+(-5/24)</f>
        <v>42196.998738425922</v>
      </c>
    </row>
    <row r="242" spans="1:20" ht="43.2" hidden="1" x14ac:dyDescent="0.3">
      <c r="A242">
        <v>1542</v>
      </c>
      <c r="B242" s="3" t="s">
        <v>1542</v>
      </c>
      <c r="C242" s="3" t="s">
        <v>5651</v>
      </c>
      <c r="D242">
        <v>500</v>
      </c>
      <c r="E242">
        <v>20</v>
      </c>
      <c r="F242" t="s">
        <v>8220</v>
      </c>
      <c r="G242" t="s">
        <v>8228</v>
      </c>
      <c r="H242" t="s">
        <v>8250</v>
      </c>
      <c r="I242">
        <v>1435708500</v>
      </c>
      <c r="J242">
        <v>1434412500</v>
      </c>
      <c r="K242" t="b">
        <v>0</v>
      </c>
      <c r="L242">
        <v>1</v>
      </c>
      <c r="M242" t="b">
        <v>0</v>
      </c>
      <c r="N242" t="s">
        <v>8288</v>
      </c>
      <c r="O242" s="5">
        <f>((E242/D242) *100)</f>
        <v>4</v>
      </c>
      <c r="P242" s="6">
        <f>IF(L242 = 0, 0, E242/L242)</f>
        <v>20</v>
      </c>
      <c r="Q242" t="str">
        <f>MID(N242,1,FIND("/",N242,1)-1)</f>
        <v>photography</v>
      </c>
      <c r="R242" t="str">
        <f>MID(N242,FIND("/",N242,1)+1,LEN(N242))</f>
        <v>nature</v>
      </c>
      <c r="S242" s="10">
        <f>(((J242/60)/60)/24)+DATE(1970,1,1)+(-5/24)</f>
        <v>42170.788194444445</v>
      </c>
      <c r="T242" s="10">
        <f>(((I242/60)/60)/24)+DATE(1970,1,1)+(-5/24)</f>
        <v>42185.788194444445</v>
      </c>
    </row>
    <row r="243" spans="1:20" ht="43.2" hidden="1" x14ac:dyDescent="0.3">
      <c r="A243">
        <v>3204</v>
      </c>
      <c r="B243" s="3" t="s">
        <v>3203</v>
      </c>
      <c r="C243" s="3" t="s">
        <v>7313</v>
      </c>
      <c r="D243">
        <v>500</v>
      </c>
      <c r="E243">
        <v>0</v>
      </c>
      <c r="F243" t="s">
        <v>8220</v>
      </c>
      <c r="G243" t="s">
        <v>8223</v>
      </c>
      <c r="H243" t="s">
        <v>8245</v>
      </c>
      <c r="I243">
        <v>1437149640</v>
      </c>
      <c r="J243">
        <v>1434558479</v>
      </c>
      <c r="K243" t="b">
        <v>0</v>
      </c>
      <c r="L243">
        <v>0</v>
      </c>
      <c r="M243" t="b">
        <v>0</v>
      </c>
      <c r="N243" t="s">
        <v>8304</v>
      </c>
      <c r="O243" s="5">
        <f>((E243/D243) *100)</f>
        <v>0</v>
      </c>
      <c r="P243" s="6">
        <f>IF(L243 = 0, 0, E243/L243)</f>
        <v>0</v>
      </c>
      <c r="Q243" t="str">
        <f>MID(N243,1,FIND("/",N243,1)-1)</f>
        <v>theater</v>
      </c>
      <c r="R243" t="str">
        <f>MID(N243,FIND("/",N243,1)+1,LEN(N243))</f>
        <v>musical</v>
      </c>
      <c r="S243" s="10">
        <f>(((J243/60)/60)/24)+DATE(1970,1,1)+(-5/24)</f>
        <v>42172.477766203701</v>
      </c>
      <c r="T243" s="10">
        <f>(((I243/60)/60)/24)+DATE(1970,1,1)+(-5/24)</f>
        <v>42202.468055555553</v>
      </c>
    </row>
    <row r="244" spans="1:20" ht="57.6" hidden="1" x14ac:dyDescent="0.3">
      <c r="A244">
        <v>3761</v>
      </c>
      <c r="B244" s="3" t="s">
        <v>3757</v>
      </c>
      <c r="C244" s="3" t="s">
        <v>7870</v>
      </c>
      <c r="D244">
        <v>500</v>
      </c>
      <c r="E244">
        <v>500</v>
      </c>
      <c r="F244" t="s">
        <v>8218</v>
      </c>
      <c r="G244" t="s">
        <v>8224</v>
      </c>
      <c r="H244" t="s">
        <v>8246</v>
      </c>
      <c r="I244">
        <v>1439247600</v>
      </c>
      <c r="J244">
        <v>1434625937</v>
      </c>
      <c r="K244" t="b">
        <v>0</v>
      </c>
      <c r="L244">
        <v>3</v>
      </c>
      <c r="M244" t="b">
        <v>1</v>
      </c>
      <c r="N244" t="s">
        <v>8304</v>
      </c>
      <c r="O244" s="5">
        <f>((E244/D244) *100)</f>
        <v>100</v>
      </c>
      <c r="P244" s="6">
        <f>IF(L244 = 0, 0, E244/L244)</f>
        <v>166.66666666666666</v>
      </c>
      <c r="Q244" t="str">
        <f>MID(N244,1,FIND("/",N244,1)-1)</f>
        <v>theater</v>
      </c>
      <c r="R244" t="str">
        <f>MID(N244,FIND("/",N244,1)+1,LEN(N244))</f>
        <v>musical</v>
      </c>
      <c r="S244" s="10">
        <f>(((J244/60)/60)/24)+DATE(1970,1,1)+(-5/24)</f>
        <v>42173.258530092593</v>
      </c>
      <c r="T244" s="10">
        <f>(((I244/60)/60)/24)+DATE(1970,1,1)+(-5/24)</f>
        <v>42226.749999999993</v>
      </c>
    </row>
    <row r="245" spans="1:20" ht="43.2" hidden="1" x14ac:dyDescent="0.3">
      <c r="A245">
        <v>3529</v>
      </c>
      <c r="B245" s="3" t="s">
        <v>3527</v>
      </c>
      <c r="C245" s="3" t="s">
        <v>7638</v>
      </c>
      <c r="D245">
        <v>500</v>
      </c>
      <c r="E245">
        <v>660</v>
      </c>
      <c r="F245" t="s">
        <v>8218</v>
      </c>
      <c r="G245" t="s">
        <v>8223</v>
      </c>
      <c r="H245" t="s">
        <v>8245</v>
      </c>
      <c r="I245">
        <v>1436749200</v>
      </c>
      <c r="J245">
        <v>1434997018</v>
      </c>
      <c r="K245" t="b">
        <v>0</v>
      </c>
      <c r="L245">
        <v>18</v>
      </c>
      <c r="M245" t="b">
        <v>1</v>
      </c>
      <c r="N245" t="s">
        <v>8270</v>
      </c>
      <c r="O245" s="5">
        <f>((E245/D245) *100)</f>
        <v>132</v>
      </c>
      <c r="P245" s="6">
        <f>IF(L245 = 0, 0, E245/L245)</f>
        <v>36.666666666666664</v>
      </c>
      <c r="Q245" t="str">
        <f>MID(N245,1,FIND("/",N245,1)-1)</f>
        <v>theater</v>
      </c>
      <c r="R245" t="str">
        <f>MID(N245,FIND("/",N245,1)+1,LEN(N245))</f>
        <v>plays</v>
      </c>
      <c r="S245" s="10">
        <f>(((J245/60)/60)/24)+DATE(1970,1,1)+(-5/24)</f>
        <v>42177.553449074076</v>
      </c>
      <c r="T245" s="10">
        <f>(((I245/60)/60)/24)+DATE(1970,1,1)+(-5/24)</f>
        <v>42197.833333333336</v>
      </c>
    </row>
    <row r="246" spans="1:20" ht="43.2" hidden="1" x14ac:dyDescent="0.3">
      <c r="A246">
        <v>139</v>
      </c>
      <c r="B246" s="3" t="s">
        <v>140</v>
      </c>
      <c r="C246" s="3" t="s">
        <v>4248</v>
      </c>
      <c r="D246">
        <v>500</v>
      </c>
      <c r="E246">
        <v>500</v>
      </c>
      <c r="F246" t="s">
        <v>8219</v>
      </c>
      <c r="G246" t="s">
        <v>8223</v>
      </c>
      <c r="H246" t="s">
        <v>8245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8266</v>
      </c>
      <c r="O246" s="5">
        <f>((E246/D246) *100)</f>
        <v>100</v>
      </c>
      <c r="P246" s="6">
        <f>IF(L246 = 0, 0, E246/L246)</f>
        <v>500</v>
      </c>
      <c r="Q246" t="str">
        <f>MID(N246,1,FIND("/",N246,1)-1)</f>
        <v>film &amp; video</v>
      </c>
      <c r="R246" t="str">
        <f>MID(N246,FIND("/",N246,1)+1,LEN(N246))</f>
        <v>science fiction</v>
      </c>
      <c r="S246" s="10">
        <f>(((J246/60)/60)/24)+DATE(1970,1,1)+(-5/24)</f>
        <v>42187.712638888886</v>
      </c>
      <c r="T246" s="10">
        <f>(((I246/60)/60)/24)+DATE(1970,1,1)+(-5/24)</f>
        <v>42197.712638888886</v>
      </c>
    </row>
    <row r="247" spans="1:20" ht="43.2" hidden="1" x14ac:dyDescent="0.3">
      <c r="A247">
        <v>1391</v>
      </c>
      <c r="B247" s="3" t="s">
        <v>1391</v>
      </c>
      <c r="C247" s="3" t="s">
        <v>5500</v>
      </c>
      <c r="D247">
        <v>500</v>
      </c>
      <c r="E247">
        <v>551</v>
      </c>
      <c r="F247" t="s">
        <v>8218</v>
      </c>
      <c r="G247" t="s">
        <v>8223</v>
      </c>
      <c r="H247" t="s">
        <v>8245</v>
      </c>
      <c r="I247">
        <v>1440219540</v>
      </c>
      <c r="J247">
        <v>1436369818</v>
      </c>
      <c r="K247" t="b">
        <v>0</v>
      </c>
      <c r="L247">
        <v>13</v>
      </c>
      <c r="M247" t="b">
        <v>1</v>
      </c>
      <c r="N247" t="s">
        <v>8275</v>
      </c>
      <c r="O247" s="5">
        <f>((E247/D247) *100)</f>
        <v>110.2</v>
      </c>
      <c r="P247" s="6">
        <f>IF(L247 = 0, 0, E247/L247)</f>
        <v>42.384615384615387</v>
      </c>
      <c r="Q247" t="str">
        <f>MID(N247,1,FIND("/",N247,1)-1)</f>
        <v>music</v>
      </c>
      <c r="R247" t="str">
        <f>MID(N247,FIND("/",N247,1)+1,LEN(N247))</f>
        <v>rock</v>
      </c>
      <c r="S247" s="10">
        <f>(((J247/60)/60)/24)+DATE(1970,1,1)+(-5/24)</f>
        <v>42193.442337962959</v>
      </c>
      <c r="T247" s="10">
        <f>(((I247/60)/60)/24)+DATE(1970,1,1)+(-5/24)</f>
        <v>42237.999305555553</v>
      </c>
    </row>
    <row r="248" spans="1:20" ht="43.2" hidden="1" x14ac:dyDescent="0.3">
      <c r="A248">
        <v>3525</v>
      </c>
      <c r="B248" s="3" t="s">
        <v>3523</v>
      </c>
      <c r="C248" s="3" t="s">
        <v>7634</v>
      </c>
      <c r="D248">
        <v>500</v>
      </c>
      <c r="E248">
        <v>530</v>
      </c>
      <c r="F248" t="s">
        <v>8218</v>
      </c>
      <c r="G248" t="s">
        <v>8223</v>
      </c>
      <c r="H248" t="s">
        <v>8245</v>
      </c>
      <c r="I248">
        <v>1439136000</v>
      </c>
      <c r="J248">
        <v>1438188106</v>
      </c>
      <c r="K248" t="b">
        <v>0</v>
      </c>
      <c r="L248">
        <v>7</v>
      </c>
      <c r="M248" t="b">
        <v>1</v>
      </c>
      <c r="N248" t="s">
        <v>8270</v>
      </c>
      <c r="O248" s="5">
        <f>((E248/D248) *100)</f>
        <v>106</v>
      </c>
      <c r="P248" s="6">
        <f>IF(L248 = 0, 0, E248/L248)</f>
        <v>75.714285714285708</v>
      </c>
      <c r="Q248" t="str">
        <f>MID(N248,1,FIND("/",N248,1)-1)</f>
        <v>theater</v>
      </c>
      <c r="R248" t="str">
        <f>MID(N248,FIND("/",N248,1)+1,LEN(N248))</f>
        <v>plays</v>
      </c>
      <c r="S248" s="10">
        <f>(((J248/60)/60)/24)+DATE(1970,1,1)+(-5/24)</f>
        <v>42214.487337962964</v>
      </c>
      <c r="T248" s="10">
        <f>(((I248/60)/60)/24)+DATE(1970,1,1)+(-5/24)</f>
        <v>42225.458333333336</v>
      </c>
    </row>
    <row r="249" spans="1:20" ht="43.2" hidden="1" x14ac:dyDescent="0.3">
      <c r="A249">
        <v>3599</v>
      </c>
      <c r="B249" s="3" t="s">
        <v>3597</v>
      </c>
      <c r="C249" s="3" t="s">
        <v>7708</v>
      </c>
      <c r="D249">
        <v>500</v>
      </c>
      <c r="E249">
        <v>1010</v>
      </c>
      <c r="F249" t="s">
        <v>8218</v>
      </c>
      <c r="G249" t="s">
        <v>8223</v>
      </c>
      <c r="H249" t="s">
        <v>8245</v>
      </c>
      <c r="I249">
        <v>1440892800</v>
      </c>
      <c r="J249">
        <v>1438715077</v>
      </c>
      <c r="K249" t="b">
        <v>0</v>
      </c>
      <c r="L249">
        <v>17</v>
      </c>
      <c r="M249" t="b">
        <v>1</v>
      </c>
      <c r="N249" t="s">
        <v>8270</v>
      </c>
      <c r="O249" s="5">
        <f>((E249/D249) *100)</f>
        <v>202</v>
      </c>
      <c r="P249" s="6">
        <f>IF(L249 = 0, 0, E249/L249)</f>
        <v>59.411764705882355</v>
      </c>
      <c r="Q249" t="str">
        <f>MID(N249,1,FIND("/",N249,1)-1)</f>
        <v>theater</v>
      </c>
      <c r="R249" t="str">
        <f>MID(N249,FIND("/",N249,1)+1,LEN(N249))</f>
        <v>plays</v>
      </c>
      <c r="S249" s="10">
        <f>(((J249/60)/60)/24)+DATE(1970,1,1)+(-5/24)</f>
        <v>42220.586539351854</v>
      </c>
      <c r="T249" s="10">
        <f>(((I249/60)/60)/24)+DATE(1970,1,1)+(-5/24)</f>
        <v>42245.791666666664</v>
      </c>
    </row>
    <row r="250" spans="1:20" ht="57.6" hidden="1" x14ac:dyDescent="0.3">
      <c r="A250">
        <v>3291</v>
      </c>
      <c r="B250" s="3" t="s">
        <v>3290</v>
      </c>
      <c r="C250" s="3" t="s">
        <v>7400</v>
      </c>
      <c r="D250">
        <v>500</v>
      </c>
      <c r="E250">
        <v>570</v>
      </c>
      <c r="F250" t="s">
        <v>8218</v>
      </c>
      <c r="G250" t="s">
        <v>8223</v>
      </c>
      <c r="H250" t="s">
        <v>8245</v>
      </c>
      <c r="I250">
        <v>1442462340</v>
      </c>
      <c r="J250">
        <v>1439743900</v>
      </c>
      <c r="K250" t="b">
        <v>0</v>
      </c>
      <c r="L250">
        <v>14</v>
      </c>
      <c r="M250" t="b">
        <v>1</v>
      </c>
      <c r="N250" t="s">
        <v>8270</v>
      </c>
      <c r="O250" s="5">
        <f>((E250/D250) *100)</f>
        <v>113.99999999999999</v>
      </c>
      <c r="P250" s="6">
        <f>IF(L250 = 0, 0, E250/L250)</f>
        <v>40.714285714285715</v>
      </c>
      <c r="Q250" t="str">
        <f>MID(N250,1,FIND("/",N250,1)-1)</f>
        <v>theater</v>
      </c>
      <c r="R250" t="str">
        <f>MID(N250,FIND("/",N250,1)+1,LEN(N250))</f>
        <v>plays</v>
      </c>
      <c r="S250" s="10">
        <f>(((J250/60)/60)/24)+DATE(1970,1,1)+(-5/24)</f>
        <v>42232.494212962956</v>
      </c>
      <c r="T250" s="10">
        <f>(((I250/60)/60)/24)+DATE(1970,1,1)+(-5/24)</f>
        <v>42263.957638888889</v>
      </c>
    </row>
    <row r="251" spans="1:20" ht="43.2" hidden="1" x14ac:dyDescent="0.3">
      <c r="A251">
        <v>1294</v>
      </c>
      <c r="B251" s="3" t="s">
        <v>1294</v>
      </c>
      <c r="C251" s="3" t="s">
        <v>5403</v>
      </c>
      <c r="D251">
        <v>500</v>
      </c>
      <c r="E251">
        <v>610</v>
      </c>
      <c r="F251" t="s">
        <v>8218</v>
      </c>
      <c r="G251" t="s">
        <v>8224</v>
      </c>
      <c r="H251" t="s">
        <v>8246</v>
      </c>
      <c r="I251">
        <v>1445252400</v>
      </c>
      <c r="J251">
        <v>1443696797</v>
      </c>
      <c r="K251" t="b">
        <v>0</v>
      </c>
      <c r="L251">
        <v>22</v>
      </c>
      <c r="M251" t="b">
        <v>1</v>
      </c>
      <c r="N251" t="s">
        <v>8270</v>
      </c>
      <c r="O251" s="5">
        <f>((E251/D251) *100)</f>
        <v>122</v>
      </c>
      <c r="P251" s="6">
        <f>IF(L251 = 0, 0, E251/L251)</f>
        <v>27.727272727272727</v>
      </c>
      <c r="Q251" t="str">
        <f>MID(N251,1,FIND("/",N251,1)-1)</f>
        <v>theater</v>
      </c>
      <c r="R251" t="str">
        <f>MID(N251,FIND("/",N251,1)+1,LEN(N251))</f>
        <v>plays</v>
      </c>
      <c r="S251" s="10">
        <f>(((J251/60)/60)/24)+DATE(1970,1,1)+(-5/24)</f>
        <v>42278.245335648149</v>
      </c>
      <c r="T251" s="10">
        <f>(((I251/60)/60)/24)+DATE(1970,1,1)+(-5/24)</f>
        <v>42296.249999999993</v>
      </c>
    </row>
    <row r="252" spans="1:20" ht="43.2" hidden="1" x14ac:dyDescent="0.3">
      <c r="A252">
        <v>1549</v>
      </c>
      <c r="B252" s="3" t="s">
        <v>1549</v>
      </c>
      <c r="C252" s="3" t="s">
        <v>5658</v>
      </c>
      <c r="D252">
        <v>500</v>
      </c>
      <c r="E252">
        <v>170</v>
      </c>
      <c r="F252" t="s">
        <v>8220</v>
      </c>
      <c r="G252" t="s">
        <v>8223</v>
      </c>
      <c r="H252" t="s">
        <v>8245</v>
      </c>
      <c r="I252">
        <v>1446524159</v>
      </c>
      <c r="J252">
        <v>1443928559</v>
      </c>
      <c r="K252" t="b">
        <v>0</v>
      </c>
      <c r="L252">
        <v>6</v>
      </c>
      <c r="M252" t="b">
        <v>0</v>
      </c>
      <c r="N252" t="s">
        <v>8288</v>
      </c>
      <c r="O252" s="5">
        <f>((E252/D252) *100)</f>
        <v>34</v>
      </c>
      <c r="P252" s="6">
        <f>IF(L252 = 0, 0, E252/L252)</f>
        <v>28.333333333333332</v>
      </c>
      <c r="Q252" t="str">
        <f>MID(N252,1,FIND("/",N252,1)-1)</f>
        <v>photography</v>
      </c>
      <c r="R252" t="str">
        <f>MID(N252,FIND("/",N252,1)+1,LEN(N252))</f>
        <v>nature</v>
      </c>
      <c r="S252" s="10">
        <f>(((J252/60)/60)/24)+DATE(1970,1,1)+(-5/24)</f>
        <v>42280.927766203698</v>
      </c>
      <c r="T252" s="10">
        <f>(((I252/60)/60)/24)+DATE(1970,1,1)+(-5/24)</f>
        <v>42310.96943287037</v>
      </c>
    </row>
    <row r="253" spans="1:20" ht="57.6" hidden="1" x14ac:dyDescent="0.3">
      <c r="A253">
        <v>3533</v>
      </c>
      <c r="B253" s="3" t="s">
        <v>3531</v>
      </c>
      <c r="C253" s="3" t="s">
        <v>7642</v>
      </c>
      <c r="D253">
        <v>500</v>
      </c>
      <c r="E253">
        <v>631</v>
      </c>
      <c r="F253" t="s">
        <v>8218</v>
      </c>
      <c r="G253" t="s">
        <v>8223</v>
      </c>
      <c r="H253" t="s">
        <v>8245</v>
      </c>
      <c r="I253">
        <v>1447269367</v>
      </c>
      <c r="J253">
        <v>1444673767</v>
      </c>
      <c r="K253" t="b">
        <v>0</v>
      </c>
      <c r="L253">
        <v>8</v>
      </c>
      <c r="M253" t="b">
        <v>1</v>
      </c>
      <c r="N253" t="s">
        <v>8270</v>
      </c>
      <c r="O253" s="5">
        <f>((E253/D253) *100)</f>
        <v>126.2</v>
      </c>
      <c r="P253" s="6">
        <f>IF(L253 = 0, 0, E253/L253)</f>
        <v>78.875</v>
      </c>
      <c r="Q253" t="str">
        <f>MID(N253,1,FIND("/",N253,1)-1)</f>
        <v>theater</v>
      </c>
      <c r="R253" t="str">
        <f>MID(N253,FIND("/",N253,1)+1,LEN(N253))</f>
        <v>plays</v>
      </c>
      <c r="S253" s="10">
        <f>(((J253/60)/60)/24)+DATE(1970,1,1)+(-5/24)</f>
        <v>42289.552858796298</v>
      </c>
      <c r="T253" s="10">
        <f>(((I253/60)/60)/24)+DATE(1970,1,1)+(-5/24)</f>
        <v>42319.594525462955</v>
      </c>
    </row>
    <row r="254" spans="1:20" ht="43.2" hidden="1" x14ac:dyDescent="0.3">
      <c r="A254">
        <v>4039</v>
      </c>
      <c r="B254" s="3" t="s">
        <v>4034</v>
      </c>
      <c r="C254" s="3" t="s">
        <v>8142</v>
      </c>
      <c r="D254">
        <v>500</v>
      </c>
      <c r="E254">
        <v>300</v>
      </c>
      <c r="F254" t="s">
        <v>8220</v>
      </c>
      <c r="G254" t="s">
        <v>8223</v>
      </c>
      <c r="H254" t="s">
        <v>8245</v>
      </c>
      <c r="I254">
        <v>1448949540</v>
      </c>
      <c r="J254">
        <v>1446048367</v>
      </c>
      <c r="K254" t="b">
        <v>0</v>
      </c>
      <c r="L254">
        <v>5</v>
      </c>
      <c r="M254" t="b">
        <v>0</v>
      </c>
      <c r="N254" t="s">
        <v>8270</v>
      </c>
      <c r="O254" s="5">
        <f>((E254/D254) *100)</f>
        <v>60</v>
      </c>
      <c r="P254" s="6">
        <f>IF(L254 = 0, 0, E254/L254)</f>
        <v>60</v>
      </c>
      <c r="Q254" t="str">
        <f>MID(N254,1,FIND("/",N254,1)-1)</f>
        <v>theater</v>
      </c>
      <c r="R254" t="str">
        <f>MID(N254,FIND("/",N254,1)+1,LEN(N254))</f>
        <v>plays</v>
      </c>
      <c r="S254" s="10">
        <f>(((J254/60)/60)/24)+DATE(1970,1,1)+(-5/24)</f>
        <v>42305.462581018517</v>
      </c>
      <c r="T254" s="10">
        <f>(((I254/60)/60)/24)+DATE(1970,1,1)+(-5/24)</f>
        <v>42339.040972222218</v>
      </c>
    </row>
    <row r="255" spans="1:20" ht="43.2" hidden="1" x14ac:dyDescent="0.3">
      <c r="A255">
        <v>4109</v>
      </c>
      <c r="B255" s="3" t="s">
        <v>4104</v>
      </c>
      <c r="C255" s="3" t="s">
        <v>8211</v>
      </c>
      <c r="D255">
        <v>500</v>
      </c>
      <c r="E255">
        <v>0</v>
      </c>
      <c r="F255" t="s">
        <v>8220</v>
      </c>
      <c r="G255" t="s">
        <v>8224</v>
      </c>
      <c r="H255" t="s">
        <v>8246</v>
      </c>
      <c r="I255">
        <v>1448805404</v>
      </c>
      <c r="J255">
        <v>1446209804</v>
      </c>
      <c r="K255" t="b">
        <v>0</v>
      </c>
      <c r="L255">
        <v>0</v>
      </c>
      <c r="M255" t="b">
        <v>0</v>
      </c>
      <c r="N255" t="s">
        <v>8270</v>
      </c>
      <c r="O255" s="5">
        <f>((E255/D255) *100)</f>
        <v>0</v>
      </c>
      <c r="P255" s="6">
        <f>IF(L255 = 0, 0, E255/L255)</f>
        <v>0</v>
      </c>
      <c r="Q255" t="str">
        <f>MID(N255,1,FIND("/",N255,1)-1)</f>
        <v>theater</v>
      </c>
      <c r="R255" t="str">
        <f>MID(N255,FIND("/",N255,1)+1,LEN(N255))</f>
        <v>plays</v>
      </c>
      <c r="S255" s="10">
        <f>(((J255/60)/60)/24)+DATE(1970,1,1)+(-5/24)</f>
        <v>42307.331064814811</v>
      </c>
      <c r="T255" s="10">
        <f>(((I255/60)/60)/24)+DATE(1970,1,1)+(-5/24)</f>
        <v>42337.372731481482</v>
      </c>
    </row>
    <row r="256" spans="1:20" ht="43.2" hidden="1" x14ac:dyDescent="0.3">
      <c r="A256">
        <v>74</v>
      </c>
      <c r="B256" s="3" t="s">
        <v>76</v>
      </c>
      <c r="C256" s="3" t="s">
        <v>4184</v>
      </c>
      <c r="D256">
        <v>500</v>
      </c>
      <c r="E256">
        <v>564.66</v>
      </c>
      <c r="F256" t="s">
        <v>8218</v>
      </c>
      <c r="G256" t="s">
        <v>8229</v>
      </c>
      <c r="H256" t="s">
        <v>8248</v>
      </c>
      <c r="I256">
        <v>1453376495</v>
      </c>
      <c r="J256">
        <v>1450784495</v>
      </c>
      <c r="K256" t="b">
        <v>0</v>
      </c>
      <c r="L256">
        <v>29</v>
      </c>
      <c r="M256" t="b">
        <v>1</v>
      </c>
      <c r="N256" t="s">
        <v>8265</v>
      </c>
      <c r="O256" s="5">
        <f>((E256/D256) *100)</f>
        <v>112.93199999999999</v>
      </c>
      <c r="P256" s="6">
        <f>IF(L256 = 0, 0, E256/L256)</f>
        <v>19.471034482758618</v>
      </c>
      <c r="Q256" t="str">
        <f>MID(N256,1,FIND("/",N256,1)-1)</f>
        <v>film &amp; video</v>
      </c>
      <c r="R256" t="str">
        <f>MID(N256,FIND("/",N256,1)+1,LEN(N256))</f>
        <v>shorts</v>
      </c>
      <c r="S256" s="10">
        <f>(((J256/60)/60)/24)+DATE(1970,1,1)+(-5/24)</f>
        <v>42360.278877314813</v>
      </c>
      <c r="T256" s="10">
        <f>(((I256/60)/60)/24)+DATE(1970,1,1)+(-5/24)</f>
        <v>42390.278877314813</v>
      </c>
    </row>
    <row r="257" spans="1:20" ht="43.2" hidden="1" x14ac:dyDescent="0.3">
      <c r="A257">
        <v>3650</v>
      </c>
      <c r="B257" s="3" t="s">
        <v>3647</v>
      </c>
      <c r="C257" s="3" t="s">
        <v>7759</v>
      </c>
      <c r="D257">
        <v>500</v>
      </c>
      <c r="E257">
        <v>500</v>
      </c>
      <c r="F257" t="s">
        <v>8218</v>
      </c>
      <c r="G257" t="s">
        <v>8224</v>
      </c>
      <c r="H257" t="s">
        <v>8246</v>
      </c>
      <c r="I257">
        <v>1454412584</v>
      </c>
      <c r="J257">
        <v>1452598184</v>
      </c>
      <c r="K257" t="b">
        <v>0</v>
      </c>
      <c r="L257">
        <v>17</v>
      </c>
      <c r="M257" t="b">
        <v>1</v>
      </c>
      <c r="N257" t="s">
        <v>8270</v>
      </c>
      <c r="O257" s="5">
        <f>((E257/D257) *100)</f>
        <v>100</v>
      </c>
      <c r="P257" s="6">
        <f>IF(L257 = 0, 0, E257/L257)</f>
        <v>29.411764705882351</v>
      </c>
      <c r="Q257" t="str">
        <f>MID(N257,1,FIND("/",N257,1)-1)</f>
        <v>theater</v>
      </c>
      <c r="R257" t="str">
        <f>MID(N257,FIND("/",N257,1)+1,LEN(N257))</f>
        <v>plays</v>
      </c>
      <c r="S257" s="10">
        <f>(((J257/60)/60)/24)+DATE(1970,1,1)+(-5/24)</f>
        <v>42381.270648148151</v>
      </c>
      <c r="T257" s="10">
        <f>(((I257/60)/60)/24)+DATE(1970,1,1)+(-5/24)</f>
        <v>42402.270648148151</v>
      </c>
    </row>
    <row r="258" spans="1:20" ht="43.2" hidden="1" x14ac:dyDescent="0.3">
      <c r="A258">
        <v>2</v>
      </c>
      <c r="B258" s="3" t="s">
        <v>4</v>
      </c>
      <c r="C258" s="3" t="s">
        <v>4112</v>
      </c>
      <c r="D258">
        <v>500</v>
      </c>
      <c r="E258">
        <v>525</v>
      </c>
      <c r="F258" t="s">
        <v>8218</v>
      </c>
      <c r="G258" t="s">
        <v>8224</v>
      </c>
      <c r="H258" t="s">
        <v>8246</v>
      </c>
      <c r="I258">
        <v>1455555083</v>
      </c>
      <c r="J258">
        <v>1454691083</v>
      </c>
      <c r="K258" t="b">
        <v>0</v>
      </c>
      <c r="L258">
        <v>35</v>
      </c>
      <c r="M258" t="b">
        <v>1</v>
      </c>
      <c r="N258" t="s">
        <v>8264</v>
      </c>
      <c r="O258" s="5">
        <f>((E258/D258) *100)</f>
        <v>105</v>
      </c>
      <c r="P258" s="6">
        <f>IF(L258 = 0, 0, E258/L258)</f>
        <v>15</v>
      </c>
      <c r="Q258" t="str">
        <f>MID(N258,1,FIND("/",N258,1)-1)</f>
        <v>film &amp; video</v>
      </c>
      <c r="R258" t="str">
        <f>MID(N258,FIND("/",N258,1)+1,LEN(N258))</f>
        <v>television</v>
      </c>
      <c r="S258" s="10">
        <f>(((J258/60)/60)/24)+DATE(1970,1,1)+(-5/24)</f>
        <v>42405.494016203702</v>
      </c>
      <c r="T258" s="10">
        <f>(((I258/60)/60)/24)+DATE(1970,1,1)+(-5/24)</f>
        <v>42415.494016203702</v>
      </c>
    </row>
    <row r="259" spans="1:20" ht="57.6" hidden="1" x14ac:dyDescent="0.3">
      <c r="A259">
        <v>1835</v>
      </c>
      <c r="B259" s="3" t="s">
        <v>1835</v>
      </c>
      <c r="C259" s="3" t="s">
        <v>5944</v>
      </c>
      <c r="D259">
        <v>500</v>
      </c>
      <c r="E259">
        <v>520</v>
      </c>
      <c r="F259" t="s">
        <v>8218</v>
      </c>
      <c r="G259" t="s">
        <v>8224</v>
      </c>
      <c r="H259" t="s">
        <v>8246</v>
      </c>
      <c r="I259">
        <v>1459439471</v>
      </c>
      <c r="J259">
        <v>1456851071</v>
      </c>
      <c r="K259" t="b">
        <v>0</v>
      </c>
      <c r="L259">
        <v>11</v>
      </c>
      <c r="M259" t="b">
        <v>1</v>
      </c>
      <c r="N259" t="s">
        <v>8275</v>
      </c>
      <c r="O259" s="5">
        <f>((E259/D259) *100)</f>
        <v>104</v>
      </c>
      <c r="P259" s="6">
        <f>IF(L259 = 0, 0, E259/L259)</f>
        <v>47.272727272727273</v>
      </c>
      <c r="Q259" t="str">
        <f>MID(N259,1,FIND("/",N259,1)-1)</f>
        <v>music</v>
      </c>
      <c r="R259" t="str">
        <f>MID(N259,FIND("/",N259,1)+1,LEN(N259))</f>
        <v>rock</v>
      </c>
      <c r="S259" s="10">
        <f>(((J259/60)/60)/24)+DATE(1970,1,1)+(-5/24)</f>
        <v>42430.49387731481</v>
      </c>
      <c r="T259" s="10">
        <f>(((I259/60)/60)/24)+DATE(1970,1,1)+(-5/24)</f>
        <v>42460.452210648145</v>
      </c>
    </row>
    <row r="260" spans="1:20" ht="43.2" hidden="1" x14ac:dyDescent="0.3">
      <c r="A260">
        <v>3579</v>
      </c>
      <c r="B260" s="3" t="s">
        <v>3577</v>
      </c>
      <c r="C260" s="3" t="s">
        <v>7688</v>
      </c>
      <c r="D260">
        <v>500</v>
      </c>
      <c r="E260">
        <v>500</v>
      </c>
      <c r="F260" t="s">
        <v>8218</v>
      </c>
      <c r="G260" t="s">
        <v>8224</v>
      </c>
      <c r="H260" t="s">
        <v>8246</v>
      </c>
      <c r="I260">
        <v>1459444656</v>
      </c>
      <c r="J260">
        <v>1456856256</v>
      </c>
      <c r="K260" t="b">
        <v>0</v>
      </c>
      <c r="L260">
        <v>14</v>
      </c>
      <c r="M260" t="b">
        <v>1</v>
      </c>
      <c r="N260" t="s">
        <v>8270</v>
      </c>
      <c r="O260" s="5">
        <f>((E260/D260) *100)</f>
        <v>100</v>
      </c>
      <c r="P260" s="6">
        <f>IF(L260 = 0, 0, E260/L260)</f>
        <v>35.714285714285715</v>
      </c>
      <c r="Q260" t="str">
        <f>MID(N260,1,FIND("/",N260,1)-1)</f>
        <v>theater</v>
      </c>
      <c r="R260" t="str">
        <f>MID(N260,FIND("/",N260,1)+1,LEN(N260))</f>
        <v>plays</v>
      </c>
      <c r="S260" s="10">
        <f>(((J260/60)/60)/24)+DATE(1970,1,1)+(-5/24)</f>
        <v>42430.553888888891</v>
      </c>
      <c r="T260" s="10">
        <f>(((I260/60)/60)/24)+DATE(1970,1,1)+(-5/24)</f>
        <v>42460.51222222222</v>
      </c>
    </row>
    <row r="261" spans="1:20" ht="43.2" hidden="1" x14ac:dyDescent="0.3">
      <c r="A261">
        <v>1599</v>
      </c>
      <c r="B261" s="3" t="s">
        <v>1599</v>
      </c>
      <c r="C261" s="3" t="s">
        <v>5708</v>
      </c>
      <c r="D261">
        <v>500</v>
      </c>
      <c r="E261">
        <v>0</v>
      </c>
      <c r="F261" t="s">
        <v>8220</v>
      </c>
      <c r="G261" t="s">
        <v>8224</v>
      </c>
      <c r="H261" t="s">
        <v>8246</v>
      </c>
      <c r="I261">
        <v>1460116576</v>
      </c>
      <c r="J261">
        <v>1457528176</v>
      </c>
      <c r="K261" t="b">
        <v>0</v>
      </c>
      <c r="L261">
        <v>0</v>
      </c>
      <c r="M261" t="b">
        <v>0</v>
      </c>
      <c r="N261" t="s">
        <v>8290</v>
      </c>
      <c r="O261" s="5">
        <f>((E261/D261) *100)</f>
        <v>0</v>
      </c>
      <c r="P261" s="6">
        <f>IF(L261 = 0, 0, E261/L261)</f>
        <v>0</v>
      </c>
      <c r="Q261" t="str">
        <f>MID(N261,1,FIND("/",N261,1)-1)</f>
        <v>photography</v>
      </c>
      <c r="R261" t="str">
        <f>MID(N261,FIND("/",N261,1)+1,LEN(N261))</f>
        <v>places</v>
      </c>
      <c r="S261" s="10">
        <f>(((J261/60)/60)/24)+DATE(1970,1,1)+(-5/24)</f>
        <v>42438.330740740734</v>
      </c>
      <c r="T261" s="10">
        <f>(((I261/60)/60)/24)+DATE(1970,1,1)+(-5/24)</f>
        <v>42468.289074074077</v>
      </c>
    </row>
    <row r="262" spans="1:20" ht="43.2" hidden="1" x14ac:dyDescent="0.3">
      <c r="A262">
        <v>3047</v>
      </c>
      <c r="B262" s="3" t="s">
        <v>3046</v>
      </c>
      <c r="C262" s="3" t="s">
        <v>7156</v>
      </c>
      <c r="D262">
        <v>500</v>
      </c>
      <c r="E262">
        <v>745</v>
      </c>
      <c r="F262" t="s">
        <v>8218</v>
      </c>
      <c r="G262" t="s">
        <v>8223</v>
      </c>
      <c r="H262" t="s">
        <v>8245</v>
      </c>
      <c r="I262">
        <v>1461762960</v>
      </c>
      <c r="J262">
        <v>1457999054</v>
      </c>
      <c r="K262" t="b">
        <v>0</v>
      </c>
      <c r="L262">
        <v>20</v>
      </c>
      <c r="M262" t="b">
        <v>1</v>
      </c>
      <c r="N262" t="s">
        <v>8302</v>
      </c>
      <c r="O262" s="5">
        <f>((E262/D262) *100)</f>
        <v>149</v>
      </c>
      <c r="P262" s="6">
        <f>IF(L262 = 0, 0, E262/L262)</f>
        <v>37.25</v>
      </c>
      <c r="Q262" t="str">
        <f>MID(N262,1,FIND("/",N262,1)-1)</f>
        <v>theater</v>
      </c>
      <c r="R262" t="str">
        <f>MID(N262,FIND("/",N262,1)+1,LEN(N262))</f>
        <v>spaces</v>
      </c>
      <c r="S262" s="10">
        <f>(((J262/60)/60)/24)+DATE(1970,1,1)+(-5/24)</f>
        <v>42443.780717592592</v>
      </c>
      <c r="T262" s="10">
        <f>(((I262/60)/60)/24)+DATE(1970,1,1)+(-5/24)</f>
        <v>42487.344444444439</v>
      </c>
    </row>
    <row r="263" spans="1:20" ht="57.6" hidden="1" x14ac:dyDescent="0.3">
      <c r="A263">
        <v>3392</v>
      </c>
      <c r="B263" s="3" t="s">
        <v>3390</v>
      </c>
      <c r="C263" s="3" t="s">
        <v>7501</v>
      </c>
      <c r="D263">
        <v>500</v>
      </c>
      <c r="E263">
        <v>500</v>
      </c>
      <c r="F263" t="s">
        <v>8218</v>
      </c>
      <c r="G263" t="s">
        <v>8224</v>
      </c>
      <c r="H263" t="s">
        <v>8246</v>
      </c>
      <c r="I263">
        <v>1462565855</v>
      </c>
      <c r="J263">
        <v>1458245855</v>
      </c>
      <c r="K263" t="b">
        <v>0</v>
      </c>
      <c r="L263">
        <v>12</v>
      </c>
      <c r="M263" t="b">
        <v>1</v>
      </c>
      <c r="N263" t="s">
        <v>8270</v>
      </c>
      <c r="O263" s="5">
        <f>((E263/D263) *100)</f>
        <v>100</v>
      </c>
      <c r="P263" s="6">
        <f>IF(L263 = 0, 0, E263/L263)</f>
        <v>41.666666666666664</v>
      </c>
      <c r="Q263" t="str">
        <f>MID(N263,1,FIND("/",N263,1)-1)</f>
        <v>theater</v>
      </c>
      <c r="R263" t="str">
        <f>MID(N263,FIND("/",N263,1)+1,LEN(N263))</f>
        <v>plays</v>
      </c>
      <c r="S263" s="10">
        <f>(((J263/60)/60)/24)+DATE(1970,1,1)+(-5/24)</f>
        <v>42446.63721064815</v>
      </c>
      <c r="T263" s="10">
        <f>(((I263/60)/60)/24)+DATE(1970,1,1)+(-5/24)</f>
        <v>42496.63721064815</v>
      </c>
    </row>
    <row r="264" spans="1:20" ht="43.2" hidden="1" x14ac:dyDescent="0.3">
      <c r="A264">
        <v>9</v>
      </c>
      <c r="B264" s="3" t="s">
        <v>11</v>
      </c>
      <c r="C264" s="3" t="s">
        <v>4119</v>
      </c>
      <c r="D264">
        <v>500</v>
      </c>
      <c r="E264">
        <v>629.99</v>
      </c>
      <c r="F264" t="s">
        <v>8218</v>
      </c>
      <c r="G264" t="s">
        <v>8223</v>
      </c>
      <c r="H264" t="s">
        <v>8245</v>
      </c>
      <c r="I264">
        <v>1460860144</v>
      </c>
      <c r="J264">
        <v>1458268144</v>
      </c>
      <c r="K264" t="b">
        <v>0</v>
      </c>
      <c r="L264">
        <v>20</v>
      </c>
      <c r="M264" t="b">
        <v>1</v>
      </c>
      <c r="N264" t="s">
        <v>8264</v>
      </c>
      <c r="O264" s="5">
        <f>((E264/D264) *100)</f>
        <v>125.998</v>
      </c>
      <c r="P264" s="6">
        <f>IF(L264 = 0, 0, E264/L264)</f>
        <v>31.499500000000001</v>
      </c>
      <c r="Q264" t="str">
        <f>MID(N264,1,FIND("/",N264,1)-1)</f>
        <v>film &amp; video</v>
      </c>
      <c r="R264" t="str">
        <f>MID(N264,FIND("/",N264,1)+1,LEN(N264))</f>
        <v>television</v>
      </c>
      <c r="S264" s="10">
        <f>(((J264/60)/60)/24)+DATE(1970,1,1)+(-5/24)</f>
        <v>42446.895185185182</v>
      </c>
      <c r="T264" s="10">
        <f>(((I264/60)/60)/24)+DATE(1970,1,1)+(-5/24)</f>
        <v>42476.895185185182</v>
      </c>
    </row>
    <row r="265" spans="1:20" ht="43.2" hidden="1" x14ac:dyDescent="0.3">
      <c r="A265">
        <v>2849</v>
      </c>
      <c r="B265" s="3" t="s">
        <v>2848</v>
      </c>
      <c r="C265" s="3" t="s">
        <v>6958</v>
      </c>
      <c r="D265">
        <v>500</v>
      </c>
      <c r="E265">
        <v>5</v>
      </c>
      <c r="F265" t="s">
        <v>8220</v>
      </c>
      <c r="G265" t="s">
        <v>8224</v>
      </c>
      <c r="H265" t="s">
        <v>8246</v>
      </c>
      <c r="I265">
        <v>1461406600</v>
      </c>
      <c r="J265">
        <v>1458814600</v>
      </c>
      <c r="K265" t="b">
        <v>0</v>
      </c>
      <c r="L265">
        <v>1</v>
      </c>
      <c r="M265" t="b">
        <v>0</v>
      </c>
      <c r="N265" t="s">
        <v>8270</v>
      </c>
      <c r="O265" s="5">
        <f>((E265/D265) *100)</f>
        <v>1</v>
      </c>
      <c r="P265" s="6">
        <f>IF(L265 = 0, 0, E265/L265)</f>
        <v>5</v>
      </c>
      <c r="Q265" t="str">
        <f>MID(N265,1,FIND("/",N265,1)-1)</f>
        <v>theater</v>
      </c>
      <c r="R265" t="str">
        <f>MID(N265,FIND("/",N265,1)+1,LEN(N265))</f>
        <v>plays</v>
      </c>
      <c r="S265" s="10">
        <f>(((J265/60)/60)/24)+DATE(1970,1,1)+(-5/24)</f>
        <v>42453.219907407409</v>
      </c>
      <c r="T265" s="10">
        <f>(((I265/60)/60)/24)+DATE(1970,1,1)+(-5/24)</f>
        <v>42483.219907407409</v>
      </c>
    </row>
    <row r="266" spans="1:20" ht="43.2" hidden="1" x14ac:dyDescent="0.3">
      <c r="A266">
        <v>3749</v>
      </c>
      <c r="B266" s="3" t="s">
        <v>3745</v>
      </c>
      <c r="C266" s="3" t="s">
        <v>7858</v>
      </c>
      <c r="D266">
        <v>500</v>
      </c>
      <c r="E266">
        <v>525</v>
      </c>
      <c r="F266" t="s">
        <v>8218</v>
      </c>
      <c r="G266" t="s">
        <v>8223</v>
      </c>
      <c r="H266" t="s">
        <v>8245</v>
      </c>
      <c r="I266">
        <v>1461902340</v>
      </c>
      <c r="J266">
        <v>1459220588</v>
      </c>
      <c r="K266" t="b">
        <v>0</v>
      </c>
      <c r="L266">
        <v>7</v>
      </c>
      <c r="M266" t="b">
        <v>1</v>
      </c>
      <c r="N266" t="s">
        <v>8304</v>
      </c>
      <c r="O266" s="5">
        <f>((E266/D266) *100)</f>
        <v>105</v>
      </c>
      <c r="P266" s="6">
        <f>IF(L266 = 0, 0, E266/L266)</f>
        <v>75</v>
      </c>
      <c r="Q266" t="str">
        <f>MID(N266,1,FIND("/",N266,1)-1)</f>
        <v>theater</v>
      </c>
      <c r="R266" t="str">
        <f>MID(N266,FIND("/",N266,1)+1,LEN(N266))</f>
        <v>musical</v>
      </c>
      <c r="S266" s="10">
        <f>(((J266/60)/60)/24)+DATE(1970,1,1)+(-5/24)</f>
        <v>42457.918842592589</v>
      </c>
      <c r="T266" s="10">
        <f>(((I266/60)/60)/24)+DATE(1970,1,1)+(-5/24)</f>
        <v>42488.957638888889</v>
      </c>
    </row>
    <row r="267" spans="1:20" ht="43.2" hidden="1" x14ac:dyDescent="0.3">
      <c r="A267">
        <v>4102</v>
      </c>
      <c r="B267" s="3" t="s">
        <v>4097</v>
      </c>
      <c r="C267" s="3" t="s">
        <v>8204</v>
      </c>
      <c r="D267">
        <v>500</v>
      </c>
      <c r="E267">
        <v>137</v>
      </c>
      <c r="F267" t="s">
        <v>8220</v>
      </c>
      <c r="G267" t="s">
        <v>8223</v>
      </c>
      <c r="H267" t="s">
        <v>8245</v>
      </c>
      <c r="I267">
        <v>1463343673</v>
      </c>
      <c r="J267">
        <v>1460751673</v>
      </c>
      <c r="K267" t="b">
        <v>0</v>
      </c>
      <c r="L267">
        <v>6</v>
      </c>
      <c r="M267" t="b">
        <v>0</v>
      </c>
      <c r="N267" t="s">
        <v>8270</v>
      </c>
      <c r="O267" s="5">
        <f>((E267/D267) *100)</f>
        <v>27.400000000000002</v>
      </c>
      <c r="P267" s="6">
        <f>IF(L267 = 0, 0, E267/L267)</f>
        <v>22.833333333333332</v>
      </c>
      <c r="Q267" t="str">
        <f>MID(N267,1,FIND("/",N267,1)-1)</f>
        <v>theater</v>
      </c>
      <c r="R267" t="str">
        <f>MID(N267,FIND("/",N267,1)+1,LEN(N267))</f>
        <v>plays</v>
      </c>
      <c r="S267" s="10">
        <f>(((J267/60)/60)/24)+DATE(1970,1,1)+(-5/24)</f>
        <v>42475.639733796292</v>
      </c>
      <c r="T267" s="10">
        <f>(((I267/60)/60)/24)+DATE(1970,1,1)+(-5/24)</f>
        <v>42505.639733796292</v>
      </c>
    </row>
    <row r="268" spans="1:20" ht="43.2" hidden="1" x14ac:dyDescent="0.3">
      <c r="A268">
        <v>3353</v>
      </c>
      <c r="B268" s="3" t="s">
        <v>3351</v>
      </c>
      <c r="C268" s="3" t="s">
        <v>7462</v>
      </c>
      <c r="D268">
        <v>500</v>
      </c>
      <c r="E268">
        <v>1575</v>
      </c>
      <c r="F268" t="s">
        <v>8218</v>
      </c>
      <c r="G268" t="s">
        <v>8224</v>
      </c>
      <c r="H268" t="s">
        <v>8246</v>
      </c>
      <c r="I268">
        <v>1462230000</v>
      </c>
      <c r="J268">
        <v>1461061350</v>
      </c>
      <c r="K268" t="b">
        <v>0</v>
      </c>
      <c r="L268">
        <v>44</v>
      </c>
      <c r="M268" t="b">
        <v>1</v>
      </c>
      <c r="N268" t="s">
        <v>8270</v>
      </c>
      <c r="O268" s="5">
        <f>((E268/D268) *100)</f>
        <v>315</v>
      </c>
      <c r="P268" s="6">
        <f>IF(L268 = 0, 0, E268/L268)</f>
        <v>35.795454545454547</v>
      </c>
      <c r="Q268" t="str">
        <f>MID(N268,1,FIND("/",N268,1)-1)</f>
        <v>theater</v>
      </c>
      <c r="R268" t="str">
        <f>MID(N268,FIND("/",N268,1)+1,LEN(N268))</f>
        <v>plays</v>
      </c>
      <c r="S268" s="10">
        <f>(((J268/60)/60)/24)+DATE(1970,1,1)+(-5/24)</f>
        <v>42479.223958333336</v>
      </c>
      <c r="T268" s="10">
        <f>(((I268/60)/60)/24)+DATE(1970,1,1)+(-5/24)</f>
        <v>42492.749999999993</v>
      </c>
    </row>
    <row r="269" spans="1:20" ht="43.2" hidden="1" x14ac:dyDescent="0.3">
      <c r="A269">
        <v>3459</v>
      </c>
      <c r="B269" s="3" t="s">
        <v>3457</v>
      </c>
      <c r="C269" s="3" t="s">
        <v>7568</v>
      </c>
      <c r="D269">
        <v>500</v>
      </c>
      <c r="E269">
        <v>631</v>
      </c>
      <c r="F269" t="s">
        <v>8218</v>
      </c>
      <c r="G269" t="s">
        <v>8224</v>
      </c>
      <c r="H269" t="s">
        <v>8246</v>
      </c>
      <c r="I269">
        <v>1463743860</v>
      </c>
      <c r="J269">
        <v>1461151860</v>
      </c>
      <c r="K269" t="b">
        <v>0</v>
      </c>
      <c r="L269">
        <v>36</v>
      </c>
      <c r="M269" t="b">
        <v>1</v>
      </c>
      <c r="N269" t="s">
        <v>8270</v>
      </c>
      <c r="O269" s="5">
        <f>((E269/D269) *100)</f>
        <v>126.2</v>
      </c>
      <c r="P269" s="6">
        <f>IF(L269 = 0, 0, E269/L269)</f>
        <v>17.527777777777779</v>
      </c>
      <c r="Q269" t="str">
        <f>MID(N269,1,FIND("/",N269,1)-1)</f>
        <v>theater</v>
      </c>
      <c r="R269" t="str">
        <f>MID(N269,FIND("/",N269,1)+1,LEN(N269))</f>
        <v>plays</v>
      </c>
      <c r="S269" s="10">
        <f>(((J269/60)/60)/24)+DATE(1970,1,1)+(-5/24)</f>
        <v>42480.271527777775</v>
      </c>
      <c r="T269" s="10">
        <f>(((I269/60)/60)/24)+DATE(1970,1,1)+(-5/24)</f>
        <v>42510.271527777775</v>
      </c>
    </row>
    <row r="270" spans="1:20" ht="43.2" hidden="1" x14ac:dyDescent="0.3">
      <c r="A270">
        <v>3587</v>
      </c>
      <c r="B270" s="3" t="s">
        <v>3585</v>
      </c>
      <c r="C270" s="3" t="s">
        <v>7696</v>
      </c>
      <c r="D270">
        <v>500</v>
      </c>
      <c r="E270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8270</v>
      </c>
      <c r="O270" s="5">
        <f>((E270/D270) *100)</f>
        <v>126.6</v>
      </c>
      <c r="P270" s="6">
        <f>IF(L270 = 0, 0, E270/L270)</f>
        <v>22.607142857142858</v>
      </c>
      <c r="Q270" t="str">
        <f>MID(N270,1,FIND("/",N270,1)-1)</f>
        <v>theater</v>
      </c>
      <c r="R270" t="str">
        <f>MID(N270,FIND("/",N270,1)+1,LEN(N270))</f>
        <v>plays</v>
      </c>
      <c r="S270" s="10">
        <f>(((J270/60)/60)/24)+DATE(1970,1,1)+(-5/24)</f>
        <v>42503.331643518519</v>
      </c>
      <c r="T270" s="10">
        <f>(((I270/60)/60)/24)+DATE(1970,1,1)+(-5/24)</f>
        <v>42548.583333333336</v>
      </c>
    </row>
    <row r="271" spans="1:20" ht="57.6" hidden="1" x14ac:dyDescent="0.3">
      <c r="A271">
        <v>829</v>
      </c>
      <c r="B271" s="3" t="s">
        <v>829</v>
      </c>
      <c r="C271" s="3" t="s">
        <v>4938</v>
      </c>
      <c r="D271">
        <v>500</v>
      </c>
      <c r="E271">
        <v>520</v>
      </c>
      <c r="F271" t="s">
        <v>8218</v>
      </c>
      <c r="G271" t="s">
        <v>8224</v>
      </c>
      <c r="H271" t="s">
        <v>8246</v>
      </c>
      <c r="I271">
        <v>1468437240</v>
      </c>
      <c r="J271">
        <v>1463253240</v>
      </c>
      <c r="K271" t="b">
        <v>0</v>
      </c>
      <c r="L271">
        <v>16</v>
      </c>
      <c r="M271" t="b">
        <v>1</v>
      </c>
      <c r="N271" t="s">
        <v>8275</v>
      </c>
      <c r="O271" s="5">
        <f>((E271/D271) *100)</f>
        <v>104</v>
      </c>
      <c r="P271" s="6">
        <f>IF(L271 = 0, 0, E271/L271)</f>
        <v>32.5</v>
      </c>
      <c r="Q271" t="str">
        <f>MID(N271,1,FIND("/",N271,1)-1)</f>
        <v>music</v>
      </c>
      <c r="R271" t="str">
        <f>MID(N271,FIND("/",N271,1)+1,LEN(N271))</f>
        <v>rock</v>
      </c>
      <c r="S271" s="10">
        <f>(((J271/60)/60)/24)+DATE(1970,1,1)+(-5/24)</f>
        <v>42504.593055555553</v>
      </c>
      <c r="T271" s="10">
        <f>(((I271/60)/60)/24)+DATE(1970,1,1)+(-5/24)</f>
        <v>42564.593055555553</v>
      </c>
    </row>
    <row r="272" spans="1:20" ht="43.2" hidden="1" x14ac:dyDescent="0.3">
      <c r="A272">
        <v>544</v>
      </c>
      <c r="B272" s="3" t="s">
        <v>544</v>
      </c>
      <c r="C272" s="3" t="s">
        <v>4653</v>
      </c>
      <c r="D272">
        <v>500</v>
      </c>
      <c r="E272">
        <v>6</v>
      </c>
      <c r="F272" t="s">
        <v>8220</v>
      </c>
      <c r="G272" t="s">
        <v>8223</v>
      </c>
      <c r="H272" t="s">
        <v>8245</v>
      </c>
      <c r="I272">
        <v>1467647160</v>
      </c>
      <c r="J272">
        <v>1465055160</v>
      </c>
      <c r="K272" t="b">
        <v>0</v>
      </c>
      <c r="L272">
        <v>2</v>
      </c>
      <c r="M272" t="b">
        <v>0</v>
      </c>
      <c r="N272" t="s">
        <v>8271</v>
      </c>
      <c r="O272" s="5">
        <f>((E272/D272) *100)</f>
        <v>1.2</v>
      </c>
      <c r="P272" s="6">
        <f>IF(L272 = 0, 0, E272/L272)</f>
        <v>3</v>
      </c>
      <c r="Q272" t="str">
        <f>MID(N272,1,FIND("/",N272,1)-1)</f>
        <v>technology</v>
      </c>
      <c r="R272" t="str">
        <f>MID(N272,FIND("/",N272,1)+1,LEN(N272))</f>
        <v>web</v>
      </c>
      <c r="S272" s="10">
        <f>(((J272/60)/60)/24)+DATE(1970,1,1)+(-5/24)</f>
        <v>42525.448611111111</v>
      </c>
      <c r="T272" s="10">
        <f>(((I272/60)/60)/24)+DATE(1970,1,1)+(-5/24)</f>
        <v>42555.448611111111</v>
      </c>
    </row>
    <row r="273" spans="1:20" ht="43.2" hidden="1" x14ac:dyDescent="0.3">
      <c r="A273">
        <v>539</v>
      </c>
      <c r="B273" s="3" t="s">
        <v>539</v>
      </c>
      <c r="C273" s="3" t="s">
        <v>4648</v>
      </c>
      <c r="D273">
        <v>500</v>
      </c>
      <c r="E273">
        <v>503.22</v>
      </c>
      <c r="F273" t="s">
        <v>8218</v>
      </c>
      <c r="G273" t="s">
        <v>8224</v>
      </c>
      <c r="H273" t="s">
        <v>8246</v>
      </c>
      <c r="I273">
        <v>1467681107</v>
      </c>
      <c r="J273">
        <v>1465866707</v>
      </c>
      <c r="K273" t="b">
        <v>0</v>
      </c>
      <c r="L273">
        <v>20</v>
      </c>
      <c r="M273" t="b">
        <v>1</v>
      </c>
      <c r="N273" t="s">
        <v>8270</v>
      </c>
      <c r="O273" s="5">
        <f>((E273/D273) *100)</f>
        <v>100.64400000000001</v>
      </c>
      <c r="P273" s="6">
        <f>IF(L273 = 0, 0, E273/L273)</f>
        <v>25.161000000000001</v>
      </c>
      <c r="Q273" t="str">
        <f>MID(N273,1,FIND("/",N273,1)-1)</f>
        <v>theater</v>
      </c>
      <c r="R273" t="str">
        <f>MID(N273,FIND("/",N273,1)+1,LEN(N273))</f>
        <v>plays</v>
      </c>
      <c r="S273" s="10">
        <f>(((J273/60)/60)/24)+DATE(1970,1,1)+(-5/24)</f>
        <v>42534.841516203705</v>
      </c>
      <c r="T273" s="10">
        <f>(((I273/60)/60)/24)+DATE(1970,1,1)+(-5/24)</f>
        <v>42555.841516203705</v>
      </c>
    </row>
    <row r="274" spans="1:20" ht="43.2" hidden="1" x14ac:dyDescent="0.3">
      <c r="A274">
        <v>409</v>
      </c>
      <c r="B274" s="3" t="s">
        <v>409</v>
      </c>
      <c r="C274" s="3" t="s">
        <v>4518</v>
      </c>
      <c r="D274">
        <v>500</v>
      </c>
      <c r="E274">
        <v>684</v>
      </c>
      <c r="F274" t="s">
        <v>8218</v>
      </c>
      <c r="G274" t="s">
        <v>8224</v>
      </c>
      <c r="H274" t="s">
        <v>8246</v>
      </c>
      <c r="I274">
        <v>1469220144</v>
      </c>
      <c r="J274">
        <v>1466628144</v>
      </c>
      <c r="K274" t="b">
        <v>0</v>
      </c>
      <c r="L274">
        <v>15</v>
      </c>
      <c r="M274" t="b">
        <v>1</v>
      </c>
      <c r="N274" t="s">
        <v>8268</v>
      </c>
      <c r="O274" s="5">
        <f>((E274/D274) *100)</f>
        <v>136.80000000000001</v>
      </c>
      <c r="P274" s="6">
        <f>IF(L274 = 0, 0, E274/L274)</f>
        <v>45.6</v>
      </c>
      <c r="Q274" t="str">
        <f>MID(N274,1,FIND("/",N274,1)-1)</f>
        <v>film &amp; video</v>
      </c>
      <c r="R274" t="str">
        <f>MID(N274,FIND("/",N274,1)+1,LEN(N274))</f>
        <v>documentary</v>
      </c>
      <c r="S274" s="10">
        <f>(((J274/60)/60)/24)+DATE(1970,1,1)+(-5/24)</f>
        <v>42543.654444444437</v>
      </c>
      <c r="T274" s="10">
        <f>(((I274/60)/60)/24)+DATE(1970,1,1)+(-5/24)</f>
        <v>42573.654444444437</v>
      </c>
    </row>
    <row r="275" spans="1:20" ht="43.2" hidden="1" x14ac:dyDescent="0.3">
      <c r="A275">
        <v>3409</v>
      </c>
      <c r="B275" s="3" t="s">
        <v>3407</v>
      </c>
      <c r="C275" s="3" t="s">
        <v>7518</v>
      </c>
      <c r="D275">
        <v>500</v>
      </c>
      <c r="E275">
        <v>618</v>
      </c>
      <c r="F275" t="s">
        <v>8218</v>
      </c>
      <c r="G275" t="s">
        <v>8224</v>
      </c>
      <c r="H275" t="s">
        <v>8246</v>
      </c>
      <c r="I275">
        <v>1469998680</v>
      </c>
      <c r="J275">
        <v>1466710358</v>
      </c>
      <c r="K275" t="b">
        <v>0</v>
      </c>
      <c r="L275">
        <v>21</v>
      </c>
      <c r="M275" t="b">
        <v>1</v>
      </c>
      <c r="N275" t="s">
        <v>8270</v>
      </c>
      <c r="O275" s="5">
        <f>((E275/D275) *100)</f>
        <v>123.6</v>
      </c>
      <c r="P275" s="6">
        <f>IF(L275 = 0, 0, E275/L275)</f>
        <v>29.428571428571427</v>
      </c>
      <c r="Q275" t="str">
        <f>MID(N275,1,FIND("/",N275,1)-1)</f>
        <v>theater</v>
      </c>
      <c r="R275" t="str">
        <f>MID(N275,FIND("/",N275,1)+1,LEN(N275))</f>
        <v>plays</v>
      </c>
      <c r="S275" s="10">
        <f>(((J275/60)/60)/24)+DATE(1970,1,1)+(-5/24)</f>
        <v>42544.605995370373</v>
      </c>
      <c r="T275" s="10">
        <f>(((I275/60)/60)/24)+DATE(1970,1,1)+(-5/24)</f>
        <v>42582.665277777771</v>
      </c>
    </row>
    <row r="276" spans="1:20" ht="43.2" hidden="1" x14ac:dyDescent="0.3">
      <c r="A276">
        <v>3563</v>
      </c>
      <c r="B276" s="3" t="s">
        <v>3561</v>
      </c>
      <c r="C276" s="3" t="s">
        <v>7672</v>
      </c>
      <c r="D276">
        <v>500</v>
      </c>
      <c r="E276">
        <v>527.45000000000005</v>
      </c>
      <c r="F276" t="s">
        <v>8218</v>
      </c>
      <c r="G276" t="s">
        <v>8224</v>
      </c>
      <c r="H276" t="s">
        <v>8246</v>
      </c>
      <c r="I276">
        <v>1470078000</v>
      </c>
      <c r="J276">
        <v>1467648456</v>
      </c>
      <c r="K276" t="b">
        <v>0</v>
      </c>
      <c r="L276">
        <v>25</v>
      </c>
      <c r="M276" t="b">
        <v>1</v>
      </c>
      <c r="N276" t="s">
        <v>8270</v>
      </c>
      <c r="O276" s="5">
        <f>((E276/D276) *100)</f>
        <v>105.49000000000002</v>
      </c>
      <c r="P276" s="6">
        <f>IF(L276 = 0, 0, E276/L276)</f>
        <v>21.098000000000003</v>
      </c>
      <c r="Q276" t="str">
        <f>MID(N276,1,FIND("/",N276,1)-1)</f>
        <v>theater</v>
      </c>
      <c r="R276" t="str">
        <f>MID(N276,FIND("/",N276,1)+1,LEN(N276))</f>
        <v>plays</v>
      </c>
      <c r="S276" s="10">
        <f>(((J276/60)/60)/24)+DATE(1970,1,1)+(-5/24)</f>
        <v>42555.46361111111</v>
      </c>
      <c r="T276" s="10">
        <f>(((I276/60)/60)/24)+DATE(1970,1,1)+(-5/24)</f>
        <v>42583.583333333336</v>
      </c>
    </row>
    <row r="277" spans="1:20" ht="28.8" hidden="1" x14ac:dyDescent="0.3">
      <c r="A277">
        <v>1389</v>
      </c>
      <c r="B277" s="3" t="s">
        <v>1389</v>
      </c>
      <c r="C277" s="3" t="s">
        <v>5498</v>
      </c>
      <c r="D277">
        <v>500</v>
      </c>
      <c r="E277">
        <v>727</v>
      </c>
      <c r="F277" t="s">
        <v>8218</v>
      </c>
      <c r="G277" t="s">
        <v>8224</v>
      </c>
      <c r="H277" t="s">
        <v>8246</v>
      </c>
      <c r="I277">
        <v>1471087957</v>
      </c>
      <c r="J277">
        <v>1468495957</v>
      </c>
      <c r="K277" t="b">
        <v>0</v>
      </c>
      <c r="L277">
        <v>34</v>
      </c>
      <c r="M277" t="b">
        <v>1</v>
      </c>
      <c r="N277" t="s">
        <v>8275</v>
      </c>
      <c r="O277" s="5">
        <f>((E277/D277) *100)</f>
        <v>145.4</v>
      </c>
      <c r="P277" s="6">
        <f>IF(L277 = 0, 0, E277/L277)</f>
        <v>21.382352941176471</v>
      </c>
      <c r="Q277" t="str">
        <f>MID(N277,1,FIND("/",N277,1)-1)</f>
        <v>music</v>
      </c>
      <c r="R277" t="str">
        <f>MID(N277,FIND("/",N277,1)+1,LEN(N277))</f>
        <v>rock</v>
      </c>
      <c r="S277" s="10">
        <f>(((J277/60)/60)/24)+DATE(1970,1,1)+(-5/24)</f>
        <v>42565.272650462961</v>
      </c>
      <c r="T277" s="10">
        <f>(((I277/60)/60)/24)+DATE(1970,1,1)+(-5/24)</f>
        <v>42595.272650462961</v>
      </c>
    </row>
    <row r="278" spans="1:20" ht="43.2" hidden="1" x14ac:dyDescent="0.3">
      <c r="A278">
        <v>3829</v>
      </c>
      <c r="B278" s="3" t="s">
        <v>3825</v>
      </c>
      <c r="C278" s="3" t="s">
        <v>7937</v>
      </c>
      <c r="D278">
        <v>500</v>
      </c>
      <c r="E278">
        <v>501</v>
      </c>
      <c r="F278" t="s">
        <v>8218</v>
      </c>
      <c r="G278" t="s">
        <v>8223</v>
      </c>
      <c r="H278" t="s">
        <v>8245</v>
      </c>
      <c r="I278">
        <v>1472676371</v>
      </c>
      <c r="J278">
        <v>1470948371</v>
      </c>
      <c r="K278" t="b">
        <v>0</v>
      </c>
      <c r="L278">
        <v>8</v>
      </c>
      <c r="M278" t="b">
        <v>1</v>
      </c>
      <c r="N278" t="s">
        <v>8270</v>
      </c>
      <c r="O278" s="5">
        <f>((E278/D278) *100)</f>
        <v>100.2</v>
      </c>
      <c r="P278" s="6">
        <f>IF(L278 = 0, 0, E278/L278)</f>
        <v>62.625</v>
      </c>
      <c r="Q278" t="str">
        <f>MID(N278,1,FIND("/",N278,1)-1)</f>
        <v>theater</v>
      </c>
      <c r="R278" t="str">
        <f>MID(N278,FIND("/",N278,1)+1,LEN(N278))</f>
        <v>plays</v>
      </c>
      <c r="S278" s="10">
        <f>(((J278/60)/60)/24)+DATE(1970,1,1)+(-5/24)</f>
        <v>42593.657071759262</v>
      </c>
      <c r="T278" s="10">
        <f>(((I278/60)/60)/24)+DATE(1970,1,1)+(-5/24)</f>
        <v>42613.657071759262</v>
      </c>
    </row>
    <row r="279" spans="1:20" ht="43.2" hidden="1" x14ac:dyDescent="0.3">
      <c r="A279">
        <v>3647</v>
      </c>
      <c r="B279" s="3" t="s">
        <v>3644</v>
      </c>
      <c r="C279" s="3" t="s">
        <v>7756</v>
      </c>
      <c r="D279">
        <v>500</v>
      </c>
      <c r="E279">
        <v>30</v>
      </c>
      <c r="F279" t="s">
        <v>8220</v>
      </c>
      <c r="G279" t="s">
        <v>8224</v>
      </c>
      <c r="H279" t="s">
        <v>8246</v>
      </c>
      <c r="I279">
        <v>1475258327</v>
      </c>
      <c r="J279">
        <v>1471370327</v>
      </c>
      <c r="K279" t="b">
        <v>0</v>
      </c>
      <c r="L279">
        <v>2</v>
      </c>
      <c r="M279" t="b">
        <v>0</v>
      </c>
      <c r="N279" t="s">
        <v>8304</v>
      </c>
      <c r="O279" s="5">
        <f>((E279/D279) *100)</f>
        <v>6</v>
      </c>
      <c r="P279" s="6">
        <f>IF(L279 = 0, 0, E279/L279)</f>
        <v>15</v>
      </c>
      <c r="Q279" t="str">
        <f>MID(N279,1,FIND("/",N279,1)-1)</f>
        <v>theater</v>
      </c>
      <c r="R279" t="str">
        <f>MID(N279,FIND("/",N279,1)+1,LEN(N279))</f>
        <v>musical</v>
      </c>
      <c r="S279" s="10">
        <f>(((J279/60)/60)/24)+DATE(1970,1,1)+(-5/24)</f>
        <v>42598.540821759256</v>
      </c>
      <c r="T279" s="10">
        <f>(((I279/60)/60)/24)+DATE(1970,1,1)+(-5/24)</f>
        <v>42643.540821759256</v>
      </c>
    </row>
    <row r="280" spans="1:20" ht="43.2" hidden="1" x14ac:dyDescent="0.3">
      <c r="A280">
        <v>886</v>
      </c>
      <c r="B280" s="3" t="s">
        <v>886</v>
      </c>
      <c r="C280" s="3" t="s">
        <v>4995</v>
      </c>
      <c r="D280">
        <v>500</v>
      </c>
      <c r="E280">
        <v>205</v>
      </c>
      <c r="F280" t="s">
        <v>8220</v>
      </c>
      <c r="G280" t="s">
        <v>8223</v>
      </c>
      <c r="H280" t="s">
        <v>8245</v>
      </c>
      <c r="I280">
        <v>1473972813</v>
      </c>
      <c r="J280">
        <v>1471812813</v>
      </c>
      <c r="K280" t="b">
        <v>0</v>
      </c>
      <c r="L280">
        <v>7</v>
      </c>
      <c r="M280" t="b">
        <v>0</v>
      </c>
      <c r="N280" t="s">
        <v>8278</v>
      </c>
      <c r="O280" s="5">
        <f>((E280/D280) *100)</f>
        <v>41</v>
      </c>
      <c r="P280" s="6">
        <f>IF(L280 = 0, 0, E280/L280)</f>
        <v>29.285714285714285</v>
      </c>
      <c r="Q280" t="str">
        <f>MID(N280,1,FIND("/",N280,1)-1)</f>
        <v>music</v>
      </c>
      <c r="R280" t="str">
        <f>MID(N280,FIND("/",N280,1)+1,LEN(N280))</f>
        <v>indie rock</v>
      </c>
      <c r="S280" s="10">
        <f>(((J280/60)/60)/24)+DATE(1970,1,1)+(-5/24)</f>
        <v>42603.662187499998</v>
      </c>
      <c r="T280" s="10">
        <f>(((I280/60)/60)/24)+DATE(1970,1,1)+(-5/24)</f>
        <v>42628.662187499998</v>
      </c>
    </row>
    <row r="281" spans="1:20" ht="57.6" hidden="1" x14ac:dyDescent="0.3">
      <c r="A281">
        <v>3752</v>
      </c>
      <c r="B281" s="3" t="s">
        <v>3748</v>
      </c>
      <c r="C281" s="3" t="s">
        <v>7861</v>
      </c>
      <c r="D281">
        <v>500</v>
      </c>
      <c r="E281">
        <v>565</v>
      </c>
      <c r="F281" t="s">
        <v>8218</v>
      </c>
      <c r="G281" t="s">
        <v>8224</v>
      </c>
      <c r="H281" t="s">
        <v>8246</v>
      </c>
      <c r="I281">
        <v>1476651600</v>
      </c>
      <c r="J281">
        <v>1473189335</v>
      </c>
      <c r="K281" t="b">
        <v>0</v>
      </c>
      <c r="L281">
        <v>15</v>
      </c>
      <c r="M281" t="b">
        <v>1</v>
      </c>
      <c r="N281" t="s">
        <v>8304</v>
      </c>
      <c r="O281" s="5">
        <f>((E281/D281) *100)</f>
        <v>112.99999999999999</v>
      </c>
      <c r="P281" s="6">
        <f>IF(L281 = 0, 0, E281/L281)</f>
        <v>37.666666666666664</v>
      </c>
      <c r="Q281" t="str">
        <f>MID(N281,1,FIND("/",N281,1)-1)</f>
        <v>theater</v>
      </c>
      <c r="R281" t="str">
        <f>MID(N281,FIND("/",N281,1)+1,LEN(N281))</f>
        <v>musical</v>
      </c>
      <c r="S281" s="10">
        <f>(((J281/60)/60)/24)+DATE(1970,1,1)+(-5/24)</f>
        <v>42619.594155092585</v>
      </c>
      <c r="T281" s="10">
        <f>(((I281/60)/60)/24)+DATE(1970,1,1)+(-5/24)</f>
        <v>42659.666666666664</v>
      </c>
    </row>
    <row r="282" spans="1:20" ht="28.8" hidden="1" x14ac:dyDescent="0.3">
      <c r="A282">
        <v>2637</v>
      </c>
      <c r="B282" s="3" t="s">
        <v>2636</v>
      </c>
      <c r="C282" s="3" t="s">
        <v>6746</v>
      </c>
      <c r="D282">
        <v>500</v>
      </c>
      <c r="E282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8300</v>
      </c>
      <c r="O282" s="5">
        <f>((E282/D282) *100)</f>
        <v>166.2</v>
      </c>
      <c r="P282" s="6">
        <f>IF(L282 = 0, 0, E282/L282)</f>
        <v>31.96153846153846</v>
      </c>
      <c r="Q282" t="str">
        <f>MID(N282,1,FIND("/",N282,1)-1)</f>
        <v>technology</v>
      </c>
      <c r="R282" t="str">
        <f>MID(N282,FIND("/",N282,1)+1,LEN(N282))</f>
        <v>space exploration</v>
      </c>
      <c r="S282" s="10">
        <f>(((J282/60)/60)/24)+DATE(1970,1,1)+(-5/24)</f>
        <v>42639.341145833336</v>
      </c>
      <c r="T282" s="10">
        <f>(((I282/60)/60)/24)+DATE(1970,1,1)+(-5/24)</f>
        <v>42655.341145833336</v>
      </c>
    </row>
    <row r="283" spans="1:20" ht="43.2" hidden="1" x14ac:dyDescent="0.3">
      <c r="A283">
        <v>3461</v>
      </c>
      <c r="B283" s="3" t="s">
        <v>3459</v>
      </c>
      <c r="C283" s="3" t="s">
        <v>7570</v>
      </c>
      <c r="D283">
        <v>500</v>
      </c>
      <c r="E283">
        <v>695</v>
      </c>
      <c r="F283" t="s">
        <v>8218</v>
      </c>
      <c r="G283" t="s">
        <v>8223</v>
      </c>
      <c r="H283" t="s">
        <v>8245</v>
      </c>
      <c r="I283">
        <v>1477710000</v>
      </c>
      <c r="J283">
        <v>1475248279</v>
      </c>
      <c r="K283" t="b">
        <v>0</v>
      </c>
      <c r="L283">
        <v>12</v>
      </c>
      <c r="M283" t="b">
        <v>1</v>
      </c>
      <c r="N283" t="s">
        <v>8270</v>
      </c>
      <c r="O283" s="5">
        <f>((E283/D283) *100)</f>
        <v>139</v>
      </c>
      <c r="P283" s="6">
        <f>IF(L283 = 0, 0, E283/L283)</f>
        <v>57.916666666666664</v>
      </c>
      <c r="Q283" t="str">
        <f>MID(N283,1,FIND("/",N283,1)-1)</f>
        <v>theater</v>
      </c>
      <c r="R283" t="str">
        <f>MID(N283,FIND("/",N283,1)+1,LEN(N283))</f>
        <v>plays</v>
      </c>
      <c r="S283" s="10">
        <f>(((J283/60)/60)/24)+DATE(1970,1,1)+(-5/24)</f>
        <v>42643.424525462957</v>
      </c>
      <c r="T283" s="10">
        <f>(((I283/60)/60)/24)+DATE(1970,1,1)+(-5/24)</f>
        <v>42671.916666666664</v>
      </c>
    </row>
    <row r="284" spans="1:20" ht="43.2" hidden="1" x14ac:dyDescent="0.3">
      <c r="A284">
        <v>1039</v>
      </c>
      <c r="B284" s="3" t="s">
        <v>1039</v>
      </c>
      <c r="C284" s="3" t="s">
        <v>5148</v>
      </c>
      <c r="D284">
        <v>500</v>
      </c>
      <c r="E284">
        <v>641</v>
      </c>
      <c r="F284" t="s">
        <v>8218</v>
      </c>
      <c r="G284" t="s">
        <v>8223</v>
      </c>
      <c r="H284" t="s">
        <v>8245</v>
      </c>
      <c r="I284">
        <v>1481615940</v>
      </c>
      <c r="J284">
        <v>1479436646</v>
      </c>
      <c r="K284" t="b">
        <v>0</v>
      </c>
      <c r="L284">
        <v>30</v>
      </c>
      <c r="M284" t="b">
        <v>1</v>
      </c>
      <c r="N284" t="s">
        <v>8279</v>
      </c>
      <c r="O284" s="5">
        <f>((E284/D284) *100)</f>
        <v>128.19999999999999</v>
      </c>
      <c r="P284" s="6">
        <f>IF(L284 = 0, 0, E284/L284)</f>
        <v>21.366666666666667</v>
      </c>
      <c r="Q284" t="str">
        <f>MID(N284,1,FIND("/",N284,1)-1)</f>
        <v>music</v>
      </c>
      <c r="R284" t="str">
        <f>MID(N284,FIND("/",N284,1)+1,LEN(N284))</f>
        <v>electronic music</v>
      </c>
      <c r="S284" s="10">
        <f>(((J284/60)/60)/24)+DATE(1970,1,1)+(-5/24)</f>
        <v>42691.900995370372</v>
      </c>
      <c r="T284" s="10">
        <f>(((I284/60)/60)/24)+DATE(1970,1,1)+(-5/24)</f>
        <v>42717.124305555553</v>
      </c>
    </row>
    <row r="285" spans="1:20" ht="43.2" hidden="1" x14ac:dyDescent="0.3">
      <c r="A285">
        <v>1414</v>
      </c>
      <c r="B285" s="3" t="s">
        <v>1414</v>
      </c>
      <c r="C285" s="3" t="s">
        <v>5523</v>
      </c>
      <c r="D285">
        <v>500</v>
      </c>
      <c r="E285">
        <v>1</v>
      </c>
      <c r="F285" t="s">
        <v>8220</v>
      </c>
      <c r="G285" t="s">
        <v>8223</v>
      </c>
      <c r="H285" t="s">
        <v>8245</v>
      </c>
      <c r="I285">
        <v>1483423467</v>
      </c>
      <c r="J285">
        <v>1480831467</v>
      </c>
      <c r="K285" t="b">
        <v>0</v>
      </c>
      <c r="L285">
        <v>1</v>
      </c>
      <c r="M285" t="b">
        <v>0</v>
      </c>
      <c r="N285" t="s">
        <v>8286</v>
      </c>
      <c r="O285" s="5">
        <f>((E285/D285) *100)</f>
        <v>0.2</v>
      </c>
      <c r="P285" s="6">
        <f>IF(L285 = 0, 0, E285/L285)</f>
        <v>1</v>
      </c>
      <c r="Q285" t="str">
        <f>MID(N285,1,FIND("/",N285,1)-1)</f>
        <v>publishing</v>
      </c>
      <c r="R285" t="str">
        <f>MID(N285,FIND("/",N285,1)+1,LEN(N285))</f>
        <v>translations</v>
      </c>
      <c r="S285" s="10">
        <f>(((J285/60)/60)/24)+DATE(1970,1,1)+(-5/24)</f>
        <v>42708.044756944444</v>
      </c>
      <c r="T285" s="10">
        <f>(((I285/60)/60)/24)+DATE(1970,1,1)+(-5/24)</f>
        <v>42738.044756944444</v>
      </c>
    </row>
    <row r="286" spans="1:20" ht="43.2" hidden="1" x14ac:dyDescent="0.3">
      <c r="A286">
        <v>125</v>
      </c>
      <c r="B286" s="3" t="s">
        <v>126</v>
      </c>
      <c r="C286" s="3" t="s">
        <v>4235</v>
      </c>
      <c r="D286">
        <v>500</v>
      </c>
      <c r="E286">
        <v>70</v>
      </c>
      <c r="F286" t="s">
        <v>8219</v>
      </c>
      <c r="G286" t="s">
        <v>8228</v>
      </c>
      <c r="H286" t="s">
        <v>8250</v>
      </c>
      <c r="I286">
        <v>1486165880</v>
      </c>
      <c r="J286">
        <v>1480981880</v>
      </c>
      <c r="K286" t="b">
        <v>0</v>
      </c>
      <c r="L286">
        <v>6</v>
      </c>
      <c r="M286" t="b">
        <v>0</v>
      </c>
      <c r="N286" t="s">
        <v>8266</v>
      </c>
      <c r="O286" s="5">
        <f>((E286/D286) *100)</f>
        <v>14.000000000000002</v>
      </c>
      <c r="P286" s="6">
        <f>IF(L286 = 0, 0, E286/L286)</f>
        <v>11.666666666666666</v>
      </c>
      <c r="Q286" t="str">
        <f>MID(N286,1,FIND("/",N286,1)-1)</f>
        <v>film &amp; video</v>
      </c>
      <c r="R286" t="str">
        <f>MID(N286,FIND("/",N286,1)+1,LEN(N286))</f>
        <v>science fiction</v>
      </c>
      <c r="S286" s="10">
        <f>(((J286/60)/60)/24)+DATE(1970,1,1)+(-5/24)</f>
        <v>42709.78564814815</v>
      </c>
      <c r="T286" s="10">
        <f>(((I286/60)/60)/24)+DATE(1970,1,1)+(-5/24)</f>
        <v>42769.78564814815</v>
      </c>
    </row>
    <row r="287" spans="1:20" ht="43.2" hidden="1" x14ac:dyDescent="0.3">
      <c r="A287">
        <v>2254</v>
      </c>
      <c r="B287" s="3" t="s">
        <v>2254</v>
      </c>
      <c r="C287" s="3" t="s">
        <v>6363</v>
      </c>
      <c r="D287">
        <v>500</v>
      </c>
      <c r="E287">
        <v>2299</v>
      </c>
      <c r="F287" t="s">
        <v>8218</v>
      </c>
      <c r="G287" t="s">
        <v>8223</v>
      </c>
      <c r="H287" t="s">
        <v>8245</v>
      </c>
      <c r="I287">
        <v>1485271968</v>
      </c>
      <c r="J287">
        <v>1484667168</v>
      </c>
      <c r="K287" t="b">
        <v>0</v>
      </c>
      <c r="L287">
        <v>197</v>
      </c>
      <c r="M287" t="b">
        <v>1</v>
      </c>
      <c r="N287" t="s">
        <v>8296</v>
      </c>
      <c r="O287" s="5">
        <f>((E287/D287) *100)</f>
        <v>459.8</v>
      </c>
      <c r="P287" s="6">
        <f>IF(L287 = 0, 0, E287/L287)</f>
        <v>11.67005076142132</v>
      </c>
      <c r="Q287" t="str">
        <f>MID(N287,1,FIND("/",N287,1)-1)</f>
        <v>games</v>
      </c>
      <c r="R287" t="str">
        <f>MID(N287,FIND("/",N287,1)+1,LEN(N287))</f>
        <v>tabletop games</v>
      </c>
      <c r="S287" s="10">
        <f>(((J287/60)/60)/24)+DATE(1970,1,1)+(-5/24)</f>
        <v>42752.439444444441</v>
      </c>
      <c r="T287" s="10">
        <f>(((I287/60)/60)/24)+DATE(1970,1,1)+(-5/24)</f>
        <v>42759.439444444441</v>
      </c>
    </row>
    <row r="288" spans="1:20" ht="43.2" hidden="1" x14ac:dyDescent="0.3">
      <c r="A288">
        <v>3000</v>
      </c>
      <c r="B288" s="3" t="s">
        <v>2999</v>
      </c>
      <c r="C288" s="3" t="s">
        <v>7109</v>
      </c>
      <c r="D288">
        <v>500</v>
      </c>
      <c r="E288">
        <v>500</v>
      </c>
      <c r="F288" t="s">
        <v>8218</v>
      </c>
      <c r="G288" t="s">
        <v>8223</v>
      </c>
      <c r="H288" t="s">
        <v>8245</v>
      </c>
      <c r="I288">
        <v>1485885600</v>
      </c>
      <c r="J288">
        <v>1484682670</v>
      </c>
      <c r="K288" t="b">
        <v>0</v>
      </c>
      <c r="L288">
        <v>8</v>
      </c>
      <c r="M288" t="b">
        <v>1</v>
      </c>
      <c r="N288" t="s">
        <v>8302</v>
      </c>
      <c r="O288" s="5">
        <f>((E288/D288) *100)</f>
        <v>100</v>
      </c>
      <c r="P288" s="6">
        <f>IF(L288 = 0, 0, E288/L288)</f>
        <v>62.5</v>
      </c>
      <c r="Q288" t="str">
        <f>MID(N288,1,FIND("/",N288,1)-1)</f>
        <v>theater</v>
      </c>
      <c r="R288" t="str">
        <f>MID(N288,FIND("/",N288,1)+1,LEN(N288))</f>
        <v>spaces</v>
      </c>
      <c r="S288" s="10">
        <f>(((J288/60)/60)/24)+DATE(1970,1,1)+(-5/24)</f>
        <v>42752.61886574074</v>
      </c>
      <c r="T288" s="10">
        <f>(((I288/60)/60)/24)+DATE(1970,1,1)+(-5/24)</f>
        <v>42766.541666666664</v>
      </c>
    </row>
    <row r="289" spans="1:20" ht="28.8" hidden="1" x14ac:dyDescent="0.3">
      <c r="A289">
        <v>3881</v>
      </c>
      <c r="B289" s="3" t="s">
        <v>3877</v>
      </c>
      <c r="C289" s="3" t="s">
        <v>7989</v>
      </c>
      <c r="D289">
        <v>500</v>
      </c>
      <c r="E289">
        <v>25</v>
      </c>
      <c r="F289" t="s">
        <v>8219</v>
      </c>
      <c r="G289" t="s">
        <v>8223</v>
      </c>
      <c r="H289" t="s">
        <v>8245</v>
      </c>
      <c r="I289">
        <v>1487550399</v>
      </c>
      <c r="J289">
        <v>1484958399</v>
      </c>
      <c r="K289" t="b">
        <v>0</v>
      </c>
      <c r="L289">
        <v>1</v>
      </c>
      <c r="M289" t="b">
        <v>0</v>
      </c>
      <c r="N289" t="s">
        <v>8304</v>
      </c>
      <c r="O289" s="5">
        <f>((E289/D289) *100)</f>
        <v>5</v>
      </c>
      <c r="P289" s="6">
        <f>IF(L289 = 0, 0, E289/L289)</f>
        <v>25</v>
      </c>
      <c r="Q289" t="str">
        <f>MID(N289,1,FIND("/",N289,1)-1)</f>
        <v>theater</v>
      </c>
      <c r="R289" t="str">
        <f>MID(N289,FIND("/",N289,1)+1,LEN(N289))</f>
        <v>musical</v>
      </c>
      <c r="S289" s="10">
        <f>(((J289/60)/60)/24)+DATE(1970,1,1)+(-5/24)</f>
        <v>42755.810173611106</v>
      </c>
      <c r="T289" s="10">
        <f>(((I289/60)/60)/24)+DATE(1970,1,1)+(-5/24)</f>
        <v>42785.810173611106</v>
      </c>
    </row>
    <row r="290" spans="1:20" ht="43.2" hidden="1" x14ac:dyDescent="0.3">
      <c r="A290">
        <v>3289</v>
      </c>
      <c r="B290" s="3" t="s">
        <v>3288</v>
      </c>
      <c r="C290" s="3" t="s">
        <v>7398</v>
      </c>
      <c r="D290">
        <v>500</v>
      </c>
      <c r="E290">
        <v>665.21</v>
      </c>
      <c r="F290" t="s">
        <v>8218</v>
      </c>
      <c r="G290" t="s">
        <v>8224</v>
      </c>
      <c r="H290" t="s">
        <v>8246</v>
      </c>
      <c r="I290">
        <v>1487580602</v>
      </c>
      <c r="J290">
        <v>1485161402</v>
      </c>
      <c r="K290" t="b">
        <v>0</v>
      </c>
      <c r="L290">
        <v>25</v>
      </c>
      <c r="M290" t="b">
        <v>1</v>
      </c>
      <c r="N290" t="s">
        <v>8270</v>
      </c>
      <c r="O290" s="5">
        <f>((E290/D290) *100)</f>
        <v>133.04200000000003</v>
      </c>
      <c r="P290" s="6">
        <f>IF(L290 = 0, 0, E290/L290)</f>
        <v>26.608400000000003</v>
      </c>
      <c r="Q290" t="str">
        <f>MID(N290,1,FIND("/",N290,1)-1)</f>
        <v>theater</v>
      </c>
      <c r="R290" t="str">
        <f>MID(N290,FIND("/",N290,1)+1,LEN(N290))</f>
        <v>plays</v>
      </c>
      <c r="S290" s="10">
        <f>(((J290/60)/60)/24)+DATE(1970,1,1)+(-5/24)</f>
        <v>42758.159745370365</v>
      </c>
      <c r="T290" s="10">
        <f>(((I290/60)/60)/24)+DATE(1970,1,1)+(-5/24)</f>
        <v>42786.159745370365</v>
      </c>
    </row>
    <row r="291" spans="1:20" ht="43.2" hidden="1" x14ac:dyDescent="0.3">
      <c r="A291">
        <v>3133</v>
      </c>
      <c r="B291" s="3" t="s">
        <v>3132</v>
      </c>
      <c r="C291" s="3" t="s">
        <v>7242</v>
      </c>
      <c r="D291">
        <v>500</v>
      </c>
      <c r="E291">
        <v>540</v>
      </c>
      <c r="F291" t="s">
        <v>8221</v>
      </c>
      <c r="G291" t="s">
        <v>8224</v>
      </c>
      <c r="H291" t="s">
        <v>8246</v>
      </c>
      <c r="I291">
        <v>1490358834</v>
      </c>
      <c r="J291">
        <v>1487770434</v>
      </c>
      <c r="K291" t="b">
        <v>0</v>
      </c>
      <c r="L291">
        <v>16</v>
      </c>
      <c r="M291" t="b">
        <v>0</v>
      </c>
      <c r="N291" t="s">
        <v>8270</v>
      </c>
      <c r="O291" s="5">
        <f>((E291/D291) *100)</f>
        <v>108</v>
      </c>
      <c r="P291" s="6">
        <f>IF(L291 = 0, 0, E291/L291)</f>
        <v>33.75</v>
      </c>
      <c r="Q291" t="str">
        <f>MID(N291,1,FIND("/",N291,1)-1)</f>
        <v>theater</v>
      </c>
      <c r="R291" t="str">
        <f>MID(N291,FIND("/",N291,1)+1,LEN(N291))</f>
        <v>plays</v>
      </c>
      <c r="S291" s="10">
        <f>(((J291/60)/60)/24)+DATE(1970,1,1)+(-5/24)</f>
        <v>42788.356874999998</v>
      </c>
      <c r="T291" s="10">
        <f>(((I291/60)/60)/24)+DATE(1970,1,1)+(-5/24)</f>
        <v>42818.315208333333</v>
      </c>
    </row>
    <row r="292" spans="1:20" ht="43.2" hidden="1" x14ac:dyDescent="0.3">
      <c r="A292">
        <v>3136</v>
      </c>
      <c r="B292" s="3" t="s">
        <v>3135</v>
      </c>
      <c r="C292" s="3" t="s">
        <v>7245</v>
      </c>
      <c r="D292">
        <v>500</v>
      </c>
      <c r="E292">
        <v>639</v>
      </c>
      <c r="F292" t="s">
        <v>8221</v>
      </c>
      <c r="G292" t="s">
        <v>8224</v>
      </c>
      <c r="H292" t="s">
        <v>8246</v>
      </c>
      <c r="I292">
        <v>1491001140</v>
      </c>
      <c r="J292">
        <v>1487847954</v>
      </c>
      <c r="K292" t="b">
        <v>0</v>
      </c>
      <c r="L292">
        <v>22</v>
      </c>
      <c r="M292" t="b">
        <v>0</v>
      </c>
      <c r="N292" t="s">
        <v>8270</v>
      </c>
      <c r="O292" s="5">
        <f>((E292/D292) *100)</f>
        <v>127.8</v>
      </c>
      <c r="P292" s="6">
        <f>IF(L292 = 0, 0, E292/L292)</f>
        <v>29.045454545454547</v>
      </c>
      <c r="Q292" t="str">
        <f>MID(N292,1,FIND("/",N292,1)-1)</f>
        <v>theater</v>
      </c>
      <c r="R292" t="str">
        <f>MID(N292,FIND("/",N292,1)+1,LEN(N292))</f>
        <v>plays</v>
      </c>
      <c r="S292" s="10">
        <f>(((J292/60)/60)/24)+DATE(1970,1,1)+(-5/24)</f>
        <v>42789.25409722222</v>
      </c>
      <c r="T292" s="10">
        <f>(((I292/60)/60)/24)+DATE(1970,1,1)+(-5/24)</f>
        <v>42825.749305555553</v>
      </c>
    </row>
    <row r="293" spans="1:20" ht="57.6" hidden="1" x14ac:dyDescent="0.3">
      <c r="A293">
        <v>3141</v>
      </c>
      <c r="B293" s="3" t="s">
        <v>3140</v>
      </c>
      <c r="C293" s="3" t="s">
        <v>7250</v>
      </c>
      <c r="D293">
        <v>500</v>
      </c>
      <c r="E293">
        <v>258</v>
      </c>
      <c r="F293" t="s">
        <v>8221</v>
      </c>
      <c r="G293" t="s">
        <v>8232</v>
      </c>
      <c r="H293" t="s">
        <v>8248</v>
      </c>
      <c r="I293">
        <v>1492372800</v>
      </c>
      <c r="J293">
        <v>1488823488</v>
      </c>
      <c r="K293" t="b">
        <v>0</v>
      </c>
      <c r="L293">
        <v>8</v>
      </c>
      <c r="M293" t="b">
        <v>0</v>
      </c>
      <c r="N293" t="s">
        <v>8270</v>
      </c>
      <c r="O293" s="5">
        <f>((E293/D293) *100)</f>
        <v>51.6</v>
      </c>
      <c r="P293" s="6">
        <f>IF(L293 = 0, 0, E293/L293)</f>
        <v>32.25</v>
      </c>
      <c r="Q293" t="str">
        <f>MID(N293,1,FIND("/",N293,1)-1)</f>
        <v>theater</v>
      </c>
      <c r="R293" t="str">
        <f>MID(N293,FIND("/",N293,1)+1,LEN(N293))</f>
        <v>plays</v>
      </c>
      <c r="S293" s="10">
        <f>(((J293/60)/60)/24)+DATE(1970,1,1)+(-5/24)</f>
        <v>42800.544999999998</v>
      </c>
      <c r="T293" s="10">
        <f>(((I293/60)/60)/24)+DATE(1970,1,1)+(-5/24)</f>
        <v>42841.624999999993</v>
      </c>
    </row>
    <row r="294" spans="1:20" hidden="1" x14ac:dyDescent="0.3">
      <c r="A294">
        <v>465</v>
      </c>
      <c r="B294" s="3" t="s">
        <v>465</v>
      </c>
      <c r="C294" s="3" t="s">
        <v>4574</v>
      </c>
      <c r="D294">
        <v>512</v>
      </c>
      <c r="E29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8269</v>
      </c>
      <c r="O294" s="5">
        <f>((E294/D294) *100)</f>
        <v>26.953125</v>
      </c>
      <c r="P294" s="6">
        <f>IF(L294 = 0, 0, E294/L294)</f>
        <v>17.25</v>
      </c>
      <c r="Q294" t="str">
        <f>MID(N294,1,FIND("/",N294,1)-1)</f>
        <v>film &amp; video</v>
      </c>
      <c r="R294" t="str">
        <f>MID(N294,FIND("/",N294,1)+1,LEN(N294))</f>
        <v>animation</v>
      </c>
      <c r="S294" s="10">
        <f>(((J294/60)/60)/24)+DATE(1970,1,1)+(-5/24)</f>
        <v>41800.911736111106</v>
      </c>
      <c r="T294" s="10">
        <f>(((I294/60)/60)/24)+DATE(1970,1,1)+(-5/24)</f>
        <v>41816.911736111106</v>
      </c>
    </row>
    <row r="295" spans="1:20" ht="43.2" hidden="1" x14ac:dyDescent="0.3">
      <c r="A295">
        <v>615</v>
      </c>
      <c r="B295" s="3" t="s">
        <v>615</v>
      </c>
      <c r="C295" s="3" t="s">
        <v>4724</v>
      </c>
      <c r="D295">
        <v>515</v>
      </c>
      <c r="E295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8271</v>
      </c>
      <c r="O295" s="5">
        <f>((E295/D295) *100)</f>
        <v>0</v>
      </c>
      <c r="P295" s="6">
        <f>IF(L295 = 0, 0, E295/L295)</f>
        <v>0</v>
      </c>
      <c r="Q295" t="str">
        <f>MID(N295,1,FIND("/",N295,1)-1)</f>
        <v>technology</v>
      </c>
      <c r="R295" t="str">
        <f>MID(N295,FIND("/",N295,1)+1,LEN(N295))</f>
        <v>web</v>
      </c>
      <c r="S295" s="10">
        <f>(((J295/60)/60)/24)+DATE(1970,1,1)+(-5/24)</f>
        <v>42241.913877314808</v>
      </c>
      <c r="T295" s="10">
        <f>(((I295/60)/60)/24)+DATE(1970,1,1)+(-5/24)</f>
        <v>42271.913877314808</v>
      </c>
    </row>
    <row r="296" spans="1:20" ht="28.8" hidden="1" x14ac:dyDescent="0.3">
      <c r="A296">
        <v>1588</v>
      </c>
      <c r="B296" s="3" t="s">
        <v>1588</v>
      </c>
      <c r="C296" s="3" t="s">
        <v>5697</v>
      </c>
      <c r="D296">
        <v>516</v>
      </c>
      <c r="E296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8290</v>
      </c>
      <c r="O296" s="5">
        <f>((E296/D296) *100)</f>
        <v>0</v>
      </c>
      <c r="P296" s="6">
        <f>IF(L296 = 0, 0, E296/L296)</f>
        <v>0</v>
      </c>
      <c r="Q296" t="str">
        <f>MID(N296,1,FIND("/",N296,1)-1)</f>
        <v>photography</v>
      </c>
      <c r="R296" t="str">
        <f>MID(N296,FIND("/",N296,1)+1,LEN(N296))</f>
        <v>places</v>
      </c>
      <c r="S296" s="10">
        <f>(((J296/60)/60)/24)+DATE(1970,1,1)+(-5/24)</f>
        <v>42005.041655092595</v>
      </c>
      <c r="T296" s="10">
        <f>(((I296/60)/60)/24)+DATE(1970,1,1)+(-5/24)</f>
        <v>42035.633333333331</v>
      </c>
    </row>
    <row r="297" spans="1:20" ht="43.2" hidden="1" x14ac:dyDescent="0.3">
      <c r="A297">
        <v>4061</v>
      </c>
      <c r="B297" s="3" t="s">
        <v>4056</v>
      </c>
      <c r="C297" s="3" t="s">
        <v>8164</v>
      </c>
      <c r="D297">
        <v>525</v>
      </c>
      <c r="E29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8270</v>
      </c>
      <c r="O297" s="5">
        <f>((E297/D297) *100)</f>
        <v>0</v>
      </c>
      <c r="P297" s="6">
        <f>IF(L297 = 0, 0, E297/L297)</f>
        <v>0</v>
      </c>
      <c r="Q297" t="str">
        <f>MID(N297,1,FIND("/",N297,1)-1)</f>
        <v>theater</v>
      </c>
      <c r="R297" t="str">
        <f>MID(N297,FIND("/",N297,1)+1,LEN(N297))</f>
        <v>plays</v>
      </c>
      <c r="S297" s="10">
        <f>(((J297/60)/60)/24)+DATE(1970,1,1)+(-5/24)</f>
        <v>42420.933136574073</v>
      </c>
      <c r="T297" s="10">
        <f>(((I297/60)/60)/24)+DATE(1970,1,1)+(-5/24)</f>
        <v>42480.891469907401</v>
      </c>
    </row>
    <row r="298" spans="1:20" ht="43.2" hidden="1" x14ac:dyDescent="0.3">
      <c r="A298">
        <v>2773</v>
      </c>
      <c r="B298" s="3" t="s">
        <v>2772</v>
      </c>
      <c r="C298" s="3" t="s">
        <v>6882</v>
      </c>
      <c r="D298">
        <v>530</v>
      </c>
      <c r="E29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8303</v>
      </c>
      <c r="O298" s="5">
        <f>((E298/D298) *100)</f>
        <v>0.18867924528301888</v>
      </c>
      <c r="P298" s="6">
        <f>IF(L298 = 0, 0, E298/L298)</f>
        <v>1</v>
      </c>
      <c r="Q298" t="str">
        <f>MID(N298,1,FIND("/",N298,1)-1)</f>
        <v>publishing</v>
      </c>
      <c r="R298" t="str">
        <f>MID(N298,FIND("/",N298,1)+1,LEN(N298))</f>
        <v>children's books</v>
      </c>
      <c r="S298" s="10">
        <f>(((J298/60)/60)/24)+DATE(1970,1,1)+(-5/24)</f>
        <v>42474.656493055554</v>
      </c>
      <c r="T298" s="10">
        <f>(((I298/60)/60)/24)+DATE(1970,1,1)+(-5/24)</f>
        <v>42484.656493055554</v>
      </c>
    </row>
    <row r="299" spans="1:20" ht="28.8" hidden="1" x14ac:dyDescent="0.3">
      <c r="A299">
        <v>2215</v>
      </c>
      <c r="B299" s="3" t="s">
        <v>2215</v>
      </c>
      <c r="C299" s="3" t="s">
        <v>6324</v>
      </c>
      <c r="D299">
        <v>550</v>
      </c>
      <c r="E299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8279</v>
      </c>
      <c r="O299" s="5">
        <f>((E299/D299) *100)</f>
        <v>156.36363636363637</v>
      </c>
      <c r="P299" s="6">
        <f>IF(L299 = 0, 0, E299/L299)</f>
        <v>26.060606060606062</v>
      </c>
      <c r="Q299" t="str">
        <f>MID(N299,1,FIND("/",N299,1)-1)</f>
        <v>music</v>
      </c>
      <c r="R299" t="str">
        <f>MID(N299,FIND("/",N299,1)+1,LEN(N299))</f>
        <v>electronic music</v>
      </c>
      <c r="S299" s="10">
        <f>(((J299/60)/60)/24)+DATE(1970,1,1)+(-5/24)</f>
        <v>40958.508935185186</v>
      </c>
      <c r="T299" s="10">
        <f>(((I299/60)/60)/24)+DATE(1970,1,1)+(-5/24)</f>
        <v>40981.082638888889</v>
      </c>
    </row>
    <row r="300" spans="1:20" ht="43.2" hidden="1" x14ac:dyDescent="0.3">
      <c r="A300">
        <v>743</v>
      </c>
      <c r="B300" s="3" t="s">
        <v>743</v>
      </c>
      <c r="C300" s="3" t="s">
        <v>4852</v>
      </c>
      <c r="D300">
        <v>550</v>
      </c>
      <c r="E300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8273</v>
      </c>
      <c r="O300" s="5">
        <f>((E300/D300) *100)</f>
        <v>148</v>
      </c>
      <c r="P300" s="6">
        <f>IF(L300 = 0, 0, E300/L300)</f>
        <v>54.266666666666666</v>
      </c>
      <c r="Q300" t="str">
        <f>MID(N300,1,FIND("/",N300,1)-1)</f>
        <v>publishing</v>
      </c>
      <c r="R300" t="str">
        <f>MID(N300,FIND("/",N300,1)+1,LEN(N300))</f>
        <v>nonfiction</v>
      </c>
      <c r="S300" s="10">
        <f>(((J300/60)/60)/24)+DATE(1970,1,1)+(-5/24)</f>
        <v>40990.500983796293</v>
      </c>
      <c r="T300" s="10">
        <f>(((I300/60)/60)/24)+DATE(1970,1,1)+(-5/24)</f>
        <v>41015.666666666664</v>
      </c>
    </row>
    <row r="301" spans="1:20" ht="43.2" hidden="1" x14ac:dyDescent="0.3">
      <c r="A301">
        <v>461</v>
      </c>
      <c r="B301" s="3" t="s">
        <v>461</v>
      </c>
      <c r="C301" s="3" t="s">
        <v>4570</v>
      </c>
      <c r="D301">
        <v>550</v>
      </c>
      <c r="E301">
        <v>0</v>
      </c>
      <c r="F301" t="s">
        <v>8220</v>
      </c>
      <c r="G301" t="s">
        <v>8224</v>
      </c>
      <c r="H301" t="s">
        <v>8246</v>
      </c>
      <c r="I301">
        <v>1370204367</v>
      </c>
      <c r="J301">
        <v>1368476367</v>
      </c>
      <c r="K301" t="b">
        <v>0</v>
      </c>
      <c r="L301">
        <v>0</v>
      </c>
      <c r="M301" t="b">
        <v>0</v>
      </c>
      <c r="N301" t="s">
        <v>8269</v>
      </c>
      <c r="O301" s="5">
        <f>((E301/D301) *100)</f>
        <v>0</v>
      </c>
      <c r="P301" s="6">
        <f>IF(L301 = 0, 0, E301/L301)</f>
        <v>0</v>
      </c>
      <c r="Q301" t="str">
        <f>MID(N301,1,FIND("/",N301,1)-1)</f>
        <v>film &amp; video</v>
      </c>
      <c r="R301" t="str">
        <f>MID(N301,FIND("/",N301,1)+1,LEN(N301))</f>
        <v>animation</v>
      </c>
      <c r="S301" s="10">
        <f>(((J301/60)/60)/24)+DATE(1970,1,1)+(-5/24)</f>
        <v>41407.638506944444</v>
      </c>
      <c r="T301" s="10">
        <f>(((I301/60)/60)/24)+DATE(1970,1,1)+(-5/24)</f>
        <v>41427.638506944444</v>
      </c>
    </row>
    <row r="302" spans="1:20" ht="43.2" hidden="1" x14ac:dyDescent="0.3">
      <c r="A302">
        <v>3394</v>
      </c>
      <c r="B302" s="3" t="s">
        <v>3392</v>
      </c>
      <c r="C302" s="3" t="s">
        <v>7503</v>
      </c>
      <c r="D302">
        <v>550</v>
      </c>
      <c r="E302">
        <v>783</v>
      </c>
      <c r="F302" t="s">
        <v>8218</v>
      </c>
      <c r="G302" t="s">
        <v>8224</v>
      </c>
      <c r="H302" t="s">
        <v>8246</v>
      </c>
      <c r="I302">
        <v>1406470645</v>
      </c>
      <c r="J302">
        <v>1403878645</v>
      </c>
      <c r="K302" t="b">
        <v>0</v>
      </c>
      <c r="L302">
        <v>27</v>
      </c>
      <c r="M302" t="b">
        <v>1</v>
      </c>
      <c r="N302" t="s">
        <v>8270</v>
      </c>
      <c r="O302" s="5">
        <f>((E302/D302) *100)</f>
        <v>142.36363636363635</v>
      </c>
      <c r="P302" s="6">
        <f>IF(L302 = 0, 0, E302/L302)</f>
        <v>29</v>
      </c>
      <c r="Q302" t="str">
        <f>MID(N302,1,FIND("/",N302,1)-1)</f>
        <v>theater</v>
      </c>
      <c r="R302" t="str">
        <f>MID(N302,FIND("/",N302,1)+1,LEN(N302))</f>
        <v>plays</v>
      </c>
      <c r="S302" s="10">
        <f>(((J302/60)/60)/24)+DATE(1970,1,1)+(-5/24)</f>
        <v>41817.387094907404</v>
      </c>
      <c r="T302" s="10">
        <f>(((I302/60)/60)/24)+DATE(1970,1,1)+(-5/24)</f>
        <v>41847.387094907404</v>
      </c>
    </row>
    <row r="303" spans="1:20" hidden="1" x14ac:dyDescent="0.3">
      <c r="A303">
        <v>1084</v>
      </c>
      <c r="B303" s="3" t="s">
        <v>1084</v>
      </c>
      <c r="C303" s="3" t="s">
        <v>5193</v>
      </c>
      <c r="D303">
        <v>550</v>
      </c>
      <c r="E303">
        <v>0</v>
      </c>
      <c r="F303" t="s">
        <v>8220</v>
      </c>
      <c r="G303" t="s">
        <v>8223</v>
      </c>
      <c r="H303" t="s">
        <v>8245</v>
      </c>
      <c r="I303">
        <v>1407534804</v>
      </c>
      <c r="J303">
        <v>1404942804</v>
      </c>
      <c r="K303" t="b">
        <v>0</v>
      </c>
      <c r="L303">
        <v>0</v>
      </c>
      <c r="M303" t="b">
        <v>0</v>
      </c>
      <c r="N303" t="s">
        <v>8281</v>
      </c>
      <c r="O303" s="5">
        <f>((E303/D303) *100)</f>
        <v>0</v>
      </c>
      <c r="P303" s="6">
        <f>IF(L303 = 0, 0, E303/L303)</f>
        <v>0</v>
      </c>
      <c r="Q303" t="str">
        <f>MID(N303,1,FIND("/",N303,1)-1)</f>
        <v>games</v>
      </c>
      <c r="R303" t="str">
        <f>MID(N303,FIND("/",N303,1)+1,LEN(N303))</f>
        <v>video games</v>
      </c>
      <c r="S303" s="10">
        <f>(((J303/60)/60)/24)+DATE(1970,1,1)+(-5/24)</f>
        <v>41829.703749999993</v>
      </c>
      <c r="T303" s="10">
        <f>(((I303/60)/60)/24)+DATE(1970,1,1)+(-5/24)</f>
        <v>41859.703749999993</v>
      </c>
    </row>
    <row r="304" spans="1:20" ht="43.2" hidden="1" x14ac:dyDescent="0.3">
      <c r="A304">
        <v>3378</v>
      </c>
      <c r="B304" s="3" t="s">
        <v>3376</v>
      </c>
      <c r="C304" s="3" t="s">
        <v>7487</v>
      </c>
      <c r="D304">
        <v>550</v>
      </c>
      <c r="E304">
        <v>592</v>
      </c>
      <c r="F304" t="s">
        <v>8218</v>
      </c>
      <c r="G304" t="s">
        <v>8224</v>
      </c>
      <c r="H304" t="s">
        <v>8246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8270</v>
      </c>
      <c r="O304" s="5">
        <f>((E304/D304) *100)</f>
        <v>107.63636363636364</v>
      </c>
      <c r="P304" s="6">
        <f>IF(L304 = 0, 0, E304/L304)</f>
        <v>28.19047619047619</v>
      </c>
      <c r="Q304" t="str">
        <f>MID(N304,1,FIND("/",N304,1)-1)</f>
        <v>theater</v>
      </c>
      <c r="R304" t="str">
        <f>MID(N304,FIND("/",N304,1)+1,LEN(N304))</f>
        <v>plays</v>
      </c>
      <c r="S304" s="10">
        <f>(((J304/60)/60)/24)+DATE(1970,1,1)+(-5/24)</f>
        <v>41858.147060185183</v>
      </c>
      <c r="T304" s="10">
        <f>(((I304/60)/60)/24)+DATE(1970,1,1)+(-5/24)</f>
        <v>41882.338888888888</v>
      </c>
    </row>
    <row r="305" spans="1:20" ht="28.8" hidden="1" x14ac:dyDescent="0.3">
      <c r="A305">
        <v>3607</v>
      </c>
      <c r="B305" s="3" t="s">
        <v>3605</v>
      </c>
      <c r="C305" s="3" t="s">
        <v>7716</v>
      </c>
      <c r="D305">
        <v>550</v>
      </c>
      <c r="E305">
        <v>580</v>
      </c>
      <c r="F305" t="s">
        <v>8218</v>
      </c>
      <c r="G305" t="s">
        <v>8224</v>
      </c>
      <c r="H305" t="s">
        <v>8246</v>
      </c>
      <c r="I305">
        <v>1450137600</v>
      </c>
      <c r="J305">
        <v>1448924882</v>
      </c>
      <c r="K305" t="b">
        <v>0</v>
      </c>
      <c r="L305">
        <v>20</v>
      </c>
      <c r="M305" t="b">
        <v>1</v>
      </c>
      <c r="N305" t="s">
        <v>8270</v>
      </c>
      <c r="O305" s="5">
        <f>((E305/D305) *100)</f>
        <v>105.45454545454544</v>
      </c>
      <c r="P305" s="6">
        <f>IF(L305 = 0, 0, E305/L305)</f>
        <v>29</v>
      </c>
      <c r="Q305" t="str">
        <f>MID(N305,1,FIND("/",N305,1)-1)</f>
        <v>theater</v>
      </c>
      <c r="R305" t="str">
        <f>MID(N305,FIND("/",N305,1)+1,LEN(N305))</f>
        <v>plays</v>
      </c>
      <c r="S305" s="10">
        <f>(((J305/60)/60)/24)+DATE(1970,1,1)+(-5/24)</f>
        <v>42338.755578703705</v>
      </c>
      <c r="T305" s="10">
        <f>(((I305/60)/60)/24)+DATE(1970,1,1)+(-5/24)</f>
        <v>42352.791666666664</v>
      </c>
    </row>
    <row r="306" spans="1:20" ht="43.2" hidden="1" x14ac:dyDescent="0.3">
      <c r="A306">
        <v>3755</v>
      </c>
      <c r="B306" s="3" t="s">
        <v>3751</v>
      </c>
      <c r="C306" s="3" t="s">
        <v>7864</v>
      </c>
      <c r="D306">
        <v>550</v>
      </c>
      <c r="E306">
        <v>713</v>
      </c>
      <c r="F306" t="s">
        <v>8218</v>
      </c>
      <c r="G306" t="s">
        <v>8224</v>
      </c>
      <c r="H306" t="s">
        <v>8246</v>
      </c>
      <c r="I306">
        <v>1460753307</v>
      </c>
      <c r="J306">
        <v>1458161307</v>
      </c>
      <c r="K306" t="b">
        <v>0</v>
      </c>
      <c r="L306">
        <v>28</v>
      </c>
      <c r="M306" t="b">
        <v>1</v>
      </c>
      <c r="N306" t="s">
        <v>8304</v>
      </c>
      <c r="O306" s="5">
        <f>((E306/D306) *100)</f>
        <v>129.63636363636363</v>
      </c>
      <c r="P306" s="6">
        <f>IF(L306 = 0, 0, E306/L306)</f>
        <v>25.464285714285715</v>
      </c>
      <c r="Q306" t="str">
        <f>MID(N306,1,FIND("/",N306,1)-1)</f>
        <v>theater</v>
      </c>
      <c r="R306" t="str">
        <f>MID(N306,FIND("/",N306,1)+1,LEN(N306))</f>
        <v>musical</v>
      </c>
      <c r="S306" s="10">
        <f>(((J306/60)/60)/24)+DATE(1970,1,1)+(-5/24)</f>
        <v>42445.658645833326</v>
      </c>
      <c r="T306" s="10">
        <f>(((I306/60)/60)/24)+DATE(1970,1,1)+(-5/24)</f>
        <v>42475.658645833326</v>
      </c>
    </row>
    <row r="307" spans="1:20" ht="43.2" hidden="1" x14ac:dyDescent="0.3">
      <c r="A307">
        <v>2844</v>
      </c>
      <c r="B307" s="3" t="s">
        <v>2843</v>
      </c>
      <c r="C307" s="3" t="s">
        <v>6953</v>
      </c>
      <c r="D307">
        <v>550</v>
      </c>
      <c r="E307">
        <v>30</v>
      </c>
      <c r="F307" t="s">
        <v>8220</v>
      </c>
      <c r="G307" t="s">
        <v>8238</v>
      </c>
      <c r="H307" t="s">
        <v>8248</v>
      </c>
      <c r="I307">
        <v>1483535180</v>
      </c>
      <c r="J307">
        <v>1480943180</v>
      </c>
      <c r="K307" t="b">
        <v>0</v>
      </c>
      <c r="L307">
        <v>1</v>
      </c>
      <c r="M307" t="b">
        <v>0</v>
      </c>
      <c r="N307" t="s">
        <v>8270</v>
      </c>
      <c r="O307" s="5">
        <f>((E307/D307) *100)</f>
        <v>5.4545454545454541</v>
      </c>
      <c r="P307" s="6">
        <f>IF(L307 = 0, 0, E307/L307)</f>
        <v>30</v>
      </c>
      <c r="Q307" t="str">
        <f>MID(N307,1,FIND("/",N307,1)-1)</f>
        <v>theater</v>
      </c>
      <c r="R307" t="str">
        <f>MID(N307,FIND("/",N307,1)+1,LEN(N307))</f>
        <v>plays</v>
      </c>
      <c r="S307" s="10">
        <f>(((J307/60)/60)/24)+DATE(1970,1,1)+(-5/24)</f>
        <v>42709.337731481479</v>
      </c>
      <c r="T307" s="10">
        <f>(((I307/60)/60)/24)+DATE(1970,1,1)+(-5/24)</f>
        <v>42739.337731481479</v>
      </c>
    </row>
    <row r="308" spans="1:20" ht="43.2" hidden="1" x14ac:dyDescent="0.3">
      <c r="A308">
        <v>910</v>
      </c>
      <c r="B308" s="3" t="s">
        <v>910</v>
      </c>
      <c r="C308" s="3" t="s">
        <v>5019</v>
      </c>
      <c r="D308">
        <v>550</v>
      </c>
      <c r="E308">
        <v>123</v>
      </c>
      <c r="F308" t="s">
        <v>8220</v>
      </c>
      <c r="G308" t="s">
        <v>8224</v>
      </c>
      <c r="H308" t="s">
        <v>8246</v>
      </c>
      <c r="I308">
        <v>1488546319</v>
      </c>
      <c r="J308">
        <v>1483362319</v>
      </c>
      <c r="K308" t="b">
        <v>0</v>
      </c>
      <c r="L308">
        <v>5</v>
      </c>
      <c r="M308" t="b">
        <v>0</v>
      </c>
      <c r="N308" t="s">
        <v>8277</v>
      </c>
      <c r="O308" s="5">
        <f>((E308/D308) *100)</f>
        <v>22.363636363636363</v>
      </c>
      <c r="P308" s="6">
        <f>IF(L308 = 0, 0, E308/L308)</f>
        <v>24.6</v>
      </c>
      <c r="Q308" t="str">
        <f>MID(N308,1,FIND("/",N308,1)-1)</f>
        <v>music</v>
      </c>
      <c r="R308" t="str">
        <f>MID(N308,FIND("/",N308,1)+1,LEN(N308))</f>
        <v>jazz</v>
      </c>
      <c r="S308" s="10">
        <f>(((J308/60)/60)/24)+DATE(1970,1,1)+(-5/24)</f>
        <v>42737.337025462963</v>
      </c>
      <c r="T308" s="10">
        <f>(((I308/60)/60)/24)+DATE(1970,1,1)+(-5/24)</f>
        <v>42797.337025462963</v>
      </c>
    </row>
    <row r="309" spans="1:20" ht="57.6" hidden="1" x14ac:dyDescent="0.3">
      <c r="A309">
        <v>4012</v>
      </c>
      <c r="B309" s="3" t="s">
        <v>4007</v>
      </c>
      <c r="C309" s="3" t="s">
        <v>8116</v>
      </c>
      <c r="D309">
        <v>575</v>
      </c>
      <c r="E309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8270</v>
      </c>
      <c r="O309" s="5">
        <f>((E309/D309) *100)</f>
        <v>0</v>
      </c>
      <c r="P309" s="6">
        <f>IF(L309 = 0, 0, E309/L309)</f>
        <v>0</v>
      </c>
      <c r="Q309" t="str">
        <f>MID(N309,1,FIND("/",N309,1)-1)</f>
        <v>theater</v>
      </c>
      <c r="R309" t="str">
        <f>MID(N309,FIND("/",N309,1)+1,LEN(N309))</f>
        <v>plays</v>
      </c>
      <c r="S309" s="10">
        <f>(((J309/60)/60)/24)+DATE(1970,1,1)+(-5/24)</f>
        <v>42096.336215277777</v>
      </c>
      <c r="T309" s="10">
        <f>(((I309/60)/60)/24)+DATE(1970,1,1)+(-5/24)</f>
        <v>42126.336215277777</v>
      </c>
    </row>
    <row r="310" spans="1:20" ht="57.6" hidden="1" x14ac:dyDescent="0.3">
      <c r="A310">
        <v>1078</v>
      </c>
      <c r="B310" s="3" t="s">
        <v>1078</v>
      </c>
      <c r="C310" s="3" t="s">
        <v>5187</v>
      </c>
      <c r="D310">
        <v>600</v>
      </c>
      <c r="E310">
        <v>45</v>
      </c>
      <c r="F310" t="s">
        <v>8220</v>
      </c>
      <c r="G310" t="s">
        <v>8223</v>
      </c>
      <c r="H310" t="s">
        <v>8245</v>
      </c>
      <c r="I310">
        <v>1311309721</v>
      </c>
      <c r="J310">
        <v>1307421721</v>
      </c>
      <c r="K310" t="b">
        <v>0</v>
      </c>
      <c r="L310">
        <v>5</v>
      </c>
      <c r="M310" t="b">
        <v>0</v>
      </c>
      <c r="N310" t="s">
        <v>8281</v>
      </c>
      <c r="O310" s="5">
        <f>((E310/D310) *100)</f>
        <v>7.5</v>
      </c>
      <c r="P310" s="6">
        <f>IF(L310 = 0, 0, E310/L310)</f>
        <v>9</v>
      </c>
      <c r="Q310" t="str">
        <f>MID(N310,1,FIND("/",N310,1)-1)</f>
        <v>games</v>
      </c>
      <c r="R310" t="str">
        <f>MID(N310,FIND("/",N310,1)+1,LEN(N310))</f>
        <v>video games</v>
      </c>
      <c r="S310" s="10">
        <f>(((J310/60)/60)/24)+DATE(1970,1,1)+(-5/24)</f>
        <v>40700.987511574072</v>
      </c>
      <c r="T310" s="10">
        <f>(((I310/60)/60)/24)+DATE(1970,1,1)+(-5/24)</f>
        <v>40745.987511574072</v>
      </c>
    </row>
    <row r="311" spans="1:20" ht="57.6" hidden="1" x14ac:dyDescent="0.3">
      <c r="A311">
        <v>1837</v>
      </c>
      <c r="B311" s="3" t="s">
        <v>1837</v>
      </c>
      <c r="C311" s="3" t="s">
        <v>5946</v>
      </c>
      <c r="D311">
        <v>600</v>
      </c>
      <c r="E311">
        <v>1841</v>
      </c>
      <c r="F311" t="s">
        <v>8218</v>
      </c>
      <c r="G311" t="s">
        <v>8223</v>
      </c>
      <c r="H311" t="s">
        <v>8245</v>
      </c>
      <c r="I311">
        <v>1332029335</v>
      </c>
      <c r="J311">
        <v>1326848935</v>
      </c>
      <c r="K311" t="b">
        <v>0</v>
      </c>
      <c r="L311">
        <v>30</v>
      </c>
      <c r="M311" t="b">
        <v>1</v>
      </c>
      <c r="N311" t="s">
        <v>8275</v>
      </c>
      <c r="O311" s="5">
        <f>((E311/D311) *100)</f>
        <v>306.83333333333331</v>
      </c>
      <c r="P311" s="6">
        <f>IF(L311 = 0, 0, E311/L311)</f>
        <v>61.366666666666667</v>
      </c>
      <c r="Q311" t="str">
        <f>MID(N311,1,FIND("/",N311,1)-1)</f>
        <v>music</v>
      </c>
      <c r="R311" t="str">
        <f>MID(N311,FIND("/",N311,1)+1,LEN(N311))</f>
        <v>rock</v>
      </c>
      <c r="S311" s="10">
        <f>(((J311/60)/60)/24)+DATE(1970,1,1)+(-5/24)</f>
        <v>40925.839525462965</v>
      </c>
      <c r="T311" s="10">
        <f>(((I311/60)/60)/24)+DATE(1970,1,1)+(-5/24)</f>
        <v>40985.797858796293</v>
      </c>
    </row>
    <row r="312" spans="1:20" hidden="1" x14ac:dyDescent="0.3">
      <c r="A312">
        <v>1927</v>
      </c>
      <c r="B312" s="3" t="s">
        <v>1927</v>
      </c>
      <c r="C312" s="3" t="s">
        <v>6036</v>
      </c>
      <c r="D312">
        <v>600</v>
      </c>
      <c r="E312">
        <v>620</v>
      </c>
      <c r="F312" t="s">
        <v>8218</v>
      </c>
      <c r="G312" t="s">
        <v>8223</v>
      </c>
      <c r="H312" t="s">
        <v>8245</v>
      </c>
      <c r="I312">
        <v>1331182740</v>
      </c>
      <c r="J312">
        <v>1329856839</v>
      </c>
      <c r="K312" t="b">
        <v>0</v>
      </c>
      <c r="L312">
        <v>11</v>
      </c>
      <c r="M312" t="b">
        <v>1</v>
      </c>
      <c r="N312" t="s">
        <v>8278</v>
      </c>
      <c r="O312" s="5">
        <f>((E312/D312) *100)</f>
        <v>103.33333333333334</v>
      </c>
      <c r="P312" s="6">
        <f>IF(L312 = 0, 0, E312/L312)</f>
        <v>56.363636363636367</v>
      </c>
      <c r="Q312" t="str">
        <f>MID(N312,1,FIND("/",N312,1)-1)</f>
        <v>music</v>
      </c>
      <c r="R312" t="str">
        <f>MID(N312,FIND("/",N312,1)+1,LEN(N312))</f>
        <v>indie rock</v>
      </c>
      <c r="S312" s="10">
        <f>(((J312/60)/60)/24)+DATE(1970,1,1)+(-5/24)</f>
        <v>40960.653229166666</v>
      </c>
      <c r="T312" s="10">
        <f>(((I312/60)/60)/24)+DATE(1970,1,1)+(-5/24)</f>
        <v>40975.999305555553</v>
      </c>
    </row>
    <row r="313" spans="1:20" ht="28.8" hidden="1" x14ac:dyDescent="0.3">
      <c r="A313">
        <v>2492</v>
      </c>
      <c r="B313" s="3" t="s">
        <v>2491</v>
      </c>
      <c r="C313" s="3" t="s">
        <v>6601</v>
      </c>
      <c r="D313">
        <v>600</v>
      </c>
      <c r="E313">
        <v>750</v>
      </c>
      <c r="F313" t="s">
        <v>8218</v>
      </c>
      <c r="G313" t="s">
        <v>8223</v>
      </c>
      <c r="H313" t="s">
        <v>8245</v>
      </c>
      <c r="I313">
        <v>1339840740</v>
      </c>
      <c r="J313">
        <v>1335397188</v>
      </c>
      <c r="K313" t="b">
        <v>0</v>
      </c>
      <c r="L313">
        <v>27</v>
      </c>
      <c r="M313" t="b">
        <v>1</v>
      </c>
      <c r="N313" t="s">
        <v>8278</v>
      </c>
      <c r="O313" s="5">
        <f>((E313/D313) *100)</f>
        <v>125</v>
      </c>
      <c r="P313" s="6">
        <f>IF(L313 = 0, 0, E313/L313)</f>
        <v>27.777777777777779</v>
      </c>
      <c r="Q313" t="str">
        <f>MID(N313,1,FIND("/",N313,1)-1)</f>
        <v>music</v>
      </c>
      <c r="R313" t="str">
        <f>MID(N313,FIND("/",N313,1)+1,LEN(N313))</f>
        <v>indie rock</v>
      </c>
      <c r="S313" s="10">
        <f>(((J313/60)/60)/24)+DATE(1970,1,1)+(-5/24)</f>
        <v>41024.777638888889</v>
      </c>
      <c r="T313" s="10">
        <f>(((I313/60)/60)/24)+DATE(1970,1,1)+(-5/24)</f>
        <v>41076.207638888889</v>
      </c>
    </row>
    <row r="314" spans="1:20" ht="43.2" hidden="1" x14ac:dyDescent="0.3">
      <c r="A314">
        <v>2500</v>
      </c>
      <c r="B314" s="3" t="s">
        <v>2499</v>
      </c>
      <c r="C314" s="3" t="s">
        <v>6609</v>
      </c>
      <c r="D314">
        <v>600</v>
      </c>
      <c r="E314">
        <v>680</v>
      </c>
      <c r="F314" t="s">
        <v>8218</v>
      </c>
      <c r="G314" t="s">
        <v>8223</v>
      </c>
      <c r="H314" t="s">
        <v>8245</v>
      </c>
      <c r="I314">
        <v>1340476375</v>
      </c>
      <c r="J314">
        <v>1337884375</v>
      </c>
      <c r="K314" t="b">
        <v>0</v>
      </c>
      <c r="L314">
        <v>29</v>
      </c>
      <c r="M314" t="b">
        <v>1</v>
      </c>
      <c r="N314" t="s">
        <v>8278</v>
      </c>
      <c r="O314" s="5">
        <f>((E314/D314) *100)</f>
        <v>113.33333333333333</v>
      </c>
      <c r="P314" s="6">
        <f>IF(L314 = 0, 0, E314/L314)</f>
        <v>23.448275862068964</v>
      </c>
      <c r="Q314" t="str">
        <f>MID(N314,1,FIND("/",N314,1)-1)</f>
        <v>music</v>
      </c>
      <c r="R314" t="str">
        <f>MID(N314,FIND("/",N314,1)+1,LEN(N314))</f>
        <v>indie rock</v>
      </c>
      <c r="S314" s="10">
        <f>(((J314/60)/60)/24)+DATE(1970,1,1)+(-5/24)</f>
        <v>41053.564525462964</v>
      </c>
      <c r="T314" s="10">
        <f>(((I314/60)/60)/24)+DATE(1970,1,1)+(-5/24)</f>
        <v>41083.564525462964</v>
      </c>
    </row>
    <row r="315" spans="1:20" ht="43.2" hidden="1" x14ac:dyDescent="0.3">
      <c r="A315">
        <v>1937</v>
      </c>
      <c r="B315" s="3" t="s">
        <v>1937</v>
      </c>
      <c r="C315" s="3" t="s">
        <v>6046</v>
      </c>
      <c r="D315">
        <v>600</v>
      </c>
      <c r="E315">
        <v>1123.47</v>
      </c>
      <c r="F315" t="s">
        <v>8218</v>
      </c>
      <c r="G315" t="s">
        <v>8223</v>
      </c>
      <c r="H315" t="s">
        <v>8245</v>
      </c>
      <c r="I315">
        <v>1339732740</v>
      </c>
      <c r="J315">
        <v>1338346281</v>
      </c>
      <c r="K315" t="b">
        <v>0</v>
      </c>
      <c r="L315">
        <v>29</v>
      </c>
      <c r="M315" t="b">
        <v>1</v>
      </c>
      <c r="N315" t="s">
        <v>8278</v>
      </c>
      <c r="O315" s="5">
        <f>((E315/D315) *100)</f>
        <v>187.245</v>
      </c>
      <c r="P315" s="6">
        <f>IF(L315 = 0, 0, E315/L315)</f>
        <v>38.740344827586206</v>
      </c>
      <c r="Q315" t="str">
        <f>MID(N315,1,FIND("/",N315,1)-1)</f>
        <v>music</v>
      </c>
      <c r="R315" t="str">
        <f>MID(N315,FIND("/",N315,1)+1,LEN(N315))</f>
        <v>indie rock</v>
      </c>
      <c r="S315" s="10">
        <f>(((J315/60)/60)/24)+DATE(1970,1,1)+(-5/24)</f>
        <v>41058.91065972222</v>
      </c>
      <c r="T315" s="10">
        <f>(((I315/60)/60)/24)+DATE(1970,1,1)+(-5/24)</f>
        <v>41074.957638888889</v>
      </c>
    </row>
    <row r="316" spans="1:20" ht="43.2" hidden="1" x14ac:dyDescent="0.3">
      <c r="A316">
        <v>2100</v>
      </c>
      <c r="B316" s="3" t="s">
        <v>2100</v>
      </c>
      <c r="C316" s="3" t="s">
        <v>6209</v>
      </c>
      <c r="D316">
        <v>600</v>
      </c>
      <c r="E316">
        <v>820</v>
      </c>
      <c r="F316" t="s">
        <v>8218</v>
      </c>
      <c r="G316" t="s">
        <v>8223</v>
      </c>
      <c r="H316" t="s">
        <v>8245</v>
      </c>
      <c r="I316">
        <v>1341028740</v>
      </c>
      <c r="J316">
        <v>1339704141</v>
      </c>
      <c r="K316" t="b">
        <v>0</v>
      </c>
      <c r="L316">
        <v>27</v>
      </c>
      <c r="M316" t="b">
        <v>1</v>
      </c>
      <c r="N316" t="s">
        <v>8278</v>
      </c>
      <c r="O316" s="5">
        <f>((E316/D316) *100)</f>
        <v>136.66666666666666</v>
      </c>
      <c r="P316" s="6">
        <f>IF(L316 = 0, 0, E316/L316)</f>
        <v>30.37037037037037</v>
      </c>
      <c r="Q316" t="str">
        <f>MID(N316,1,FIND("/",N316,1)-1)</f>
        <v>music</v>
      </c>
      <c r="R316" t="str">
        <f>MID(N316,FIND("/",N316,1)+1,LEN(N316))</f>
        <v>indie rock</v>
      </c>
      <c r="S316" s="10">
        <f>(((J316/60)/60)/24)+DATE(1970,1,1)+(-5/24)</f>
        <v>41074.62663194444</v>
      </c>
      <c r="T316" s="10">
        <f>(((I316/60)/60)/24)+DATE(1970,1,1)+(-5/24)</f>
        <v>41089.957638888889</v>
      </c>
    </row>
    <row r="317" spans="1:20" ht="57.6" hidden="1" x14ac:dyDescent="0.3">
      <c r="A317">
        <v>382</v>
      </c>
      <c r="B317" s="3" t="s">
        <v>382</v>
      </c>
      <c r="C317" s="3" t="s">
        <v>4491</v>
      </c>
      <c r="D317">
        <v>600</v>
      </c>
      <c r="E317">
        <v>1535</v>
      </c>
      <c r="F317" t="s">
        <v>8218</v>
      </c>
      <c r="G317" t="s">
        <v>8223</v>
      </c>
      <c r="H317" t="s">
        <v>8245</v>
      </c>
      <c r="I317">
        <v>1346950900</v>
      </c>
      <c r="J317">
        <v>1345741300</v>
      </c>
      <c r="K317" t="b">
        <v>0</v>
      </c>
      <c r="L317">
        <v>22</v>
      </c>
      <c r="M317" t="b">
        <v>1</v>
      </c>
      <c r="N317" t="s">
        <v>8268</v>
      </c>
      <c r="O317" s="5">
        <f>((E317/D317) *100)</f>
        <v>255.83333333333331</v>
      </c>
      <c r="P317" s="6">
        <f>IF(L317 = 0, 0, E317/L317)</f>
        <v>69.772727272727266</v>
      </c>
      <c r="Q317" t="str">
        <f>MID(N317,1,FIND("/",N317,1)-1)</f>
        <v>film &amp; video</v>
      </c>
      <c r="R317" t="str">
        <f>MID(N317,FIND("/",N317,1)+1,LEN(N317))</f>
        <v>documentary</v>
      </c>
      <c r="S317" s="10">
        <f>(((J317/60)/60)/24)+DATE(1970,1,1)+(-5/24)</f>
        <v>41144.501157407409</v>
      </c>
      <c r="T317" s="10">
        <f>(((I317/60)/60)/24)+DATE(1970,1,1)+(-5/24)</f>
        <v>41158.501157407409</v>
      </c>
    </row>
    <row r="318" spans="1:20" ht="43.2" hidden="1" x14ac:dyDescent="0.3">
      <c r="A318">
        <v>2096</v>
      </c>
      <c r="B318" s="3" t="s">
        <v>2096</v>
      </c>
      <c r="C318" s="3" t="s">
        <v>6205</v>
      </c>
      <c r="D318">
        <v>600</v>
      </c>
      <c r="E318">
        <v>610</v>
      </c>
      <c r="F318" t="s">
        <v>8218</v>
      </c>
      <c r="G318" t="s">
        <v>8223</v>
      </c>
      <c r="H318" t="s">
        <v>8245</v>
      </c>
      <c r="I318">
        <v>1351223940</v>
      </c>
      <c r="J318">
        <v>1349892735</v>
      </c>
      <c r="K318" t="b">
        <v>0</v>
      </c>
      <c r="L318">
        <v>14</v>
      </c>
      <c r="M318" t="b">
        <v>1</v>
      </c>
      <c r="N318" t="s">
        <v>8278</v>
      </c>
      <c r="O318" s="5">
        <f>((E318/D318) *100)</f>
        <v>101.66666666666666</v>
      </c>
      <c r="P318" s="6">
        <f>IF(L318 = 0, 0, E318/L318)</f>
        <v>43.571428571428569</v>
      </c>
      <c r="Q318" t="str">
        <f>MID(N318,1,FIND("/",N318,1)-1)</f>
        <v>music</v>
      </c>
      <c r="R318" t="str">
        <f>MID(N318,FIND("/",N318,1)+1,LEN(N318))</f>
        <v>indie rock</v>
      </c>
      <c r="S318" s="10">
        <f>(((J318/60)/60)/24)+DATE(1970,1,1)+(-5/24)</f>
        <v>41192.550173611111</v>
      </c>
      <c r="T318" s="10">
        <f>(((I318/60)/60)/24)+DATE(1970,1,1)+(-5/24)</f>
        <v>41207.957638888889</v>
      </c>
    </row>
    <row r="319" spans="1:20" ht="43.2" hidden="1" x14ac:dyDescent="0.3">
      <c r="A319">
        <v>812</v>
      </c>
      <c r="B319" s="3" t="s">
        <v>812</v>
      </c>
      <c r="C319" s="3" t="s">
        <v>4921</v>
      </c>
      <c r="D319">
        <v>600</v>
      </c>
      <c r="E319">
        <v>911</v>
      </c>
      <c r="F319" t="s">
        <v>8218</v>
      </c>
      <c r="G319" t="s">
        <v>8223</v>
      </c>
      <c r="H319" t="s">
        <v>8245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8275</v>
      </c>
      <c r="O319" s="5">
        <f>((E319/D319) *100)</f>
        <v>151.83333333333334</v>
      </c>
      <c r="P319" s="6">
        <f>IF(L319 = 0, 0, E319/L319)</f>
        <v>27.606060606060606</v>
      </c>
      <c r="Q319" t="str">
        <f>MID(N319,1,FIND("/",N319,1)-1)</f>
        <v>music</v>
      </c>
      <c r="R319" t="str">
        <f>MID(N319,FIND("/",N319,1)+1,LEN(N319))</f>
        <v>rock</v>
      </c>
      <c r="S319" s="10">
        <f>(((J319/60)/60)/24)+DATE(1970,1,1)+(-5/24)</f>
        <v>41281.809629629628</v>
      </c>
      <c r="T319" s="10">
        <f>(((I319/60)/60)/24)+DATE(1970,1,1)+(-5/24)</f>
        <v>41334.373611111107</v>
      </c>
    </row>
    <row r="320" spans="1:20" ht="43.2" hidden="1" x14ac:dyDescent="0.3">
      <c r="A320">
        <v>1463</v>
      </c>
      <c r="B320" s="3" t="s">
        <v>1463</v>
      </c>
      <c r="C320" s="3" t="s">
        <v>5572</v>
      </c>
      <c r="D320">
        <v>600</v>
      </c>
      <c r="E320">
        <v>886</v>
      </c>
      <c r="F320" t="s">
        <v>8218</v>
      </c>
      <c r="G320" t="s">
        <v>8223</v>
      </c>
      <c r="H320" t="s">
        <v>8245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8287</v>
      </c>
      <c r="O320" s="5">
        <f>((E320/D320) *100)</f>
        <v>147.66666666666666</v>
      </c>
      <c r="P320" s="6">
        <f>IF(L320 = 0, 0, E320/L320)</f>
        <v>35.44</v>
      </c>
      <c r="Q320" t="str">
        <f>MID(N320,1,FIND("/",N320,1)-1)</f>
        <v>publishing</v>
      </c>
      <c r="R320" t="str">
        <f>MID(N320,FIND("/",N320,1)+1,LEN(N320))</f>
        <v>radio &amp; podcasts</v>
      </c>
      <c r="S320" s="10">
        <f>(((J320/60)/60)/24)+DATE(1970,1,1)+(-5/24)</f>
        <v>41326.702986111108</v>
      </c>
      <c r="T320" s="10">
        <f>(((I320/60)/60)/24)+DATE(1970,1,1)+(-5/24)</f>
        <v>41371.661319444444</v>
      </c>
    </row>
    <row r="321" spans="1:20" ht="43.2" hidden="1" x14ac:dyDescent="0.3">
      <c r="A321">
        <v>2214</v>
      </c>
      <c r="B321" s="3" t="s">
        <v>2214</v>
      </c>
      <c r="C321" s="3" t="s">
        <v>6323</v>
      </c>
      <c r="D321">
        <v>600</v>
      </c>
      <c r="E321">
        <v>1755.01</v>
      </c>
      <c r="F321" t="s">
        <v>8218</v>
      </c>
      <c r="G321" t="s">
        <v>8223</v>
      </c>
      <c r="H321" t="s">
        <v>8245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8279</v>
      </c>
      <c r="O321" s="5">
        <f>((E321/D321) *100)</f>
        <v>292.50166666666667</v>
      </c>
      <c r="P321" s="6">
        <f>IF(L321 = 0, 0, E321/L321)</f>
        <v>73.125416666666666</v>
      </c>
      <c r="Q321" t="str">
        <f>MID(N321,1,FIND("/",N321,1)-1)</f>
        <v>music</v>
      </c>
      <c r="R321" t="str">
        <f>MID(N321,FIND("/",N321,1)+1,LEN(N321))</f>
        <v>electronic music</v>
      </c>
      <c r="S321" s="10">
        <f>(((J321/60)/60)/24)+DATE(1970,1,1)+(-5/24)</f>
        <v>41646.58388888889</v>
      </c>
      <c r="T321" s="10">
        <f>(((I321/60)/60)/24)+DATE(1970,1,1)+(-5/24)</f>
        <v>41676.58388888889</v>
      </c>
    </row>
    <row r="322" spans="1:20" ht="57.6" hidden="1" x14ac:dyDescent="0.3">
      <c r="A322">
        <v>68</v>
      </c>
      <c r="B322" s="3" t="s">
        <v>70</v>
      </c>
      <c r="C322" s="3" t="s">
        <v>4178</v>
      </c>
      <c r="D322">
        <v>600</v>
      </c>
      <c r="E322">
        <v>763</v>
      </c>
      <c r="F322" t="s">
        <v>8218</v>
      </c>
      <c r="G322" t="s">
        <v>8224</v>
      </c>
      <c r="H322" t="s">
        <v>8246</v>
      </c>
      <c r="I322">
        <v>1393162791</v>
      </c>
      <c r="J322">
        <v>1390570791</v>
      </c>
      <c r="K322" t="b">
        <v>0</v>
      </c>
      <c r="L322">
        <v>36</v>
      </c>
      <c r="M322" t="b">
        <v>1</v>
      </c>
      <c r="N322" t="s">
        <v>8265</v>
      </c>
      <c r="O322" s="5">
        <f>((E322/D322) *100)</f>
        <v>127.16666666666667</v>
      </c>
      <c r="P322" s="6">
        <f>IF(L322 = 0, 0, E322/L322)</f>
        <v>21.194444444444443</v>
      </c>
      <c r="Q322" t="str">
        <f>MID(N322,1,FIND("/",N322,1)-1)</f>
        <v>film &amp; video</v>
      </c>
      <c r="R322" t="str">
        <f>MID(N322,FIND("/",N322,1)+1,LEN(N322))</f>
        <v>shorts</v>
      </c>
      <c r="S322" s="10">
        <f>(((J322/60)/60)/24)+DATE(1970,1,1)+(-5/24)</f>
        <v>41663.36100694444</v>
      </c>
      <c r="T322" s="10">
        <f>(((I322/60)/60)/24)+DATE(1970,1,1)+(-5/24)</f>
        <v>41693.36100694444</v>
      </c>
    </row>
    <row r="323" spans="1:20" ht="43.2" hidden="1" x14ac:dyDescent="0.3">
      <c r="A323">
        <v>2333</v>
      </c>
      <c r="B323" s="3" t="s">
        <v>2333</v>
      </c>
      <c r="C323" s="3" t="s">
        <v>6442</v>
      </c>
      <c r="D323">
        <v>600</v>
      </c>
      <c r="E323">
        <v>1273</v>
      </c>
      <c r="F323" t="s">
        <v>8218</v>
      </c>
      <c r="G323" t="s">
        <v>8223</v>
      </c>
      <c r="H323" t="s">
        <v>8245</v>
      </c>
      <c r="I323">
        <v>1401385800</v>
      </c>
      <c r="J323">
        <v>1399563390</v>
      </c>
      <c r="K323" t="b">
        <v>1</v>
      </c>
      <c r="L323">
        <v>94</v>
      </c>
      <c r="M323" t="b">
        <v>1</v>
      </c>
      <c r="N323" t="s">
        <v>8297</v>
      </c>
      <c r="O323" s="5">
        <f>((E323/D323) *100)</f>
        <v>212.16666666666666</v>
      </c>
      <c r="P323" s="6">
        <f>IF(L323 = 0, 0, E323/L323)</f>
        <v>13.542553191489361</v>
      </c>
      <c r="Q323" t="str">
        <f>MID(N323,1,FIND("/",N323,1)-1)</f>
        <v>food</v>
      </c>
      <c r="R323" t="str">
        <f>MID(N323,FIND("/",N323,1)+1,LEN(N323))</f>
        <v>small batch</v>
      </c>
      <c r="S323" s="10">
        <f>(((J323/60)/60)/24)+DATE(1970,1,1)+(-5/24)</f>
        <v>41767.442013888889</v>
      </c>
      <c r="T323" s="10">
        <f>(((I323/60)/60)/24)+DATE(1970,1,1)+(-5/24)</f>
        <v>41788.534722222219</v>
      </c>
    </row>
    <row r="324" spans="1:20" ht="43.2" hidden="1" x14ac:dyDescent="0.3">
      <c r="A324">
        <v>130</v>
      </c>
      <c r="B324" s="3" t="s">
        <v>131</v>
      </c>
      <c r="C324" s="3" t="s">
        <v>4240</v>
      </c>
      <c r="D324">
        <v>600</v>
      </c>
      <c r="E324">
        <v>0</v>
      </c>
      <c r="F324" t="s">
        <v>8219</v>
      </c>
      <c r="G324" t="s">
        <v>8224</v>
      </c>
      <c r="H324" t="s">
        <v>8246</v>
      </c>
      <c r="I324">
        <v>1402949760</v>
      </c>
      <c r="J324">
        <v>1400536692</v>
      </c>
      <c r="K324" t="b">
        <v>0</v>
      </c>
      <c r="L324">
        <v>0</v>
      </c>
      <c r="M324" t="b">
        <v>0</v>
      </c>
      <c r="N324" t="s">
        <v>8266</v>
      </c>
      <c r="O324" s="5">
        <f>((E324/D324) *100)</f>
        <v>0</v>
      </c>
      <c r="P324" s="6">
        <f>IF(L324 = 0, 0, E324/L324)</f>
        <v>0</v>
      </c>
      <c r="Q324" t="str">
        <f>MID(N324,1,FIND("/",N324,1)-1)</f>
        <v>film &amp; video</v>
      </c>
      <c r="R324" t="str">
        <f>MID(N324,FIND("/",N324,1)+1,LEN(N324))</f>
        <v>science fiction</v>
      </c>
      <c r="S324" s="10">
        <f>(((J324/60)/60)/24)+DATE(1970,1,1)+(-5/24)</f>
        <v>41778.707083333327</v>
      </c>
      <c r="T324" s="10">
        <f>(((I324/60)/60)/24)+DATE(1970,1,1)+(-5/24)</f>
        <v>41806.636111111111</v>
      </c>
    </row>
    <row r="325" spans="1:20" ht="43.2" hidden="1" x14ac:dyDescent="0.3">
      <c r="A325">
        <v>2919</v>
      </c>
      <c r="B325" s="3" t="s">
        <v>2918</v>
      </c>
      <c r="C325" s="3" t="s">
        <v>7028</v>
      </c>
      <c r="D325">
        <v>600</v>
      </c>
      <c r="E325">
        <v>51</v>
      </c>
      <c r="F325" t="s">
        <v>8220</v>
      </c>
      <c r="G325" t="s">
        <v>8223</v>
      </c>
      <c r="H325" t="s">
        <v>8245</v>
      </c>
      <c r="I325">
        <v>1407250329</v>
      </c>
      <c r="J325">
        <v>1404658329</v>
      </c>
      <c r="K325" t="b">
        <v>0</v>
      </c>
      <c r="L325">
        <v>6</v>
      </c>
      <c r="M325" t="b">
        <v>0</v>
      </c>
      <c r="N325" t="s">
        <v>8270</v>
      </c>
      <c r="O325" s="5">
        <f>((E325/D325) *100)</f>
        <v>8.5</v>
      </c>
      <c r="P325" s="6">
        <f>IF(L325 = 0, 0, E325/L325)</f>
        <v>8.5</v>
      </c>
      <c r="Q325" t="str">
        <f>MID(N325,1,FIND("/",N325,1)-1)</f>
        <v>theater</v>
      </c>
      <c r="R325" t="str">
        <f>MID(N325,FIND("/",N325,1)+1,LEN(N325))</f>
        <v>plays</v>
      </c>
      <c r="S325" s="10">
        <f>(((J325/60)/60)/24)+DATE(1970,1,1)+(-5/24)</f>
        <v>41826.411215277774</v>
      </c>
      <c r="T325" s="10">
        <f>(((I325/60)/60)/24)+DATE(1970,1,1)+(-5/24)</f>
        <v>41856.411215277774</v>
      </c>
    </row>
    <row r="326" spans="1:20" ht="43.2" hidden="1" x14ac:dyDescent="0.3">
      <c r="A326">
        <v>50</v>
      </c>
      <c r="B326" s="3" t="s">
        <v>52</v>
      </c>
      <c r="C326" s="3" t="s">
        <v>4160</v>
      </c>
      <c r="D326">
        <v>600</v>
      </c>
      <c r="E326">
        <v>600</v>
      </c>
      <c r="F326" t="s">
        <v>8218</v>
      </c>
      <c r="G326" t="s">
        <v>8224</v>
      </c>
      <c r="H326" t="s">
        <v>8246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8264</v>
      </c>
      <c r="O326" s="5">
        <f>((E326/D326) *100)</f>
        <v>100</v>
      </c>
      <c r="P326" s="6">
        <f>IF(L326 = 0, 0, E326/L326)</f>
        <v>27.272727272727273</v>
      </c>
      <c r="Q326" t="str">
        <f>MID(N326,1,FIND("/",N326,1)-1)</f>
        <v>film &amp; video</v>
      </c>
      <c r="R326" t="str">
        <f>MID(N326,FIND("/",N326,1)+1,LEN(N326))</f>
        <v>television</v>
      </c>
      <c r="S326" s="10">
        <f>(((J326/60)/60)/24)+DATE(1970,1,1)+(-5/24)</f>
        <v>41995.544652777775</v>
      </c>
      <c r="T326" s="10">
        <f>(((I326/60)/60)/24)+DATE(1970,1,1)+(-5/24)</f>
        <v>42034.499999999993</v>
      </c>
    </row>
    <row r="327" spans="1:20" ht="43.2" hidden="1" x14ac:dyDescent="0.3">
      <c r="A327">
        <v>2817</v>
      </c>
      <c r="B327" s="3" t="s">
        <v>2816</v>
      </c>
      <c r="C327" s="3" t="s">
        <v>6926</v>
      </c>
      <c r="D327">
        <v>600</v>
      </c>
      <c r="E327">
        <v>780</v>
      </c>
      <c r="F327" t="s">
        <v>8218</v>
      </c>
      <c r="G327" t="s">
        <v>8224</v>
      </c>
      <c r="H327" t="s">
        <v>8246</v>
      </c>
      <c r="I327">
        <v>1425136462</v>
      </c>
      <c r="J327">
        <v>1421680462</v>
      </c>
      <c r="K327" t="b">
        <v>0</v>
      </c>
      <c r="L327">
        <v>33</v>
      </c>
      <c r="M327" t="b">
        <v>1</v>
      </c>
      <c r="N327" t="s">
        <v>8270</v>
      </c>
      <c r="O327" s="5">
        <f>((E327/D327) *100)</f>
        <v>130</v>
      </c>
      <c r="P327" s="6">
        <f>IF(L327 = 0, 0, E327/L327)</f>
        <v>23.636363636363637</v>
      </c>
      <c r="Q327" t="str">
        <f>MID(N327,1,FIND("/",N327,1)-1)</f>
        <v>theater</v>
      </c>
      <c r="R327" t="str">
        <f>MID(N327,FIND("/",N327,1)+1,LEN(N327))</f>
        <v>plays</v>
      </c>
      <c r="S327" s="10">
        <f>(((J327/60)/60)/24)+DATE(1970,1,1)+(-5/24)</f>
        <v>42023.42664351852</v>
      </c>
      <c r="T327" s="10">
        <f>(((I327/60)/60)/24)+DATE(1970,1,1)+(-5/24)</f>
        <v>42063.42664351852</v>
      </c>
    </row>
    <row r="328" spans="1:20" ht="43.2" hidden="1" x14ac:dyDescent="0.3">
      <c r="A328">
        <v>4020</v>
      </c>
      <c r="B328" s="3" t="s">
        <v>4015</v>
      </c>
      <c r="C328" s="3" t="s">
        <v>8124</v>
      </c>
      <c r="D328">
        <v>600</v>
      </c>
      <c r="E328">
        <v>100</v>
      </c>
      <c r="F328" t="s">
        <v>8220</v>
      </c>
      <c r="G328" t="s">
        <v>8223</v>
      </c>
      <c r="H328" t="s">
        <v>8245</v>
      </c>
      <c r="I328">
        <v>1427168099</v>
      </c>
      <c r="J328">
        <v>1424579699</v>
      </c>
      <c r="K328" t="b">
        <v>0</v>
      </c>
      <c r="L328">
        <v>3</v>
      </c>
      <c r="M328" t="b">
        <v>0</v>
      </c>
      <c r="N328" t="s">
        <v>8270</v>
      </c>
      <c r="O328" s="5">
        <f>((E328/D328) *100)</f>
        <v>16.666666666666664</v>
      </c>
      <c r="P328" s="6">
        <f>IF(L328 = 0, 0, E328/L328)</f>
        <v>33.333333333333336</v>
      </c>
      <c r="Q328" t="str">
        <f>MID(N328,1,FIND("/",N328,1)-1)</f>
        <v>theater</v>
      </c>
      <c r="R328" t="str">
        <f>MID(N328,FIND("/",N328,1)+1,LEN(N328))</f>
        <v>plays</v>
      </c>
      <c r="S328" s="10">
        <f>(((J328/60)/60)/24)+DATE(1970,1,1)+(-5/24)</f>
        <v>42056.982627314814</v>
      </c>
      <c r="T328" s="10">
        <f>(((I328/60)/60)/24)+DATE(1970,1,1)+(-5/24)</f>
        <v>42086.940960648142</v>
      </c>
    </row>
    <row r="329" spans="1:20" ht="43.2" hidden="1" x14ac:dyDescent="0.3">
      <c r="A329">
        <v>4044</v>
      </c>
      <c r="B329" s="3" t="s">
        <v>4039</v>
      </c>
      <c r="C329" s="3" t="s">
        <v>8147</v>
      </c>
      <c r="D329">
        <v>600</v>
      </c>
      <c r="E329">
        <v>225</v>
      </c>
      <c r="F329" t="s">
        <v>8220</v>
      </c>
      <c r="G329" t="s">
        <v>8223</v>
      </c>
      <c r="H329" t="s">
        <v>8245</v>
      </c>
      <c r="I329">
        <v>1428642000</v>
      </c>
      <c r="J329">
        <v>1426050982</v>
      </c>
      <c r="K329" t="b">
        <v>0</v>
      </c>
      <c r="L329">
        <v>4</v>
      </c>
      <c r="M329" t="b">
        <v>0</v>
      </c>
      <c r="N329" t="s">
        <v>8270</v>
      </c>
      <c r="O329" s="5">
        <f>((E329/D329) *100)</f>
        <v>37.5</v>
      </c>
      <c r="P329" s="6">
        <f>IF(L329 = 0, 0, E329/L329)</f>
        <v>56.25</v>
      </c>
      <c r="Q329" t="str">
        <f>MID(N329,1,FIND("/",N329,1)-1)</f>
        <v>theater</v>
      </c>
      <c r="R329" t="str">
        <f>MID(N329,FIND("/",N329,1)+1,LEN(N329))</f>
        <v>plays</v>
      </c>
      <c r="S329" s="10">
        <f>(((J329/60)/60)/24)+DATE(1970,1,1)+(-5/24)</f>
        <v>42074.011365740742</v>
      </c>
      <c r="T329" s="10">
        <f>(((I329/60)/60)/24)+DATE(1970,1,1)+(-5/24)</f>
        <v>42103.999999999993</v>
      </c>
    </row>
    <row r="330" spans="1:20" ht="43.2" hidden="1" x14ac:dyDescent="0.3">
      <c r="A330">
        <v>3577</v>
      </c>
      <c r="B330" s="3" t="s">
        <v>3575</v>
      </c>
      <c r="C330" s="3" t="s">
        <v>7686</v>
      </c>
      <c r="D330">
        <v>600</v>
      </c>
      <c r="E330">
        <v>780</v>
      </c>
      <c r="F330" t="s">
        <v>8218</v>
      </c>
      <c r="G330" t="s">
        <v>8223</v>
      </c>
      <c r="H330" t="s">
        <v>8245</v>
      </c>
      <c r="I330">
        <v>1430029680</v>
      </c>
      <c r="J330">
        <v>1427741583</v>
      </c>
      <c r="K330" t="b">
        <v>0</v>
      </c>
      <c r="L330">
        <v>27</v>
      </c>
      <c r="M330" t="b">
        <v>1</v>
      </c>
      <c r="N330" t="s">
        <v>8270</v>
      </c>
      <c r="O330" s="5">
        <f>((E330/D330) *100)</f>
        <v>130</v>
      </c>
      <c r="P330" s="6">
        <f>IF(L330 = 0, 0, E330/L330)</f>
        <v>28.888888888888889</v>
      </c>
      <c r="Q330" t="str">
        <f>MID(N330,1,FIND("/",N330,1)-1)</f>
        <v>theater</v>
      </c>
      <c r="R330" t="str">
        <f>MID(N330,FIND("/",N330,1)+1,LEN(N330))</f>
        <v>plays</v>
      </c>
      <c r="S330" s="10">
        <f>(((J330/60)/60)/24)+DATE(1970,1,1)+(-5/24)</f>
        <v>42093.578506944446</v>
      </c>
      <c r="T330" s="10">
        <f>(((I330/60)/60)/24)+DATE(1970,1,1)+(-5/24)</f>
        <v>42120.061111111114</v>
      </c>
    </row>
    <row r="331" spans="1:20" ht="28.8" hidden="1" x14ac:dyDescent="0.3">
      <c r="A331">
        <v>3007</v>
      </c>
      <c r="B331" s="3" t="s">
        <v>3006</v>
      </c>
      <c r="C331" s="3" t="s">
        <v>7116</v>
      </c>
      <c r="D331">
        <v>600</v>
      </c>
      <c r="E331">
        <v>1080</v>
      </c>
      <c r="F331" t="s">
        <v>8218</v>
      </c>
      <c r="G331" t="s">
        <v>8223</v>
      </c>
      <c r="H331" t="s">
        <v>8245</v>
      </c>
      <c r="I331">
        <v>1429938683</v>
      </c>
      <c r="J331">
        <v>1428124283</v>
      </c>
      <c r="K331" t="b">
        <v>0</v>
      </c>
      <c r="L331">
        <v>20</v>
      </c>
      <c r="M331" t="b">
        <v>1</v>
      </c>
      <c r="N331" t="s">
        <v>8302</v>
      </c>
      <c r="O331" s="5">
        <f>((E331/D331) *100)</f>
        <v>180</v>
      </c>
      <c r="P331" s="6">
        <f>IF(L331 = 0, 0, E331/L331)</f>
        <v>54</v>
      </c>
      <c r="Q331" t="str">
        <f>MID(N331,1,FIND("/",N331,1)-1)</f>
        <v>theater</v>
      </c>
      <c r="R331" t="str">
        <f>MID(N331,FIND("/",N331,1)+1,LEN(N331))</f>
        <v>spaces</v>
      </c>
      <c r="S331" s="10">
        <f>(((J331/60)/60)/24)+DATE(1970,1,1)+(-5/24)</f>
        <v>42098.007905092592</v>
      </c>
      <c r="T331" s="10">
        <f>(((I331/60)/60)/24)+DATE(1970,1,1)+(-5/24)</f>
        <v>42119.007905092592</v>
      </c>
    </row>
    <row r="332" spans="1:20" ht="28.8" hidden="1" x14ac:dyDescent="0.3">
      <c r="A332">
        <v>3826</v>
      </c>
      <c r="B332" s="3" t="s">
        <v>3822</v>
      </c>
      <c r="C332" s="3" t="s">
        <v>7934</v>
      </c>
      <c r="D332">
        <v>600</v>
      </c>
      <c r="E332">
        <v>715</v>
      </c>
      <c r="F332" t="s">
        <v>8218</v>
      </c>
      <c r="G332" t="s">
        <v>8224</v>
      </c>
      <c r="H332" t="s">
        <v>8246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8270</v>
      </c>
      <c r="O332" s="5">
        <f>((E332/D332) *100)</f>
        <v>119.16666666666667</v>
      </c>
      <c r="P332" s="6">
        <f>IF(L332 = 0, 0, E332/L332)</f>
        <v>27.5</v>
      </c>
      <c r="Q332" t="str">
        <f>MID(N332,1,FIND("/",N332,1)-1)</f>
        <v>theater</v>
      </c>
      <c r="R332" t="str">
        <f>MID(N332,FIND("/",N332,1)+1,LEN(N332))</f>
        <v>plays</v>
      </c>
      <c r="S332" s="10">
        <f>(((J332/60)/60)/24)+DATE(1970,1,1)+(-5/24)</f>
        <v>42101.215208333328</v>
      </c>
      <c r="T332" s="10">
        <f>(((I332/60)/60)/24)+DATE(1970,1,1)+(-5/24)</f>
        <v>42131.215208333328</v>
      </c>
    </row>
    <row r="333" spans="1:20" ht="43.2" hidden="1" x14ac:dyDescent="0.3">
      <c r="A333">
        <v>3294</v>
      </c>
      <c r="B333" s="3" t="s">
        <v>3293</v>
      </c>
      <c r="C333" s="3" t="s">
        <v>7403</v>
      </c>
      <c r="D333">
        <v>600</v>
      </c>
      <c r="E333">
        <v>710</v>
      </c>
      <c r="F333" t="s">
        <v>8218</v>
      </c>
      <c r="G333" t="s">
        <v>8224</v>
      </c>
      <c r="H333" t="s">
        <v>8246</v>
      </c>
      <c r="I333">
        <v>1434459554</v>
      </c>
      <c r="J333">
        <v>1431867554</v>
      </c>
      <c r="K333" t="b">
        <v>0</v>
      </c>
      <c r="L333">
        <v>24</v>
      </c>
      <c r="M333" t="b">
        <v>1</v>
      </c>
      <c r="N333" t="s">
        <v>8270</v>
      </c>
      <c r="O333" s="5">
        <f>((E333/D333) *100)</f>
        <v>118.33333333333333</v>
      </c>
      <c r="P333" s="6">
        <f>IF(L333 = 0, 0, E333/L333)</f>
        <v>29.583333333333332</v>
      </c>
      <c r="Q333" t="str">
        <f>MID(N333,1,FIND("/",N333,1)-1)</f>
        <v>theater</v>
      </c>
      <c r="R333" t="str">
        <f>MID(N333,FIND("/",N333,1)+1,LEN(N333))</f>
        <v>plays</v>
      </c>
      <c r="S333" s="10">
        <f>(((J333/60)/60)/24)+DATE(1970,1,1)+(-5/24)</f>
        <v>42141.33280092592</v>
      </c>
      <c r="T333" s="10">
        <f>(((I333/60)/60)/24)+DATE(1970,1,1)+(-5/24)</f>
        <v>42171.33280092592</v>
      </c>
    </row>
    <row r="334" spans="1:20" ht="43.2" hidden="1" x14ac:dyDescent="0.3">
      <c r="A334">
        <v>3795</v>
      </c>
      <c r="B334" s="3" t="s">
        <v>3791</v>
      </c>
      <c r="C334" s="3" t="s">
        <v>7904</v>
      </c>
      <c r="D334">
        <v>600</v>
      </c>
      <c r="E334">
        <v>10</v>
      </c>
      <c r="F334" t="s">
        <v>8220</v>
      </c>
      <c r="G334" t="s">
        <v>8224</v>
      </c>
      <c r="H334" t="s">
        <v>8246</v>
      </c>
      <c r="I334">
        <v>1440801000</v>
      </c>
      <c r="J334">
        <v>1437042490</v>
      </c>
      <c r="K334" t="b">
        <v>0</v>
      </c>
      <c r="L334">
        <v>2</v>
      </c>
      <c r="M334" t="b">
        <v>0</v>
      </c>
      <c r="N334" t="s">
        <v>8304</v>
      </c>
      <c r="O334" s="5">
        <f>((E334/D334) *100)</f>
        <v>1.6666666666666667</v>
      </c>
      <c r="P334" s="6">
        <f>IF(L334 = 0, 0, E334/L334)</f>
        <v>5</v>
      </c>
      <c r="Q334" t="str">
        <f>MID(N334,1,FIND("/",N334,1)-1)</f>
        <v>theater</v>
      </c>
      <c r="R334" t="str">
        <f>MID(N334,FIND("/",N334,1)+1,LEN(N334))</f>
        <v>musical</v>
      </c>
      <c r="S334" s="10">
        <f>(((J334/60)/60)/24)+DATE(1970,1,1)+(-5/24)</f>
        <v>42201.227893518517</v>
      </c>
      <c r="T334" s="10">
        <f>(((I334/60)/60)/24)+DATE(1970,1,1)+(-5/24)</f>
        <v>42244.729166666664</v>
      </c>
    </row>
    <row r="335" spans="1:20" ht="43.2" hidden="1" x14ac:dyDescent="0.3">
      <c r="A335">
        <v>386</v>
      </c>
      <c r="B335" s="3" t="s">
        <v>386</v>
      </c>
      <c r="C335" s="3" t="s">
        <v>4495</v>
      </c>
      <c r="D335">
        <v>600</v>
      </c>
      <c r="E335">
        <v>601</v>
      </c>
      <c r="F335" t="s">
        <v>8218</v>
      </c>
      <c r="G335" t="s">
        <v>8223</v>
      </c>
      <c r="H335" t="s">
        <v>8245</v>
      </c>
      <c r="I335">
        <v>1439246991</v>
      </c>
      <c r="J335">
        <v>1437950991</v>
      </c>
      <c r="K335" t="b">
        <v>0</v>
      </c>
      <c r="L335">
        <v>13</v>
      </c>
      <c r="M335" t="b">
        <v>1</v>
      </c>
      <c r="N335" t="s">
        <v>8268</v>
      </c>
      <c r="O335" s="5">
        <f>((E335/D335) *100)</f>
        <v>100.16666666666667</v>
      </c>
      <c r="P335" s="6">
        <f>IF(L335 = 0, 0, E335/L335)</f>
        <v>46.230769230769234</v>
      </c>
      <c r="Q335" t="str">
        <f>MID(N335,1,FIND("/",N335,1)-1)</f>
        <v>film &amp; video</v>
      </c>
      <c r="R335" t="str">
        <f>MID(N335,FIND("/",N335,1)+1,LEN(N335))</f>
        <v>documentary</v>
      </c>
      <c r="S335" s="10">
        <f>(((J335/60)/60)/24)+DATE(1970,1,1)+(-5/24)</f>
        <v>42211.742951388886</v>
      </c>
      <c r="T335" s="10">
        <f>(((I335/60)/60)/24)+DATE(1970,1,1)+(-5/24)</f>
        <v>42226.742951388886</v>
      </c>
    </row>
    <row r="336" spans="1:20" ht="43.2" hidden="1" x14ac:dyDescent="0.3">
      <c r="A336">
        <v>25</v>
      </c>
      <c r="B336" s="3" t="s">
        <v>27</v>
      </c>
      <c r="C336" s="3" t="s">
        <v>4135</v>
      </c>
      <c r="D336">
        <v>600</v>
      </c>
      <c r="E336">
        <v>800</v>
      </c>
      <c r="F336" t="s">
        <v>8218</v>
      </c>
      <c r="G336" t="s">
        <v>8223</v>
      </c>
      <c r="H336" t="s">
        <v>8245</v>
      </c>
      <c r="I336">
        <v>1452299761</v>
      </c>
      <c r="J336">
        <v>1447115761</v>
      </c>
      <c r="K336" t="b">
        <v>0</v>
      </c>
      <c r="L336">
        <v>14</v>
      </c>
      <c r="M336" t="b">
        <v>1</v>
      </c>
      <c r="N336" t="s">
        <v>8264</v>
      </c>
      <c r="O336" s="5">
        <f>((E336/D336) *100)</f>
        <v>133.33333333333331</v>
      </c>
      <c r="P336" s="6">
        <f>IF(L336 = 0, 0, E336/L336)</f>
        <v>57.142857142857146</v>
      </c>
      <c r="Q336" t="str">
        <f>MID(N336,1,FIND("/",N336,1)-1)</f>
        <v>film &amp; video</v>
      </c>
      <c r="R336" t="str">
        <f>MID(N336,FIND("/",N336,1)+1,LEN(N336))</f>
        <v>television</v>
      </c>
      <c r="S336" s="10">
        <f>(((J336/60)/60)/24)+DATE(1970,1,1)+(-5/24)</f>
        <v>42317.816678240742</v>
      </c>
      <c r="T336" s="10">
        <f>(((I336/60)/60)/24)+DATE(1970,1,1)+(-5/24)</f>
        <v>42377.816678240742</v>
      </c>
    </row>
    <row r="337" spans="1:20" ht="43.2" hidden="1" x14ac:dyDescent="0.3">
      <c r="A337">
        <v>2452</v>
      </c>
      <c r="B337" s="3" t="s">
        <v>2452</v>
      </c>
      <c r="C337" s="3" t="s">
        <v>6561</v>
      </c>
      <c r="D337">
        <v>600</v>
      </c>
      <c r="E337">
        <v>801</v>
      </c>
      <c r="F337" t="s">
        <v>8218</v>
      </c>
      <c r="G337" t="s">
        <v>8223</v>
      </c>
      <c r="H337" t="s">
        <v>8245</v>
      </c>
      <c r="I337">
        <v>1451430000</v>
      </c>
      <c r="J337">
        <v>1448914500</v>
      </c>
      <c r="K337" t="b">
        <v>0</v>
      </c>
      <c r="L337">
        <v>15</v>
      </c>
      <c r="M337" t="b">
        <v>1</v>
      </c>
      <c r="N337" t="s">
        <v>8297</v>
      </c>
      <c r="O337" s="5">
        <f>((E337/D337) *100)</f>
        <v>133.5</v>
      </c>
      <c r="P337" s="6">
        <f>IF(L337 = 0, 0, E337/L337)</f>
        <v>53.4</v>
      </c>
      <c r="Q337" t="str">
        <f>MID(N337,1,FIND("/",N337,1)-1)</f>
        <v>food</v>
      </c>
      <c r="R337" t="str">
        <f>MID(N337,FIND("/",N337,1)+1,LEN(N337))</f>
        <v>small batch</v>
      </c>
      <c r="S337" s="10">
        <f>(((J337/60)/60)/24)+DATE(1970,1,1)+(-5/24)</f>
        <v>42338.635416666664</v>
      </c>
      <c r="T337" s="10">
        <f>(((I337/60)/60)/24)+DATE(1970,1,1)+(-5/24)</f>
        <v>42367.749999999993</v>
      </c>
    </row>
    <row r="338" spans="1:20" ht="57.6" hidden="1" x14ac:dyDescent="0.3">
      <c r="A338">
        <v>2855</v>
      </c>
      <c r="B338" s="3" t="s">
        <v>2854</v>
      </c>
      <c r="C338" s="3" t="s">
        <v>6964</v>
      </c>
      <c r="D338">
        <v>600</v>
      </c>
      <c r="E338">
        <v>300</v>
      </c>
      <c r="F338" t="s">
        <v>8220</v>
      </c>
      <c r="G338" t="s">
        <v>8223</v>
      </c>
      <c r="H338" t="s">
        <v>8245</v>
      </c>
      <c r="I338">
        <v>1454110440</v>
      </c>
      <c r="J338">
        <v>1451607071</v>
      </c>
      <c r="K338" t="b">
        <v>0</v>
      </c>
      <c r="L338">
        <v>5</v>
      </c>
      <c r="M338" t="b">
        <v>0</v>
      </c>
      <c r="N338" t="s">
        <v>8270</v>
      </c>
      <c r="O338" s="5">
        <f>((E338/D338) *100)</f>
        <v>50</v>
      </c>
      <c r="P338" s="6">
        <f>IF(L338 = 0, 0, E338/L338)</f>
        <v>60</v>
      </c>
      <c r="Q338" t="str">
        <f>MID(N338,1,FIND("/",N338,1)-1)</f>
        <v>theater</v>
      </c>
      <c r="R338" t="str">
        <f>MID(N338,FIND("/",N338,1)+1,LEN(N338))</f>
        <v>plays</v>
      </c>
      <c r="S338" s="10">
        <f>(((J338/60)/60)/24)+DATE(1970,1,1)+(-5/24)</f>
        <v>42369.799432870372</v>
      </c>
      <c r="T338" s="10">
        <f>(((I338/60)/60)/24)+DATE(1970,1,1)+(-5/24)</f>
        <v>42398.773611111108</v>
      </c>
    </row>
    <row r="339" spans="1:20" ht="28.8" hidden="1" x14ac:dyDescent="0.3">
      <c r="A339">
        <v>3050</v>
      </c>
      <c r="B339" s="3" t="s">
        <v>3049</v>
      </c>
      <c r="C339" s="3" t="s">
        <v>7159</v>
      </c>
      <c r="D339">
        <v>600</v>
      </c>
      <c r="E339">
        <v>636</v>
      </c>
      <c r="F339" t="s">
        <v>8218</v>
      </c>
      <c r="G339" t="s">
        <v>8223</v>
      </c>
      <c r="H339" t="s">
        <v>8245</v>
      </c>
      <c r="I339">
        <v>1462420960</v>
      </c>
      <c r="J339">
        <v>1459828960</v>
      </c>
      <c r="K339" t="b">
        <v>0</v>
      </c>
      <c r="L339">
        <v>9</v>
      </c>
      <c r="M339" t="b">
        <v>1</v>
      </c>
      <c r="N339" t="s">
        <v>8302</v>
      </c>
      <c r="O339" s="5">
        <f>((E339/D339) *100)</f>
        <v>106</v>
      </c>
      <c r="P339" s="6">
        <f>IF(L339 = 0, 0, E339/L339)</f>
        <v>70.666666666666671</v>
      </c>
      <c r="Q339" t="str">
        <f>MID(N339,1,FIND("/",N339,1)-1)</f>
        <v>theater</v>
      </c>
      <c r="R339" t="str">
        <f>MID(N339,FIND("/",N339,1)+1,LEN(N339))</f>
        <v>spaces</v>
      </c>
      <c r="S339" s="10">
        <f>(((J339/60)/60)/24)+DATE(1970,1,1)+(-5/24)</f>
        <v>42464.960185185184</v>
      </c>
      <c r="T339" s="10">
        <f>(((I339/60)/60)/24)+DATE(1970,1,1)+(-5/24)</f>
        <v>42494.960185185184</v>
      </c>
    </row>
    <row r="340" spans="1:20" ht="28.8" hidden="1" x14ac:dyDescent="0.3">
      <c r="A340">
        <v>2074</v>
      </c>
      <c r="B340" s="3" t="s">
        <v>2074</v>
      </c>
      <c r="C340" s="3" t="s">
        <v>6183</v>
      </c>
      <c r="D340">
        <v>600</v>
      </c>
      <c r="E340">
        <v>615</v>
      </c>
      <c r="F340" t="s">
        <v>8218</v>
      </c>
      <c r="G340" t="s">
        <v>8223</v>
      </c>
      <c r="H340" t="s">
        <v>8245</v>
      </c>
      <c r="I340">
        <v>1462564182</v>
      </c>
      <c r="J340">
        <v>1459972182</v>
      </c>
      <c r="K340" t="b">
        <v>0</v>
      </c>
      <c r="L340">
        <v>3</v>
      </c>
      <c r="M340" t="b">
        <v>1</v>
      </c>
      <c r="N340" t="s">
        <v>8294</v>
      </c>
      <c r="O340" s="5">
        <f>((E340/D340) *100)</f>
        <v>102.49999999999999</v>
      </c>
      <c r="P340" s="6">
        <f>IF(L340 = 0, 0, E340/L340)</f>
        <v>205</v>
      </c>
      <c r="Q340" t="str">
        <f>MID(N340,1,FIND("/",N340,1)-1)</f>
        <v>technology</v>
      </c>
      <c r="R340" t="str">
        <f>MID(N340,FIND("/",N340,1)+1,LEN(N340))</f>
        <v>hardware</v>
      </c>
      <c r="S340" s="10">
        <f>(((J340/60)/60)/24)+DATE(1970,1,1)+(-5/24)</f>
        <v>42466.617847222216</v>
      </c>
      <c r="T340" s="10">
        <f>(((I340/60)/60)/24)+DATE(1970,1,1)+(-5/24)</f>
        <v>42496.617847222216</v>
      </c>
    </row>
    <row r="341" spans="1:20" ht="43.2" hidden="1" x14ac:dyDescent="0.3">
      <c r="A341">
        <v>3539</v>
      </c>
      <c r="B341" s="3" t="s">
        <v>3537</v>
      </c>
      <c r="C341" s="3" t="s">
        <v>7648</v>
      </c>
      <c r="D341">
        <v>600</v>
      </c>
      <c r="E341">
        <v>718</v>
      </c>
      <c r="F341" t="s">
        <v>8218</v>
      </c>
      <c r="G341" t="s">
        <v>8223</v>
      </c>
      <c r="H341" t="s">
        <v>8245</v>
      </c>
      <c r="I341">
        <v>1473358122</v>
      </c>
      <c r="J341">
        <v>1471543722</v>
      </c>
      <c r="K341" t="b">
        <v>0</v>
      </c>
      <c r="L341">
        <v>13</v>
      </c>
      <c r="M341" t="b">
        <v>1</v>
      </c>
      <c r="N341" t="s">
        <v>8270</v>
      </c>
      <c r="O341" s="5">
        <f>((E341/D341) *100)</f>
        <v>119.66666666666667</v>
      </c>
      <c r="P341" s="6">
        <f>IF(L341 = 0, 0, E341/L341)</f>
        <v>55.230769230769234</v>
      </c>
      <c r="Q341" t="str">
        <f>MID(N341,1,FIND("/",N341,1)-1)</f>
        <v>theater</v>
      </c>
      <c r="R341" t="str">
        <f>MID(N341,FIND("/",N341,1)+1,LEN(N341))</f>
        <v>plays</v>
      </c>
      <c r="S341" s="10">
        <f>(((J341/60)/60)/24)+DATE(1970,1,1)+(-5/24)</f>
        <v>42600.547708333332</v>
      </c>
      <c r="T341" s="10">
        <f>(((I341/60)/60)/24)+DATE(1970,1,1)+(-5/24)</f>
        <v>42621.547708333332</v>
      </c>
    </row>
    <row r="342" spans="1:20" ht="43.2" hidden="1" x14ac:dyDescent="0.3">
      <c r="A342">
        <v>4101</v>
      </c>
      <c r="B342" s="3" t="s">
        <v>4096</v>
      </c>
      <c r="C342" s="3" t="s">
        <v>8203</v>
      </c>
      <c r="D342">
        <v>600</v>
      </c>
      <c r="E342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8270</v>
      </c>
      <c r="O342" s="5">
        <f>((E342/D342) *100)</f>
        <v>0</v>
      </c>
      <c r="P342" s="6">
        <f>IF(L342 = 0, 0, E342/L342)</f>
        <v>0</v>
      </c>
      <c r="Q342" t="str">
        <f>MID(N342,1,FIND("/",N342,1)-1)</f>
        <v>theater</v>
      </c>
      <c r="R342" t="str">
        <f>MID(N342,FIND("/",N342,1)+1,LEN(N342))</f>
        <v>plays</v>
      </c>
      <c r="S342" s="10">
        <f>(((J342/60)/60)/24)+DATE(1970,1,1)+(-5/24)</f>
        <v>42730.695393518516</v>
      </c>
      <c r="T342" s="10">
        <f>(((I342/60)/60)/24)+DATE(1970,1,1)+(-5/24)</f>
        <v>42760.695393518516</v>
      </c>
    </row>
    <row r="343" spans="1:20" ht="57.6" hidden="1" x14ac:dyDescent="0.3">
      <c r="A343">
        <v>3874</v>
      </c>
      <c r="B343" s="3" t="s">
        <v>3870</v>
      </c>
      <c r="C343" s="3" t="s">
        <v>7982</v>
      </c>
      <c r="D343">
        <v>620</v>
      </c>
      <c r="E343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8304</v>
      </c>
      <c r="O343" s="5">
        <f>((E343/D343) *100)</f>
        <v>0</v>
      </c>
      <c r="P343" s="6">
        <f>IF(L343 = 0, 0, E343/L343)</f>
        <v>0</v>
      </c>
      <c r="Q343" t="str">
        <f>MID(N343,1,FIND("/",N343,1)-1)</f>
        <v>theater</v>
      </c>
      <c r="R343" t="str">
        <f>MID(N343,FIND("/",N343,1)+1,LEN(N343))</f>
        <v>musical</v>
      </c>
      <c r="S343" s="10">
        <f>(((J343/60)/60)/24)+DATE(1970,1,1)+(-5/24)</f>
        <v>42006.808124999996</v>
      </c>
      <c r="T343" s="10">
        <f>(((I343/60)/60)/24)+DATE(1970,1,1)+(-5/24)</f>
        <v>42027.833333333336</v>
      </c>
    </row>
    <row r="344" spans="1:20" ht="43.2" hidden="1" x14ac:dyDescent="0.3">
      <c r="A344">
        <v>3665</v>
      </c>
      <c r="B344" s="3" t="s">
        <v>3661</v>
      </c>
      <c r="C344" s="3" t="s">
        <v>7774</v>
      </c>
      <c r="D344">
        <v>620</v>
      </c>
      <c r="E344">
        <v>714</v>
      </c>
      <c r="F344" t="s">
        <v>8218</v>
      </c>
      <c r="G344" t="s">
        <v>8229</v>
      </c>
      <c r="H344" t="s">
        <v>8248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8270</v>
      </c>
      <c r="O344" s="5">
        <f>((E344/D344) *100)</f>
        <v>115.16129032258064</v>
      </c>
      <c r="P344" s="6">
        <f>IF(L344 = 0, 0, E344/L344)</f>
        <v>51</v>
      </c>
      <c r="Q344" t="str">
        <f>MID(N344,1,FIND("/",N344,1)-1)</f>
        <v>theater</v>
      </c>
      <c r="R344" t="str">
        <f>MID(N344,FIND("/",N344,1)+1,LEN(N344))</f>
        <v>plays</v>
      </c>
      <c r="S344" s="10">
        <f>(((J344/60)/60)/24)+DATE(1970,1,1)+(-5/24)</f>
        <v>42294.59979166666</v>
      </c>
      <c r="T344" s="10">
        <f>(((I344/60)/60)/24)+DATE(1970,1,1)+(-5/24)</f>
        <v>42305.620833333327</v>
      </c>
    </row>
    <row r="345" spans="1:20" ht="43.2" hidden="1" x14ac:dyDescent="0.3">
      <c r="A345">
        <v>1940</v>
      </c>
      <c r="B345" s="3" t="s">
        <v>1940</v>
      </c>
      <c r="C345" s="3" t="s">
        <v>6049</v>
      </c>
      <c r="D345">
        <v>650</v>
      </c>
      <c r="E345">
        <v>1111</v>
      </c>
      <c r="F345" t="s">
        <v>8218</v>
      </c>
      <c r="G345" t="s">
        <v>8223</v>
      </c>
      <c r="H345" t="s">
        <v>8245</v>
      </c>
      <c r="I345">
        <v>1308110340</v>
      </c>
      <c r="J345">
        <v>1304770233</v>
      </c>
      <c r="K345" t="b">
        <v>0</v>
      </c>
      <c r="L345">
        <v>31</v>
      </c>
      <c r="M345" t="b">
        <v>1</v>
      </c>
      <c r="N345" t="s">
        <v>8278</v>
      </c>
      <c r="O345" s="5">
        <f>((E345/D345) *100)</f>
        <v>170.92307692307693</v>
      </c>
      <c r="P345" s="6">
        <f>IF(L345 = 0, 0, E345/L345)</f>
        <v>35.838709677419352</v>
      </c>
      <c r="Q345" t="str">
        <f>MID(N345,1,FIND("/",N345,1)-1)</f>
        <v>music</v>
      </c>
      <c r="R345" t="str">
        <f>MID(N345,FIND("/",N345,1)+1,LEN(N345))</f>
        <v>indie rock</v>
      </c>
      <c r="S345" s="10">
        <f>(((J345/60)/60)/24)+DATE(1970,1,1)+(-5/24)</f>
        <v>40670.298993055556</v>
      </c>
      <c r="T345" s="10">
        <f>(((I345/60)/60)/24)+DATE(1970,1,1)+(-5/24)</f>
        <v>40708.957638888889</v>
      </c>
    </row>
    <row r="346" spans="1:20" ht="43.2" hidden="1" x14ac:dyDescent="0.3">
      <c r="A346">
        <v>1264</v>
      </c>
      <c r="B346" s="3" t="s">
        <v>1264</v>
      </c>
      <c r="C346" s="3" t="s">
        <v>5373</v>
      </c>
      <c r="D346">
        <v>650</v>
      </c>
      <c r="E346">
        <v>1082</v>
      </c>
      <c r="F346" t="s">
        <v>8218</v>
      </c>
      <c r="G346" t="s">
        <v>8223</v>
      </c>
      <c r="H346" t="s">
        <v>8245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8275</v>
      </c>
      <c r="O346" s="5">
        <f>((E346/D346) *100)</f>
        <v>166.46153846153845</v>
      </c>
      <c r="P346" s="6">
        <f>IF(L346 = 0, 0, E346/L346)</f>
        <v>31.823529411764707</v>
      </c>
      <c r="Q346" t="str">
        <f>MID(N346,1,FIND("/",N346,1)-1)</f>
        <v>music</v>
      </c>
      <c r="R346" t="str">
        <f>MID(N346,FIND("/",N346,1)+1,LEN(N346))</f>
        <v>rock</v>
      </c>
      <c r="S346" s="10">
        <f>(((J346/60)/60)/24)+DATE(1970,1,1)+(-5/24)</f>
        <v>41547.454664351848</v>
      </c>
      <c r="T346" s="10">
        <f>(((I346/60)/60)/24)+DATE(1970,1,1)+(-5/24)</f>
        <v>41576.454664351848</v>
      </c>
    </row>
    <row r="347" spans="1:20" ht="43.2" hidden="1" x14ac:dyDescent="0.3">
      <c r="A347">
        <v>1042</v>
      </c>
      <c r="B347" s="3" t="s">
        <v>1042</v>
      </c>
      <c r="C347" s="3" t="s">
        <v>5151</v>
      </c>
      <c r="D347">
        <v>650</v>
      </c>
      <c r="E347">
        <v>10</v>
      </c>
      <c r="F347" t="s">
        <v>8219</v>
      </c>
      <c r="G347" t="s">
        <v>8223</v>
      </c>
      <c r="H347" t="s">
        <v>8245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8280</v>
      </c>
      <c r="O347" s="5">
        <f>((E347/D347) *100)</f>
        <v>1.5384615384615385</v>
      </c>
      <c r="P347" s="6">
        <f>IF(L347 = 0, 0, E347/L347)</f>
        <v>10</v>
      </c>
      <c r="Q347" t="str">
        <f>MID(N347,1,FIND("/",N347,1)-1)</f>
        <v>journalism</v>
      </c>
      <c r="R347" t="str">
        <f>MID(N347,FIND("/",N347,1)+1,LEN(N347))</f>
        <v>audio</v>
      </c>
      <c r="S347" s="10">
        <f>(((J347/60)/60)/24)+DATE(1970,1,1)+(-5/24)</f>
        <v>41851.487824074073</v>
      </c>
      <c r="T347" s="10">
        <f>(((I347/60)/60)/24)+DATE(1970,1,1)+(-5/24)</f>
        <v>41894.208333333328</v>
      </c>
    </row>
    <row r="348" spans="1:20" ht="43.2" hidden="1" x14ac:dyDescent="0.3">
      <c r="A348">
        <v>2275</v>
      </c>
      <c r="B348" s="3" t="s">
        <v>2275</v>
      </c>
      <c r="C348" s="3" t="s">
        <v>6384</v>
      </c>
      <c r="D348">
        <v>650</v>
      </c>
      <c r="E348">
        <v>2650.5</v>
      </c>
      <c r="F348" t="s">
        <v>8218</v>
      </c>
      <c r="G348" t="s">
        <v>8224</v>
      </c>
      <c r="H348" t="s">
        <v>8246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8296</v>
      </c>
      <c r="O348" s="5">
        <f>((E348/D348) *100)</f>
        <v>407.76923076923077</v>
      </c>
      <c r="P348" s="6">
        <f>IF(L348 = 0, 0, E348/L348)</f>
        <v>33.550632911392405</v>
      </c>
      <c r="Q348" t="str">
        <f>MID(N348,1,FIND("/",N348,1)-1)</f>
        <v>games</v>
      </c>
      <c r="R348" t="str">
        <f>MID(N348,FIND("/",N348,1)+1,LEN(N348))</f>
        <v>tabletop games</v>
      </c>
      <c r="S348" s="10">
        <f>(((J348/60)/60)/24)+DATE(1970,1,1)+(-5/24)</f>
        <v>41965.408321759263</v>
      </c>
      <c r="T348" s="10">
        <f>(((I348/60)/60)/24)+DATE(1970,1,1)+(-5/24)</f>
        <v>41995.408321759263</v>
      </c>
    </row>
    <row r="349" spans="1:20" ht="43.2" hidden="1" x14ac:dyDescent="0.3">
      <c r="A349">
        <v>201</v>
      </c>
      <c r="B349" s="3" t="s">
        <v>202</v>
      </c>
      <c r="C349" s="3" t="s">
        <v>4310</v>
      </c>
      <c r="D349">
        <v>650</v>
      </c>
      <c r="E349">
        <v>380</v>
      </c>
      <c r="F349" t="s">
        <v>8220</v>
      </c>
      <c r="G349" t="s">
        <v>8223</v>
      </c>
      <c r="H349" t="s">
        <v>8245</v>
      </c>
      <c r="I349">
        <v>1423424329</v>
      </c>
      <c r="J349">
        <v>1421696329</v>
      </c>
      <c r="K349" t="b">
        <v>0</v>
      </c>
      <c r="L349">
        <v>7</v>
      </c>
      <c r="M349" t="b">
        <v>0</v>
      </c>
      <c r="N349" t="s">
        <v>8267</v>
      </c>
      <c r="O349" s="5">
        <f>((E349/D349) *100)</f>
        <v>58.461538461538467</v>
      </c>
      <c r="P349" s="6">
        <f>IF(L349 = 0, 0, E349/L349)</f>
        <v>54.285714285714285</v>
      </c>
      <c r="Q349" t="str">
        <f>MID(N349,1,FIND("/",N349,1)-1)</f>
        <v>film &amp; video</v>
      </c>
      <c r="R349" t="str">
        <f>MID(N349,FIND("/",N349,1)+1,LEN(N349))</f>
        <v>drama</v>
      </c>
      <c r="S349" s="10">
        <f>(((J349/60)/60)/24)+DATE(1970,1,1)+(-5/24)</f>
        <v>42023.610289351847</v>
      </c>
      <c r="T349" s="10">
        <f>(((I349/60)/60)/24)+DATE(1970,1,1)+(-5/24)</f>
        <v>42043.610289351847</v>
      </c>
    </row>
    <row r="350" spans="1:20" ht="43.2" hidden="1" x14ac:dyDescent="0.3">
      <c r="A350">
        <v>3451</v>
      </c>
      <c r="B350" s="3" t="s">
        <v>3449</v>
      </c>
      <c r="C350" s="3" t="s">
        <v>7560</v>
      </c>
      <c r="D350">
        <v>650</v>
      </c>
      <c r="E350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8270</v>
      </c>
      <c r="O350" s="5">
        <f>((E350/D350) *100)</f>
        <v>101.23076923076924</v>
      </c>
      <c r="P350" s="6">
        <f>IF(L350 = 0, 0, E350/L350)</f>
        <v>41.125</v>
      </c>
      <c r="Q350" t="str">
        <f>MID(N350,1,FIND("/",N350,1)-1)</f>
        <v>theater</v>
      </c>
      <c r="R350" t="str">
        <f>MID(N350,FIND("/",N350,1)+1,LEN(N350))</f>
        <v>plays</v>
      </c>
      <c r="S350" s="10">
        <f>(((J350/60)/60)/24)+DATE(1970,1,1)+(-5/24)</f>
        <v>42088.515358796292</v>
      </c>
      <c r="T350" s="10">
        <f>(((I350/60)/60)/24)+DATE(1970,1,1)+(-5/24)</f>
        <v>42115.515358796292</v>
      </c>
    </row>
    <row r="351" spans="1:20" ht="43.2" hidden="1" x14ac:dyDescent="0.3">
      <c r="A351">
        <v>2824</v>
      </c>
      <c r="B351" s="3" t="s">
        <v>2823</v>
      </c>
      <c r="C351" s="3" t="s">
        <v>6933</v>
      </c>
      <c r="D351">
        <v>650</v>
      </c>
      <c r="E351">
        <v>760</v>
      </c>
      <c r="F351" t="s">
        <v>8218</v>
      </c>
      <c r="G351" t="s">
        <v>8223</v>
      </c>
      <c r="H351" t="s">
        <v>8245</v>
      </c>
      <c r="I351">
        <v>1434159780</v>
      </c>
      <c r="J351">
        <v>1431412196</v>
      </c>
      <c r="K351" t="b">
        <v>0</v>
      </c>
      <c r="L351">
        <v>15</v>
      </c>
      <c r="M351" t="b">
        <v>1</v>
      </c>
      <c r="N351" t="s">
        <v>8270</v>
      </c>
      <c r="O351" s="5">
        <f>((E351/D351) *100)</f>
        <v>116.92307692307693</v>
      </c>
      <c r="P351" s="6">
        <f>IF(L351 = 0, 0, E351/L351)</f>
        <v>50.666666666666664</v>
      </c>
      <c r="Q351" t="str">
        <f>MID(N351,1,FIND("/",N351,1)-1)</f>
        <v>theater</v>
      </c>
      <c r="R351" t="str">
        <f>MID(N351,FIND("/",N351,1)+1,LEN(N351))</f>
        <v>plays</v>
      </c>
      <c r="S351" s="10">
        <f>(((J351/60)/60)/24)+DATE(1970,1,1)+(-5/24)</f>
        <v>42136.0624537037</v>
      </c>
      <c r="T351" s="10">
        <f>(((I351/60)/60)/24)+DATE(1970,1,1)+(-5/24)</f>
        <v>42167.863194444442</v>
      </c>
    </row>
    <row r="352" spans="1:20" ht="43.2" hidden="1" x14ac:dyDescent="0.3">
      <c r="A352">
        <v>1359</v>
      </c>
      <c r="B352" s="3" t="s">
        <v>1359</v>
      </c>
      <c r="C352" s="3" t="s">
        <v>5468</v>
      </c>
      <c r="D352">
        <v>660</v>
      </c>
      <c r="E352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8273</v>
      </c>
      <c r="O352" s="5">
        <f>((E352/D352) *100)</f>
        <v>115.75757575757575</v>
      </c>
      <c r="P352" s="6">
        <f>IF(L352 = 0, 0, E352/L352)</f>
        <v>40.210526315789473</v>
      </c>
      <c r="Q352" t="str">
        <f>MID(N352,1,FIND("/",N352,1)-1)</f>
        <v>publishing</v>
      </c>
      <c r="R352" t="str">
        <f>MID(N352,FIND("/",N352,1)+1,LEN(N352))</f>
        <v>nonfiction</v>
      </c>
      <c r="S352" s="10">
        <f>(((J352/60)/60)/24)+DATE(1970,1,1)+(-5/24)</f>
        <v>40668.606365740736</v>
      </c>
      <c r="T352" s="10">
        <f>(((I352/60)/60)/24)+DATE(1970,1,1)+(-5/24)</f>
        <v>40730.606365740736</v>
      </c>
    </row>
    <row r="353" spans="1:20" ht="43.2" hidden="1" x14ac:dyDescent="0.3">
      <c r="A353">
        <v>1914</v>
      </c>
      <c r="B353" s="3" t="s">
        <v>1914</v>
      </c>
      <c r="C353" s="3" t="s">
        <v>6023</v>
      </c>
      <c r="D353">
        <v>666</v>
      </c>
      <c r="E353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8293</v>
      </c>
      <c r="O353" s="5">
        <f>((E353/D353) *100)</f>
        <v>9.0090090090090094</v>
      </c>
      <c r="P353" s="6">
        <f>IF(L353 = 0, 0, E353/L353)</f>
        <v>30</v>
      </c>
      <c r="Q353" t="str">
        <f>MID(N353,1,FIND("/",N353,1)-1)</f>
        <v>technology</v>
      </c>
      <c r="R353" t="str">
        <f>MID(N353,FIND("/",N353,1)+1,LEN(N353))</f>
        <v>gadgets</v>
      </c>
      <c r="S353" s="10">
        <f>(((J353/60)/60)/24)+DATE(1970,1,1)+(-5/24)</f>
        <v>41928.966122685182</v>
      </c>
      <c r="T353" s="10">
        <f>(((I353/60)/60)/24)+DATE(1970,1,1)+(-5/24)</f>
        <v>41943.957638888889</v>
      </c>
    </row>
    <row r="354" spans="1:20" ht="43.2" hidden="1" x14ac:dyDescent="0.3">
      <c r="A354">
        <v>3537</v>
      </c>
      <c r="B354" s="3" t="s">
        <v>3535</v>
      </c>
      <c r="C354" s="3" t="s">
        <v>7646</v>
      </c>
      <c r="D354">
        <v>675</v>
      </c>
      <c r="E35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8270</v>
      </c>
      <c r="O354" s="5">
        <f>((E354/D354) *100)</f>
        <v>180.44444444444446</v>
      </c>
      <c r="P354" s="6">
        <f>IF(L354 = 0, 0, E354/L354)</f>
        <v>43.5</v>
      </c>
      <c r="Q354" t="str">
        <f>MID(N354,1,FIND("/",N354,1)-1)</f>
        <v>theater</v>
      </c>
      <c r="R354" t="str">
        <f>MID(N354,FIND("/",N354,1)+1,LEN(N354))</f>
        <v>plays</v>
      </c>
      <c r="S354" s="10">
        <f>(((J354/60)/60)/24)+DATE(1970,1,1)+(-5/24)</f>
        <v>41923.146018518513</v>
      </c>
      <c r="T354" s="10">
        <f>(((I354/60)/60)/24)+DATE(1970,1,1)+(-5/24)</f>
        <v>41960.124305555553</v>
      </c>
    </row>
    <row r="355" spans="1:20" ht="43.2" hidden="1" x14ac:dyDescent="0.3">
      <c r="A355">
        <v>3975</v>
      </c>
      <c r="B355" s="3" t="s">
        <v>3971</v>
      </c>
      <c r="C355" s="3" t="s">
        <v>8081</v>
      </c>
      <c r="D355">
        <v>678</v>
      </c>
      <c r="E355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8270</v>
      </c>
      <c r="O355" s="5">
        <f>((E355/D355) *100)</f>
        <v>0</v>
      </c>
      <c r="P355" s="6">
        <f>IF(L355 = 0, 0, E355/L355)</f>
        <v>0</v>
      </c>
      <c r="Q355" t="str">
        <f>MID(N355,1,FIND("/",N355,1)-1)</f>
        <v>theater</v>
      </c>
      <c r="R355" t="str">
        <f>MID(N355,FIND("/",N355,1)+1,LEN(N355))</f>
        <v>plays</v>
      </c>
      <c r="S355" s="10">
        <f>(((J355/60)/60)/24)+DATE(1970,1,1)+(-5/24)</f>
        <v>42534.658541666664</v>
      </c>
      <c r="T355" s="10">
        <f>(((I355/60)/60)/24)+DATE(1970,1,1)+(-5/24)</f>
        <v>42564.658541666664</v>
      </c>
    </row>
    <row r="356" spans="1:20" ht="43.2" hidden="1" x14ac:dyDescent="0.3">
      <c r="A356">
        <v>756</v>
      </c>
      <c r="B356" s="3" t="s">
        <v>756</v>
      </c>
      <c r="C356" s="3" t="s">
        <v>4865</v>
      </c>
      <c r="D356">
        <v>700</v>
      </c>
      <c r="E356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8273</v>
      </c>
      <c r="O356" s="5">
        <f>((E356/D356) *100)</f>
        <v>117.71428571428571</v>
      </c>
      <c r="P356" s="6">
        <f>IF(L356 = 0, 0, E356/L356)</f>
        <v>37.454545454545453</v>
      </c>
      <c r="Q356" t="str">
        <f>MID(N356,1,FIND("/",N356,1)-1)</f>
        <v>publishing</v>
      </c>
      <c r="R356" t="str">
        <f>MID(N356,FIND("/",N356,1)+1,LEN(N356))</f>
        <v>nonfiction</v>
      </c>
      <c r="S356" s="10">
        <f>(((J356/60)/60)/24)+DATE(1970,1,1)+(-5/24)</f>
        <v>40590.558553240735</v>
      </c>
      <c r="T356" s="10">
        <f>(((I356/60)/60)/24)+DATE(1970,1,1)+(-5/24)</f>
        <v>40651.516886574071</v>
      </c>
    </row>
    <row r="357" spans="1:20" ht="43.2" hidden="1" x14ac:dyDescent="0.3">
      <c r="A357">
        <v>782</v>
      </c>
      <c r="B357" s="3" t="s">
        <v>782</v>
      </c>
      <c r="C357" s="3" t="s">
        <v>4891</v>
      </c>
      <c r="D357">
        <v>700</v>
      </c>
      <c r="E35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8275</v>
      </c>
      <c r="O357" s="5">
        <f>((E357/D357) *100)</f>
        <v>100</v>
      </c>
      <c r="P357" s="6">
        <f>IF(L357 = 0, 0, E357/L357)</f>
        <v>50</v>
      </c>
      <c r="Q357" t="str">
        <f>MID(N357,1,FIND("/",N357,1)-1)</f>
        <v>music</v>
      </c>
      <c r="R357" t="str">
        <f>MID(N357,FIND("/",N357,1)+1,LEN(N357))</f>
        <v>rock</v>
      </c>
      <c r="S357" s="10">
        <f>(((J357/60)/60)/24)+DATE(1970,1,1)+(-5/24)</f>
        <v>41116.549791666665</v>
      </c>
      <c r="T357" s="10">
        <f>(((I357/60)/60)/24)+DATE(1970,1,1)+(-5/24)</f>
        <v>41146.549791666665</v>
      </c>
    </row>
    <row r="358" spans="1:20" ht="28.8" hidden="1" x14ac:dyDescent="0.3">
      <c r="A358">
        <v>2465</v>
      </c>
      <c r="B358" s="3" t="s">
        <v>2465</v>
      </c>
      <c r="C358" s="3" t="s">
        <v>6574</v>
      </c>
      <c r="D358">
        <v>700</v>
      </c>
      <c r="E358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8278</v>
      </c>
      <c r="O358" s="5">
        <f>((E358/D358) *100)</f>
        <v>180.14285714285714</v>
      </c>
      <c r="P358" s="6">
        <f>IF(L358 = 0, 0, E358/L358)</f>
        <v>26.270833333333332</v>
      </c>
      <c r="Q358" t="str">
        <f>MID(N358,1,FIND("/",N358,1)-1)</f>
        <v>music</v>
      </c>
      <c r="R358" t="str">
        <f>MID(N358,FIND("/",N358,1)+1,LEN(N358))</f>
        <v>indie rock</v>
      </c>
      <c r="S358" s="10">
        <f>(((J358/60)/60)/24)+DATE(1970,1,1)+(-5/24)</f>
        <v>41145.510972222219</v>
      </c>
      <c r="T358" s="10">
        <f>(((I358/60)/60)/24)+DATE(1970,1,1)+(-5/24)</f>
        <v>41175.510972222219</v>
      </c>
    </row>
    <row r="359" spans="1:20" ht="43.2" hidden="1" x14ac:dyDescent="0.3">
      <c r="A359">
        <v>1823</v>
      </c>
      <c r="B359" s="3" t="s">
        <v>1823</v>
      </c>
      <c r="C359" s="3" t="s">
        <v>5932</v>
      </c>
      <c r="D359">
        <v>700</v>
      </c>
      <c r="E359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8275</v>
      </c>
      <c r="O359" s="5">
        <f>((E359/D359) *100)</f>
        <v>115.85714285714286</v>
      </c>
      <c r="P359" s="6">
        <f>IF(L359 = 0, 0, E359/L359)</f>
        <v>24.575757575757574</v>
      </c>
      <c r="Q359" t="str">
        <f>MID(N359,1,FIND("/",N359,1)-1)</f>
        <v>music</v>
      </c>
      <c r="R359" t="str">
        <f>MID(N359,FIND("/",N359,1)+1,LEN(N359))</f>
        <v>rock</v>
      </c>
      <c r="S359" s="10">
        <f>(((J359/60)/60)/24)+DATE(1970,1,1)+(-5/24)</f>
        <v>41176.47657407407</v>
      </c>
      <c r="T359" s="10">
        <f>(((I359/60)/60)/24)+DATE(1970,1,1)+(-5/24)</f>
        <v>41206.47657407407</v>
      </c>
    </row>
    <row r="360" spans="1:20" ht="43.2" hidden="1" x14ac:dyDescent="0.3">
      <c r="A360">
        <v>2542</v>
      </c>
      <c r="B360" s="3" t="s">
        <v>2541</v>
      </c>
      <c r="C360" s="3" t="s">
        <v>6651</v>
      </c>
      <c r="D360">
        <v>700</v>
      </c>
      <c r="E360">
        <v>725</v>
      </c>
      <c r="F360" t="s">
        <v>8218</v>
      </c>
      <c r="G360" t="s">
        <v>8223</v>
      </c>
      <c r="H360" t="s">
        <v>8245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8299</v>
      </c>
      <c r="O360" s="5">
        <f>((E360/D360) *100)</f>
        <v>103.57142857142858</v>
      </c>
      <c r="P360" s="6">
        <f>IF(L360 = 0, 0, E360/L360)</f>
        <v>55.769230769230766</v>
      </c>
      <c r="Q360" t="str">
        <f>MID(N360,1,FIND("/",N360,1)-1)</f>
        <v>music</v>
      </c>
      <c r="R360" t="str">
        <f>MID(N360,FIND("/",N360,1)+1,LEN(N360))</f>
        <v>classical music</v>
      </c>
      <c r="S360" s="10">
        <f>(((J360/60)/60)/24)+DATE(1970,1,1)+(-5/24)</f>
        <v>41509.218252314815</v>
      </c>
      <c r="T360" s="10">
        <f>(((I360/60)/60)/24)+DATE(1970,1,1)+(-5/24)</f>
        <v>41547.957638888889</v>
      </c>
    </row>
    <row r="361" spans="1:20" ht="43.2" hidden="1" x14ac:dyDescent="0.3">
      <c r="A361">
        <v>2795</v>
      </c>
      <c r="B361" s="3" t="s">
        <v>2794</v>
      </c>
      <c r="C361" s="3" t="s">
        <v>6904</v>
      </c>
      <c r="D361">
        <v>700</v>
      </c>
      <c r="E361">
        <v>730</v>
      </c>
      <c r="F361" t="s">
        <v>8218</v>
      </c>
      <c r="G361" t="s">
        <v>8223</v>
      </c>
      <c r="H361" t="s">
        <v>8245</v>
      </c>
      <c r="I361">
        <v>1402095600</v>
      </c>
      <c r="J361">
        <v>1400675841</v>
      </c>
      <c r="K361" t="b">
        <v>0</v>
      </c>
      <c r="L361">
        <v>20</v>
      </c>
      <c r="M361" t="b">
        <v>1</v>
      </c>
      <c r="N361" t="s">
        <v>8270</v>
      </c>
      <c r="O361" s="5">
        <f>((E361/D361) *100)</f>
        <v>104.28571428571429</v>
      </c>
      <c r="P361" s="6">
        <f>IF(L361 = 0, 0, E361/L361)</f>
        <v>36.5</v>
      </c>
      <c r="Q361" t="str">
        <f>MID(N361,1,FIND("/",N361,1)-1)</f>
        <v>theater</v>
      </c>
      <c r="R361" t="str">
        <f>MID(N361,FIND("/",N361,1)+1,LEN(N361))</f>
        <v>plays</v>
      </c>
      <c r="S361" s="10">
        <f>(((J361/60)/60)/24)+DATE(1970,1,1)+(-5/24)</f>
        <v>41780.317604166667</v>
      </c>
      <c r="T361" s="10">
        <f>(((I361/60)/60)/24)+DATE(1970,1,1)+(-5/24)</f>
        <v>41796.75</v>
      </c>
    </row>
    <row r="362" spans="1:20" ht="57.6" hidden="1" x14ac:dyDescent="0.3">
      <c r="A362">
        <v>3708</v>
      </c>
      <c r="B362" s="3" t="s">
        <v>3704</v>
      </c>
      <c r="C362" s="3" t="s">
        <v>7817</v>
      </c>
      <c r="D362">
        <v>700</v>
      </c>
      <c r="E362">
        <v>2100</v>
      </c>
      <c r="F362" t="s">
        <v>8218</v>
      </c>
      <c r="G362" t="s">
        <v>8223</v>
      </c>
      <c r="H362" t="s">
        <v>8245</v>
      </c>
      <c r="I362">
        <v>1404444286</v>
      </c>
      <c r="J362">
        <v>1403234686</v>
      </c>
      <c r="K362" t="b">
        <v>0</v>
      </c>
      <c r="L362">
        <v>39</v>
      </c>
      <c r="M362" t="b">
        <v>1</v>
      </c>
      <c r="N362" t="s">
        <v>8270</v>
      </c>
      <c r="O362" s="5">
        <f>((E362/D362) *100)</f>
        <v>300</v>
      </c>
      <c r="P362" s="6">
        <f>IF(L362 = 0, 0, E362/L362)</f>
        <v>53.846153846153847</v>
      </c>
      <c r="Q362" t="str">
        <f>MID(N362,1,FIND("/",N362,1)-1)</f>
        <v>theater</v>
      </c>
      <c r="R362" t="str">
        <f>MID(N362,FIND("/",N362,1)+1,LEN(N362))</f>
        <v>plays</v>
      </c>
      <c r="S362" s="10">
        <f>(((J362/60)/60)/24)+DATE(1970,1,1)+(-5/24)</f>
        <v>41809.933865740735</v>
      </c>
      <c r="T362" s="10">
        <f>(((I362/60)/60)/24)+DATE(1970,1,1)+(-5/24)</f>
        <v>41823.933865740735</v>
      </c>
    </row>
    <row r="363" spans="1:20" ht="57.6" hidden="1" x14ac:dyDescent="0.3">
      <c r="A363">
        <v>3454</v>
      </c>
      <c r="B363" s="3" t="s">
        <v>3452</v>
      </c>
      <c r="C363" s="3" t="s">
        <v>7563</v>
      </c>
      <c r="D363">
        <v>700</v>
      </c>
      <c r="E363">
        <v>705</v>
      </c>
      <c r="F363" t="s">
        <v>8218</v>
      </c>
      <c r="G363" t="s">
        <v>8224</v>
      </c>
      <c r="H363" t="s">
        <v>8246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8270</v>
      </c>
      <c r="O363" s="5">
        <f>((E363/D363) *100)</f>
        <v>100.71428571428571</v>
      </c>
      <c r="P363" s="6">
        <f>IF(L363 = 0, 0, E363/L363)</f>
        <v>33.571428571428569</v>
      </c>
      <c r="Q363" t="str">
        <f>MID(N363,1,FIND("/",N363,1)-1)</f>
        <v>theater</v>
      </c>
      <c r="R363" t="str">
        <f>MID(N363,FIND("/",N363,1)+1,LEN(N363))</f>
        <v>plays</v>
      </c>
      <c r="S363" s="10">
        <f>(((J363/60)/60)/24)+DATE(1970,1,1)+(-5/24)</f>
        <v>41821.490266203698</v>
      </c>
      <c r="T363" s="10">
        <f>(((I363/60)/60)/24)+DATE(1970,1,1)+(-5/24)</f>
        <v>41851.490266203698</v>
      </c>
    </row>
    <row r="364" spans="1:20" ht="43.2" hidden="1" x14ac:dyDescent="0.3">
      <c r="A364">
        <v>4076</v>
      </c>
      <c r="B364" s="3" t="s">
        <v>4071</v>
      </c>
      <c r="C364" s="3" t="s">
        <v>8178</v>
      </c>
      <c r="D364">
        <v>700</v>
      </c>
      <c r="E364">
        <v>0</v>
      </c>
      <c r="F364" t="s">
        <v>8220</v>
      </c>
      <c r="G364" t="s">
        <v>8223</v>
      </c>
      <c r="H364" t="s">
        <v>8245</v>
      </c>
      <c r="I364">
        <v>1413921060</v>
      </c>
      <c r="J364">
        <v>1411499149</v>
      </c>
      <c r="K364" t="b">
        <v>0</v>
      </c>
      <c r="L364">
        <v>0</v>
      </c>
      <c r="M364" t="b">
        <v>0</v>
      </c>
      <c r="N364" t="s">
        <v>8270</v>
      </c>
      <c r="O364" s="5">
        <f>((E364/D364) *100)</f>
        <v>0</v>
      </c>
      <c r="P364" s="6">
        <f>IF(L364 = 0, 0, E364/L364)</f>
        <v>0</v>
      </c>
      <c r="Q364" t="str">
        <f>MID(N364,1,FIND("/",N364,1)-1)</f>
        <v>theater</v>
      </c>
      <c r="R364" t="str">
        <f>MID(N364,FIND("/",N364,1)+1,LEN(N364))</f>
        <v>plays</v>
      </c>
      <c r="S364" s="10">
        <f>(((J364/60)/60)/24)+DATE(1970,1,1)+(-5/24)</f>
        <v>41905.587372685186</v>
      </c>
      <c r="T364" s="10">
        <f>(((I364/60)/60)/24)+DATE(1970,1,1)+(-5/24)</f>
        <v>41933.618749999994</v>
      </c>
    </row>
    <row r="365" spans="1:20" ht="43.2" hidden="1" x14ac:dyDescent="0.3">
      <c r="A365">
        <v>3591</v>
      </c>
      <c r="B365" s="3" t="s">
        <v>3589</v>
      </c>
      <c r="C365" s="3" t="s">
        <v>7700</v>
      </c>
      <c r="D365">
        <v>700</v>
      </c>
      <c r="E365">
        <v>1225</v>
      </c>
      <c r="F365" t="s">
        <v>8218</v>
      </c>
      <c r="G365" t="s">
        <v>8223</v>
      </c>
      <c r="H365" t="s">
        <v>8245</v>
      </c>
      <c r="I365">
        <v>1422075540</v>
      </c>
      <c r="J365">
        <v>1419979544</v>
      </c>
      <c r="K365" t="b">
        <v>0</v>
      </c>
      <c r="L365">
        <v>18</v>
      </c>
      <c r="M365" t="b">
        <v>1</v>
      </c>
      <c r="N365" t="s">
        <v>8270</v>
      </c>
      <c r="O365" s="5">
        <f>((E365/D365) *100)</f>
        <v>175</v>
      </c>
      <c r="P365" s="6">
        <f>IF(L365 = 0, 0, E365/L365)</f>
        <v>68.055555555555557</v>
      </c>
      <c r="Q365" t="str">
        <f>MID(N365,1,FIND("/",N365,1)-1)</f>
        <v>theater</v>
      </c>
      <c r="R365" t="str">
        <f>MID(N365,FIND("/",N365,1)+1,LEN(N365))</f>
        <v>plays</v>
      </c>
      <c r="S365" s="10">
        <f>(((J365/60)/60)/24)+DATE(1970,1,1)+(-5/24)</f>
        <v>42003.74009259259</v>
      </c>
      <c r="T365" s="10">
        <f>(((I365/60)/60)/24)+DATE(1970,1,1)+(-5/24)</f>
        <v>42027.999305555553</v>
      </c>
    </row>
    <row r="366" spans="1:20" ht="57.6" hidden="1" x14ac:dyDescent="0.3">
      <c r="A366">
        <v>3023</v>
      </c>
      <c r="B366" s="3" t="s">
        <v>3022</v>
      </c>
      <c r="C366" s="3" t="s">
        <v>7132</v>
      </c>
      <c r="D366">
        <v>700</v>
      </c>
      <c r="E366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8302</v>
      </c>
      <c r="O366" s="5">
        <f>((E366/D366) *100)</f>
        <v>103</v>
      </c>
      <c r="P366" s="6">
        <f>IF(L366 = 0, 0, E366/L366)</f>
        <v>120.16666666666667</v>
      </c>
      <c r="Q366" t="str">
        <f>MID(N366,1,FIND("/",N366,1)-1)</f>
        <v>theater</v>
      </c>
      <c r="R366" t="str">
        <f>MID(N366,FIND("/",N366,1)+1,LEN(N366))</f>
        <v>spaces</v>
      </c>
      <c r="S366" s="10">
        <f>(((J366/60)/60)/24)+DATE(1970,1,1)+(-5/24)</f>
        <v>42121.46743055556</v>
      </c>
      <c r="T366" s="10">
        <f>(((I366/60)/60)/24)+DATE(1970,1,1)+(-5/24)</f>
        <v>42166.46743055556</v>
      </c>
    </row>
    <row r="367" spans="1:20" ht="28.8" hidden="1" x14ac:dyDescent="0.3">
      <c r="A367">
        <v>1548</v>
      </c>
      <c r="B367" s="3" t="s">
        <v>1548</v>
      </c>
      <c r="C367" s="3" t="s">
        <v>5657</v>
      </c>
      <c r="D367">
        <v>700</v>
      </c>
      <c r="E367">
        <v>60</v>
      </c>
      <c r="F367" t="s">
        <v>8220</v>
      </c>
      <c r="G367" t="s">
        <v>8223</v>
      </c>
      <c r="H367" t="s">
        <v>8245</v>
      </c>
      <c r="I367">
        <v>1447020620</v>
      </c>
      <c r="J367">
        <v>1444425020</v>
      </c>
      <c r="K367" t="b">
        <v>0</v>
      </c>
      <c r="L367">
        <v>1</v>
      </c>
      <c r="M367" t="b">
        <v>0</v>
      </c>
      <c r="N367" t="s">
        <v>8288</v>
      </c>
      <c r="O367" s="5">
        <f>((E367/D367) *100)</f>
        <v>8.5714285714285712</v>
      </c>
      <c r="P367" s="6">
        <f>IF(L367 = 0, 0, E367/L367)</f>
        <v>60</v>
      </c>
      <c r="Q367" t="str">
        <f>MID(N367,1,FIND("/",N367,1)-1)</f>
        <v>photography</v>
      </c>
      <c r="R367" t="str">
        <f>MID(N367,FIND("/",N367,1)+1,LEN(N367))</f>
        <v>nature</v>
      </c>
      <c r="S367" s="10">
        <f>(((J367/60)/60)/24)+DATE(1970,1,1)+(-5/24)</f>
        <v>42286.673842592594</v>
      </c>
      <c r="T367" s="10">
        <f>(((I367/60)/60)/24)+DATE(1970,1,1)+(-5/24)</f>
        <v>42316.715509259251</v>
      </c>
    </row>
    <row r="368" spans="1:20" ht="43.2" hidden="1" x14ac:dyDescent="0.3">
      <c r="A368">
        <v>3737</v>
      </c>
      <c r="B368" s="3" t="s">
        <v>3733</v>
      </c>
      <c r="C368" s="3" t="s">
        <v>7846</v>
      </c>
      <c r="D368">
        <v>700</v>
      </c>
      <c r="E368">
        <v>150</v>
      </c>
      <c r="F368" t="s">
        <v>8220</v>
      </c>
      <c r="G368" t="s">
        <v>8223</v>
      </c>
      <c r="H368" t="s">
        <v>8245</v>
      </c>
      <c r="I368">
        <v>1447311540</v>
      </c>
      <c r="J368">
        <v>1445358903</v>
      </c>
      <c r="K368" t="b">
        <v>0</v>
      </c>
      <c r="L368">
        <v>4</v>
      </c>
      <c r="M368" t="b">
        <v>0</v>
      </c>
      <c r="N368" t="s">
        <v>8270</v>
      </c>
      <c r="O368" s="5">
        <f>((E368/D368) *100)</f>
        <v>21.428571428571427</v>
      </c>
      <c r="P368" s="6">
        <f>IF(L368 = 0, 0, E368/L368)</f>
        <v>37.5</v>
      </c>
      <c r="Q368" t="str">
        <f>MID(N368,1,FIND("/",N368,1)-1)</f>
        <v>theater</v>
      </c>
      <c r="R368" t="str">
        <f>MID(N368,FIND("/",N368,1)+1,LEN(N368))</f>
        <v>plays</v>
      </c>
      <c r="S368" s="10">
        <f>(((J368/60)/60)/24)+DATE(1970,1,1)+(-5/24)</f>
        <v>42297.482673611106</v>
      </c>
      <c r="T368" s="10">
        <f>(((I368/60)/60)/24)+DATE(1970,1,1)+(-5/24)</f>
        <v>42320.082638888889</v>
      </c>
    </row>
    <row r="369" spans="1:20" ht="57.6" hidden="1" x14ac:dyDescent="0.3">
      <c r="A369">
        <v>3642</v>
      </c>
      <c r="B369" s="3" t="s">
        <v>3639</v>
      </c>
      <c r="C369" s="3" t="s">
        <v>7751</v>
      </c>
      <c r="D369">
        <v>700</v>
      </c>
      <c r="E369">
        <v>15</v>
      </c>
      <c r="F369" t="s">
        <v>8220</v>
      </c>
      <c r="G369" t="s">
        <v>8235</v>
      </c>
      <c r="H369" t="s">
        <v>8248</v>
      </c>
      <c r="I369">
        <v>1448902800</v>
      </c>
      <c r="J369">
        <v>1445369727</v>
      </c>
      <c r="K369" t="b">
        <v>0</v>
      </c>
      <c r="L369">
        <v>2</v>
      </c>
      <c r="M369" t="b">
        <v>0</v>
      </c>
      <c r="N369" t="s">
        <v>8304</v>
      </c>
      <c r="O369" s="5">
        <f>((E369/D369) *100)</f>
        <v>2.1428571428571428</v>
      </c>
      <c r="P369" s="6">
        <f>IF(L369 = 0, 0, E369/L369)</f>
        <v>7.5</v>
      </c>
      <c r="Q369" t="str">
        <f>MID(N369,1,FIND("/",N369,1)-1)</f>
        <v>theater</v>
      </c>
      <c r="R369" t="str">
        <f>MID(N369,FIND("/",N369,1)+1,LEN(N369))</f>
        <v>musical</v>
      </c>
      <c r="S369" s="10">
        <f>(((J369/60)/60)/24)+DATE(1970,1,1)+(-5/24)</f>
        <v>42297.607951388891</v>
      </c>
      <c r="T369" s="10">
        <f>(((I369/60)/60)/24)+DATE(1970,1,1)+(-5/24)</f>
        <v>42338.499999999993</v>
      </c>
    </row>
    <row r="370" spans="1:20" ht="43.2" hidden="1" x14ac:dyDescent="0.3">
      <c r="A370">
        <v>3420</v>
      </c>
      <c r="B370" s="3" t="s">
        <v>3418</v>
      </c>
      <c r="C370" s="3" t="s">
        <v>7529</v>
      </c>
      <c r="D370">
        <v>700</v>
      </c>
      <c r="E370">
        <v>966</v>
      </c>
      <c r="F370" t="s">
        <v>8218</v>
      </c>
      <c r="G370" t="s">
        <v>8224</v>
      </c>
      <c r="H370" t="s">
        <v>8246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8270</v>
      </c>
      <c r="O370" s="5">
        <f>((E370/D370) *100)</f>
        <v>138</v>
      </c>
      <c r="P370" s="6">
        <f>IF(L370 = 0, 0, E370/L370)</f>
        <v>28.411764705882351</v>
      </c>
      <c r="Q370" t="str">
        <f>MID(N370,1,FIND("/",N370,1)-1)</f>
        <v>theater</v>
      </c>
      <c r="R370" t="str">
        <f>MID(N370,FIND("/",N370,1)+1,LEN(N370))</f>
        <v>plays</v>
      </c>
      <c r="S370" s="10">
        <f>(((J370/60)/60)/24)+DATE(1970,1,1)+(-5/24)</f>
        <v>42404.881967592592</v>
      </c>
      <c r="T370" s="10">
        <f>(((I370/60)/60)/24)+DATE(1970,1,1)+(-5/24)</f>
        <v>42413.791666666664</v>
      </c>
    </row>
    <row r="371" spans="1:20" ht="43.2" hidden="1" x14ac:dyDescent="0.3">
      <c r="A371">
        <v>3343</v>
      </c>
      <c r="B371" s="3" t="s">
        <v>3342</v>
      </c>
      <c r="C371" s="3" t="s">
        <v>7452</v>
      </c>
      <c r="D371">
        <v>700</v>
      </c>
      <c r="E371">
        <v>1200</v>
      </c>
      <c r="F371" t="s">
        <v>8218</v>
      </c>
      <c r="G371" t="s">
        <v>8224</v>
      </c>
      <c r="H371" t="s">
        <v>8246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8270</v>
      </c>
      <c r="O371" s="5">
        <f>((E371/D371) *100)</f>
        <v>171.42857142857142</v>
      </c>
      <c r="P371" s="6">
        <f>IF(L371 = 0, 0, E371/L371)</f>
        <v>52.173913043478258</v>
      </c>
      <c r="Q371" t="str">
        <f>MID(N371,1,FIND("/",N371,1)-1)</f>
        <v>theater</v>
      </c>
      <c r="R371" t="str">
        <f>MID(N371,FIND("/",N371,1)+1,LEN(N371))</f>
        <v>plays</v>
      </c>
      <c r="S371" s="10">
        <f>(((J371/60)/60)/24)+DATE(1970,1,1)+(-5/24)</f>
        <v>42452.708148148151</v>
      </c>
      <c r="T371" s="10">
        <f>(((I371/60)/60)/24)+DATE(1970,1,1)+(-5/24)</f>
        <v>42473.345833333333</v>
      </c>
    </row>
    <row r="372" spans="1:20" ht="57.6" hidden="1" x14ac:dyDescent="0.3">
      <c r="A372">
        <v>4037</v>
      </c>
      <c r="B372" s="3" t="s">
        <v>4032</v>
      </c>
      <c r="C372" s="3" t="s">
        <v>8140</v>
      </c>
      <c r="D372">
        <v>700</v>
      </c>
      <c r="E372">
        <v>80</v>
      </c>
      <c r="F372" t="s">
        <v>8220</v>
      </c>
      <c r="G372" t="s">
        <v>8223</v>
      </c>
      <c r="H372" t="s">
        <v>8245</v>
      </c>
      <c r="I372">
        <v>1464099900</v>
      </c>
      <c r="J372">
        <v>1462585315</v>
      </c>
      <c r="K372" t="b">
        <v>0</v>
      </c>
      <c r="L372">
        <v>2</v>
      </c>
      <c r="M372" t="b">
        <v>0</v>
      </c>
      <c r="N372" t="s">
        <v>8270</v>
      </c>
      <c r="O372" s="5">
        <f>((E372/D372) *100)</f>
        <v>11.428571428571429</v>
      </c>
      <c r="P372" s="6">
        <f>IF(L372 = 0, 0, E372/L372)</f>
        <v>40</v>
      </c>
      <c r="Q372" t="str">
        <f>MID(N372,1,FIND("/",N372,1)-1)</f>
        <v>theater</v>
      </c>
      <c r="R372" t="str">
        <f>MID(N372,FIND("/",N372,1)+1,LEN(N372))</f>
        <v>plays</v>
      </c>
      <c r="S372" s="10">
        <f>(((J372/60)/60)/24)+DATE(1970,1,1)+(-5/24)</f>
        <v>42496.862442129634</v>
      </c>
      <c r="T372" s="10">
        <f>(((I372/60)/60)/24)+DATE(1970,1,1)+(-5/24)</f>
        <v>42514.392361111109</v>
      </c>
    </row>
    <row r="373" spans="1:20" ht="43.2" hidden="1" x14ac:dyDescent="0.3">
      <c r="A373">
        <v>2175</v>
      </c>
      <c r="B373" s="3" t="s">
        <v>2175</v>
      </c>
      <c r="C373" s="3" t="s">
        <v>6284</v>
      </c>
      <c r="D373">
        <v>700</v>
      </c>
      <c r="E373">
        <v>1750</v>
      </c>
      <c r="F373" t="s">
        <v>8218</v>
      </c>
      <c r="G373" t="s">
        <v>8223</v>
      </c>
      <c r="H373" t="s">
        <v>8245</v>
      </c>
      <c r="I373">
        <v>1469059986</v>
      </c>
      <c r="J373">
        <v>1468455186</v>
      </c>
      <c r="K373" t="b">
        <v>0</v>
      </c>
      <c r="L373">
        <v>26</v>
      </c>
      <c r="M373" t="b">
        <v>1</v>
      </c>
      <c r="N373" t="s">
        <v>8275</v>
      </c>
      <c r="O373" s="5">
        <f>((E373/D373) *100)</f>
        <v>250</v>
      </c>
      <c r="P373" s="6">
        <f>IF(L373 = 0, 0, E373/L373)</f>
        <v>67.307692307692307</v>
      </c>
      <c r="Q373" t="str">
        <f>MID(N373,1,FIND("/",N373,1)-1)</f>
        <v>music</v>
      </c>
      <c r="R373" t="str">
        <f>MID(N373,FIND("/",N373,1)+1,LEN(N373))</f>
        <v>rock</v>
      </c>
      <c r="S373" s="10">
        <f>(((J373/60)/60)/24)+DATE(1970,1,1)+(-5/24)</f>
        <v>42564.800763888888</v>
      </c>
      <c r="T373" s="10">
        <f>(((I373/60)/60)/24)+DATE(1970,1,1)+(-5/24)</f>
        <v>42571.800763888888</v>
      </c>
    </row>
    <row r="374" spans="1:20" ht="43.2" hidden="1" x14ac:dyDescent="0.3">
      <c r="A374">
        <v>3295</v>
      </c>
      <c r="B374" s="3" t="s">
        <v>3294</v>
      </c>
      <c r="C374" s="3" t="s">
        <v>7404</v>
      </c>
      <c r="D374">
        <v>700</v>
      </c>
      <c r="E374">
        <v>720.01</v>
      </c>
      <c r="F374" t="s">
        <v>8218</v>
      </c>
      <c r="G374" t="s">
        <v>8224</v>
      </c>
      <c r="H374" t="s">
        <v>8246</v>
      </c>
      <c r="I374">
        <v>1474886229</v>
      </c>
      <c r="J374">
        <v>1472294229</v>
      </c>
      <c r="K374" t="b">
        <v>0</v>
      </c>
      <c r="L374">
        <v>27</v>
      </c>
      <c r="M374" t="b">
        <v>1</v>
      </c>
      <c r="N374" t="s">
        <v>8270</v>
      </c>
      <c r="O374" s="5">
        <f>((E374/D374) *100)</f>
        <v>102.85857142857142</v>
      </c>
      <c r="P374" s="6">
        <f>IF(L374 = 0, 0, E374/L374)</f>
        <v>26.667037037037037</v>
      </c>
      <c r="Q374" t="str">
        <f>MID(N374,1,FIND("/",N374,1)-1)</f>
        <v>theater</v>
      </c>
      <c r="R374" t="str">
        <f>MID(N374,FIND("/",N374,1)+1,LEN(N374))</f>
        <v>plays</v>
      </c>
      <c r="S374" s="10">
        <f>(((J374/60)/60)/24)+DATE(1970,1,1)+(-5/24)</f>
        <v>42609.234131944446</v>
      </c>
      <c r="T374" s="10">
        <f>(((I374/60)/60)/24)+DATE(1970,1,1)+(-5/24)</f>
        <v>42639.234131944446</v>
      </c>
    </row>
    <row r="375" spans="1:20" ht="57.6" hidden="1" x14ac:dyDescent="0.3">
      <c r="A375">
        <v>3143</v>
      </c>
      <c r="B375" s="3" t="s">
        <v>3142</v>
      </c>
      <c r="C375" s="3" t="s">
        <v>7252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8270</v>
      </c>
      <c r="O375" s="5">
        <f>((E375/D375) *100)</f>
        <v>0</v>
      </c>
      <c r="P375" s="6">
        <f>IF(L375 = 0, 0, E375/L375)</f>
        <v>0</v>
      </c>
      <c r="Q375" t="str">
        <f>MID(N375,1,FIND("/",N375,1)-1)</f>
        <v>theater</v>
      </c>
      <c r="R375" t="str">
        <f>MID(N375,FIND("/",N375,1)+1,LEN(N375))</f>
        <v>plays</v>
      </c>
      <c r="S375" s="10">
        <f>(((J375/60)/60)/24)+DATE(1970,1,1)+(-5/24)</f>
        <v>42808.149953703702</v>
      </c>
      <c r="T375" s="10">
        <f>(((I375/60)/60)/24)+DATE(1970,1,1)+(-5/24)</f>
        <v>42834.149953703702</v>
      </c>
    </row>
    <row r="376" spans="1:20" ht="43.2" hidden="1" x14ac:dyDescent="0.3">
      <c r="A376">
        <v>3617</v>
      </c>
      <c r="B376" s="3" t="s">
        <v>3614</v>
      </c>
      <c r="C376" s="3" t="s">
        <v>7726</v>
      </c>
      <c r="D376">
        <v>740</v>
      </c>
      <c r="E376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8270</v>
      </c>
      <c r="O376" s="5">
        <f>((E376/D376) *100)</f>
        <v>118.91891891891892</v>
      </c>
      <c r="P376" s="6">
        <f>IF(L376 = 0, 0, E376/L376)</f>
        <v>17.254901960784313</v>
      </c>
      <c r="Q376" t="str">
        <f>MID(N376,1,FIND("/",N376,1)-1)</f>
        <v>theater</v>
      </c>
      <c r="R376" t="str">
        <f>MID(N376,FIND("/",N376,1)+1,LEN(N376))</f>
        <v>plays</v>
      </c>
      <c r="S376" s="10">
        <f>(((J376/60)/60)/24)+DATE(1970,1,1)+(-5/24)</f>
        <v>42779.401956018519</v>
      </c>
      <c r="T376" s="10">
        <f>(((I376/60)/60)/24)+DATE(1970,1,1)+(-5/24)</f>
        <v>42793.791666666664</v>
      </c>
    </row>
    <row r="377" spans="1:20" ht="43.2" hidden="1" x14ac:dyDescent="0.3">
      <c r="A377">
        <v>2556</v>
      </c>
      <c r="B377" s="3" t="s">
        <v>2555</v>
      </c>
      <c r="C377" s="3" t="s">
        <v>6665</v>
      </c>
      <c r="D377">
        <v>745</v>
      </c>
      <c r="E37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8299</v>
      </c>
      <c r="O377" s="5">
        <f>((E377/D377) *100)</f>
        <v>105.50335570469798</v>
      </c>
      <c r="P377" s="6">
        <f>IF(L377 = 0, 0, E377/L377)</f>
        <v>23.117647058823529</v>
      </c>
      <c r="Q377" t="str">
        <f>MID(N377,1,FIND("/",N377,1)-1)</f>
        <v>music</v>
      </c>
      <c r="R377" t="str">
        <f>MID(N377,FIND("/",N377,1)+1,LEN(N377))</f>
        <v>classical music</v>
      </c>
      <c r="S377" s="10">
        <f>(((J377/60)/60)/24)+DATE(1970,1,1)+(-5/24)</f>
        <v>41222.783067129625</v>
      </c>
      <c r="T377" s="10">
        <f>(((I377/60)/60)/24)+DATE(1970,1,1)+(-5/24)</f>
        <v>41267.783067129625</v>
      </c>
    </row>
    <row r="378" spans="1:20" ht="57.6" hidden="1" x14ac:dyDescent="0.3">
      <c r="A378">
        <v>3165</v>
      </c>
      <c r="B378" s="3" t="s">
        <v>3164</v>
      </c>
      <c r="C378" s="3" t="s">
        <v>7274</v>
      </c>
      <c r="D378">
        <v>750</v>
      </c>
      <c r="E378">
        <v>1220</v>
      </c>
      <c r="F378" t="s">
        <v>8218</v>
      </c>
      <c r="G378" t="s">
        <v>8223</v>
      </c>
      <c r="H378" t="s">
        <v>8245</v>
      </c>
      <c r="I378">
        <v>1304395140</v>
      </c>
      <c r="J378">
        <v>1302493760</v>
      </c>
      <c r="K378" t="b">
        <v>1</v>
      </c>
      <c r="L378">
        <v>21</v>
      </c>
      <c r="M378" t="b">
        <v>1</v>
      </c>
      <c r="N378" t="s">
        <v>8270</v>
      </c>
      <c r="O378" s="5">
        <f>((E378/D378) *100)</f>
        <v>162.66666666666666</v>
      </c>
      <c r="P378" s="6">
        <f>IF(L378 = 0, 0, E378/L378)</f>
        <v>58.095238095238095</v>
      </c>
      <c r="Q378" t="str">
        <f>MID(N378,1,FIND("/",N378,1)-1)</f>
        <v>theater</v>
      </c>
      <c r="R378" t="str">
        <f>MID(N378,FIND("/",N378,1)+1,LEN(N378))</f>
        <v>plays</v>
      </c>
      <c r="S378" s="10">
        <f>(((J378/60)/60)/24)+DATE(1970,1,1)+(-5/24)</f>
        <v>40643.950925925921</v>
      </c>
      <c r="T378" s="10">
        <f>(((I378/60)/60)/24)+DATE(1970,1,1)+(-5/24)</f>
        <v>40665.957638888889</v>
      </c>
    </row>
    <row r="379" spans="1:20" ht="43.2" hidden="1" x14ac:dyDescent="0.3">
      <c r="A379">
        <v>899</v>
      </c>
      <c r="B379" s="3" t="s">
        <v>899</v>
      </c>
      <c r="C379" s="3" t="s">
        <v>5008</v>
      </c>
      <c r="D379">
        <v>750</v>
      </c>
      <c r="E379">
        <v>280</v>
      </c>
      <c r="F379" t="s">
        <v>8220</v>
      </c>
      <c r="G379" t="s">
        <v>8223</v>
      </c>
      <c r="H379" t="s">
        <v>8245</v>
      </c>
      <c r="I379">
        <v>1306549362</v>
      </c>
      <c r="J379">
        <v>1302661362</v>
      </c>
      <c r="K379" t="b">
        <v>0</v>
      </c>
      <c r="L379">
        <v>8</v>
      </c>
      <c r="M379" t="b">
        <v>0</v>
      </c>
      <c r="N379" t="s">
        <v>8278</v>
      </c>
      <c r="O379" s="5">
        <f>((E379/D379) *100)</f>
        <v>37.333333333333336</v>
      </c>
      <c r="P379" s="6">
        <f>IF(L379 = 0, 0, E379/L379)</f>
        <v>35</v>
      </c>
      <c r="Q379" t="str">
        <f>MID(N379,1,FIND("/",N379,1)-1)</f>
        <v>music</v>
      </c>
      <c r="R379" t="str">
        <f>MID(N379,FIND("/",N379,1)+1,LEN(N379))</f>
        <v>indie rock</v>
      </c>
      <c r="S379" s="10">
        <f>(((J379/60)/60)/24)+DATE(1970,1,1)+(-5/24)</f>
        <v>40645.890763888885</v>
      </c>
      <c r="T379" s="10">
        <f>(((I379/60)/60)/24)+DATE(1970,1,1)+(-5/24)</f>
        <v>40690.890763888885</v>
      </c>
    </row>
    <row r="380" spans="1:20" ht="28.8" hidden="1" x14ac:dyDescent="0.3">
      <c r="A380">
        <v>1073</v>
      </c>
      <c r="B380" s="3" t="s">
        <v>1073</v>
      </c>
      <c r="C380" s="3" t="s">
        <v>5182</v>
      </c>
      <c r="D380">
        <v>750</v>
      </c>
      <c r="E380">
        <v>10</v>
      </c>
      <c r="F380" t="s">
        <v>8220</v>
      </c>
      <c r="G380" t="s">
        <v>8223</v>
      </c>
      <c r="H380" t="s">
        <v>8245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8281</v>
      </c>
      <c r="O380" s="5">
        <f>((E380/D380) *100)</f>
        <v>1.3333333333333335</v>
      </c>
      <c r="P380" s="6">
        <f>IF(L380 = 0, 0, E380/L380)</f>
        <v>10</v>
      </c>
      <c r="Q380" t="str">
        <f>MID(N380,1,FIND("/",N380,1)-1)</f>
        <v>games</v>
      </c>
      <c r="R380" t="str">
        <f>MID(N380,FIND("/",N380,1)+1,LEN(N380))</f>
        <v>video games</v>
      </c>
      <c r="S380" s="10">
        <f>(((J380/60)/60)/24)+DATE(1970,1,1)+(-5/24)</f>
        <v>40802.756261574068</v>
      </c>
      <c r="T380" s="10">
        <f>(((I380/60)/60)/24)+DATE(1970,1,1)+(-5/24)</f>
        <v>40832.756261574068</v>
      </c>
    </row>
    <row r="381" spans="1:20" ht="43.2" hidden="1" x14ac:dyDescent="0.3">
      <c r="A381">
        <v>2205</v>
      </c>
      <c r="B381" s="3" t="s">
        <v>2205</v>
      </c>
      <c r="C381" s="3" t="s">
        <v>6314</v>
      </c>
      <c r="D381">
        <v>750</v>
      </c>
      <c r="E381">
        <v>1140</v>
      </c>
      <c r="F381" t="s">
        <v>8218</v>
      </c>
      <c r="G381" t="s">
        <v>8223</v>
      </c>
      <c r="H381" t="s">
        <v>8245</v>
      </c>
      <c r="I381">
        <v>1338579789</v>
      </c>
      <c r="J381">
        <v>1335987789</v>
      </c>
      <c r="K381" t="b">
        <v>0</v>
      </c>
      <c r="L381">
        <v>27</v>
      </c>
      <c r="M381" t="b">
        <v>1</v>
      </c>
      <c r="N381" t="s">
        <v>8279</v>
      </c>
      <c r="O381" s="5">
        <f>((E381/D381) *100)</f>
        <v>152</v>
      </c>
      <c r="P381" s="6">
        <f>IF(L381 = 0, 0, E381/L381)</f>
        <v>42.222222222222221</v>
      </c>
      <c r="Q381" t="str">
        <f>MID(N381,1,FIND("/",N381,1)-1)</f>
        <v>music</v>
      </c>
      <c r="R381" t="str">
        <f>MID(N381,FIND("/",N381,1)+1,LEN(N381))</f>
        <v>electronic music</v>
      </c>
      <c r="S381" s="10">
        <f>(((J381/60)/60)/24)+DATE(1970,1,1)+(-5/24)</f>
        <v>41031.613298611104</v>
      </c>
      <c r="T381" s="10">
        <f>(((I381/60)/60)/24)+DATE(1970,1,1)+(-5/24)</f>
        <v>41061.613298611104</v>
      </c>
    </row>
    <row r="382" spans="1:20" ht="43.2" hidden="1" x14ac:dyDescent="0.3">
      <c r="A382">
        <v>2083</v>
      </c>
      <c r="B382" s="3" t="s">
        <v>2083</v>
      </c>
      <c r="C382" s="3" t="s">
        <v>6192</v>
      </c>
      <c r="D382">
        <v>750</v>
      </c>
      <c r="E382">
        <v>850</v>
      </c>
      <c r="F382" t="s">
        <v>8218</v>
      </c>
      <c r="G382" t="s">
        <v>8223</v>
      </c>
      <c r="H382" t="s">
        <v>8245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8278</v>
      </c>
      <c r="O382" s="5">
        <f>((E382/D382) *100)</f>
        <v>113.33333333333333</v>
      </c>
      <c r="P382" s="6">
        <f>IF(L382 = 0, 0, E382/L382)</f>
        <v>34</v>
      </c>
      <c r="Q382" t="str">
        <f>MID(N382,1,FIND("/",N382,1)-1)</f>
        <v>music</v>
      </c>
      <c r="R382" t="str">
        <f>MID(N382,FIND("/",N382,1)+1,LEN(N382))</f>
        <v>indie rock</v>
      </c>
      <c r="S382" s="10">
        <f>(((J382/60)/60)/24)+DATE(1970,1,1)+(-5/24)</f>
        <v>41034.513831018514</v>
      </c>
      <c r="T382" s="10">
        <f>(((I382/60)/60)/24)+DATE(1970,1,1)+(-5/24)</f>
        <v>41064.513831018514</v>
      </c>
    </row>
    <row r="383" spans="1:20" ht="28.8" hidden="1" x14ac:dyDescent="0.3">
      <c r="A383">
        <v>2477</v>
      </c>
      <c r="B383" s="3" t="s">
        <v>823</v>
      </c>
      <c r="C383" s="3" t="s">
        <v>6586</v>
      </c>
      <c r="D383">
        <v>750</v>
      </c>
      <c r="E383">
        <v>1285</v>
      </c>
      <c r="F383" t="s">
        <v>8218</v>
      </c>
      <c r="G383" t="s">
        <v>8223</v>
      </c>
      <c r="H383" t="s">
        <v>8245</v>
      </c>
      <c r="I383">
        <v>1344789345</v>
      </c>
      <c r="J383">
        <v>1340901345</v>
      </c>
      <c r="K383" t="b">
        <v>0</v>
      </c>
      <c r="L383">
        <v>41</v>
      </c>
      <c r="M383" t="b">
        <v>1</v>
      </c>
      <c r="N383" t="s">
        <v>8278</v>
      </c>
      <c r="O383" s="5">
        <f>((E383/D383) *100)</f>
        <v>171.33333333333334</v>
      </c>
      <c r="P383" s="6">
        <f>IF(L383 = 0, 0, E383/L383)</f>
        <v>31.341463414634145</v>
      </c>
      <c r="Q383" t="str">
        <f>MID(N383,1,FIND("/",N383,1)-1)</f>
        <v>music</v>
      </c>
      <c r="R383" t="str">
        <f>MID(N383,FIND("/",N383,1)+1,LEN(N383))</f>
        <v>indie rock</v>
      </c>
      <c r="S383" s="10">
        <f>(((J383/60)/60)/24)+DATE(1970,1,1)+(-5/24)</f>
        <v>41088.483159722222</v>
      </c>
      <c r="T383" s="10">
        <f>(((I383/60)/60)/24)+DATE(1970,1,1)+(-5/24)</f>
        <v>41133.483159722222</v>
      </c>
    </row>
    <row r="384" spans="1:20" ht="43.2" hidden="1" x14ac:dyDescent="0.3">
      <c r="A384">
        <v>81</v>
      </c>
      <c r="B384" s="3" t="s">
        <v>83</v>
      </c>
      <c r="C384" s="3" t="s">
        <v>4191</v>
      </c>
      <c r="D384">
        <v>750</v>
      </c>
      <c r="E384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8265</v>
      </c>
      <c r="O384" s="5">
        <f>((E384/D384) *100)</f>
        <v>198</v>
      </c>
      <c r="P384" s="6">
        <f>IF(L384 = 0, 0, E384/L384)</f>
        <v>53.035714285714285</v>
      </c>
      <c r="Q384" t="str">
        <f>MID(N384,1,FIND("/",N384,1)-1)</f>
        <v>film &amp; video</v>
      </c>
      <c r="R384" t="str">
        <f>MID(N384,FIND("/",N384,1)+1,LEN(N384))</f>
        <v>shorts</v>
      </c>
      <c r="S384" s="10">
        <f>(((J384/60)/60)/24)+DATE(1970,1,1)+(-5/24)</f>
        <v>41099.950543981482</v>
      </c>
      <c r="T384" s="10">
        <f>(((I384/60)/60)/24)+DATE(1970,1,1)+(-5/24)</f>
        <v>41103.91805555555</v>
      </c>
    </row>
    <row r="385" spans="1:20" ht="43.2" hidden="1" x14ac:dyDescent="0.3">
      <c r="A385">
        <v>2735</v>
      </c>
      <c r="B385" s="3" t="s">
        <v>2734</v>
      </c>
      <c r="C385" s="3" t="s">
        <v>6844</v>
      </c>
      <c r="D385">
        <v>750</v>
      </c>
      <c r="E385">
        <v>7336.01</v>
      </c>
      <c r="F385" t="s">
        <v>8218</v>
      </c>
      <c r="G385" t="s">
        <v>8224</v>
      </c>
      <c r="H385" t="s">
        <v>8246</v>
      </c>
      <c r="I385">
        <v>1363204800</v>
      </c>
      <c r="J385">
        <v>1360551250</v>
      </c>
      <c r="K385" t="b">
        <v>0</v>
      </c>
      <c r="L385">
        <v>339</v>
      </c>
      <c r="M385" t="b">
        <v>1</v>
      </c>
      <c r="N385" t="s">
        <v>8294</v>
      </c>
      <c r="O385" s="5">
        <f>((E385/D385) *100)</f>
        <v>978.13466666666682</v>
      </c>
      <c r="P385" s="6">
        <f>IF(L385 = 0, 0, E385/L385)</f>
        <v>21.640147492625371</v>
      </c>
      <c r="Q385" t="str">
        <f>MID(N385,1,FIND("/",N385,1)-1)</f>
        <v>technology</v>
      </c>
      <c r="R385" t="str">
        <f>MID(N385,FIND("/",N385,1)+1,LEN(N385))</f>
        <v>hardware</v>
      </c>
      <c r="S385" s="10">
        <f>(((J385/60)/60)/24)+DATE(1970,1,1)+(-5/24)</f>
        <v>41315.912615740737</v>
      </c>
      <c r="T385" s="10">
        <f>(((I385/60)/60)/24)+DATE(1970,1,1)+(-5/24)</f>
        <v>41346.625</v>
      </c>
    </row>
    <row r="386" spans="1:20" ht="43.2" hidden="1" x14ac:dyDescent="0.3">
      <c r="A386">
        <v>1623</v>
      </c>
      <c r="B386" s="3" t="s">
        <v>1623</v>
      </c>
      <c r="C386" s="3" t="s">
        <v>5732</v>
      </c>
      <c r="D386">
        <v>750</v>
      </c>
      <c r="E386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8275</v>
      </c>
      <c r="O386" s="5">
        <f>((E386/D386) *100)</f>
        <v>101.06666666666666</v>
      </c>
      <c r="P386" s="6">
        <f>IF(L386 = 0, 0, E386/L386)</f>
        <v>42.111111111111114</v>
      </c>
      <c r="Q386" t="str">
        <f>MID(N386,1,FIND("/",N386,1)-1)</f>
        <v>music</v>
      </c>
      <c r="R386" t="str">
        <f>MID(N386,FIND("/",N386,1)+1,LEN(N386))</f>
        <v>rock</v>
      </c>
      <c r="S386" s="10">
        <f>(((J386/60)/60)/24)+DATE(1970,1,1)+(-5/24)</f>
        <v>41453.480196759258</v>
      </c>
      <c r="T386" s="10">
        <f>(((I386/60)/60)/24)+DATE(1970,1,1)+(-5/24)</f>
        <v>41513.480196759258</v>
      </c>
    </row>
    <row r="387" spans="1:20" ht="43.2" hidden="1" x14ac:dyDescent="0.3">
      <c r="A387">
        <v>2721</v>
      </c>
      <c r="B387" s="3" t="s">
        <v>2720</v>
      </c>
      <c r="C387" s="3" t="s">
        <v>6830</v>
      </c>
      <c r="D387">
        <v>750</v>
      </c>
      <c r="E387">
        <v>10965</v>
      </c>
      <c r="F387" t="s">
        <v>8218</v>
      </c>
      <c r="G387" t="s">
        <v>8224</v>
      </c>
      <c r="H387" t="s">
        <v>8246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8294</v>
      </c>
      <c r="O387" s="5">
        <f>((E387/D387) *100)</f>
        <v>1462</v>
      </c>
      <c r="P387" s="6">
        <f>IF(L387 = 0, 0, E387/L387)</f>
        <v>40.762081784386616</v>
      </c>
      <c r="Q387" t="str">
        <f>MID(N387,1,FIND("/",N387,1)-1)</f>
        <v>technology</v>
      </c>
      <c r="R387" t="str">
        <f>MID(N387,FIND("/",N387,1)+1,LEN(N387))</f>
        <v>hardware</v>
      </c>
      <c r="S387" s="10">
        <f>(((J387/60)/60)/24)+DATE(1970,1,1)+(-5/24)</f>
        <v>41493.335625</v>
      </c>
      <c r="T387" s="10">
        <f>(((I387/60)/60)/24)+DATE(1970,1,1)+(-5/24)</f>
        <v>41523.583333333328</v>
      </c>
    </row>
    <row r="388" spans="1:20" ht="43.2" hidden="1" x14ac:dyDescent="0.3">
      <c r="A388">
        <v>1860</v>
      </c>
      <c r="B388" s="3" t="s">
        <v>1860</v>
      </c>
      <c r="C388" s="3" t="s">
        <v>5969</v>
      </c>
      <c r="D388">
        <v>750</v>
      </c>
      <c r="E38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8275</v>
      </c>
      <c r="O388" s="5">
        <f>((E388/D388) *100)</f>
        <v>133.46666666666667</v>
      </c>
      <c r="P388" s="6">
        <f>IF(L388 = 0, 0, E388/L388)</f>
        <v>52.684210526315788</v>
      </c>
      <c r="Q388" t="str">
        <f>MID(N388,1,FIND("/",N388,1)-1)</f>
        <v>music</v>
      </c>
      <c r="R388" t="str">
        <f>MID(N388,FIND("/",N388,1)+1,LEN(N388))</f>
        <v>rock</v>
      </c>
      <c r="S388" s="10">
        <f>(((J388/60)/60)/24)+DATE(1970,1,1)+(-5/24)</f>
        <v>41655.500972222217</v>
      </c>
      <c r="T388" s="10">
        <f>(((I388/60)/60)/24)+DATE(1970,1,1)+(-5/24)</f>
        <v>41676.500972222217</v>
      </c>
    </row>
    <row r="389" spans="1:20" ht="43.2" hidden="1" x14ac:dyDescent="0.3">
      <c r="A389">
        <v>3649</v>
      </c>
      <c r="B389" s="3" t="s">
        <v>3646</v>
      </c>
      <c r="C389" s="3" t="s">
        <v>7758</v>
      </c>
      <c r="D389">
        <v>750</v>
      </c>
      <c r="E389">
        <v>780</v>
      </c>
      <c r="F389" t="s">
        <v>8218</v>
      </c>
      <c r="G389" t="s">
        <v>8228</v>
      </c>
      <c r="H389" t="s">
        <v>8250</v>
      </c>
      <c r="I389">
        <v>1402938394</v>
      </c>
      <c r="J389">
        <v>1400691994</v>
      </c>
      <c r="K389" t="b">
        <v>0</v>
      </c>
      <c r="L389">
        <v>8</v>
      </c>
      <c r="M389" t="b">
        <v>1</v>
      </c>
      <c r="N389" t="s">
        <v>8270</v>
      </c>
      <c r="O389" s="5">
        <f>((E389/D389) *100)</f>
        <v>104</v>
      </c>
      <c r="P389" s="6">
        <f>IF(L389 = 0, 0, E389/L389)</f>
        <v>97.5</v>
      </c>
      <c r="Q389" t="str">
        <f>MID(N389,1,FIND("/",N389,1)-1)</f>
        <v>theater</v>
      </c>
      <c r="R389" t="str">
        <f>MID(N389,FIND("/",N389,1)+1,LEN(N389))</f>
        <v>plays</v>
      </c>
      <c r="S389" s="10">
        <f>(((J389/60)/60)/24)+DATE(1970,1,1)+(-5/24)</f>
        <v>41780.504560185182</v>
      </c>
      <c r="T389" s="10">
        <f>(((I389/60)/60)/24)+DATE(1970,1,1)+(-5/24)</f>
        <v>41806.504560185182</v>
      </c>
    </row>
    <row r="390" spans="1:20" ht="43.2" hidden="1" x14ac:dyDescent="0.3">
      <c r="A390">
        <v>3908</v>
      </c>
      <c r="B390" s="3" t="s">
        <v>3904</v>
      </c>
      <c r="C390" s="3" t="s">
        <v>8015</v>
      </c>
      <c r="D390">
        <v>750</v>
      </c>
      <c r="E390">
        <v>65</v>
      </c>
      <c r="F390" t="s">
        <v>8220</v>
      </c>
      <c r="G390" t="s">
        <v>8223</v>
      </c>
      <c r="H390" t="s">
        <v>8245</v>
      </c>
      <c r="I390">
        <v>1406603696</v>
      </c>
      <c r="J390">
        <v>1405307696</v>
      </c>
      <c r="K390" t="b">
        <v>0</v>
      </c>
      <c r="L390">
        <v>4</v>
      </c>
      <c r="M390" t="b">
        <v>0</v>
      </c>
      <c r="N390" t="s">
        <v>8270</v>
      </c>
      <c r="O390" s="5">
        <f>((E390/D390) *100)</f>
        <v>8.6666666666666679</v>
      </c>
      <c r="P390" s="6">
        <f>IF(L390 = 0, 0, E390/L390)</f>
        <v>16.25</v>
      </c>
      <c r="Q390" t="str">
        <f>MID(N390,1,FIND("/",N390,1)-1)</f>
        <v>theater</v>
      </c>
      <c r="R390" t="str">
        <f>MID(N390,FIND("/",N390,1)+1,LEN(N390))</f>
        <v>plays</v>
      </c>
      <c r="S390" s="10">
        <f>(((J390/60)/60)/24)+DATE(1970,1,1)+(-5/24)</f>
        <v>41833.927037037036</v>
      </c>
      <c r="T390" s="10">
        <f>(((I390/60)/60)/24)+DATE(1970,1,1)+(-5/24)</f>
        <v>41848.927037037036</v>
      </c>
    </row>
    <row r="391" spans="1:20" ht="43.2" hidden="1" x14ac:dyDescent="0.3">
      <c r="A391">
        <v>2931</v>
      </c>
      <c r="B391" s="3" t="s">
        <v>2930</v>
      </c>
      <c r="C391" s="3" t="s">
        <v>7040</v>
      </c>
      <c r="D391">
        <v>750</v>
      </c>
      <c r="E391">
        <v>795</v>
      </c>
      <c r="F391" t="s">
        <v>8218</v>
      </c>
      <c r="G391" t="s">
        <v>8228</v>
      </c>
      <c r="H391" t="s">
        <v>8250</v>
      </c>
      <c r="I391">
        <v>1410761280</v>
      </c>
      <c r="J391">
        <v>1408604363</v>
      </c>
      <c r="K391" t="b">
        <v>0</v>
      </c>
      <c r="L391">
        <v>9</v>
      </c>
      <c r="M391" t="b">
        <v>1</v>
      </c>
      <c r="N391" t="s">
        <v>8304</v>
      </c>
      <c r="O391" s="5">
        <f>((E391/D391) *100)</f>
        <v>106</v>
      </c>
      <c r="P391" s="6">
        <f>IF(L391 = 0, 0, E391/L391)</f>
        <v>88.333333333333329</v>
      </c>
      <c r="Q391" t="str">
        <f>MID(N391,1,FIND("/",N391,1)-1)</f>
        <v>theater</v>
      </c>
      <c r="R391" t="str">
        <f>MID(N391,FIND("/",N391,1)+1,LEN(N391))</f>
        <v>musical</v>
      </c>
      <c r="S391" s="10">
        <f>(((J391/60)/60)/24)+DATE(1970,1,1)+(-5/24)</f>
        <v>41872.082905092589</v>
      </c>
      <c r="T391" s="10">
        <f>(((I391/60)/60)/24)+DATE(1970,1,1)+(-5/24)</f>
        <v>41897.047222222223</v>
      </c>
    </row>
    <row r="392" spans="1:20" ht="57.6" hidden="1" x14ac:dyDescent="0.3">
      <c r="A392">
        <v>2978</v>
      </c>
      <c r="B392" s="3" t="s">
        <v>2977</v>
      </c>
      <c r="C392" s="3" t="s">
        <v>7087</v>
      </c>
      <c r="D392">
        <v>750</v>
      </c>
      <c r="E392">
        <v>971</v>
      </c>
      <c r="F392" t="s">
        <v>8218</v>
      </c>
      <c r="G392" t="s">
        <v>8223</v>
      </c>
      <c r="H392" t="s">
        <v>8245</v>
      </c>
      <c r="I392">
        <v>1413784740</v>
      </c>
      <c r="J392">
        <v>1412954547</v>
      </c>
      <c r="K392" t="b">
        <v>0</v>
      </c>
      <c r="L392">
        <v>16</v>
      </c>
      <c r="M392" t="b">
        <v>1</v>
      </c>
      <c r="N392" t="s">
        <v>8270</v>
      </c>
      <c r="O392" s="5">
        <f>((E392/D392) *100)</f>
        <v>129.46666666666667</v>
      </c>
      <c r="P392" s="6">
        <f>IF(L392 = 0, 0, E392/L392)</f>
        <v>60.6875</v>
      </c>
      <c r="Q392" t="str">
        <f>MID(N392,1,FIND("/",N392,1)-1)</f>
        <v>theater</v>
      </c>
      <c r="R392" t="str">
        <f>MID(N392,FIND("/",N392,1)+1,LEN(N392))</f>
        <v>plays</v>
      </c>
      <c r="S392" s="10">
        <f>(((J392/60)/60)/24)+DATE(1970,1,1)+(-5/24)</f>
        <v>41922.432256944441</v>
      </c>
      <c r="T392" s="10">
        <f>(((I392/60)/60)/24)+DATE(1970,1,1)+(-5/24)</f>
        <v>41932.040972222218</v>
      </c>
    </row>
    <row r="393" spans="1:20" ht="43.2" hidden="1" x14ac:dyDescent="0.3">
      <c r="A393">
        <v>2901</v>
      </c>
      <c r="B393" s="3" t="s">
        <v>2900</v>
      </c>
      <c r="C393" s="3" t="s">
        <v>7010</v>
      </c>
      <c r="D393">
        <v>750</v>
      </c>
      <c r="E393">
        <v>6</v>
      </c>
      <c r="F393" t="s">
        <v>8220</v>
      </c>
      <c r="G393" t="s">
        <v>8223</v>
      </c>
      <c r="H393" t="s">
        <v>8245</v>
      </c>
      <c r="I393">
        <v>1423345339</v>
      </c>
      <c r="J393">
        <v>1418161339</v>
      </c>
      <c r="K393" t="b">
        <v>0</v>
      </c>
      <c r="L393">
        <v>2</v>
      </c>
      <c r="M393" t="b">
        <v>0</v>
      </c>
      <c r="N393" t="s">
        <v>8270</v>
      </c>
      <c r="O393" s="5">
        <f>((E393/D393) *100)</f>
        <v>0.8</v>
      </c>
      <c r="P393" s="6">
        <f>IF(L393 = 0, 0, E393/L393)</f>
        <v>3</v>
      </c>
      <c r="Q393" t="str">
        <f>MID(N393,1,FIND("/",N393,1)-1)</f>
        <v>theater</v>
      </c>
      <c r="R393" t="str">
        <f>MID(N393,FIND("/",N393,1)+1,LEN(N393))</f>
        <v>plays</v>
      </c>
      <c r="S393" s="10">
        <f>(((J393/60)/60)/24)+DATE(1970,1,1)+(-5/24)</f>
        <v>41982.696053240739</v>
      </c>
      <c r="T393" s="10">
        <f>(((I393/60)/60)/24)+DATE(1970,1,1)+(-5/24)</f>
        <v>42042.696053240739</v>
      </c>
    </row>
    <row r="394" spans="1:20" ht="43.2" hidden="1" x14ac:dyDescent="0.3">
      <c r="A394">
        <v>3922</v>
      </c>
      <c r="B394" s="3" t="s">
        <v>3918</v>
      </c>
      <c r="C394" s="3" t="s">
        <v>8029</v>
      </c>
      <c r="D394">
        <v>750</v>
      </c>
      <c r="E394">
        <v>61</v>
      </c>
      <c r="F394" t="s">
        <v>8220</v>
      </c>
      <c r="G394" t="s">
        <v>8223</v>
      </c>
      <c r="H394" t="s">
        <v>8245</v>
      </c>
      <c r="I394">
        <v>1425337200</v>
      </c>
      <c r="J394">
        <v>1421432810</v>
      </c>
      <c r="K394" t="b">
        <v>0</v>
      </c>
      <c r="L394">
        <v>6</v>
      </c>
      <c r="M394" t="b">
        <v>0</v>
      </c>
      <c r="N394" t="s">
        <v>8270</v>
      </c>
      <c r="O394" s="5">
        <f>((E394/D394) *100)</f>
        <v>8.1333333333333329</v>
      </c>
      <c r="P394" s="6">
        <f>IF(L394 = 0, 0, E394/L394)</f>
        <v>10.166666666666666</v>
      </c>
      <c r="Q394" t="str">
        <f>MID(N394,1,FIND("/",N394,1)-1)</f>
        <v>theater</v>
      </c>
      <c r="R394" t="str">
        <f>MID(N394,FIND("/",N394,1)+1,LEN(N394))</f>
        <v>plays</v>
      </c>
      <c r="S394" s="10">
        <f>(((J394/60)/60)/24)+DATE(1970,1,1)+(-5/24)</f>
        <v>42020.560300925928</v>
      </c>
      <c r="T394" s="10">
        <f>(((I394/60)/60)/24)+DATE(1970,1,1)+(-5/24)</f>
        <v>42065.749999999993</v>
      </c>
    </row>
    <row r="395" spans="1:20" ht="43.2" hidden="1" x14ac:dyDescent="0.3">
      <c r="A395">
        <v>558</v>
      </c>
      <c r="B395" s="3" t="s">
        <v>558</v>
      </c>
      <c r="C395" s="3" t="s">
        <v>4667</v>
      </c>
      <c r="D395">
        <v>750</v>
      </c>
      <c r="E395">
        <v>0</v>
      </c>
      <c r="F395" t="s">
        <v>8220</v>
      </c>
      <c r="G395" t="s">
        <v>8223</v>
      </c>
      <c r="H395" t="s">
        <v>8245</v>
      </c>
      <c r="I395">
        <v>1427227905</v>
      </c>
      <c r="J395">
        <v>1424639505</v>
      </c>
      <c r="K395" t="b">
        <v>0</v>
      </c>
      <c r="L395">
        <v>0</v>
      </c>
      <c r="M395" t="b">
        <v>0</v>
      </c>
      <c r="N395" t="s">
        <v>8271</v>
      </c>
      <c r="O395" s="5">
        <f>((E395/D395) *100)</f>
        <v>0</v>
      </c>
      <c r="P395" s="6">
        <f>IF(L395 = 0, 0, E395/L395)</f>
        <v>0</v>
      </c>
      <c r="Q395" t="str">
        <f>MID(N395,1,FIND("/",N395,1)-1)</f>
        <v>technology</v>
      </c>
      <c r="R395" t="str">
        <f>MID(N395,FIND("/",N395,1)+1,LEN(N395))</f>
        <v>web</v>
      </c>
      <c r="S395" s="10">
        <f>(((J395/60)/60)/24)+DATE(1970,1,1)+(-5/24)</f>
        <v>42057.674826388888</v>
      </c>
      <c r="T395" s="10">
        <f>(((I395/60)/60)/24)+DATE(1970,1,1)+(-5/24)</f>
        <v>42087.633159722223</v>
      </c>
    </row>
    <row r="396" spans="1:20" ht="43.2" hidden="1" x14ac:dyDescent="0.3">
      <c r="A396">
        <v>3116</v>
      </c>
      <c r="B396" s="3" t="s">
        <v>3115</v>
      </c>
      <c r="C396" s="3" t="s">
        <v>7225</v>
      </c>
      <c r="D396">
        <v>750</v>
      </c>
      <c r="E396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8302</v>
      </c>
      <c r="O396" s="5">
        <f>((E396/D396) *100)</f>
        <v>57.333333333333336</v>
      </c>
      <c r="P396" s="6">
        <f>IF(L396 = 0, 0, E396/L396)</f>
        <v>43</v>
      </c>
      <c r="Q396" t="str">
        <f>MID(N396,1,FIND("/",N396,1)-1)</f>
        <v>theater</v>
      </c>
      <c r="R396" t="str">
        <f>MID(N396,FIND("/",N396,1)+1,LEN(N396))</f>
        <v>spaces</v>
      </c>
      <c r="S396" s="10">
        <f>(((J396/60)/60)/24)+DATE(1970,1,1)+(-5/24)</f>
        <v>42081.30700231481</v>
      </c>
      <c r="T396" s="10">
        <f>(((I396/60)/60)/24)+DATE(1970,1,1)+(-5/24)</f>
        <v>42095.30700231481</v>
      </c>
    </row>
    <row r="397" spans="1:20" ht="28.8" hidden="1" x14ac:dyDescent="0.3">
      <c r="A397">
        <v>452</v>
      </c>
      <c r="B397" s="3" t="s">
        <v>452</v>
      </c>
      <c r="C397" s="3" t="s">
        <v>4561</v>
      </c>
      <c r="D397">
        <v>750</v>
      </c>
      <c r="E397">
        <v>480</v>
      </c>
      <c r="F397" t="s">
        <v>8220</v>
      </c>
      <c r="G397" t="s">
        <v>8223</v>
      </c>
      <c r="H397" t="s">
        <v>8245</v>
      </c>
      <c r="I397">
        <v>1431536015</v>
      </c>
      <c r="J397">
        <v>1428944015</v>
      </c>
      <c r="K397" t="b">
        <v>0</v>
      </c>
      <c r="L397">
        <v>12</v>
      </c>
      <c r="M397" t="b">
        <v>0</v>
      </c>
      <c r="N397" t="s">
        <v>8269</v>
      </c>
      <c r="O397" s="5">
        <f>((E397/D397) *100)</f>
        <v>64</v>
      </c>
      <c r="P397" s="6">
        <f>IF(L397 = 0, 0, E397/L397)</f>
        <v>40</v>
      </c>
      <c r="Q397" t="str">
        <f>MID(N397,1,FIND("/",N397,1)-1)</f>
        <v>film &amp; video</v>
      </c>
      <c r="R397" t="str">
        <f>MID(N397,FIND("/",N397,1)+1,LEN(N397))</f>
        <v>animation</v>
      </c>
      <c r="S397" s="10">
        <f>(((J397/60)/60)/24)+DATE(1970,1,1)+(-5/24)</f>
        <v>42107.495543981473</v>
      </c>
      <c r="T397" s="10">
        <f>(((I397/60)/60)/24)+DATE(1970,1,1)+(-5/24)</f>
        <v>42137.495543981473</v>
      </c>
    </row>
    <row r="398" spans="1:20" ht="43.2" hidden="1" x14ac:dyDescent="0.3">
      <c r="A398">
        <v>1558</v>
      </c>
      <c r="B398" s="3" t="s">
        <v>1558</v>
      </c>
      <c r="C398" s="3" t="s">
        <v>5667</v>
      </c>
      <c r="D398">
        <v>750</v>
      </c>
      <c r="E398">
        <v>35</v>
      </c>
      <c r="F398" t="s">
        <v>8220</v>
      </c>
      <c r="G398" t="s">
        <v>8224</v>
      </c>
      <c r="H398" t="s">
        <v>8246</v>
      </c>
      <c r="I398">
        <v>1440763920</v>
      </c>
      <c r="J398">
        <v>1435656759</v>
      </c>
      <c r="K398" t="b">
        <v>0</v>
      </c>
      <c r="L398">
        <v>3</v>
      </c>
      <c r="M398" t="b">
        <v>0</v>
      </c>
      <c r="N398" t="s">
        <v>8288</v>
      </c>
      <c r="O398" s="5">
        <f>((E398/D398) *100)</f>
        <v>4.666666666666667</v>
      </c>
      <c r="P398" s="6">
        <f>IF(L398 = 0, 0, E398/L398)</f>
        <v>11.666666666666666</v>
      </c>
      <c r="Q398" t="str">
        <f>MID(N398,1,FIND("/",N398,1)-1)</f>
        <v>photography</v>
      </c>
      <c r="R398" t="str">
        <f>MID(N398,FIND("/",N398,1)+1,LEN(N398))</f>
        <v>nature</v>
      </c>
      <c r="S398" s="10">
        <f>(((J398/60)/60)/24)+DATE(1970,1,1)+(-5/24)</f>
        <v>42185.189340277771</v>
      </c>
      <c r="T398" s="10">
        <f>(((I398/60)/60)/24)+DATE(1970,1,1)+(-5/24)</f>
        <v>42244.299999999996</v>
      </c>
    </row>
    <row r="399" spans="1:20" ht="43.2" hidden="1" x14ac:dyDescent="0.3">
      <c r="A399">
        <v>3367</v>
      </c>
      <c r="B399" s="3" t="s">
        <v>3365</v>
      </c>
      <c r="C399" s="3" t="s">
        <v>7476</v>
      </c>
      <c r="D399">
        <v>750</v>
      </c>
      <c r="E399">
        <v>890</v>
      </c>
      <c r="F399" t="s">
        <v>8218</v>
      </c>
      <c r="G399" t="s">
        <v>8224</v>
      </c>
      <c r="H399" t="s">
        <v>8246</v>
      </c>
      <c r="I399">
        <v>1438467894</v>
      </c>
      <c r="J399">
        <v>1436307894</v>
      </c>
      <c r="K399" t="b">
        <v>0</v>
      </c>
      <c r="L399">
        <v>30</v>
      </c>
      <c r="M399" t="b">
        <v>1</v>
      </c>
      <c r="N399" t="s">
        <v>8270</v>
      </c>
      <c r="O399" s="5">
        <f>((E399/D399) *100)</f>
        <v>118.66666666666667</v>
      </c>
      <c r="P399" s="6">
        <f>IF(L399 = 0, 0, E399/L399)</f>
        <v>29.666666666666668</v>
      </c>
      <c r="Q399" t="str">
        <f>MID(N399,1,FIND("/",N399,1)-1)</f>
        <v>theater</v>
      </c>
      <c r="R399" t="str">
        <f>MID(N399,FIND("/",N399,1)+1,LEN(N399))</f>
        <v>plays</v>
      </c>
      <c r="S399" s="10">
        <f>(((J399/60)/60)/24)+DATE(1970,1,1)+(-5/24)</f>
        <v>42192.725624999999</v>
      </c>
      <c r="T399" s="10">
        <f>(((I399/60)/60)/24)+DATE(1970,1,1)+(-5/24)</f>
        <v>42217.725624999999</v>
      </c>
    </row>
    <row r="400" spans="1:20" ht="43.2" hidden="1" x14ac:dyDescent="0.3">
      <c r="A400">
        <v>3684</v>
      </c>
      <c r="B400" s="3" t="s">
        <v>3680</v>
      </c>
      <c r="C400" s="3" t="s">
        <v>7793</v>
      </c>
      <c r="D400">
        <v>750</v>
      </c>
      <c r="E400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8270</v>
      </c>
      <c r="O400" s="5">
        <f>((E400/D400) *100)</f>
        <v>139.06666666666666</v>
      </c>
      <c r="P400" s="6">
        <f>IF(L400 = 0, 0, E400/L400)</f>
        <v>45.347826086956523</v>
      </c>
      <c r="Q400" t="str">
        <f>MID(N400,1,FIND("/",N400,1)-1)</f>
        <v>theater</v>
      </c>
      <c r="R400" t="str">
        <f>MID(N400,FIND("/",N400,1)+1,LEN(N400))</f>
        <v>plays</v>
      </c>
      <c r="S400" s="10">
        <f>(((J400/60)/60)/24)+DATE(1970,1,1)+(-5/24)</f>
        <v>42218.97206018518</v>
      </c>
      <c r="T400" s="10">
        <f>(((I400/60)/60)/24)+DATE(1970,1,1)+(-5/24)</f>
        <v>42248.97206018518</v>
      </c>
    </row>
    <row r="401" spans="1:20" ht="43.2" hidden="1" x14ac:dyDescent="0.3">
      <c r="A401">
        <v>1555</v>
      </c>
      <c r="B401" s="3" t="s">
        <v>1555</v>
      </c>
      <c r="C401" s="3" t="s">
        <v>5664</v>
      </c>
      <c r="D401">
        <v>750</v>
      </c>
      <c r="E401">
        <v>0</v>
      </c>
      <c r="F401" t="s">
        <v>8220</v>
      </c>
      <c r="G401" t="s">
        <v>8223</v>
      </c>
      <c r="H401" t="s">
        <v>8245</v>
      </c>
      <c r="I401">
        <v>1442509200</v>
      </c>
      <c r="J401">
        <v>1440513832</v>
      </c>
      <c r="K401" t="b">
        <v>0</v>
      </c>
      <c r="L401">
        <v>0</v>
      </c>
      <c r="M401" t="b">
        <v>0</v>
      </c>
      <c r="N401" t="s">
        <v>8288</v>
      </c>
      <c r="O401" s="5">
        <f>((E401/D401) *100)</f>
        <v>0</v>
      </c>
      <c r="P401" s="6">
        <f>IF(L401 = 0, 0, E401/L401)</f>
        <v>0</v>
      </c>
      <c r="Q401" t="str">
        <f>MID(N401,1,FIND("/",N401,1)-1)</f>
        <v>photography</v>
      </c>
      <c r="R401" t="str">
        <f>MID(N401,FIND("/",N401,1)+1,LEN(N401))</f>
        <v>nature</v>
      </c>
      <c r="S401" s="10">
        <f>(((J401/60)/60)/24)+DATE(1970,1,1)+(-5/24)</f>
        <v>42241.405462962961</v>
      </c>
      <c r="T401" s="10">
        <f>(((I401/60)/60)/24)+DATE(1970,1,1)+(-5/24)</f>
        <v>42264.499999999993</v>
      </c>
    </row>
    <row r="402" spans="1:20" ht="28.8" hidden="1" x14ac:dyDescent="0.3">
      <c r="A402">
        <v>2282</v>
      </c>
      <c r="B402" s="3" t="s">
        <v>2282</v>
      </c>
      <c r="C402" s="3" t="s">
        <v>6391</v>
      </c>
      <c r="D402">
        <v>750</v>
      </c>
      <c r="E402">
        <v>1390</v>
      </c>
      <c r="F402" t="s">
        <v>8218</v>
      </c>
      <c r="G402" t="s">
        <v>8223</v>
      </c>
      <c r="H402" t="s">
        <v>8245</v>
      </c>
      <c r="I402">
        <v>1452744686</v>
      </c>
      <c r="J402">
        <v>1447560686</v>
      </c>
      <c r="K402" t="b">
        <v>0</v>
      </c>
      <c r="L402">
        <v>12</v>
      </c>
      <c r="M402" t="b">
        <v>1</v>
      </c>
      <c r="N402" t="s">
        <v>8275</v>
      </c>
      <c r="O402" s="5">
        <f>((E402/D402) *100)</f>
        <v>185.33333333333331</v>
      </c>
      <c r="P402" s="6">
        <f>IF(L402 = 0, 0, E402/L402)</f>
        <v>115.83333333333333</v>
      </c>
      <c r="Q402" t="str">
        <f>MID(N402,1,FIND("/",N402,1)-1)</f>
        <v>music</v>
      </c>
      <c r="R402" t="str">
        <f>MID(N402,FIND("/",N402,1)+1,LEN(N402))</f>
        <v>rock</v>
      </c>
      <c r="S402" s="10">
        <f>(((J402/60)/60)/24)+DATE(1970,1,1)+(-5/24)</f>
        <v>42322.966273148144</v>
      </c>
      <c r="T402" s="10">
        <f>(((I402/60)/60)/24)+DATE(1970,1,1)+(-5/24)</f>
        <v>42382.966273148144</v>
      </c>
    </row>
    <row r="403" spans="1:20" ht="43.2" hidden="1" x14ac:dyDescent="0.3">
      <c r="A403">
        <v>2882</v>
      </c>
      <c r="B403" s="3" t="s">
        <v>2881</v>
      </c>
      <c r="C403" s="3" t="s">
        <v>6991</v>
      </c>
      <c r="D403">
        <v>750</v>
      </c>
      <c r="E403">
        <v>252</v>
      </c>
      <c r="F403" t="s">
        <v>8220</v>
      </c>
      <c r="G403" t="s">
        <v>8223</v>
      </c>
      <c r="H403" t="s">
        <v>8245</v>
      </c>
      <c r="I403">
        <v>1462112318</v>
      </c>
      <c r="J403">
        <v>1459520318</v>
      </c>
      <c r="K403" t="b">
        <v>0</v>
      </c>
      <c r="L403">
        <v>4</v>
      </c>
      <c r="M403" t="b">
        <v>0</v>
      </c>
      <c r="N403" t="s">
        <v>8270</v>
      </c>
      <c r="O403" s="5">
        <f>((E403/D403) *100)</f>
        <v>33.6</v>
      </c>
      <c r="P403" s="6">
        <f>IF(L403 = 0, 0, E403/L403)</f>
        <v>63</v>
      </c>
      <c r="Q403" t="str">
        <f>MID(N403,1,FIND("/",N403,1)-1)</f>
        <v>theater</v>
      </c>
      <c r="R403" t="str">
        <f>MID(N403,FIND("/",N403,1)+1,LEN(N403))</f>
        <v>plays</v>
      </c>
      <c r="S403" s="10">
        <f>(((J403/60)/60)/24)+DATE(1970,1,1)+(-5/24)</f>
        <v>42461.387939814813</v>
      </c>
      <c r="T403" s="10">
        <f>(((I403/60)/60)/24)+DATE(1970,1,1)+(-5/24)</f>
        <v>42491.387939814813</v>
      </c>
    </row>
    <row r="404" spans="1:20" ht="57.6" hidden="1" x14ac:dyDescent="0.3">
      <c r="A404">
        <v>1550</v>
      </c>
      <c r="B404" s="3" t="s">
        <v>1550</v>
      </c>
      <c r="C404" s="3" t="s">
        <v>5659</v>
      </c>
      <c r="D404">
        <v>750</v>
      </c>
      <c r="E404">
        <v>101</v>
      </c>
      <c r="F404" t="s">
        <v>8220</v>
      </c>
      <c r="G404" t="s">
        <v>8224</v>
      </c>
      <c r="H404" t="s">
        <v>8246</v>
      </c>
      <c r="I404">
        <v>1463050034</v>
      </c>
      <c r="J404">
        <v>1460458034</v>
      </c>
      <c r="K404" t="b">
        <v>0</v>
      </c>
      <c r="L404">
        <v>7</v>
      </c>
      <c r="M404" t="b">
        <v>0</v>
      </c>
      <c r="N404" t="s">
        <v>8288</v>
      </c>
      <c r="O404" s="5">
        <f>((E404/D404) *100)</f>
        <v>13.466666666666665</v>
      </c>
      <c r="P404" s="6">
        <f>IF(L404 = 0, 0, E404/L404)</f>
        <v>14.428571428571429</v>
      </c>
      <c r="Q404" t="str">
        <f>MID(N404,1,FIND("/",N404,1)-1)</f>
        <v>photography</v>
      </c>
      <c r="R404" t="str">
        <f>MID(N404,FIND("/",N404,1)+1,LEN(N404))</f>
        <v>nature</v>
      </c>
      <c r="S404" s="10">
        <f>(((J404/60)/60)/24)+DATE(1970,1,1)+(-5/24)</f>
        <v>42472.24113425926</v>
      </c>
      <c r="T404" s="10">
        <f>(((I404/60)/60)/24)+DATE(1970,1,1)+(-5/24)</f>
        <v>42502.24113425926</v>
      </c>
    </row>
    <row r="405" spans="1:20" ht="43.2" hidden="1" x14ac:dyDescent="0.3">
      <c r="A405">
        <v>1394</v>
      </c>
      <c r="B405" s="3" t="s">
        <v>1394</v>
      </c>
      <c r="C405" s="3" t="s">
        <v>5503</v>
      </c>
      <c r="D405">
        <v>750</v>
      </c>
      <c r="E405">
        <v>916</v>
      </c>
      <c r="F405" t="s">
        <v>8218</v>
      </c>
      <c r="G405" t="s">
        <v>8223</v>
      </c>
      <c r="H405" t="s">
        <v>8245</v>
      </c>
      <c r="I405">
        <v>1488337200</v>
      </c>
      <c r="J405">
        <v>1484623726</v>
      </c>
      <c r="K405" t="b">
        <v>0</v>
      </c>
      <c r="L405">
        <v>17</v>
      </c>
      <c r="M405" t="b">
        <v>1</v>
      </c>
      <c r="N405" t="s">
        <v>8275</v>
      </c>
      <c r="O405" s="5">
        <f>((E405/D405) *100)</f>
        <v>122.13333333333334</v>
      </c>
      <c r="P405" s="6">
        <f>IF(L405 = 0, 0, E405/L405)</f>
        <v>53.882352941176471</v>
      </c>
      <c r="Q405" t="str">
        <f>MID(N405,1,FIND("/",N405,1)-1)</f>
        <v>music</v>
      </c>
      <c r="R405" t="str">
        <f>MID(N405,FIND("/",N405,1)+1,LEN(N405))</f>
        <v>rock</v>
      </c>
      <c r="S405" s="10">
        <f>(((J405/60)/60)/24)+DATE(1970,1,1)+(-5/24)</f>
        <v>42751.936643518515</v>
      </c>
      <c r="T405" s="10">
        <f>(((I405/60)/60)/24)+DATE(1970,1,1)+(-5/24)</f>
        <v>42794.916666666664</v>
      </c>
    </row>
    <row r="406" spans="1:20" ht="43.2" hidden="1" x14ac:dyDescent="0.3">
      <c r="A406">
        <v>2191</v>
      </c>
      <c r="B406" s="3" t="s">
        <v>2191</v>
      </c>
      <c r="C406" s="3" t="s">
        <v>6300</v>
      </c>
      <c r="D406">
        <v>750</v>
      </c>
      <c r="E406">
        <v>898</v>
      </c>
      <c r="F406" t="s">
        <v>8218</v>
      </c>
      <c r="G406" t="s">
        <v>8224</v>
      </c>
      <c r="H406" t="s">
        <v>8246</v>
      </c>
      <c r="I406">
        <v>1487102427</v>
      </c>
      <c r="J406">
        <v>1486065627</v>
      </c>
      <c r="K406" t="b">
        <v>0</v>
      </c>
      <c r="L406">
        <v>25</v>
      </c>
      <c r="M406" t="b">
        <v>1</v>
      </c>
      <c r="N406" t="s">
        <v>8296</v>
      </c>
      <c r="O406" s="5">
        <f>((E406/D406) *100)</f>
        <v>119.73333333333333</v>
      </c>
      <c r="P406" s="6">
        <f>IF(L406 = 0, 0, E406/L406)</f>
        <v>35.92</v>
      </c>
      <c r="Q406" t="str">
        <f>MID(N406,1,FIND("/",N406,1)-1)</f>
        <v>games</v>
      </c>
      <c r="R406" t="str">
        <f>MID(N406,FIND("/",N406,1)+1,LEN(N406))</f>
        <v>tabletop games</v>
      </c>
      <c r="S406" s="10">
        <f>(((J406/60)/60)/24)+DATE(1970,1,1)+(-5/24)</f>
        <v>42768.6253125</v>
      </c>
      <c r="T406" s="10">
        <f>(((I406/60)/60)/24)+DATE(1970,1,1)+(-5/24)</f>
        <v>42780.6253125</v>
      </c>
    </row>
    <row r="407" spans="1:20" ht="43.2" hidden="1" x14ac:dyDescent="0.3">
      <c r="A407">
        <v>3552</v>
      </c>
      <c r="B407" s="3" t="s">
        <v>3550</v>
      </c>
      <c r="C407" s="3" t="s">
        <v>7661</v>
      </c>
      <c r="D407">
        <v>773</v>
      </c>
      <c r="E40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8270</v>
      </c>
      <c r="O407" s="5">
        <f>((E407/D407) *100)</f>
        <v>100</v>
      </c>
      <c r="P407" s="6">
        <f>IF(L407 = 0, 0, E407/L407)</f>
        <v>38.65</v>
      </c>
      <c r="Q407" t="str">
        <f>MID(N407,1,FIND("/",N407,1)-1)</f>
        <v>theater</v>
      </c>
      <c r="R407" t="str">
        <f>MID(N407,FIND("/",N407,1)+1,LEN(N407))</f>
        <v>plays</v>
      </c>
      <c r="S407" s="10">
        <f>(((J407/60)/60)/24)+DATE(1970,1,1)+(-5/24)</f>
        <v>41788.378749999996</v>
      </c>
      <c r="T407" s="10">
        <f>(((I407/60)/60)/24)+DATE(1970,1,1)+(-5/24)</f>
        <v>41818.378749999996</v>
      </c>
    </row>
    <row r="408" spans="1:20" ht="43.2" hidden="1" x14ac:dyDescent="0.3">
      <c r="A408">
        <v>3135</v>
      </c>
      <c r="B408" s="3" t="s">
        <v>3134</v>
      </c>
      <c r="C408" s="3" t="s">
        <v>7244</v>
      </c>
      <c r="D408">
        <v>777</v>
      </c>
      <c r="E40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8270</v>
      </c>
      <c r="O408" s="5">
        <f>((E408/D408) *100)</f>
        <v>20.849420849420849</v>
      </c>
      <c r="P408" s="6">
        <f>IF(L408 = 0, 0, E408/L408)</f>
        <v>23.142857142857142</v>
      </c>
      <c r="Q408" t="str">
        <f>MID(N408,1,FIND("/",N408,1)-1)</f>
        <v>theater</v>
      </c>
      <c r="R408" t="str">
        <f>MID(N408,FIND("/",N408,1)+1,LEN(N408))</f>
        <v>plays</v>
      </c>
      <c r="S408" s="10">
        <f>(((J408/60)/60)/24)+DATE(1970,1,1)+(-5/24)</f>
        <v>42806.943530092591</v>
      </c>
      <c r="T408" s="10">
        <f>(((I408/60)/60)/24)+DATE(1970,1,1)+(-5/24)</f>
        <v>42828.943530092591</v>
      </c>
    </row>
    <row r="409" spans="1:20" ht="43.2" hidden="1" x14ac:dyDescent="0.3">
      <c r="A409">
        <v>609</v>
      </c>
      <c r="B409" s="3" t="s">
        <v>609</v>
      </c>
      <c r="C409" s="3" t="s">
        <v>4718</v>
      </c>
      <c r="D409">
        <v>780</v>
      </c>
      <c r="E409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8271</v>
      </c>
      <c r="O409" s="5">
        <f>((E409/D409) *100)</f>
        <v>0.64102564102564097</v>
      </c>
      <c r="P409" s="6">
        <f>IF(L409 = 0, 0, E409/L409)</f>
        <v>5</v>
      </c>
      <c r="Q409" t="str">
        <f>MID(N409,1,FIND("/",N409,1)-1)</f>
        <v>technology</v>
      </c>
      <c r="R409" t="str">
        <f>MID(N409,FIND("/",N409,1)+1,LEN(N409))</f>
        <v>web</v>
      </c>
      <c r="S409" s="10">
        <f>(((J409/60)/60)/24)+DATE(1970,1,1)+(-5/24)</f>
        <v>42306.825740740744</v>
      </c>
      <c r="T409" s="10">
        <f>(((I409/60)/60)/24)+DATE(1970,1,1)+(-5/24)</f>
        <v>42336.867407407401</v>
      </c>
    </row>
    <row r="410" spans="1:20" ht="57.6" hidden="1" x14ac:dyDescent="0.3">
      <c r="A410">
        <v>1947</v>
      </c>
      <c r="B410" s="3" t="s">
        <v>1947</v>
      </c>
      <c r="C410" s="3" t="s">
        <v>6056</v>
      </c>
      <c r="D410">
        <v>800</v>
      </c>
      <c r="E410">
        <v>805.07</v>
      </c>
      <c r="F410" t="s">
        <v>8218</v>
      </c>
      <c r="G410" t="s">
        <v>8223</v>
      </c>
      <c r="H410" t="s">
        <v>8245</v>
      </c>
      <c r="I410">
        <v>1258955940</v>
      </c>
      <c r="J410">
        <v>1255730520</v>
      </c>
      <c r="K410" t="b">
        <v>1</v>
      </c>
      <c r="L410">
        <v>23</v>
      </c>
      <c r="M410" t="b">
        <v>1</v>
      </c>
      <c r="N410" t="s">
        <v>8294</v>
      </c>
      <c r="O410" s="5">
        <f>((E410/D410) *100)</f>
        <v>100.63375000000001</v>
      </c>
      <c r="P410" s="6">
        <f>IF(L410 = 0, 0, E410/L410)</f>
        <v>35.003043478260871</v>
      </c>
      <c r="Q410" t="str">
        <f>MID(N410,1,FIND("/",N410,1)-1)</f>
        <v>technology</v>
      </c>
      <c r="R410" t="str">
        <f>MID(N410,FIND("/",N410,1)+1,LEN(N410))</f>
        <v>hardware</v>
      </c>
      <c r="S410" s="10">
        <f>(((J410/60)/60)/24)+DATE(1970,1,1)+(-5/24)</f>
        <v>40102.709722222222</v>
      </c>
      <c r="T410" s="10">
        <f>(((I410/60)/60)/24)+DATE(1970,1,1)+(-5/24)</f>
        <v>40140.040972222218</v>
      </c>
    </row>
    <row r="411" spans="1:20" ht="43.2" hidden="1" x14ac:dyDescent="0.3">
      <c r="A411">
        <v>2559</v>
      </c>
      <c r="B411" s="3" t="s">
        <v>2558</v>
      </c>
      <c r="C411" s="3" t="s">
        <v>6668</v>
      </c>
      <c r="D411">
        <v>800</v>
      </c>
      <c r="E411">
        <v>890</v>
      </c>
      <c r="F411" t="s">
        <v>8218</v>
      </c>
      <c r="G411" t="s">
        <v>8223</v>
      </c>
      <c r="H411" t="s">
        <v>8245</v>
      </c>
      <c r="I411">
        <v>1321385820</v>
      </c>
      <c r="J411">
        <v>1318539484</v>
      </c>
      <c r="K411" t="b">
        <v>0</v>
      </c>
      <c r="L411">
        <v>25</v>
      </c>
      <c r="M411" t="b">
        <v>1</v>
      </c>
      <c r="N411" t="s">
        <v>8299</v>
      </c>
      <c r="O411" s="5">
        <f>((E411/D411) *100)</f>
        <v>111.25</v>
      </c>
      <c r="P411" s="6">
        <f>IF(L411 = 0, 0, E411/L411)</f>
        <v>35.6</v>
      </c>
      <c r="Q411" t="str">
        <f>MID(N411,1,FIND("/",N411,1)-1)</f>
        <v>music</v>
      </c>
      <c r="R411" t="str">
        <f>MID(N411,FIND("/",N411,1)+1,LEN(N411))</f>
        <v>classical music</v>
      </c>
      <c r="S411" s="10">
        <f>(((J411/60)/60)/24)+DATE(1970,1,1)+(-5/24)</f>
        <v>40829.665324074071</v>
      </c>
      <c r="T411" s="10">
        <f>(((I411/60)/60)/24)+DATE(1970,1,1)+(-5/24)</f>
        <v>40862.609027777777</v>
      </c>
    </row>
    <row r="412" spans="1:20" ht="43.2" hidden="1" x14ac:dyDescent="0.3">
      <c r="A412">
        <v>2300</v>
      </c>
      <c r="B412" s="3" t="s">
        <v>2300</v>
      </c>
      <c r="C412" s="3" t="s">
        <v>6409</v>
      </c>
      <c r="D412">
        <v>800</v>
      </c>
      <c r="E412">
        <v>810</v>
      </c>
      <c r="F412" t="s">
        <v>8218</v>
      </c>
      <c r="G412" t="s">
        <v>8223</v>
      </c>
      <c r="H412" t="s">
        <v>8245</v>
      </c>
      <c r="I412">
        <v>1340904416</v>
      </c>
      <c r="J412">
        <v>1339694816</v>
      </c>
      <c r="K412" t="b">
        <v>0</v>
      </c>
      <c r="L412">
        <v>7</v>
      </c>
      <c r="M412" t="b">
        <v>1</v>
      </c>
      <c r="N412" t="s">
        <v>8275</v>
      </c>
      <c r="O412" s="5">
        <f>((E412/D412) *100)</f>
        <v>101.25</v>
      </c>
      <c r="P412" s="6">
        <f>IF(L412 = 0, 0, E412/L412)</f>
        <v>115.71428571428571</v>
      </c>
      <c r="Q412" t="str">
        <f>MID(N412,1,FIND("/",N412,1)-1)</f>
        <v>music</v>
      </c>
      <c r="R412" t="str">
        <f>MID(N412,FIND("/",N412,1)+1,LEN(N412))</f>
        <v>rock</v>
      </c>
      <c r="S412" s="10">
        <f>(((J412/60)/60)/24)+DATE(1970,1,1)+(-5/24)</f>
        <v>41074.518703703703</v>
      </c>
      <c r="T412" s="10">
        <f>(((I412/60)/60)/24)+DATE(1970,1,1)+(-5/24)</f>
        <v>41088.518703703703</v>
      </c>
    </row>
    <row r="413" spans="1:20" ht="43.2" hidden="1" x14ac:dyDescent="0.3">
      <c r="A413">
        <v>1853</v>
      </c>
      <c r="B413" s="3" t="s">
        <v>1853</v>
      </c>
      <c r="C413" s="3" t="s">
        <v>5962</v>
      </c>
      <c r="D413">
        <v>800</v>
      </c>
      <c r="E413">
        <v>815</v>
      </c>
      <c r="F413" t="s">
        <v>8218</v>
      </c>
      <c r="G413" t="s">
        <v>8223</v>
      </c>
      <c r="H413" t="s">
        <v>8245</v>
      </c>
      <c r="I413">
        <v>1352860017</v>
      </c>
      <c r="J413">
        <v>1348536417</v>
      </c>
      <c r="K413" t="b">
        <v>0</v>
      </c>
      <c r="L413">
        <v>14</v>
      </c>
      <c r="M413" t="b">
        <v>1</v>
      </c>
      <c r="N413" t="s">
        <v>8275</v>
      </c>
      <c r="O413" s="5">
        <f>((E413/D413) *100)</f>
        <v>101.875</v>
      </c>
      <c r="P413" s="6">
        <f>IF(L413 = 0, 0, E413/L413)</f>
        <v>58.214285714285715</v>
      </c>
      <c r="Q413" t="str">
        <f>MID(N413,1,FIND("/",N413,1)-1)</f>
        <v>music</v>
      </c>
      <c r="R413" t="str">
        <f>MID(N413,FIND("/",N413,1)+1,LEN(N413))</f>
        <v>rock</v>
      </c>
      <c r="S413" s="10">
        <f>(((J413/60)/60)/24)+DATE(1970,1,1)+(-5/24)</f>
        <v>41176.852048611108</v>
      </c>
      <c r="T413" s="10">
        <f>(((I413/60)/60)/24)+DATE(1970,1,1)+(-5/24)</f>
        <v>41226.893715277773</v>
      </c>
    </row>
    <row r="414" spans="1:20" ht="43.2" hidden="1" x14ac:dyDescent="0.3">
      <c r="A414">
        <v>2104</v>
      </c>
      <c r="B414" s="3" t="s">
        <v>2104</v>
      </c>
      <c r="C414" s="3" t="s">
        <v>6213</v>
      </c>
      <c r="D414">
        <v>800</v>
      </c>
      <c r="E414">
        <v>1036</v>
      </c>
      <c r="F414" t="s">
        <v>8218</v>
      </c>
      <c r="G414" t="s">
        <v>8223</v>
      </c>
      <c r="H414" t="s">
        <v>8245</v>
      </c>
      <c r="I414">
        <v>1369958400</v>
      </c>
      <c r="J414">
        <v>1367286434</v>
      </c>
      <c r="K414" t="b">
        <v>0</v>
      </c>
      <c r="L414">
        <v>37</v>
      </c>
      <c r="M414" t="b">
        <v>1</v>
      </c>
      <c r="N414" t="s">
        <v>8278</v>
      </c>
      <c r="O414" s="5">
        <f>((E414/D414) *100)</f>
        <v>129.5</v>
      </c>
      <c r="P414" s="6">
        <f>IF(L414 = 0, 0, E414/L414)</f>
        <v>28</v>
      </c>
      <c r="Q414" t="str">
        <f>MID(N414,1,FIND("/",N414,1)-1)</f>
        <v>music</v>
      </c>
      <c r="R414" t="str">
        <f>MID(N414,FIND("/",N414,1)+1,LEN(N414))</f>
        <v>indie rock</v>
      </c>
      <c r="S414" s="10">
        <f>(((J414/60)/60)/24)+DATE(1970,1,1)+(-5/24)</f>
        <v>41393.86613425926</v>
      </c>
      <c r="T414" s="10">
        <f>(((I414/60)/60)/24)+DATE(1970,1,1)+(-5/24)</f>
        <v>41424.791666666664</v>
      </c>
    </row>
    <row r="415" spans="1:20" ht="43.2" hidden="1" x14ac:dyDescent="0.3">
      <c r="A415">
        <v>781</v>
      </c>
      <c r="B415" s="3" t="s">
        <v>781</v>
      </c>
      <c r="C415" s="3" t="s">
        <v>4890</v>
      </c>
      <c r="D415">
        <v>800</v>
      </c>
      <c r="E415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8275</v>
      </c>
      <c r="O415" s="5">
        <f>((E415/D415) *100)</f>
        <v>133.15375</v>
      </c>
      <c r="P415" s="6">
        <f>IF(L415 = 0, 0, E415/L415)</f>
        <v>42.609200000000001</v>
      </c>
      <c r="Q415" t="str">
        <f>MID(N415,1,FIND("/",N415,1)-1)</f>
        <v>music</v>
      </c>
      <c r="R415" t="str">
        <f>MID(N415,FIND("/",N415,1)+1,LEN(N415))</f>
        <v>rock</v>
      </c>
      <c r="S415" s="10">
        <f>(((J415/60)/60)/24)+DATE(1970,1,1)+(-5/24)</f>
        <v>41402.792523148149</v>
      </c>
      <c r="T415" s="10">
        <f>(((I415/60)/60)/24)+DATE(1970,1,1)+(-5/24)</f>
        <v>41432.792523148149</v>
      </c>
    </row>
    <row r="416" spans="1:20" hidden="1" x14ac:dyDescent="0.3">
      <c r="A416">
        <v>1611</v>
      </c>
      <c r="B416" s="3" t="s">
        <v>1611</v>
      </c>
      <c r="C416" s="3" t="s">
        <v>5720</v>
      </c>
      <c r="D416">
        <v>800</v>
      </c>
      <c r="E416">
        <v>1001</v>
      </c>
      <c r="F416" t="s">
        <v>8218</v>
      </c>
      <c r="G416" t="s">
        <v>8223</v>
      </c>
      <c r="H416" t="s">
        <v>8245</v>
      </c>
      <c r="I416">
        <v>1370390432</v>
      </c>
      <c r="J416">
        <v>1368576032</v>
      </c>
      <c r="K416" t="b">
        <v>0</v>
      </c>
      <c r="L416">
        <v>27</v>
      </c>
      <c r="M416" t="b">
        <v>1</v>
      </c>
      <c r="N416" t="s">
        <v>8275</v>
      </c>
      <c r="O416" s="5">
        <f>((E416/D416) *100)</f>
        <v>125.125</v>
      </c>
      <c r="P416" s="6">
        <f>IF(L416 = 0, 0, E416/L416)</f>
        <v>37.074074074074076</v>
      </c>
      <c r="Q416" t="str">
        <f>MID(N416,1,FIND("/",N416,1)-1)</f>
        <v>music</v>
      </c>
      <c r="R416" t="str">
        <f>MID(N416,FIND("/",N416,1)+1,LEN(N416))</f>
        <v>rock</v>
      </c>
      <c r="S416" s="10">
        <f>(((J416/60)/60)/24)+DATE(1970,1,1)+(-5/24)</f>
        <v>41408.792037037034</v>
      </c>
      <c r="T416" s="10">
        <f>(((I416/60)/60)/24)+DATE(1970,1,1)+(-5/24)</f>
        <v>41429.792037037034</v>
      </c>
    </row>
    <row r="417" spans="1:20" ht="43.2" hidden="1" x14ac:dyDescent="0.3">
      <c r="A417">
        <v>2769</v>
      </c>
      <c r="B417" s="3" t="s">
        <v>2768</v>
      </c>
      <c r="C417" s="3" t="s">
        <v>6878</v>
      </c>
      <c r="D417">
        <v>800</v>
      </c>
      <c r="E417">
        <v>2</v>
      </c>
      <c r="F417" t="s">
        <v>8220</v>
      </c>
      <c r="G417" t="s">
        <v>8224</v>
      </c>
      <c r="H417" t="s">
        <v>8246</v>
      </c>
      <c r="I417">
        <v>1401997790</v>
      </c>
      <c r="J417">
        <v>1397677790</v>
      </c>
      <c r="K417" t="b">
        <v>0</v>
      </c>
      <c r="L417">
        <v>2</v>
      </c>
      <c r="M417" t="b">
        <v>0</v>
      </c>
      <c r="N417" t="s">
        <v>8303</v>
      </c>
      <c r="O417" s="5">
        <f>((E417/D417) *100)</f>
        <v>0.25</v>
      </c>
      <c r="P417" s="6">
        <f>IF(L417 = 0, 0, E417/L417)</f>
        <v>1</v>
      </c>
      <c r="Q417" t="str">
        <f>MID(N417,1,FIND("/",N417,1)-1)</f>
        <v>publishing</v>
      </c>
      <c r="R417" t="str">
        <f>MID(N417,FIND("/",N417,1)+1,LEN(N417))</f>
        <v>children's books</v>
      </c>
      <c r="S417" s="10">
        <f>(((J417/60)/60)/24)+DATE(1970,1,1)+(-5/24)</f>
        <v>41745.617939814809</v>
      </c>
      <c r="T417" s="10">
        <f>(((I417/60)/60)/24)+DATE(1970,1,1)+(-5/24)</f>
        <v>41795.617939814809</v>
      </c>
    </row>
    <row r="418" spans="1:20" ht="43.2" hidden="1" x14ac:dyDescent="0.3">
      <c r="A418">
        <v>2796</v>
      </c>
      <c r="B418" s="3" t="s">
        <v>2795</v>
      </c>
      <c r="C418" s="3" t="s">
        <v>6905</v>
      </c>
      <c r="D418">
        <v>800</v>
      </c>
      <c r="E418">
        <v>924</v>
      </c>
      <c r="F418" t="s">
        <v>8218</v>
      </c>
      <c r="G418" t="s">
        <v>8224</v>
      </c>
      <c r="H418" t="s">
        <v>8246</v>
      </c>
      <c r="I418">
        <v>1404564028</v>
      </c>
      <c r="J418">
        <v>1401972028</v>
      </c>
      <c r="K418" t="b">
        <v>0</v>
      </c>
      <c r="L418">
        <v>21</v>
      </c>
      <c r="M418" t="b">
        <v>1</v>
      </c>
      <c r="N418" t="s">
        <v>8270</v>
      </c>
      <c r="O418" s="5">
        <f>((E418/D418) *100)</f>
        <v>115.5</v>
      </c>
      <c r="P418" s="6">
        <f>IF(L418 = 0, 0, E418/L418)</f>
        <v>44</v>
      </c>
      <c r="Q418" t="str">
        <f>MID(N418,1,FIND("/",N418,1)-1)</f>
        <v>theater</v>
      </c>
      <c r="R418" t="str">
        <f>MID(N418,FIND("/",N418,1)+1,LEN(N418))</f>
        <v>plays</v>
      </c>
      <c r="S418" s="10">
        <f>(((J418/60)/60)/24)+DATE(1970,1,1)+(-5/24)</f>
        <v>41795.319768518515</v>
      </c>
      <c r="T418" s="10">
        <f>(((I418/60)/60)/24)+DATE(1970,1,1)+(-5/24)</f>
        <v>41825.319768518515</v>
      </c>
    </row>
    <row r="419" spans="1:20" ht="43.2" hidden="1" x14ac:dyDescent="0.3">
      <c r="A419">
        <v>646</v>
      </c>
      <c r="B419" s="3" t="s">
        <v>646</v>
      </c>
      <c r="C419" s="3" t="s">
        <v>4755</v>
      </c>
      <c r="D419">
        <v>800</v>
      </c>
      <c r="E419">
        <v>1055.01</v>
      </c>
      <c r="F419" t="s">
        <v>8218</v>
      </c>
      <c r="G419" t="s">
        <v>8223</v>
      </c>
      <c r="H419" t="s">
        <v>8245</v>
      </c>
      <c r="I419">
        <v>1407788867</v>
      </c>
      <c r="J419">
        <v>1405196867</v>
      </c>
      <c r="K419" t="b">
        <v>0</v>
      </c>
      <c r="L419">
        <v>27</v>
      </c>
      <c r="M419" t="b">
        <v>1</v>
      </c>
      <c r="N419" t="s">
        <v>8272</v>
      </c>
      <c r="O419" s="5">
        <f>((E419/D419) *100)</f>
        <v>131.87625</v>
      </c>
      <c r="P419" s="6">
        <f>IF(L419 = 0, 0, E419/L419)</f>
        <v>39.074444444444445</v>
      </c>
      <c r="Q419" t="str">
        <f>MID(N419,1,FIND("/",N419,1)-1)</f>
        <v>technology</v>
      </c>
      <c r="R419" t="str">
        <f>MID(N419,FIND("/",N419,1)+1,LEN(N419))</f>
        <v>wearables</v>
      </c>
      <c r="S419" s="10">
        <f>(((J419/60)/60)/24)+DATE(1970,1,1)+(-5/24)</f>
        <v>41832.644293981481</v>
      </c>
      <c r="T419" s="10">
        <f>(((I419/60)/60)/24)+DATE(1970,1,1)+(-5/24)</f>
        <v>41862.644293981481</v>
      </c>
    </row>
    <row r="420" spans="1:20" ht="43.2" hidden="1" x14ac:dyDescent="0.3">
      <c r="A420">
        <v>472</v>
      </c>
      <c r="B420" s="3" t="s">
        <v>472</v>
      </c>
      <c r="C420" s="3" t="s">
        <v>4581</v>
      </c>
      <c r="D420">
        <v>800</v>
      </c>
      <c r="E420">
        <v>141</v>
      </c>
      <c r="F420" t="s">
        <v>8220</v>
      </c>
      <c r="G420" t="s">
        <v>8223</v>
      </c>
      <c r="H420" t="s">
        <v>8245</v>
      </c>
      <c r="I420">
        <v>1408831718</v>
      </c>
      <c r="J420">
        <v>1406239718</v>
      </c>
      <c r="K420" t="b">
        <v>0</v>
      </c>
      <c r="L420">
        <v>5</v>
      </c>
      <c r="M420" t="b">
        <v>0</v>
      </c>
      <c r="N420" t="s">
        <v>8269</v>
      </c>
      <c r="O420" s="5">
        <f>((E420/D420) *100)</f>
        <v>17.625</v>
      </c>
      <c r="P420" s="6">
        <f>IF(L420 = 0, 0, E420/L420)</f>
        <v>28.2</v>
      </c>
      <c r="Q420" t="str">
        <f>MID(N420,1,FIND("/",N420,1)-1)</f>
        <v>film &amp; video</v>
      </c>
      <c r="R420" t="str">
        <f>MID(N420,FIND("/",N420,1)+1,LEN(N420))</f>
        <v>animation</v>
      </c>
      <c r="S420" s="10">
        <f>(((J420/60)/60)/24)+DATE(1970,1,1)+(-5/24)</f>
        <v>41844.714328703703</v>
      </c>
      <c r="T420" s="10">
        <f>(((I420/60)/60)/24)+DATE(1970,1,1)+(-5/24)</f>
        <v>41874.714328703703</v>
      </c>
    </row>
    <row r="421" spans="1:20" ht="43.2" hidden="1" x14ac:dyDescent="0.3">
      <c r="A421">
        <v>3676</v>
      </c>
      <c r="B421" s="3" t="s">
        <v>3672</v>
      </c>
      <c r="C421" s="3" t="s">
        <v>7785</v>
      </c>
      <c r="D421">
        <v>800</v>
      </c>
      <c r="E421">
        <v>1030</v>
      </c>
      <c r="F421" t="s">
        <v>8218</v>
      </c>
      <c r="G421" t="s">
        <v>8223</v>
      </c>
      <c r="H421" t="s">
        <v>8245</v>
      </c>
      <c r="I421">
        <v>1410550484</v>
      </c>
      <c r="J421">
        <v>1408995284</v>
      </c>
      <c r="K421" t="b">
        <v>0</v>
      </c>
      <c r="L421">
        <v>16</v>
      </c>
      <c r="M421" t="b">
        <v>1</v>
      </c>
      <c r="N421" t="s">
        <v>8270</v>
      </c>
      <c r="O421" s="5">
        <f>((E421/D421) *100)</f>
        <v>128.75</v>
      </c>
      <c r="P421" s="6">
        <f>IF(L421 = 0, 0, E421/L421)</f>
        <v>64.375</v>
      </c>
      <c r="Q421" t="str">
        <f>MID(N421,1,FIND("/",N421,1)-1)</f>
        <v>theater</v>
      </c>
      <c r="R421" t="str">
        <f>MID(N421,FIND("/",N421,1)+1,LEN(N421))</f>
        <v>plays</v>
      </c>
      <c r="S421" s="10">
        <f>(((J421/60)/60)/24)+DATE(1970,1,1)+(-5/24)</f>
        <v>41876.607453703698</v>
      </c>
      <c r="T421" s="10">
        <f>(((I421/60)/60)/24)+DATE(1970,1,1)+(-5/24)</f>
        <v>41894.607453703698</v>
      </c>
    </row>
    <row r="422" spans="1:20" ht="43.2" hidden="1" x14ac:dyDescent="0.3">
      <c r="A422">
        <v>2834</v>
      </c>
      <c r="B422" s="3" t="s">
        <v>2833</v>
      </c>
      <c r="C422" s="3" t="s">
        <v>6943</v>
      </c>
      <c r="D422">
        <v>800</v>
      </c>
      <c r="E422">
        <v>1360</v>
      </c>
      <c r="F422" t="s">
        <v>8218</v>
      </c>
      <c r="G422" t="s">
        <v>8224</v>
      </c>
      <c r="H422" t="s">
        <v>8246</v>
      </c>
      <c r="I422">
        <v>1422658930</v>
      </c>
      <c r="J422">
        <v>1421362930</v>
      </c>
      <c r="K422" t="b">
        <v>0</v>
      </c>
      <c r="L422">
        <v>21</v>
      </c>
      <c r="M422" t="b">
        <v>1</v>
      </c>
      <c r="N422" t="s">
        <v>8270</v>
      </c>
      <c r="O422" s="5">
        <f>((E422/D422) *100)</f>
        <v>170</v>
      </c>
      <c r="P422" s="6">
        <f>IF(L422 = 0, 0, E422/L422)</f>
        <v>64.761904761904759</v>
      </c>
      <c r="Q422" t="str">
        <f>MID(N422,1,FIND("/",N422,1)-1)</f>
        <v>theater</v>
      </c>
      <c r="R422" t="str">
        <f>MID(N422,FIND("/",N422,1)+1,LEN(N422))</f>
        <v>plays</v>
      </c>
      <c r="S422" s="10">
        <f>(((J422/60)/60)/24)+DATE(1970,1,1)+(-5/24)</f>
        <v>42019.751504629625</v>
      </c>
      <c r="T422" s="10">
        <f>(((I422/60)/60)/24)+DATE(1970,1,1)+(-5/24)</f>
        <v>42034.751504629625</v>
      </c>
    </row>
    <row r="423" spans="1:20" ht="43.2" hidden="1" x14ac:dyDescent="0.3">
      <c r="A423">
        <v>823</v>
      </c>
      <c r="B423" s="3" t="s">
        <v>823</v>
      </c>
      <c r="C423" s="3" t="s">
        <v>4932</v>
      </c>
      <c r="D423">
        <v>800</v>
      </c>
      <c r="E423">
        <v>1436</v>
      </c>
      <c r="F423" t="s">
        <v>8218</v>
      </c>
      <c r="G423" t="s">
        <v>8223</v>
      </c>
      <c r="H423" t="s">
        <v>8245</v>
      </c>
      <c r="I423">
        <v>1427062852</v>
      </c>
      <c r="J423">
        <v>1424474452</v>
      </c>
      <c r="K423" t="b">
        <v>0</v>
      </c>
      <c r="L423">
        <v>33</v>
      </c>
      <c r="M423" t="b">
        <v>1</v>
      </c>
      <c r="N423" t="s">
        <v>8275</v>
      </c>
      <c r="O423" s="5">
        <f>((E423/D423) *100)</f>
        <v>179.5</v>
      </c>
      <c r="P423" s="6">
        <f>IF(L423 = 0, 0, E423/L423)</f>
        <v>43.515151515151516</v>
      </c>
      <c r="Q423" t="str">
        <f>MID(N423,1,FIND("/",N423,1)-1)</f>
        <v>music</v>
      </c>
      <c r="R423" t="str">
        <f>MID(N423,FIND("/",N423,1)+1,LEN(N423))</f>
        <v>rock</v>
      </c>
      <c r="S423" s="10">
        <f>(((J423/60)/60)/24)+DATE(1970,1,1)+(-5/24)</f>
        <v>42055.764490740738</v>
      </c>
      <c r="T423" s="10">
        <f>(((I423/60)/60)/24)+DATE(1970,1,1)+(-5/24)</f>
        <v>42085.722824074073</v>
      </c>
    </row>
    <row r="424" spans="1:20" ht="28.8" hidden="1" x14ac:dyDescent="0.3">
      <c r="A424">
        <v>3891</v>
      </c>
      <c r="B424" s="3" t="s">
        <v>3887</v>
      </c>
      <c r="C424" s="3" t="s">
        <v>7998</v>
      </c>
      <c r="D424">
        <v>800</v>
      </c>
      <c r="E424">
        <v>260</v>
      </c>
      <c r="F424" t="s">
        <v>8220</v>
      </c>
      <c r="G424" t="s">
        <v>8223</v>
      </c>
      <c r="H424" t="s">
        <v>8245</v>
      </c>
      <c r="I424">
        <v>1427086740</v>
      </c>
      <c r="J424">
        <v>1424488244</v>
      </c>
      <c r="K424" t="b">
        <v>0</v>
      </c>
      <c r="L424">
        <v>7</v>
      </c>
      <c r="M424" t="b">
        <v>0</v>
      </c>
      <c r="N424" t="s">
        <v>8270</v>
      </c>
      <c r="O424" s="5">
        <f>((E424/D424) *100)</f>
        <v>32.5</v>
      </c>
      <c r="P424" s="6">
        <f>IF(L424 = 0, 0, E424/L424)</f>
        <v>37.142857142857146</v>
      </c>
      <c r="Q424" t="str">
        <f>MID(N424,1,FIND("/",N424,1)-1)</f>
        <v>theater</v>
      </c>
      <c r="R424" t="str">
        <f>MID(N424,FIND("/",N424,1)+1,LEN(N424))</f>
        <v>plays</v>
      </c>
      <c r="S424" s="10">
        <f>(((J424/60)/60)/24)+DATE(1970,1,1)+(-5/24)</f>
        <v>42055.924120370364</v>
      </c>
      <c r="T424" s="10">
        <f>(((I424/60)/60)/24)+DATE(1970,1,1)+(-5/24)</f>
        <v>42085.999305555553</v>
      </c>
    </row>
    <row r="425" spans="1:20" ht="43.2" hidden="1" x14ac:dyDescent="0.3">
      <c r="A425">
        <v>3314</v>
      </c>
      <c r="B425" s="3" t="s">
        <v>3313</v>
      </c>
      <c r="C425" s="3" t="s">
        <v>7423</v>
      </c>
      <c r="D425">
        <v>800</v>
      </c>
      <c r="E425">
        <v>1686</v>
      </c>
      <c r="F425" t="s">
        <v>8218</v>
      </c>
      <c r="G425" t="s">
        <v>8224</v>
      </c>
      <c r="H425" t="s">
        <v>8246</v>
      </c>
      <c r="I425">
        <v>1431115500</v>
      </c>
      <c r="J425">
        <v>1428733511</v>
      </c>
      <c r="K425" t="b">
        <v>0</v>
      </c>
      <c r="L425">
        <v>58</v>
      </c>
      <c r="M425" t="b">
        <v>1</v>
      </c>
      <c r="N425" t="s">
        <v>8270</v>
      </c>
      <c r="O425" s="5">
        <f>((E425/D425) *100)</f>
        <v>210.75</v>
      </c>
      <c r="P425" s="6">
        <f>IF(L425 = 0, 0, E425/L425)</f>
        <v>29.068965517241381</v>
      </c>
      <c r="Q425" t="str">
        <f>MID(N425,1,FIND("/",N425,1)-1)</f>
        <v>theater</v>
      </c>
      <c r="R425" t="str">
        <f>MID(N425,FIND("/",N425,1)+1,LEN(N425))</f>
        <v>plays</v>
      </c>
      <c r="S425" s="10">
        <f>(((J425/60)/60)/24)+DATE(1970,1,1)+(-5/24)</f>
        <v>42105.059155092589</v>
      </c>
      <c r="T425" s="10">
        <f>(((I425/60)/60)/24)+DATE(1970,1,1)+(-5/24)</f>
        <v>42132.628472222219</v>
      </c>
    </row>
    <row r="426" spans="1:20" ht="57.6" hidden="1" x14ac:dyDescent="0.3">
      <c r="A426">
        <v>1598</v>
      </c>
      <c r="B426" s="3" t="s">
        <v>1598</v>
      </c>
      <c r="C426" s="3" t="s">
        <v>5707</v>
      </c>
      <c r="D426">
        <v>800</v>
      </c>
      <c r="E426">
        <v>1</v>
      </c>
      <c r="F426" t="s">
        <v>8220</v>
      </c>
      <c r="G426" t="s">
        <v>8223</v>
      </c>
      <c r="H426" t="s">
        <v>8245</v>
      </c>
      <c r="I426">
        <v>1437926458</v>
      </c>
      <c r="J426">
        <v>1432742458</v>
      </c>
      <c r="K426" t="b">
        <v>0</v>
      </c>
      <c r="L426">
        <v>1</v>
      </c>
      <c r="M426" t="b">
        <v>0</v>
      </c>
      <c r="N426" t="s">
        <v>8290</v>
      </c>
      <c r="O426" s="5">
        <f>((E426/D426) *100)</f>
        <v>0.125</v>
      </c>
      <c r="P426" s="6">
        <f>IF(L426 = 0, 0, E426/L426)</f>
        <v>1</v>
      </c>
      <c r="Q426" t="str">
        <f>MID(N426,1,FIND("/",N426,1)-1)</f>
        <v>photography</v>
      </c>
      <c r="R426" t="str">
        <f>MID(N426,FIND("/",N426,1)+1,LEN(N426))</f>
        <v>places</v>
      </c>
      <c r="S426" s="10">
        <f>(((J426/60)/60)/24)+DATE(1970,1,1)+(-5/24)</f>
        <v>42151.459004629629</v>
      </c>
      <c r="T426" s="10">
        <f>(((I426/60)/60)/24)+DATE(1970,1,1)+(-5/24)</f>
        <v>42211.459004629629</v>
      </c>
    </row>
    <row r="427" spans="1:20" ht="43.2" hidden="1" x14ac:dyDescent="0.3">
      <c r="A427">
        <v>4024</v>
      </c>
      <c r="B427" s="3" t="s">
        <v>4019</v>
      </c>
      <c r="C427" s="3" t="s">
        <v>8128</v>
      </c>
      <c r="D427">
        <v>800</v>
      </c>
      <c r="E427">
        <v>10</v>
      </c>
      <c r="F427" t="s">
        <v>8220</v>
      </c>
      <c r="G427" t="s">
        <v>8223</v>
      </c>
      <c r="H427" t="s">
        <v>8245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8270</v>
      </c>
      <c r="O427" s="5">
        <f>((E427/D427) *100)</f>
        <v>1.25</v>
      </c>
      <c r="P427" s="6">
        <f>IF(L427 = 0, 0, E427/L427)</f>
        <v>10</v>
      </c>
      <c r="Q427" t="str">
        <f>MID(N427,1,FIND("/",N427,1)-1)</f>
        <v>theater</v>
      </c>
      <c r="R427" t="str">
        <f>MID(N427,FIND("/",N427,1)+1,LEN(N427))</f>
        <v>plays</v>
      </c>
      <c r="S427" s="10">
        <f>(((J427/60)/60)/24)+DATE(1970,1,1)+(-5/24)</f>
        <v>42217.461770833332</v>
      </c>
      <c r="T427" s="10">
        <f>(((I427/60)/60)/24)+DATE(1970,1,1)+(-5/24)</f>
        <v>42247.461770833332</v>
      </c>
    </row>
    <row r="428" spans="1:20" ht="43.2" hidden="1" x14ac:dyDescent="0.3">
      <c r="A428">
        <v>2669</v>
      </c>
      <c r="B428" s="3" t="s">
        <v>2668</v>
      </c>
      <c r="C428" s="3" t="s">
        <v>6778</v>
      </c>
      <c r="D428">
        <v>800</v>
      </c>
      <c r="E428">
        <v>1001</v>
      </c>
      <c r="F428" t="s">
        <v>8218</v>
      </c>
      <c r="G428" t="s">
        <v>8223</v>
      </c>
      <c r="H428" t="s">
        <v>8245</v>
      </c>
      <c r="I428">
        <v>1452387096</v>
      </c>
      <c r="J428">
        <v>1447203096</v>
      </c>
      <c r="K428" t="b">
        <v>0</v>
      </c>
      <c r="L428">
        <v>11</v>
      </c>
      <c r="M428" t="b">
        <v>1</v>
      </c>
      <c r="N428" t="s">
        <v>8301</v>
      </c>
      <c r="O428" s="5">
        <f>((E428/D428) *100)</f>
        <v>125.125</v>
      </c>
      <c r="P428" s="6">
        <f>IF(L428 = 0, 0, E428/L428)</f>
        <v>91</v>
      </c>
      <c r="Q428" t="str">
        <f>MID(N428,1,FIND("/",N428,1)-1)</f>
        <v>technology</v>
      </c>
      <c r="R428" t="str">
        <f>MID(N428,FIND("/",N428,1)+1,LEN(N428))</f>
        <v>makerspaces</v>
      </c>
      <c r="S428" s="10">
        <f>(((J428/60)/60)/24)+DATE(1970,1,1)+(-5/24)</f>
        <v>42318.827499999999</v>
      </c>
      <c r="T428" s="10">
        <f>(((I428/60)/60)/24)+DATE(1970,1,1)+(-5/24)</f>
        <v>42378.827499999999</v>
      </c>
    </row>
    <row r="429" spans="1:20" ht="43.2" hidden="1" x14ac:dyDescent="0.3">
      <c r="A429">
        <v>3716</v>
      </c>
      <c r="B429" s="3" t="s">
        <v>3712</v>
      </c>
      <c r="C429" s="3" t="s">
        <v>7825</v>
      </c>
      <c r="D429">
        <v>800</v>
      </c>
      <c r="E429">
        <v>1246</v>
      </c>
      <c r="F429" t="s">
        <v>8218</v>
      </c>
      <c r="G429" t="s">
        <v>8223</v>
      </c>
      <c r="H429" t="s">
        <v>8245</v>
      </c>
      <c r="I429">
        <v>1453411109</v>
      </c>
      <c r="J429">
        <v>1450819109</v>
      </c>
      <c r="K429" t="b">
        <v>0</v>
      </c>
      <c r="L429">
        <v>24</v>
      </c>
      <c r="M429" t="b">
        <v>1</v>
      </c>
      <c r="N429" t="s">
        <v>8270</v>
      </c>
      <c r="O429" s="5">
        <f>((E429/D429) *100)</f>
        <v>155.75</v>
      </c>
      <c r="P429" s="6">
        <f>IF(L429 = 0, 0, E429/L429)</f>
        <v>51.916666666666664</v>
      </c>
      <c r="Q429" t="str">
        <f>MID(N429,1,FIND("/",N429,1)-1)</f>
        <v>theater</v>
      </c>
      <c r="R429" t="str">
        <f>MID(N429,FIND("/",N429,1)+1,LEN(N429))</f>
        <v>plays</v>
      </c>
      <c r="S429" s="10">
        <f>(((J429/60)/60)/24)+DATE(1970,1,1)+(-5/24)</f>
        <v>42360.679502314808</v>
      </c>
      <c r="T429" s="10">
        <f>(((I429/60)/60)/24)+DATE(1970,1,1)+(-5/24)</f>
        <v>42390.679502314808</v>
      </c>
    </row>
    <row r="430" spans="1:20" ht="43.2" hidden="1" x14ac:dyDescent="0.3">
      <c r="A430">
        <v>3283</v>
      </c>
      <c r="B430" s="3" t="s">
        <v>3282</v>
      </c>
      <c r="C430" s="3" t="s">
        <v>7392</v>
      </c>
      <c r="D430">
        <v>800</v>
      </c>
      <c r="E430">
        <v>838</v>
      </c>
      <c r="F430" t="s">
        <v>8218</v>
      </c>
      <c r="G430" t="s">
        <v>8224</v>
      </c>
      <c r="H430" t="s">
        <v>8246</v>
      </c>
      <c r="I430">
        <v>1455138000</v>
      </c>
      <c r="J430">
        <v>1452448298</v>
      </c>
      <c r="K430" t="b">
        <v>0</v>
      </c>
      <c r="L430">
        <v>47</v>
      </c>
      <c r="M430" t="b">
        <v>1</v>
      </c>
      <c r="N430" t="s">
        <v>8270</v>
      </c>
      <c r="O430" s="5">
        <f>((E430/D430) *100)</f>
        <v>104.75000000000001</v>
      </c>
      <c r="P430" s="6">
        <f>IF(L430 = 0, 0, E430/L430)</f>
        <v>17.829787234042552</v>
      </c>
      <c r="Q430" t="str">
        <f>MID(N430,1,FIND("/",N430,1)-1)</f>
        <v>theater</v>
      </c>
      <c r="R430" t="str">
        <f>MID(N430,FIND("/",N430,1)+1,LEN(N430))</f>
        <v>plays</v>
      </c>
      <c r="S430" s="10">
        <f>(((J430/60)/60)/24)+DATE(1970,1,1)+(-5/24)</f>
        <v>42379.535856481474</v>
      </c>
      <c r="T430" s="10">
        <f>(((I430/60)/60)/24)+DATE(1970,1,1)+(-5/24)</f>
        <v>42410.666666666664</v>
      </c>
    </row>
    <row r="431" spans="1:20" ht="43.2" hidden="1" x14ac:dyDescent="0.3">
      <c r="A431">
        <v>3327</v>
      </c>
      <c r="B431" s="3" t="s">
        <v>3326</v>
      </c>
      <c r="C431" s="3" t="s">
        <v>7436</v>
      </c>
      <c r="D431">
        <v>800</v>
      </c>
      <c r="E431">
        <v>810</v>
      </c>
      <c r="F431" t="s">
        <v>8218</v>
      </c>
      <c r="G431" t="s">
        <v>8224</v>
      </c>
      <c r="H431" t="s">
        <v>8246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8270</v>
      </c>
      <c r="O431" s="5">
        <f>((E431/D431) *100)</f>
        <v>101.25</v>
      </c>
      <c r="P431" s="6">
        <f>IF(L431 = 0, 0, E431/L431)</f>
        <v>24.545454545454547</v>
      </c>
      <c r="Q431" t="str">
        <f>MID(N431,1,FIND("/",N431,1)-1)</f>
        <v>theater</v>
      </c>
      <c r="R431" t="str">
        <f>MID(N431,FIND("/",N431,1)+1,LEN(N431))</f>
        <v>plays</v>
      </c>
      <c r="S431" s="10">
        <f>(((J431/60)/60)/24)+DATE(1970,1,1)+(-5/24)</f>
        <v>42468.166273148141</v>
      </c>
      <c r="T431" s="10">
        <f>(((I431/60)/60)/24)+DATE(1970,1,1)+(-5/24)</f>
        <v>42498.166273148141</v>
      </c>
    </row>
    <row r="432" spans="1:20" ht="43.2" hidden="1" x14ac:dyDescent="0.3">
      <c r="A432">
        <v>3608</v>
      </c>
      <c r="B432" s="3" t="s">
        <v>3606</v>
      </c>
      <c r="C432" s="3" t="s">
        <v>7717</v>
      </c>
      <c r="D432">
        <v>800</v>
      </c>
      <c r="E432">
        <v>800</v>
      </c>
      <c r="F432" t="s">
        <v>8218</v>
      </c>
      <c r="G432" t="s">
        <v>8224</v>
      </c>
      <c r="H432" t="s">
        <v>8246</v>
      </c>
      <c r="I432">
        <v>1466172000</v>
      </c>
      <c r="J432">
        <v>1463418090</v>
      </c>
      <c r="K432" t="b">
        <v>0</v>
      </c>
      <c r="L432">
        <v>27</v>
      </c>
      <c r="M432" t="b">
        <v>1</v>
      </c>
      <c r="N432" t="s">
        <v>8270</v>
      </c>
      <c r="O432" s="5">
        <f>((E432/D432) *100)</f>
        <v>100</v>
      </c>
      <c r="P432" s="6">
        <f>IF(L432 = 0, 0, E432/L432)</f>
        <v>29.62962962962963</v>
      </c>
      <c r="Q432" t="str">
        <f>MID(N432,1,FIND("/",N432,1)-1)</f>
        <v>theater</v>
      </c>
      <c r="R432" t="str">
        <f>MID(N432,FIND("/",N432,1)+1,LEN(N432))</f>
        <v>plays</v>
      </c>
      <c r="S432" s="10">
        <f>(((J432/60)/60)/24)+DATE(1970,1,1)+(-5/24)</f>
        <v>42506.50104166667</v>
      </c>
      <c r="T432" s="10">
        <f>(((I432/60)/60)/24)+DATE(1970,1,1)+(-5/24)</f>
        <v>42538.374999999993</v>
      </c>
    </row>
    <row r="433" spans="1:20" ht="43.2" hidden="1" x14ac:dyDescent="0.3">
      <c r="A433">
        <v>3664</v>
      </c>
      <c r="B433" s="3" t="s">
        <v>3660</v>
      </c>
      <c r="C433" s="3" t="s">
        <v>7773</v>
      </c>
      <c r="D433">
        <v>800</v>
      </c>
      <c r="E433">
        <v>875</v>
      </c>
      <c r="F433" t="s">
        <v>8218</v>
      </c>
      <c r="G433" t="s">
        <v>8223</v>
      </c>
      <c r="H433" t="s">
        <v>8245</v>
      </c>
      <c r="I433">
        <v>1466056689</v>
      </c>
      <c r="J433">
        <v>1464847089</v>
      </c>
      <c r="K433" t="b">
        <v>0</v>
      </c>
      <c r="L433">
        <v>19</v>
      </c>
      <c r="M433" t="b">
        <v>1</v>
      </c>
      <c r="N433" t="s">
        <v>8270</v>
      </c>
      <c r="O433" s="5">
        <f>((E433/D433) *100)</f>
        <v>109.375</v>
      </c>
      <c r="P433" s="6">
        <f>IF(L433 = 0, 0, E433/L433)</f>
        <v>46.05263157894737</v>
      </c>
      <c r="Q433" t="str">
        <f>MID(N433,1,FIND("/",N433,1)-1)</f>
        <v>theater</v>
      </c>
      <c r="R433" t="str">
        <f>MID(N433,FIND("/",N433,1)+1,LEN(N433))</f>
        <v>plays</v>
      </c>
      <c r="S433" s="10">
        <f>(((J433/60)/60)/24)+DATE(1970,1,1)+(-5/24)</f>
        <v>42523.04038194444</v>
      </c>
      <c r="T433" s="10">
        <f>(((I433/60)/60)/24)+DATE(1970,1,1)+(-5/24)</f>
        <v>42537.04038194444</v>
      </c>
    </row>
    <row r="434" spans="1:20" ht="43.2" hidden="1" x14ac:dyDescent="0.3">
      <c r="A434">
        <v>3449</v>
      </c>
      <c r="B434" s="3" t="s">
        <v>3447</v>
      </c>
      <c r="C434" s="3" t="s">
        <v>7558</v>
      </c>
      <c r="D434">
        <v>800</v>
      </c>
      <c r="E434">
        <v>1365</v>
      </c>
      <c r="F434" t="s">
        <v>8218</v>
      </c>
      <c r="G434" t="s">
        <v>8223</v>
      </c>
      <c r="H434" t="s">
        <v>8245</v>
      </c>
      <c r="I434">
        <v>1468036800</v>
      </c>
      <c r="J434">
        <v>1465607738</v>
      </c>
      <c r="K434" t="b">
        <v>0</v>
      </c>
      <c r="L434">
        <v>20</v>
      </c>
      <c r="M434" t="b">
        <v>1</v>
      </c>
      <c r="N434" t="s">
        <v>8270</v>
      </c>
      <c r="O434" s="5">
        <f>((E434/D434) *100)</f>
        <v>170.625</v>
      </c>
      <c r="P434" s="6">
        <f>IF(L434 = 0, 0, E434/L434)</f>
        <v>68.25</v>
      </c>
      <c r="Q434" t="str">
        <f>MID(N434,1,FIND("/",N434,1)-1)</f>
        <v>theater</v>
      </c>
      <c r="R434" t="str">
        <f>MID(N434,FIND("/",N434,1)+1,LEN(N434))</f>
        <v>plays</v>
      </c>
      <c r="S434" s="10">
        <f>(((J434/60)/60)/24)+DATE(1970,1,1)+(-5/24)</f>
        <v>42531.844189814808</v>
      </c>
      <c r="T434" s="10">
        <f>(((I434/60)/60)/24)+DATE(1970,1,1)+(-5/24)</f>
        <v>42559.958333333336</v>
      </c>
    </row>
    <row r="435" spans="1:20" ht="43.2" hidden="1" x14ac:dyDescent="0.3">
      <c r="A435">
        <v>3836</v>
      </c>
      <c r="B435" s="3" t="s">
        <v>3832</v>
      </c>
      <c r="C435" s="3" t="s">
        <v>7944</v>
      </c>
      <c r="D435">
        <v>800</v>
      </c>
      <c r="E435">
        <v>900</v>
      </c>
      <c r="F435" t="s">
        <v>8218</v>
      </c>
      <c r="G435" t="s">
        <v>8223</v>
      </c>
      <c r="H435" t="s">
        <v>8245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8270</v>
      </c>
      <c r="O435" s="5">
        <f>((E435/D435) *100)</f>
        <v>112.5</v>
      </c>
      <c r="P435" s="6">
        <f>IF(L435 = 0, 0, E435/L435)</f>
        <v>64.285714285714292</v>
      </c>
      <c r="Q435" t="str">
        <f>MID(N435,1,FIND("/",N435,1)-1)</f>
        <v>theater</v>
      </c>
      <c r="R435" t="str">
        <f>MID(N435,FIND("/",N435,1)+1,LEN(N435))</f>
        <v>plays</v>
      </c>
      <c r="S435" s="10">
        <f>(((J435/60)/60)/24)+DATE(1970,1,1)+(-5/24)</f>
        <v>42553.718194444438</v>
      </c>
      <c r="T435" s="10">
        <f>(((I435/60)/60)/24)+DATE(1970,1,1)+(-5/24)</f>
        <v>42584.964583333327</v>
      </c>
    </row>
    <row r="436" spans="1:20" ht="43.2" hidden="1" x14ac:dyDescent="0.3">
      <c r="A436">
        <v>2628</v>
      </c>
      <c r="B436" s="3" t="s">
        <v>2627</v>
      </c>
      <c r="C436" s="3" t="s">
        <v>6737</v>
      </c>
      <c r="D436">
        <v>839</v>
      </c>
      <c r="E436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8300</v>
      </c>
      <c r="O436" s="5">
        <f>((E436/D436) *100)</f>
        <v>110.36948748510132</v>
      </c>
      <c r="P436" s="6">
        <f>IF(L436 = 0, 0, E436/L436)</f>
        <v>44.095238095238095</v>
      </c>
      <c r="Q436" t="str">
        <f>MID(N436,1,FIND("/",N436,1)-1)</f>
        <v>technology</v>
      </c>
      <c r="R436" t="str">
        <f>MID(N436,FIND("/",N436,1)+1,LEN(N436))</f>
        <v>space exploration</v>
      </c>
      <c r="S436" s="10">
        <f>(((J436/60)/60)/24)+DATE(1970,1,1)+(-5/24)</f>
        <v>41953.757719907408</v>
      </c>
      <c r="T436" s="10">
        <f>(((I436/60)/60)/24)+DATE(1970,1,1)+(-5/24)</f>
        <v>41973.757719907408</v>
      </c>
    </row>
    <row r="437" spans="1:20" ht="28.8" hidden="1" x14ac:dyDescent="0.3">
      <c r="A437">
        <v>2293</v>
      </c>
      <c r="B437" s="3" t="s">
        <v>2293</v>
      </c>
      <c r="C437" s="3" t="s">
        <v>6402</v>
      </c>
      <c r="D437">
        <v>850</v>
      </c>
      <c r="E437">
        <v>920</v>
      </c>
      <c r="F437" t="s">
        <v>8218</v>
      </c>
      <c r="G437" t="s">
        <v>8223</v>
      </c>
      <c r="H437" t="s">
        <v>8245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8275</v>
      </c>
      <c r="O437" s="5">
        <f>((E437/D437) *100)</f>
        <v>108.23529411764706</v>
      </c>
      <c r="P437" s="6">
        <f>IF(L437 = 0, 0, E437/L437)</f>
        <v>34.074074074074076</v>
      </c>
      <c r="Q437" t="str">
        <f>MID(N437,1,FIND("/",N437,1)-1)</f>
        <v>music</v>
      </c>
      <c r="R437" t="str">
        <f>MID(N437,FIND("/",N437,1)+1,LEN(N437))</f>
        <v>rock</v>
      </c>
      <c r="S437" s="10">
        <f>(((J437/60)/60)/24)+DATE(1970,1,1)+(-5/24)</f>
        <v>41151.499988425923</v>
      </c>
      <c r="T437" s="10">
        <f>(((I437/60)/60)/24)+DATE(1970,1,1)+(-5/24)</f>
        <v>41176.957638888889</v>
      </c>
    </row>
    <row r="438" spans="1:20" ht="43.2" hidden="1" x14ac:dyDescent="0.3">
      <c r="A438">
        <v>3732</v>
      </c>
      <c r="B438" s="3" t="s">
        <v>3728</v>
      </c>
      <c r="C438" s="3" t="s">
        <v>7841</v>
      </c>
      <c r="D438">
        <v>850</v>
      </c>
      <c r="E438">
        <v>131</v>
      </c>
      <c r="F438" t="s">
        <v>8220</v>
      </c>
      <c r="G438" t="s">
        <v>8232</v>
      </c>
      <c r="H438" t="s">
        <v>8248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8270</v>
      </c>
      <c r="O438" s="5">
        <f>((E438/D438) *100)</f>
        <v>15.411764705882353</v>
      </c>
      <c r="P438" s="6">
        <f>IF(L438 = 0, 0, E438/L438)</f>
        <v>32.75</v>
      </c>
      <c r="Q438" t="str">
        <f>MID(N438,1,FIND("/",N438,1)-1)</f>
        <v>theater</v>
      </c>
      <c r="R438" t="str">
        <f>MID(N438,FIND("/",N438,1)+1,LEN(N438))</f>
        <v>plays</v>
      </c>
      <c r="S438" s="10">
        <f>(((J438/60)/60)/24)+DATE(1970,1,1)+(-5/24)</f>
        <v>41968.469131944446</v>
      </c>
      <c r="T438" s="10">
        <f>(((I438/60)/60)/24)+DATE(1970,1,1)+(-5/24)</f>
        <v>42028.291666666664</v>
      </c>
    </row>
    <row r="439" spans="1:20" ht="57.6" hidden="1" x14ac:dyDescent="0.3">
      <c r="A439">
        <v>3982</v>
      </c>
      <c r="B439" s="3" t="s">
        <v>3977</v>
      </c>
      <c r="C439" s="3" t="s">
        <v>8087</v>
      </c>
      <c r="D439">
        <v>850</v>
      </c>
      <c r="E439">
        <v>170</v>
      </c>
      <c r="F439" t="s">
        <v>8220</v>
      </c>
      <c r="G439" t="s">
        <v>8224</v>
      </c>
      <c r="H439" t="s">
        <v>8246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8270</v>
      </c>
      <c r="O439" s="5">
        <f>((E439/D439) *100)</f>
        <v>20</v>
      </c>
      <c r="P439" s="6">
        <f>IF(L439 = 0, 0, E439/L439)</f>
        <v>34</v>
      </c>
      <c r="Q439" t="str">
        <f>MID(N439,1,FIND("/",N439,1)-1)</f>
        <v>theater</v>
      </c>
      <c r="R439" t="str">
        <f>MID(N439,FIND("/",N439,1)+1,LEN(N439))</f>
        <v>plays</v>
      </c>
      <c r="S439" s="10">
        <f>(((J439/60)/60)/24)+DATE(1970,1,1)+(-5/24)</f>
        <v>42132.601620370369</v>
      </c>
      <c r="T439" s="10">
        <f>(((I439/60)/60)/24)+DATE(1970,1,1)+(-5/24)</f>
        <v>42192.601620370369</v>
      </c>
    </row>
    <row r="440" spans="1:20" ht="43.2" hidden="1" x14ac:dyDescent="0.3">
      <c r="A440">
        <v>19</v>
      </c>
      <c r="B440" s="3" t="s">
        <v>21</v>
      </c>
      <c r="C440" s="3" t="s">
        <v>4129</v>
      </c>
      <c r="D440">
        <v>850</v>
      </c>
      <c r="E440">
        <v>1235</v>
      </c>
      <c r="F440" t="s">
        <v>8218</v>
      </c>
      <c r="G440" t="s">
        <v>8223</v>
      </c>
      <c r="H440" t="s">
        <v>8245</v>
      </c>
      <c r="I440">
        <v>1437420934</v>
      </c>
      <c r="J440">
        <v>1434828934</v>
      </c>
      <c r="K440" t="b">
        <v>0</v>
      </c>
      <c r="L440">
        <v>22</v>
      </c>
      <c r="M440" t="b">
        <v>1</v>
      </c>
      <c r="N440" t="s">
        <v>8264</v>
      </c>
      <c r="O440" s="5">
        <f>((E440/D440) *100)</f>
        <v>145.29411764705881</v>
      </c>
      <c r="P440" s="6">
        <f>IF(L440 = 0, 0, E440/L440)</f>
        <v>56.136363636363633</v>
      </c>
      <c r="Q440" t="str">
        <f>MID(N440,1,FIND("/",N440,1)-1)</f>
        <v>film &amp; video</v>
      </c>
      <c r="R440" t="str">
        <f>MID(N440,FIND("/",N440,1)+1,LEN(N440))</f>
        <v>television</v>
      </c>
      <c r="S440" s="10">
        <f>(((J440/60)/60)/24)+DATE(1970,1,1)+(-5/24)</f>
        <v>42175.608032407406</v>
      </c>
      <c r="T440" s="10">
        <f>(((I440/60)/60)/24)+DATE(1970,1,1)+(-5/24)</f>
        <v>42205.608032407406</v>
      </c>
    </row>
    <row r="441" spans="1:20" ht="57.6" hidden="1" x14ac:dyDescent="0.3">
      <c r="A441">
        <v>2837</v>
      </c>
      <c r="B441" s="3" t="s">
        <v>2836</v>
      </c>
      <c r="C441" s="3" t="s">
        <v>6946</v>
      </c>
      <c r="D441">
        <v>850</v>
      </c>
      <c r="E441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8270</v>
      </c>
      <c r="O441" s="5">
        <f>((E441/D441) *100)</f>
        <v>100</v>
      </c>
      <c r="P441" s="6">
        <f>IF(L441 = 0, 0, E441/L441)</f>
        <v>40.476190476190474</v>
      </c>
      <c r="Q441" t="str">
        <f>MID(N441,1,FIND("/",N441,1)-1)</f>
        <v>theater</v>
      </c>
      <c r="R441" t="str">
        <f>MID(N441,FIND("/",N441,1)+1,LEN(N441))</f>
        <v>plays</v>
      </c>
      <c r="S441" s="10">
        <f>(((J441/60)/60)/24)+DATE(1970,1,1)+(-5/24)</f>
        <v>42307.700046296297</v>
      </c>
      <c r="T441" s="10">
        <f>(((I441/60)/60)/24)+DATE(1970,1,1)+(-5/24)</f>
        <v>42347.741712962961</v>
      </c>
    </row>
    <row r="442" spans="1:20" ht="57.6" hidden="1" x14ac:dyDescent="0.3">
      <c r="A442">
        <v>1296</v>
      </c>
      <c r="B442" s="3" t="s">
        <v>1296</v>
      </c>
      <c r="C442" s="3" t="s">
        <v>5405</v>
      </c>
      <c r="D442">
        <v>850</v>
      </c>
      <c r="E442">
        <v>1200</v>
      </c>
      <c r="F442" t="s">
        <v>8218</v>
      </c>
      <c r="G442" t="s">
        <v>8224</v>
      </c>
      <c r="H442" t="s">
        <v>8246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8270</v>
      </c>
      <c r="O442" s="5">
        <f>((E442/D442) *100)</f>
        <v>141.1764705882353</v>
      </c>
      <c r="P442" s="6">
        <f>IF(L442 = 0, 0, E442/L442)</f>
        <v>52.173913043478258</v>
      </c>
      <c r="Q442" t="str">
        <f>MID(N442,1,FIND("/",N442,1)-1)</f>
        <v>theater</v>
      </c>
      <c r="R442" t="str">
        <f>MID(N442,FIND("/",N442,1)+1,LEN(N442))</f>
        <v>plays</v>
      </c>
      <c r="S442" s="10">
        <f>(((J442/60)/60)/24)+DATE(1970,1,1)+(-5/24)</f>
        <v>42422.842280092591</v>
      </c>
      <c r="T442" s="10">
        <f>(((I442/60)/60)/24)+DATE(1970,1,1)+(-5/24)</f>
        <v>42442.800613425927</v>
      </c>
    </row>
    <row r="443" spans="1:20" ht="43.2" hidden="1" x14ac:dyDescent="0.3">
      <c r="A443">
        <v>3726</v>
      </c>
      <c r="B443" s="3" t="s">
        <v>3722</v>
      </c>
      <c r="C443" s="3" t="s">
        <v>7835</v>
      </c>
      <c r="D443">
        <v>850</v>
      </c>
      <c r="E443">
        <v>2879</v>
      </c>
      <c r="F443" t="s">
        <v>8218</v>
      </c>
      <c r="G443" t="s">
        <v>8223</v>
      </c>
      <c r="H443" t="s">
        <v>8245</v>
      </c>
      <c r="I443">
        <v>1461963600</v>
      </c>
      <c r="J443">
        <v>1459567371</v>
      </c>
      <c r="K443" t="b">
        <v>0</v>
      </c>
      <c r="L443">
        <v>46</v>
      </c>
      <c r="M443" t="b">
        <v>1</v>
      </c>
      <c r="N443" t="s">
        <v>8270</v>
      </c>
      <c r="O443" s="5">
        <f>((E443/D443) *100)</f>
        <v>338.70588235294122</v>
      </c>
      <c r="P443" s="6">
        <f>IF(L443 = 0, 0, E443/L443)</f>
        <v>62.586956521739133</v>
      </c>
      <c r="Q443" t="str">
        <f>MID(N443,1,FIND("/",N443,1)-1)</f>
        <v>theater</v>
      </c>
      <c r="R443" t="str">
        <f>MID(N443,FIND("/",N443,1)+1,LEN(N443))</f>
        <v>plays</v>
      </c>
      <c r="S443" s="10">
        <f>(((J443/60)/60)/24)+DATE(1970,1,1)+(-5/24)</f>
        <v>42461.932534722226</v>
      </c>
      <c r="T443" s="10">
        <f>(((I443/60)/60)/24)+DATE(1970,1,1)+(-5/24)</f>
        <v>42489.666666666664</v>
      </c>
    </row>
    <row r="444" spans="1:20" ht="43.2" hidden="1" x14ac:dyDescent="0.3">
      <c r="A444">
        <v>947</v>
      </c>
      <c r="B444" s="3" t="s">
        <v>947</v>
      </c>
      <c r="C444" s="3" t="s">
        <v>5056</v>
      </c>
      <c r="D444">
        <v>850</v>
      </c>
      <c r="E444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8272</v>
      </c>
      <c r="O444" s="5">
        <f>((E444/D444) *100)</f>
        <v>0</v>
      </c>
      <c r="P444" s="6">
        <f>IF(L444 = 0, 0, E444/L444)</f>
        <v>0</v>
      </c>
      <c r="Q444" t="str">
        <f>MID(N444,1,FIND("/",N444,1)-1)</f>
        <v>technology</v>
      </c>
      <c r="R444" t="str">
        <f>MID(N444,FIND("/",N444,1)+1,LEN(N444))</f>
        <v>wearables</v>
      </c>
      <c r="S444" s="10">
        <f>(((J444/60)/60)/24)+DATE(1970,1,1)+(-5/24)</f>
        <v>42491.57298611111</v>
      </c>
      <c r="T444" s="10">
        <f>(((I444/60)/60)/24)+DATE(1970,1,1)+(-5/24)</f>
        <v>42551.57298611111</v>
      </c>
    </row>
    <row r="445" spans="1:20" ht="57.6" hidden="1" x14ac:dyDescent="0.3">
      <c r="A445">
        <v>930</v>
      </c>
      <c r="B445" s="3" t="s">
        <v>930</v>
      </c>
      <c r="C445" s="3" t="s">
        <v>5039</v>
      </c>
      <c r="D445">
        <v>900</v>
      </c>
      <c r="E445">
        <v>345</v>
      </c>
      <c r="F445" t="s">
        <v>8220</v>
      </c>
      <c r="G445" t="s">
        <v>8223</v>
      </c>
      <c r="H445" t="s">
        <v>8245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8277</v>
      </c>
      <c r="O445" s="5">
        <f>((E445/D445) *100)</f>
        <v>38.333333333333336</v>
      </c>
      <c r="P445" s="6">
        <f>IF(L445 = 0, 0, E445/L445)</f>
        <v>69</v>
      </c>
      <c r="Q445" t="str">
        <f>MID(N445,1,FIND("/",N445,1)-1)</f>
        <v>music</v>
      </c>
      <c r="R445" t="str">
        <f>MID(N445,FIND("/",N445,1)+1,LEN(N445))</f>
        <v>jazz</v>
      </c>
      <c r="S445" s="10">
        <f>(((J445/60)/60)/24)+DATE(1970,1,1)+(-5/24)</f>
        <v>40312.707245370366</v>
      </c>
      <c r="T445" s="10">
        <f>(((I445/60)/60)/24)+DATE(1970,1,1)+(-5/24)</f>
        <v>40354.688888888886</v>
      </c>
    </row>
    <row r="446" spans="1:20" ht="43.2" hidden="1" x14ac:dyDescent="0.3">
      <c r="A446">
        <v>73</v>
      </c>
      <c r="B446" s="3" t="s">
        <v>75</v>
      </c>
      <c r="C446" s="3" t="s">
        <v>4183</v>
      </c>
      <c r="D446">
        <v>900</v>
      </c>
      <c r="E446">
        <v>900</v>
      </c>
      <c r="F446" t="s">
        <v>8218</v>
      </c>
      <c r="G446" t="s">
        <v>8223</v>
      </c>
      <c r="H446" t="s">
        <v>8245</v>
      </c>
      <c r="I446">
        <v>1304395140</v>
      </c>
      <c r="J446">
        <v>1297620584</v>
      </c>
      <c r="K446" t="b">
        <v>0</v>
      </c>
      <c r="L446">
        <v>18</v>
      </c>
      <c r="M446" t="b">
        <v>1</v>
      </c>
      <c r="N446" t="s">
        <v>8265</v>
      </c>
      <c r="O446" s="5">
        <f>((E446/D446) *100)</f>
        <v>100</v>
      </c>
      <c r="P446" s="6">
        <f>IF(L446 = 0, 0, E446/L446)</f>
        <v>50</v>
      </c>
      <c r="Q446" t="str">
        <f>MID(N446,1,FIND("/",N446,1)-1)</f>
        <v>film &amp; video</v>
      </c>
      <c r="R446" t="str">
        <f>MID(N446,FIND("/",N446,1)+1,LEN(N446))</f>
        <v>shorts</v>
      </c>
      <c r="S446" s="10">
        <f>(((J446/60)/60)/24)+DATE(1970,1,1)+(-5/24)</f>
        <v>40587.548425925925</v>
      </c>
      <c r="T446" s="10">
        <f>(((I446/60)/60)/24)+DATE(1970,1,1)+(-5/24)</f>
        <v>40665.957638888889</v>
      </c>
    </row>
    <row r="447" spans="1:20" ht="43.2" hidden="1" x14ac:dyDescent="0.3">
      <c r="A447">
        <v>1840</v>
      </c>
      <c r="B447" s="3" t="s">
        <v>1840</v>
      </c>
      <c r="C447" s="3" t="s">
        <v>5949</v>
      </c>
      <c r="D447">
        <v>900</v>
      </c>
      <c r="E447">
        <v>980</v>
      </c>
      <c r="F447" t="s">
        <v>8218</v>
      </c>
      <c r="G447" t="s">
        <v>8223</v>
      </c>
      <c r="H447" t="s">
        <v>8245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8275</v>
      </c>
      <c r="O447" s="5">
        <f>((E447/D447) *100)</f>
        <v>108.88888888888889</v>
      </c>
      <c r="P447" s="6">
        <f>IF(L447 = 0, 0, E447/L447)</f>
        <v>75.384615384615387</v>
      </c>
      <c r="Q447" t="str">
        <f>MID(N447,1,FIND("/",N447,1)-1)</f>
        <v>music</v>
      </c>
      <c r="R447" t="str">
        <f>MID(N447,FIND("/",N447,1)+1,LEN(N447))</f>
        <v>rock</v>
      </c>
      <c r="S447" s="10">
        <f>(((J447/60)/60)/24)+DATE(1970,1,1)+(-5/24)</f>
        <v>41381.88784722222</v>
      </c>
      <c r="T447" s="10">
        <f>(((I447/60)/60)/24)+DATE(1970,1,1)+(-5/24)</f>
        <v>41400.999305555553</v>
      </c>
    </row>
    <row r="448" spans="1:20" ht="28.8" hidden="1" x14ac:dyDescent="0.3">
      <c r="A448">
        <v>2557</v>
      </c>
      <c r="B448" s="3" t="s">
        <v>2556</v>
      </c>
      <c r="C448" s="3" t="s">
        <v>6666</v>
      </c>
      <c r="D448">
        <v>900</v>
      </c>
      <c r="E448">
        <v>1066</v>
      </c>
      <c r="F448" t="s">
        <v>8218</v>
      </c>
      <c r="G448" t="s">
        <v>8224</v>
      </c>
      <c r="H448" t="s">
        <v>8246</v>
      </c>
      <c r="I448">
        <v>1400176386</v>
      </c>
      <c r="J448">
        <v>1397584386</v>
      </c>
      <c r="K448" t="b">
        <v>0</v>
      </c>
      <c r="L448">
        <v>36</v>
      </c>
      <c r="M448" t="b">
        <v>1</v>
      </c>
      <c r="N448" t="s">
        <v>8299</v>
      </c>
      <c r="O448" s="5">
        <f>((E448/D448) *100)</f>
        <v>118.44444444444444</v>
      </c>
      <c r="P448" s="6">
        <f>IF(L448 = 0, 0, E448/L448)</f>
        <v>29.611111111111111</v>
      </c>
      <c r="Q448" t="str">
        <f>MID(N448,1,FIND("/",N448,1)-1)</f>
        <v>music</v>
      </c>
      <c r="R448" t="str">
        <f>MID(N448,FIND("/",N448,1)+1,LEN(N448))</f>
        <v>classical music</v>
      </c>
      <c r="S448" s="10">
        <f>(((J448/60)/60)/24)+DATE(1970,1,1)+(-5/24)</f>
        <v>41744.536874999998</v>
      </c>
      <c r="T448" s="10">
        <f>(((I448/60)/60)/24)+DATE(1970,1,1)+(-5/24)</f>
        <v>41774.536874999998</v>
      </c>
    </row>
    <row r="449" spans="1:20" ht="57.6" hidden="1" x14ac:dyDescent="0.3">
      <c r="A449">
        <v>3510</v>
      </c>
      <c r="B449" s="3" t="s">
        <v>3508</v>
      </c>
      <c r="C449" s="3" t="s">
        <v>7619</v>
      </c>
      <c r="D449">
        <v>900</v>
      </c>
      <c r="E449">
        <v>905</v>
      </c>
      <c r="F449" t="s">
        <v>8218</v>
      </c>
      <c r="G449" t="s">
        <v>8223</v>
      </c>
      <c r="H449" t="s">
        <v>8245</v>
      </c>
      <c r="I449">
        <v>1404312846</v>
      </c>
      <c r="J449">
        <v>1402584846</v>
      </c>
      <c r="K449" t="b">
        <v>0</v>
      </c>
      <c r="L449">
        <v>15</v>
      </c>
      <c r="M449" t="b">
        <v>1</v>
      </c>
      <c r="N449" t="s">
        <v>8270</v>
      </c>
      <c r="O449" s="5">
        <f>((E449/D449) *100)</f>
        <v>100.55555555555556</v>
      </c>
      <c r="P449" s="6">
        <f>IF(L449 = 0, 0, E449/L449)</f>
        <v>60.333333333333336</v>
      </c>
      <c r="Q449" t="str">
        <f>MID(N449,1,FIND("/",N449,1)-1)</f>
        <v>theater</v>
      </c>
      <c r="R449" t="str">
        <f>MID(N449,FIND("/",N449,1)+1,LEN(N449))</f>
        <v>plays</v>
      </c>
      <c r="S449" s="10">
        <f>(((J449/60)/60)/24)+DATE(1970,1,1)+(-5/24)</f>
        <v>41802.412569444445</v>
      </c>
      <c r="T449" s="10">
        <f>(((I449/60)/60)/24)+DATE(1970,1,1)+(-5/24)</f>
        <v>41822.412569444445</v>
      </c>
    </row>
    <row r="450" spans="1:20" ht="43.2" hidden="1" x14ac:dyDescent="0.3">
      <c r="A450">
        <v>2523</v>
      </c>
      <c r="B450" s="3" t="s">
        <v>2522</v>
      </c>
      <c r="C450" s="3" t="s">
        <v>6632</v>
      </c>
      <c r="D450">
        <v>900</v>
      </c>
      <c r="E450">
        <v>1408</v>
      </c>
      <c r="F450" t="s">
        <v>8218</v>
      </c>
      <c r="G450" t="s">
        <v>8223</v>
      </c>
      <c r="H450" t="s">
        <v>8245</v>
      </c>
      <c r="I450">
        <v>1416270292</v>
      </c>
      <c r="J450">
        <v>1413674692</v>
      </c>
      <c r="K450" t="b">
        <v>0</v>
      </c>
      <c r="L450">
        <v>26</v>
      </c>
      <c r="M450" t="b">
        <v>1</v>
      </c>
      <c r="N450" t="s">
        <v>8299</v>
      </c>
      <c r="O450" s="5">
        <f>((E450/D450) *100)</f>
        <v>156.44444444444446</v>
      </c>
      <c r="P450" s="6">
        <f>IF(L450 = 0, 0, E450/L450)</f>
        <v>54.153846153846153</v>
      </c>
      <c r="Q450" t="str">
        <f>MID(N450,1,FIND("/",N450,1)-1)</f>
        <v>music</v>
      </c>
      <c r="R450" t="str">
        <f>MID(N450,FIND("/",N450,1)+1,LEN(N450))</f>
        <v>classical music</v>
      </c>
      <c r="S450" s="10">
        <f>(((J450/60)/60)/24)+DATE(1970,1,1)+(-5/24)</f>
        <v>41930.767268518517</v>
      </c>
      <c r="T450" s="10">
        <f>(((I450/60)/60)/24)+DATE(1970,1,1)+(-5/24)</f>
        <v>41960.808935185189</v>
      </c>
    </row>
    <row r="451" spans="1:20" ht="43.2" hidden="1" x14ac:dyDescent="0.3">
      <c r="A451">
        <v>3565</v>
      </c>
      <c r="B451" s="3" t="s">
        <v>3563</v>
      </c>
      <c r="C451" s="3" t="s">
        <v>7674</v>
      </c>
      <c r="D451">
        <v>900</v>
      </c>
      <c r="E451">
        <v>1175</v>
      </c>
      <c r="F451" t="s">
        <v>8218</v>
      </c>
      <c r="G451" t="s">
        <v>8223</v>
      </c>
      <c r="H451" t="s">
        <v>8245</v>
      </c>
      <c r="I451">
        <v>1420048208</v>
      </c>
      <c r="J451">
        <v>1417456208</v>
      </c>
      <c r="K451" t="b">
        <v>0</v>
      </c>
      <c r="L451">
        <v>12</v>
      </c>
      <c r="M451" t="b">
        <v>1</v>
      </c>
      <c r="N451" t="s">
        <v>8270</v>
      </c>
      <c r="O451" s="5">
        <f>((E451/D451) *100)</f>
        <v>130.55555555555557</v>
      </c>
      <c r="P451" s="6">
        <f>IF(L451 = 0, 0, E451/L451)</f>
        <v>97.916666666666671</v>
      </c>
      <c r="Q451" t="str">
        <f>MID(N451,1,FIND("/",N451,1)-1)</f>
        <v>theater</v>
      </c>
      <c r="R451" t="str">
        <f>MID(N451,FIND("/",N451,1)+1,LEN(N451))</f>
        <v>plays</v>
      </c>
      <c r="S451" s="10">
        <f>(((J451/60)/60)/24)+DATE(1970,1,1)+(-5/24)</f>
        <v>41974.534814814811</v>
      </c>
      <c r="T451" s="10">
        <f>(((I451/60)/60)/24)+DATE(1970,1,1)+(-5/24)</f>
        <v>42004.534814814811</v>
      </c>
    </row>
    <row r="452" spans="1:20" ht="43.2" hidden="1" x14ac:dyDescent="0.3">
      <c r="A452">
        <v>3580</v>
      </c>
      <c r="B452" s="3" t="s">
        <v>3578</v>
      </c>
      <c r="C452" s="3" t="s">
        <v>7689</v>
      </c>
      <c r="D452">
        <v>900</v>
      </c>
      <c r="E452">
        <v>1025</v>
      </c>
      <c r="F452" t="s">
        <v>8218</v>
      </c>
      <c r="G452" t="s">
        <v>8223</v>
      </c>
      <c r="H452" t="s">
        <v>8245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8270</v>
      </c>
      <c r="O452" s="5">
        <f>((E452/D452) *100)</f>
        <v>113.88888888888889</v>
      </c>
      <c r="P452" s="6">
        <f>IF(L452 = 0, 0, E452/L452)</f>
        <v>37.962962962962962</v>
      </c>
      <c r="Q452" t="str">
        <f>MID(N452,1,FIND("/",N452,1)-1)</f>
        <v>theater</v>
      </c>
      <c r="R452" t="str">
        <f>MID(N452,FIND("/",N452,1)+1,LEN(N452))</f>
        <v>plays</v>
      </c>
      <c r="S452" s="10">
        <f>(((J452/60)/60)/24)+DATE(1970,1,1)+(-5/24)</f>
        <v>42025.967847222222</v>
      </c>
      <c r="T452" s="10">
        <f>(((I452/60)/60)/24)+DATE(1970,1,1)+(-5/24)</f>
        <v>42063.999305555553</v>
      </c>
    </row>
    <row r="453" spans="1:20" ht="43.2" hidden="1" x14ac:dyDescent="0.3">
      <c r="A453">
        <v>1899</v>
      </c>
      <c r="B453" s="3" t="s">
        <v>1899</v>
      </c>
      <c r="C453" s="3" t="s">
        <v>6008</v>
      </c>
      <c r="D453">
        <v>900</v>
      </c>
      <c r="E453">
        <v>1200</v>
      </c>
      <c r="F453" t="s">
        <v>8218</v>
      </c>
      <c r="G453" t="s">
        <v>8223</v>
      </c>
      <c r="H453" t="s">
        <v>8245</v>
      </c>
      <c r="I453">
        <v>1427319366</v>
      </c>
      <c r="J453">
        <v>1424730966</v>
      </c>
      <c r="K453" t="b">
        <v>0</v>
      </c>
      <c r="L453">
        <v>42</v>
      </c>
      <c r="M453" t="b">
        <v>1</v>
      </c>
      <c r="N453" t="s">
        <v>8278</v>
      </c>
      <c r="O453" s="5">
        <f>((E453/D453) *100)</f>
        <v>133.33333333333331</v>
      </c>
      <c r="P453" s="6">
        <f>IF(L453 = 0, 0, E453/L453)</f>
        <v>28.571428571428573</v>
      </c>
      <c r="Q453" t="str">
        <f>MID(N453,1,FIND("/",N453,1)-1)</f>
        <v>music</v>
      </c>
      <c r="R453" t="str">
        <f>MID(N453,FIND("/",N453,1)+1,LEN(N453))</f>
        <v>indie rock</v>
      </c>
      <c r="S453" s="10">
        <f>(((J453/60)/60)/24)+DATE(1970,1,1)+(-5/24)</f>
        <v>42058.733402777776</v>
      </c>
      <c r="T453" s="10">
        <f>(((I453/60)/60)/24)+DATE(1970,1,1)+(-5/24)</f>
        <v>42088.691736111105</v>
      </c>
    </row>
    <row r="454" spans="1:20" ht="43.2" hidden="1" x14ac:dyDescent="0.3">
      <c r="A454">
        <v>1446</v>
      </c>
      <c r="B454" s="3" t="s">
        <v>1446</v>
      </c>
      <c r="C454" s="3" t="s">
        <v>5555</v>
      </c>
      <c r="D454">
        <v>900</v>
      </c>
      <c r="E454">
        <v>0</v>
      </c>
      <c r="F454" t="s">
        <v>8220</v>
      </c>
      <c r="G454" t="s">
        <v>8236</v>
      </c>
      <c r="H454" t="s">
        <v>8248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8286</v>
      </c>
      <c r="O454" s="5">
        <f>((E454/D454) *100)</f>
        <v>0</v>
      </c>
      <c r="P454" s="6">
        <f>IF(L454 = 0, 0, E454/L454)</f>
        <v>0</v>
      </c>
      <c r="Q454" t="str">
        <f>MID(N454,1,FIND("/",N454,1)-1)</f>
        <v>publishing</v>
      </c>
      <c r="R454" t="str">
        <f>MID(N454,FIND("/",N454,1)+1,LEN(N454))</f>
        <v>translations</v>
      </c>
      <c r="S454" s="10">
        <f>(((J454/60)/60)/24)+DATE(1970,1,1)+(-5/24)</f>
        <v>42461.239328703705</v>
      </c>
      <c r="T454" s="10">
        <f>(((I454/60)/60)/24)+DATE(1970,1,1)+(-5/24)</f>
        <v>42481.239328703705</v>
      </c>
    </row>
    <row r="455" spans="1:20" ht="43.2" hidden="1" x14ac:dyDescent="0.3">
      <c r="A455">
        <v>1206</v>
      </c>
      <c r="B455" s="3" t="s">
        <v>1206</v>
      </c>
      <c r="C455" s="3" t="s">
        <v>5315</v>
      </c>
      <c r="D455">
        <v>900</v>
      </c>
      <c r="E455">
        <v>1035</v>
      </c>
      <c r="F455" t="s">
        <v>8218</v>
      </c>
      <c r="G455" t="s">
        <v>8238</v>
      </c>
      <c r="H455" t="s">
        <v>8248</v>
      </c>
      <c r="I455">
        <v>1489238940</v>
      </c>
      <c r="J455">
        <v>1486406253</v>
      </c>
      <c r="K455" t="b">
        <v>0</v>
      </c>
      <c r="L455">
        <v>32</v>
      </c>
      <c r="M455" t="b">
        <v>1</v>
      </c>
      <c r="N455" t="s">
        <v>8284</v>
      </c>
      <c r="O455" s="5">
        <f>((E455/D455) *100)</f>
        <v>114.99999999999999</v>
      </c>
      <c r="P455" s="6">
        <f>IF(L455 = 0, 0, E455/L455)</f>
        <v>32.34375</v>
      </c>
      <c r="Q455" t="str">
        <f>MID(N455,1,FIND("/",N455,1)-1)</f>
        <v>photography</v>
      </c>
      <c r="R455" t="str">
        <f>MID(N455,FIND("/",N455,1)+1,LEN(N455))</f>
        <v>photobooks</v>
      </c>
      <c r="S455" s="10">
        <f>(((J455/60)/60)/24)+DATE(1970,1,1)+(-5/24)</f>
        <v>42772.567743055559</v>
      </c>
      <c r="T455" s="10">
        <f>(((I455/60)/60)/24)+DATE(1970,1,1)+(-5/24)</f>
        <v>42805.353472222218</v>
      </c>
    </row>
    <row r="456" spans="1:20" ht="57.6" hidden="1" x14ac:dyDescent="0.3">
      <c r="A456">
        <v>3026</v>
      </c>
      <c r="B456" s="3" t="s">
        <v>3025</v>
      </c>
      <c r="C456" s="3" t="s">
        <v>7135</v>
      </c>
      <c r="D456">
        <v>900</v>
      </c>
      <c r="E456">
        <v>1290</v>
      </c>
      <c r="F456" t="s">
        <v>8218</v>
      </c>
      <c r="G456" t="s">
        <v>8224</v>
      </c>
      <c r="H456" t="s">
        <v>8246</v>
      </c>
      <c r="I456">
        <v>1488538892</v>
      </c>
      <c r="J456">
        <v>1487329292</v>
      </c>
      <c r="K456" t="b">
        <v>0</v>
      </c>
      <c r="L456">
        <v>25</v>
      </c>
      <c r="M456" t="b">
        <v>1</v>
      </c>
      <c r="N456" t="s">
        <v>8302</v>
      </c>
      <c r="O456" s="5">
        <f>((E456/D456) *100)</f>
        <v>143.33333333333334</v>
      </c>
      <c r="P456" s="6">
        <f>IF(L456 = 0, 0, E456/L456)</f>
        <v>51.6</v>
      </c>
      <c r="Q456" t="str">
        <f>MID(N456,1,FIND("/",N456,1)-1)</f>
        <v>theater</v>
      </c>
      <c r="R456" t="str">
        <f>MID(N456,FIND("/",N456,1)+1,LEN(N456))</f>
        <v>spaces</v>
      </c>
      <c r="S456" s="10">
        <f>(((J456/60)/60)/24)+DATE(1970,1,1)+(-5/24)</f>
        <v>42783.251064814809</v>
      </c>
      <c r="T456" s="10">
        <f>(((I456/60)/60)/24)+DATE(1970,1,1)+(-5/24)</f>
        <v>42797.251064814809</v>
      </c>
    </row>
    <row r="457" spans="1:20" ht="43.2" hidden="1" x14ac:dyDescent="0.3">
      <c r="A457">
        <v>1242</v>
      </c>
      <c r="B457" s="3" t="s">
        <v>1242</v>
      </c>
      <c r="C457" s="3" t="s">
        <v>5351</v>
      </c>
      <c r="D457">
        <v>911</v>
      </c>
      <c r="E45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8285</v>
      </c>
      <c r="O457" s="5">
        <f>((E457/D457) *100)</f>
        <v>0.54884742041712409</v>
      </c>
      <c r="P457" s="6">
        <f>IF(L457 = 0, 0, E457/L457)</f>
        <v>5</v>
      </c>
      <c r="Q457" t="str">
        <f>MID(N457,1,FIND("/",N457,1)-1)</f>
        <v>music</v>
      </c>
      <c r="R457" t="str">
        <f>MID(N457,FIND("/",N457,1)+1,LEN(N457))</f>
        <v>world music</v>
      </c>
      <c r="S457" s="10">
        <f>(((J457/60)/60)/24)+DATE(1970,1,1)+(-5/24)</f>
        <v>40781.957199074073</v>
      </c>
      <c r="T457" s="10">
        <f>(((I457/60)/60)/24)+DATE(1970,1,1)+(-5/24)</f>
        <v>40797.345833333333</v>
      </c>
    </row>
    <row r="458" spans="1:20" ht="43.2" hidden="1" x14ac:dyDescent="0.3">
      <c r="A458">
        <v>2634</v>
      </c>
      <c r="B458" s="3" t="s">
        <v>2633</v>
      </c>
      <c r="C458" s="3" t="s">
        <v>6743</v>
      </c>
      <c r="D458">
        <v>930</v>
      </c>
      <c r="E45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8300</v>
      </c>
      <c r="O458" s="5">
        <f>((E458/D458) *100)</f>
        <v>106.02150537634409</v>
      </c>
      <c r="P458" s="6">
        <f>IF(L458 = 0, 0, E458/L458)</f>
        <v>39.44</v>
      </c>
      <c r="Q458" t="str">
        <f>MID(N458,1,FIND("/",N458,1)-1)</f>
        <v>technology</v>
      </c>
      <c r="R458" t="str">
        <f>MID(N458,FIND("/",N458,1)+1,LEN(N458))</f>
        <v>space exploration</v>
      </c>
      <c r="S458" s="10">
        <f>(((J458/60)/60)/24)+DATE(1970,1,1)+(-5/24)</f>
        <v>42612.448159722226</v>
      </c>
      <c r="T458" s="10">
        <f>(((I458/60)/60)/24)+DATE(1970,1,1)+(-5/24)</f>
        <v>42642.448159722226</v>
      </c>
    </row>
    <row r="459" spans="1:20" ht="57.6" hidden="1" x14ac:dyDescent="0.3">
      <c r="A459">
        <v>3532</v>
      </c>
      <c r="B459" s="3" t="s">
        <v>3530</v>
      </c>
      <c r="C459" s="3" t="s">
        <v>7641</v>
      </c>
      <c r="D459">
        <v>960</v>
      </c>
      <c r="E459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8270</v>
      </c>
      <c r="O459" s="5">
        <f>((E459/D459) *100)</f>
        <v>118.95833333333334</v>
      </c>
      <c r="P459" s="6">
        <f>IF(L459 = 0, 0, E459/L459)</f>
        <v>42.296296296296298</v>
      </c>
      <c r="Q459" t="str">
        <f>MID(N459,1,FIND("/",N459,1)-1)</f>
        <v>theater</v>
      </c>
      <c r="R459" t="str">
        <f>MID(N459,FIND("/",N459,1)+1,LEN(N459))</f>
        <v>plays</v>
      </c>
      <c r="S459" s="10">
        <f>(((J459/60)/60)/24)+DATE(1970,1,1)+(-5/24)</f>
        <v>41884.391516203701</v>
      </c>
      <c r="T459" s="10">
        <f>(((I459/60)/60)/24)+DATE(1970,1,1)+(-5/24)</f>
        <v>41899.957638888889</v>
      </c>
    </row>
    <row r="460" spans="1:20" ht="43.2" hidden="1" x14ac:dyDescent="0.3">
      <c r="A460">
        <v>3458</v>
      </c>
      <c r="B460" s="3" t="s">
        <v>3456</v>
      </c>
      <c r="C460" s="3" t="s">
        <v>7567</v>
      </c>
      <c r="D460">
        <v>978</v>
      </c>
      <c r="E460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8270</v>
      </c>
      <c r="O460" s="5">
        <f>((E460/D460) *100)</f>
        <v>124.33537832310839</v>
      </c>
      <c r="P460" s="6">
        <f>IF(L460 = 0, 0, E460/L460)</f>
        <v>45.037037037037038</v>
      </c>
      <c r="Q460" t="str">
        <f>MID(N460,1,FIND("/",N460,1)-1)</f>
        <v>theater</v>
      </c>
      <c r="R460" t="str">
        <f>MID(N460,FIND("/",N460,1)+1,LEN(N460))</f>
        <v>plays</v>
      </c>
      <c r="S460" s="10">
        <f>(((J460/60)/60)/24)+DATE(1970,1,1)+(-5/24)</f>
        <v>42010.994247685179</v>
      </c>
      <c r="T460" s="10">
        <f>(((I460/60)/60)/24)+DATE(1970,1,1)+(-5/24)</f>
        <v>42037.977083333331</v>
      </c>
    </row>
    <row r="461" spans="1:20" ht="43.2" hidden="1" x14ac:dyDescent="0.3">
      <c r="A461">
        <v>1883</v>
      </c>
      <c r="B461" s="3" t="s">
        <v>1883</v>
      </c>
      <c r="C461" s="3" t="s">
        <v>5992</v>
      </c>
      <c r="D461">
        <v>999</v>
      </c>
      <c r="E461">
        <v>1047</v>
      </c>
      <c r="F461" t="s">
        <v>8218</v>
      </c>
      <c r="G461" t="s">
        <v>8223</v>
      </c>
      <c r="H461" t="s">
        <v>8245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8278</v>
      </c>
      <c r="O461" s="5">
        <f>((E461/D461) *100)</f>
        <v>104.8048048048048</v>
      </c>
      <c r="P461" s="6">
        <f>IF(L461 = 0, 0, E461/L461)</f>
        <v>32.71875</v>
      </c>
      <c r="Q461" t="str">
        <f>MID(N461,1,FIND("/",N461,1)-1)</f>
        <v>music</v>
      </c>
      <c r="R461" t="str">
        <f>MID(N461,FIND("/",N461,1)+1,LEN(N461))</f>
        <v>indie rock</v>
      </c>
      <c r="S461" s="10">
        <f>(((J461/60)/60)/24)+DATE(1970,1,1)+(-5/24)</f>
        <v>40977.739675925921</v>
      </c>
      <c r="T461" s="10">
        <f>(((I461/60)/60)/24)+DATE(1970,1,1)+(-5/24)</f>
        <v>41007.698009259257</v>
      </c>
    </row>
    <row r="462" spans="1:20" ht="43.2" hidden="1" x14ac:dyDescent="0.3">
      <c r="A462">
        <v>383</v>
      </c>
      <c r="B462" s="3" t="s">
        <v>383</v>
      </c>
      <c r="C462" s="3" t="s">
        <v>4492</v>
      </c>
      <c r="D462">
        <v>999</v>
      </c>
      <c r="E462">
        <v>2065</v>
      </c>
      <c r="F462" t="s">
        <v>8218</v>
      </c>
      <c r="G462" t="s">
        <v>8223</v>
      </c>
      <c r="H462" t="s">
        <v>8245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8268</v>
      </c>
      <c r="O462" s="5">
        <f>((E462/D462) *100)</f>
        <v>206.70670670670671</v>
      </c>
      <c r="P462" s="6">
        <f>IF(L462 = 0, 0, E462/L462)</f>
        <v>43.020833333333336</v>
      </c>
      <c r="Q462" t="str">
        <f>MID(N462,1,FIND("/",N462,1)-1)</f>
        <v>film &amp; video</v>
      </c>
      <c r="R462" t="str">
        <f>MID(N462,FIND("/",N462,1)+1,LEN(N462))</f>
        <v>documentary</v>
      </c>
      <c r="S462" s="10">
        <f>(((J462/60)/60)/24)+DATE(1970,1,1)+(-5/24)</f>
        <v>41754.90924768518</v>
      </c>
      <c r="T462" s="10">
        <f>(((I462/60)/60)/24)+DATE(1970,1,1)+(-5/24)</f>
        <v>41777.90924768518</v>
      </c>
    </row>
    <row r="463" spans="1:20" ht="57.6" x14ac:dyDescent="0.3">
      <c r="A463">
        <v>266</v>
      </c>
      <c r="B463" s="3" t="s">
        <v>266</v>
      </c>
      <c r="C463" s="3" t="s">
        <v>4375</v>
      </c>
      <c r="D463">
        <v>1000</v>
      </c>
      <c r="E463">
        <v>1455</v>
      </c>
      <c r="F463" t="s">
        <v>8218</v>
      </c>
      <c r="G463" t="s">
        <v>8223</v>
      </c>
      <c r="H463" t="s">
        <v>8245</v>
      </c>
      <c r="I463">
        <v>1271994660</v>
      </c>
      <c r="J463">
        <v>1264565507</v>
      </c>
      <c r="K463" t="b">
        <v>1</v>
      </c>
      <c r="L463">
        <v>36</v>
      </c>
      <c r="M463" t="b">
        <v>1</v>
      </c>
      <c r="N463" t="s">
        <v>8268</v>
      </c>
      <c r="O463" s="5">
        <f>((E463/D463) *100)</f>
        <v>145.5</v>
      </c>
      <c r="P463" s="6">
        <f>IF(L463 = 0, 0, E463/L463)</f>
        <v>40.416666666666664</v>
      </c>
      <c r="Q463" t="str">
        <f>MID(N463,1,FIND("/",N463,1)-1)</f>
        <v>film &amp; video</v>
      </c>
      <c r="R463" t="str">
        <f>MID(N463,FIND("/",N463,1)+1,LEN(N463))</f>
        <v>documentary</v>
      </c>
      <c r="S463" s="10">
        <f>(((J463/60)/60)/24)+DATE(1970,1,1)+(-5/24)</f>
        <v>40204.966516203705</v>
      </c>
      <c r="T463" s="10">
        <f>(((I463/60)/60)/24)+DATE(1970,1,1)+(-5/24)</f>
        <v>40290.95208333333</v>
      </c>
    </row>
    <row r="464" spans="1:20" ht="57.6" x14ac:dyDescent="0.3">
      <c r="A464">
        <v>1670</v>
      </c>
      <c r="B464" s="3" t="s">
        <v>1670</v>
      </c>
      <c r="C464" s="3" t="s">
        <v>5779</v>
      </c>
      <c r="D464">
        <v>1000</v>
      </c>
      <c r="E464">
        <v>1026</v>
      </c>
      <c r="F464" t="s">
        <v>8218</v>
      </c>
      <c r="G464" t="s">
        <v>8223</v>
      </c>
      <c r="H464" t="s">
        <v>8245</v>
      </c>
      <c r="I464">
        <v>1278302400</v>
      </c>
      <c r="J464">
        <v>1273961999</v>
      </c>
      <c r="K464" t="b">
        <v>0</v>
      </c>
      <c r="L464">
        <v>23</v>
      </c>
      <c r="M464" t="b">
        <v>1</v>
      </c>
      <c r="N464" t="s">
        <v>8291</v>
      </c>
      <c r="O464" s="5">
        <f>((E464/D464) *100)</f>
        <v>102.60000000000001</v>
      </c>
      <c r="P464" s="6">
        <f>IF(L464 = 0, 0, E464/L464)</f>
        <v>44.608695652173914</v>
      </c>
      <c r="Q464" t="str">
        <f>MID(N464,1,FIND("/",N464,1)-1)</f>
        <v>music</v>
      </c>
      <c r="R464" t="str">
        <f>MID(N464,FIND("/",N464,1)+1,LEN(N464))</f>
        <v>pop</v>
      </c>
      <c r="S464" s="10">
        <f>(((J464/60)/60)/24)+DATE(1970,1,1)+(-5/24)</f>
        <v>40313.722210648149</v>
      </c>
      <c r="T464" s="10">
        <f>(((I464/60)/60)/24)+DATE(1970,1,1)+(-5/24)</f>
        <v>40363.958333333328</v>
      </c>
    </row>
    <row r="465" spans="1:20" ht="43.2" x14ac:dyDescent="0.3">
      <c r="A465">
        <v>109</v>
      </c>
      <c r="B465" s="3" t="s">
        <v>111</v>
      </c>
      <c r="C465" s="3" t="s">
        <v>4219</v>
      </c>
      <c r="D465">
        <v>1000</v>
      </c>
      <c r="E465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8265</v>
      </c>
      <c r="O465" s="5">
        <f>((E465/D465) *100)</f>
        <v>219.49999999999997</v>
      </c>
      <c r="P465" s="6">
        <f>IF(L465 = 0, 0, E465/L465)</f>
        <v>46.702127659574465</v>
      </c>
      <c r="Q465" t="str">
        <f>MID(N465,1,FIND("/",N465,1)-1)</f>
        <v>film &amp; video</v>
      </c>
      <c r="R465" t="str">
        <f>MID(N465,FIND("/",N465,1)+1,LEN(N465))</f>
        <v>shorts</v>
      </c>
      <c r="S465" s="10">
        <f>(((J465/60)/60)/24)+DATE(1970,1,1)+(-5/24)</f>
        <v>40569.817476851851</v>
      </c>
      <c r="T465" s="10">
        <f>(((I465/60)/60)/24)+DATE(1970,1,1)+(-5/24)</f>
        <v>40599.817476851851</v>
      </c>
    </row>
    <row r="466" spans="1:20" ht="43.2" x14ac:dyDescent="0.3">
      <c r="A466">
        <v>2133</v>
      </c>
      <c r="B466" s="3" t="s">
        <v>2133</v>
      </c>
      <c r="C466" s="3" t="s">
        <v>6242</v>
      </c>
      <c r="D466">
        <v>1000</v>
      </c>
      <c r="E466">
        <v>16</v>
      </c>
      <c r="F466" t="s">
        <v>8220</v>
      </c>
      <c r="G466" t="s">
        <v>8223</v>
      </c>
      <c r="H466" t="s">
        <v>8245</v>
      </c>
      <c r="I466">
        <v>1303628340</v>
      </c>
      <c r="J466">
        <v>1300328399</v>
      </c>
      <c r="K466" t="b">
        <v>0</v>
      </c>
      <c r="L466">
        <v>3</v>
      </c>
      <c r="M466" t="b">
        <v>0</v>
      </c>
      <c r="N466" t="s">
        <v>8281</v>
      </c>
      <c r="O466" s="5">
        <f>((E466/D466) *100)</f>
        <v>1.6</v>
      </c>
      <c r="P466" s="6">
        <f>IF(L466 = 0, 0, E466/L466)</f>
        <v>5.333333333333333</v>
      </c>
      <c r="Q466" t="str">
        <f>MID(N466,1,FIND("/",N466,1)-1)</f>
        <v>games</v>
      </c>
      <c r="R466" t="str">
        <f>MID(N466,FIND("/",N466,1)+1,LEN(N466))</f>
        <v>video games</v>
      </c>
      <c r="S466" s="10">
        <f>(((J466/60)/60)/24)+DATE(1970,1,1)+(-5/24)</f>
        <v>40618.888877314814</v>
      </c>
      <c r="T466" s="10">
        <f>(((I466/60)/60)/24)+DATE(1970,1,1)+(-5/24)</f>
        <v>40657.082638888889</v>
      </c>
    </row>
    <row r="467" spans="1:20" ht="43.2" x14ac:dyDescent="0.3">
      <c r="A467">
        <v>780</v>
      </c>
      <c r="B467" s="3" t="s">
        <v>780</v>
      </c>
      <c r="C467" s="3" t="s">
        <v>4889</v>
      </c>
      <c r="D467">
        <v>1000</v>
      </c>
      <c r="E467">
        <v>1040</v>
      </c>
      <c r="F467" t="s">
        <v>8218</v>
      </c>
      <c r="G467" t="s">
        <v>8223</v>
      </c>
      <c r="H467" t="s">
        <v>8245</v>
      </c>
      <c r="I467">
        <v>1304439025</v>
      </c>
      <c r="J467">
        <v>1301847025</v>
      </c>
      <c r="K467" t="b">
        <v>0</v>
      </c>
      <c r="L467">
        <v>27</v>
      </c>
      <c r="M467" t="b">
        <v>1</v>
      </c>
      <c r="N467" t="s">
        <v>8275</v>
      </c>
      <c r="O467" s="5">
        <f>((E467/D467) *100)</f>
        <v>104</v>
      </c>
      <c r="P467" s="6">
        <f>IF(L467 = 0, 0, E467/L467)</f>
        <v>38.518518518518519</v>
      </c>
      <c r="Q467" t="str">
        <f>MID(N467,1,FIND("/",N467,1)-1)</f>
        <v>music</v>
      </c>
      <c r="R467" t="str">
        <f>MID(N467,FIND("/",N467,1)+1,LEN(N467))</f>
        <v>rock</v>
      </c>
      <c r="S467" s="10">
        <f>(((J467/60)/60)/24)+DATE(1970,1,1)+(-5/24)</f>
        <v>40636.465567129628</v>
      </c>
      <c r="T467" s="10">
        <f>(((I467/60)/60)/24)+DATE(1970,1,1)+(-5/24)</f>
        <v>40666.465567129628</v>
      </c>
    </row>
    <row r="468" spans="1:20" ht="43.2" x14ac:dyDescent="0.3">
      <c r="A468">
        <v>2102</v>
      </c>
      <c r="B468" s="3" t="s">
        <v>2102</v>
      </c>
      <c r="C468" s="3" t="s">
        <v>6211</v>
      </c>
      <c r="D468">
        <v>1000</v>
      </c>
      <c r="E468">
        <v>1360</v>
      </c>
      <c r="F468" t="s">
        <v>8218</v>
      </c>
      <c r="G468" t="s">
        <v>8223</v>
      </c>
      <c r="H468" t="s">
        <v>8245</v>
      </c>
      <c r="I468">
        <v>1304628648</v>
      </c>
      <c r="J468">
        <v>1302036648</v>
      </c>
      <c r="K468" t="b">
        <v>0</v>
      </c>
      <c r="L468">
        <v>38</v>
      </c>
      <c r="M468" t="b">
        <v>1</v>
      </c>
      <c r="N468" t="s">
        <v>8278</v>
      </c>
      <c r="O468" s="5">
        <f>((E468/D468) *100)</f>
        <v>136</v>
      </c>
      <c r="P468" s="6">
        <f>IF(L468 = 0, 0, E468/L468)</f>
        <v>35.789473684210527</v>
      </c>
      <c r="Q468" t="str">
        <f>MID(N468,1,FIND("/",N468,1)-1)</f>
        <v>music</v>
      </c>
      <c r="R468" t="str">
        <f>MID(N468,FIND("/",N468,1)+1,LEN(N468))</f>
        <v>indie rock</v>
      </c>
      <c r="S468" s="10">
        <f>(((J468/60)/60)/24)+DATE(1970,1,1)+(-5/24)</f>
        <v>40638.660277777773</v>
      </c>
      <c r="T468" s="10">
        <f>(((I468/60)/60)/24)+DATE(1970,1,1)+(-5/24)</f>
        <v>40668.660277777773</v>
      </c>
    </row>
    <row r="469" spans="1:20" ht="43.2" x14ac:dyDescent="0.3">
      <c r="A469">
        <v>814</v>
      </c>
      <c r="B469" s="3" t="s">
        <v>814</v>
      </c>
      <c r="C469" s="3" t="s">
        <v>4923</v>
      </c>
      <c r="D469">
        <v>1000</v>
      </c>
      <c r="E469">
        <v>1273</v>
      </c>
      <c r="F469" t="s">
        <v>8218</v>
      </c>
      <c r="G469" t="s">
        <v>8223</v>
      </c>
      <c r="H469" t="s">
        <v>8245</v>
      </c>
      <c r="I469">
        <v>1306865040</v>
      </c>
      <c r="J469">
        <v>1305568201</v>
      </c>
      <c r="K469" t="b">
        <v>0</v>
      </c>
      <c r="L469">
        <v>28</v>
      </c>
      <c r="M469" t="b">
        <v>1</v>
      </c>
      <c r="N469" t="s">
        <v>8275</v>
      </c>
      <c r="O469" s="5">
        <f>((E469/D469) *100)</f>
        <v>127.3</v>
      </c>
      <c r="P469" s="6">
        <f>IF(L469 = 0, 0, E469/L469)</f>
        <v>45.464285714285715</v>
      </c>
      <c r="Q469" t="str">
        <f>MID(N469,1,FIND("/",N469,1)-1)</f>
        <v>music</v>
      </c>
      <c r="R469" t="str">
        <f>MID(N469,FIND("/",N469,1)+1,LEN(N469))</f>
        <v>rock</v>
      </c>
      <c r="S469" s="10">
        <f>(((J469/60)/60)/24)+DATE(1970,1,1)+(-5/24)</f>
        <v>40679.534733796296</v>
      </c>
      <c r="T469" s="10">
        <f>(((I469/60)/60)/24)+DATE(1970,1,1)+(-5/24)</f>
        <v>40694.544444444444</v>
      </c>
    </row>
    <row r="470" spans="1:20" ht="43.2" x14ac:dyDescent="0.3">
      <c r="A470">
        <v>2537</v>
      </c>
      <c r="B470" s="3" t="s">
        <v>2536</v>
      </c>
      <c r="C470" s="3" t="s">
        <v>6646</v>
      </c>
      <c r="D470">
        <v>1000</v>
      </c>
      <c r="E470">
        <v>1100</v>
      </c>
      <c r="F470" t="s">
        <v>8218</v>
      </c>
      <c r="G470" t="s">
        <v>8223</v>
      </c>
      <c r="H470" t="s">
        <v>8245</v>
      </c>
      <c r="I470">
        <v>1312212855</v>
      </c>
      <c r="J470">
        <v>1307028855</v>
      </c>
      <c r="K470" t="b">
        <v>0</v>
      </c>
      <c r="L470">
        <v>11</v>
      </c>
      <c r="M470" t="b">
        <v>1</v>
      </c>
      <c r="N470" t="s">
        <v>8299</v>
      </c>
      <c r="O470" s="5">
        <f>((E470/D470) *100)</f>
        <v>110.00000000000001</v>
      </c>
      <c r="P470" s="6">
        <f>IF(L470 = 0, 0, E470/L470)</f>
        <v>100</v>
      </c>
      <c r="Q470" t="str">
        <f>MID(N470,1,FIND("/",N470,1)-1)</f>
        <v>music</v>
      </c>
      <c r="R470" t="str">
        <f>MID(N470,FIND("/",N470,1)+1,LEN(N470))</f>
        <v>classical music</v>
      </c>
      <c r="S470" s="10">
        <f>(((J470/60)/60)/24)+DATE(1970,1,1)+(-5/24)</f>
        <v>40696.440451388888</v>
      </c>
      <c r="T470" s="10">
        <f>(((I470/60)/60)/24)+DATE(1970,1,1)+(-5/24)</f>
        <v>40756.440451388888</v>
      </c>
    </row>
    <row r="471" spans="1:20" ht="43.2" x14ac:dyDescent="0.3">
      <c r="A471">
        <v>2482</v>
      </c>
      <c r="B471" s="3" t="s">
        <v>2481</v>
      </c>
      <c r="C471" s="3" t="s">
        <v>6591</v>
      </c>
      <c r="D471">
        <v>1000</v>
      </c>
      <c r="E471">
        <v>1001</v>
      </c>
      <c r="F471" t="s">
        <v>8218</v>
      </c>
      <c r="G471" t="s">
        <v>8223</v>
      </c>
      <c r="H471" t="s">
        <v>8245</v>
      </c>
      <c r="I471">
        <v>1312224383</v>
      </c>
      <c r="J471">
        <v>1308336383</v>
      </c>
      <c r="K471" t="b">
        <v>0</v>
      </c>
      <c r="L471">
        <v>25</v>
      </c>
      <c r="M471" t="b">
        <v>1</v>
      </c>
      <c r="N471" t="s">
        <v>8278</v>
      </c>
      <c r="O471" s="5">
        <f>((E471/D471) *100)</f>
        <v>100.1</v>
      </c>
      <c r="P471" s="6">
        <f>IF(L471 = 0, 0, E471/L471)</f>
        <v>40.04</v>
      </c>
      <c r="Q471" t="str">
        <f>MID(N471,1,FIND("/",N471,1)-1)</f>
        <v>music</v>
      </c>
      <c r="R471" t="str">
        <f>MID(N471,FIND("/",N471,1)+1,LEN(N471))</f>
        <v>indie rock</v>
      </c>
      <c r="S471" s="10">
        <f>(((J471/60)/60)/24)+DATE(1970,1,1)+(-5/24)</f>
        <v>40711.573877314811</v>
      </c>
      <c r="T471" s="10">
        <f>(((I471/60)/60)/24)+DATE(1970,1,1)+(-5/24)</f>
        <v>40756.573877314811</v>
      </c>
    </row>
    <row r="472" spans="1:20" ht="28.8" x14ac:dyDescent="0.3">
      <c r="A472">
        <v>2118</v>
      </c>
      <c r="B472" s="3" t="s">
        <v>2118</v>
      </c>
      <c r="C472" s="3" t="s">
        <v>6227</v>
      </c>
      <c r="D472">
        <v>1000</v>
      </c>
      <c r="E472">
        <v>1346.11</v>
      </c>
      <c r="F472" t="s">
        <v>8218</v>
      </c>
      <c r="G472" t="s">
        <v>8223</v>
      </c>
      <c r="H472" t="s">
        <v>8245</v>
      </c>
      <c r="I472">
        <v>1311538136</v>
      </c>
      <c r="J472">
        <v>1308946136</v>
      </c>
      <c r="K472" t="b">
        <v>0</v>
      </c>
      <c r="L472">
        <v>17</v>
      </c>
      <c r="M472" t="b">
        <v>1</v>
      </c>
      <c r="N472" t="s">
        <v>8278</v>
      </c>
      <c r="O472" s="5">
        <f>((E472/D472) *100)</f>
        <v>134.61099999999999</v>
      </c>
      <c r="P472" s="6">
        <f>IF(L472 = 0, 0, E472/L472)</f>
        <v>79.182941176470578</v>
      </c>
      <c r="Q472" t="str">
        <f>MID(N472,1,FIND("/",N472,1)-1)</f>
        <v>music</v>
      </c>
      <c r="R472" t="str">
        <f>MID(N472,FIND("/",N472,1)+1,LEN(N472))</f>
        <v>indie rock</v>
      </c>
      <c r="S472" s="10">
        <f>(((J472/60)/60)/24)+DATE(1970,1,1)+(-5/24)</f>
        <v>40718.631203703699</v>
      </c>
      <c r="T472" s="10">
        <f>(((I472/60)/60)/24)+DATE(1970,1,1)+(-5/24)</f>
        <v>40748.631203703699</v>
      </c>
    </row>
    <row r="473" spans="1:20" ht="57.6" x14ac:dyDescent="0.3">
      <c r="A473">
        <v>1238</v>
      </c>
      <c r="B473" s="3" t="s">
        <v>1238</v>
      </c>
      <c r="C473" s="3" t="s">
        <v>5347</v>
      </c>
      <c r="D473">
        <v>1000</v>
      </c>
      <c r="E473">
        <v>178</v>
      </c>
      <c r="F473" t="s">
        <v>8219</v>
      </c>
      <c r="G473" t="s">
        <v>8223</v>
      </c>
      <c r="H473" t="s">
        <v>8245</v>
      </c>
      <c r="I473">
        <v>1312641536</v>
      </c>
      <c r="J473">
        <v>1310049536</v>
      </c>
      <c r="K473" t="b">
        <v>0</v>
      </c>
      <c r="L473">
        <v>3</v>
      </c>
      <c r="M473" t="b">
        <v>0</v>
      </c>
      <c r="N473" t="s">
        <v>8285</v>
      </c>
      <c r="O473" s="5">
        <f>((E473/D473) *100)</f>
        <v>17.8</v>
      </c>
      <c r="P473" s="6">
        <f>IF(L473 = 0, 0, E473/L473)</f>
        <v>59.333333333333336</v>
      </c>
      <c r="Q473" t="str">
        <f>MID(N473,1,FIND("/",N473,1)-1)</f>
        <v>music</v>
      </c>
      <c r="R473" t="str">
        <f>MID(N473,FIND("/",N473,1)+1,LEN(N473))</f>
        <v>world music</v>
      </c>
      <c r="S473" s="10">
        <f>(((J473/60)/60)/24)+DATE(1970,1,1)+(-5/24)</f>
        <v>40731.402037037034</v>
      </c>
      <c r="T473" s="10">
        <f>(((I473/60)/60)/24)+DATE(1970,1,1)+(-5/24)</f>
        <v>40761.402037037034</v>
      </c>
    </row>
    <row r="474" spans="1:20" ht="57.6" x14ac:dyDescent="0.3">
      <c r="A474">
        <v>888</v>
      </c>
      <c r="B474" s="3" t="s">
        <v>888</v>
      </c>
      <c r="C474" s="3" t="s">
        <v>4997</v>
      </c>
      <c r="D474">
        <v>1000</v>
      </c>
      <c r="E474">
        <v>72</v>
      </c>
      <c r="F474" t="s">
        <v>8220</v>
      </c>
      <c r="G474" t="s">
        <v>8223</v>
      </c>
      <c r="H474" t="s">
        <v>8245</v>
      </c>
      <c r="I474">
        <v>1314856800</v>
      </c>
      <c r="J474">
        <v>1311789885</v>
      </c>
      <c r="K474" t="b">
        <v>0</v>
      </c>
      <c r="L474">
        <v>4</v>
      </c>
      <c r="M474" t="b">
        <v>0</v>
      </c>
      <c r="N474" t="s">
        <v>8278</v>
      </c>
      <c r="O474" s="5">
        <f>((E474/D474) *100)</f>
        <v>7.1999999999999993</v>
      </c>
      <c r="P474" s="6">
        <f>IF(L474 = 0, 0, E474/L474)</f>
        <v>18</v>
      </c>
      <c r="Q474" t="str">
        <f>MID(N474,1,FIND("/",N474,1)-1)</f>
        <v>music</v>
      </c>
      <c r="R474" t="str">
        <f>MID(N474,FIND("/",N474,1)+1,LEN(N474))</f>
        <v>indie rock</v>
      </c>
      <c r="S474" s="10">
        <f>(((J474/60)/60)/24)+DATE(1970,1,1)+(-5/24)</f>
        <v>40751.544965277775</v>
      </c>
      <c r="T474" s="10">
        <f>(((I474/60)/60)/24)+DATE(1970,1,1)+(-5/24)</f>
        <v>40787.041666666664</v>
      </c>
    </row>
    <row r="475" spans="1:20" ht="43.2" x14ac:dyDescent="0.3">
      <c r="A475">
        <v>1838</v>
      </c>
      <c r="B475" s="3" t="s">
        <v>1838</v>
      </c>
      <c r="C475" s="3" t="s">
        <v>5947</v>
      </c>
      <c r="D475">
        <v>1000</v>
      </c>
      <c r="E475">
        <v>1001.49</v>
      </c>
      <c r="F475" t="s">
        <v>8218</v>
      </c>
      <c r="G475" t="s">
        <v>8223</v>
      </c>
      <c r="H475" t="s">
        <v>8245</v>
      </c>
      <c r="I475">
        <v>1317438000</v>
      </c>
      <c r="J475">
        <v>1314989557</v>
      </c>
      <c r="K475" t="b">
        <v>0</v>
      </c>
      <c r="L475">
        <v>28</v>
      </c>
      <c r="M475" t="b">
        <v>1</v>
      </c>
      <c r="N475" t="s">
        <v>8275</v>
      </c>
      <c r="O475" s="5">
        <f>((E475/D475) *100)</f>
        <v>100.149</v>
      </c>
      <c r="P475" s="6">
        <f>IF(L475 = 0, 0, E475/L475)</f>
        <v>35.767499999999998</v>
      </c>
      <c r="Q475" t="str">
        <f>MID(N475,1,FIND("/",N475,1)-1)</f>
        <v>music</v>
      </c>
      <c r="R475" t="str">
        <f>MID(N475,FIND("/",N475,1)+1,LEN(N475))</f>
        <v>rock</v>
      </c>
      <c r="S475" s="10">
        <f>(((J475/60)/60)/24)+DATE(1970,1,1)+(-5/24)</f>
        <v>40788.578206018516</v>
      </c>
      <c r="T475" s="10">
        <f>(((I475/60)/60)/24)+DATE(1970,1,1)+(-5/24)</f>
        <v>40816.916666666664</v>
      </c>
    </row>
    <row r="476" spans="1:20" ht="28.8" x14ac:dyDescent="0.3">
      <c r="A476">
        <v>1675</v>
      </c>
      <c r="B476" s="3" t="s">
        <v>1675</v>
      </c>
      <c r="C476" s="3" t="s">
        <v>5784</v>
      </c>
      <c r="D476">
        <v>1000</v>
      </c>
      <c r="E476">
        <v>1374.16</v>
      </c>
      <c r="F476" t="s">
        <v>8218</v>
      </c>
      <c r="G476" t="s">
        <v>8223</v>
      </c>
      <c r="H476" t="s">
        <v>8245</v>
      </c>
      <c r="I476">
        <v>1318802580</v>
      </c>
      <c r="J476">
        <v>1316194540</v>
      </c>
      <c r="K476" t="b">
        <v>0</v>
      </c>
      <c r="L476">
        <v>34</v>
      </c>
      <c r="M476" t="b">
        <v>1</v>
      </c>
      <c r="N476" t="s">
        <v>8291</v>
      </c>
      <c r="O476" s="5">
        <f>((E476/D476) *100)</f>
        <v>137.416</v>
      </c>
      <c r="P476" s="6">
        <f>IF(L476 = 0, 0, E476/L476)</f>
        <v>40.416470588235299</v>
      </c>
      <c r="Q476" t="str">
        <f>MID(N476,1,FIND("/",N476,1)-1)</f>
        <v>music</v>
      </c>
      <c r="R476" t="str">
        <f>MID(N476,FIND("/",N476,1)+1,LEN(N476))</f>
        <v>pop</v>
      </c>
      <c r="S476" s="10">
        <f>(((J476/60)/60)/24)+DATE(1970,1,1)+(-5/24)</f>
        <v>40802.524768518517</v>
      </c>
      <c r="T476" s="10">
        <f>(((I476/60)/60)/24)+DATE(1970,1,1)+(-5/24)</f>
        <v>40832.710416666661</v>
      </c>
    </row>
    <row r="477" spans="1:20" ht="43.2" x14ac:dyDescent="0.3">
      <c r="A477">
        <v>310</v>
      </c>
      <c r="B477" s="3" t="s">
        <v>310</v>
      </c>
      <c r="C477" s="3" t="s">
        <v>4419</v>
      </c>
      <c r="D477">
        <v>1000</v>
      </c>
      <c r="E477">
        <v>1041.29</v>
      </c>
      <c r="F477" t="s">
        <v>8218</v>
      </c>
      <c r="G477" t="s">
        <v>8223</v>
      </c>
      <c r="H477" t="s">
        <v>8245</v>
      </c>
      <c r="I477">
        <v>1319076000</v>
      </c>
      <c r="J477">
        <v>1317788623</v>
      </c>
      <c r="K477" t="b">
        <v>1</v>
      </c>
      <c r="L477">
        <v>36</v>
      </c>
      <c r="M477" t="b">
        <v>1</v>
      </c>
      <c r="N477" t="s">
        <v>8268</v>
      </c>
      <c r="O477" s="5">
        <f>((E477/D477) *100)</f>
        <v>104.129</v>
      </c>
      <c r="P477" s="6">
        <f>IF(L477 = 0, 0, E477/L477)</f>
        <v>28.924722222222222</v>
      </c>
      <c r="Q477" t="str">
        <f>MID(N477,1,FIND("/",N477,1)-1)</f>
        <v>film &amp; video</v>
      </c>
      <c r="R477" t="str">
        <f>MID(N477,FIND("/",N477,1)+1,LEN(N477))</f>
        <v>documentary</v>
      </c>
      <c r="S477" s="10">
        <f>(((J477/60)/60)/24)+DATE(1970,1,1)+(-5/24)</f>
        <v>40820.974803240737</v>
      </c>
      <c r="T477" s="10">
        <f>(((I477/60)/60)/24)+DATE(1970,1,1)+(-5/24)</f>
        <v>40835.875</v>
      </c>
    </row>
    <row r="478" spans="1:20" ht="43.2" x14ac:dyDescent="0.3">
      <c r="A478">
        <v>444</v>
      </c>
      <c r="B478" s="3" t="s">
        <v>444</v>
      </c>
      <c r="C478" s="3" t="s">
        <v>4553</v>
      </c>
      <c r="D478">
        <v>1000</v>
      </c>
      <c r="E478">
        <v>50</v>
      </c>
      <c r="F478" t="s">
        <v>8220</v>
      </c>
      <c r="G478" t="s">
        <v>8223</v>
      </c>
      <c r="H478" t="s">
        <v>8245</v>
      </c>
      <c r="I478">
        <v>1329342361</v>
      </c>
      <c r="J478">
        <v>1324158361</v>
      </c>
      <c r="K478" t="b">
        <v>0</v>
      </c>
      <c r="L478">
        <v>1</v>
      </c>
      <c r="M478" t="b">
        <v>0</v>
      </c>
      <c r="N478" t="s">
        <v>8269</v>
      </c>
      <c r="O478" s="5">
        <f>((E478/D478) *100)</f>
        <v>5</v>
      </c>
      <c r="P478" s="6">
        <f>IF(L478 = 0, 0, E478/L478)</f>
        <v>50</v>
      </c>
      <c r="Q478" t="str">
        <f>MID(N478,1,FIND("/",N478,1)-1)</f>
        <v>film &amp; video</v>
      </c>
      <c r="R478" t="str">
        <f>MID(N478,FIND("/",N478,1)+1,LEN(N478))</f>
        <v>animation</v>
      </c>
      <c r="S478" s="10">
        <f>(((J478/60)/60)/24)+DATE(1970,1,1)+(-5/24)</f>
        <v>40894.69862268518</v>
      </c>
      <c r="T478" s="10">
        <f>(((I478/60)/60)/24)+DATE(1970,1,1)+(-5/24)</f>
        <v>40954.69862268518</v>
      </c>
    </row>
    <row r="479" spans="1:20" ht="28.8" x14ac:dyDescent="0.3">
      <c r="A479">
        <v>1894</v>
      </c>
      <c r="B479" s="3" t="s">
        <v>1894</v>
      </c>
      <c r="C479" s="3" t="s">
        <v>6003</v>
      </c>
      <c r="D479">
        <v>1000</v>
      </c>
      <c r="E479">
        <v>1145</v>
      </c>
      <c r="F479" t="s">
        <v>8218</v>
      </c>
      <c r="G479" t="s">
        <v>8223</v>
      </c>
      <c r="H479" t="s">
        <v>8245</v>
      </c>
      <c r="I479">
        <v>1329082983</v>
      </c>
      <c r="J479">
        <v>1326404583</v>
      </c>
      <c r="K479" t="b">
        <v>0</v>
      </c>
      <c r="L479">
        <v>20</v>
      </c>
      <c r="M479" t="b">
        <v>1</v>
      </c>
      <c r="N479" t="s">
        <v>8278</v>
      </c>
      <c r="O479" s="5">
        <f>((E479/D479) *100)</f>
        <v>114.5</v>
      </c>
      <c r="P479" s="6">
        <f>IF(L479 = 0, 0, E479/L479)</f>
        <v>57.25</v>
      </c>
      <c r="Q479" t="str">
        <f>MID(N479,1,FIND("/",N479,1)-1)</f>
        <v>music</v>
      </c>
      <c r="R479" t="str">
        <f>MID(N479,FIND("/",N479,1)+1,LEN(N479))</f>
        <v>indie rock</v>
      </c>
      <c r="S479" s="10">
        <f>(((J479/60)/60)/24)+DATE(1970,1,1)+(-5/24)</f>
        <v>40920.696562500001</v>
      </c>
      <c r="T479" s="10">
        <f>(((I479/60)/60)/24)+DATE(1970,1,1)+(-5/24)</f>
        <v>40951.696562500001</v>
      </c>
    </row>
    <row r="480" spans="1:20" ht="43.2" x14ac:dyDescent="0.3">
      <c r="A480">
        <v>1233</v>
      </c>
      <c r="B480" s="3" t="s">
        <v>1233</v>
      </c>
      <c r="C480" s="3" t="s">
        <v>5342</v>
      </c>
      <c r="D480">
        <v>1000</v>
      </c>
      <c r="E480">
        <v>116</v>
      </c>
      <c r="F480" t="s">
        <v>8219</v>
      </c>
      <c r="G480" t="s">
        <v>8223</v>
      </c>
      <c r="H480" t="s">
        <v>8245</v>
      </c>
      <c r="I480">
        <v>1329864374</v>
      </c>
      <c r="J480">
        <v>1328049974</v>
      </c>
      <c r="K480" t="b">
        <v>0</v>
      </c>
      <c r="L480">
        <v>6</v>
      </c>
      <c r="M480" t="b">
        <v>0</v>
      </c>
      <c r="N480" t="s">
        <v>8285</v>
      </c>
      <c r="O480" s="5">
        <f>((E480/D480) *100)</f>
        <v>11.600000000000001</v>
      </c>
      <c r="P480" s="6">
        <f>IF(L480 = 0, 0, E480/L480)</f>
        <v>19.333333333333332</v>
      </c>
      <c r="Q480" t="str">
        <f>MID(N480,1,FIND("/",N480,1)-1)</f>
        <v>music</v>
      </c>
      <c r="R480" t="str">
        <f>MID(N480,FIND("/",N480,1)+1,LEN(N480))</f>
        <v>world music</v>
      </c>
      <c r="S480" s="10">
        <f>(((J480/60)/60)/24)+DATE(1970,1,1)+(-5/24)</f>
        <v>40939.740439814814</v>
      </c>
      <c r="T480" s="10">
        <f>(((I480/60)/60)/24)+DATE(1970,1,1)+(-5/24)</f>
        <v>40960.740439814814</v>
      </c>
    </row>
    <row r="481" spans="1:20" ht="43.2" x14ac:dyDescent="0.3">
      <c r="A481">
        <v>2208</v>
      </c>
      <c r="B481" s="3" t="s">
        <v>2208</v>
      </c>
      <c r="C481" s="3" t="s">
        <v>6317</v>
      </c>
      <c r="D481">
        <v>1000</v>
      </c>
      <c r="E481">
        <v>1016</v>
      </c>
      <c r="F481" t="s">
        <v>8218</v>
      </c>
      <c r="G481" t="s">
        <v>8223</v>
      </c>
      <c r="H481" t="s">
        <v>8245</v>
      </c>
      <c r="I481">
        <v>1333771200</v>
      </c>
      <c r="J481">
        <v>1328649026</v>
      </c>
      <c r="K481" t="b">
        <v>0</v>
      </c>
      <c r="L481">
        <v>24</v>
      </c>
      <c r="M481" t="b">
        <v>1</v>
      </c>
      <c r="N481" t="s">
        <v>8279</v>
      </c>
      <c r="O481" s="5">
        <f>((E481/D481) *100)</f>
        <v>101.6</v>
      </c>
      <c r="P481" s="6">
        <f>IF(L481 = 0, 0, E481/L481)</f>
        <v>42.333333333333336</v>
      </c>
      <c r="Q481" t="str">
        <f>MID(N481,1,FIND("/",N481,1)-1)</f>
        <v>music</v>
      </c>
      <c r="R481" t="str">
        <f>MID(N481,FIND("/",N481,1)+1,LEN(N481))</f>
        <v>electronic music</v>
      </c>
      <c r="S481" s="10">
        <f>(((J481/60)/60)/24)+DATE(1970,1,1)+(-5/24)</f>
        <v>40946.673912037033</v>
      </c>
      <c r="T481" s="10">
        <f>(((I481/60)/60)/24)+DATE(1970,1,1)+(-5/24)</f>
        <v>41005.958333333328</v>
      </c>
    </row>
    <row r="482" spans="1:20" ht="28.8" x14ac:dyDescent="0.3">
      <c r="A482">
        <v>2297</v>
      </c>
      <c r="B482" s="3" t="s">
        <v>2297</v>
      </c>
      <c r="C482" s="3" t="s">
        <v>6406</v>
      </c>
      <c r="D482">
        <v>1000</v>
      </c>
      <c r="E482">
        <v>1006</v>
      </c>
      <c r="F482" t="s">
        <v>8218</v>
      </c>
      <c r="G482" t="s">
        <v>8223</v>
      </c>
      <c r="H482" t="s">
        <v>8245</v>
      </c>
      <c r="I482">
        <v>1331697540</v>
      </c>
      <c r="J482">
        <v>1328749249</v>
      </c>
      <c r="K482" t="b">
        <v>0</v>
      </c>
      <c r="L482">
        <v>19</v>
      </c>
      <c r="M482" t="b">
        <v>1</v>
      </c>
      <c r="N482" t="s">
        <v>8275</v>
      </c>
      <c r="O482" s="5">
        <f>((E482/D482) *100)</f>
        <v>100.6</v>
      </c>
      <c r="P482" s="6">
        <f>IF(L482 = 0, 0, E482/L482)</f>
        <v>52.94736842105263</v>
      </c>
      <c r="Q482" t="str">
        <f>MID(N482,1,FIND("/",N482,1)-1)</f>
        <v>music</v>
      </c>
      <c r="R482" t="str">
        <f>MID(N482,FIND("/",N482,1)+1,LEN(N482))</f>
        <v>rock</v>
      </c>
      <c r="S482" s="10">
        <f>(((J482/60)/60)/24)+DATE(1970,1,1)+(-5/24)</f>
        <v>40947.83390046296</v>
      </c>
      <c r="T482" s="10">
        <f>(((I482/60)/60)/24)+DATE(1970,1,1)+(-5/24)</f>
        <v>40981.957638888889</v>
      </c>
    </row>
    <row r="483" spans="1:20" ht="28.8" x14ac:dyDescent="0.3">
      <c r="A483">
        <v>1075</v>
      </c>
      <c r="B483" s="3" t="s">
        <v>1075</v>
      </c>
      <c r="C483" s="3" t="s">
        <v>5184</v>
      </c>
      <c r="D483">
        <v>1000</v>
      </c>
      <c r="E483">
        <v>45</v>
      </c>
      <c r="F483" t="s">
        <v>8220</v>
      </c>
      <c r="G483" t="s">
        <v>8223</v>
      </c>
      <c r="H483" t="s">
        <v>8245</v>
      </c>
      <c r="I483">
        <v>1336340516</v>
      </c>
      <c r="J483">
        <v>1333748516</v>
      </c>
      <c r="K483" t="b">
        <v>0</v>
      </c>
      <c r="L483">
        <v>3</v>
      </c>
      <c r="M483" t="b">
        <v>0</v>
      </c>
      <c r="N483" t="s">
        <v>8281</v>
      </c>
      <c r="O483" s="5">
        <f>((E483/D483) *100)</f>
        <v>4.5</v>
      </c>
      <c r="P483" s="6">
        <f>IF(L483 = 0, 0, E483/L483)</f>
        <v>15</v>
      </c>
      <c r="Q483" t="str">
        <f>MID(N483,1,FIND("/",N483,1)-1)</f>
        <v>games</v>
      </c>
      <c r="R483" t="str">
        <f>MID(N483,FIND("/",N483,1)+1,LEN(N483))</f>
        <v>video games</v>
      </c>
      <c r="S483" s="10">
        <f>(((J483/60)/60)/24)+DATE(1970,1,1)+(-5/24)</f>
        <v>41005.695787037032</v>
      </c>
      <c r="T483" s="10">
        <f>(((I483/60)/60)/24)+DATE(1970,1,1)+(-5/24)</f>
        <v>41035.695787037032</v>
      </c>
    </row>
    <row r="484" spans="1:20" ht="43.2" x14ac:dyDescent="0.3">
      <c r="A484">
        <v>2470</v>
      </c>
      <c r="B484" s="3" t="s">
        <v>2470</v>
      </c>
      <c r="C484" s="3" t="s">
        <v>6579</v>
      </c>
      <c r="D484">
        <v>1000</v>
      </c>
      <c r="E484">
        <v>1031.6400000000001</v>
      </c>
      <c r="F484" t="s">
        <v>8218</v>
      </c>
      <c r="G484" t="s">
        <v>8223</v>
      </c>
      <c r="H484" t="s">
        <v>8245</v>
      </c>
      <c r="I484">
        <v>1337824055</v>
      </c>
      <c r="J484">
        <v>1335232055</v>
      </c>
      <c r="K484" t="b">
        <v>0</v>
      </c>
      <c r="L484">
        <v>36</v>
      </c>
      <c r="M484" t="b">
        <v>1</v>
      </c>
      <c r="N484" t="s">
        <v>8278</v>
      </c>
      <c r="O484" s="5">
        <f>((E484/D484) *100)</f>
        <v>103.16400000000002</v>
      </c>
      <c r="P484" s="6">
        <f>IF(L484 = 0, 0, E484/L484)</f>
        <v>28.65666666666667</v>
      </c>
      <c r="Q484" t="str">
        <f>MID(N484,1,FIND("/",N484,1)-1)</f>
        <v>music</v>
      </c>
      <c r="R484" t="str">
        <f>MID(N484,FIND("/",N484,1)+1,LEN(N484))</f>
        <v>indie rock</v>
      </c>
      <c r="S484" s="10">
        <f>(((J484/60)/60)/24)+DATE(1970,1,1)+(-5/24)</f>
        <v>41022.866377314815</v>
      </c>
      <c r="T484" s="10">
        <f>(((I484/60)/60)/24)+DATE(1970,1,1)+(-5/24)</f>
        <v>41052.866377314815</v>
      </c>
    </row>
    <row r="485" spans="1:20" ht="43.2" x14ac:dyDescent="0.3">
      <c r="A485">
        <v>2467</v>
      </c>
      <c r="B485" s="3" t="s">
        <v>2467</v>
      </c>
      <c r="C485" s="3" t="s">
        <v>6576</v>
      </c>
      <c r="D485">
        <v>1000</v>
      </c>
      <c r="E485">
        <v>1185</v>
      </c>
      <c r="F485" t="s">
        <v>8218</v>
      </c>
      <c r="G485" t="s">
        <v>8223</v>
      </c>
      <c r="H485" t="s">
        <v>8245</v>
      </c>
      <c r="I485">
        <v>1336669200</v>
      </c>
      <c r="J485">
        <v>1335473931</v>
      </c>
      <c r="K485" t="b">
        <v>0</v>
      </c>
      <c r="L485">
        <v>43</v>
      </c>
      <c r="M485" t="b">
        <v>1</v>
      </c>
      <c r="N485" t="s">
        <v>8278</v>
      </c>
      <c r="O485" s="5">
        <f>((E485/D485) *100)</f>
        <v>118.5</v>
      </c>
      <c r="P485" s="6">
        <f>IF(L485 = 0, 0, E485/L485)</f>
        <v>27.558139534883722</v>
      </c>
      <c r="Q485" t="str">
        <f>MID(N485,1,FIND("/",N485,1)-1)</f>
        <v>music</v>
      </c>
      <c r="R485" t="str">
        <f>MID(N485,FIND("/",N485,1)+1,LEN(N485))</f>
        <v>indie rock</v>
      </c>
      <c r="S485" s="10">
        <f>(((J485/60)/60)/24)+DATE(1970,1,1)+(-5/24)</f>
        <v>41025.665868055556</v>
      </c>
      <c r="T485" s="10">
        <f>(((I485/60)/60)/24)+DATE(1970,1,1)+(-5/24)</f>
        <v>41039.5</v>
      </c>
    </row>
    <row r="486" spans="1:20" ht="43.2" x14ac:dyDescent="0.3">
      <c r="A486">
        <v>887</v>
      </c>
      <c r="B486" s="3" t="s">
        <v>887</v>
      </c>
      <c r="C486" s="3" t="s">
        <v>4996</v>
      </c>
      <c r="D486">
        <v>1000</v>
      </c>
      <c r="E486">
        <v>0</v>
      </c>
      <c r="F486" t="s">
        <v>8220</v>
      </c>
      <c r="G486" t="s">
        <v>8223</v>
      </c>
      <c r="H486" t="s">
        <v>8245</v>
      </c>
      <c r="I486">
        <v>1338159655</v>
      </c>
      <c r="J486">
        <v>1335567655</v>
      </c>
      <c r="K486" t="b">
        <v>0</v>
      </c>
      <c r="L486">
        <v>0</v>
      </c>
      <c r="M486" t="b">
        <v>0</v>
      </c>
      <c r="N486" t="s">
        <v>8278</v>
      </c>
      <c r="O486" s="5">
        <f>((E486/D486) *100)</f>
        <v>0</v>
      </c>
      <c r="P486" s="6">
        <f>IF(L486 = 0, 0, E486/L486)</f>
        <v>0</v>
      </c>
      <c r="Q486" t="str">
        <f>MID(N486,1,FIND("/",N486,1)-1)</f>
        <v>music</v>
      </c>
      <c r="R486" t="str">
        <f>MID(N486,FIND("/",N486,1)+1,LEN(N486))</f>
        <v>indie rock</v>
      </c>
      <c r="S486" s="10">
        <f>(((J486/60)/60)/24)+DATE(1970,1,1)+(-5/24)</f>
        <v>41026.75063657407</v>
      </c>
      <c r="T486" s="10">
        <f>(((I486/60)/60)/24)+DATE(1970,1,1)+(-5/24)</f>
        <v>41056.75063657407</v>
      </c>
    </row>
    <row r="487" spans="1:20" ht="43.2" x14ac:dyDescent="0.3">
      <c r="A487">
        <v>1831</v>
      </c>
      <c r="B487" s="3" t="s">
        <v>1831</v>
      </c>
      <c r="C487" s="3" t="s">
        <v>5940</v>
      </c>
      <c r="D487">
        <v>1000</v>
      </c>
      <c r="E487">
        <v>1030</v>
      </c>
      <c r="F487" t="s">
        <v>8218</v>
      </c>
      <c r="G487" t="s">
        <v>8223</v>
      </c>
      <c r="H487" t="s">
        <v>8245</v>
      </c>
      <c r="I487">
        <v>1336866863</v>
      </c>
      <c r="J487">
        <v>1335570863</v>
      </c>
      <c r="K487" t="b">
        <v>0</v>
      </c>
      <c r="L487">
        <v>14</v>
      </c>
      <c r="M487" t="b">
        <v>1</v>
      </c>
      <c r="N487" t="s">
        <v>8275</v>
      </c>
      <c r="O487" s="5">
        <f>((E487/D487) *100)</f>
        <v>103</v>
      </c>
      <c r="P487" s="6">
        <f>IF(L487 = 0, 0, E487/L487)</f>
        <v>73.571428571428569</v>
      </c>
      <c r="Q487" t="str">
        <f>MID(N487,1,FIND("/",N487,1)-1)</f>
        <v>music</v>
      </c>
      <c r="R487" t="str">
        <f>MID(N487,FIND("/",N487,1)+1,LEN(N487))</f>
        <v>rock</v>
      </c>
      <c r="S487" s="10">
        <f>(((J487/60)/60)/24)+DATE(1970,1,1)+(-5/24)</f>
        <v>41026.787766203699</v>
      </c>
      <c r="T487" s="10">
        <f>(((I487/60)/60)/24)+DATE(1970,1,1)+(-5/24)</f>
        <v>41041.787766203699</v>
      </c>
    </row>
    <row r="488" spans="1:20" ht="43.2" x14ac:dyDescent="0.3">
      <c r="A488">
        <v>788</v>
      </c>
      <c r="B488" s="3" t="s">
        <v>788</v>
      </c>
      <c r="C488" s="3" t="s">
        <v>4897</v>
      </c>
      <c r="D488">
        <v>1000</v>
      </c>
      <c r="E488">
        <v>2035.05</v>
      </c>
      <c r="F488" t="s">
        <v>8218</v>
      </c>
      <c r="G488" t="s">
        <v>8223</v>
      </c>
      <c r="H488" t="s">
        <v>8245</v>
      </c>
      <c r="I488">
        <v>1341633540</v>
      </c>
      <c r="J488">
        <v>1338336588</v>
      </c>
      <c r="K488" t="b">
        <v>0</v>
      </c>
      <c r="L488">
        <v>34</v>
      </c>
      <c r="M488" t="b">
        <v>1</v>
      </c>
      <c r="N488" t="s">
        <v>8275</v>
      </c>
      <c r="O488" s="5">
        <f>((E488/D488) *100)</f>
        <v>203.505</v>
      </c>
      <c r="P488" s="6">
        <f>IF(L488 = 0, 0, E488/L488)</f>
        <v>59.85441176470588</v>
      </c>
      <c r="Q488" t="str">
        <f>MID(N488,1,FIND("/",N488,1)-1)</f>
        <v>music</v>
      </c>
      <c r="R488" t="str">
        <f>MID(N488,FIND("/",N488,1)+1,LEN(N488))</f>
        <v>rock</v>
      </c>
      <c r="S488" s="10">
        <f>(((J488/60)/60)/24)+DATE(1970,1,1)+(-5/24)</f>
        <v>41058.798472222217</v>
      </c>
      <c r="T488" s="10">
        <f>(((I488/60)/60)/24)+DATE(1970,1,1)+(-5/24)</f>
        <v>41096.957638888889</v>
      </c>
    </row>
    <row r="489" spans="1:20" ht="57.6" x14ac:dyDescent="0.3">
      <c r="A489">
        <v>93</v>
      </c>
      <c r="B489" s="3" t="s">
        <v>95</v>
      </c>
      <c r="C489" s="3" t="s">
        <v>4203</v>
      </c>
      <c r="D489">
        <v>1000</v>
      </c>
      <c r="E489">
        <v>1106</v>
      </c>
      <c r="F489" t="s">
        <v>8218</v>
      </c>
      <c r="G489" t="s">
        <v>8223</v>
      </c>
      <c r="H489" t="s">
        <v>8245</v>
      </c>
      <c r="I489">
        <v>1341349200</v>
      </c>
      <c r="J489">
        <v>1338928537</v>
      </c>
      <c r="K489" t="b">
        <v>0</v>
      </c>
      <c r="L489">
        <v>15</v>
      </c>
      <c r="M489" t="b">
        <v>1</v>
      </c>
      <c r="N489" t="s">
        <v>8265</v>
      </c>
      <c r="O489" s="5">
        <f>((E489/D489) *100)</f>
        <v>110.60000000000001</v>
      </c>
      <c r="P489" s="6">
        <f>IF(L489 = 0, 0, E489/L489)</f>
        <v>73.733333333333334</v>
      </c>
      <c r="Q489" t="str">
        <f>MID(N489,1,FIND("/",N489,1)-1)</f>
        <v>film &amp; video</v>
      </c>
      <c r="R489" t="str">
        <f>MID(N489,FIND("/",N489,1)+1,LEN(N489))</f>
        <v>shorts</v>
      </c>
      <c r="S489" s="10">
        <f>(((J489/60)/60)/24)+DATE(1970,1,1)+(-5/24)</f>
        <v>41065.649733796294</v>
      </c>
      <c r="T489" s="10">
        <f>(((I489/60)/60)/24)+DATE(1970,1,1)+(-5/24)</f>
        <v>41093.666666666664</v>
      </c>
    </row>
    <row r="490" spans="1:20" ht="43.2" x14ac:dyDescent="0.3">
      <c r="A490">
        <v>2288</v>
      </c>
      <c r="B490" s="3" t="s">
        <v>2288</v>
      </c>
      <c r="C490" s="3" t="s">
        <v>6397</v>
      </c>
      <c r="D490">
        <v>1000</v>
      </c>
      <c r="E490">
        <v>1001</v>
      </c>
      <c r="F490" t="s">
        <v>8218</v>
      </c>
      <c r="G490" t="s">
        <v>8223</v>
      </c>
      <c r="H490" t="s">
        <v>8245</v>
      </c>
      <c r="I490">
        <v>1340733600</v>
      </c>
      <c r="J490">
        <v>1339098689</v>
      </c>
      <c r="K490" t="b">
        <v>0</v>
      </c>
      <c r="L490">
        <v>25</v>
      </c>
      <c r="M490" t="b">
        <v>1</v>
      </c>
      <c r="N490" t="s">
        <v>8275</v>
      </c>
      <c r="O490" s="5">
        <f>((E490/D490) *100)</f>
        <v>100.1</v>
      </c>
      <c r="P490" s="6">
        <f>IF(L490 = 0, 0, E490/L490)</f>
        <v>40.04</v>
      </c>
      <c r="Q490" t="str">
        <f>MID(N490,1,FIND("/",N490,1)-1)</f>
        <v>music</v>
      </c>
      <c r="R490" t="str">
        <f>MID(N490,FIND("/",N490,1)+1,LEN(N490))</f>
        <v>rock</v>
      </c>
      <c r="S490" s="10">
        <f>(((J490/60)/60)/24)+DATE(1970,1,1)+(-5/24)</f>
        <v>41067.619085648148</v>
      </c>
      <c r="T490" s="10">
        <f>(((I490/60)/60)/24)+DATE(1970,1,1)+(-5/24)</f>
        <v>41086.541666666664</v>
      </c>
    </row>
    <row r="491" spans="1:20" ht="43.2" x14ac:dyDescent="0.3">
      <c r="A491">
        <v>1613</v>
      </c>
      <c r="B491" s="3" t="s">
        <v>1613</v>
      </c>
      <c r="C491" s="3" t="s">
        <v>5722</v>
      </c>
      <c r="D491">
        <v>1000</v>
      </c>
      <c r="E491">
        <v>1015</v>
      </c>
      <c r="F491" t="s">
        <v>8218</v>
      </c>
      <c r="G491" t="s">
        <v>8223</v>
      </c>
      <c r="H491" t="s">
        <v>8245</v>
      </c>
      <c r="I491">
        <v>1342921202</v>
      </c>
      <c r="J491">
        <v>1340329202</v>
      </c>
      <c r="K491" t="b">
        <v>0</v>
      </c>
      <c r="L491">
        <v>26</v>
      </c>
      <c r="M491" t="b">
        <v>1</v>
      </c>
      <c r="N491" t="s">
        <v>8275</v>
      </c>
      <c r="O491" s="5">
        <f>((E491/D491) *100)</f>
        <v>101.49999999999999</v>
      </c>
      <c r="P491" s="6">
        <f>IF(L491 = 0, 0, E491/L491)</f>
        <v>39.03846153846154</v>
      </c>
      <c r="Q491" t="str">
        <f>MID(N491,1,FIND("/",N491,1)-1)</f>
        <v>music</v>
      </c>
      <c r="R491" t="str">
        <f>MID(N491,FIND("/",N491,1)+1,LEN(N491))</f>
        <v>rock</v>
      </c>
      <c r="S491" s="10">
        <f>(((J491/60)/60)/24)+DATE(1970,1,1)+(-5/24)</f>
        <v>41081.861134259256</v>
      </c>
      <c r="T491" s="10">
        <f>(((I491/60)/60)/24)+DATE(1970,1,1)+(-5/24)</f>
        <v>41111.861134259256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>((E492/D492) *100)</f>
        <v>0</v>
      </c>
      <c r="P492" s="6">
        <f>IF(L492 = 0, 0, E492/L492)</f>
        <v>0</v>
      </c>
      <c r="Q492" t="str">
        <f>MID(N492,1,FIND("/",N492,1)-1)</f>
        <v>film &amp; video</v>
      </c>
      <c r="R492" t="str">
        <f>MID(N492,FIND("/",N492,1)+1,LEN(N492))</f>
        <v>animation</v>
      </c>
      <c r="S492" s="10">
        <f>(((J492/60)/60)/24)+DATE(1970,1,1)+(-5/24)</f>
        <v>41113.760243055556</v>
      </c>
      <c r="T492" s="10">
        <f>(((I492/60)/60)/24)+DATE(1970,1,1)+(-5/24)</f>
        <v>41143.760243055556</v>
      </c>
    </row>
    <row r="493" spans="1:20" ht="43.2" x14ac:dyDescent="0.3">
      <c r="A493">
        <v>1884</v>
      </c>
      <c r="B493" s="3" t="s">
        <v>1884</v>
      </c>
      <c r="C493" s="3" t="s">
        <v>5993</v>
      </c>
      <c r="D493">
        <v>1000</v>
      </c>
      <c r="E493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8278</v>
      </c>
      <c r="O493" s="5">
        <f>((E493/D493) *100)</f>
        <v>135.1</v>
      </c>
      <c r="P493" s="6">
        <f>IF(L493 = 0, 0, E493/L493)</f>
        <v>51.96153846153846</v>
      </c>
      <c r="Q493" t="str">
        <f>MID(N493,1,FIND("/",N493,1)-1)</f>
        <v>music</v>
      </c>
      <c r="R493" t="str">
        <f>MID(N493,FIND("/",N493,1)+1,LEN(N493))</f>
        <v>indie rock</v>
      </c>
      <c r="S493" s="10">
        <f>(((J493/60)/60)/24)+DATE(1970,1,1)+(-5/24)</f>
        <v>41204.989988425921</v>
      </c>
      <c r="T493" s="10">
        <f>(((I493/60)/60)/24)+DATE(1970,1,1)+(-5/24)</f>
        <v>41240.291666666664</v>
      </c>
    </row>
    <row r="494" spans="1:20" ht="43.2" x14ac:dyDescent="0.3">
      <c r="A494">
        <v>1624</v>
      </c>
      <c r="B494" s="3" t="s">
        <v>1624</v>
      </c>
      <c r="C494" s="3" t="s">
        <v>5733</v>
      </c>
      <c r="D494">
        <v>1000</v>
      </c>
      <c r="E494">
        <v>1180</v>
      </c>
      <c r="F494" t="s">
        <v>8218</v>
      </c>
      <c r="G494" t="s">
        <v>8223</v>
      </c>
      <c r="H494" t="s">
        <v>8245</v>
      </c>
      <c r="I494">
        <v>1357721335</v>
      </c>
      <c r="J494">
        <v>1354265335</v>
      </c>
      <c r="K494" t="b">
        <v>0</v>
      </c>
      <c r="L494">
        <v>25</v>
      </c>
      <c r="M494" t="b">
        <v>1</v>
      </c>
      <c r="N494" t="s">
        <v>8275</v>
      </c>
      <c r="O494" s="5">
        <f>((E494/D494) *100)</f>
        <v>118</v>
      </c>
      <c r="P494" s="6">
        <f>IF(L494 = 0, 0, E494/L494)</f>
        <v>47.2</v>
      </c>
      <c r="Q494" t="str">
        <f>MID(N494,1,FIND("/",N494,1)-1)</f>
        <v>music</v>
      </c>
      <c r="R494" t="str">
        <f>MID(N494,FIND("/",N494,1)+1,LEN(N494))</f>
        <v>rock</v>
      </c>
      <c r="S494" s="10">
        <f>(((J494/60)/60)/24)+DATE(1970,1,1)+(-5/24)</f>
        <v>41243.158969907403</v>
      </c>
      <c r="T494" s="10">
        <f>(((I494/60)/60)/24)+DATE(1970,1,1)+(-5/24)</f>
        <v>41283.158969907403</v>
      </c>
    </row>
    <row r="495" spans="1:20" ht="28.8" x14ac:dyDescent="0.3">
      <c r="A495">
        <v>1638</v>
      </c>
      <c r="B495" s="3" t="s">
        <v>1638</v>
      </c>
      <c r="C495" s="3" t="s">
        <v>5747</v>
      </c>
      <c r="D495">
        <v>1000</v>
      </c>
      <c r="E495">
        <v>1050</v>
      </c>
      <c r="F495" t="s">
        <v>8218</v>
      </c>
      <c r="G495" t="s">
        <v>8223</v>
      </c>
      <c r="H495" t="s">
        <v>8245</v>
      </c>
      <c r="I495">
        <v>1362086700</v>
      </c>
      <c r="J495">
        <v>1358180968</v>
      </c>
      <c r="K495" t="b">
        <v>0</v>
      </c>
      <c r="L495">
        <v>27</v>
      </c>
      <c r="M495" t="b">
        <v>1</v>
      </c>
      <c r="N495" t="s">
        <v>8275</v>
      </c>
      <c r="O495" s="5">
        <f>((E495/D495) *100)</f>
        <v>105</v>
      </c>
      <c r="P495" s="6">
        <f>IF(L495 = 0, 0, E495/L495)</f>
        <v>38.888888888888886</v>
      </c>
      <c r="Q495" t="str">
        <f>MID(N495,1,FIND("/",N495,1)-1)</f>
        <v>music</v>
      </c>
      <c r="R495" t="str">
        <f>MID(N495,FIND("/",N495,1)+1,LEN(N495))</f>
        <v>rock</v>
      </c>
      <c r="S495" s="10">
        <f>(((J495/60)/60)/24)+DATE(1970,1,1)+(-5/24)</f>
        <v>41288.478796296295</v>
      </c>
      <c r="T495" s="10">
        <f>(((I495/60)/60)/24)+DATE(1970,1,1)+(-5/24)</f>
        <v>41333.684027777774</v>
      </c>
    </row>
    <row r="496" spans="1:20" ht="43.2" x14ac:dyDescent="0.3">
      <c r="A496">
        <v>314</v>
      </c>
      <c r="B496" s="3" t="s">
        <v>314</v>
      </c>
      <c r="C496" s="3" t="s">
        <v>4423</v>
      </c>
      <c r="D496">
        <v>1000</v>
      </c>
      <c r="E496">
        <v>3851.5</v>
      </c>
      <c r="F496" t="s">
        <v>8218</v>
      </c>
      <c r="G496" t="s">
        <v>8223</v>
      </c>
      <c r="H496" t="s">
        <v>8245</v>
      </c>
      <c r="I496">
        <v>1362167988</v>
      </c>
      <c r="J496">
        <v>1359575988</v>
      </c>
      <c r="K496" t="b">
        <v>1</v>
      </c>
      <c r="L496">
        <v>120</v>
      </c>
      <c r="M496" t="b">
        <v>1</v>
      </c>
      <c r="N496" t="s">
        <v>8268</v>
      </c>
      <c r="O496" s="5">
        <f>((E496/D496) *100)</f>
        <v>385.15000000000003</v>
      </c>
      <c r="P496" s="6">
        <f>IF(L496 = 0, 0, E496/L496)</f>
        <v>32.095833333333331</v>
      </c>
      <c r="Q496" t="str">
        <f>MID(N496,1,FIND("/",N496,1)-1)</f>
        <v>film &amp; video</v>
      </c>
      <c r="R496" t="str">
        <f>MID(N496,FIND("/",N496,1)+1,LEN(N496))</f>
        <v>documentary</v>
      </c>
      <c r="S496" s="10">
        <f>(((J496/60)/60)/24)+DATE(1970,1,1)+(-5/24)</f>
        <v>41304.624861111108</v>
      </c>
      <c r="T496" s="10">
        <f>(((I496/60)/60)/24)+DATE(1970,1,1)+(-5/24)</f>
        <v>41334.624861111108</v>
      </c>
    </row>
    <row r="497" spans="1:20" ht="43.2" x14ac:dyDescent="0.3">
      <c r="A497">
        <v>1353</v>
      </c>
      <c r="B497" s="3" t="s">
        <v>1353</v>
      </c>
      <c r="C497" s="3" t="s">
        <v>5462</v>
      </c>
      <c r="D497">
        <v>1000</v>
      </c>
      <c r="E497">
        <v>1336</v>
      </c>
      <c r="F497" t="s">
        <v>8218</v>
      </c>
      <c r="G497" t="s">
        <v>8223</v>
      </c>
      <c r="H497" t="s">
        <v>8245</v>
      </c>
      <c r="I497">
        <v>1362960000</v>
      </c>
      <c r="J497">
        <v>1359946188</v>
      </c>
      <c r="K497" t="b">
        <v>0</v>
      </c>
      <c r="L497">
        <v>42</v>
      </c>
      <c r="M497" t="b">
        <v>1</v>
      </c>
      <c r="N497" t="s">
        <v>8273</v>
      </c>
      <c r="O497" s="5">
        <f>((E497/D497) *100)</f>
        <v>133.6</v>
      </c>
      <c r="P497" s="6">
        <f>IF(L497 = 0, 0, E497/L497)</f>
        <v>31.80952380952381</v>
      </c>
      <c r="Q497" t="str">
        <f>MID(N497,1,FIND("/",N497,1)-1)</f>
        <v>publishing</v>
      </c>
      <c r="R497" t="str">
        <f>MID(N497,FIND("/",N497,1)+1,LEN(N497))</f>
        <v>nonfiction</v>
      </c>
      <c r="S497" s="10">
        <f>(((J497/60)/60)/24)+DATE(1970,1,1)+(-5/24)</f>
        <v>41308.909583333334</v>
      </c>
      <c r="T497" s="10">
        <f>(((I497/60)/60)/24)+DATE(1970,1,1)+(-5/24)</f>
        <v>41343.791666666664</v>
      </c>
    </row>
    <row r="498" spans="1:20" ht="43.2" x14ac:dyDescent="0.3">
      <c r="A498">
        <v>1283</v>
      </c>
      <c r="B498" s="3" t="s">
        <v>1283</v>
      </c>
      <c r="C498" s="3" t="s">
        <v>5392</v>
      </c>
      <c r="D498">
        <v>1000</v>
      </c>
      <c r="E498">
        <v>2110.5</v>
      </c>
      <c r="F498" t="s">
        <v>8218</v>
      </c>
      <c r="G498" t="s">
        <v>8223</v>
      </c>
      <c r="H498" t="s">
        <v>8245</v>
      </c>
      <c r="I498">
        <v>1362974400</v>
      </c>
      <c r="J498">
        <v>1360948389</v>
      </c>
      <c r="K498" t="b">
        <v>1</v>
      </c>
      <c r="L498">
        <v>22</v>
      </c>
      <c r="M498" t="b">
        <v>1</v>
      </c>
      <c r="N498" t="s">
        <v>8275</v>
      </c>
      <c r="O498" s="5">
        <f>((E498/D498) *100)</f>
        <v>211.05</v>
      </c>
      <c r="P498" s="6">
        <f>IF(L498 = 0, 0, E498/L498)</f>
        <v>95.931818181818187</v>
      </c>
      <c r="Q498" t="str">
        <f>MID(N498,1,FIND("/",N498,1)-1)</f>
        <v>music</v>
      </c>
      <c r="R498" t="str">
        <f>MID(N498,FIND("/",N498,1)+1,LEN(N498))</f>
        <v>rock</v>
      </c>
      <c r="S498" s="10">
        <f>(((J498/60)/60)/24)+DATE(1970,1,1)+(-5/24)</f>
        <v>41320.50913194444</v>
      </c>
      <c r="T498" s="10">
        <f>(((I498/60)/60)/24)+DATE(1970,1,1)+(-5/24)</f>
        <v>41343.958333333328</v>
      </c>
    </row>
    <row r="499" spans="1:20" ht="28.8" x14ac:dyDescent="0.3">
      <c r="A499">
        <v>1620</v>
      </c>
      <c r="B499" s="3" t="s">
        <v>1620</v>
      </c>
      <c r="C499" s="3" t="s">
        <v>5729</v>
      </c>
      <c r="D499">
        <v>1000</v>
      </c>
      <c r="E499">
        <v>1130</v>
      </c>
      <c r="F499" t="s">
        <v>8218</v>
      </c>
      <c r="G499" t="s">
        <v>8223</v>
      </c>
      <c r="H499" t="s">
        <v>8245</v>
      </c>
      <c r="I499">
        <v>1361606940</v>
      </c>
      <c r="J499">
        <v>1361002140</v>
      </c>
      <c r="K499" t="b">
        <v>0</v>
      </c>
      <c r="L499">
        <v>17</v>
      </c>
      <c r="M499" t="b">
        <v>1</v>
      </c>
      <c r="N499" t="s">
        <v>8275</v>
      </c>
      <c r="O499" s="5">
        <f>((E499/D499) *100)</f>
        <v>112.99999999999999</v>
      </c>
      <c r="P499" s="6">
        <f>IF(L499 = 0, 0, E499/L499)</f>
        <v>66.470588235294116</v>
      </c>
      <c r="Q499" t="str">
        <f>MID(N499,1,FIND("/",N499,1)-1)</f>
        <v>music</v>
      </c>
      <c r="R499" t="str">
        <f>MID(N499,FIND("/",N499,1)+1,LEN(N499))</f>
        <v>rock</v>
      </c>
      <c r="S499" s="10">
        <f>(((J499/60)/60)/24)+DATE(1970,1,1)+(-5/24)</f>
        <v>41321.131249999999</v>
      </c>
      <c r="T499" s="10">
        <f>(((I499/60)/60)/24)+DATE(1970,1,1)+(-5/24)</f>
        <v>41328.131249999999</v>
      </c>
    </row>
    <row r="500" spans="1:20" ht="28.8" x14ac:dyDescent="0.3">
      <c r="A500">
        <v>306</v>
      </c>
      <c r="B500" s="3" t="s">
        <v>306</v>
      </c>
      <c r="C500" s="3" t="s">
        <v>4415</v>
      </c>
      <c r="D500">
        <v>1000</v>
      </c>
      <c r="E500">
        <v>2929</v>
      </c>
      <c r="F500" t="s">
        <v>8218</v>
      </c>
      <c r="G500" t="s">
        <v>8223</v>
      </c>
      <c r="H500" t="s">
        <v>8245</v>
      </c>
      <c r="I500">
        <v>1363806333</v>
      </c>
      <c r="J500">
        <v>1362081933</v>
      </c>
      <c r="K500" t="b">
        <v>1</v>
      </c>
      <c r="L500">
        <v>80</v>
      </c>
      <c r="M500" t="b">
        <v>1</v>
      </c>
      <c r="N500" t="s">
        <v>8268</v>
      </c>
      <c r="O500" s="5">
        <f>((E500/D500) *100)</f>
        <v>292.89999999999998</v>
      </c>
      <c r="P500" s="6">
        <f>IF(L500 = 0, 0, E500/L500)</f>
        <v>36.612499999999997</v>
      </c>
      <c r="Q500" t="str">
        <f>MID(N500,1,FIND("/",N500,1)-1)</f>
        <v>film &amp; video</v>
      </c>
      <c r="R500" t="str">
        <f>MID(N500,FIND("/",N500,1)+1,LEN(N500))</f>
        <v>documentary</v>
      </c>
      <c r="S500" s="10">
        <f>(((J500/60)/60)/24)+DATE(1970,1,1)+(-5/24)</f>
        <v>41333.628854166665</v>
      </c>
      <c r="T500" s="10">
        <f>(((I500/60)/60)/24)+DATE(1970,1,1)+(-5/24)</f>
        <v>41353.587187500001</v>
      </c>
    </row>
    <row r="501" spans="1:20" ht="28.8" x14ac:dyDescent="0.3">
      <c r="A501">
        <v>1930</v>
      </c>
      <c r="B501" s="3" t="s">
        <v>1930</v>
      </c>
      <c r="C501" s="3" t="s">
        <v>6039</v>
      </c>
      <c r="D501">
        <v>1000</v>
      </c>
      <c r="E501">
        <v>1270</v>
      </c>
      <c r="F501" t="s">
        <v>8218</v>
      </c>
      <c r="G501" t="s">
        <v>8223</v>
      </c>
      <c r="H501" t="s">
        <v>8245</v>
      </c>
      <c r="I501">
        <v>1373203482</v>
      </c>
      <c r="J501">
        <v>1368019482</v>
      </c>
      <c r="K501" t="b">
        <v>0</v>
      </c>
      <c r="L501">
        <v>26</v>
      </c>
      <c r="M501" t="b">
        <v>1</v>
      </c>
      <c r="N501" t="s">
        <v>8278</v>
      </c>
      <c r="O501" s="5">
        <f>((E501/D501) *100)</f>
        <v>127</v>
      </c>
      <c r="P501" s="6">
        <f>IF(L501 = 0, 0, E501/L501)</f>
        <v>48.846153846153847</v>
      </c>
      <c r="Q501" t="str">
        <f>MID(N501,1,FIND("/",N501,1)-1)</f>
        <v>music</v>
      </c>
      <c r="R501" t="str">
        <f>MID(N501,FIND("/",N501,1)+1,LEN(N501))</f>
        <v>indie rock</v>
      </c>
      <c r="S501" s="10">
        <f>(((J501/60)/60)/24)+DATE(1970,1,1)+(-5/24)</f>
        <v>41402.350486111107</v>
      </c>
      <c r="T501" s="10">
        <f>(((I501/60)/60)/24)+DATE(1970,1,1)+(-5/24)</f>
        <v>41462.350486111107</v>
      </c>
    </row>
    <row r="502" spans="1:20" ht="28.8" x14ac:dyDescent="0.3">
      <c r="A502">
        <v>811</v>
      </c>
      <c r="B502" s="3" t="s">
        <v>811</v>
      </c>
      <c r="C502" s="3" t="s">
        <v>4920</v>
      </c>
      <c r="D502">
        <v>1000</v>
      </c>
      <c r="E502">
        <v>1040</v>
      </c>
      <c r="F502" t="s">
        <v>8218</v>
      </c>
      <c r="G502" t="s">
        <v>8223</v>
      </c>
      <c r="H502" t="s">
        <v>8245</v>
      </c>
      <c r="I502">
        <v>1373475120</v>
      </c>
      <c r="J502">
        <v>1371569202</v>
      </c>
      <c r="K502" t="b">
        <v>0</v>
      </c>
      <c r="L502">
        <v>12</v>
      </c>
      <c r="M502" t="b">
        <v>1</v>
      </c>
      <c r="N502" t="s">
        <v>8275</v>
      </c>
      <c r="O502" s="5">
        <f>((E502/D502) *100)</f>
        <v>104</v>
      </c>
      <c r="P502" s="6">
        <f>IF(L502 = 0, 0, E502/L502)</f>
        <v>86.666666666666671</v>
      </c>
      <c r="Q502" t="str">
        <f>MID(N502,1,FIND("/",N502,1)-1)</f>
        <v>music</v>
      </c>
      <c r="R502" t="str">
        <f>MID(N502,FIND("/",N502,1)+1,LEN(N502))</f>
        <v>rock</v>
      </c>
      <c r="S502" s="10">
        <f>(((J502/60)/60)/24)+DATE(1970,1,1)+(-5/24)</f>
        <v>41443.435208333329</v>
      </c>
      <c r="T502" s="10">
        <f>(((I502/60)/60)/24)+DATE(1970,1,1)+(-5/24)</f>
        <v>41465.494444444441</v>
      </c>
    </row>
    <row r="503" spans="1:20" ht="43.2" x14ac:dyDescent="0.3">
      <c r="A503">
        <v>436</v>
      </c>
      <c r="B503" s="3" t="s">
        <v>436</v>
      </c>
      <c r="C503" s="3" t="s">
        <v>4545</v>
      </c>
      <c r="D503">
        <v>1000</v>
      </c>
      <c r="E503">
        <v>0</v>
      </c>
      <c r="F503" t="s">
        <v>8220</v>
      </c>
      <c r="G503" t="s">
        <v>8223</v>
      </c>
      <c r="H503" t="s">
        <v>8245</v>
      </c>
      <c r="I503">
        <v>1375260113</v>
      </c>
      <c r="J503">
        <v>1372668113</v>
      </c>
      <c r="K503" t="b">
        <v>0</v>
      </c>
      <c r="L503">
        <v>0</v>
      </c>
      <c r="M503" t="b">
        <v>0</v>
      </c>
      <c r="N503" t="s">
        <v>8269</v>
      </c>
      <c r="O503" s="5">
        <f>((E503/D503) *100)</f>
        <v>0</v>
      </c>
      <c r="P503" s="6">
        <f>IF(L503 = 0, 0, E503/L503)</f>
        <v>0</v>
      </c>
      <c r="Q503" t="str">
        <f>MID(N503,1,FIND("/",N503,1)-1)</f>
        <v>film &amp; video</v>
      </c>
      <c r="R503" t="str">
        <f>MID(N503,FIND("/",N503,1)+1,LEN(N503))</f>
        <v>animation</v>
      </c>
      <c r="S503" s="10">
        <f>(((J503/60)/60)/24)+DATE(1970,1,1)+(-5/24)</f>
        <v>41456.154085648144</v>
      </c>
      <c r="T503" s="10">
        <f>(((I503/60)/60)/24)+DATE(1970,1,1)+(-5/24)</f>
        <v>41486.154085648144</v>
      </c>
    </row>
    <row r="504" spans="1:20" ht="43.2" x14ac:dyDescent="0.3">
      <c r="A504">
        <v>1362</v>
      </c>
      <c r="B504" s="3" t="s">
        <v>1362</v>
      </c>
      <c r="C504" s="3" t="s">
        <v>5471</v>
      </c>
      <c r="D504">
        <v>1000</v>
      </c>
      <c r="E504">
        <v>1091</v>
      </c>
      <c r="F504" t="s">
        <v>8218</v>
      </c>
      <c r="G504" t="s">
        <v>8223</v>
      </c>
      <c r="H504" t="s">
        <v>8245</v>
      </c>
      <c r="I504">
        <v>1378592731</v>
      </c>
      <c r="J504">
        <v>1373408731</v>
      </c>
      <c r="K504" t="b">
        <v>0</v>
      </c>
      <c r="L504">
        <v>25</v>
      </c>
      <c r="M504" t="b">
        <v>1</v>
      </c>
      <c r="N504" t="s">
        <v>8273</v>
      </c>
      <c r="O504" s="5">
        <f>((E504/D504) *100)</f>
        <v>109.1</v>
      </c>
      <c r="P504" s="6">
        <f>IF(L504 = 0, 0, E504/L504)</f>
        <v>43.64</v>
      </c>
      <c r="Q504" t="str">
        <f>MID(N504,1,FIND("/",N504,1)-1)</f>
        <v>publishing</v>
      </c>
      <c r="R504" t="str">
        <f>MID(N504,FIND("/",N504,1)+1,LEN(N504))</f>
        <v>nonfiction</v>
      </c>
      <c r="S504" s="10">
        <f>(((J504/60)/60)/24)+DATE(1970,1,1)+(-5/24)</f>
        <v>41464.726053240738</v>
      </c>
      <c r="T504" s="10">
        <f>(((I504/60)/60)/24)+DATE(1970,1,1)+(-5/24)</f>
        <v>41524.726053240738</v>
      </c>
    </row>
    <row r="505" spans="1:20" ht="43.2" x14ac:dyDescent="0.3">
      <c r="A505">
        <v>430</v>
      </c>
      <c r="B505" s="3" t="s">
        <v>430</v>
      </c>
      <c r="C505" s="3" t="s">
        <v>4539</v>
      </c>
      <c r="D505">
        <v>1000</v>
      </c>
      <c r="E505">
        <v>24</v>
      </c>
      <c r="F505" t="s">
        <v>8220</v>
      </c>
      <c r="G505" t="s">
        <v>8223</v>
      </c>
      <c r="H505" t="s">
        <v>8245</v>
      </c>
      <c r="I505">
        <v>1378866867</v>
      </c>
      <c r="J505">
        <v>1377570867</v>
      </c>
      <c r="K505" t="b">
        <v>0</v>
      </c>
      <c r="L505">
        <v>5</v>
      </c>
      <c r="M505" t="b">
        <v>0</v>
      </c>
      <c r="N505" t="s">
        <v>8269</v>
      </c>
      <c r="O505" s="5">
        <f>((E505/D505) *100)</f>
        <v>2.4</v>
      </c>
      <c r="P505" s="6">
        <f>IF(L505 = 0, 0, E505/L505)</f>
        <v>4.8</v>
      </c>
      <c r="Q505" t="str">
        <f>MID(N505,1,FIND("/",N505,1)-1)</f>
        <v>film &amp; video</v>
      </c>
      <c r="R505" t="str">
        <f>MID(N505,FIND("/",N505,1)+1,LEN(N505))</f>
        <v>animation</v>
      </c>
      <c r="S505" s="10">
        <f>(((J505/60)/60)/24)+DATE(1970,1,1)+(-5/24)</f>
        <v>41512.898923611108</v>
      </c>
      <c r="T505" s="10">
        <f>(((I505/60)/60)/24)+DATE(1970,1,1)+(-5/24)</f>
        <v>41527.898923611108</v>
      </c>
    </row>
    <row r="506" spans="1:20" ht="28.8" x14ac:dyDescent="0.3">
      <c r="A506">
        <v>2138</v>
      </c>
      <c r="B506" s="3" t="s">
        <v>2138</v>
      </c>
      <c r="C506" s="3" t="s">
        <v>6247</v>
      </c>
      <c r="D506">
        <v>1000</v>
      </c>
      <c r="E506">
        <v>128</v>
      </c>
      <c r="F506" t="s">
        <v>8220</v>
      </c>
      <c r="G506" t="s">
        <v>8224</v>
      </c>
      <c r="H506" t="s">
        <v>8246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8281</v>
      </c>
      <c r="O506" s="5">
        <f>((E506/D506) *100)</f>
        <v>12.8</v>
      </c>
      <c r="P506" s="6">
        <f>IF(L506 = 0, 0, E506/L506)</f>
        <v>10.666666666666666</v>
      </c>
      <c r="Q506" t="str">
        <f>MID(N506,1,FIND("/",N506,1)-1)</f>
        <v>games</v>
      </c>
      <c r="R506" t="str">
        <f>MID(N506,FIND("/",N506,1)+1,LEN(N506))</f>
        <v>video games</v>
      </c>
      <c r="S506" s="10">
        <f>(((J506/60)/60)/24)+DATE(1970,1,1)+(-5/24)</f>
        <v>41556.804849537039</v>
      </c>
      <c r="T506" s="10">
        <f>(((I506/60)/60)/24)+DATE(1970,1,1)+(-5/24)</f>
        <v>41586.846516203703</v>
      </c>
    </row>
    <row r="507" spans="1:20" ht="43.2" x14ac:dyDescent="0.3">
      <c r="A507">
        <v>416</v>
      </c>
      <c r="B507" s="3" t="s">
        <v>416</v>
      </c>
      <c r="C507" s="3" t="s">
        <v>4525</v>
      </c>
      <c r="D507">
        <v>1000</v>
      </c>
      <c r="E507">
        <v>1202.17</v>
      </c>
      <c r="F507" t="s">
        <v>8218</v>
      </c>
      <c r="G507" t="s">
        <v>8223</v>
      </c>
      <c r="H507" t="s">
        <v>8245</v>
      </c>
      <c r="I507">
        <v>1391851831</v>
      </c>
      <c r="J507">
        <v>1389259831</v>
      </c>
      <c r="K507" t="b">
        <v>0</v>
      </c>
      <c r="L507">
        <v>25</v>
      </c>
      <c r="M507" t="b">
        <v>1</v>
      </c>
      <c r="N507" t="s">
        <v>8268</v>
      </c>
      <c r="O507" s="5">
        <f>((E507/D507) *100)</f>
        <v>120.21700000000001</v>
      </c>
      <c r="P507" s="6">
        <f>IF(L507 = 0, 0, E507/L507)</f>
        <v>48.086800000000004</v>
      </c>
      <c r="Q507" t="str">
        <f>MID(N507,1,FIND("/",N507,1)-1)</f>
        <v>film &amp; video</v>
      </c>
      <c r="R507" t="str">
        <f>MID(N507,FIND("/",N507,1)+1,LEN(N507))</f>
        <v>documentary</v>
      </c>
      <c r="S507" s="10">
        <f>(((J507/60)/60)/24)+DATE(1970,1,1)+(-5/24)</f>
        <v>41648.187858796293</v>
      </c>
      <c r="T507" s="10">
        <f>(((I507/60)/60)/24)+DATE(1970,1,1)+(-5/24)</f>
        <v>41678.187858796293</v>
      </c>
    </row>
    <row r="508" spans="1:20" ht="43.2" x14ac:dyDescent="0.3">
      <c r="A508">
        <v>784</v>
      </c>
      <c r="B508" s="3" t="s">
        <v>784</v>
      </c>
      <c r="C508" s="3" t="s">
        <v>4893</v>
      </c>
      <c r="D508">
        <v>1000</v>
      </c>
      <c r="E508">
        <v>1025</v>
      </c>
      <c r="F508" t="s">
        <v>8218</v>
      </c>
      <c r="G508" t="s">
        <v>8223</v>
      </c>
      <c r="H508" t="s">
        <v>8245</v>
      </c>
      <c r="I508">
        <v>1395023719</v>
      </c>
      <c r="J508">
        <v>1391571319</v>
      </c>
      <c r="K508" t="b">
        <v>0</v>
      </c>
      <c r="L508">
        <v>10</v>
      </c>
      <c r="M508" t="b">
        <v>1</v>
      </c>
      <c r="N508" t="s">
        <v>8275</v>
      </c>
      <c r="O508" s="5">
        <f>((E508/D508) *100)</f>
        <v>102.49999999999999</v>
      </c>
      <c r="P508" s="6">
        <f>IF(L508 = 0, 0, E508/L508)</f>
        <v>102.5</v>
      </c>
      <c r="Q508" t="str">
        <f>MID(N508,1,FIND("/",N508,1)-1)</f>
        <v>music</v>
      </c>
      <c r="R508" t="str">
        <f>MID(N508,FIND("/",N508,1)+1,LEN(N508))</f>
        <v>rock</v>
      </c>
      <c r="S508" s="10">
        <f>(((J508/60)/60)/24)+DATE(1970,1,1)+(-5/24)</f>
        <v>41674.941192129627</v>
      </c>
      <c r="T508" s="10">
        <f>(((I508/60)/60)/24)+DATE(1970,1,1)+(-5/24)</f>
        <v>41714.899525462963</v>
      </c>
    </row>
    <row r="509" spans="1:20" ht="43.2" x14ac:dyDescent="0.3">
      <c r="A509">
        <v>3709</v>
      </c>
      <c r="B509" s="3" t="s">
        <v>3705</v>
      </c>
      <c r="C509" s="3" t="s">
        <v>7818</v>
      </c>
      <c r="D509">
        <v>1000</v>
      </c>
      <c r="E509">
        <v>1082.5</v>
      </c>
      <c r="F509" t="s">
        <v>8218</v>
      </c>
      <c r="G509" t="s">
        <v>8224</v>
      </c>
      <c r="H509" t="s">
        <v>8246</v>
      </c>
      <c r="I509">
        <v>1403715546</v>
      </c>
      <c r="J509">
        <v>1401123546</v>
      </c>
      <c r="K509" t="b">
        <v>0</v>
      </c>
      <c r="L509">
        <v>35</v>
      </c>
      <c r="M509" t="b">
        <v>1</v>
      </c>
      <c r="N509" t="s">
        <v>8270</v>
      </c>
      <c r="O509" s="5">
        <f>((E509/D509) *100)</f>
        <v>108.25</v>
      </c>
      <c r="P509" s="6">
        <f>IF(L509 = 0, 0, E509/L509)</f>
        <v>30.928571428571427</v>
      </c>
      <c r="Q509" t="str">
        <f>MID(N509,1,FIND("/",N509,1)-1)</f>
        <v>theater</v>
      </c>
      <c r="R509" t="str">
        <f>MID(N509,FIND("/",N509,1)+1,LEN(N509))</f>
        <v>plays</v>
      </c>
      <c r="S509" s="10">
        <f>(((J509/60)/60)/24)+DATE(1970,1,1)+(-5/24)</f>
        <v>41785.499374999999</v>
      </c>
      <c r="T509" s="10">
        <f>(((I509/60)/60)/24)+DATE(1970,1,1)+(-5/24)</f>
        <v>41815.499374999999</v>
      </c>
    </row>
    <row r="510" spans="1:20" ht="28.8" x14ac:dyDescent="0.3">
      <c r="A510">
        <v>1680</v>
      </c>
      <c r="B510" s="3" t="s">
        <v>1680</v>
      </c>
      <c r="C510" s="3" t="s">
        <v>5789</v>
      </c>
      <c r="D510">
        <v>1000</v>
      </c>
      <c r="E510">
        <v>1175</v>
      </c>
      <c r="F510" t="s">
        <v>8218</v>
      </c>
      <c r="G510" t="s">
        <v>8223</v>
      </c>
      <c r="H510" t="s">
        <v>8245</v>
      </c>
      <c r="I510">
        <v>1405188667</v>
      </c>
      <c r="J510">
        <v>1402596667</v>
      </c>
      <c r="K510" t="b">
        <v>0</v>
      </c>
      <c r="L510">
        <v>25</v>
      </c>
      <c r="M510" t="b">
        <v>1</v>
      </c>
      <c r="N510" t="s">
        <v>8291</v>
      </c>
      <c r="O510" s="5">
        <f>((E510/D510) *100)</f>
        <v>117.5</v>
      </c>
      <c r="P510" s="6">
        <f>IF(L510 = 0, 0, E510/L510)</f>
        <v>47</v>
      </c>
      <c r="Q510" t="str">
        <f>MID(N510,1,FIND("/",N510,1)-1)</f>
        <v>music</v>
      </c>
      <c r="R510" t="str">
        <f>MID(N510,FIND("/",N510,1)+1,LEN(N510))</f>
        <v>pop</v>
      </c>
      <c r="S510" s="10">
        <f>(((J510/60)/60)/24)+DATE(1970,1,1)+(-5/24)</f>
        <v>41802.549386574072</v>
      </c>
      <c r="T510" s="10">
        <f>(((I510/60)/60)/24)+DATE(1970,1,1)+(-5/24)</f>
        <v>41832.549386574072</v>
      </c>
    </row>
    <row r="511" spans="1:20" ht="43.2" x14ac:dyDescent="0.3">
      <c r="A511">
        <v>2787</v>
      </c>
      <c r="B511" s="3" t="s">
        <v>2786</v>
      </c>
      <c r="C511" s="3" t="s">
        <v>6896</v>
      </c>
      <c r="D511">
        <v>1000</v>
      </c>
      <c r="E511">
        <v>1197</v>
      </c>
      <c r="F511" t="s">
        <v>8218</v>
      </c>
      <c r="G511" t="s">
        <v>8223</v>
      </c>
      <c r="H511" t="s">
        <v>8245</v>
      </c>
      <c r="I511">
        <v>1405658752</v>
      </c>
      <c r="J511">
        <v>1403066752</v>
      </c>
      <c r="K511" t="b">
        <v>0</v>
      </c>
      <c r="L511">
        <v>38</v>
      </c>
      <c r="M511" t="b">
        <v>1</v>
      </c>
      <c r="N511" t="s">
        <v>8270</v>
      </c>
      <c r="O511" s="5">
        <f>((E511/D511) *100)</f>
        <v>119.7</v>
      </c>
      <c r="P511" s="6">
        <f>IF(L511 = 0, 0, E511/L511)</f>
        <v>31.5</v>
      </c>
      <c r="Q511" t="str">
        <f>MID(N511,1,FIND("/",N511,1)-1)</f>
        <v>theater</v>
      </c>
      <c r="R511" t="str">
        <f>MID(N511,FIND("/",N511,1)+1,LEN(N511))</f>
        <v>plays</v>
      </c>
      <c r="S511" s="10">
        <f>(((J511/60)/60)/24)+DATE(1970,1,1)+(-5/24)</f>
        <v>41807.990185185183</v>
      </c>
      <c r="T511" s="10">
        <f>(((I511/60)/60)/24)+DATE(1970,1,1)+(-5/24)</f>
        <v>41837.990185185183</v>
      </c>
    </row>
    <row r="512" spans="1:20" ht="57.6" x14ac:dyDescent="0.3">
      <c r="A512">
        <v>4072</v>
      </c>
      <c r="B512" s="3" t="s">
        <v>4067</v>
      </c>
      <c r="C512" s="3" t="s">
        <v>8174</v>
      </c>
      <c r="D512">
        <v>1000</v>
      </c>
      <c r="E512">
        <v>4</v>
      </c>
      <c r="F512" t="s">
        <v>8220</v>
      </c>
      <c r="G512" t="s">
        <v>8224</v>
      </c>
      <c r="H512" t="s">
        <v>8246</v>
      </c>
      <c r="I512">
        <v>1408646111</v>
      </c>
      <c r="J512">
        <v>1403462111</v>
      </c>
      <c r="K512" t="b">
        <v>0</v>
      </c>
      <c r="L512">
        <v>2</v>
      </c>
      <c r="M512" t="b">
        <v>0</v>
      </c>
      <c r="N512" t="s">
        <v>8270</v>
      </c>
      <c r="O512" s="5">
        <f>((E512/D512) *100)</f>
        <v>0.4</v>
      </c>
      <c r="P512" s="6">
        <f>IF(L512 = 0, 0, E512/L512)</f>
        <v>2</v>
      </c>
      <c r="Q512" t="str">
        <f>MID(N512,1,FIND("/",N512,1)-1)</f>
        <v>theater</v>
      </c>
      <c r="R512" t="str">
        <f>MID(N512,FIND("/",N512,1)+1,LEN(N512))</f>
        <v>plays</v>
      </c>
      <c r="S512" s="10">
        <f>(((J512/60)/60)/24)+DATE(1970,1,1)+(-5/24)</f>
        <v>41812.566099537034</v>
      </c>
      <c r="T512" s="10">
        <f>(((I512/60)/60)/24)+DATE(1970,1,1)+(-5/24)</f>
        <v>41872.566099537034</v>
      </c>
    </row>
    <row r="513" spans="1:20" ht="43.2" x14ac:dyDescent="0.3">
      <c r="A513">
        <v>3452</v>
      </c>
      <c r="B513" s="3" t="s">
        <v>3450</v>
      </c>
      <c r="C513" s="3" t="s">
        <v>7561</v>
      </c>
      <c r="D513">
        <v>1000</v>
      </c>
      <c r="E513">
        <v>1532</v>
      </c>
      <c r="F513" t="s">
        <v>8218</v>
      </c>
      <c r="G513" t="s">
        <v>8223</v>
      </c>
      <c r="H513" t="s">
        <v>8245</v>
      </c>
      <c r="I513">
        <v>1406087940</v>
      </c>
      <c r="J513">
        <v>1404141626</v>
      </c>
      <c r="K513" t="b">
        <v>0</v>
      </c>
      <c r="L513">
        <v>37</v>
      </c>
      <c r="M513" t="b">
        <v>1</v>
      </c>
      <c r="N513" t="s">
        <v>8270</v>
      </c>
      <c r="O513" s="5">
        <f>((E513/D513) *100)</f>
        <v>153.19999999999999</v>
      </c>
      <c r="P513" s="6">
        <f>IF(L513 = 0, 0, E513/L513)</f>
        <v>41.405405405405403</v>
      </c>
      <c r="Q513" t="str">
        <f>MID(N513,1,FIND("/",N513,1)-1)</f>
        <v>theater</v>
      </c>
      <c r="R513" t="str">
        <f>MID(N513,FIND("/",N513,1)+1,LEN(N513))</f>
        <v>plays</v>
      </c>
      <c r="S513" s="10">
        <f>(((J513/60)/60)/24)+DATE(1970,1,1)+(-5/24)</f>
        <v>41820.430856481478</v>
      </c>
      <c r="T513" s="10">
        <f>(((I513/60)/60)/24)+DATE(1970,1,1)+(-5/24)</f>
        <v>41842.957638888889</v>
      </c>
    </row>
    <row r="514" spans="1:20" x14ac:dyDescent="0.3">
      <c r="A514">
        <v>1128</v>
      </c>
      <c r="B514" s="3" t="s">
        <v>1128</v>
      </c>
      <c r="C514" s="3" t="s">
        <v>5237</v>
      </c>
      <c r="D514">
        <v>1000</v>
      </c>
      <c r="E514">
        <v>1</v>
      </c>
      <c r="F514" t="s">
        <v>8220</v>
      </c>
      <c r="G514" t="s">
        <v>8224</v>
      </c>
      <c r="H514" t="s">
        <v>8246</v>
      </c>
      <c r="I514">
        <v>1407425717</v>
      </c>
      <c r="J514">
        <v>1404833717</v>
      </c>
      <c r="K514" t="b">
        <v>0</v>
      </c>
      <c r="L514">
        <v>1</v>
      </c>
      <c r="M514" t="b">
        <v>0</v>
      </c>
      <c r="N514" t="s">
        <v>8282</v>
      </c>
      <c r="O514" s="5">
        <f>((E514/D514) *100)</f>
        <v>0.1</v>
      </c>
      <c r="P514" s="6">
        <f>IF(L514 = 0, 0, E514/L514)</f>
        <v>1</v>
      </c>
      <c r="Q514" t="str">
        <f>MID(N514,1,FIND("/",N514,1)-1)</f>
        <v>games</v>
      </c>
      <c r="R514" t="str">
        <f>MID(N514,FIND("/",N514,1)+1,LEN(N514))</f>
        <v>mobile games</v>
      </c>
      <c r="S514" s="10">
        <f>(((J514/60)/60)/24)+DATE(1970,1,1)+(-5/24)</f>
        <v>41828.441168981481</v>
      </c>
      <c r="T514" s="10">
        <f>(((I514/60)/60)/24)+DATE(1970,1,1)+(-5/24)</f>
        <v>41858.441168981481</v>
      </c>
    </row>
    <row r="515" spans="1:20" ht="43.2" x14ac:dyDescent="0.3">
      <c r="A515">
        <v>3185</v>
      </c>
      <c r="B515" s="3" t="s">
        <v>3184</v>
      </c>
      <c r="C515" s="3" t="s">
        <v>7294</v>
      </c>
      <c r="D515">
        <v>1000</v>
      </c>
      <c r="E515">
        <v>1000</v>
      </c>
      <c r="F515" t="s">
        <v>8218</v>
      </c>
      <c r="G515" t="s">
        <v>8224</v>
      </c>
      <c r="H515" t="s">
        <v>8246</v>
      </c>
      <c r="I515">
        <v>1405553241</v>
      </c>
      <c r="J515">
        <v>1404948441</v>
      </c>
      <c r="K515" t="b">
        <v>1</v>
      </c>
      <c r="L515">
        <v>24</v>
      </c>
      <c r="M515" t="b">
        <v>1</v>
      </c>
      <c r="N515" t="s">
        <v>8270</v>
      </c>
      <c r="O515" s="5">
        <f>((E515/D515) *100)</f>
        <v>100</v>
      </c>
      <c r="P515" s="6">
        <f>IF(L515 = 0, 0, E515/L515)</f>
        <v>41.666666666666664</v>
      </c>
      <c r="Q515" t="str">
        <f>MID(N515,1,FIND("/",N515,1)-1)</f>
        <v>theater</v>
      </c>
      <c r="R515" t="str">
        <f>MID(N515,FIND("/",N515,1)+1,LEN(N515))</f>
        <v>plays</v>
      </c>
      <c r="S515" s="10">
        <f>(((J515/60)/60)/24)+DATE(1970,1,1)+(-5/24)</f>
        <v>41829.768993055557</v>
      </c>
      <c r="T515" s="10">
        <f>(((I515/60)/60)/24)+DATE(1970,1,1)+(-5/24)</f>
        <v>41836.768993055557</v>
      </c>
    </row>
    <row r="516" spans="1:20" ht="43.2" x14ac:dyDescent="0.3">
      <c r="A516">
        <v>2417</v>
      </c>
      <c r="B516" s="3" t="s">
        <v>2417</v>
      </c>
      <c r="C516" s="3" t="s">
        <v>6526</v>
      </c>
      <c r="D516">
        <v>1000</v>
      </c>
      <c r="E516">
        <v>0</v>
      </c>
      <c r="F516" t="s">
        <v>8220</v>
      </c>
      <c r="G516" t="s">
        <v>8223</v>
      </c>
      <c r="H516" t="s">
        <v>8245</v>
      </c>
      <c r="I516">
        <v>1407705187</v>
      </c>
      <c r="J516">
        <v>1405113187</v>
      </c>
      <c r="K516" t="b">
        <v>0</v>
      </c>
      <c r="L516">
        <v>0</v>
      </c>
      <c r="M516" t="b">
        <v>0</v>
      </c>
      <c r="N516" t="s">
        <v>8283</v>
      </c>
      <c r="O516" s="5">
        <f>((E516/D516) *100)</f>
        <v>0</v>
      </c>
      <c r="P516" s="6">
        <f>IF(L516 = 0, 0, E516/L516)</f>
        <v>0</v>
      </c>
      <c r="Q516" t="str">
        <f>MID(N516,1,FIND("/",N516,1)-1)</f>
        <v>food</v>
      </c>
      <c r="R516" t="str">
        <f>MID(N516,FIND("/",N516,1)+1,LEN(N516))</f>
        <v>food trucks</v>
      </c>
      <c r="S516" s="10">
        <f>(((J516/60)/60)/24)+DATE(1970,1,1)+(-5/24)</f>
        <v>41831.675775462958</v>
      </c>
      <c r="T516" s="10">
        <f>(((I516/60)/60)/24)+DATE(1970,1,1)+(-5/24)</f>
        <v>41861.675775462958</v>
      </c>
    </row>
    <row r="517" spans="1:20" ht="43.2" x14ac:dyDescent="0.3">
      <c r="A517">
        <v>1113</v>
      </c>
      <c r="B517" s="3" t="s">
        <v>1113</v>
      </c>
      <c r="C517" s="3" t="s">
        <v>5222</v>
      </c>
      <c r="D517">
        <v>1000</v>
      </c>
      <c r="E517">
        <v>5</v>
      </c>
      <c r="F517" t="s">
        <v>8220</v>
      </c>
      <c r="G517" t="s">
        <v>8224</v>
      </c>
      <c r="H517" t="s">
        <v>8246</v>
      </c>
      <c r="I517">
        <v>1408058820</v>
      </c>
      <c r="J517">
        <v>1405466820</v>
      </c>
      <c r="K517" t="b">
        <v>0</v>
      </c>
      <c r="L517">
        <v>1</v>
      </c>
      <c r="M517" t="b">
        <v>0</v>
      </c>
      <c r="N517" t="s">
        <v>8281</v>
      </c>
      <c r="O517" s="5">
        <f>((E517/D517) *100)</f>
        <v>0.5</v>
      </c>
      <c r="P517" s="6">
        <f>IF(L517 = 0, 0, E517/L517)</f>
        <v>5</v>
      </c>
      <c r="Q517" t="str">
        <f>MID(N517,1,FIND("/",N517,1)-1)</f>
        <v>games</v>
      </c>
      <c r="R517" t="str">
        <f>MID(N517,FIND("/",N517,1)+1,LEN(N517))</f>
        <v>video games</v>
      </c>
      <c r="S517" s="10">
        <f>(((J517/60)/60)/24)+DATE(1970,1,1)+(-5/24)</f>
        <v>41835.768749999996</v>
      </c>
      <c r="T517" s="10">
        <f>(((I517/60)/60)/24)+DATE(1970,1,1)+(-5/24)</f>
        <v>41865.768749999996</v>
      </c>
    </row>
    <row r="518" spans="1:20" ht="43.2" x14ac:dyDescent="0.3">
      <c r="A518">
        <v>3329</v>
      </c>
      <c r="B518" s="3" t="s">
        <v>3328</v>
      </c>
      <c r="C518" s="3" t="s">
        <v>7438</v>
      </c>
      <c r="D518">
        <v>1000</v>
      </c>
      <c r="E518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8270</v>
      </c>
      <c r="O518" s="5">
        <f>((E518/D518) *100)</f>
        <v>116.8</v>
      </c>
      <c r="P518" s="6">
        <f>IF(L518 = 0, 0, E518/L518)</f>
        <v>44.92307692307692</v>
      </c>
      <c r="Q518" t="str">
        <f>MID(N518,1,FIND("/",N518,1)-1)</f>
        <v>theater</v>
      </c>
      <c r="R518" t="str">
        <f>MID(N518,FIND("/",N518,1)+1,LEN(N518))</f>
        <v>plays</v>
      </c>
      <c r="S518" s="10">
        <f>(((J518/60)/60)/24)+DATE(1970,1,1)+(-5/24)</f>
        <v>41837.114675925921</v>
      </c>
      <c r="T518" s="10">
        <f>(((I518/60)/60)/24)+DATE(1970,1,1)+(-5/24)</f>
        <v>41847.75</v>
      </c>
    </row>
    <row r="519" spans="1:20" ht="43.2" x14ac:dyDescent="0.3">
      <c r="A519">
        <v>1546</v>
      </c>
      <c r="B519" s="3" t="s">
        <v>1546</v>
      </c>
      <c r="C519" s="3" t="s">
        <v>5655</v>
      </c>
      <c r="D519">
        <v>1000</v>
      </c>
      <c r="E519">
        <v>289</v>
      </c>
      <c r="F519" t="s">
        <v>8220</v>
      </c>
      <c r="G519" t="s">
        <v>8224</v>
      </c>
      <c r="H519" t="s">
        <v>8246</v>
      </c>
      <c r="I519">
        <v>1410930399</v>
      </c>
      <c r="J519">
        <v>1405746399</v>
      </c>
      <c r="K519" t="b">
        <v>0</v>
      </c>
      <c r="L519">
        <v>11</v>
      </c>
      <c r="M519" t="b">
        <v>0</v>
      </c>
      <c r="N519" t="s">
        <v>8288</v>
      </c>
      <c r="O519" s="5">
        <f>((E519/D519) *100)</f>
        <v>28.9</v>
      </c>
      <c r="P519" s="6">
        <f>IF(L519 = 0, 0, E519/L519)</f>
        <v>26.272727272727273</v>
      </c>
      <c r="Q519" t="str">
        <f>MID(N519,1,FIND("/",N519,1)-1)</f>
        <v>photography</v>
      </c>
      <c r="R519" t="str">
        <f>MID(N519,FIND("/",N519,1)+1,LEN(N519))</f>
        <v>nature</v>
      </c>
      <c r="S519" s="10">
        <f>(((J519/60)/60)/24)+DATE(1970,1,1)+(-5/24)</f>
        <v>41839.004618055551</v>
      </c>
      <c r="T519" s="10">
        <f>(((I519/60)/60)/24)+DATE(1970,1,1)+(-5/24)</f>
        <v>41899.004618055551</v>
      </c>
    </row>
    <row r="520" spans="1:20" ht="43.2" x14ac:dyDescent="0.3">
      <c r="A520">
        <v>3372</v>
      </c>
      <c r="B520" s="3" t="s">
        <v>3370</v>
      </c>
      <c r="C520" s="3" t="s">
        <v>7481</v>
      </c>
      <c r="D520">
        <v>1000</v>
      </c>
      <c r="E520">
        <v>1035</v>
      </c>
      <c r="F520" t="s">
        <v>8218</v>
      </c>
      <c r="G520" t="s">
        <v>8223</v>
      </c>
      <c r="H520" t="s">
        <v>8245</v>
      </c>
      <c r="I520">
        <v>1408942740</v>
      </c>
      <c r="J520">
        <v>1407157756</v>
      </c>
      <c r="K520" t="b">
        <v>0</v>
      </c>
      <c r="L520">
        <v>27</v>
      </c>
      <c r="M520" t="b">
        <v>1</v>
      </c>
      <c r="N520" t="s">
        <v>8270</v>
      </c>
      <c r="O520" s="5">
        <f>((E520/D520) *100)</f>
        <v>103.49999999999999</v>
      </c>
      <c r="P520" s="6">
        <f>IF(L520 = 0, 0, E520/L520)</f>
        <v>38.333333333333336</v>
      </c>
      <c r="Q520" t="str">
        <f>MID(N520,1,FIND("/",N520,1)-1)</f>
        <v>theater</v>
      </c>
      <c r="R520" t="str">
        <f>MID(N520,FIND("/",N520,1)+1,LEN(N520))</f>
        <v>plays</v>
      </c>
      <c r="S520" s="10">
        <f>(((J520/60)/60)/24)+DATE(1970,1,1)+(-5/24)</f>
        <v>41855.339768518512</v>
      </c>
      <c r="T520" s="10">
        <f>(((I520/60)/60)/24)+DATE(1970,1,1)+(-5/24)</f>
        <v>41875.999305555553</v>
      </c>
    </row>
    <row r="521" spans="1:20" ht="43.2" x14ac:dyDescent="0.3">
      <c r="A521">
        <v>3443</v>
      </c>
      <c r="B521" s="3" t="s">
        <v>3441</v>
      </c>
      <c r="C521" s="3" t="s">
        <v>7552</v>
      </c>
      <c r="D521">
        <v>1000</v>
      </c>
      <c r="E521">
        <v>1855</v>
      </c>
      <c r="F521" t="s">
        <v>8218</v>
      </c>
      <c r="G521" t="s">
        <v>8223</v>
      </c>
      <c r="H521" t="s">
        <v>8245</v>
      </c>
      <c r="I521">
        <v>1410266146</v>
      </c>
      <c r="J521">
        <v>1407674146</v>
      </c>
      <c r="K521" t="b">
        <v>0</v>
      </c>
      <c r="L521">
        <v>45</v>
      </c>
      <c r="M521" t="b">
        <v>1</v>
      </c>
      <c r="N521" t="s">
        <v>8270</v>
      </c>
      <c r="O521" s="5">
        <f>((E521/D521) *100)</f>
        <v>185.5</v>
      </c>
      <c r="P521" s="6">
        <f>IF(L521 = 0, 0, E521/L521)</f>
        <v>41.222222222222221</v>
      </c>
      <c r="Q521" t="str">
        <f>MID(N521,1,FIND("/",N521,1)-1)</f>
        <v>theater</v>
      </c>
      <c r="R521" t="str">
        <f>MID(N521,FIND("/",N521,1)+1,LEN(N521))</f>
        <v>plays</v>
      </c>
      <c r="S521" s="10">
        <f>(((J521/60)/60)/24)+DATE(1970,1,1)+(-5/24)</f>
        <v>41861.316504629627</v>
      </c>
      <c r="T521" s="10">
        <f>(((I521/60)/60)/24)+DATE(1970,1,1)+(-5/24)</f>
        <v>41891.316504629627</v>
      </c>
    </row>
    <row r="522" spans="1:20" ht="43.2" x14ac:dyDescent="0.3">
      <c r="A522">
        <v>3598</v>
      </c>
      <c r="B522" s="3" t="s">
        <v>3596</v>
      </c>
      <c r="C522" s="3" t="s">
        <v>7707</v>
      </c>
      <c r="D522">
        <v>1000</v>
      </c>
      <c r="E522">
        <v>1101</v>
      </c>
      <c r="F522" t="s">
        <v>8218</v>
      </c>
      <c r="G522" t="s">
        <v>8223</v>
      </c>
      <c r="H522" t="s">
        <v>8245</v>
      </c>
      <c r="I522">
        <v>1409720340</v>
      </c>
      <c r="J522">
        <v>1408129822</v>
      </c>
      <c r="K522" t="b">
        <v>0</v>
      </c>
      <c r="L522">
        <v>27</v>
      </c>
      <c r="M522" t="b">
        <v>1</v>
      </c>
      <c r="N522" t="s">
        <v>8270</v>
      </c>
      <c r="O522" s="5">
        <f>((E522/D522) *100)</f>
        <v>110.1</v>
      </c>
      <c r="P522" s="6">
        <f>IF(L522 = 0, 0, E522/L522)</f>
        <v>40.777777777777779</v>
      </c>
      <c r="Q522" t="str">
        <f>MID(N522,1,FIND("/",N522,1)-1)</f>
        <v>theater</v>
      </c>
      <c r="R522" t="str">
        <f>MID(N522,FIND("/",N522,1)+1,LEN(N522))</f>
        <v>plays</v>
      </c>
      <c r="S522" s="10">
        <f>(((J522/60)/60)/24)+DATE(1970,1,1)+(-5/24)</f>
        <v>41866.590532407405</v>
      </c>
      <c r="T522" s="10">
        <f>(((I522/60)/60)/24)+DATE(1970,1,1)+(-5/24)</f>
        <v>41884.999305555553</v>
      </c>
    </row>
    <row r="523" spans="1:20" ht="57.6" x14ac:dyDescent="0.3">
      <c r="A523">
        <v>3892</v>
      </c>
      <c r="B523" s="3" t="s">
        <v>3888</v>
      </c>
      <c r="C523" s="3" t="s">
        <v>7999</v>
      </c>
      <c r="D523">
        <v>1000</v>
      </c>
      <c r="E523">
        <v>0</v>
      </c>
      <c r="F523" t="s">
        <v>8220</v>
      </c>
      <c r="G523" t="s">
        <v>8223</v>
      </c>
      <c r="H523" t="s">
        <v>8245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8270</v>
      </c>
      <c r="O523" s="5">
        <f>((E523/D523) *100)</f>
        <v>0</v>
      </c>
      <c r="P523" s="6">
        <f>IF(L523 = 0, 0, E523/L523)</f>
        <v>0</v>
      </c>
      <c r="Q523" t="str">
        <f>MID(N523,1,FIND("/",N523,1)-1)</f>
        <v>theater</v>
      </c>
      <c r="R523" t="str">
        <f>MID(N523,FIND("/",N523,1)+1,LEN(N523))</f>
        <v>plays</v>
      </c>
      <c r="S523" s="10">
        <f>(((J523/60)/60)/24)+DATE(1970,1,1)+(-5/24)</f>
        <v>41867.44394675926</v>
      </c>
      <c r="T523" s="10">
        <f>(((I523/60)/60)/24)+DATE(1970,1,1)+(-5/24)</f>
        <v>41875.083333333328</v>
      </c>
    </row>
    <row r="524" spans="1:20" ht="43.2" x14ac:dyDescent="0.3">
      <c r="A524">
        <v>3568</v>
      </c>
      <c r="B524" s="3" t="s">
        <v>3566</v>
      </c>
      <c r="C524" s="3" t="s">
        <v>7677</v>
      </c>
      <c r="D524">
        <v>1000</v>
      </c>
      <c r="E524">
        <v>1110</v>
      </c>
      <c r="F524" t="s">
        <v>8218</v>
      </c>
      <c r="G524" t="s">
        <v>8223</v>
      </c>
      <c r="H524" t="s">
        <v>8245</v>
      </c>
      <c r="I524">
        <v>1410975994</v>
      </c>
      <c r="J524">
        <v>1408383994</v>
      </c>
      <c r="K524" t="b">
        <v>0</v>
      </c>
      <c r="L524">
        <v>19</v>
      </c>
      <c r="M524" t="b">
        <v>1</v>
      </c>
      <c r="N524" t="s">
        <v>8270</v>
      </c>
      <c r="O524" s="5">
        <f>((E524/D524) *100)</f>
        <v>111.00000000000001</v>
      </c>
      <c r="P524" s="6">
        <f>IF(L524 = 0, 0, E524/L524)</f>
        <v>58.421052631578945</v>
      </c>
      <c r="Q524" t="str">
        <f>MID(N524,1,FIND("/",N524,1)-1)</f>
        <v>theater</v>
      </c>
      <c r="R524" t="str">
        <f>MID(N524,FIND("/",N524,1)+1,LEN(N524))</f>
        <v>plays</v>
      </c>
      <c r="S524" s="10">
        <f>(((J524/60)/60)/24)+DATE(1970,1,1)+(-5/24)</f>
        <v>41869.532337962963</v>
      </c>
      <c r="T524" s="10">
        <f>(((I524/60)/60)/24)+DATE(1970,1,1)+(-5/24)</f>
        <v>41899.532337962963</v>
      </c>
    </row>
    <row r="525" spans="1:20" ht="57.6" x14ac:dyDescent="0.3">
      <c r="A525">
        <v>2821</v>
      </c>
      <c r="B525" s="3" t="s">
        <v>2820</v>
      </c>
      <c r="C525" s="3" t="s">
        <v>6930</v>
      </c>
      <c r="D525">
        <v>1000</v>
      </c>
      <c r="E525">
        <v>1000</v>
      </c>
      <c r="F525" t="s">
        <v>8218</v>
      </c>
      <c r="G525" t="s">
        <v>8224</v>
      </c>
      <c r="H525" t="s">
        <v>8246</v>
      </c>
      <c r="I525">
        <v>1411510135</v>
      </c>
      <c r="J525">
        <v>1408918135</v>
      </c>
      <c r="K525" t="b">
        <v>0</v>
      </c>
      <c r="L525">
        <v>35</v>
      </c>
      <c r="M525" t="b">
        <v>1</v>
      </c>
      <c r="N525" t="s">
        <v>8270</v>
      </c>
      <c r="O525" s="5">
        <f>((E525/D525) *100)</f>
        <v>100</v>
      </c>
      <c r="P525" s="6">
        <f>IF(L525 = 0, 0, E525/L525)</f>
        <v>28.571428571428573</v>
      </c>
      <c r="Q525" t="str">
        <f>MID(N525,1,FIND("/",N525,1)-1)</f>
        <v>theater</v>
      </c>
      <c r="R525" t="str">
        <f>MID(N525,FIND("/",N525,1)+1,LEN(N525))</f>
        <v>plays</v>
      </c>
      <c r="S525" s="10">
        <f>(((J525/60)/60)/24)+DATE(1970,1,1)+(-5/24)</f>
        <v>41875.714525462965</v>
      </c>
      <c r="T525" s="10">
        <f>(((I525/60)/60)/24)+DATE(1970,1,1)+(-5/24)</f>
        <v>41905.714525462965</v>
      </c>
    </row>
    <row r="526" spans="1:20" ht="28.8" x14ac:dyDescent="0.3">
      <c r="A526">
        <v>3622</v>
      </c>
      <c r="B526" s="3" t="s">
        <v>3619</v>
      </c>
      <c r="C526" s="3" t="s">
        <v>7731</v>
      </c>
      <c r="D526">
        <v>1000</v>
      </c>
      <c r="E526">
        <v>1000.99</v>
      </c>
      <c r="F526" t="s">
        <v>8218</v>
      </c>
      <c r="G526" t="s">
        <v>8223</v>
      </c>
      <c r="H526" t="s">
        <v>8245</v>
      </c>
      <c r="I526">
        <v>1411874580</v>
      </c>
      <c r="J526">
        <v>1409030371</v>
      </c>
      <c r="K526" t="b">
        <v>0</v>
      </c>
      <c r="L526">
        <v>21</v>
      </c>
      <c r="M526" t="b">
        <v>1</v>
      </c>
      <c r="N526" t="s">
        <v>8270</v>
      </c>
      <c r="O526" s="5">
        <f>((E526/D526) *100)</f>
        <v>100.099</v>
      </c>
      <c r="P526" s="6">
        <f>IF(L526 = 0, 0, E526/L526)</f>
        <v>47.666190476190479</v>
      </c>
      <c r="Q526" t="str">
        <f>MID(N526,1,FIND("/",N526,1)-1)</f>
        <v>theater</v>
      </c>
      <c r="R526" t="str">
        <f>MID(N526,FIND("/",N526,1)+1,LEN(N526))</f>
        <v>plays</v>
      </c>
      <c r="S526" s="10">
        <f>(((J526/60)/60)/24)+DATE(1970,1,1)+(-5/24)</f>
        <v>41877.013553240737</v>
      </c>
      <c r="T526" s="10">
        <f>(((I526/60)/60)/24)+DATE(1970,1,1)+(-5/24)</f>
        <v>41909.932638888888</v>
      </c>
    </row>
    <row r="527" spans="1:20" ht="43.2" x14ac:dyDescent="0.3">
      <c r="A527">
        <v>2804</v>
      </c>
      <c r="B527" s="3" t="s">
        <v>2803</v>
      </c>
      <c r="C527" s="3" t="s">
        <v>6913</v>
      </c>
      <c r="D527">
        <v>1000</v>
      </c>
      <c r="E527">
        <v>1150</v>
      </c>
      <c r="F527" t="s">
        <v>8218</v>
      </c>
      <c r="G527" t="s">
        <v>8224</v>
      </c>
      <c r="H527" t="s">
        <v>8246</v>
      </c>
      <c r="I527">
        <v>1411987990</v>
      </c>
      <c r="J527">
        <v>1409395990</v>
      </c>
      <c r="K527" t="b">
        <v>0</v>
      </c>
      <c r="L527">
        <v>23</v>
      </c>
      <c r="M527" t="b">
        <v>1</v>
      </c>
      <c r="N527" t="s">
        <v>8270</v>
      </c>
      <c r="O527" s="5">
        <f>((E527/D527) *100)</f>
        <v>114.99999999999999</v>
      </c>
      <c r="P527" s="6">
        <f>IF(L527 = 0, 0, E527/L527)</f>
        <v>50</v>
      </c>
      <c r="Q527" t="str">
        <f>MID(N527,1,FIND("/",N527,1)-1)</f>
        <v>theater</v>
      </c>
      <c r="R527" t="str">
        <f>MID(N527,FIND("/",N527,1)+1,LEN(N527))</f>
        <v>plays</v>
      </c>
      <c r="S527" s="10">
        <f>(((J527/60)/60)/24)+DATE(1970,1,1)+(-5/24)</f>
        <v>41881.245254629626</v>
      </c>
      <c r="T527" s="10">
        <f>(((I527/60)/60)/24)+DATE(1970,1,1)+(-5/24)</f>
        <v>41911.245254629626</v>
      </c>
    </row>
    <row r="528" spans="1:20" ht="28.8" x14ac:dyDescent="0.3">
      <c r="A528">
        <v>3692</v>
      </c>
      <c r="B528" s="3" t="s">
        <v>3688</v>
      </c>
      <c r="C528" s="3" t="s">
        <v>7801</v>
      </c>
      <c r="D528">
        <v>1000</v>
      </c>
      <c r="E528">
        <v>1260</v>
      </c>
      <c r="F528" t="s">
        <v>8218</v>
      </c>
      <c r="G528" t="s">
        <v>8223</v>
      </c>
      <c r="H528" t="s">
        <v>8245</v>
      </c>
      <c r="I528">
        <v>1411084800</v>
      </c>
      <c r="J528">
        <v>1410304179</v>
      </c>
      <c r="K528" t="b">
        <v>0</v>
      </c>
      <c r="L528">
        <v>17</v>
      </c>
      <c r="M528" t="b">
        <v>1</v>
      </c>
      <c r="N528" t="s">
        <v>8270</v>
      </c>
      <c r="O528" s="5">
        <f>((E528/D528) *100)</f>
        <v>126</v>
      </c>
      <c r="P528" s="6">
        <f>IF(L528 = 0, 0, E528/L528)</f>
        <v>74.117647058823536</v>
      </c>
      <c r="Q528" t="str">
        <f>MID(N528,1,FIND("/",N528,1)-1)</f>
        <v>theater</v>
      </c>
      <c r="R528" t="str">
        <f>MID(N528,FIND("/",N528,1)+1,LEN(N528))</f>
        <v>plays</v>
      </c>
      <c r="S528" s="10">
        <f>(((J528/60)/60)/24)+DATE(1970,1,1)+(-5/24)</f>
        <v>41891.756701388884</v>
      </c>
      <c r="T528" s="10">
        <f>(((I528/60)/60)/24)+DATE(1970,1,1)+(-5/24)</f>
        <v>41900.791666666664</v>
      </c>
    </row>
    <row r="529" spans="1:20" ht="43.2" x14ac:dyDescent="0.3">
      <c r="A529">
        <v>3907</v>
      </c>
      <c r="B529" s="3" t="s">
        <v>3903</v>
      </c>
      <c r="C529" s="3" t="s">
        <v>8014</v>
      </c>
      <c r="D529">
        <v>1000</v>
      </c>
      <c r="E529">
        <v>153</v>
      </c>
      <c r="F529" t="s">
        <v>8220</v>
      </c>
      <c r="G529" t="s">
        <v>8223</v>
      </c>
      <c r="H529" t="s">
        <v>8245</v>
      </c>
      <c r="I529">
        <v>1414354080</v>
      </c>
      <c r="J529">
        <v>1411587606</v>
      </c>
      <c r="K529" t="b">
        <v>0</v>
      </c>
      <c r="L529">
        <v>4</v>
      </c>
      <c r="M529" t="b">
        <v>0</v>
      </c>
      <c r="N529" t="s">
        <v>8270</v>
      </c>
      <c r="O529" s="5">
        <f>((E529/D529) *100)</f>
        <v>15.299999999999999</v>
      </c>
      <c r="P529" s="6">
        <f>IF(L529 = 0, 0, E529/L529)</f>
        <v>38.25</v>
      </c>
      <c r="Q529" t="str">
        <f>MID(N529,1,FIND("/",N529,1)-1)</f>
        <v>theater</v>
      </c>
      <c r="R529" t="str">
        <f>MID(N529,FIND("/",N529,1)+1,LEN(N529))</f>
        <v>plays</v>
      </c>
      <c r="S529" s="10">
        <f>(((J529/60)/60)/24)+DATE(1970,1,1)+(-5/24)</f>
        <v>41906.611180555556</v>
      </c>
      <c r="T529" s="10">
        <f>(((I529/60)/60)/24)+DATE(1970,1,1)+(-5/24)</f>
        <v>41938.630555555552</v>
      </c>
    </row>
    <row r="530" spans="1:20" ht="57.6" x14ac:dyDescent="0.3">
      <c r="A530">
        <v>193</v>
      </c>
      <c r="B530" s="3" t="s">
        <v>194</v>
      </c>
      <c r="C530" s="3" t="s">
        <v>4302</v>
      </c>
      <c r="D530">
        <v>1000</v>
      </c>
      <c r="E530">
        <v>0</v>
      </c>
      <c r="F530" t="s">
        <v>8220</v>
      </c>
      <c r="G530" t="s">
        <v>8224</v>
      </c>
      <c r="H530" t="s">
        <v>8246</v>
      </c>
      <c r="I530">
        <v>1417217166</v>
      </c>
      <c r="J530">
        <v>1412029566</v>
      </c>
      <c r="K530" t="b">
        <v>0</v>
      </c>
      <c r="L530">
        <v>0</v>
      </c>
      <c r="M530" t="b">
        <v>0</v>
      </c>
      <c r="N530" t="s">
        <v>8267</v>
      </c>
      <c r="O530" s="5">
        <f>((E530/D530) *100)</f>
        <v>0</v>
      </c>
      <c r="P530" s="6">
        <f>IF(L530 = 0, 0, E530/L530)</f>
        <v>0</v>
      </c>
      <c r="Q530" t="str">
        <f>MID(N530,1,FIND("/",N530,1)-1)</f>
        <v>film &amp; video</v>
      </c>
      <c r="R530" t="str">
        <f>MID(N530,FIND("/",N530,1)+1,LEN(N530))</f>
        <v>drama</v>
      </c>
      <c r="S530" s="10">
        <f>(((J530/60)/60)/24)+DATE(1970,1,1)+(-5/24)</f>
        <v>41911.726458333331</v>
      </c>
      <c r="T530" s="10">
        <f>(((I530/60)/60)/24)+DATE(1970,1,1)+(-5/24)</f>
        <v>41971.768124999995</v>
      </c>
    </row>
    <row r="531" spans="1:20" ht="43.2" x14ac:dyDescent="0.3">
      <c r="A531">
        <v>2936</v>
      </c>
      <c r="B531" s="3" t="s">
        <v>2935</v>
      </c>
      <c r="C531" s="3" t="s">
        <v>7045</v>
      </c>
      <c r="D531">
        <v>1000</v>
      </c>
      <c r="E531">
        <v>1280</v>
      </c>
      <c r="F531" t="s">
        <v>8218</v>
      </c>
      <c r="G531" t="s">
        <v>8223</v>
      </c>
      <c r="H531" t="s">
        <v>8245</v>
      </c>
      <c r="I531">
        <v>1413176340</v>
      </c>
      <c r="J531">
        <v>1412091423</v>
      </c>
      <c r="K531" t="b">
        <v>0</v>
      </c>
      <c r="L531">
        <v>34</v>
      </c>
      <c r="M531" t="b">
        <v>1</v>
      </c>
      <c r="N531" t="s">
        <v>8304</v>
      </c>
      <c r="O531" s="5">
        <f>((E531/D531) *100)</f>
        <v>128</v>
      </c>
      <c r="P531" s="6">
        <f>IF(L531 = 0, 0, E531/L531)</f>
        <v>37.647058823529413</v>
      </c>
      <c r="Q531" t="str">
        <f>MID(N531,1,FIND("/",N531,1)-1)</f>
        <v>theater</v>
      </c>
      <c r="R531" t="str">
        <f>MID(N531,FIND("/",N531,1)+1,LEN(N531))</f>
        <v>musical</v>
      </c>
      <c r="S531" s="10">
        <f>(((J531/60)/60)/24)+DATE(1970,1,1)+(-5/24)</f>
        <v>41912.442395833328</v>
      </c>
      <c r="T531" s="10">
        <f>(((I531/60)/60)/24)+DATE(1970,1,1)+(-5/24)</f>
        <v>41924.999305555553</v>
      </c>
    </row>
    <row r="532" spans="1:20" ht="57.6" x14ac:dyDescent="0.3">
      <c r="A532">
        <v>2384</v>
      </c>
      <c r="B532" s="3" t="s">
        <v>2384</v>
      </c>
      <c r="C532" s="3" t="s">
        <v>6493</v>
      </c>
      <c r="D532">
        <v>1000</v>
      </c>
      <c r="E532">
        <v>8</v>
      </c>
      <c r="F532" t="s">
        <v>8219</v>
      </c>
      <c r="G532" t="s">
        <v>8223</v>
      </c>
      <c r="H532" t="s">
        <v>8245</v>
      </c>
      <c r="I532">
        <v>1415932643</v>
      </c>
      <c r="J532">
        <v>1413337043</v>
      </c>
      <c r="K532" t="b">
        <v>0</v>
      </c>
      <c r="L532">
        <v>8</v>
      </c>
      <c r="M532" t="b">
        <v>0</v>
      </c>
      <c r="N532" t="s">
        <v>8271</v>
      </c>
      <c r="O532" s="5">
        <f>((E532/D532) *100)</f>
        <v>0.8</v>
      </c>
      <c r="P532" s="6">
        <f>IF(L532 = 0, 0, E532/L532)</f>
        <v>1</v>
      </c>
      <c r="Q532" t="str">
        <f>MID(N532,1,FIND("/",N532,1)-1)</f>
        <v>technology</v>
      </c>
      <c r="R532" t="str">
        <f>MID(N532,FIND("/",N532,1)+1,LEN(N532))</f>
        <v>web</v>
      </c>
      <c r="S532" s="10">
        <f>(((J532/60)/60)/24)+DATE(1970,1,1)+(-5/24)</f>
        <v>41926.859293981477</v>
      </c>
      <c r="T532" s="10">
        <f>(((I532/60)/60)/24)+DATE(1970,1,1)+(-5/24)</f>
        <v>41956.900960648149</v>
      </c>
    </row>
    <row r="533" spans="1:20" ht="43.2" x14ac:dyDescent="0.3">
      <c r="A533">
        <v>2800</v>
      </c>
      <c r="B533" s="3" t="s">
        <v>2799</v>
      </c>
      <c r="C533" s="3" t="s">
        <v>6909</v>
      </c>
      <c r="D533">
        <v>1000</v>
      </c>
      <c r="E533">
        <v>1330</v>
      </c>
      <c r="F533" t="s">
        <v>8218</v>
      </c>
      <c r="G533" t="s">
        <v>8224</v>
      </c>
      <c r="H533" t="s">
        <v>8246</v>
      </c>
      <c r="I533">
        <v>1420377366</v>
      </c>
      <c r="J533">
        <v>1415193366</v>
      </c>
      <c r="K533" t="b">
        <v>0</v>
      </c>
      <c r="L533">
        <v>31</v>
      </c>
      <c r="M533" t="b">
        <v>1</v>
      </c>
      <c r="N533" t="s">
        <v>8270</v>
      </c>
      <c r="O533" s="5">
        <f>((E533/D533) *100)</f>
        <v>133</v>
      </c>
      <c r="P533" s="6">
        <f>IF(L533 = 0, 0, E533/L533)</f>
        <v>42.903225806451616</v>
      </c>
      <c r="Q533" t="str">
        <f>MID(N533,1,FIND("/",N533,1)-1)</f>
        <v>theater</v>
      </c>
      <c r="R533" t="str">
        <f>MID(N533,FIND("/",N533,1)+1,LEN(N533))</f>
        <v>plays</v>
      </c>
      <c r="S533" s="10">
        <f>(((J533/60)/60)/24)+DATE(1970,1,1)+(-5/24)</f>
        <v>41948.344513888886</v>
      </c>
      <c r="T533" s="10">
        <f>(((I533/60)/60)/24)+DATE(1970,1,1)+(-5/24)</f>
        <v>42008.344513888886</v>
      </c>
    </row>
    <row r="534" spans="1:20" ht="43.2" x14ac:dyDescent="0.3">
      <c r="A534">
        <v>2858</v>
      </c>
      <c r="B534" s="3" t="s">
        <v>2857</v>
      </c>
      <c r="C534" s="3" t="s">
        <v>6967</v>
      </c>
      <c r="D534">
        <v>1000</v>
      </c>
      <c r="E534">
        <v>0</v>
      </c>
      <c r="F534" t="s">
        <v>8220</v>
      </c>
      <c r="G534" t="s">
        <v>8232</v>
      </c>
      <c r="H534" t="s">
        <v>8248</v>
      </c>
      <c r="I534">
        <v>1417778880</v>
      </c>
      <c r="J534">
        <v>1415711095</v>
      </c>
      <c r="K534" t="b">
        <v>0</v>
      </c>
      <c r="L534">
        <v>0</v>
      </c>
      <c r="M534" t="b">
        <v>0</v>
      </c>
      <c r="N534" t="s">
        <v>8270</v>
      </c>
      <c r="O534" s="5">
        <f>((E534/D534) *100)</f>
        <v>0</v>
      </c>
      <c r="P534" s="6">
        <f>IF(L534 = 0, 0, E534/L534)</f>
        <v>0</v>
      </c>
      <c r="Q534" t="str">
        <f>MID(N534,1,FIND("/",N534,1)-1)</f>
        <v>theater</v>
      </c>
      <c r="R534" t="str">
        <f>MID(N534,FIND("/",N534,1)+1,LEN(N534))</f>
        <v>plays</v>
      </c>
      <c r="S534" s="10">
        <f>(((J534/60)/60)/24)+DATE(1970,1,1)+(-5/24)</f>
        <v>41954.336747685178</v>
      </c>
      <c r="T534" s="10">
        <f>(((I534/60)/60)/24)+DATE(1970,1,1)+(-5/24)</f>
        <v>41978.269444444442</v>
      </c>
    </row>
    <row r="535" spans="1:20" ht="43.2" x14ac:dyDescent="0.3">
      <c r="A535">
        <v>3069</v>
      </c>
      <c r="B535" s="3" t="s">
        <v>3068</v>
      </c>
      <c r="C535" s="3" t="s">
        <v>7178</v>
      </c>
      <c r="D535">
        <v>1000</v>
      </c>
      <c r="E535">
        <v>141</v>
      </c>
      <c r="F535" t="s">
        <v>8220</v>
      </c>
      <c r="G535" t="s">
        <v>8223</v>
      </c>
      <c r="H535" t="s">
        <v>8245</v>
      </c>
      <c r="I535">
        <v>1418587234</v>
      </c>
      <c r="J535">
        <v>1415995234</v>
      </c>
      <c r="K535" t="b">
        <v>0</v>
      </c>
      <c r="L535">
        <v>7</v>
      </c>
      <c r="M535" t="b">
        <v>0</v>
      </c>
      <c r="N535" t="s">
        <v>8302</v>
      </c>
      <c r="O535" s="5">
        <f>((E535/D535) *100)</f>
        <v>14.099999999999998</v>
      </c>
      <c r="P535" s="6">
        <f>IF(L535 = 0, 0, E535/L535)</f>
        <v>20.142857142857142</v>
      </c>
      <c r="Q535" t="str">
        <f>MID(N535,1,FIND("/",N535,1)-1)</f>
        <v>theater</v>
      </c>
      <c r="R535" t="str">
        <f>MID(N535,FIND("/",N535,1)+1,LEN(N535))</f>
        <v>spaces</v>
      </c>
      <c r="S535" s="10">
        <f>(((J535/60)/60)/24)+DATE(1970,1,1)+(-5/24)</f>
        <v>41957.625393518516</v>
      </c>
      <c r="T535" s="10">
        <f>(((I535/60)/60)/24)+DATE(1970,1,1)+(-5/24)</f>
        <v>41987.625393518516</v>
      </c>
    </row>
    <row r="536" spans="1:20" ht="43.2" x14ac:dyDescent="0.3">
      <c r="A536">
        <v>3368</v>
      </c>
      <c r="B536" s="3" t="s">
        <v>3366</v>
      </c>
      <c r="C536" s="3" t="s">
        <v>7477</v>
      </c>
      <c r="D536">
        <v>1000</v>
      </c>
      <c r="E536">
        <v>1046</v>
      </c>
      <c r="F536" t="s">
        <v>8218</v>
      </c>
      <c r="G536" t="s">
        <v>8223</v>
      </c>
      <c r="H536" t="s">
        <v>8245</v>
      </c>
      <c r="I536">
        <v>1420088400</v>
      </c>
      <c r="J536">
        <v>1416977259</v>
      </c>
      <c r="K536" t="b">
        <v>0</v>
      </c>
      <c r="L536">
        <v>23</v>
      </c>
      <c r="M536" t="b">
        <v>1</v>
      </c>
      <c r="N536" t="s">
        <v>8270</v>
      </c>
      <c r="O536" s="5">
        <f>((E536/D536) *100)</f>
        <v>104.60000000000001</v>
      </c>
      <c r="P536" s="6">
        <f>IF(L536 = 0, 0, E536/L536)</f>
        <v>45.478260869565219</v>
      </c>
      <c r="Q536" t="str">
        <f>MID(N536,1,FIND("/",N536,1)-1)</f>
        <v>theater</v>
      </c>
      <c r="R536" t="str">
        <f>MID(N536,FIND("/",N536,1)+1,LEN(N536))</f>
        <v>plays</v>
      </c>
      <c r="S536" s="10">
        <f>(((J536/60)/60)/24)+DATE(1970,1,1)+(-5/24)</f>
        <v>41968.991423611107</v>
      </c>
      <c r="T536" s="10">
        <f>(((I536/60)/60)/24)+DATE(1970,1,1)+(-5/24)</f>
        <v>42004.999999999993</v>
      </c>
    </row>
    <row r="537" spans="1:20" ht="28.8" x14ac:dyDescent="0.3">
      <c r="A537">
        <v>3850</v>
      </c>
      <c r="B537" s="3" t="s">
        <v>3846</v>
      </c>
      <c r="C537" s="3" t="s">
        <v>7958</v>
      </c>
      <c r="D537">
        <v>1000</v>
      </c>
      <c r="E537">
        <v>38</v>
      </c>
      <c r="F537" t="s">
        <v>8220</v>
      </c>
      <c r="G537" t="s">
        <v>8223</v>
      </c>
      <c r="H537" t="s">
        <v>8245</v>
      </c>
      <c r="I537">
        <v>1420081143</v>
      </c>
      <c r="J537">
        <v>1417489143</v>
      </c>
      <c r="K537" t="b">
        <v>1</v>
      </c>
      <c r="L537">
        <v>4</v>
      </c>
      <c r="M537" t="b">
        <v>0</v>
      </c>
      <c r="N537" t="s">
        <v>8270</v>
      </c>
      <c r="O537" s="5">
        <f>((E537/D537) *100)</f>
        <v>3.8</v>
      </c>
      <c r="P537" s="6">
        <f>IF(L537 = 0, 0, E537/L537)</f>
        <v>9.5</v>
      </c>
      <c r="Q537" t="str">
        <f>MID(N537,1,FIND("/",N537,1)-1)</f>
        <v>theater</v>
      </c>
      <c r="R537" t="str">
        <f>MID(N537,FIND("/",N537,1)+1,LEN(N537))</f>
        <v>plays</v>
      </c>
      <c r="S537" s="10">
        <f>(((J537/60)/60)/24)+DATE(1970,1,1)+(-5/24)</f>
        <v>41974.916006944441</v>
      </c>
      <c r="T537" s="10">
        <f>(((I537/60)/60)/24)+DATE(1970,1,1)+(-5/24)</f>
        <v>42004.916006944441</v>
      </c>
    </row>
    <row r="538" spans="1:20" ht="43.2" x14ac:dyDescent="0.3">
      <c r="A538">
        <v>3972</v>
      </c>
      <c r="B538" s="3" t="s">
        <v>3968</v>
      </c>
      <c r="C538" s="3" t="s">
        <v>8078</v>
      </c>
      <c r="D538">
        <v>1000</v>
      </c>
      <c r="E538">
        <v>211</v>
      </c>
      <c r="F538" t="s">
        <v>8220</v>
      </c>
      <c r="G538" t="s">
        <v>8223</v>
      </c>
      <c r="H538" t="s">
        <v>8245</v>
      </c>
      <c r="I538">
        <v>1423186634</v>
      </c>
      <c r="J538">
        <v>1418002634</v>
      </c>
      <c r="K538" t="b">
        <v>0</v>
      </c>
      <c r="L538">
        <v>8</v>
      </c>
      <c r="M538" t="b">
        <v>0</v>
      </c>
      <c r="N538" t="s">
        <v>8270</v>
      </c>
      <c r="O538" s="5">
        <f>((E538/D538) *100)</f>
        <v>21.099999999999998</v>
      </c>
      <c r="P538" s="6">
        <f>IF(L538 = 0, 0, E538/L538)</f>
        <v>26.375</v>
      </c>
      <c r="Q538" t="str">
        <f>MID(N538,1,FIND("/",N538,1)-1)</f>
        <v>theater</v>
      </c>
      <c r="R538" t="str">
        <f>MID(N538,FIND("/",N538,1)+1,LEN(N538))</f>
        <v>plays</v>
      </c>
      <c r="S538" s="10">
        <f>(((J538/60)/60)/24)+DATE(1970,1,1)+(-5/24)</f>
        <v>41980.859189814808</v>
      </c>
      <c r="T538" s="10">
        <f>(((I538/60)/60)/24)+DATE(1970,1,1)+(-5/24)</f>
        <v>42040.859189814808</v>
      </c>
    </row>
    <row r="539" spans="1:20" ht="43.2" x14ac:dyDescent="0.3">
      <c r="A539">
        <v>1663</v>
      </c>
      <c r="B539" s="3" t="s">
        <v>1663</v>
      </c>
      <c r="C539" s="3" t="s">
        <v>5772</v>
      </c>
      <c r="D539">
        <v>1000</v>
      </c>
      <c r="E539">
        <v>1080</v>
      </c>
      <c r="F539" t="s">
        <v>8218</v>
      </c>
      <c r="G539" t="s">
        <v>8223</v>
      </c>
      <c r="H539" t="s">
        <v>8245</v>
      </c>
      <c r="I539">
        <v>1422750707</v>
      </c>
      <c r="J539">
        <v>1420158707</v>
      </c>
      <c r="K539" t="b">
        <v>0</v>
      </c>
      <c r="L539">
        <v>32</v>
      </c>
      <c r="M539" t="b">
        <v>1</v>
      </c>
      <c r="N539" t="s">
        <v>8291</v>
      </c>
      <c r="O539" s="5">
        <f>((E539/D539) *100)</f>
        <v>108</v>
      </c>
      <c r="P539" s="6">
        <f>IF(L539 = 0, 0, E539/L539)</f>
        <v>33.75</v>
      </c>
      <c r="Q539" t="str">
        <f>MID(N539,1,FIND("/",N539,1)-1)</f>
        <v>music</v>
      </c>
      <c r="R539" t="str">
        <f>MID(N539,FIND("/",N539,1)+1,LEN(N539))</f>
        <v>pop</v>
      </c>
      <c r="S539" s="10">
        <f>(((J539/60)/60)/24)+DATE(1970,1,1)+(-5/24)</f>
        <v>42005.813738425924</v>
      </c>
      <c r="T539" s="10">
        <f>(((I539/60)/60)/24)+DATE(1970,1,1)+(-5/24)</f>
        <v>42035.813738425924</v>
      </c>
    </row>
    <row r="540" spans="1:20" ht="43.2" x14ac:dyDescent="0.3">
      <c r="A540">
        <v>3446</v>
      </c>
      <c r="B540" s="3" t="s">
        <v>3444</v>
      </c>
      <c r="C540" s="3" t="s">
        <v>7555</v>
      </c>
      <c r="D540">
        <v>1000</v>
      </c>
      <c r="E540">
        <v>1082</v>
      </c>
      <c r="F540" t="s">
        <v>8218</v>
      </c>
      <c r="G540" t="s">
        <v>8224</v>
      </c>
      <c r="H540" t="s">
        <v>8246</v>
      </c>
      <c r="I540">
        <v>1423138800</v>
      </c>
      <c r="J540">
        <v>1421092725</v>
      </c>
      <c r="K540" t="b">
        <v>0</v>
      </c>
      <c r="L540">
        <v>25</v>
      </c>
      <c r="M540" t="b">
        <v>1</v>
      </c>
      <c r="N540" t="s">
        <v>8270</v>
      </c>
      <c r="O540" s="5">
        <f>((E540/D540) *100)</f>
        <v>108.2</v>
      </c>
      <c r="P540" s="6">
        <f>IF(L540 = 0, 0, E540/L540)</f>
        <v>43.28</v>
      </c>
      <c r="Q540" t="str">
        <f>MID(N540,1,FIND("/",N540,1)-1)</f>
        <v>theater</v>
      </c>
      <c r="R540" t="str">
        <f>MID(N540,FIND("/",N540,1)+1,LEN(N540))</f>
        <v>plays</v>
      </c>
      <c r="S540" s="10">
        <f>(((J540/60)/60)/24)+DATE(1970,1,1)+(-5/24)</f>
        <v>42016.624131944445</v>
      </c>
      <c r="T540" s="10">
        <f>(((I540/60)/60)/24)+DATE(1970,1,1)+(-5/24)</f>
        <v>42040.305555555555</v>
      </c>
    </row>
    <row r="541" spans="1:20" ht="43.2" x14ac:dyDescent="0.3">
      <c r="A541">
        <v>2498</v>
      </c>
      <c r="B541" s="3" t="s">
        <v>2497</v>
      </c>
      <c r="C541" s="3" t="s">
        <v>6607</v>
      </c>
      <c r="D541">
        <v>1000</v>
      </c>
      <c r="E541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8278</v>
      </c>
      <c r="O541" s="5">
        <f>((E541/D541) *100)</f>
        <v>105.60000000000001</v>
      </c>
      <c r="P541" s="6">
        <f>IF(L541 = 0, 0, E541/L541)</f>
        <v>52.8</v>
      </c>
      <c r="Q541" t="str">
        <f>MID(N541,1,FIND("/",N541,1)-1)</f>
        <v>music</v>
      </c>
      <c r="R541" t="str">
        <f>MID(N541,FIND("/",N541,1)+1,LEN(N541))</f>
        <v>indie rock</v>
      </c>
      <c r="S541" s="10">
        <f>(((J541/60)/60)/24)+DATE(1970,1,1)+(-5/24)</f>
        <v>42017.759108796294</v>
      </c>
      <c r="T541" s="10">
        <f>(((I541/60)/60)/24)+DATE(1970,1,1)+(-5/24)</f>
        <v>42031.759108796294</v>
      </c>
    </row>
    <row r="542" spans="1:20" ht="43.2" x14ac:dyDescent="0.3">
      <c r="A542">
        <v>2583</v>
      </c>
      <c r="B542" s="3" t="s">
        <v>2582</v>
      </c>
      <c r="C542" s="3" t="s">
        <v>6692</v>
      </c>
      <c r="D542">
        <v>1000</v>
      </c>
      <c r="E542">
        <v>5</v>
      </c>
      <c r="F542" t="s">
        <v>8220</v>
      </c>
      <c r="G542" t="s">
        <v>8223</v>
      </c>
      <c r="H542" t="s">
        <v>8245</v>
      </c>
      <c r="I542">
        <v>1426526880</v>
      </c>
      <c r="J542">
        <v>1421346480</v>
      </c>
      <c r="K542" t="b">
        <v>0</v>
      </c>
      <c r="L542">
        <v>5</v>
      </c>
      <c r="M542" t="b">
        <v>0</v>
      </c>
      <c r="N542" t="s">
        <v>8283</v>
      </c>
      <c r="O542" s="5">
        <f>((E542/D542) *100)</f>
        <v>0.5</v>
      </c>
      <c r="P542" s="6">
        <f>IF(L542 = 0, 0, E542/L542)</f>
        <v>1</v>
      </c>
      <c r="Q542" t="str">
        <f>MID(N542,1,FIND("/",N542,1)-1)</f>
        <v>food</v>
      </c>
      <c r="R542" t="str">
        <f>MID(N542,FIND("/",N542,1)+1,LEN(N542))</f>
        <v>food trucks</v>
      </c>
      <c r="S542" s="10">
        <f>(((J542/60)/60)/24)+DATE(1970,1,1)+(-5/24)</f>
        <v>42019.561111111114</v>
      </c>
      <c r="T542" s="10">
        <f>(((I542/60)/60)/24)+DATE(1970,1,1)+(-5/24)</f>
        <v>42079.519444444442</v>
      </c>
    </row>
    <row r="543" spans="1:20" ht="43.2" x14ac:dyDescent="0.3">
      <c r="A543">
        <v>2279</v>
      </c>
      <c r="B543" s="3" t="s">
        <v>2279</v>
      </c>
      <c r="C543" s="3" t="s">
        <v>6388</v>
      </c>
      <c r="D543">
        <v>1000</v>
      </c>
      <c r="E543">
        <v>1538</v>
      </c>
      <c r="F543" t="s">
        <v>8218</v>
      </c>
      <c r="G543" t="s">
        <v>8223</v>
      </c>
      <c r="H543" t="s">
        <v>8245</v>
      </c>
      <c r="I543">
        <v>1423022400</v>
      </c>
      <c r="J543">
        <v>1421436099</v>
      </c>
      <c r="K543" t="b">
        <v>0</v>
      </c>
      <c r="L543">
        <v>32</v>
      </c>
      <c r="M543" t="b">
        <v>1</v>
      </c>
      <c r="N543" t="s">
        <v>8296</v>
      </c>
      <c r="O543" s="5">
        <f>((E543/D543) *100)</f>
        <v>153.80000000000001</v>
      </c>
      <c r="P543" s="6">
        <f>IF(L543 = 0, 0, E543/L543)</f>
        <v>48.0625</v>
      </c>
      <c r="Q543" t="str">
        <f>MID(N543,1,FIND("/",N543,1)-1)</f>
        <v>games</v>
      </c>
      <c r="R543" t="str">
        <f>MID(N543,FIND("/",N543,1)+1,LEN(N543))</f>
        <v>tabletop games</v>
      </c>
      <c r="S543" s="10">
        <f>(((J543/60)/60)/24)+DATE(1970,1,1)+(-5/24)</f>
        <v>42020.598368055551</v>
      </c>
      <c r="T543" s="10">
        <f>(((I543/60)/60)/24)+DATE(1970,1,1)+(-5/24)</f>
        <v>42038.958333333336</v>
      </c>
    </row>
    <row r="544" spans="1:20" ht="28.8" x14ac:dyDescent="0.3">
      <c r="A544">
        <v>2782</v>
      </c>
      <c r="B544" s="3" t="s">
        <v>2781</v>
      </c>
      <c r="C544" s="3" t="s">
        <v>6891</v>
      </c>
      <c r="D544">
        <v>1000</v>
      </c>
      <c r="E544">
        <v>1200</v>
      </c>
      <c r="F544" t="s">
        <v>8218</v>
      </c>
      <c r="G544" t="s">
        <v>8223</v>
      </c>
      <c r="H544" t="s">
        <v>8245</v>
      </c>
      <c r="I544">
        <v>1424149140</v>
      </c>
      <c r="J544">
        <v>1421964718</v>
      </c>
      <c r="K544" t="b">
        <v>0</v>
      </c>
      <c r="L544">
        <v>18</v>
      </c>
      <c r="M544" t="b">
        <v>1</v>
      </c>
      <c r="N544" t="s">
        <v>8270</v>
      </c>
      <c r="O544" s="5">
        <f>((E544/D544) *100)</f>
        <v>120</v>
      </c>
      <c r="P544" s="6">
        <f>IF(L544 = 0, 0, E544/L544)</f>
        <v>66.666666666666671</v>
      </c>
      <c r="Q544" t="str">
        <f>MID(N544,1,FIND("/",N544,1)-1)</f>
        <v>theater</v>
      </c>
      <c r="R544" t="str">
        <f>MID(N544,FIND("/",N544,1)+1,LEN(N544))</f>
        <v>plays</v>
      </c>
      <c r="S544" s="10">
        <f>(((J544/60)/60)/24)+DATE(1970,1,1)+(-5/24)</f>
        <v>42026.716643518514</v>
      </c>
      <c r="T544" s="10">
        <f>(((I544/60)/60)/24)+DATE(1970,1,1)+(-5/24)</f>
        <v>42051.999305555553</v>
      </c>
    </row>
    <row r="545" spans="1:20" ht="43.2" x14ac:dyDescent="0.3">
      <c r="A545">
        <v>4070</v>
      </c>
      <c r="B545" s="3" t="s">
        <v>4065</v>
      </c>
      <c r="C545" s="3" t="s">
        <v>8172</v>
      </c>
      <c r="D545">
        <v>1000</v>
      </c>
      <c r="E545">
        <v>165</v>
      </c>
      <c r="F545" t="s">
        <v>8220</v>
      </c>
      <c r="G545" t="s">
        <v>8223</v>
      </c>
      <c r="H545" t="s">
        <v>8245</v>
      </c>
      <c r="I545">
        <v>1425178800</v>
      </c>
      <c r="J545">
        <v>1422374420</v>
      </c>
      <c r="K545" t="b">
        <v>0</v>
      </c>
      <c r="L545">
        <v>6</v>
      </c>
      <c r="M545" t="b">
        <v>0</v>
      </c>
      <c r="N545" t="s">
        <v>8270</v>
      </c>
      <c r="O545" s="5">
        <f>((E545/D545) *100)</f>
        <v>16.5</v>
      </c>
      <c r="P545" s="6">
        <f>IF(L545 = 0, 0, E545/L545)</f>
        <v>27.5</v>
      </c>
      <c r="Q545" t="str">
        <f>MID(N545,1,FIND("/",N545,1)-1)</f>
        <v>theater</v>
      </c>
      <c r="R545" t="str">
        <f>MID(N545,FIND("/",N545,1)+1,LEN(N545))</f>
        <v>plays</v>
      </c>
      <c r="S545" s="10">
        <f>(((J545/60)/60)/24)+DATE(1970,1,1)+(-5/24)</f>
        <v>42031.458564814813</v>
      </c>
      <c r="T545" s="10">
        <f>(((I545/60)/60)/24)+DATE(1970,1,1)+(-5/24)</f>
        <v>42063.916666666664</v>
      </c>
    </row>
    <row r="546" spans="1:20" ht="43.2" x14ac:dyDescent="0.3">
      <c r="A546">
        <v>222</v>
      </c>
      <c r="B546" s="3" t="s">
        <v>223</v>
      </c>
      <c r="C546" s="3" t="s">
        <v>4331</v>
      </c>
      <c r="D546">
        <v>1000</v>
      </c>
      <c r="E546">
        <v>130</v>
      </c>
      <c r="F546" t="s">
        <v>8220</v>
      </c>
      <c r="G546" t="s">
        <v>8223</v>
      </c>
      <c r="H546" t="s">
        <v>8245</v>
      </c>
      <c r="I546">
        <v>1427423940</v>
      </c>
      <c r="J546">
        <v>1422383318</v>
      </c>
      <c r="K546" t="b">
        <v>0</v>
      </c>
      <c r="L546">
        <v>2</v>
      </c>
      <c r="M546" t="b">
        <v>0</v>
      </c>
      <c r="N546" t="s">
        <v>8267</v>
      </c>
      <c r="O546" s="5">
        <f>((E546/D546) *100)</f>
        <v>13</v>
      </c>
      <c r="P546" s="6">
        <f>IF(L546 = 0, 0, E546/L546)</f>
        <v>65</v>
      </c>
      <c r="Q546" t="str">
        <f>MID(N546,1,FIND("/",N546,1)-1)</f>
        <v>film &amp; video</v>
      </c>
      <c r="R546" t="str">
        <f>MID(N546,FIND("/",N546,1)+1,LEN(N546))</f>
        <v>drama</v>
      </c>
      <c r="S546" s="10">
        <f>(((J546/60)/60)/24)+DATE(1970,1,1)+(-5/24)</f>
        <v>42031.561550925922</v>
      </c>
      <c r="T546" s="10">
        <f>(((I546/60)/60)/24)+DATE(1970,1,1)+(-5/24)</f>
        <v>42089.902083333327</v>
      </c>
    </row>
    <row r="547" spans="1:20" ht="43.2" x14ac:dyDescent="0.3">
      <c r="A547">
        <v>3895</v>
      </c>
      <c r="B547" s="3" t="s">
        <v>3891</v>
      </c>
      <c r="C547" s="3" t="s">
        <v>8002</v>
      </c>
      <c r="D547">
        <v>1000</v>
      </c>
      <c r="E547">
        <v>50</v>
      </c>
      <c r="F547" t="s">
        <v>8220</v>
      </c>
      <c r="G547" t="s">
        <v>8223</v>
      </c>
      <c r="H547" t="s">
        <v>8245</v>
      </c>
      <c r="I547">
        <v>1425103218</v>
      </c>
      <c r="J547">
        <v>1422424818</v>
      </c>
      <c r="K547" t="b">
        <v>0</v>
      </c>
      <c r="L547">
        <v>1</v>
      </c>
      <c r="M547" t="b">
        <v>0</v>
      </c>
      <c r="N547" t="s">
        <v>8270</v>
      </c>
      <c r="O547" s="5">
        <f>((E547/D547) *100)</f>
        <v>5</v>
      </c>
      <c r="P547" s="6">
        <f>IF(L547 = 0, 0, E547/L547)</f>
        <v>50</v>
      </c>
      <c r="Q547" t="str">
        <f>MID(N547,1,FIND("/",N547,1)-1)</f>
        <v>theater</v>
      </c>
      <c r="R547" t="str">
        <f>MID(N547,FIND("/",N547,1)+1,LEN(N547))</f>
        <v>plays</v>
      </c>
      <c r="S547" s="10">
        <f>(((J547/60)/60)/24)+DATE(1970,1,1)+(-5/24)</f>
        <v>42032.041875000003</v>
      </c>
      <c r="T547" s="10">
        <f>(((I547/60)/60)/24)+DATE(1970,1,1)+(-5/24)</f>
        <v>42063.041875000003</v>
      </c>
    </row>
    <row r="548" spans="1:20" ht="43.2" x14ac:dyDescent="0.3">
      <c r="A548">
        <v>2962</v>
      </c>
      <c r="B548" s="3" t="s">
        <v>2961</v>
      </c>
      <c r="C548" s="3" t="s">
        <v>7071</v>
      </c>
      <c r="D548">
        <v>1000</v>
      </c>
      <c r="E548">
        <v>1218</v>
      </c>
      <c r="F548" t="s">
        <v>8218</v>
      </c>
      <c r="G548" t="s">
        <v>8223</v>
      </c>
      <c r="H548" t="s">
        <v>8245</v>
      </c>
      <c r="I548">
        <v>1425193140</v>
      </c>
      <c r="J548">
        <v>1422769906</v>
      </c>
      <c r="K548" t="b">
        <v>0</v>
      </c>
      <c r="L548">
        <v>20</v>
      </c>
      <c r="M548" t="b">
        <v>1</v>
      </c>
      <c r="N548" t="s">
        <v>8270</v>
      </c>
      <c r="O548" s="5">
        <f>((E548/D548) *100)</f>
        <v>121.8</v>
      </c>
      <c r="P548" s="6">
        <f>IF(L548 = 0, 0, E548/L548)</f>
        <v>60.9</v>
      </c>
      <c r="Q548" t="str">
        <f>MID(N548,1,FIND("/",N548,1)-1)</f>
        <v>theater</v>
      </c>
      <c r="R548" t="str">
        <f>MID(N548,FIND("/",N548,1)+1,LEN(N548))</f>
        <v>plays</v>
      </c>
      <c r="S548" s="10">
        <f>(((J548/60)/60)/24)+DATE(1970,1,1)+(-5/24)</f>
        <v>42036.035949074074</v>
      </c>
      <c r="T548" s="10">
        <f>(((I548/60)/60)/24)+DATE(1970,1,1)+(-5/24)</f>
        <v>42064.082638888889</v>
      </c>
    </row>
    <row r="549" spans="1:20" ht="43.2" x14ac:dyDescent="0.3">
      <c r="A549">
        <v>1902</v>
      </c>
      <c r="B549" s="3" t="s">
        <v>1902</v>
      </c>
      <c r="C549" s="3" t="s">
        <v>6011</v>
      </c>
      <c r="D549">
        <v>1000</v>
      </c>
      <c r="E549">
        <v>12</v>
      </c>
      <c r="F549" t="s">
        <v>8220</v>
      </c>
      <c r="G549" t="s">
        <v>8232</v>
      </c>
      <c r="H549" t="s">
        <v>8248</v>
      </c>
      <c r="I549">
        <v>1425495447</v>
      </c>
      <c r="J549">
        <v>1422903447</v>
      </c>
      <c r="K549" t="b">
        <v>0</v>
      </c>
      <c r="L549">
        <v>3</v>
      </c>
      <c r="M549" t="b">
        <v>0</v>
      </c>
      <c r="N549" t="s">
        <v>8293</v>
      </c>
      <c r="O549" s="5">
        <f>((E549/D549) *100)</f>
        <v>1.2</v>
      </c>
      <c r="P549" s="6">
        <f>IF(L549 = 0, 0, E549/L549)</f>
        <v>4</v>
      </c>
      <c r="Q549" t="str">
        <f>MID(N549,1,FIND("/",N549,1)-1)</f>
        <v>technology</v>
      </c>
      <c r="R549" t="str">
        <f>MID(N549,FIND("/",N549,1)+1,LEN(N549))</f>
        <v>gadgets</v>
      </c>
      <c r="S549" s="10">
        <f>(((J549/60)/60)/24)+DATE(1970,1,1)+(-5/24)</f>
        <v>42037.581562499996</v>
      </c>
      <c r="T549" s="10">
        <f>(((I549/60)/60)/24)+DATE(1970,1,1)+(-5/24)</f>
        <v>42067.581562499996</v>
      </c>
    </row>
    <row r="550" spans="1:20" ht="43.2" x14ac:dyDescent="0.3">
      <c r="A550">
        <v>584</v>
      </c>
      <c r="B550" s="3" t="s">
        <v>584</v>
      </c>
      <c r="C550" s="3" t="s">
        <v>4693</v>
      </c>
      <c r="D550">
        <v>1000</v>
      </c>
      <c r="E550">
        <v>10</v>
      </c>
      <c r="F550" t="s">
        <v>8220</v>
      </c>
      <c r="G550" t="s">
        <v>8223</v>
      </c>
      <c r="H550" t="s">
        <v>8245</v>
      </c>
      <c r="I550">
        <v>1426522316</v>
      </c>
      <c r="J550">
        <v>1423933916</v>
      </c>
      <c r="K550" t="b">
        <v>0</v>
      </c>
      <c r="L550">
        <v>2</v>
      </c>
      <c r="M550" t="b">
        <v>0</v>
      </c>
      <c r="N550" t="s">
        <v>8271</v>
      </c>
      <c r="O550" s="5">
        <f>((E550/D550) *100)</f>
        <v>1</v>
      </c>
      <c r="P550" s="6">
        <f>IF(L550 = 0, 0, E550/L550)</f>
        <v>5</v>
      </c>
      <c r="Q550" t="str">
        <f>MID(N550,1,FIND("/",N550,1)-1)</f>
        <v>technology</v>
      </c>
      <c r="R550" t="str">
        <f>MID(N550,FIND("/",N550,1)+1,LEN(N550))</f>
        <v>web</v>
      </c>
      <c r="S550" s="10">
        <f>(((J550/60)/60)/24)+DATE(1970,1,1)+(-5/24)</f>
        <v>42049.508287037032</v>
      </c>
      <c r="T550" s="10">
        <f>(((I550/60)/60)/24)+DATE(1970,1,1)+(-5/24)</f>
        <v>42079.466620370367</v>
      </c>
    </row>
    <row r="551" spans="1:20" ht="43.2" x14ac:dyDescent="0.3">
      <c r="A551">
        <v>1544</v>
      </c>
      <c r="B551" s="3" t="s">
        <v>1544</v>
      </c>
      <c r="C551" s="3" t="s">
        <v>5653</v>
      </c>
      <c r="D551">
        <v>1000</v>
      </c>
      <c r="E551">
        <v>0</v>
      </c>
      <c r="F551" t="s">
        <v>8220</v>
      </c>
      <c r="G551" t="s">
        <v>8223</v>
      </c>
      <c r="H551" t="s">
        <v>8245</v>
      </c>
      <c r="I551">
        <v>1427847480</v>
      </c>
      <c r="J551">
        <v>1424222024</v>
      </c>
      <c r="K551" t="b">
        <v>0</v>
      </c>
      <c r="L551">
        <v>0</v>
      </c>
      <c r="M551" t="b">
        <v>0</v>
      </c>
      <c r="N551" t="s">
        <v>8288</v>
      </c>
      <c r="O551" s="5">
        <f>((E551/D551) *100)</f>
        <v>0</v>
      </c>
      <c r="P551" s="6">
        <f>IF(L551 = 0, 0, E551/L551)</f>
        <v>0</v>
      </c>
      <c r="Q551" t="str">
        <f>MID(N551,1,FIND("/",N551,1)-1)</f>
        <v>photography</v>
      </c>
      <c r="R551" t="str">
        <f>MID(N551,FIND("/",N551,1)+1,LEN(N551))</f>
        <v>nature</v>
      </c>
      <c r="S551" s="10">
        <f>(((J551/60)/60)/24)+DATE(1970,1,1)+(-5/24)</f>
        <v>42052.842870370368</v>
      </c>
      <c r="T551" s="10">
        <f>(((I551/60)/60)/24)+DATE(1970,1,1)+(-5/24)</f>
        <v>42094.804166666661</v>
      </c>
    </row>
    <row r="552" spans="1:20" ht="43.2" x14ac:dyDescent="0.3">
      <c r="A552">
        <v>3512</v>
      </c>
      <c r="B552" s="3" t="s">
        <v>3510</v>
      </c>
      <c r="C552" s="3" t="s">
        <v>7621</v>
      </c>
      <c r="D552">
        <v>1000</v>
      </c>
      <c r="E552">
        <v>1000</v>
      </c>
      <c r="F552" t="s">
        <v>8218</v>
      </c>
      <c r="G552" t="s">
        <v>8224</v>
      </c>
      <c r="H552" t="s">
        <v>8246</v>
      </c>
      <c r="I552">
        <v>1429789992</v>
      </c>
      <c r="J552">
        <v>1424609592</v>
      </c>
      <c r="K552" t="b">
        <v>0</v>
      </c>
      <c r="L552">
        <v>17</v>
      </c>
      <c r="M552" t="b">
        <v>1</v>
      </c>
      <c r="N552" t="s">
        <v>8270</v>
      </c>
      <c r="O552" s="5">
        <f>((E552/D552) *100)</f>
        <v>100</v>
      </c>
      <c r="P552" s="6">
        <f>IF(L552 = 0, 0, E552/L552)</f>
        <v>58.823529411764703</v>
      </c>
      <c r="Q552" t="str">
        <f>MID(N552,1,FIND("/",N552,1)-1)</f>
        <v>theater</v>
      </c>
      <c r="R552" t="str">
        <f>MID(N552,FIND("/",N552,1)+1,LEN(N552))</f>
        <v>plays</v>
      </c>
      <c r="S552" s="10">
        <f>(((J552/60)/60)/24)+DATE(1970,1,1)+(-5/24)</f>
        <v>42057.328611111108</v>
      </c>
      <c r="T552" s="10">
        <f>(((I552/60)/60)/24)+DATE(1970,1,1)+(-5/24)</f>
        <v>42117.286944444444</v>
      </c>
    </row>
    <row r="553" spans="1:20" ht="43.2" x14ac:dyDescent="0.3">
      <c r="A553">
        <v>3808</v>
      </c>
      <c r="B553" s="3" t="s">
        <v>3804</v>
      </c>
      <c r="C553" s="3" t="s">
        <v>7917</v>
      </c>
      <c r="D553">
        <v>1000</v>
      </c>
      <c r="E553">
        <v>1000</v>
      </c>
      <c r="F553" t="s">
        <v>8218</v>
      </c>
      <c r="G553" t="s">
        <v>8224</v>
      </c>
      <c r="H553" t="s">
        <v>8246</v>
      </c>
      <c r="I553">
        <v>1429955619</v>
      </c>
      <c r="J553">
        <v>1424775219</v>
      </c>
      <c r="K553" t="b">
        <v>0</v>
      </c>
      <c r="L553">
        <v>24</v>
      </c>
      <c r="M553" t="b">
        <v>1</v>
      </c>
      <c r="N553" t="s">
        <v>8270</v>
      </c>
      <c r="O553" s="5">
        <f>((E553/D553) *100)</f>
        <v>100</v>
      </c>
      <c r="P553" s="6">
        <f>IF(L553 = 0, 0, E553/L553)</f>
        <v>41.666666666666664</v>
      </c>
      <c r="Q553" t="str">
        <f>MID(N553,1,FIND("/",N553,1)-1)</f>
        <v>theater</v>
      </c>
      <c r="R553" t="str">
        <f>MID(N553,FIND("/",N553,1)+1,LEN(N553))</f>
        <v>plays</v>
      </c>
      <c r="S553" s="10">
        <f>(((J553/60)/60)/24)+DATE(1970,1,1)+(-5/24)</f>
        <v>42059.24559027778</v>
      </c>
      <c r="T553" s="10">
        <f>(((I553/60)/60)/24)+DATE(1970,1,1)+(-5/24)</f>
        <v>42119.203923611109</v>
      </c>
    </row>
    <row r="554" spans="1:20" ht="57.6" x14ac:dyDescent="0.3">
      <c r="A554">
        <v>3855</v>
      </c>
      <c r="B554" s="3" t="s">
        <v>3851</v>
      </c>
      <c r="C554" s="3" t="s">
        <v>7963</v>
      </c>
      <c r="D554">
        <v>1000</v>
      </c>
      <c r="E554">
        <v>25</v>
      </c>
      <c r="F554" t="s">
        <v>8220</v>
      </c>
      <c r="G554" t="s">
        <v>8223</v>
      </c>
      <c r="H554" t="s">
        <v>8245</v>
      </c>
      <c r="I554">
        <v>1427408271</v>
      </c>
      <c r="J554">
        <v>1424819871</v>
      </c>
      <c r="K554" t="b">
        <v>0</v>
      </c>
      <c r="L554">
        <v>1</v>
      </c>
      <c r="M554" t="b">
        <v>0</v>
      </c>
      <c r="N554" t="s">
        <v>8270</v>
      </c>
      <c r="O554" s="5">
        <f>((E554/D554) *100)</f>
        <v>2.5</v>
      </c>
      <c r="P554" s="6">
        <f>IF(L554 = 0, 0, E554/L554)</f>
        <v>25</v>
      </c>
      <c r="Q554" t="str">
        <f>MID(N554,1,FIND("/",N554,1)-1)</f>
        <v>theater</v>
      </c>
      <c r="R554" t="str">
        <f>MID(N554,FIND("/",N554,1)+1,LEN(N554))</f>
        <v>plays</v>
      </c>
      <c r="S554" s="10">
        <f>(((J554/60)/60)/24)+DATE(1970,1,1)+(-5/24)</f>
        <v>42059.762395833335</v>
      </c>
      <c r="T554" s="10">
        <f>(((I554/60)/60)/24)+DATE(1970,1,1)+(-5/24)</f>
        <v>42089.720729166664</v>
      </c>
    </row>
    <row r="555" spans="1:20" ht="43.2" x14ac:dyDescent="0.3">
      <c r="A555">
        <v>2179</v>
      </c>
      <c r="B555" s="3" t="s">
        <v>2179</v>
      </c>
      <c r="C555" s="3" t="s">
        <v>6288</v>
      </c>
      <c r="D555">
        <v>1000</v>
      </c>
      <c r="E555">
        <v>1614</v>
      </c>
      <c r="F555" t="s">
        <v>8218</v>
      </c>
      <c r="G555" t="s">
        <v>8223</v>
      </c>
      <c r="H555" t="s">
        <v>8245</v>
      </c>
      <c r="I555">
        <v>1428725192</v>
      </c>
      <c r="J555">
        <v>1426133192</v>
      </c>
      <c r="K555" t="b">
        <v>0</v>
      </c>
      <c r="L555">
        <v>21</v>
      </c>
      <c r="M555" t="b">
        <v>1</v>
      </c>
      <c r="N555" t="s">
        <v>8275</v>
      </c>
      <c r="O555" s="5">
        <f>((E555/D555) *100)</f>
        <v>161.4</v>
      </c>
      <c r="P555" s="6">
        <f>IF(L555 = 0, 0, E555/L555)</f>
        <v>76.857142857142861</v>
      </c>
      <c r="Q555" t="str">
        <f>MID(N555,1,FIND("/",N555,1)-1)</f>
        <v>music</v>
      </c>
      <c r="R555" t="str">
        <f>MID(N555,FIND("/",N555,1)+1,LEN(N555))</f>
        <v>rock</v>
      </c>
      <c r="S555" s="10">
        <f>(((J555/60)/60)/24)+DATE(1970,1,1)+(-5/24)</f>
        <v>42074.962870370371</v>
      </c>
      <c r="T555" s="10">
        <f>(((I555/60)/60)/24)+DATE(1970,1,1)+(-5/24)</f>
        <v>42104.962870370371</v>
      </c>
    </row>
    <row r="556" spans="1:20" ht="43.2" x14ac:dyDescent="0.3">
      <c r="A556">
        <v>2172</v>
      </c>
      <c r="B556" s="3" t="s">
        <v>2172</v>
      </c>
      <c r="C556" s="3" t="s">
        <v>6281</v>
      </c>
      <c r="D556">
        <v>1000</v>
      </c>
      <c r="E556">
        <v>1000</v>
      </c>
      <c r="F556" t="s">
        <v>8218</v>
      </c>
      <c r="G556" t="s">
        <v>8223</v>
      </c>
      <c r="H556" t="s">
        <v>8245</v>
      </c>
      <c r="I556">
        <v>1429365320</v>
      </c>
      <c r="J556">
        <v>1426773320</v>
      </c>
      <c r="K556" t="b">
        <v>0</v>
      </c>
      <c r="L556">
        <v>13</v>
      </c>
      <c r="M556" t="b">
        <v>1</v>
      </c>
      <c r="N556" t="s">
        <v>8275</v>
      </c>
      <c r="O556" s="5">
        <f>((E556/D556) *100)</f>
        <v>100</v>
      </c>
      <c r="P556" s="6">
        <f>IF(L556 = 0, 0, E556/L556)</f>
        <v>76.92307692307692</v>
      </c>
      <c r="Q556" t="str">
        <f>MID(N556,1,FIND("/",N556,1)-1)</f>
        <v>music</v>
      </c>
      <c r="R556" t="str">
        <f>MID(N556,FIND("/",N556,1)+1,LEN(N556))</f>
        <v>rock</v>
      </c>
      <c r="S556" s="10">
        <f>(((J556/60)/60)/24)+DATE(1970,1,1)+(-5/24)</f>
        <v>42082.371759259251</v>
      </c>
      <c r="T556" s="10">
        <f>(((I556/60)/60)/24)+DATE(1970,1,1)+(-5/24)</f>
        <v>42112.371759259251</v>
      </c>
    </row>
    <row r="557" spans="1:20" ht="43.2" x14ac:dyDescent="0.3">
      <c r="A557">
        <v>2969</v>
      </c>
      <c r="B557" s="3" t="s">
        <v>2968</v>
      </c>
      <c r="C557" s="3" t="s">
        <v>7078</v>
      </c>
      <c r="D557">
        <v>1000</v>
      </c>
      <c r="E557">
        <v>1625</v>
      </c>
      <c r="F557" t="s">
        <v>8218</v>
      </c>
      <c r="G557" t="s">
        <v>8228</v>
      </c>
      <c r="H557" t="s">
        <v>8250</v>
      </c>
      <c r="I557">
        <v>1430693460</v>
      </c>
      <c r="J557">
        <v>1428087153</v>
      </c>
      <c r="K557" t="b">
        <v>0</v>
      </c>
      <c r="L557">
        <v>17</v>
      </c>
      <c r="M557" t="b">
        <v>1</v>
      </c>
      <c r="N557" t="s">
        <v>8270</v>
      </c>
      <c r="O557" s="5">
        <f>((E557/D557) *100)</f>
        <v>162.5</v>
      </c>
      <c r="P557" s="6">
        <f>IF(L557 = 0, 0, E557/L557)</f>
        <v>95.588235294117652</v>
      </c>
      <c r="Q557" t="str">
        <f>MID(N557,1,FIND("/",N557,1)-1)</f>
        <v>theater</v>
      </c>
      <c r="R557" t="str">
        <f>MID(N557,FIND("/",N557,1)+1,LEN(N557))</f>
        <v>plays</v>
      </c>
      <c r="S557" s="10">
        <f>(((J557/60)/60)/24)+DATE(1970,1,1)+(-5/24)</f>
        <v>42097.578159722216</v>
      </c>
      <c r="T557" s="10">
        <f>(((I557/60)/60)/24)+DATE(1970,1,1)+(-5/24)</f>
        <v>42127.743750000001</v>
      </c>
    </row>
    <row r="558" spans="1:20" ht="43.2" x14ac:dyDescent="0.3">
      <c r="A558">
        <v>35</v>
      </c>
      <c r="B558" s="3" t="s">
        <v>37</v>
      </c>
      <c r="C558" s="3" t="s">
        <v>4145</v>
      </c>
      <c r="D558">
        <v>1000</v>
      </c>
      <c r="E558">
        <v>1665</v>
      </c>
      <c r="F558" t="s">
        <v>8218</v>
      </c>
      <c r="G558" t="s">
        <v>8223</v>
      </c>
      <c r="H558" t="s">
        <v>8245</v>
      </c>
      <c r="I558">
        <v>1430179200</v>
      </c>
      <c r="J558">
        <v>1428130814</v>
      </c>
      <c r="K558" t="b">
        <v>0</v>
      </c>
      <c r="L558">
        <v>28</v>
      </c>
      <c r="M558" t="b">
        <v>1</v>
      </c>
      <c r="N558" t="s">
        <v>8264</v>
      </c>
      <c r="O558" s="5">
        <f>((E558/D558) *100)</f>
        <v>166.5</v>
      </c>
      <c r="P558" s="6">
        <f>IF(L558 = 0, 0, E558/L558)</f>
        <v>59.464285714285715</v>
      </c>
      <c r="Q558" t="str">
        <f>MID(N558,1,FIND("/",N558,1)-1)</f>
        <v>film &amp; video</v>
      </c>
      <c r="R558" t="str">
        <f>MID(N558,FIND("/",N558,1)+1,LEN(N558))</f>
        <v>television</v>
      </c>
      <c r="S558" s="10">
        <f>(((J558/60)/60)/24)+DATE(1970,1,1)+(-5/24)</f>
        <v>42098.083495370367</v>
      </c>
      <c r="T558" s="10">
        <f>(((I558/60)/60)/24)+DATE(1970,1,1)+(-5/24)</f>
        <v>42121.791666666664</v>
      </c>
    </row>
    <row r="559" spans="1:20" ht="43.2" x14ac:dyDescent="0.3">
      <c r="A559">
        <v>2783</v>
      </c>
      <c r="B559" s="3" t="s">
        <v>2782</v>
      </c>
      <c r="C559" s="3" t="s">
        <v>6892</v>
      </c>
      <c r="D559">
        <v>1000</v>
      </c>
      <c r="E559">
        <v>1145</v>
      </c>
      <c r="F559" t="s">
        <v>8218</v>
      </c>
      <c r="G559" t="s">
        <v>8224</v>
      </c>
      <c r="H559" t="s">
        <v>8246</v>
      </c>
      <c r="I559">
        <v>1429793446</v>
      </c>
      <c r="J559">
        <v>1428583846</v>
      </c>
      <c r="K559" t="b">
        <v>0</v>
      </c>
      <c r="L559">
        <v>61</v>
      </c>
      <c r="M559" t="b">
        <v>1</v>
      </c>
      <c r="N559" t="s">
        <v>8270</v>
      </c>
      <c r="O559" s="5">
        <f>((E559/D559) *100)</f>
        <v>114.5</v>
      </c>
      <c r="P559" s="6">
        <f>IF(L559 = 0, 0, E559/L559)</f>
        <v>18.770491803278688</v>
      </c>
      <c r="Q559" t="str">
        <f>MID(N559,1,FIND("/",N559,1)-1)</f>
        <v>theater</v>
      </c>
      <c r="R559" t="str">
        <f>MID(N559,FIND("/",N559,1)+1,LEN(N559))</f>
        <v>plays</v>
      </c>
      <c r="S559" s="10">
        <f>(((J559/60)/60)/24)+DATE(1970,1,1)+(-5/24)</f>
        <v>42103.326921296299</v>
      </c>
      <c r="T559" s="10">
        <f>(((I559/60)/60)/24)+DATE(1970,1,1)+(-5/24)</f>
        <v>42117.326921296299</v>
      </c>
    </row>
    <row r="560" spans="1:20" ht="43.2" x14ac:dyDescent="0.3">
      <c r="A560">
        <v>2353</v>
      </c>
      <c r="B560" s="3" t="s">
        <v>2353</v>
      </c>
      <c r="C560" s="3" t="s">
        <v>6462</v>
      </c>
      <c r="D560">
        <v>1000</v>
      </c>
      <c r="E560">
        <v>0</v>
      </c>
      <c r="F560" t="s">
        <v>8219</v>
      </c>
      <c r="G560" t="s">
        <v>8223</v>
      </c>
      <c r="H560" t="s">
        <v>8245</v>
      </c>
      <c r="I560">
        <v>1429632822</v>
      </c>
      <c r="J560">
        <v>1428596022</v>
      </c>
      <c r="K560" t="b">
        <v>0</v>
      </c>
      <c r="L560">
        <v>0</v>
      </c>
      <c r="M560" t="b">
        <v>0</v>
      </c>
      <c r="N560" t="s">
        <v>8271</v>
      </c>
      <c r="O560" s="5">
        <f>((E560/D560) *100)</f>
        <v>0</v>
      </c>
      <c r="P560" s="6">
        <f>IF(L560 = 0, 0, E560/L560)</f>
        <v>0</v>
      </c>
      <c r="Q560" t="str">
        <f>MID(N560,1,FIND("/",N560,1)-1)</f>
        <v>technology</v>
      </c>
      <c r="R560" t="str">
        <f>MID(N560,FIND("/",N560,1)+1,LEN(N560))</f>
        <v>web</v>
      </c>
      <c r="S560" s="10">
        <f>(((J560/60)/60)/24)+DATE(1970,1,1)+(-5/24)</f>
        <v>42103.467847222222</v>
      </c>
      <c r="T560" s="10">
        <f>(((I560/60)/60)/24)+DATE(1970,1,1)+(-5/24)</f>
        <v>42115.467847222222</v>
      </c>
    </row>
    <row r="561" spans="1:20" ht="72" x14ac:dyDescent="0.3">
      <c r="A561">
        <v>3640</v>
      </c>
      <c r="B561" s="3" t="s">
        <v>3637</v>
      </c>
      <c r="C561" s="3" t="s">
        <v>7749</v>
      </c>
      <c r="D561">
        <v>1000</v>
      </c>
      <c r="E561">
        <v>55</v>
      </c>
      <c r="F561" t="s">
        <v>8220</v>
      </c>
      <c r="G561" t="s">
        <v>8223</v>
      </c>
      <c r="H561" t="s">
        <v>8245</v>
      </c>
      <c r="I561">
        <v>1431283530</v>
      </c>
      <c r="J561">
        <v>1428691530</v>
      </c>
      <c r="K561" t="b">
        <v>0</v>
      </c>
      <c r="L561">
        <v>3</v>
      </c>
      <c r="M561" t="b">
        <v>0</v>
      </c>
      <c r="N561" t="s">
        <v>8304</v>
      </c>
      <c r="O561" s="5">
        <f>((E561/D561) *100)</f>
        <v>5.5</v>
      </c>
      <c r="P561" s="6">
        <f>IF(L561 = 0, 0, E561/L561)</f>
        <v>18.333333333333332</v>
      </c>
      <c r="Q561" t="str">
        <f>MID(N561,1,FIND("/",N561,1)-1)</f>
        <v>theater</v>
      </c>
      <c r="R561" t="str">
        <f>MID(N561,FIND("/",N561,1)+1,LEN(N561))</f>
        <v>musical</v>
      </c>
      <c r="S561" s="10">
        <f>(((J561/60)/60)/24)+DATE(1970,1,1)+(-5/24)</f>
        <v>42104.573263888888</v>
      </c>
      <c r="T561" s="10">
        <f>(((I561/60)/60)/24)+DATE(1970,1,1)+(-5/24)</f>
        <v>42134.573263888888</v>
      </c>
    </row>
    <row r="562" spans="1:20" ht="43.2" x14ac:dyDescent="0.3">
      <c r="A562">
        <v>2854</v>
      </c>
      <c r="B562" s="3" t="s">
        <v>2853</v>
      </c>
      <c r="C562" s="3" t="s">
        <v>6963</v>
      </c>
      <c r="D562">
        <v>1000</v>
      </c>
      <c r="E562">
        <v>417</v>
      </c>
      <c r="F562" t="s">
        <v>8220</v>
      </c>
      <c r="G562" t="s">
        <v>8224</v>
      </c>
      <c r="H562" t="s">
        <v>8246</v>
      </c>
      <c r="I562">
        <v>1431018719</v>
      </c>
      <c r="J562">
        <v>1429290719</v>
      </c>
      <c r="K562" t="b">
        <v>0</v>
      </c>
      <c r="L562">
        <v>14</v>
      </c>
      <c r="M562" t="b">
        <v>0</v>
      </c>
      <c r="N562" t="s">
        <v>8270</v>
      </c>
      <c r="O562" s="5">
        <f>((E562/D562) *100)</f>
        <v>41.699999999999996</v>
      </c>
      <c r="P562" s="6">
        <f>IF(L562 = 0, 0, E562/L562)</f>
        <v>29.785714285714285</v>
      </c>
      <c r="Q562" t="str">
        <f>MID(N562,1,FIND("/",N562,1)-1)</f>
        <v>theater</v>
      </c>
      <c r="R562" t="str">
        <f>MID(N562,FIND("/",N562,1)+1,LEN(N562))</f>
        <v>plays</v>
      </c>
      <c r="S562" s="10">
        <f>(((J562/60)/60)/24)+DATE(1970,1,1)+(-5/24)</f>
        <v>42111.508321759255</v>
      </c>
      <c r="T562" s="10">
        <f>(((I562/60)/60)/24)+DATE(1970,1,1)+(-5/24)</f>
        <v>42131.508321759255</v>
      </c>
    </row>
    <row r="563" spans="1:20" ht="43.2" x14ac:dyDescent="0.3">
      <c r="A563">
        <v>390</v>
      </c>
      <c r="B563" s="3" t="s">
        <v>390</v>
      </c>
      <c r="C563" s="3" t="s">
        <v>4499</v>
      </c>
      <c r="D563">
        <v>1000</v>
      </c>
      <c r="E563">
        <v>1000</v>
      </c>
      <c r="F563" t="s">
        <v>8218</v>
      </c>
      <c r="G563" t="s">
        <v>8223</v>
      </c>
      <c r="H563" t="s">
        <v>8245</v>
      </c>
      <c r="I563">
        <v>1431046372</v>
      </c>
      <c r="J563">
        <v>1429318372</v>
      </c>
      <c r="K563" t="b">
        <v>0</v>
      </c>
      <c r="L563">
        <v>14</v>
      </c>
      <c r="M563" t="b">
        <v>1</v>
      </c>
      <c r="N563" t="s">
        <v>8268</v>
      </c>
      <c r="O563" s="5">
        <f>((E563/D563) *100)</f>
        <v>100</v>
      </c>
      <c r="P563" s="6">
        <f>IF(L563 = 0, 0, E563/L563)</f>
        <v>71.428571428571431</v>
      </c>
      <c r="Q563" t="str">
        <f>MID(N563,1,FIND("/",N563,1)-1)</f>
        <v>film &amp; video</v>
      </c>
      <c r="R563" t="str">
        <f>MID(N563,FIND("/",N563,1)+1,LEN(N563))</f>
        <v>documentary</v>
      </c>
      <c r="S563" s="10">
        <f>(((J563/60)/60)/24)+DATE(1970,1,1)+(-5/24)</f>
        <v>42111.828379629624</v>
      </c>
      <c r="T563" s="10">
        <f>(((I563/60)/60)/24)+DATE(1970,1,1)+(-5/24)</f>
        <v>42131.828379629624</v>
      </c>
    </row>
    <row r="564" spans="1:20" ht="43.2" x14ac:dyDescent="0.3">
      <c r="A564">
        <v>410</v>
      </c>
      <c r="B564" s="3" t="s">
        <v>410</v>
      </c>
      <c r="C564" s="3" t="s">
        <v>4519</v>
      </c>
      <c r="D564">
        <v>1000</v>
      </c>
      <c r="E564">
        <v>1283</v>
      </c>
      <c r="F564" t="s">
        <v>8218</v>
      </c>
      <c r="G564" t="s">
        <v>8228</v>
      </c>
      <c r="H564" t="s">
        <v>8250</v>
      </c>
      <c r="I564">
        <v>1434670397</v>
      </c>
      <c r="J564">
        <v>1429486397</v>
      </c>
      <c r="K564" t="b">
        <v>0</v>
      </c>
      <c r="L564">
        <v>7</v>
      </c>
      <c r="M564" t="b">
        <v>1</v>
      </c>
      <c r="N564" t="s">
        <v>8268</v>
      </c>
      <c r="O564" s="5">
        <f>((E564/D564) *100)</f>
        <v>128.29999999999998</v>
      </c>
      <c r="P564" s="6">
        <f>IF(L564 = 0, 0, E564/L564)</f>
        <v>183.28571428571428</v>
      </c>
      <c r="Q564" t="str">
        <f>MID(N564,1,FIND("/",N564,1)-1)</f>
        <v>film &amp; video</v>
      </c>
      <c r="R564" t="str">
        <f>MID(N564,FIND("/",N564,1)+1,LEN(N564))</f>
        <v>documentary</v>
      </c>
      <c r="S564" s="10">
        <f>(((J564/60)/60)/24)+DATE(1970,1,1)+(-5/24)</f>
        <v>42113.77311342593</v>
      </c>
      <c r="T564" s="10">
        <f>(((I564/60)/60)/24)+DATE(1970,1,1)+(-5/24)</f>
        <v>42173.77311342593</v>
      </c>
    </row>
    <row r="565" spans="1:20" ht="43.2" x14ac:dyDescent="0.3">
      <c r="A565">
        <v>1037</v>
      </c>
      <c r="B565" s="3" t="s">
        <v>1037</v>
      </c>
      <c r="C565" s="3" t="s">
        <v>5146</v>
      </c>
      <c r="D565">
        <v>1000</v>
      </c>
      <c r="E565">
        <v>1021</v>
      </c>
      <c r="F565" t="s">
        <v>8218</v>
      </c>
      <c r="G565" t="s">
        <v>8223</v>
      </c>
      <c r="H565" t="s">
        <v>8245</v>
      </c>
      <c r="I565">
        <v>1431925200</v>
      </c>
      <c r="J565">
        <v>1429991062</v>
      </c>
      <c r="K565" t="b">
        <v>0</v>
      </c>
      <c r="L565">
        <v>21</v>
      </c>
      <c r="M565" t="b">
        <v>1</v>
      </c>
      <c r="N565" t="s">
        <v>8279</v>
      </c>
      <c r="O565" s="5">
        <f>((E565/D565) *100)</f>
        <v>102.1</v>
      </c>
      <c r="P565" s="6">
        <f>IF(L565 = 0, 0, E565/L565)</f>
        <v>48.61904761904762</v>
      </c>
      <c r="Q565" t="str">
        <f>MID(N565,1,FIND("/",N565,1)-1)</f>
        <v>music</v>
      </c>
      <c r="R565" t="str">
        <f>MID(N565,FIND("/",N565,1)+1,LEN(N565))</f>
        <v>electronic music</v>
      </c>
      <c r="S565" s="10">
        <f>(((J565/60)/60)/24)+DATE(1970,1,1)+(-5/24)</f>
        <v>42119.61414351852</v>
      </c>
      <c r="T565" s="10">
        <f>(((I565/60)/60)/24)+DATE(1970,1,1)+(-5/24)</f>
        <v>42141.999999999993</v>
      </c>
    </row>
    <row r="566" spans="1:20" ht="43.2" x14ac:dyDescent="0.3">
      <c r="A566">
        <v>3567</v>
      </c>
      <c r="B566" s="3" t="s">
        <v>3565</v>
      </c>
      <c r="C566" s="3" t="s">
        <v>7676</v>
      </c>
      <c r="D566">
        <v>1000</v>
      </c>
      <c r="E566">
        <v>1088</v>
      </c>
      <c r="F566" t="s">
        <v>8218</v>
      </c>
      <c r="G566" t="s">
        <v>8224</v>
      </c>
      <c r="H566" t="s">
        <v>8246</v>
      </c>
      <c r="I566">
        <v>1433964444</v>
      </c>
      <c r="J566">
        <v>1431372444</v>
      </c>
      <c r="K566" t="b">
        <v>0</v>
      </c>
      <c r="L566">
        <v>41</v>
      </c>
      <c r="M566" t="b">
        <v>1</v>
      </c>
      <c r="N566" t="s">
        <v>8270</v>
      </c>
      <c r="O566" s="5">
        <f>((E566/D566) *100)</f>
        <v>108.80000000000001</v>
      </c>
      <c r="P566" s="6">
        <f>IF(L566 = 0, 0, E566/L566)</f>
        <v>26.536585365853657</v>
      </c>
      <c r="Q566" t="str">
        <f>MID(N566,1,FIND("/",N566,1)-1)</f>
        <v>theater</v>
      </c>
      <c r="R566" t="str">
        <f>MID(N566,FIND("/",N566,1)+1,LEN(N566))</f>
        <v>plays</v>
      </c>
      <c r="S566" s="10">
        <f>(((J566/60)/60)/24)+DATE(1970,1,1)+(-5/24)</f>
        <v>42135.602361111109</v>
      </c>
      <c r="T566" s="10">
        <f>(((I566/60)/60)/24)+DATE(1970,1,1)+(-5/24)</f>
        <v>42165.602361111109</v>
      </c>
    </row>
    <row r="567" spans="1:20" ht="43.2" x14ac:dyDescent="0.3">
      <c r="A567">
        <v>234</v>
      </c>
      <c r="B567" s="3" t="s">
        <v>235</v>
      </c>
      <c r="C567" s="3" t="s">
        <v>4343</v>
      </c>
      <c r="D567">
        <v>1000</v>
      </c>
      <c r="E567">
        <v>401</v>
      </c>
      <c r="F567" t="s">
        <v>8220</v>
      </c>
      <c r="G567" t="s">
        <v>8223</v>
      </c>
      <c r="H567" t="s">
        <v>8245</v>
      </c>
      <c r="I567">
        <v>1434847859</v>
      </c>
      <c r="J567">
        <v>1431391859</v>
      </c>
      <c r="K567" t="b">
        <v>0</v>
      </c>
      <c r="L567">
        <v>5</v>
      </c>
      <c r="M567" t="b">
        <v>0</v>
      </c>
      <c r="N567" t="s">
        <v>8267</v>
      </c>
      <c r="O567" s="5">
        <f>((E567/D567) *100)</f>
        <v>40.1</v>
      </c>
      <c r="P567" s="6">
        <f>IF(L567 = 0, 0, E567/L567)</f>
        <v>80.2</v>
      </c>
      <c r="Q567" t="str">
        <f>MID(N567,1,FIND("/",N567,1)-1)</f>
        <v>film &amp; video</v>
      </c>
      <c r="R567" t="str">
        <f>MID(N567,FIND("/",N567,1)+1,LEN(N567))</f>
        <v>drama</v>
      </c>
      <c r="S567" s="10">
        <f>(((J567/60)/60)/24)+DATE(1970,1,1)+(-5/24)</f>
        <v>42135.82707175926</v>
      </c>
      <c r="T567" s="10">
        <f>(((I567/60)/60)/24)+DATE(1970,1,1)+(-5/24)</f>
        <v>42175.82707175926</v>
      </c>
    </row>
    <row r="568" spans="1:20" ht="43.2" x14ac:dyDescent="0.3">
      <c r="A568">
        <v>3669</v>
      </c>
      <c r="B568" s="3" t="s">
        <v>3665</v>
      </c>
      <c r="C568" s="3" t="s">
        <v>7778</v>
      </c>
      <c r="D568">
        <v>1000</v>
      </c>
      <c r="E568">
        <v>1382</v>
      </c>
      <c r="F568" t="s">
        <v>8218</v>
      </c>
      <c r="G568" t="s">
        <v>8224</v>
      </c>
      <c r="H568" t="s">
        <v>8246</v>
      </c>
      <c r="I568">
        <v>1434039137</v>
      </c>
      <c r="J568">
        <v>1431447137</v>
      </c>
      <c r="K568" t="b">
        <v>0</v>
      </c>
      <c r="L568">
        <v>17</v>
      </c>
      <c r="M568" t="b">
        <v>1</v>
      </c>
      <c r="N568" t="s">
        <v>8270</v>
      </c>
      <c r="O568" s="5">
        <f>((E568/D568) *100)</f>
        <v>138.19999999999999</v>
      </c>
      <c r="P568" s="6">
        <f>IF(L568 = 0, 0, E568/L568)</f>
        <v>81.294117647058826</v>
      </c>
      <c r="Q568" t="str">
        <f>MID(N568,1,FIND("/",N568,1)-1)</f>
        <v>theater</v>
      </c>
      <c r="R568" t="str">
        <f>MID(N568,FIND("/",N568,1)+1,LEN(N568))</f>
        <v>plays</v>
      </c>
      <c r="S568" s="10">
        <f>(((J568/60)/60)/24)+DATE(1970,1,1)+(-5/24)</f>
        <v>42136.466863425921</v>
      </c>
      <c r="T568" s="10">
        <f>(((I568/60)/60)/24)+DATE(1970,1,1)+(-5/24)</f>
        <v>42166.466863425921</v>
      </c>
    </row>
    <row r="569" spans="1:20" ht="28.8" x14ac:dyDescent="0.3">
      <c r="A569">
        <v>1731</v>
      </c>
      <c r="B569" s="3" t="s">
        <v>1731</v>
      </c>
      <c r="C569" s="3" t="s">
        <v>5840</v>
      </c>
      <c r="D569">
        <v>1000</v>
      </c>
      <c r="E569">
        <v>0</v>
      </c>
      <c r="F569" t="s">
        <v>8220</v>
      </c>
      <c r="G569" t="s">
        <v>8223</v>
      </c>
      <c r="H569" t="s">
        <v>8245</v>
      </c>
      <c r="I569">
        <v>1434034800</v>
      </c>
      <c r="J569">
        <v>1432849552</v>
      </c>
      <c r="K569" t="b">
        <v>0</v>
      </c>
      <c r="L569">
        <v>0</v>
      </c>
      <c r="M569" t="b">
        <v>0</v>
      </c>
      <c r="N569" t="s">
        <v>8292</v>
      </c>
      <c r="O569" s="5">
        <f>((E569/D569) *100)</f>
        <v>0</v>
      </c>
      <c r="P569" s="6">
        <f>IF(L569 = 0, 0, E569/L569)</f>
        <v>0</v>
      </c>
      <c r="Q569" t="str">
        <f>MID(N569,1,FIND("/",N569,1)-1)</f>
        <v>music</v>
      </c>
      <c r="R569" t="str">
        <f>MID(N569,FIND("/",N569,1)+1,LEN(N569))</f>
        <v>faith</v>
      </c>
      <c r="S569" s="10">
        <f>(((J569/60)/60)/24)+DATE(1970,1,1)+(-5/24)</f>
        <v>42152.698518518511</v>
      </c>
      <c r="T569" s="10">
        <f>(((I569/60)/60)/24)+DATE(1970,1,1)+(-5/24)</f>
        <v>42166.416666666664</v>
      </c>
    </row>
    <row r="570" spans="1:20" ht="43.2" x14ac:dyDescent="0.3">
      <c r="A570">
        <v>4008</v>
      </c>
      <c r="B570" s="3" t="s">
        <v>4003</v>
      </c>
      <c r="C570" s="3" t="s">
        <v>8112</v>
      </c>
      <c r="D570">
        <v>1000</v>
      </c>
      <c r="E570">
        <v>60</v>
      </c>
      <c r="F570" t="s">
        <v>8220</v>
      </c>
      <c r="G570" t="s">
        <v>8224</v>
      </c>
      <c r="H570" t="s">
        <v>8246</v>
      </c>
      <c r="I570">
        <v>1437606507</v>
      </c>
      <c r="J570">
        <v>1435014507</v>
      </c>
      <c r="K570" t="b">
        <v>0</v>
      </c>
      <c r="L570">
        <v>4</v>
      </c>
      <c r="M570" t="b">
        <v>0</v>
      </c>
      <c r="N570" t="s">
        <v>8270</v>
      </c>
      <c r="O570" s="5">
        <f>((E570/D570) *100)</f>
        <v>6</v>
      </c>
      <c r="P570" s="6">
        <f>IF(L570 = 0, 0, E570/L570)</f>
        <v>15</v>
      </c>
      <c r="Q570" t="str">
        <f>MID(N570,1,FIND("/",N570,1)-1)</f>
        <v>theater</v>
      </c>
      <c r="R570" t="str">
        <f>MID(N570,FIND("/",N570,1)+1,LEN(N570))</f>
        <v>plays</v>
      </c>
      <c r="S570" s="10">
        <f>(((J570/60)/60)/24)+DATE(1970,1,1)+(-5/24)</f>
        <v>42177.755868055552</v>
      </c>
      <c r="T570" s="10">
        <f>(((I570/60)/60)/24)+DATE(1970,1,1)+(-5/24)</f>
        <v>42207.755868055552</v>
      </c>
    </row>
    <row r="571" spans="1:20" ht="43.2" x14ac:dyDescent="0.3">
      <c r="A571">
        <v>1426</v>
      </c>
      <c r="B571" s="3" t="s">
        <v>1426</v>
      </c>
      <c r="C571" s="3" t="s">
        <v>5535</v>
      </c>
      <c r="D571">
        <v>1000</v>
      </c>
      <c r="E571">
        <v>0</v>
      </c>
      <c r="F571" t="s">
        <v>8220</v>
      </c>
      <c r="G571" t="s">
        <v>8235</v>
      </c>
      <c r="H571" t="s">
        <v>8248</v>
      </c>
      <c r="I571">
        <v>1440408120</v>
      </c>
      <c r="J571">
        <v>1435224120</v>
      </c>
      <c r="K571" t="b">
        <v>0</v>
      </c>
      <c r="L571">
        <v>0</v>
      </c>
      <c r="M571" t="b">
        <v>0</v>
      </c>
      <c r="N571" t="s">
        <v>8286</v>
      </c>
      <c r="O571" s="5">
        <f>((E571/D571) *100)</f>
        <v>0</v>
      </c>
      <c r="P571" s="6">
        <f>IF(L571 = 0, 0, E571/L571)</f>
        <v>0</v>
      </c>
      <c r="Q571" t="str">
        <f>MID(N571,1,FIND("/",N571,1)-1)</f>
        <v>publishing</v>
      </c>
      <c r="R571" t="str">
        <f>MID(N571,FIND("/",N571,1)+1,LEN(N571))</f>
        <v>translations</v>
      </c>
      <c r="S571" s="10">
        <f>(((J571/60)/60)/24)+DATE(1970,1,1)+(-5/24)</f>
        <v>42180.181944444441</v>
      </c>
      <c r="T571" s="10">
        <f>(((I571/60)/60)/24)+DATE(1970,1,1)+(-5/24)</f>
        <v>42240.181944444441</v>
      </c>
    </row>
    <row r="572" spans="1:20" ht="43.2" x14ac:dyDescent="0.3">
      <c r="A572">
        <v>1995</v>
      </c>
      <c r="B572" s="3" t="s">
        <v>1995</v>
      </c>
      <c r="C572" s="3" t="s">
        <v>6104</v>
      </c>
      <c r="D572">
        <v>1000</v>
      </c>
      <c r="E572">
        <v>78</v>
      </c>
      <c r="F572" t="s">
        <v>8220</v>
      </c>
      <c r="G572" t="s">
        <v>8228</v>
      </c>
      <c r="H572" t="s">
        <v>8250</v>
      </c>
      <c r="I572">
        <v>1437082736</v>
      </c>
      <c r="J572">
        <v>1435354736</v>
      </c>
      <c r="K572" t="b">
        <v>0</v>
      </c>
      <c r="L572">
        <v>3</v>
      </c>
      <c r="M572" t="b">
        <v>0</v>
      </c>
      <c r="N572" t="s">
        <v>8295</v>
      </c>
      <c r="O572" s="5">
        <f>((E572/D572) *100)</f>
        <v>7.8</v>
      </c>
      <c r="P572" s="6">
        <f>IF(L572 = 0, 0, E572/L572)</f>
        <v>26</v>
      </c>
      <c r="Q572" t="str">
        <f>MID(N572,1,FIND("/",N572,1)-1)</f>
        <v>photography</v>
      </c>
      <c r="R572" t="str">
        <f>MID(N572,FIND("/",N572,1)+1,LEN(N572))</f>
        <v>people</v>
      </c>
      <c r="S572" s="10">
        <f>(((J572/60)/60)/24)+DATE(1970,1,1)+(-5/24)</f>
        <v>42181.693703703706</v>
      </c>
      <c r="T572" s="10">
        <f>(((I572/60)/60)/24)+DATE(1970,1,1)+(-5/24)</f>
        <v>42201.693703703706</v>
      </c>
    </row>
    <row r="573" spans="1:20" ht="43.2" x14ac:dyDescent="0.3">
      <c r="A573">
        <v>3819</v>
      </c>
      <c r="B573" s="3" t="s">
        <v>3815</v>
      </c>
      <c r="C573" s="3" t="s">
        <v>7816</v>
      </c>
      <c r="D573">
        <v>1000</v>
      </c>
      <c r="E573">
        <v>1064</v>
      </c>
      <c r="F573" t="s">
        <v>8218</v>
      </c>
      <c r="G573" t="s">
        <v>8223</v>
      </c>
      <c r="H573" t="s">
        <v>8245</v>
      </c>
      <c r="I573">
        <v>1437166920</v>
      </c>
      <c r="J573">
        <v>1435554104</v>
      </c>
      <c r="K573" t="b">
        <v>0</v>
      </c>
      <c r="L573">
        <v>26</v>
      </c>
      <c r="M573" t="b">
        <v>1</v>
      </c>
      <c r="N573" t="s">
        <v>8270</v>
      </c>
      <c r="O573" s="5">
        <f>((E573/D573) *100)</f>
        <v>106.4</v>
      </c>
      <c r="P573" s="6">
        <f>IF(L573 = 0, 0, E573/L573)</f>
        <v>40.92307692307692</v>
      </c>
      <c r="Q573" t="str">
        <f>MID(N573,1,FIND("/",N573,1)-1)</f>
        <v>theater</v>
      </c>
      <c r="R573" t="str">
        <f>MID(N573,FIND("/",N573,1)+1,LEN(N573))</f>
        <v>plays</v>
      </c>
      <c r="S573" s="10">
        <f>(((J573/60)/60)/24)+DATE(1970,1,1)+(-5/24)</f>
        <v>42184.001203703701</v>
      </c>
      <c r="T573" s="10">
        <f>(((I573/60)/60)/24)+DATE(1970,1,1)+(-5/24)</f>
        <v>42202.668055555558</v>
      </c>
    </row>
    <row r="574" spans="1:20" ht="43.2" x14ac:dyDescent="0.3">
      <c r="A574">
        <v>3668</v>
      </c>
      <c r="B574" s="3" t="s">
        <v>3664</v>
      </c>
      <c r="C574" s="3" t="s">
        <v>7777</v>
      </c>
      <c r="D574">
        <v>1000</v>
      </c>
      <c r="E574">
        <v>1035</v>
      </c>
      <c r="F574" t="s">
        <v>8218</v>
      </c>
      <c r="G574" t="s">
        <v>8223</v>
      </c>
      <c r="H574" t="s">
        <v>8245</v>
      </c>
      <c r="I574">
        <v>1437676380</v>
      </c>
      <c r="J574">
        <v>1435670452</v>
      </c>
      <c r="K574" t="b">
        <v>0</v>
      </c>
      <c r="L574">
        <v>28</v>
      </c>
      <c r="M574" t="b">
        <v>1</v>
      </c>
      <c r="N574" t="s">
        <v>8270</v>
      </c>
      <c r="O574" s="5">
        <f>((E574/D574) *100)</f>
        <v>103.49999999999999</v>
      </c>
      <c r="P574" s="6">
        <f>IF(L574 = 0, 0, E574/L574)</f>
        <v>36.964285714285715</v>
      </c>
      <c r="Q574" t="str">
        <f>MID(N574,1,FIND("/",N574,1)-1)</f>
        <v>theater</v>
      </c>
      <c r="R574" t="str">
        <f>MID(N574,FIND("/",N574,1)+1,LEN(N574))</f>
        <v>plays</v>
      </c>
      <c r="S574" s="10">
        <f>(((J574/60)/60)/24)+DATE(1970,1,1)+(-5/24)</f>
        <v>42185.347824074073</v>
      </c>
      <c r="T574" s="10">
        <f>(((I574/60)/60)/24)+DATE(1970,1,1)+(-5/24)</f>
        <v>42208.564583333333</v>
      </c>
    </row>
    <row r="575" spans="1:20" ht="43.2" x14ac:dyDescent="0.3">
      <c r="A575">
        <v>4103</v>
      </c>
      <c r="B575" s="3" t="s">
        <v>4098</v>
      </c>
      <c r="C575" s="3" t="s">
        <v>8205</v>
      </c>
      <c r="D575">
        <v>1000</v>
      </c>
      <c r="E575">
        <v>100</v>
      </c>
      <c r="F575" t="s">
        <v>8220</v>
      </c>
      <c r="G575" t="s">
        <v>8223</v>
      </c>
      <c r="H575" t="s">
        <v>8245</v>
      </c>
      <c r="I575">
        <v>1440613920</v>
      </c>
      <c r="J575">
        <v>1435953566</v>
      </c>
      <c r="K575" t="b">
        <v>0</v>
      </c>
      <c r="L575">
        <v>6</v>
      </c>
      <c r="M575" t="b">
        <v>0</v>
      </c>
      <c r="N575" t="s">
        <v>8270</v>
      </c>
      <c r="O575" s="5">
        <f>((E575/D575) *100)</f>
        <v>10</v>
      </c>
      <c r="P575" s="6">
        <f>IF(L575 = 0, 0, E575/L575)</f>
        <v>16.666666666666668</v>
      </c>
      <c r="Q575" t="str">
        <f>MID(N575,1,FIND("/",N575,1)-1)</f>
        <v>theater</v>
      </c>
      <c r="R575" t="str">
        <f>MID(N575,FIND("/",N575,1)+1,LEN(N575))</f>
        <v>plays</v>
      </c>
      <c r="S575" s="10">
        <f>(((J575/60)/60)/24)+DATE(1970,1,1)+(-5/24)</f>
        <v>42188.624606481484</v>
      </c>
      <c r="T575" s="10">
        <f>(((I575/60)/60)/24)+DATE(1970,1,1)+(-5/24)</f>
        <v>42242.563888888886</v>
      </c>
    </row>
    <row r="576" spans="1:20" ht="57.6" x14ac:dyDescent="0.3">
      <c r="A576">
        <v>3559</v>
      </c>
      <c r="B576" s="3" t="s">
        <v>3557</v>
      </c>
      <c r="C576" s="3" t="s">
        <v>7668</v>
      </c>
      <c r="D576">
        <v>1000</v>
      </c>
      <c r="E576">
        <v>1035</v>
      </c>
      <c r="F576" t="s">
        <v>8218</v>
      </c>
      <c r="G576" t="s">
        <v>8225</v>
      </c>
      <c r="H576" t="s">
        <v>8247</v>
      </c>
      <c r="I576">
        <v>1438333080</v>
      </c>
      <c r="J576">
        <v>1436408308</v>
      </c>
      <c r="K576" t="b">
        <v>0</v>
      </c>
      <c r="L576">
        <v>24</v>
      </c>
      <c r="M576" t="b">
        <v>1</v>
      </c>
      <c r="N576" t="s">
        <v>8270</v>
      </c>
      <c r="O576" s="5">
        <f>((E576/D576) *100)</f>
        <v>103.49999999999999</v>
      </c>
      <c r="P576" s="6">
        <f>IF(L576 = 0, 0, E576/L576)</f>
        <v>43.125</v>
      </c>
      <c r="Q576" t="str">
        <f>MID(N576,1,FIND("/",N576,1)-1)</f>
        <v>theater</v>
      </c>
      <c r="R576" t="str">
        <f>MID(N576,FIND("/",N576,1)+1,LEN(N576))</f>
        <v>plays</v>
      </c>
      <c r="S576" s="10">
        <f>(((J576/60)/60)/24)+DATE(1970,1,1)+(-5/24)</f>
        <v>42193.887824074067</v>
      </c>
      <c r="T576" s="10">
        <f>(((I576/60)/60)/24)+DATE(1970,1,1)+(-5/24)</f>
        <v>42216.165277777771</v>
      </c>
    </row>
    <row r="577" spans="1:20" ht="57.6" x14ac:dyDescent="0.3">
      <c r="A577">
        <v>2228</v>
      </c>
      <c r="B577" s="3" t="s">
        <v>2228</v>
      </c>
      <c r="C577" s="3" t="s">
        <v>6337</v>
      </c>
      <c r="D577">
        <v>1000</v>
      </c>
      <c r="E577">
        <v>11744.9</v>
      </c>
      <c r="F577" t="s">
        <v>8218</v>
      </c>
      <c r="G577" t="s">
        <v>8235</v>
      </c>
      <c r="H577" t="s">
        <v>8248</v>
      </c>
      <c r="I577">
        <v>1439707236</v>
      </c>
      <c r="J577">
        <v>1437115236</v>
      </c>
      <c r="K577" t="b">
        <v>0</v>
      </c>
      <c r="L577">
        <v>144</v>
      </c>
      <c r="M577" t="b">
        <v>1</v>
      </c>
      <c r="N577" t="s">
        <v>8296</v>
      </c>
      <c r="O577" s="5">
        <f>((E577/D577) *100)</f>
        <v>1174.49</v>
      </c>
      <c r="P577" s="6">
        <f>IF(L577 = 0, 0, E577/L577)</f>
        <v>81.561805555555551</v>
      </c>
      <c r="Q577" t="str">
        <f>MID(N577,1,FIND("/",N577,1)-1)</f>
        <v>games</v>
      </c>
      <c r="R577" t="str">
        <f>MID(N577,FIND("/",N577,1)+1,LEN(N577))</f>
        <v>tabletop games</v>
      </c>
      <c r="S577" s="10">
        <f>(((J577/60)/60)/24)+DATE(1970,1,1)+(-5/24)</f>
        <v>42202.069861111107</v>
      </c>
      <c r="T577" s="10">
        <f>(((I577/60)/60)/24)+DATE(1970,1,1)+(-5/24)</f>
        <v>42232.069861111107</v>
      </c>
    </row>
    <row r="578" spans="1:20" ht="43.2" x14ac:dyDescent="0.3">
      <c r="A578">
        <v>3610</v>
      </c>
      <c r="B578" s="3" t="s">
        <v>3608</v>
      </c>
      <c r="C578" s="3" t="s">
        <v>7719</v>
      </c>
      <c r="D578">
        <v>1000</v>
      </c>
      <c r="E578">
        <v>1623</v>
      </c>
      <c r="F578" t="s">
        <v>8218</v>
      </c>
      <c r="G578" t="s">
        <v>8224</v>
      </c>
      <c r="H578" t="s">
        <v>8246</v>
      </c>
      <c r="I578">
        <v>1439806936</v>
      </c>
      <c r="J578">
        <v>1437214936</v>
      </c>
      <c r="K578" t="b">
        <v>0</v>
      </c>
      <c r="L578">
        <v>31</v>
      </c>
      <c r="M578" t="b">
        <v>1</v>
      </c>
      <c r="N578" t="s">
        <v>8270</v>
      </c>
      <c r="O578" s="5">
        <f>((E578/D578) *100)</f>
        <v>162.30000000000001</v>
      </c>
      <c r="P578" s="6">
        <f>IF(L578 = 0, 0, E578/L578)</f>
        <v>52.354838709677416</v>
      </c>
      <c r="Q578" t="str">
        <f>MID(N578,1,FIND("/",N578,1)-1)</f>
        <v>theater</v>
      </c>
      <c r="R578" t="str">
        <f>MID(N578,FIND("/",N578,1)+1,LEN(N578))</f>
        <v>plays</v>
      </c>
      <c r="S578" s="10">
        <f>(((J578/60)/60)/24)+DATE(1970,1,1)+(-5/24)</f>
        <v>42203.22379629629</v>
      </c>
      <c r="T578" s="10">
        <f>(((I578/60)/60)/24)+DATE(1970,1,1)+(-5/24)</f>
        <v>42233.22379629629</v>
      </c>
    </row>
    <row r="579" spans="1:20" ht="43.2" x14ac:dyDescent="0.3">
      <c r="A579">
        <v>3730</v>
      </c>
      <c r="B579" s="3" t="s">
        <v>3726</v>
      </c>
      <c r="C579" s="3" t="s">
        <v>7839</v>
      </c>
      <c r="D579">
        <v>1000</v>
      </c>
      <c r="E579">
        <v>100</v>
      </c>
      <c r="F579" t="s">
        <v>8220</v>
      </c>
      <c r="G579" t="s">
        <v>8223</v>
      </c>
      <c r="H579" t="s">
        <v>8245</v>
      </c>
      <c r="I579">
        <v>1439828159</v>
      </c>
      <c r="J579">
        <v>1437236159</v>
      </c>
      <c r="K579" t="b">
        <v>0</v>
      </c>
      <c r="L579">
        <v>1</v>
      </c>
      <c r="M579" t="b">
        <v>0</v>
      </c>
      <c r="N579" t="s">
        <v>8270</v>
      </c>
      <c r="O579" s="5">
        <f>((E579/D579) *100)</f>
        <v>10</v>
      </c>
      <c r="P579" s="6">
        <f>IF(L579 = 0, 0, E579/L579)</f>
        <v>100</v>
      </c>
      <c r="Q579" t="str">
        <f>MID(N579,1,FIND("/",N579,1)-1)</f>
        <v>theater</v>
      </c>
      <c r="R579" t="str">
        <f>MID(N579,FIND("/",N579,1)+1,LEN(N579))</f>
        <v>plays</v>
      </c>
      <c r="S579" s="10">
        <f>(((J579/60)/60)/24)+DATE(1970,1,1)+(-5/24)</f>
        <v>42203.46943287037</v>
      </c>
      <c r="T579" s="10">
        <f>(((I579/60)/60)/24)+DATE(1970,1,1)+(-5/24)</f>
        <v>42233.46943287037</v>
      </c>
    </row>
    <row r="580" spans="1:20" ht="43.2" x14ac:dyDescent="0.3">
      <c r="A580">
        <v>2219</v>
      </c>
      <c r="B580" s="3" t="s">
        <v>2219</v>
      </c>
      <c r="C580" s="3" t="s">
        <v>6328</v>
      </c>
      <c r="D580">
        <v>1000</v>
      </c>
      <c r="E580">
        <v>1015</v>
      </c>
      <c r="F580" t="s">
        <v>8218</v>
      </c>
      <c r="G580" t="s">
        <v>8223</v>
      </c>
      <c r="H580" t="s">
        <v>8245</v>
      </c>
      <c r="I580">
        <v>1440004512</v>
      </c>
      <c r="J580">
        <v>1437412512</v>
      </c>
      <c r="K580" t="b">
        <v>0</v>
      </c>
      <c r="L580">
        <v>19</v>
      </c>
      <c r="M580" t="b">
        <v>1</v>
      </c>
      <c r="N580" t="s">
        <v>8279</v>
      </c>
      <c r="O580" s="5">
        <f>((E580/D580) *100)</f>
        <v>101.49999999999999</v>
      </c>
      <c r="P580" s="6">
        <f>IF(L580 = 0, 0, E580/L580)</f>
        <v>53.421052631578945</v>
      </c>
      <c r="Q580" t="str">
        <f>MID(N580,1,FIND("/",N580,1)-1)</f>
        <v>music</v>
      </c>
      <c r="R580" t="str">
        <f>MID(N580,FIND("/",N580,1)+1,LEN(N580))</f>
        <v>electronic music</v>
      </c>
      <c r="S580" s="10">
        <f>(((J580/60)/60)/24)+DATE(1970,1,1)+(-5/24)</f>
        <v>42205.510555555556</v>
      </c>
      <c r="T580" s="10">
        <f>(((I580/60)/60)/24)+DATE(1970,1,1)+(-5/24)</f>
        <v>42235.510555555556</v>
      </c>
    </row>
    <row r="581" spans="1:20" ht="28.8" x14ac:dyDescent="0.3">
      <c r="A581">
        <v>3815</v>
      </c>
      <c r="B581" s="3" t="s">
        <v>3811</v>
      </c>
      <c r="C581" s="3" t="s">
        <v>7924</v>
      </c>
      <c r="D581">
        <v>1000</v>
      </c>
      <c r="E581">
        <v>1000.01</v>
      </c>
      <c r="F581" t="s">
        <v>8218</v>
      </c>
      <c r="G581" t="s">
        <v>8224</v>
      </c>
      <c r="H581" t="s">
        <v>8246</v>
      </c>
      <c r="I581">
        <v>1440111600</v>
      </c>
      <c r="J581">
        <v>1437545657</v>
      </c>
      <c r="K581" t="b">
        <v>0</v>
      </c>
      <c r="L581">
        <v>20</v>
      </c>
      <c r="M581" t="b">
        <v>1</v>
      </c>
      <c r="N581" t="s">
        <v>8270</v>
      </c>
      <c r="O581" s="5">
        <f>((E581/D581) *100)</f>
        <v>100.001</v>
      </c>
      <c r="P581" s="6">
        <f>IF(L581 = 0, 0, E581/L581)</f>
        <v>50.000500000000002</v>
      </c>
      <c r="Q581" t="str">
        <f>MID(N581,1,FIND("/",N581,1)-1)</f>
        <v>theater</v>
      </c>
      <c r="R581" t="str">
        <f>MID(N581,FIND("/",N581,1)+1,LEN(N581))</f>
        <v>plays</v>
      </c>
      <c r="S581" s="10">
        <f>(((J581/60)/60)/24)+DATE(1970,1,1)+(-5/24)</f>
        <v>42207.051585648143</v>
      </c>
      <c r="T581" s="10">
        <f>(((I581/60)/60)/24)+DATE(1970,1,1)+(-5/24)</f>
        <v>42236.749999999993</v>
      </c>
    </row>
    <row r="582" spans="1:20" ht="43.2" x14ac:dyDescent="0.3">
      <c r="A582">
        <v>4090</v>
      </c>
      <c r="B582" s="3" t="s">
        <v>4085</v>
      </c>
      <c r="C582" s="3" t="s">
        <v>8192</v>
      </c>
      <c r="D582">
        <v>1000</v>
      </c>
      <c r="E582">
        <v>32</v>
      </c>
      <c r="F582" t="s">
        <v>8220</v>
      </c>
      <c r="G582" t="s">
        <v>8223</v>
      </c>
      <c r="H582" t="s">
        <v>8245</v>
      </c>
      <c r="I582">
        <v>1438959600</v>
      </c>
      <c r="J582">
        <v>1437754137</v>
      </c>
      <c r="K582" t="b">
        <v>0</v>
      </c>
      <c r="L582">
        <v>3</v>
      </c>
      <c r="M582" t="b">
        <v>0</v>
      </c>
      <c r="N582" t="s">
        <v>8270</v>
      </c>
      <c r="O582" s="5">
        <f>((E582/D582) *100)</f>
        <v>3.2</v>
      </c>
      <c r="P582" s="6">
        <f>IF(L582 = 0, 0, E582/L582)</f>
        <v>10.666666666666666</v>
      </c>
      <c r="Q582" t="str">
        <f>MID(N582,1,FIND("/",N582,1)-1)</f>
        <v>theater</v>
      </c>
      <c r="R582" t="str">
        <f>MID(N582,FIND("/",N582,1)+1,LEN(N582))</f>
        <v>plays</v>
      </c>
      <c r="S582" s="10">
        <f>(((J582/60)/60)/24)+DATE(1970,1,1)+(-5/24)</f>
        <v>42209.464548611104</v>
      </c>
      <c r="T582" s="10">
        <f>(((I582/60)/60)/24)+DATE(1970,1,1)+(-5/24)</f>
        <v>42223.416666666664</v>
      </c>
    </row>
    <row r="583" spans="1:20" ht="43.2" x14ac:dyDescent="0.3">
      <c r="A583">
        <v>3549</v>
      </c>
      <c r="B583" s="3" t="s">
        <v>3547</v>
      </c>
      <c r="C583" s="3" t="s">
        <v>7658</v>
      </c>
      <c r="D583">
        <v>1000</v>
      </c>
      <c r="E583">
        <v>1020</v>
      </c>
      <c r="F583" t="s">
        <v>8218</v>
      </c>
      <c r="G583" t="s">
        <v>8224</v>
      </c>
      <c r="H583" t="s">
        <v>8246</v>
      </c>
      <c r="I583">
        <v>1441358873</v>
      </c>
      <c r="J583">
        <v>1438939673</v>
      </c>
      <c r="K583" t="b">
        <v>0</v>
      </c>
      <c r="L583">
        <v>42</v>
      </c>
      <c r="M583" t="b">
        <v>1</v>
      </c>
      <c r="N583" t="s">
        <v>8270</v>
      </c>
      <c r="O583" s="5">
        <f>((E583/D583) *100)</f>
        <v>102</v>
      </c>
      <c r="P583" s="6">
        <f>IF(L583 = 0, 0, E583/L583)</f>
        <v>24.285714285714285</v>
      </c>
      <c r="Q583" t="str">
        <f>MID(N583,1,FIND("/",N583,1)-1)</f>
        <v>theater</v>
      </c>
      <c r="R583" t="str">
        <f>MID(N583,FIND("/",N583,1)+1,LEN(N583))</f>
        <v>plays</v>
      </c>
      <c r="S583" s="10">
        <f>(((J583/60)/60)/24)+DATE(1970,1,1)+(-5/24)</f>
        <v>42223.186030092591</v>
      </c>
      <c r="T583" s="10">
        <f>(((I583/60)/60)/24)+DATE(1970,1,1)+(-5/24)</f>
        <v>42251.186030092591</v>
      </c>
    </row>
    <row r="584" spans="1:20" ht="43.2" x14ac:dyDescent="0.3">
      <c r="A584">
        <v>3032</v>
      </c>
      <c r="B584" s="3" t="s">
        <v>3031</v>
      </c>
      <c r="C584" s="3" t="s">
        <v>7141</v>
      </c>
      <c r="D584">
        <v>1000</v>
      </c>
      <c r="E584">
        <v>1272</v>
      </c>
      <c r="F584" t="s">
        <v>8218</v>
      </c>
      <c r="G584" t="s">
        <v>8223</v>
      </c>
      <c r="H584" t="s">
        <v>8245</v>
      </c>
      <c r="I584">
        <v>1441933459</v>
      </c>
      <c r="J584">
        <v>1439341459</v>
      </c>
      <c r="K584" t="b">
        <v>0</v>
      </c>
      <c r="L584">
        <v>25</v>
      </c>
      <c r="M584" t="b">
        <v>1</v>
      </c>
      <c r="N584" t="s">
        <v>8302</v>
      </c>
      <c r="O584" s="5">
        <f>((E584/D584) *100)</f>
        <v>127.2</v>
      </c>
      <c r="P584" s="6">
        <f>IF(L584 = 0, 0, E584/L584)</f>
        <v>50.88</v>
      </c>
      <c r="Q584" t="str">
        <f>MID(N584,1,FIND("/",N584,1)-1)</f>
        <v>theater</v>
      </c>
      <c r="R584" t="str">
        <f>MID(N584,FIND("/",N584,1)+1,LEN(N584))</f>
        <v>spaces</v>
      </c>
      <c r="S584" s="10">
        <f>(((J584/60)/60)/24)+DATE(1970,1,1)+(-5/24)</f>
        <v>42227.836331018516</v>
      </c>
      <c r="T584" s="10">
        <f>(((I584/60)/60)/24)+DATE(1970,1,1)+(-5/24)</f>
        <v>42257.836331018516</v>
      </c>
    </row>
    <row r="585" spans="1:20" ht="28.8" x14ac:dyDescent="0.3">
      <c r="A585">
        <v>3564</v>
      </c>
      <c r="B585" s="3" t="s">
        <v>3562</v>
      </c>
      <c r="C585" s="3" t="s">
        <v>7673</v>
      </c>
      <c r="D585">
        <v>1000</v>
      </c>
      <c r="E585">
        <v>1005</v>
      </c>
      <c r="F585" t="s">
        <v>8218</v>
      </c>
      <c r="G585" t="s">
        <v>8224</v>
      </c>
      <c r="H585" t="s">
        <v>8246</v>
      </c>
      <c r="I585">
        <v>1444060800</v>
      </c>
      <c r="J585">
        <v>1440082649</v>
      </c>
      <c r="K585" t="b">
        <v>0</v>
      </c>
      <c r="L585">
        <v>17</v>
      </c>
      <c r="M585" t="b">
        <v>1</v>
      </c>
      <c r="N585" t="s">
        <v>8270</v>
      </c>
      <c r="O585" s="5">
        <f>((E585/D585) *100)</f>
        <v>100.49999999999999</v>
      </c>
      <c r="P585" s="6">
        <f>IF(L585 = 0, 0, E585/L585)</f>
        <v>59.117647058823529</v>
      </c>
      <c r="Q585" t="str">
        <f>MID(N585,1,FIND("/",N585,1)-1)</f>
        <v>theater</v>
      </c>
      <c r="R585" t="str">
        <f>MID(N585,FIND("/",N585,1)+1,LEN(N585))</f>
        <v>plays</v>
      </c>
      <c r="S585" s="10">
        <f>(((J585/60)/60)/24)+DATE(1970,1,1)+(-5/24)</f>
        <v>42236.414918981485</v>
      </c>
      <c r="T585" s="10">
        <f>(((I585/60)/60)/24)+DATE(1970,1,1)+(-5/24)</f>
        <v>42282.458333333336</v>
      </c>
    </row>
    <row r="586" spans="1:20" ht="57.6" x14ac:dyDescent="0.3">
      <c r="A586">
        <v>3106</v>
      </c>
      <c r="B586" s="3" t="s">
        <v>3105</v>
      </c>
      <c r="C586" s="3" t="s">
        <v>7215</v>
      </c>
      <c r="D586">
        <v>1000</v>
      </c>
      <c r="E586">
        <v>41</v>
      </c>
      <c r="F586" t="s">
        <v>8220</v>
      </c>
      <c r="G586" t="s">
        <v>8224</v>
      </c>
      <c r="H586" t="s">
        <v>8246</v>
      </c>
      <c r="I586">
        <v>1442440800</v>
      </c>
      <c r="J586">
        <v>1440497876</v>
      </c>
      <c r="K586" t="b">
        <v>0</v>
      </c>
      <c r="L586">
        <v>4</v>
      </c>
      <c r="M586" t="b">
        <v>0</v>
      </c>
      <c r="N586" t="s">
        <v>8302</v>
      </c>
      <c r="O586" s="5">
        <f>((E586/D586) *100)</f>
        <v>4.1000000000000005</v>
      </c>
      <c r="P586" s="6">
        <f>IF(L586 = 0, 0, E586/L586)</f>
        <v>10.25</v>
      </c>
      <c r="Q586" t="str">
        <f>MID(N586,1,FIND("/",N586,1)-1)</f>
        <v>theater</v>
      </c>
      <c r="R586" t="str">
        <f>MID(N586,FIND("/",N586,1)+1,LEN(N586))</f>
        <v>spaces</v>
      </c>
      <c r="S586" s="10">
        <f>(((J586/60)/60)/24)+DATE(1970,1,1)+(-5/24)</f>
        <v>42241.22078703704</v>
      </c>
      <c r="T586" s="10">
        <f>(((I586/60)/60)/24)+DATE(1970,1,1)+(-5/24)</f>
        <v>42263.708333333336</v>
      </c>
    </row>
    <row r="587" spans="1:20" ht="43.2" x14ac:dyDescent="0.3">
      <c r="A587">
        <v>3203</v>
      </c>
      <c r="B587" s="3" t="s">
        <v>3202</v>
      </c>
      <c r="C587" s="3" t="s">
        <v>7312</v>
      </c>
      <c r="D587">
        <v>1000</v>
      </c>
      <c r="E587">
        <v>250</v>
      </c>
      <c r="F587" t="s">
        <v>8220</v>
      </c>
      <c r="G587" t="s">
        <v>8223</v>
      </c>
      <c r="H587" t="s">
        <v>8245</v>
      </c>
      <c r="I587">
        <v>1443224622</v>
      </c>
      <c r="J587">
        <v>1440632622</v>
      </c>
      <c r="K587" t="b">
        <v>0</v>
      </c>
      <c r="L587">
        <v>6</v>
      </c>
      <c r="M587" t="b">
        <v>0</v>
      </c>
      <c r="N587" t="s">
        <v>8304</v>
      </c>
      <c r="O587" s="5">
        <f>((E587/D587) *100)</f>
        <v>25</v>
      </c>
      <c r="P587" s="6">
        <f>IF(L587 = 0, 0, E587/L587)</f>
        <v>41.666666666666664</v>
      </c>
      <c r="Q587" t="str">
        <f>MID(N587,1,FIND("/",N587,1)-1)</f>
        <v>theater</v>
      </c>
      <c r="R587" t="str">
        <f>MID(N587,FIND("/",N587,1)+1,LEN(N587))</f>
        <v>musical</v>
      </c>
      <c r="S587" s="10">
        <f>(((J587/60)/60)/24)+DATE(1970,1,1)+(-5/24)</f>
        <v>42242.780347222222</v>
      </c>
      <c r="T587" s="10">
        <f>(((I587/60)/60)/24)+DATE(1970,1,1)+(-5/24)</f>
        <v>42272.780347222222</v>
      </c>
    </row>
    <row r="588" spans="1:20" ht="28.8" x14ac:dyDescent="0.3">
      <c r="A588">
        <v>1582</v>
      </c>
      <c r="B588" s="3" t="s">
        <v>1582</v>
      </c>
      <c r="C588" s="3" t="s">
        <v>5691</v>
      </c>
      <c r="D588">
        <v>1000</v>
      </c>
      <c r="E588">
        <v>93</v>
      </c>
      <c r="F588" t="s">
        <v>8220</v>
      </c>
      <c r="G588" t="s">
        <v>8223</v>
      </c>
      <c r="H588" t="s">
        <v>8245</v>
      </c>
      <c r="I588">
        <v>1445894400</v>
      </c>
      <c r="J588">
        <v>1440961053</v>
      </c>
      <c r="K588" t="b">
        <v>0</v>
      </c>
      <c r="L588">
        <v>3</v>
      </c>
      <c r="M588" t="b">
        <v>0</v>
      </c>
      <c r="N588" t="s">
        <v>8290</v>
      </c>
      <c r="O588" s="5">
        <f>((E588/D588) *100)</f>
        <v>9.3000000000000007</v>
      </c>
      <c r="P588" s="6">
        <f>IF(L588 = 0, 0, E588/L588)</f>
        <v>31</v>
      </c>
      <c r="Q588" t="str">
        <f>MID(N588,1,FIND("/",N588,1)-1)</f>
        <v>photography</v>
      </c>
      <c r="R588" t="str">
        <f>MID(N588,FIND("/",N588,1)+1,LEN(N588))</f>
        <v>places</v>
      </c>
      <c r="S588" s="10">
        <f>(((J588/60)/60)/24)+DATE(1970,1,1)+(-5/24)</f>
        <v>42246.581631944442</v>
      </c>
      <c r="T588" s="10">
        <f>(((I588/60)/60)/24)+DATE(1970,1,1)+(-5/24)</f>
        <v>42303.680555555555</v>
      </c>
    </row>
    <row r="589" spans="1:20" ht="43.2" x14ac:dyDescent="0.3">
      <c r="A589">
        <v>2619</v>
      </c>
      <c r="B589" s="3" t="s">
        <v>2618</v>
      </c>
      <c r="C589" s="3" t="s">
        <v>6728</v>
      </c>
      <c r="D589">
        <v>1000</v>
      </c>
      <c r="E589">
        <v>1884</v>
      </c>
      <c r="F589" t="s">
        <v>8218</v>
      </c>
      <c r="G589" t="s">
        <v>8223</v>
      </c>
      <c r="H589" t="s">
        <v>8245</v>
      </c>
      <c r="I589">
        <v>1445598000</v>
      </c>
      <c r="J589">
        <v>1443302004</v>
      </c>
      <c r="K589" t="b">
        <v>1</v>
      </c>
      <c r="L589">
        <v>53</v>
      </c>
      <c r="M589" t="b">
        <v>1</v>
      </c>
      <c r="N589" t="s">
        <v>8300</v>
      </c>
      <c r="O589" s="5">
        <f>((E589/D589) *100)</f>
        <v>188.39999999999998</v>
      </c>
      <c r="P589" s="6">
        <f>IF(L589 = 0, 0, E589/L589)</f>
        <v>35.547169811320757</v>
      </c>
      <c r="Q589" t="str">
        <f>MID(N589,1,FIND("/",N589,1)-1)</f>
        <v>technology</v>
      </c>
      <c r="R589" t="str">
        <f>MID(N589,FIND("/",N589,1)+1,LEN(N589))</f>
        <v>space exploration</v>
      </c>
      <c r="S589" s="10">
        <f>(((J589/60)/60)/24)+DATE(1970,1,1)+(-5/24)</f>
        <v>42273.67597222222</v>
      </c>
      <c r="T589" s="10">
        <f>(((I589/60)/60)/24)+DATE(1970,1,1)+(-5/24)</f>
        <v>42300.249999999993</v>
      </c>
    </row>
    <row r="590" spans="1:20" ht="28.8" x14ac:dyDescent="0.3">
      <c r="A590">
        <v>2668</v>
      </c>
      <c r="B590" s="3" t="s">
        <v>2667</v>
      </c>
      <c r="C590" s="3" t="s">
        <v>6777</v>
      </c>
      <c r="D590">
        <v>1000</v>
      </c>
      <c r="E590">
        <v>1707</v>
      </c>
      <c r="F590" t="s">
        <v>8218</v>
      </c>
      <c r="G590" t="s">
        <v>8228</v>
      </c>
      <c r="H590" t="s">
        <v>8250</v>
      </c>
      <c r="I590">
        <v>1447079520</v>
      </c>
      <c r="J590">
        <v>1443449265</v>
      </c>
      <c r="K590" t="b">
        <v>0</v>
      </c>
      <c r="L590">
        <v>28</v>
      </c>
      <c r="M590" t="b">
        <v>1</v>
      </c>
      <c r="N590" t="s">
        <v>8301</v>
      </c>
      <c r="O590" s="5">
        <f>((E590/D590) *100)</f>
        <v>170.70000000000002</v>
      </c>
      <c r="P590" s="6">
        <f>IF(L590 = 0, 0, E590/L590)</f>
        <v>60.964285714285715</v>
      </c>
      <c r="Q590" t="str">
        <f>MID(N590,1,FIND("/",N590,1)-1)</f>
        <v>technology</v>
      </c>
      <c r="R590" t="str">
        <f>MID(N590,FIND("/",N590,1)+1,LEN(N590))</f>
        <v>makerspaces</v>
      </c>
      <c r="S590" s="10">
        <f>(((J590/60)/60)/24)+DATE(1970,1,1)+(-5/24)</f>
        <v>42275.380381944437</v>
      </c>
      <c r="T590" s="10">
        <f>(((I590/60)/60)/24)+DATE(1970,1,1)+(-5/24)</f>
        <v>42317.397222222215</v>
      </c>
    </row>
    <row r="591" spans="1:20" ht="43.2" x14ac:dyDescent="0.3">
      <c r="A591">
        <v>2080</v>
      </c>
      <c r="B591" s="3" t="s">
        <v>2080</v>
      </c>
      <c r="C591" s="3" t="s">
        <v>6189</v>
      </c>
      <c r="D591">
        <v>1000</v>
      </c>
      <c r="E591">
        <v>5078</v>
      </c>
      <c r="F591" t="s">
        <v>8218</v>
      </c>
      <c r="G591" t="s">
        <v>8223</v>
      </c>
      <c r="H591" t="s">
        <v>8245</v>
      </c>
      <c r="I591">
        <v>1447286300</v>
      </c>
      <c r="J591">
        <v>1444690700</v>
      </c>
      <c r="K591" t="b">
        <v>0</v>
      </c>
      <c r="L591">
        <v>50</v>
      </c>
      <c r="M591" t="b">
        <v>1</v>
      </c>
      <c r="N591" t="s">
        <v>8294</v>
      </c>
      <c r="O591" s="5">
        <f>((E591/D591) *100)</f>
        <v>507.8</v>
      </c>
      <c r="P591" s="6">
        <f>IF(L591 = 0, 0, E591/L591)</f>
        <v>101.56</v>
      </c>
      <c r="Q591" t="str">
        <f>MID(N591,1,FIND("/",N591,1)-1)</f>
        <v>technology</v>
      </c>
      <c r="R591" t="str">
        <f>MID(N591,FIND("/",N591,1)+1,LEN(N591))</f>
        <v>hardware</v>
      </c>
      <c r="S591" s="10">
        <f>(((J591/60)/60)/24)+DATE(1970,1,1)+(-5/24)</f>
        <v>42289.748842592591</v>
      </c>
      <c r="T591" s="10">
        <f>(((I591/60)/60)/24)+DATE(1970,1,1)+(-5/24)</f>
        <v>42319.790509259255</v>
      </c>
    </row>
    <row r="592" spans="1:20" ht="43.2" x14ac:dyDescent="0.3">
      <c r="A592">
        <v>2841</v>
      </c>
      <c r="B592" s="3" t="s">
        <v>2840</v>
      </c>
      <c r="C592" s="3" t="s">
        <v>6950</v>
      </c>
      <c r="D592">
        <v>1000</v>
      </c>
      <c r="E592">
        <v>10</v>
      </c>
      <c r="F592" t="s">
        <v>8220</v>
      </c>
      <c r="G592" t="s">
        <v>8224</v>
      </c>
      <c r="H592" t="s">
        <v>8246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t="s">
        <v>8270</v>
      </c>
      <c r="O592" s="5">
        <f>((E592/D592) *100)</f>
        <v>1</v>
      </c>
      <c r="P592" s="6">
        <f>IF(L592 = 0, 0, E592/L592)</f>
        <v>10</v>
      </c>
      <c r="Q592" t="str">
        <f>MID(N592,1,FIND("/",N592,1)-1)</f>
        <v>theater</v>
      </c>
      <c r="R592" t="str">
        <f>MID(N592,FIND("/",N592,1)+1,LEN(N592))</f>
        <v>plays</v>
      </c>
      <c r="S592" s="10">
        <f>(((J592/60)/60)/24)+DATE(1970,1,1)+(-5/24)</f>
        <v>42291.53121527777</v>
      </c>
      <c r="T592" s="10">
        <f>(((I592/60)/60)/24)+DATE(1970,1,1)+(-5/24)</f>
        <v>42351.572881944441</v>
      </c>
    </row>
    <row r="593" spans="1:20" ht="43.2" x14ac:dyDescent="0.3">
      <c r="A593">
        <v>1408</v>
      </c>
      <c r="B593" s="3" t="s">
        <v>1408</v>
      </c>
      <c r="C593" s="3" t="s">
        <v>5517</v>
      </c>
      <c r="D593">
        <v>1000</v>
      </c>
      <c r="E593">
        <v>72</v>
      </c>
      <c r="F593" t="s">
        <v>8220</v>
      </c>
      <c r="G593" t="s">
        <v>8224</v>
      </c>
      <c r="H593" t="s">
        <v>8246</v>
      </c>
      <c r="I593">
        <v>1447451756</v>
      </c>
      <c r="J593">
        <v>1444856156</v>
      </c>
      <c r="K593" t="b">
        <v>0</v>
      </c>
      <c r="L593">
        <v>6</v>
      </c>
      <c r="M593" t="b">
        <v>0</v>
      </c>
      <c r="N593" t="s">
        <v>8286</v>
      </c>
      <c r="O593" s="5">
        <f>((E593/D593) *100)</f>
        <v>7.1999999999999993</v>
      </c>
      <c r="P593" s="6">
        <f>IF(L593 = 0, 0, E593/L593)</f>
        <v>12</v>
      </c>
      <c r="Q593" t="str">
        <f>MID(N593,1,FIND("/",N593,1)-1)</f>
        <v>publishing</v>
      </c>
      <c r="R593" t="str">
        <f>MID(N593,FIND("/",N593,1)+1,LEN(N593))</f>
        <v>translations</v>
      </c>
      <c r="S593" s="10">
        <f>(((J593/60)/60)/24)+DATE(1970,1,1)+(-5/24)</f>
        <v>42291.663842592585</v>
      </c>
      <c r="T593" s="10">
        <f>(((I593/60)/60)/24)+DATE(1970,1,1)+(-5/24)</f>
        <v>42321.705509259256</v>
      </c>
    </row>
    <row r="594" spans="1:20" ht="43.2" x14ac:dyDescent="0.3">
      <c r="A594">
        <v>239</v>
      </c>
      <c r="B594" s="3" t="s">
        <v>240</v>
      </c>
      <c r="C594" s="3" t="s">
        <v>4348</v>
      </c>
      <c r="D594">
        <v>1000</v>
      </c>
      <c r="E594">
        <v>250</v>
      </c>
      <c r="F594" t="s">
        <v>8220</v>
      </c>
      <c r="G594" t="s">
        <v>8225</v>
      </c>
      <c r="H594" t="s">
        <v>8247</v>
      </c>
      <c r="I594">
        <v>1446984000</v>
      </c>
      <c r="J594">
        <v>1445308730</v>
      </c>
      <c r="K594" t="b">
        <v>0</v>
      </c>
      <c r="L594">
        <v>5</v>
      </c>
      <c r="M594" t="b">
        <v>0</v>
      </c>
      <c r="N594" t="s">
        <v>8267</v>
      </c>
      <c r="O594" s="5">
        <f>((E594/D594) *100)</f>
        <v>25</v>
      </c>
      <c r="P594" s="6">
        <f>IF(L594 = 0, 0, E594/L594)</f>
        <v>50</v>
      </c>
      <c r="Q594" t="str">
        <f>MID(N594,1,FIND("/",N594,1)-1)</f>
        <v>film &amp; video</v>
      </c>
      <c r="R594" t="str">
        <f>MID(N594,FIND("/",N594,1)+1,LEN(N594))</f>
        <v>drama</v>
      </c>
      <c r="S594" s="10">
        <f>(((J594/60)/60)/24)+DATE(1970,1,1)+(-5/24)</f>
        <v>42296.901967592588</v>
      </c>
      <c r="T594" s="10">
        <f>(((I594/60)/60)/24)+DATE(1970,1,1)+(-5/24)</f>
        <v>42316.291666666664</v>
      </c>
    </row>
    <row r="595" spans="1:20" ht="43.2" x14ac:dyDescent="0.3">
      <c r="A595">
        <v>3504</v>
      </c>
      <c r="B595" s="3" t="s">
        <v>3502</v>
      </c>
      <c r="C595" s="3" t="s">
        <v>7613</v>
      </c>
      <c r="D595">
        <v>1000</v>
      </c>
      <c r="E595">
        <v>1000</v>
      </c>
      <c r="F595" t="s">
        <v>8218</v>
      </c>
      <c r="G595" t="s">
        <v>8223</v>
      </c>
      <c r="H595" t="s">
        <v>8245</v>
      </c>
      <c r="I595">
        <v>1447959491</v>
      </c>
      <c r="J595">
        <v>1445363891</v>
      </c>
      <c r="K595" t="b">
        <v>0</v>
      </c>
      <c r="L595">
        <v>8</v>
      </c>
      <c r="M595" t="b">
        <v>1</v>
      </c>
      <c r="N595" t="s">
        <v>8270</v>
      </c>
      <c r="O595" s="5">
        <f>((E595/D595) *100)</f>
        <v>100</v>
      </c>
      <c r="P595" s="6">
        <f>IF(L595 = 0, 0, E595/L595)</f>
        <v>125</v>
      </c>
      <c r="Q595" t="str">
        <f>MID(N595,1,FIND("/",N595,1)-1)</f>
        <v>theater</v>
      </c>
      <c r="R595" t="str">
        <f>MID(N595,FIND("/",N595,1)+1,LEN(N595))</f>
        <v>plays</v>
      </c>
      <c r="S595" s="10">
        <f>(((J595/60)/60)/24)+DATE(1970,1,1)+(-5/24)</f>
        <v>42297.540405092594</v>
      </c>
      <c r="T595" s="10">
        <f>(((I595/60)/60)/24)+DATE(1970,1,1)+(-5/24)</f>
        <v>42327.582071759258</v>
      </c>
    </row>
    <row r="596" spans="1:20" ht="43.2" x14ac:dyDescent="0.3">
      <c r="A596">
        <v>2949</v>
      </c>
      <c r="B596" s="3" t="s">
        <v>2948</v>
      </c>
      <c r="C596" s="3" t="s">
        <v>7058</v>
      </c>
      <c r="D596">
        <v>1000</v>
      </c>
      <c r="E596">
        <v>25</v>
      </c>
      <c r="F596" t="s">
        <v>8220</v>
      </c>
      <c r="G596" t="s">
        <v>8223</v>
      </c>
      <c r="H596" t="s">
        <v>8245</v>
      </c>
      <c r="I596">
        <v>1447965917</v>
      </c>
      <c r="J596">
        <v>1445370317</v>
      </c>
      <c r="K596" t="b">
        <v>0</v>
      </c>
      <c r="L596">
        <v>2</v>
      </c>
      <c r="M596" t="b">
        <v>0</v>
      </c>
      <c r="N596" t="s">
        <v>8302</v>
      </c>
      <c r="O596" s="5">
        <f>((E596/D596) *100)</f>
        <v>2.5</v>
      </c>
      <c r="P596" s="6">
        <f>IF(L596 = 0, 0, E596/L596)</f>
        <v>12.5</v>
      </c>
      <c r="Q596" t="str">
        <f>MID(N596,1,FIND("/",N596,1)-1)</f>
        <v>theater</v>
      </c>
      <c r="R596" t="str">
        <f>MID(N596,FIND("/",N596,1)+1,LEN(N596))</f>
        <v>spaces</v>
      </c>
      <c r="S596" s="10">
        <f>(((J596/60)/60)/24)+DATE(1970,1,1)+(-5/24)</f>
        <v>42297.61478009259</v>
      </c>
      <c r="T596" s="10">
        <f>(((I596/60)/60)/24)+DATE(1970,1,1)+(-5/24)</f>
        <v>42327.656446759262</v>
      </c>
    </row>
    <row r="597" spans="1:20" ht="43.2" x14ac:dyDescent="0.3">
      <c r="A597">
        <v>4086</v>
      </c>
      <c r="B597" s="3" t="s">
        <v>4081</v>
      </c>
      <c r="C597" s="3" t="s">
        <v>8188</v>
      </c>
      <c r="D597">
        <v>1000</v>
      </c>
      <c r="E597">
        <v>47</v>
      </c>
      <c r="F597" t="s">
        <v>8220</v>
      </c>
      <c r="G597" t="s">
        <v>8223</v>
      </c>
      <c r="H597" t="s">
        <v>8245</v>
      </c>
      <c r="I597">
        <v>1448078400</v>
      </c>
      <c r="J597">
        <v>1445985299</v>
      </c>
      <c r="K597" t="b">
        <v>0</v>
      </c>
      <c r="L597">
        <v>5</v>
      </c>
      <c r="M597" t="b">
        <v>0</v>
      </c>
      <c r="N597" t="s">
        <v>8270</v>
      </c>
      <c r="O597" s="5">
        <f>((E597/D597) *100)</f>
        <v>4.7</v>
      </c>
      <c r="P597" s="6">
        <f>IF(L597 = 0, 0, E597/L597)</f>
        <v>9.4</v>
      </c>
      <c r="Q597" t="str">
        <f>MID(N597,1,FIND("/",N597,1)-1)</f>
        <v>theater</v>
      </c>
      <c r="R597" t="str">
        <f>MID(N597,FIND("/",N597,1)+1,LEN(N597))</f>
        <v>plays</v>
      </c>
      <c r="S597" s="10">
        <f>(((J597/60)/60)/24)+DATE(1970,1,1)+(-5/24)</f>
        <v>42304.732627314814</v>
      </c>
      <c r="T597" s="10">
        <f>(((I597/60)/60)/24)+DATE(1970,1,1)+(-5/24)</f>
        <v>42328.958333333336</v>
      </c>
    </row>
    <row r="598" spans="1:20" ht="43.2" x14ac:dyDescent="0.3">
      <c r="A598">
        <v>2835</v>
      </c>
      <c r="B598" s="3" t="s">
        <v>2834</v>
      </c>
      <c r="C598" s="3" t="s">
        <v>6944</v>
      </c>
      <c r="D598">
        <v>1000</v>
      </c>
      <c r="E598">
        <v>1870.99</v>
      </c>
      <c r="F598" t="s">
        <v>8218</v>
      </c>
      <c r="G598" t="s">
        <v>8224</v>
      </c>
      <c r="H598" t="s">
        <v>8246</v>
      </c>
      <c r="I598">
        <v>1449273600</v>
      </c>
      <c r="J598">
        <v>1446742417</v>
      </c>
      <c r="K598" t="b">
        <v>0</v>
      </c>
      <c r="L598">
        <v>93</v>
      </c>
      <c r="M598" t="b">
        <v>1</v>
      </c>
      <c r="N598" t="s">
        <v>8270</v>
      </c>
      <c r="O598" s="5">
        <f>((E598/D598) *100)</f>
        <v>187.09899999999999</v>
      </c>
      <c r="P598" s="6">
        <f>IF(L598 = 0, 0, E598/L598)</f>
        <v>20.118172043010752</v>
      </c>
      <c r="Q598" t="str">
        <f>MID(N598,1,FIND("/",N598,1)-1)</f>
        <v>theater</v>
      </c>
      <c r="R598" t="str">
        <f>MID(N598,FIND("/",N598,1)+1,LEN(N598))</f>
        <v>plays</v>
      </c>
      <c r="S598" s="10">
        <f>(((J598/60)/60)/24)+DATE(1970,1,1)+(-5/24)</f>
        <v>42313.495567129627</v>
      </c>
      <c r="T598" s="10">
        <f>(((I598/60)/60)/24)+DATE(1970,1,1)+(-5/24)</f>
        <v>42342.791666666664</v>
      </c>
    </row>
    <row r="599" spans="1:20" ht="43.2" x14ac:dyDescent="0.3">
      <c r="A599">
        <v>2272</v>
      </c>
      <c r="B599" s="3" t="s">
        <v>2272</v>
      </c>
      <c r="C599" s="3" t="s">
        <v>6381</v>
      </c>
      <c r="D599">
        <v>1000</v>
      </c>
      <c r="E599">
        <v>13566</v>
      </c>
      <c r="F599" t="s">
        <v>8218</v>
      </c>
      <c r="G599" t="s">
        <v>8223</v>
      </c>
      <c r="H599" t="s">
        <v>8245</v>
      </c>
      <c r="I599">
        <v>1449506836</v>
      </c>
      <c r="J599">
        <v>1446914836</v>
      </c>
      <c r="K599" t="b">
        <v>0</v>
      </c>
      <c r="L599">
        <v>944</v>
      </c>
      <c r="M599" t="b">
        <v>1</v>
      </c>
      <c r="N599" t="s">
        <v>8296</v>
      </c>
      <c r="O599" s="5">
        <f>((E599/D599) *100)</f>
        <v>1356.6000000000001</v>
      </c>
      <c r="P599" s="6">
        <f>IF(L599 = 0, 0, E599/L599)</f>
        <v>14.370762711864407</v>
      </c>
      <c r="Q599" t="str">
        <f>MID(N599,1,FIND("/",N599,1)-1)</f>
        <v>games</v>
      </c>
      <c r="R599" t="str">
        <f>MID(N599,FIND("/",N599,1)+1,LEN(N599))</f>
        <v>tabletop games</v>
      </c>
      <c r="S599" s="10">
        <f>(((J599/60)/60)/24)+DATE(1970,1,1)+(-5/24)</f>
        <v>42315.491157407399</v>
      </c>
      <c r="T599" s="10">
        <f>(((I599/60)/60)/24)+DATE(1970,1,1)+(-5/24)</f>
        <v>42345.491157407399</v>
      </c>
    </row>
    <row r="600" spans="1:20" ht="43.2" x14ac:dyDescent="0.3">
      <c r="A600">
        <v>1581</v>
      </c>
      <c r="B600" s="3" t="s">
        <v>1581</v>
      </c>
      <c r="C600" s="3" t="s">
        <v>5690</v>
      </c>
      <c r="D600">
        <v>1000</v>
      </c>
      <c r="E600">
        <v>5</v>
      </c>
      <c r="F600" t="s">
        <v>8220</v>
      </c>
      <c r="G600" t="s">
        <v>8224</v>
      </c>
      <c r="H600" t="s">
        <v>8246</v>
      </c>
      <c r="I600">
        <v>1450521990</v>
      </c>
      <c r="J600">
        <v>1447757190</v>
      </c>
      <c r="K600" t="b">
        <v>0</v>
      </c>
      <c r="L600">
        <v>1</v>
      </c>
      <c r="M600" t="b">
        <v>0</v>
      </c>
      <c r="N600" t="s">
        <v>8290</v>
      </c>
      <c r="O600" s="5">
        <f>((E600/D600) *100)</f>
        <v>0.5</v>
      </c>
      <c r="P600" s="6">
        <f>IF(L600 = 0, 0, E600/L600)</f>
        <v>5</v>
      </c>
      <c r="Q600" t="str">
        <f>MID(N600,1,FIND("/",N600,1)-1)</f>
        <v>photography</v>
      </c>
      <c r="R600" t="str">
        <f>MID(N600,FIND("/",N600,1)+1,LEN(N600))</f>
        <v>places</v>
      </c>
      <c r="S600" s="10">
        <f>(((J600/60)/60)/24)+DATE(1970,1,1)+(-5/24)</f>
        <v>42325.240624999999</v>
      </c>
      <c r="T600" s="10">
        <f>(((I600/60)/60)/24)+DATE(1970,1,1)+(-5/24)</f>
        <v>42357.240624999999</v>
      </c>
    </row>
    <row r="601" spans="1:20" ht="43.2" x14ac:dyDescent="0.3">
      <c r="A601">
        <v>1117</v>
      </c>
      <c r="B601" s="3" t="s">
        <v>1117</v>
      </c>
      <c r="C601" s="3" t="s">
        <v>5226</v>
      </c>
      <c r="D601">
        <v>1000</v>
      </c>
      <c r="E601">
        <v>83</v>
      </c>
      <c r="F601" t="s">
        <v>8220</v>
      </c>
      <c r="G601" t="s">
        <v>8235</v>
      </c>
      <c r="H601" t="s">
        <v>8248</v>
      </c>
      <c r="I601">
        <v>1451053313</v>
      </c>
      <c r="J601">
        <v>1448461313</v>
      </c>
      <c r="K601" t="b">
        <v>0</v>
      </c>
      <c r="L601">
        <v>8</v>
      </c>
      <c r="M601" t="b">
        <v>0</v>
      </c>
      <c r="N601" t="s">
        <v>8281</v>
      </c>
      <c r="O601" s="5">
        <f>((E601/D601) *100)</f>
        <v>8.3000000000000007</v>
      </c>
      <c r="P601" s="6">
        <f>IF(L601 = 0, 0, E601/L601)</f>
        <v>10.375</v>
      </c>
      <c r="Q601" t="str">
        <f>MID(N601,1,FIND("/",N601,1)-1)</f>
        <v>games</v>
      </c>
      <c r="R601" t="str">
        <f>MID(N601,FIND("/",N601,1)+1,LEN(N601))</f>
        <v>video games</v>
      </c>
      <c r="S601" s="10">
        <f>(((J601/60)/60)/24)+DATE(1970,1,1)+(-5/24)</f>
        <v>42333.390196759261</v>
      </c>
      <c r="T601" s="10">
        <f>(((I601/60)/60)/24)+DATE(1970,1,1)+(-5/24)</f>
        <v>42363.390196759261</v>
      </c>
    </row>
    <row r="602" spans="1:20" ht="43.2" x14ac:dyDescent="0.3">
      <c r="A602">
        <v>2365</v>
      </c>
      <c r="B602" s="3" t="s">
        <v>2365</v>
      </c>
      <c r="C602" s="3" t="s">
        <v>6474</v>
      </c>
      <c r="D602">
        <v>1000</v>
      </c>
      <c r="E602">
        <v>0</v>
      </c>
      <c r="F602" t="s">
        <v>8219</v>
      </c>
      <c r="G602" t="s">
        <v>8236</v>
      </c>
      <c r="H602" t="s">
        <v>8248</v>
      </c>
      <c r="I602">
        <v>1453071600</v>
      </c>
      <c r="J602">
        <v>1449596425</v>
      </c>
      <c r="K602" t="b">
        <v>0</v>
      </c>
      <c r="L602">
        <v>0</v>
      </c>
      <c r="M602" t="b">
        <v>0</v>
      </c>
      <c r="N602" t="s">
        <v>8271</v>
      </c>
      <c r="O602" s="5">
        <f>((E602/D602) *100)</f>
        <v>0</v>
      </c>
      <c r="P602" s="6">
        <f>IF(L602 = 0, 0, E602/L602)</f>
        <v>0</v>
      </c>
      <c r="Q602" t="str">
        <f>MID(N602,1,FIND("/",N602,1)-1)</f>
        <v>technology</v>
      </c>
      <c r="R602" t="str">
        <f>MID(N602,FIND("/",N602,1)+1,LEN(N602))</f>
        <v>web</v>
      </c>
      <c r="S602" s="10">
        <f>(((J602/60)/60)/24)+DATE(1970,1,1)+(-5/24)</f>
        <v>42346.528067129628</v>
      </c>
      <c r="T602" s="10">
        <f>(((I602/60)/60)/24)+DATE(1970,1,1)+(-5/24)</f>
        <v>42386.749999999993</v>
      </c>
    </row>
    <row r="603" spans="1:20" ht="43.2" x14ac:dyDescent="0.3">
      <c r="A603">
        <v>1898</v>
      </c>
      <c r="B603" s="3" t="s">
        <v>1898</v>
      </c>
      <c r="C603" s="3" t="s">
        <v>6007</v>
      </c>
      <c r="D603">
        <v>1000</v>
      </c>
      <c r="E603">
        <v>1445</v>
      </c>
      <c r="F603" t="s">
        <v>8218</v>
      </c>
      <c r="G603" t="s">
        <v>8223</v>
      </c>
      <c r="H603" t="s">
        <v>8245</v>
      </c>
      <c r="I603">
        <v>1454349600</v>
      </c>
      <c r="J603">
        <v>1451277473</v>
      </c>
      <c r="K603" t="b">
        <v>0</v>
      </c>
      <c r="L603">
        <v>21</v>
      </c>
      <c r="M603" t="b">
        <v>1</v>
      </c>
      <c r="N603" t="s">
        <v>8278</v>
      </c>
      <c r="O603" s="5">
        <f>((E603/D603) *100)</f>
        <v>144.5</v>
      </c>
      <c r="P603" s="6">
        <f>IF(L603 = 0, 0, E603/L603)</f>
        <v>68.80952380952381</v>
      </c>
      <c r="Q603" t="str">
        <f>MID(N603,1,FIND("/",N603,1)-1)</f>
        <v>music</v>
      </c>
      <c r="R603" t="str">
        <f>MID(N603,FIND("/",N603,1)+1,LEN(N603))</f>
        <v>indie rock</v>
      </c>
      <c r="S603" s="10">
        <f>(((J603/60)/60)/24)+DATE(1970,1,1)+(-5/24)</f>
        <v>42365.9846412037</v>
      </c>
      <c r="T603" s="10">
        <f>(((I603/60)/60)/24)+DATE(1970,1,1)+(-5/24)</f>
        <v>42401.541666666664</v>
      </c>
    </row>
    <row r="604" spans="1:20" ht="43.2" x14ac:dyDescent="0.3">
      <c r="A604">
        <v>3038</v>
      </c>
      <c r="B604" s="3" t="s">
        <v>3037</v>
      </c>
      <c r="C604" s="3" t="s">
        <v>7147</v>
      </c>
      <c r="D604">
        <v>1000</v>
      </c>
      <c r="E604">
        <v>1005</v>
      </c>
      <c r="F604" t="s">
        <v>8218</v>
      </c>
      <c r="G604" t="s">
        <v>8223</v>
      </c>
      <c r="H604" t="s">
        <v>8245</v>
      </c>
      <c r="I604">
        <v>1457071397</v>
      </c>
      <c r="J604">
        <v>1451887397</v>
      </c>
      <c r="K604" t="b">
        <v>0</v>
      </c>
      <c r="L604">
        <v>27</v>
      </c>
      <c r="M604" t="b">
        <v>1</v>
      </c>
      <c r="N604" t="s">
        <v>8302</v>
      </c>
      <c r="O604" s="5">
        <f>((E604/D604) *100)</f>
        <v>100.49999999999999</v>
      </c>
      <c r="P604" s="6">
        <f>IF(L604 = 0, 0, E604/L604)</f>
        <v>37.222222222222221</v>
      </c>
      <c r="Q604" t="str">
        <f>MID(N604,1,FIND("/",N604,1)-1)</f>
        <v>theater</v>
      </c>
      <c r="R604" t="str">
        <f>MID(N604,FIND("/",N604,1)+1,LEN(N604))</f>
        <v>spaces</v>
      </c>
      <c r="S604" s="10">
        <f>(((J604/60)/60)/24)+DATE(1970,1,1)+(-5/24)</f>
        <v>42373.043946759259</v>
      </c>
      <c r="T604" s="10">
        <f>(((I604/60)/60)/24)+DATE(1970,1,1)+(-5/24)</f>
        <v>42433.043946759259</v>
      </c>
    </row>
    <row r="605" spans="1:20" ht="57.6" x14ac:dyDescent="0.3">
      <c r="A605">
        <v>3681</v>
      </c>
      <c r="B605" s="3" t="s">
        <v>3677</v>
      </c>
      <c r="C605" s="3" t="s">
        <v>7790</v>
      </c>
      <c r="D605">
        <v>1000</v>
      </c>
      <c r="E605">
        <v>1119</v>
      </c>
      <c r="F605" t="s">
        <v>8218</v>
      </c>
      <c r="G605" t="s">
        <v>8223</v>
      </c>
      <c r="H605" t="s">
        <v>8245</v>
      </c>
      <c r="I605">
        <v>1452872290</v>
      </c>
      <c r="J605">
        <v>1452008290</v>
      </c>
      <c r="K605" t="b">
        <v>0</v>
      </c>
      <c r="L605">
        <v>18</v>
      </c>
      <c r="M605" t="b">
        <v>1</v>
      </c>
      <c r="N605" t="s">
        <v>8270</v>
      </c>
      <c r="O605" s="5">
        <f>((E605/D605) *100)</f>
        <v>111.9</v>
      </c>
      <c r="P605" s="6">
        <f>IF(L605 = 0, 0, E605/L605)</f>
        <v>62.166666666666664</v>
      </c>
      <c r="Q605" t="str">
        <f>MID(N605,1,FIND("/",N605,1)-1)</f>
        <v>theater</v>
      </c>
      <c r="R605" t="str">
        <f>MID(N605,FIND("/",N605,1)+1,LEN(N605))</f>
        <v>plays</v>
      </c>
      <c r="S605" s="10">
        <f>(((J605/60)/60)/24)+DATE(1970,1,1)+(-5/24)</f>
        <v>42374.443171296291</v>
      </c>
      <c r="T605" s="10">
        <f>(((I605/60)/60)/24)+DATE(1970,1,1)+(-5/24)</f>
        <v>42384.443171296291</v>
      </c>
    </row>
    <row r="606" spans="1:20" x14ac:dyDescent="0.3">
      <c r="A606">
        <v>2993</v>
      </c>
      <c r="B606" s="3" t="s">
        <v>2992</v>
      </c>
      <c r="C606" s="3" t="s">
        <v>7102</v>
      </c>
      <c r="D606">
        <v>1000</v>
      </c>
      <c r="E606">
        <v>1003</v>
      </c>
      <c r="F606" t="s">
        <v>8218</v>
      </c>
      <c r="G606" t="s">
        <v>8223</v>
      </c>
      <c r="H606" t="s">
        <v>8245</v>
      </c>
      <c r="I606">
        <v>1455998867</v>
      </c>
      <c r="J606">
        <v>1453406867</v>
      </c>
      <c r="K606" t="b">
        <v>0</v>
      </c>
      <c r="L606">
        <v>22</v>
      </c>
      <c r="M606" t="b">
        <v>1</v>
      </c>
      <c r="N606" t="s">
        <v>8302</v>
      </c>
      <c r="O606" s="5">
        <f>((E606/D606) *100)</f>
        <v>100.29999999999998</v>
      </c>
      <c r="P606" s="6">
        <f>IF(L606 = 0, 0, E606/L606)</f>
        <v>45.590909090909093</v>
      </c>
      <c r="Q606" t="str">
        <f>MID(N606,1,FIND("/",N606,1)-1)</f>
        <v>theater</v>
      </c>
      <c r="R606" t="str">
        <f>MID(N606,FIND("/",N606,1)+1,LEN(N606))</f>
        <v>spaces</v>
      </c>
      <c r="S606" s="10">
        <f>(((J606/60)/60)/24)+DATE(1970,1,1)+(-5/24)</f>
        <v>42390.63040509259</v>
      </c>
      <c r="T606" s="10">
        <f>(((I606/60)/60)/24)+DATE(1970,1,1)+(-5/24)</f>
        <v>42420.63040509259</v>
      </c>
    </row>
    <row r="607" spans="1:20" ht="28.8" x14ac:dyDescent="0.3">
      <c r="A607">
        <v>3447</v>
      </c>
      <c r="B607" s="3" t="s">
        <v>3445</v>
      </c>
      <c r="C607" s="3" t="s">
        <v>7556</v>
      </c>
      <c r="D607">
        <v>1000</v>
      </c>
      <c r="E60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8270</v>
      </c>
      <c r="O607" s="5">
        <f>((E607/D607) *100)</f>
        <v>107.80000000000001</v>
      </c>
      <c r="P607" s="6">
        <f>IF(L607 = 0, 0, E607/L607)</f>
        <v>77</v>
      </c>
      <c r="Q607" t="str">
        <f>MID(N607,1,FIND("/",N607,1)-1)</f>
        <v>theater</v>
      </c>
      <c r="R607" t="str">
        <f>MID(N607,FIND("/",N607,1)+1,LEN(N607))</f>
        <v>plays</v>
      </c>
      <c r="S607" s="10">
        <f>(((J607/60)/60)/24)+DATE(1970,1,1)+(-5/24)</f>
        <v>42402.680694444447</v>
      </c>
      <c r="T607" s="10">
        <f>(((I607/60)/60)/24)+DATE(1970,1,1)+(-5/24)</f>
        <v>42447.639027777775</v>
      </c>
    </row>
    <row r="608" spans="1:20" ht="43.2" x14ac:dyDescent="0.3">
      <c r="A608">
        <v>3751</v>
      </c>
      <c r="B608" s="3" t="s">
        <v>3747</v>
      </c>
      <c r="C608" s="3" t="s">
        <v>7860</v>
      </c>
      <c r="D608">
        <v>1000</v>
      </c>
      <c r="E608">
        <v>1326</v>
      </c>
      <c r="F608" t="s">
        <v>8218</v>
      </c>
      <c r="G608" t="s">
        <v>8223</v>
      </c>
      <c r="H608" t="s">
        <v>8245</v>
      </c>
      <c r="I608">
        <v>1459641073</v>
      </c>
      <c r="J608">
        <v>1454460673</v>
      </c>
      <c r="K608" t="b">
        <v>0</v>
      </c>
      <c r="L608">
        <v>11</v>
      </c>
      <c r="M608" t="b">
        <v>1</v>
      </c>
      <c r="N608" t="s">
        <v>8304</v>
      </c>
      <c r="O608" s="5">
        <f>((E608/D608) *100)</f>
        <v>132.6</v>
      </c>
      <c r="P608" s="6">
        <f>IF(L608 = 0, 0, E608/L608)</f>
        <v>120.54545454545455</v>
      </c>
      <c r="Q608" t="str">
        <f>MID(N608,1,FIND("/",N608,1)-1)</f>
        <v>theater</v>
      </c>
      <c r="R608" t="str">
        <f>MID(N608,FIND("/",N608,1)+1,LEN(N608))</f>
        <v>musical</v>
      </c>
      <c r="S608" s="10">
        <f>(((J608/60)/60)/24)+DATE(1970,1,1)+(-5/24)</f>
        <v>42402.827233796292</v>
      </c>
      <c r="T608" s="10">
        <f>(((I608/60)/60)/24)+DATE(1970,1,1)+(-5/24)</f>
        <v>42462.78556712962</v>
      </c>
    </row>
    <row r="609" spans="1:20" ht="28.8" x14ac:dyDescent="0.3">
      <c r="A609">
        <v>179</v>
      </c>
      <c r="B609" s="3" t="s">
        <v>180</v>
      </c>
      <c r="C609" s="3" t="s">
        <v>4288</v>
      </c>
      <c r="D609">
        <v>1000</v>
      </c>
      <c r="E609">
        <v>200</v>
      </c>
      <c r="F609" t="s">
        <v>8220</v>
      </c>
      <c r="G609" t="s">
        <v>8223</v>
      </c>
      <c r="H609" t="s">
        <v>8245</v>
      </c>
      <c r="I609">
        <v>1457056555</v>
      </c>
      <c r="J609">
        <v>1454464555</v>
      </c>
      <c r="K609" t="b">
        <v>0</v>
      </c>
      <c r="L609">
        <v>2</v>
      </c>
      <c r="M609" t="b">
        <v>0</v>
      </c>
      <c r="N609" t="s">
        <v>8267</v>
      </c>
      <c r="O609" s="5">
        <f>((E609/D609) *100)</f>
        <v>20</v>
      </c>
      <c r="P609" s="6">
        <f>IF(L609 = 0, 0, E609/L609)</f>
        <v>100</v>
      </c>
      <c r="Q609" t="str">
        <f>MID(N609,1,FIND("/",N609,1)-1)</f>
        <v>film &amp; video</v>
      </c>
      <c r="R609" t="str">
        <f>MID(N609,FIND("/",N609,1)+1,LEN(N609))</f>
        <v>drama</v>
      </c>
      <c r="S609" s="10">
        <f>(((J609/60)/60)/24)+DATE(1970,1,1)+(-5/24)</f>
        <v>42402.872164351851</v>
      </c>
      <c r="T609" s="10">
        <f>(((I609/60)/60)/24)+DATE(1970,1,1)+(-5/24)</f>
        <v>42432.872164351851</v>
      </c>
    </row>
    <row r="610" spans="1:20" ht="28.8" x14ac:dyDescent="0.3">
      <c r="A610">
        <v>2928</v>
      </c>
      <c r="B610" s="3" t="s">
        <v>2927</v>
      </c>
      <c r="C610" s="3" t="s">
        <v>7037</v>
      </c>
      <c r="D610">
        <v>1000</v>
      </c>
      <c r="E610">
        <v>1000</v>
      </c>
      <c r="F610" t="s">
        <v>8218</v>
      </c>
      <c r="G610" t="s">
        <v>8223</v>
      </c>
      <c r="H610" t="s">
        <v>8245</v>
      </c>
      <c r="I610">
        <v>1457135846</v>
      </c>
      <c r="J610">
        <v>1454543846</v>
      </c>
      <c r="K610" t="b">
        <v>0</v>
      </c>
      <c r="L610">
        <v>24</v>
      </c>
      <c r="M610" t="b">
        <v>1</v>
      </c>
      <c r="N610" t="s">
        <v>8304</v>
      </c>
      <c r="O610" s="5">
        <f>((E610/D610) *100)</f>
        <v>100</v>
      </c>
      <c r="P610" s="6">
        <f>IF(L610 = 0, 0, E610/L610)</f>
        <v>41.666666666666664</v>
      </c>
      <c r="Q610" t="str">
        <f>MID(N610,1,FIND("/",N610,1)-1)</f>
        <v>theater</v>
      </c>
      <c r="R610" t="str">
        <f>MID(N610,FIND("/",N610,1)+1,LEN(N610))</f>
        <v>musical</v>
      </c>
      <c r="S610" s="10">
        <f>(((J610/60)/60)/24)+DATE(1970,1,1)+(-5/24)</f>
        <v>42403.789884259262</v>
      </c>
      <c r="T610" s="10">
        <f>(((I610/60)/60)/24)+DATE(1970,1,1)+(-5/24)</f>
        <v>42433.789884259262</v>
      </c>
    </row>
    <row r="611" spans="1:20" ht="43.2" x14ac:dyDescent="0.3">
      <c r="A611">
        <v>2915</v>
      </c>
      <c r="B611" s="3" t="s">
        <v>2914</v>
      </c>
      <c r="C611" s="3" t="s">
        <v>7024</v>
      </c>
      <c r="D611">
        <v>1000</v>
      </c>
      <c r="E611">
        <v>611</v>
      </c>
      <c r="F611" t="s">
        <v>8220</v>
      </c>
      <c r="G611" t="s">
        <v>8224</v>
      </c>
      <c r="H611" t="s">
        <v>8246</v>
      </c>
      <c r="I611">
        <v>1458117190</v>
      </c>
      <c r="J611">
        <v>1455528790</v>
      </c>
      <c r="K611" t="b">
        <v>0</v>
      </c>
      <c r="L611">
        <v>3</v>
      </c>
      <c r="M611" t="b">
        <v>0</v>
      </c>
      <c r="N611" t="s">
        <v>8270</v>
      </c>
      <c r="O611" s="5">
        <f>((E611/D611) *100)</f>
        <v>61.1</v>
      </c>
      <c r="P611" s="6">
        <f>IF(L611 = 0, 0, E611/L611)</f>
        <v>203.66666666666666</v>
      </c>
      <c r="Q611" t="str">
        <f>MID(N611,1,FIND("/",N611,1)-1)</f>
        <v>theater</v>
      </c>
      <c r="R611" t="str">
        <f>MID(N611,FIND("/",N611,1)+1,LEN(N611))</f>
        <v>plays</v>
      </c>
      <c r="S611" s="10">
        <f>(((J611/60)/60)/24)+DATE(1970,1,1)+(-5/24)</f>
        <v>42415.189699074072</v>
      </c>
      <c r="T611" s="10">
        <f>(((I611/60)/60)/24)+DATE(1970,1,1)+(-5/24)</f>
        <v>42445.1480324074</v>
      </c>
    </row>
    <row r="612" spans="1:20" ht="57.6" x14ac:dyDescent="0.3">
      <c r="A612">
        <v>3500</v>
      </c>
      <c r="B612" s="3" t="s">
        <v>3498</v>
      </c>
      <c r="C612" s="3" t="s">
        <v>7609</v>
      </c>
      <c r="D612">
        <v>1000</v>
      </c>
      <c r="E612">
        <v>1063</v>
      </c>
      <c r="F612" t="s">
        <v>8218</v>
      </c>
      <c r="G612" t="s">
        <v>8223</v>
      </c>
      <c r="H612" t="s">
        <v>8245</v>
      </c>
      <c r="I612">
        <v>1457326740</v>
      </c>
      <c r="J612">
        <v>1455919438</v>
      </c>
      <c r="K612" t="b">
        <v>0</v>
      </c>
      <c r="L612">
        <v>42</v>
      </c>
      <c r="M612" t="b">
        <v>1</v>
      </c>
      <c r="N612" t="s">
        <v>8270</v>
      </c>
      <c r="O612" s="5">
        <f>((E612/D612) *100)</f>
        <v>106.3</v>
      </c>
      <c r="P612" s="6">
        <f>IF(L612 = 0, 0, E612/L612)</f>
        <v>25.30952380952381</v>
      </c>
      <c r="Q612" t="str">
        <f>MID(N612,1,FIND("/",N612,1)-1)</f>
        <v>theater</v>
      </c>
      <c r="R612" t="str">
        <f>MID(N612,FIND("/",N612,1)+1,LEN(N612))</f>
        <v>plays</v>
      </c>
      <c r="S612" s="10">
        <f>(((J612/60)/60)/24)+DATE(1970,1,1)+(-5/24)</f>
        <v>42419.711087962954</v>
      </c>
      <c r="T612" s="10">
        <f>(((I612/60)/60)/24)+DATE(1970,1,1)+(-5/24)</f>
        <v>42435.999305555553</v>
      </c>
    </row>
    <row r="613" spans="1:20" ht="43.2" x14ac:dyDescent="0.3">
      <c r="A613">
        <v>1428</v>
      </c>
      <c r="B613" s="3" t="s">
        <v>1428</v>
      </c>
      <c r="C613" s="3" t="s">
        <v>5537</v>
      </c>
      <c r="D613">
        <v>1000</v>
      </c>
      <c r="E613">
        <v>45</v>
      </c>
      <c r="F613" t="s">
        <v>8220</v>
      </c>
      <c r="G613" t="s">
        <v>8226</v>
      </c>
      <c r="H613" t="s">
        <v>8248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8286</v>
      </c>
      <c r="O613" s="5">
        <f>((E613/D613) *100)</f>
        <v>4.5</v>
      </c>
      <c r="P613" s="6">
        <f>IF(L613 = 0, 0, E613/L613)</f>
        <v>15</v>
      </c>
      <c r="Q613" t="str">
        <f>MID(N613,1,FIND("/",N613,1)-1)</f>
        <v>publishing</v>
      </c>
      <c r="R613" t="str">
        <f>MID(N613,FIND("/",N613,1)+1,LEN(N613))</f>
        <v>translations</v>
      </c>
      <c r="S613" s="10">
        <f>(((J613/60)/60)/24)+DATE(1970,1,1)+(-5/24)</f>
        <v>42432.171493055554</v>
      </c>
      <c r="T613" s="10">
        <f>(((I613/60)/60)/24)+DATE(1970,1,1)+(-5/24)</f>
        <v>42462.129826388882</v>
      </c>
    </row>
    <row r="614" spans="1:20" ht="43.2" x14ac:dyDescent="0.3">
      <c r="A614">
        <v>1739</v>
      </c>
      <c r="B614" s="3" t="s">
        <v>1739</v>
      </c>
      <c r="C614" s="3" t="s">
        <v>5848</v>
      </c>
      <c r="D614">
        <v>1000</v>
      </c>
      <c r="E614">
        <v>1</v>
      </c>
      <c r="F614" t="s">
        <v>8220</v>
      </c>
      <c r="G614" t="s">
        <v>8223</v>
      </c>
      <c r="H614" t="s">
        <v>8245</v>
      </c>
      <c r="I614">
        <v>1462391932</v>
      </c>
      <c r="J614">
        <v>1457297932</v>
      </c>
      <c r="K614" t="b">
        <v>0</v>
      </c>
      <c r="L614">
        <v>1</v>
      </c>
      <c r="M614" t="b">
        <v>0</v>
      </c>
      <c r="N614" t="s">
        <v>8292</v>
      </c>
      <c r="O614" s="5">
        <f>((E614/D614) *100)</f>
        <v>0.1</v>
      </c>
      <c r="P614" s="6">
        <f>IF(L614 = 0, 0, E614/L614)</f>
        <v>1</v>
      </c>
      <c r="Q614" t="str">
        <f>MID(N614,1,FIND("/",N614,1)-1)</f>
        <v>music</v>
      </c>
      <c r="R614" t="str">
        <f>MID(N614,FIND("/",N614,1)+1,LEN(N614))</f>
        <v>faith</v>
      </c>
      <c r="S614" s="10">
        <f>(((J614/60)/60)/24)+DATE(1970,1,1)+(-5/24)</f>
        <v>42435.665879629632</v>
      </c>
      <c r="T614" s="10">
        <f>(((I614/60)/60)/24)+DATE(1970,1,1)+(-5/24)</f>
        <v>42494.624212962961</v>
      </c>
    </row>
    <row r="615" spans="1:20" ht="43.2" x14ac:dyDescent="0.3">
      <c r="A615">
        <v>3490</v>
      </c>
      <c r="B615" s="3" t="s">
        <v>3488</v>
      </c>
      <c r="C615" s="3" t="s">
        <v>7599</v>
      </c>
      <c r="D615">
        <v>1000</v>
      </c>
      <c r="E615">
        <v>1275</v>
      </c>
      <c r="F615" t="s">
        <v>8218</v>
      </c>
      <c r="G615" t="s">
        <v>8223</v>
      </c>
      <c r="H615" t="s">
        <v>8245</v>
      </c>
      <c r="I615">
        <v>1460574924</v>
      </c>
      <c r="J615">
        <v>1457982924</v>
      </c>
      <c r="K615" t="b">
        <v>0</v>
      </c>
      <c r="L615">
        <v>27</v>
      </c>
      <c r="M615" t="b">
        <v>1</v>
      </c>
      <c r="N615" t="s">
        <v>8270</v>
      </c>
      <c r="O615" s="5">
        <f>((E615/D615) *100)</f>
        <v>127.49999999999999</v>
      </c>
      <c r="P615" s="6">
        <f>IF(L615 = 0, 0, E615/L615)</f>
        <v>47.222222222222221</v>
      </c>
      <c r="Q615" t="str">
        <f>MID(N615,1,FIND("/",N615,1)-1)</f>
        <v>theater</v>
      </c>
      <c r="R615" t="str">
        <f>MID(N615,FIND("/",N615,1)+1,LEN(N615))</f>
        <v>plays</v>
      </c>
      <c r="S615" s="10">
        <f>(((J615/60)/60)/24)+DATE(1970,1,1)+(-5/24)</f>
        <v>42443.594027777777</v>
      </c>
      <c r="T615" s="10">
        <f>(((I615/60)/60)/24)+DATE(1970,1,1)+(-5/24)</f>
        <v>42473.594027777777</v>
      </c>
    </row>
    <row r="616" spans="1:20" ht="28.8" x14ac:dyDescent="0.3">
      <c r="A616">
        <v>1594</v>
      </c>
      <c r="B616" s="3" t="s">
        <v>1594</v>
      </c>
      <c r="C616" s="3" t="s">
        <v>5703</v>
      </c>
      <c r="D616">
        <v>1000</v>
      </c>
      <c r="E616">
        <v>205</v>
      </c>
      <c r="F616" t="s">
        <v>8220</v>
      </c>
      <c r="G616" t="s">
        <v>8223</v>
      </c>
      <c r="H616" t="s">
        <v>8245</v>
      </c>
      <c r="I616">
        <v>1463329260</v>
      </c>
      <c r="J616">
        <v>1458147982</v>
      </c>
      <c r="K616" t="b">
        <v>0</v>
      </c>
      <c r="L616">
        <v>10</v>
      </c>
      <c r="M616" t="b">
        <v>0</v>
      </c>
      <c r="N616" t="s">
        <v>8290</v>
      </c>
      <c r="O616" s="5">
        <f>((E616/D616) *100)</f>
        <v>20.5</v>
      </c>
      <c r="P616" s="6">
        <f>IF(L616 = 0, 0, E616/L616)</f>
        <v>20.5</v>
      </c>
      <c r="Q616" t="str">
        <f>MID(N616,1,FIND("/",N616,1)-1)</f>
        <v>photography</v>
      </c>
      <c r="R616" t="str">
        <f>MID(N616,FIND("/",N616,1)+1,LEN(N616))</f>
        <v>places</v>
      </c>
      <c r="S616" s="10">
        <f>(((J616/60)/60)/24)+DATE(1970,1,1)+(-5/24)</f>
        <v>42445.504421296289</v>
      </c>
      <c r="T616" s="10">
        <f>(((I616/60)/60)/24)+DATE(1970,1,1)+(-5/24)</f>
        <v>42505.472916666658</v>
      </c>
    </row>
    <row r="617" spans="1:20" ht="43.2" x14ac:dyDescent="0.3">
      <c r="A617">
        <v>3231</v>
      </c>
      <c r="B617" s="3" t="s">
        <v>3230</v>
      </c>
      <c r="C617" s="3" t="s">
        <v>7340</v>
      </c>
      <c r="D617">
        <v>1000</v>
      </c>
      <c r="E617">
        <v>1610</v>
      </c>
      <c r="F617" t="s">
        <v>8218</v>
      </c>
      <c r="G617" t="s">
        <v>8223</v>
      </c>
      <c r="H617" t="s">
        <v>8245</v>
      </c>
      <c r="I617">
        <v>1460846347</v>
      </c>
      <c r="J617">
        <v>1458254347</v>
      </c>
      <c r="K617" t="b">
        <v>0</v>
      </c>
      <c r="L617">
        <v>28</v>
      </c>
      <c r="M617" t="b">
        <v>1</v>
      </c>
      <c r="N617" t="s">
        <v>8270</v>
      </c>
      <c r="O617" s="5">
        <f>((E617/D617) *100)</f>
        <v>161</v>
      </c>
      <c r="P617" s="6">
        <f>IF(L617 = 0, 0, E617/L617)</f>
        <v>57.5</v>
      </c>
      <c r="Q617" t="str">
        <f>MID(N617,1,FIND("/",N617,1)-1)</f>
        <v>theater</v>
      </c>
      <c r="R617" t="str">
        <f>MID(N617,FIND("/",N617,1)+1,LEN(N617))</f>
        <v>plays</v>
      </c>
      <c r="S617" s="10">
        <f>(((J617/60)/60)/24)+DATE(1970,1,1)+(-5/24)</f>
        <v>42446.735497685186</v>
      </c>
      <c r="T617" s="10">
        <f>(((I617/60)/60)/24)+DATE(1970,1,1)+(-5/24)</f>
        <v>42476.735497685186</v>
      </c>
    </row>
    <row r="618" spans="1:20" ht="43.2" x14ac:dyDescent="0.3">
      <c r="A618">
        <v>3582</v>
      </c>
      <c r="B618" s="3" t="s">
        <v>3580</v>
      </c>
      <c r="C618" s="3" t="s">
        <v>7691</v>
      </c>
      <c r="D618">
        <v>1000</v>
      </c>
      <c r="E618">
        <v>2870</v>
      </c>
      <c r="F618" t="s">
        <v>8218</v>
      </c>
      <c r="G618" t="s">
        <v>8223</v>
      </c>
      <c r="H618" t="s">
        <v>8245</v>
      </c>
      <c r="I618">
        <v>1459822682</v>
      </c>
      <c r="J618">
        <v>1458613082</v>
      </c>
      <c r="K618" t="b">
        <v>0</v>
      </c>
      <c r="L618">
        <v>49</v>
      </c>
      <c r="M618" t="b">
        <v>1</v>
      </c>
      <c r="N618" t="s">
        <v>8270</v>
      </c>
      <c r="O618" s="5">
        <f>((E618/D618) *100)</f>
        <v>287</v>
      </c>
      <c r="P618" s="6">
        <f>IF(L618 = 0, 0, E618/L618)</f>
        <v>58.571428571428569</v>
      </c>
      <c r="Q618" t="str">
        <f>MID(N618,1,FIND("/",N618,1)-1)</f>
        <v>theater</v>
      </c>
      <c r="R618" t="str">
        <f>MID(N618,FIND("/",N618,1)+1,LEN(N618))</f>
        <v>plays</v>
      </c>
      <c r="S618" s="10">
        <f>(((J618/60)/60)/24)+DATE(1970,1,1)+(-5/24)</f>
        <v>42450.887523148143</v>
      </c>
      <c r="T618" s="10">
        <f>(((I618/60)/60)/24)+DATE(1970,1,1)+(-5/24)</f>
        <v>42464.887523148143</v>
      </c>
    </row>
    <row r="619" spans="1:20" ht="43.2" x14ac:dyDescent="0.3">
      <c r="A619">
        <v>3232</v>
      </c>
      <c r="B619" s="3" t="s">
        <v>3231</v>
      </c>
      <c r="C619" s="3" t="s">
        <v>7341</v>
      </c>
      <c r="D619">
        <v>1000</v>
      </c>
      <c r="E619">
        <v>1312</v>
      </c>
      <c r="F619" t="s">
        <v>8218</v>
      </c>
      <c r="G619" t="s">
        <v>8223</v>
      </c>
      <c r="H619" t="s">
        <v>8245</v>
      </c>
      <c r="I619">
        <v>1462334340</v>
      </c>
      <c r="J619">
        <v>1459711917</v>
      </c>
      <c r="K619" t="b">
        <v>1</v>
      </c>
      <c r="L619">
        <v>26</v>
      </c>
      <c r="M619" t="b">
        <v>1</v>
      </c>
      <c r="N619" t="s">
        <v>8270</v>
      </c>
      <c r="O619" s="5">
        <f>((E619/D619) *100)</f>
        <v>131.20000000000002</v>
      </c>
      <c r="P619" s="6">
        <f>IF(L619 = 0, 0, E619/L619)</f>
        <v>50.46153846153846</v>
      </c>
      <c r="Q619" t="str">
        <f>MID(N619,1,FIND("/",N619,1)-1)</f>
        <v>theater</v>
      </c>
      <c r="R619" t="str">
        <f>MID(N619,FIND("/",N619,1)+1,LEN(N619))</f>
        <v>plays</v>
      </c>
      <c r="S619" s="10">
        <f>(((J619/60)/60)/24)+DATE(1970,1,1)+(-5/24)</f>
        <v>42463.605520833335</v>
      </c>
      <c r="T619" s="10">
        <f>(((I619/60)/60)/24)+DATE(1970,1,1)+(-5/24)</f>
        <v>42493.957638888889</v>
      </c>
    </row>
    <row r="620" spans="1:20" ht="43.2" x14ac:dyDescent="0.3">
      <c r="A620">
        <v>3307</v>
      </c>
      <c r="B620" s="3" t="s">
        <v>3306</v>
      </c>
      <c r="C620" s="3" t="s">
        <v>7416</v>
      </c>
      <c r="D620">
        <v>1000</v>
      </c>
      <c r="E620">
        <v>1066.8</v>
      </c>
      <c r="F620" t="s">
        <v>8218</v>
      </c>
      <c r="G620" t="s">
        <v>8223</v>
      </c>
      <c r="H620" t="s">
        <v>8245</v>
      </c>
      <c r="I620">
        <v>1463275339</v>
      </c>
      <c r="J620">
        <v>1460683339</v>
      </c>
      <c r="K620" t="b">
        <v>0</v>
      </c>
      <c r="L620">
        <v>20</v>
      </c>
      <c r="M620" t="b">
        <v>1</v>
      </c>
      <c r="N620" t="s">
        <v>8270</v>
      </c>
      <c r="O620" s="5">
        <f>((E620/D620) *100)</f>
        <v>106.67999999999999</v>
      </c>
      <c r="P620" s="6">
        <f>IF(L620 = 0, 0, E620/L620)</f>
        <v>53.339999999999996</v>
      </c>
      <c r="Q620" t="str">
        <f>MID(N620,1,FIND("/",N620,1)-1)</f>
        <v>theater</v>
      </c>
      <c r="R620" t="str">
        <f>MID(N620,FIND("/",N620,1)+1,LEN(N620))</f>
        <v>plays</v>
      </c>
      <c r="S620" s="10">
        <f>(((J620/60)/60)/24)+DATE(1970,1,1)+(-5/24)</f>
        <v>42474.848831018513</v>
      </c>
      <c r="T620" s="10">
        <f>(((I620/60)/60)/24)+DATE(1970,1,1)+(-5/24)</f>
        <v>42504.848831018513</v>
      </c>
    </row>
    <row r="621" spans="1:20" ht="43.2" x14ac:dyDescent="0.3">
      <c r="A621">
        <v>3974</v>
      </c>
      <c r="B621" s="3" t="s">
        <v>3970</v>
      </c>
      <c r="C621" s="3" t="s">
        <v>8080</v>
      </c>
      <c r="D621">
        <v>1000</v>
      </c>
      <c r="E621">
        <v>320</v>
      </c>
      <c r="F621" t="s">
        <v>8220</v>
      </c>
      <c r="G621" t="s">
        <v>8224</v>
      </c>
      <c r="H621" t="s">
        <v>8246</v>
      </c>
      <c r="I621">
        <v>1464872848</v>
      </c>
      <c r="J621">
        <v>1462280848</v>
      </c>
      <c r="K621" t="b">
        <v>0</v>
      </c>
      <c r="L621">
        <v>11</v>
      </c>
      <c r="M621" t="b">
        <v>0</v>
      </c>
      <c r="N621" t="s">
        <v>8270</v>
      </c>
      <c r="O621" s="5">
        <f>((E621/D621) *100)</f>
        <v>32</v>
      </c>
      <c r="P621" s="6">
        <f>IF(L621 = 0, 0, E621/L621)</f>
        <v>29.09090909090909</v>
      </c>
      <c r="Q621" t="str">
        <f>MID(N621,1,FIND("/",N621,1)-1)</f>
        <v>theater</v>
      </c>
      <c r="R621" t="str">
        <f>MID(N621,FIND("/",N621,1)+1,LEN(N621))</f>
        <v>plays</v>
      </c>
      <c r="S621" s="10">
        <f>(((J621/60)/60)/24)+DATE(1970,1,1)+(-5/24)</f>
        <v>42493.338518518511</v>
      </c>
      <c r="T621" s="10">
        <f>(((I621/60)/60)/24)+DATE(1970,1,1)+(-5/24)</f>
        <v>42523.338518518511</v>
      </c>
    </row>
    <row r="622" spans="1:20" ht="28.8" x14ac:dyDescent="0.3">
      <c r="A622">
        <v>3771</v>
      </c>
      <c r="B622" s="3" t="s">
        <v>3767</v>
      </c>
      <c r="C622" s="3" t="s">
        <v>7880</v>
      </c>
      <c r="D622">
        <v>1000</v>
      </c>
      <c r="E622">
        <v>1460</v>
      </c>
      <c r="F622" t="s">
        <v>8218</v>
      </c>
      <c r="G622" t="s">
        <v>8223</v>
      </c>
      <c r="H622" t="s">
        <v>8245</v>
      </c>
      <c r="I622">
        <v>1463529600</v>
      </c>
      <c r="J622">
        <v>1462307652</v>
      </c>
      <c r="K622" t="b">
        <v>0</v>
      </c>
      <c r="L622">
        <v>38</v>
      </c>
      <c r="M622" t="b">
        <v>1</v>
      </c>
      <c r="N622" t="s">
        <v>8304</v>
      </c>
      <c r="O622" s="5">
        <f>((E622/D622) *100)</f>
        <v>146</v>
      </c>
      <c r="P622" s="6">
        <f>IF(L622 = 0, 0, E622/L622)</f>
        <v>38.421052631578945</v>
      </c>
      <c r="Q622" t="str">
        <f>MID(N622,1,FIND("/",N622,1)-1)</f>
        <v>theater</v>
      </c>
      <c r="R622" t="str">
        <f>MID(N622,FIND("/",N622,1)+1,LEN(N622))</f>
        <v>musical</v>
      </c>
      <c r="S622" s="10">
        <f>(((J622/60)/60)/24)+DATE(1970,1,1)+(-5/24)</f>
        <v>42493.64875</v>
      </c>
      <c r="T622" s="10">
        <f>(((I622/60)/60)/24)+DATE(1970,1,1)+(-5/24)</f>
        <v>42507.791666666664</v>
      </c>
    </row>
    <row r="623" spans="1:20" ht="57.6" x14ac:dyDescent="0.3">
      <c r="A623">
        <v>1758</v>
      </c>
      <c r="B623" s="3" t="s">
        <v>1758</v>
      </c>
      <c r="C623" s="3" t="s">
        <v>5867</v>
      </c>
      <c r="D623">
        <v>1000</v>
      </c>
      <c r="E623">
        <v>1147</v>
      </c>
      <c r="F623" t="s">
        <v>8218</v>
      </c>
      <c r="G623" t="s">
        <v>8223</v>
      </c>
      <c r="H623" t="s">
        <v>8245</v>
      </c>
      <c r="I623">
        <v>1468536992</v>
      </c>
      <c r="J623">
        <v>1463352992</v>
      </c>
      <c r="K623" t="b">
        <v>0</v>
      </c>
      <c r="L623">
        <v>27</v>
      </c>
      <c r="M623" t="b">
        <v>1</v>
      </c>
      <c r="N623" t="s">
        <v>8284</v>
      </c>
      <c r="O623" s="5">
        <f>((E623/D623) *100)</f>
        <v>114.7</v>
      </c>
      <c r="P623" s="6">
        <f>IF(L623 = 0, 0, E623/L623)</f>
        <v>42.481481481481481</v>
      </c>
      <c r="Q623" t="str">
        <f>MID(N623,1,FIND("/",N623,1)-1)</f>
        <v>photography</v>
      </c>
      <c r="R623" t="str">
        <f>MID(N623,FIND("/",N623,1)+1,LEN(N623))</f>
        <v>photobooks</v>
      </c>
      <c r="S623" s="10">
        <f>(((J623/60)/60)/24)+DATE(1970,1,1)+(-5/24)</f>
        <v>42505.74759259259</v>
      </c>
      <c r="T623" s="10">
        <f>(((I623/60)/60)/24)+DATE(1970,1,1)+(-5/24)</f>
        <v>42565.74759259259</v>
      </c>
    </row>
    <row r="624" spans="1:20" ht="43.2" x14ac:dyDescent="0.3">
      <c r="A624">
        <v>3117</v>
      </c>
      <c r="B624" s="3" t="s">
        <v>3116</v>
      </c>
      <c r="C624" s="3" t="s">
        <v>7226</v>
      </c>
      <c r="D624">
        <v>1000</v>
      </c>
      <c r="E624">
        <v>1</v>
      </c>
      <c r="F624" t="s">
        <v>8220</v>
      </c>
      <c r="G624" t="s">
        <v>8224</v>
      </c>
      <c r="H624" t="s">
        <v>8246</v>
      </c>
      <c r="I624">
        <v>1464354720</v>
      </c>
      <c r="J624">
        <v>1463648360</v>
      </c>
      <c r="K624" t="b">
        <v>0</v>
      </c>
      <c r="L624">
        <v>1</v>
      </c>
      <c r="M624" t="b">
        <v>0</v>
      </c>
      <c r="N624" t="s">
        <v>8302</v>
      </c>
      <c r="O624" s="5">
        <f>((E624/D624) *100)</f>
        <v>0.1</v>
      </c>
      <c r="P624" s="6">
        <f>IF(L624 = 0, 0, E624/L624)</f>
        <v>1</v>
      </c>
      <c r="Q624" t="str">
        <f>MID(N624,1,FIND("/",N624,1)-1)</f>
        <v>theater</v>
      </c>
      <c r="R624" t="str">
        <f>MID(N624,FIND("/",N624,1)+1,LEN(N624))</f>
        <v>spaces</v>
      </c>
      <c r="S624" s="10">
        <f>(((J624/60)/60)/24)+DATE(1970,1,1)+(-5/24)</f>
        <v>42509.166203703695</v>
      </c>
      <c r="T624" s="10">
        <f>(((I624/60)/60)/24)+DATE(1970,1,1)+(-5/24)</f>
        <v>42517.341666666667</v>
      </c>
    </row>
    <row r="625" spans="1:20" ht="43.2" x14ac:dyDescent="0.3">
      <c r="A625">
        <v>2988</v>
      </c>
      <c r="B625" s="3" t="s">
        <v>2987</v>
      </c>
      <c r="C625" s="3" t="s">
        <v>7097</v>
      </c>
      <c r="D625">
        <v>1000</v>
      </c>
      <c r="E625">
        <v>1000</v>
      </c>
      <c r="F625" t="s">
        <v>8218</v>
      </c>
      <c r="G625" t="s">
        <v>8224</v>
      </c>
      <c r="H625" t="s">
        <v>8246</v>
      </c>
      <c r="I625">
        <v>1466412081</v>
      </c>
      <c r="J625">
        <v>1463820081</v>
      </c>
      <c r="K625" t="b">
        <v>0</v>
      </c>
      <c r="L625">
        <v>28</v>
      </c>
      <c r="M625" t="b">
        <v>1</v>
      </c>
      <c r="N625" t="s">
        <v>8302</v>
      </c>
      <c r="O625" s="5">
        <f>((E625/D625) *100)</f>
        <v>100</v>
      </c>
      <c r="P625" s="6">
        <f>IF(L625 = 0, 0, E625/L625)</f>
        <v>35.714285714285715</v>
      </c>
      <c r="Q625" t="str">
        <f>MID(N625,1,FIND("/",N625,1)-1)</f>
        <v>theater</v>
      </c>
      <c r="R625" t="str">
        <f>MID(N625,FIND("/",N625,1)+1,LEN(N625))</f>
        <v>spaces</v>
      </c>
      <c r="S625" s="10">
        <f>(((J625/60)/60)/24)+DATE(1970,1,1)+(-5/24)</f>
        <v>42511.153715277782</v>
      </c>
      <c r="T625" s="10">
        <f>(((I625/60)/60)/24)+DATE(1970,1,1)+(-5/24)</f>
        <v>42541.153715277782</v>
      </c>
    </row>
    <row r="626" spans="1:20" ht="43.2" x14ac:dyDescent="0.3">
      <c r="A626">
        <v>3349</v>
      </c>
      <c r="B626" s="3" t="s">
        <v>3347</v>
      </c>
      <c r="C626" s="3" t="s">
        <v>7458</v>
      </c>
      <c r="D626">
        <v>1000</v>
      </c>
      <c r="E626">
        <v>1534</v>
      </c>
      <c r="F626" t="s">
        <v>8218</v>
      </c>
      <c r="G626" t="s">
        <v>8223</v>
      </c>
      <c r="H626" t="s">
        <v>8245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8270</v>
      </c>
      <c r="O626" s="5">
        <f>((E626/D626) *100)</f>
        <v>153.4</v>
      </c>
      <c r="P626" s="6">
        <f>IF(L626 = 0, 0, E626/L626)</f>
        <v>109.57142857142857</v>
      </c>
      <c r="Q626" t="str">
        <f>MID(N626,1,FIND("/",N626,1)-1)</f>
        <v>theater</v>
      </c>
      <c r="R626" t="str">
        <f>MID(N626,FIND("/",N626,1)+1,LEN(N626))</f>
        <v>plays</v>
      </c>
      <c r="S626" s="10">
        <f>(((J626/60)/60)/24)+DATE(1970,1,1)+(-5/24)</f>
        <v>42512.902453703697</v>
      </c>
      <c r="T626" s="10">
        <f>(((I626/60)/60)/24)+DATE(1970,1,1)+(-5/24)</f>
        <v>42534.499999999993</v>
      </c>
    </row>
    <row r="627" spans="1:20" ht="43.2" x14ac:dyDescent="0.3">
      <c r="A627">
        <v>2344</v>
      </c>
      <c r="B627" s="3" t="s">
        <v>2344</v>
      </c>
      <c r="C627" s="3" t="s">
        <v>6453</v>
      </c>
      <c r="D627">
        <v>1000</v>
      </c>
      <c r="E627">
        <v>1</v>
      </c>
      <c r="F627" t="s">
        <v>8219</v>
      </c>
      <c r="G627" t="s">
        <v>8228</v>
      </c>
      <c r="H627" t="s">
        <v>8250</v>
      </c>
      <c r="I627">
        <v>1466789269</v>
      </c>
      <c r="J627">
        <v>1464197269</v>
      </c>
      <c r="K627" t="b">
        <v>0</v>
      </c>
      <c r="L627">
        <v>1</v>
      </c>
      <c r="M627" t="b">
        <v>0</v>
      </c>
      <c r="N627" t="s">
        <v>8271</v>
      </c>
      <c r="O627" s="5">
        <f>((E627/D627) *100)</f>
        <v>0.1</v>
      </c>
      <c r="P627" s="6">
        <f>IF(L627 = 0, 0, E627/L627)</f>
        <v>1</v>
      </c>
      <c r="Q627" t="str">
        <f>MID(N627,1,FIND("/",N627,1)-1)</f>
        <v>technology</v>
      </c>
      <c r="R627" t="str">
        <f>MID(N627,FIND("/",N627,1)+1,LEN(N627))</f>
        <v>web</v>
      </c>
      <c r="S627" s="10">
        <f>(((J627/60)/60)/24)+DATE(1970,1,1)+(-5/24)</f>
        <v>42515.519317129627</v>
      </c>
      <c r="T627" s="10">
        <f>(((I627/60)/60)/24)+DATE(1970,1,1)+(-5/24)</f>
        <v>42545.519317129627</v>
      </c>
    </row>
    <row r="628" spans="1:20" ht="43.2" x14ac:dyDescent="0.3">
      <c r="A628">
        <v>1211</v>
      </c>
      <c r="B628" s="3" t="s">
        <v>1211</v>
      </c>
      <c r="C628" s="3" t="s">
        <v>5320</v>
      </c>
      <c r="D628">
        <v>1000</v>
      </c>
      <c r="E628">
        <v>1011</v>
      </c>
      <c r="F628" t="s">
        <v>8218</v>
      </c>
      <c r="G628" t="s">
        <v>8228</v>
      </c>
      <c r="H628" t="s">
        <v>8250</v>
      </c>
      <c r="I628">
        <v>1465505261</v>
      </c>
      <c r="J628">
        <v>1464209261</v>
      </c>
      <c r="K628" t="b">
        <v>0</v>
      </c>
      <c r="L628">
        <v>6</v>
      </c>
      <c r="M628" t="b">
        <v>1</v>
      </c>
      <c r="N628" t="s">
        <v>8284</v>
      </c>
      <c r="O628" s="5">
        <f>((E628/D628) *100)</f>
        <v>101.1</v>
      </c>
      <c r="P628" s="6">
        <f>IF(L628 = 0, 0, E628/L628)</f>
        <v>168.5</v>
      </c>
      <c r="Q628" t="str">
        <f>MID(N628,1,FIND("/",N628,1)-1)</f>
        <v>photography</v>
      </c>
      <c r="R628" t="str">
        <f>MID(N628,FIND("/",N628,1)+1,LEN(N628))</f>
        <v>photobooks</v>
      </c>
      <c r="S628" s="10">
        <f>(((J628/60)/60)/24)+DATE(1970,1,1)+(-5/24)</f>
        <v>42515.658113425925</v>
      </c>
      <c r="T628" s="10">
        <f>(((I628/60)/60)/24)+DATE(1970,1,1)+(-5/24)</f>
        <v>42530.658113425925</v>
      </c>
    </row>
    <row r="629" spans="1:20" x14ac:dyDescent="0.3">
      <c r="A629">
        <v>3531</v>
      </c>
      <c r="B629" s="3" t="s">
        <v>3529</v>
      </c>
      <c r="C629" s="3" t="s">
        <v>7640</v>
      </c>
      <c r="D629">
        <v>1000</v>
      </c>
      <c r="E629">
        <v>1280</v>
      </c>
      <c r="F629" t="s">
        <v>8218</v>
      </c>
      <c r="G629" t="s">
        <v>8223</v>
      </c>
      <c r="H629" t="s">
        <v>8245</v>
      </c>
      <c r="I629">
        <v>1467301334</v>
      </c>
      <c r="J629">
        <v>1464709334</v>
      </c>
      <c r="K629" t="b">
        <v>0</v>
      </c>
      <c r="L629">
        <v>26</v>
      </c>
      <c r="M629" t="b">
        <v>1</v>
      </c>
      <c r="N629" t="s">
        <v>8270</v>
      </c>
      <c r="O629" s="5">
        <f>((E629/D629) *100)</f>
        <v>128</v>
      </c>
      <c r="P629" s="6">
        <f>IF(L629 = 0, 0, E629/L629)</f>
        <v>49.230769230769234</v>
      </c>
      <c r="Q629" t="str">
        <f>MID(N629,1,FIND("/",N629,1)-1)</f>
        <v>theater</v>
      </c>
      <c r="R629" t="str">
        <f>MID(N629,FIND("/",N629,1)+1,LEN(N629))</f>
        <v>plays</v>
      </c>
      <c r="S629" s="10">
        <f>(((J629/60)/60)/24)+DATE(1970,1,1)+(-5/24)</f>
        <v>42521.44599537037</v>
      </c>
      <c r="T629" s="10">
        <f>(((I629/60)/60)/24)+DATE(1970,1,1)+(-5/24)</f>
        <v>42551.44599537037</v>
      </c>
    </row>
    <row r="630" spans="1:20" ht="86.4" x14ac:dyDescent="0.3">
      <c r="A630">
        <v>1845</v>
      </c>
      <c r="B630" s="3" t="s">
        <v>1845</v>
      </c>
      <c r="C630" s="3" t="s">
        <v>5954</v>
      </c>
      <c r="D630">
        <v>1000</v>
      </c>
      <c r="E630">
        <v>1000</v>
      </c>
      <c r="F630" t="s">
        <v>8218</v>
      </c>
      <c r="G630" t="s">
        <v>8223</v>
      </c>
      <c r="H630" t="s">
        <v>8245</v>
      </c>
      <c r="I630">
        <v>1466139300</v>
      </c>
      <c r="J630">
        <v>1464854398</v>
      </c>
      <c r="K630" t="b">
        <v>0</v>
      </c>
      <c r="L630">
        <v>19</v>
      </c>
      <c r="M630" t="b">
        <v>1</v>
      </c>
      <c r="N630" t="s">
        <v>8275</v>
      </c>
      <c r="O630" s="5">
        <f>((E630/D630) *100)</f>
        <v>100</v>
      </c>
      <c r="P630" s="6">
        <f>IF(L630 = 0, 0, E630/L630)</f>
        <v>52.631578947368418</v>
      </c>
      <c r="Q630" t="str">
        <f>MID(N630,1,FIND("/",N630,1)-1)</f>
        <v>music</v>
      </c>
      <c r="R630" t="str">
        <f>MID(N630,FIND("/",N630,1)+1,LEN(N630))</f>
        <v>rock</v>
      </c>
      <c r="S630" s="10">
        <f>(((J630/60)/60)/24)+DATE(1970,1,1)+(-5/24)</f>
        <v>42523.124976851854</v>
      </c>
      <c r="T630" s="10">
        <f>(((I630/60)/60)/24)+DATE(1970,1,1)+(-5/24)</f>
        <v>42537.996527777774</v>
      </c>
    </row>
    <row r="631" spans="1:20" ht="43.2" x14ac:dyDescent="0.3">
      <c r="A631">
        <v>2759</v>
      </c>
      <c r="B631" s="3" t="s">
        <v>2758</v>
      </c>
      <c r="C631" s="3" t="s">
        <v>6868</v>
      </c>
      <c r="D631">
        <v>1000</v>
      </c>
      <c r="E631">
        <v>105</v>
      </c>
      <c r="F631" t="s">
        <v>8220</v>
      </c>
      <c r="G631" t="s">
        <v>8225</v>
      </c>
      <c r="H631" t="s">
        <v>8247</v>
      </c>
      <c r="I631">
        <v>1468658866</v>
      </c>
      <c r="J631">
        <v>1464943666</v>
      </c>
      <c r="K631" t="b">
        <v>0</v>
      </c>
      <c r="L631">
        <v>2</v>
      </c>
      <c r="M631" t="b">
        <v>0</v>
      </c>
      <c r="N631" t="s">
        <v>8303</v>
      </c>
      <c r="O631" s="5">
        <f>((E631/D631) *100)</f>
        <v>10.5</v>
      </c>
      <c r="P631" s="6">
        <f>IF(L631 = 0, 0, E631/L631)</f>
        <v>52.5</v>
      </c>
      <c r="Q631" t="str">
        <f>MID(N631,1,FIND("/",N631,1)-1)</f>
        <v>publishing</v>
      </c>
      <c r="R631" t="str">
        <f>MID(N631,FIND("/",N631,1)+1,LEN(N631))</f>
        <v>children's books</v>
      </c>
      <c r="S631" s="10">
        <f>(((J631/60)/60)/24)+DATE(1970,1,1)+(-5/24)</f>
        <v>42524.158171296294</v>
      </c>
      <c r="T631" s="10">
        <f>(((I631/60)/60)/24)+DATE(1970,1,1)+(-5/24)</f>
        <v>42567.158171296294</v>
      </c>
    </row>
    <row r="632" spans="1:20" ht="43.2" x14ac:dyDescent="0.3">
      <c r="A632">
        <v>3784</v>
      </c>
      <c r="B632" s="3" t="s">
        <v>3780</v>
      </c>
      <c r="C632" s="3" t="s">
        <v>7893</v>
      </c>
      <c r="D632">
        <v>1000</v>
      </c>
      <c r="E632">
        <v>1150</v>
      </c>
      <c r="F632" t="s">
        <v>8218</v>
      </c>
      <c r="G632" t="s">
        <v>8228</v>
      </c>
      <c r="H632" t="s">
        <v>8250</v>
      </c>
      <c r="I632">
        <v>1468193532</v>
      </c>
      <c r="J632">
        <v>1465601532</v>
      </c>
      <c r="K632" t="b">
        <v>0</v>
      </c>
      <c r="L632">
        <v>10</v>
      </c>
      <c r="M632" t="b">
        <v>1</v>
      </c>
      <c r="N632" t="s">
        <v>8304</v>
      </c>
      <c r="O632" s="5">
        <f>((E632/D632) *100)</f>
        <v>114.99999999999999</v>
      </c>
      <c r="P632" s="6">
        <f>IF(L632 = 0, 0, E632/L632)</f>
        <v>115</v>
      </c>
      <c r="Q632" t="str">
        <f>MID(N632,1,FIND("/",N632,1)-1)</f>
        <v>theater</v>
      </c>
      <c r="R632" t="str">
        <f>MID(N632,FIND("/",N632,1)+1,LEN(N632))</f>
        <v>musical</v>
      </c>
      <c r="S632" s="10">
        <f>(((J632/60)/60)/24)+DATE(1970,1,1)+(-5/24)</f>
        <v>42531.772361111107</v>
      </c>
      <c r="T632" s="10">
        <f>(((I632/60)/60)/24)+DATE(1970,1,1)+(-5/24)</f>
        <v>42561.772361111107</v>
      </c>
    </row>
    <row r="633" spans="1:20" ht="43.2" x14ac:dyDescent="0.3">
      <c r="A633">
        <v>3707</v>
      </c>
      <c r="B633" s="3" t="s">
        <v>3703</v>
      </c>
      <c r="C633" s="3" t="s">
        <v>7816</v>
      </c>
      <c r="D633">
        <v>1000</v>
      </c>
      <c r="E633">
        <v>1860</v>
      </c>
      <c r="F633" t="s">
        <v>8218</v>
      </c>
      <c r="G633" t="s">
        <v>8223</v>
      </c>
      <c r="H633" t="s">
        <v>8245</v>
      </c>
      <c r="I633">
        <v>1469165160</v>
      </c>
      <c r="J633">
        <v>1467335378</v>
      </c>
      <c r="K633" t="b">
        <v>0</v>
      </c>
      <c r="L633">
        <v>23</v>
      </c>
      <c r="M633" t="b">
        <v>1</v>
      </c>
      <c r="N633" t="s">
        <v>8270</v>
      </c>
      <c r="O633" s="5">
        <f>((E633/D633) *100)</f>
        <v>186</v>
      </c>
      <c r="P633" s="6">
        <f>IF(L633 = 0, 0, E633/L633)</f>
        <v>80.869565217391298</v>
      </c>
      <c r="Q633" t="str">
        <f>MID(N633,1,FIND("/",N633,1)-1)</f>
        <v>theater</v>
      </c>
      <c r="R633" t="str">
        <f>MID(N633,FIND("/",N633,1)+1,LEN(N633))</f>
        <v>plays</v>
      </c>
      <c r="S633" s="10">
        <f>(((J633/60)/60)/24)+DATE(1970,1,1)+(-5/24)</f>
        <v>42551.840023148143</v>
      </c>
      <c r="T633" s="10">
        <f>(((I633/60)/60)/24)+DATE(1970,1,1)+(-5/24)</f>
        <v>42573.018055555549</v>
      </c>
    </row>
    <row r="634" spans="1:20" ht="57.6" x14ac:dyDescent="0.3">
      <c r="A634">
        <v>1135</v>
      </c>
      <c r="B634" s="3" t="s">
        <v>1135</v>
      </c>
      <c r="C634" s="3" t="s">
        <v>5244</v>
      </c>
      <c r="D634">
        <v>1000</v>
      </c>
      <c r="E634">
        <v>50</v>
      </c>
      <c r="F634" t="s">
        <v>8220</v>
      </c>
      <c r="G634" t="s">
        <v>8235</v>
      </c>
      <c r="H634" t="s">
        <v>8248</v>
      </c>
      <c r="I634">
        <v>1470527094</v>
      </c>
      <c r="J634">
        <v>1467935094</v>
      </c>
      <c r="K634" t="b">
        <v>0</v>
      </c>
      <c r="L634">
        <v>1</v>
      </c>
      <c r="M634" t="b">
        <v>0</v>
      </c>
      <c r="N634" t="s">
        <v>8282</v>
      </c>
      <c r="O634" s="5">
        <f>((E634/D634) *100)</f>
        <v>5</v>
      </c>
      <c r="P634" s="6">
        <f>IF(L634 = 0, 0, E634/L634)</f>
        <v>50</v>
      </c>
      <c r="Q634" t="str">
        <f>MID(N634,1,FIND("/",N634,1)-1)</f>
        <v>games</v>
      </c>
      <c r="R634" t="str">
        <f>MID(N634,FIND("/",N634,1)+1,LEN(N634))</f>
        <v>mobile games</v>
      </c>
      <c r="S634" s="10">
        <f>(((J634/60)/60)/24)+DATE(1970,1,1)+(-5/24)</f>
        <v>42558.781180555547</v>
      </c>
      <c r="T634" s="10">
        <f>(((I634/60)/60)/24)+DATE(1970,1,1)+(-5/24)</f>
        <v>42588.781180555547</v>
      </c>
    </row>
    <row r="635" spans="1:20" ht="43.2" x14ac:dyDescent="0.3">
      <c r="A635">
        <v>1735</v>
      </c>
      <c r="B635" s="3" t="s">
        <v>1735</v>
      </c>
      <c r="C635" s="3" t="s">
        <v>5844</v>
      </c>
      <c r="D635">
        <v>1000</v>
      </c>
      <c r="E635">
        <v>110</v>
      </c>
      <c r="F635" t="s">
        <v>8220</v>
      </c>
      <c r="G635" t="s">
        <v>8223</v>
      </c>
      <c r="H635" t="s">
        <v>8245</v>
      </c>
      <c r="I635">
        <v>1470598345</v>
      </c>
      <c r="J635">
        <v>1468006345</v>
      </c>
      <c r="K635" t="b">
        <v>0</v>
      </c>
      <c r="L635">
        <v>2</v>
      </c>
      <c r="M635" t="b">
        <v>0</v>
      </c>
      <c r="N635" t="s">
        <v>8292</v>
      </c>
      <c r="O635" s="5">
        <f>((E635/D635) *100)</f>
        <v>11</v>
      </c>
      <c r="P635" s="6">
        <f>IF(L635 = 0, 0, E635/L635)</f>
        <v>55</v>
      </c>
      <c r="Q635" t="str">
        <f>MID(N635,1,FIND("/",N635,1)-1)</f>
        <v>music</v>
      </c>
      <c r="R635" t="str">
        <f>MID(N635,FIND("/",N635,1)+1,LEN(N635))</f>
        <v>faith</v>
      </c>
      <c r="S635" s="10">
        <f>(((J635/60)/60)/24)+DATE(1970,1,1)+(-5/24)</f>
        <v>42559.605844907412</v>
      </c>
      <c r="T635" s="10">
        <f>(((I635/60)/60)/24)+DATE(1970,1,1)+(-5/24)</f>
        <v>42589.605844907412</v>
      </c>
    </row>
    <row r="636" spans="1:20" ht="43.2" x14ac:dyDescent="0.3">
      <c r="A636">
        <v>3435</v>
      </c>
      <c r="B636" s="3" t="s">
        <v>3433</v>
      </c>
      <c r="C636" s="3" t="s">
        <v>7544</v>
      </c>
      <c r="D636">
        <v>1000</v>
      </c>
      <c r="E636">
        <v>1120</v>
      </c>
      <c r="F636" t="s">
        <v>8218</v>
      </c>
      <c r="G636" t="s">
        <v>8223</v>
      </c>
      <c r="H636" t="s">
        <v>8245</v>
      </c>
      <c r="I636">
        <v>1470538800</v>
      </c>
      <c r="J636">
        <v>1469112493</v>
      </c>
      <c r="K636" t="b">
        <v>0</v>
      </c>
      <c r="L636">
        <v>19</v>
      </c>
      <c r="M636" t="b">
        <v>1</v>
      </c>
      <c r="N636" t="s">
        <v>8270</v>
      </c>
      <c r="O636" s="5">
        <f>((E636/D636) *100)</f>
        <v>112.00000000000001</v>
      </c>
      <c r="P636" s="6">
        <f>IF(L636 = 0, 0, E636/L636)</f>
        <v>58.94736842105263</v>
      </c>
      <c r="Q636" t="str">
        <f>MID(N636,1,FIND("/",N636,1)-1)</f>
        <v>theater</v>
      </c>
      <c r="R636" t="str">
        <f>MID(N636,FIND("/",N636,1)+1,LEN(N636))</f>
        <v>plays</v>
      </c>
      <c r="S636" s="10">
        <f>(((J636/60)/60)/24)+DATE(1970,1,1)+(-5/24)</f>
        <v>42572.408483796295</v>
      </c>
      <c r="T636" s="10">
        <f>(((I636/60)/60)/24)+DATE(1970,1,1)+(-5/24)</f>
        <v>42588.916666666664</v>
      </c>
    </row>
    <row r="637" spans="1:20" ht="43.2" x14ac:dyDescent="0.3">
      <c r="A637">
        <v>2347</v>
      </c>
      <c r="B637" s="3" t="s">
        <v>2347</v>
      </c>
      <c r="C637" s="3" t="s">
        <v>6456</v>
      </c>
      <c r="D637">
        <v>1000</v>
      </c>
      <c r="E637">
        <v>15</v>
      </c>
      <c r="F637" t="s">
        <v>8219</v>
      </c>
      <c r="G637" t="s">
        <v>8223</v>
      </c>
      <c r="H637" t="s">
        <v>8245</v>
      </c>
      <c r="I637">
        <v>1472135676</v>
      </c>
      <c r="J637">
        <v>1469543676</v>
      </c>
      <c r="K637" t="b">
        <v>0</v>
      </c>
      <c r="L637">
        <v>1</v>
      </c>
      <c r="M637" t="b">
        <v>0</v>
      </c>
      <c r="N637" t="s">
        <v>8271</v>
      </c>
      <c r="O637" s="5">
        <f>((E637/D637) *100)</f>
        <v>1.5</v>
      </c>
      <c r="P637" s="6">
        <f>IF(L637 = 0, 0, E637/L637)</f>
        <v>15</v>
      </c>
      <c r="Q637" t="str">
        <f>MID(N637,1,FIND("/",N637,1)-1)</f>
        <v>technology</v>
      </c>
      <c r="R637" t="str">
        <f>MID(N637,FIND("/",N637,1)+1,LEN(N637))</f>
        <v>web</v>
      </c>
      <c r="S637" s="10">
        <f>(((J637/60)/60)/24)+DATE(1970,1,1)+(-5/24)</f>
        <v>42577.399027777778</v>
      </c>
      <c r="T637" s="10">
        <f>(((I637/60)/60)/24)+DATE(1970,1,1)+(-5/24)</f>
        <v>42607.399027777778</v>
      </c>
    </row>
    <row r="638" spans="1:20" ht="43.2" x14ac:dyDescent="0.3">
      <c r="A638">
        <v>1063</v>
      </c>
      <c r="B638" s="3" t="s">
        <v>1063</v>
      </c>
      <c r="C638" s="3" t="s">
        <v>5172</v>
      </c>
      <c r="D638">
        <v>1000</v>
      </c>
      <c r="E638">
        <v>0</v>
      </c>
      <c r="F638" t="s">
        <v>8219</v>
      </c>
      <c r="G638" t="s">
        <v>8223</v>
      </c>
      <c r="H638" t="s">
        <v>8245</v>
      </c>
      <c r="I638">
        <v>1472604262</v>
      </c>
      <c r="J638">
        <v>1470012262</v>
      </c>
      <c r="K638" t="b">
        <v>0</v>
      </c>
      <c r="L638">
        <v>0</v>
      </c>
      <c r="M638" t="b">
        <v>0</v>
      </c>
      <c r="N638" t="s">
        <v>8280</v>
      </c>
      <c r="O638" s="5">
        <f>((E638/D638) *100)</f>
        <v>0</v>
      </c>
      <c r="P638" s="6">
        <f>IF(L638 = 0, 0, E638/L638)</f>
        <v>0</v>
      </c>
      <c r="Q638" t="str">
        <f>MID(N638,1,FIND("/",N638,1)-1)</f>
        <v>journalism</v>
      </c>
      <c r="R638" t="str">
        <f>MID(N638,FIND("/",N638,1)+1,LEN(N638))</f>
        <v>audio</v>
      </c>
      <c r="S638" s="10">
        <f>(((J638/60)/60)/24)+DATE(1970,1,1)+(-5/24)</f>
        <v>42582.822476851848</v>
      </c>
      <c r="T638" s="10">
        <f>(((I638/60)/60)/24)+DATE(1970,1,1)+(-5/24)</f>
        <v>42612.822476851848</v>
      </c>
    </row>
    <row r="639" spans="1:20" ht="43.2" x14ac:dyDescent="0.3">
      <c r="A639">
        <v>3323</v>
      </c>
      <c r="B639" s="3" t="s">
        <v>3322</v>
      </c>
      <c r="C639" s="3" t="s">
        <v>7432</v>
      </c>
      <c r="D639">
        <v>1000</v>
      </c>
      <c r="E639">
        <v>1259</v>
      </c>
      <c r="F639" t="s">
        <v>8218</v>
      </c>
      <c r="G639" t="s">
        <v>8224</v>
      </c>
      <c r="H639" t="s">
        <v>8246</v>
      </c>
      <c r="I639">
        <v>1474793208</v>
      </c>
      <c r="J639">
        <v>1472201208</v>
      </c>
      <c r="K639" t="b">
        <v>0</v>
      </c>
      <c r="L639">
        <v>49</v>
      </c>
      <c r="M639" t="b">
        <v>1</v>
      </c>
      <c r="N639" t="s">
        <v>8270</v>
      </c>
      <c r="O639" s="5">
        <f>((E639/D639) *100)</f>
        <v>125.89999999999999</v>
      </c>
      <c r="P639" s="6">
        <f>IF(L639 = 0, 0, E639/L639)</f>
        <v>25.693877551020407</v>
      </c>
      <c r="Q639" t="str">
        <f>MID(N639,1,FIND("/",N639,1)-1)</f>
        <v>theater</v>
      </c>
      <c r="R639" t="str">
        <f>MID(N639,FIND("/",N639,1)+1,LEN(N639))</f>
        <v>plays</v>
      </c>
      <c r="S639" s="10">
        <f>(((J639/60)/60)/24)+DATE(1970,1,1)+(-5/24)</f>
        <v>42608.157499999994</v>
      </c>
      <c r="T639" s="10">
        <f>(((I639/60)/60)/24)+DATE(1970,1,1)+(-5/24)</f>
        <v>42638.157499999994</v>
      </c>
    </row>
    <row r="640" spans="1:20" ht="43.2" x14ac:dyDescent="0.3">
      <c r="A640">
        <v>1839</v>
      </c>
      <c r="B640" s="3" t="s">
        <v>1839</v>
      </c>
      <c r="C640" s="3" t="s">
        <v>5948</v>
      </c>
      <c r="D640">
        <v>1000</v>
      </c>
      <c r="E640">
        <v>2053</v>
      </c>
      <c r="F640" t="s">
        <v>8218</v>
      </c>
      <c r="G640" t="s">
        <v>8223</v>
      </c>
      <c r="H640" t="s">
        <v>8245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8275</v>
      </c>
      <c r="O640" s="5">
        <f>((E640/D640) *100)</f>
        <v>205.29999999999998</v>
      </c>
      <c r="P640" s="6">
        <f>IF(L640 = 0, 0, E640/L640)</f>
        <v>45.62222222222222</v>
      </c>
      <c r="Q640" t="str">
        <f>MID(N640,1,FIND("/",N640,1)-1)</f>
        <v>music</v>
      </c>
      <c r="R640" t="str">
        <f>MID(N640,FIND("/",N640,1)+1,LEN(N640))</f>
        <v>rock</v>
      </c>
      <c r="S640" s="10">
        <f>(((J640/60)/60)/24)+DATE(1970,1,1)+(-5/24)</f>
        <v>42614.513680555552</v>
      </c>
      <c r="T640" s="10">
        <f>(((I640/60)/60)/24)+DATE(1970,1,1)+(-5/24)</f>
        <v>42644.513680555552</v>
      </c>
    </row>
    <row r="641" spans="1:20" ht="57.6" x14ac:dyDescent="0.3">
      <c r="A641">
        <v>2636</v>
      </c>
      <c r="B641" s="3" t="s">
        <v>2635</v>
      </c>
      <c r="C641" s="3" t="s">
        <v>6745</v>
      </c>
      <c r="D641">
        <v>1000</v>
      </c>
      <c r="E641">
        <v>1873</v>
      </c>
      <c r="F641" t="s">
        <v>8218</v>
      </c>
      <c r="G641" t="s">
        <v>8223</v>
      </c>
      <c r="H641" t="s">
        <v>8245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8300</v>
      </c>
      <c r="O641" s="5">
        <f>((E641/D641) *100)</f>
        <v>187.3</v>
      </c>
      <c r="P641" s="6">
        <f>IF(L641 = 0, 0, E641/L641)</f>
        <v>37.46</v>
      </c>
      <c r="Q641" t="str">
        <f>MID(N641,1,FIND("/",N641,1)-1)</f>
        <v>technology</v>
      </c>
      <c r="R641" t="str">
        <f>MID(N641,FIND("/",N641,1)+1,LEN(N641))</f>
        <v>space exploration</v>
      </c>
      <c r="S641" s="10">
        <f>(((J641/60)/60)/24)+DATE(1970,1,1)+(-5/24)</f>
        <v>42636.406412037039</v>
      </c>
      <c r="T641" s="10">
        <f>(((I641/60)/60)/24)+DATE(1970,1,1)+(-5/24)</f>
        <v>42658.833333333336</v>
      </c>
    </row>
    <row r="642" spans="1:20" ht="43.2" x14ac:dyDescent="0.3">
      <c r="A642">
        <v>3619</v>
      </c>
      <c r="B642" s="3" t="s">
        <v>3616</v>
      </c>
      <c r="C642" s="3" t="s">
        <v>7728</v>
      </c>
      <c r="D642">
        <v>1000</v>
      </c>
      <c r="E642">
        <v>1130</v>
      </c>
      <c r="F642" t="s">
        <v>8218</v>
      </c>
      <c r="G642" t="s">
        <v>8223</v>
      </c>
      <c r="H642" t="s">
        <v>8245</v>
      </c>
      <c r="I642">
        <v>1479592800</v>
      </c>
      <c r="J642">
        <v>1476760226</v>
      </c>
      <c r="K642" t="b">
        <v>0</v>
      </c>
      <c r="L642">
        <v>17</v>
      </c>
      <c r="M642" t="b">
        <v>1</v>
      </c>
      <c r="N642" t="s">
        <v>8270</v>
      </c>
      <c r="O642" s="5">
        <f>((E642/D642) *100)</f>
        <v>112.99999999999999</v>
      </c>
      <c r="P642" s="6">
        <f>IF(L642 = 0, 0, E642/L642)</f>
        <v>66.470588235294116</v>
      </c>
      <c r="Q642" t="str">
        <f>MID(N642,1,FIND("/",N642,1)-1)</f>
        <v>theater</v>
      </c>
      <c r="R642" t="str">
        <f>MID(N642,FIND("/",N642,1)+1,LEN(N642))</f>
        <v>plays</v>
      </c>
      <c r="S642" s="10">
        <f>(((J642/60)/60)/24)+DATE(1970,1,1)+(-5/24)</f>
        <v>42660.92391203704</v>
      </c>
      <c r="T642" s="10">
        <f>(((I642/60)/60)/24)+DATE(1970,1,1)+(-5/24)</f>
        <v>42693.708333333336</v>
      </c>
    </row>
    <row r="643" spans="1:20" ht="43.2" x14ac:dyDescent="0.3">
      <c r="A643">
        <v>3645</v>
      </c>
      <c r="B643" s="3" t="s">
        <v>3642</v>
      </c>
      <c r="C643" s="3" t="s">
        <v>7754</v>
      </c>
      <c r="D643">
        <v>1000</v>
      </c>
      <c r="E643">
        <v>1</v>
      </c>
      <c r="F643" t="s">
        <v>8220</v>
      </c>
      <c r="G643" t="s">
        <v>8228</v>
      </c>
      <c r="H643" t="s">
        <v>8250</v>
      </c>
      <c r="I643">
        <v>1479773838</v>
      </c>
      <c r="J643">
        <v>1477178238</v>
      </c>
      <c r="K643" t="b">
        <v>0</v>
      </c>
      <c r="L643">
        <v>1</v>
      </c>
      <c r="M643" t="b">
        <v>0</v>
      </c>
      <c r="N643" t="s">
        <v>8304</v>
      </c>
      <c r="O643" s="5">
        <f>((E643/D643) *100)</f>
        <v>0.1</v>
      </c>
      <c r="P643" s="6">
        <f>IF(L643 = 0, 0, E643/L643)</f>
        <v>1</v>
      </c>
      <c r="Q643" t="str">
        <f>MID(N643,1,FIND("/",N643,1)-1)</f>
        <v>theater</v>
      </c>
      <c r="R643" t="str">
        <f>MID(N643,FIND("/",N643,1)+1,LEN(N643))</f>
        <v>musical</v>
      </c>
      <c r="S643" s="10">
        <f>(((J643/60)/60)/24)+DATE(1970,1,1)+(-5/24)</f>
        <v>42665.762013888881</v>
      </c>
      <c r="T643" s="10">
        <f>(((I643/60)/60)/24)+DATE(1970,1,1)+(-5/24)</f>
        <v>42695.803680555553</v>
      </c>
    </row>
    <row r="644" spans="1:20" ht="43.2" x14ac:dyDescent="0.3">
      <c r="A644">
        <v>2259</v>
      </c>
      <c r="B644" s="3" t="s">
        <v>2259</v>
      </c>
      <c r="C644" s="3" t="s">
        <v>6368</v>
      </c>
      <c r="D644">
        <v>1000</v>
      </c>
      <c r="E644">
        <v>18671</v>
      </c>
      <c r="F644" t="s">
        <v>8218</v>
      </c>
      <c r="G644" t="s">
        <v>8224</v>
      </c>
      <c r="H644" t="s">
        <v>8246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8296</v>
      </c>
      <c r="O644" s="5">
        <f>((E644/D644) *100)</f>
        <v>1867.1</v>
      </c>
      <c r="P644" s="6">
        <f>IF(L644 = 0, 0, E644/L644)</f>
        <v>90.635922330097088</v>
      </c>
      <c r="Q644" t="str">
        <f>MID(N644,1,FIND("/",N644,1)-1)</f>
        <v>games</v>
      </c>
      <c r="R644" t="str">
        <f>MID(N644,FIND("/",N644,1)+1,LEN(N644))</f>
        <v>tabletop games</v>
      </c>
      <c r="S644" s="10">
        <f>(((J644/60)/60)/24)+DATE(1970,1,1)+(-5/24)</f>
        <v>42702.59648148148</v>
      </c>
      <c r="T644" s="10">
        <f>(((I644/60)/60)/24)+DATE(1970,1,1)+(-5/24)</f>
        <v>42712.59648148148</v>
      </c>
    </row>
    <row r="645" spans="1:20" ht="43.2" x14ac:dyDescent="0.3">
      <c r="A645">
        <v>182</v>
      </c>
      <c r="B645" s="3" t="s">
        <v>183</v>
      </c>
      <c r="C645" s="3" t="s">
        <v>4291</v>
      </c>
      <c r="D645">
        <v>1000</v>
      </c>
      <c r="E645">
        <v>0</v>
      </c>
      <c r="F645" t="s">
        <v>8220</v>
      </c>
      <c r="G645" t="s">
        <v>8223</v>
      </c>
      <c r="H645" t="s">
        <v>8245</v>
      </c>
      <c r="I645">
        <v>1483748232</v>
      </c>
      <c r="J645">
        <v>1481156232</v>
      </c>
      <c r="K645" t="b">
        <v>0</v>
      </c>
      <c r="L645">
        <v>0</v>
      </c>
      <c r="M645" t="b">
        <v>0</v>
      </c>
      <c r="N645" t="s">
        <v>8267</v>
      </c>
      <c r="O645" s="5">
        <f>((E645/D645) *100)</f>
        <v>0</v>
      </c>
      <c r="P645" s="6">
        <f>IF(L645 = 0, 0, E645/L645)</f>
        <v>0</v>
      </c>
      <c r="Q645" t="str">
        <f>MID(N645,1,FIND("/",N645,1)-1)</f>
        <v>film &amp; video</v>
      </c>
      <c r="R645" t="str">
        <f>MID(N645,FIND("/",N645,1)+1,LEN(N645))</f>
        <v>drama</v>
      </c>
      <c r="S645" s="10">
        <f>(((J645/60)/60)/24)+DATE(1970,1,1)+(-5/24)</f>
        <v>42711.803611111107</v>
      </c>
      <c r="T645" s="10">
        <f>(((I645/60)/60)/24)+DATE(1970,1,1)+(-5/24)</f>
        <v>42741.803611111107</v>
      </c>
    </row>
    <row r="646" spans="1:20" ht="43.2" x14ac:dyDescent="0.3">
      <c r="A646">
        <v>885</v>
      </c>
      <c r="B646" s="3" t="s">
        <v>885</v>
      </c>
      <c r="C646" s="3" t="s">
        <v>4994</v>
      </c>
      <c r="D646">
        <v>1000</v>
      </c>
      <c r="E646">
        <v>750</v>
      </c>
      <c r="F646" t="s">
        <v>8220</v>
      </c>
      <c r="G646" t="s">
        <v>8223</v>
      </c>
      <c r="H646" t="s">
        <v>8245</v>
      </c>
      <c r="I646">
        <v>1483137311</v>
      </c>
      <c r="J646">
        <v>1481322911</v>
      </c>
      <c r="K646" t="b">
        <v>0</v>
      </c>
      <c r="L646">
        <v>21</v>
      </c>
      <c r="M646" t="b">
        <v>0</v>
      </c>
      <c r="N646" t="s">
        <v>8278</v>
      </c>
      <c r="O646" s="5">
        <f>((E646/D646) *100)</f>
        <v>75</v>
      </c>
      <c r="P646" s="6">
        <f>IF(L646 = 0, 0, E646/L646)</f>
        <v>35.714285714285715</v>
      </c>
      <c r="Q646" t="str">
        <f>MID(N646,1,FIND("/",N646,1)-1)</f>
        <v>music</v>
      </c>
      <c r="R646" t="str">
        <f>MID(N646,FIND("/",N646,1)+1,LEN(N646))</f>
        <v>indie rock</v>
      </c>
      <c r="S646" s="10">
        <f>(((J646/60)/60)/24)+DATE(1970,1,1)+(-5/24)</f>
        <v>42713.732766203706</v>
      </c>
      <c r="T646" s="10">
        <f>(((I646/60)/60)/24)+DATE(1970,1,1)+(-5/24)</f>
        <v>42734.732766203706</v>
      </c>
    </row>
    <row r="647" spans="1:20" ht="57.6" x14ac:dyDescent="0.3">
      <c r="A647">
        <v>1182</v>
      </c>
      <c r="B647" s="3" t="s">
        <v>1182</v>
      </c>
      <c r="C647" s="3" t="s">
        <v>5291</v>
      </c>
      <c r="D647">
        <v>1000</v>
      </c>
      <c r="E647">
        <v>42</v>
      </c>
      <c r="F647" t="s">
        <v>8220</v>
      </c>
      <c r="G647" t="s">
        <v>8223</v>
      </c>
      <c r="H647" t="s">
        <v>8245</v>
      </c>
      <c r="I647">
        <v>1484239320</v>
      </c>
      <c r="J647">
        <v>1482609088</v>
      </c>
      <c r="K647" t="b">
        <v>0</v>
      </c>
      <c r="L647">
        <v>4</v>
      </c>
      <c r="M647" t="b">
        <v>0</v>
      </c>
      <c r="N647" t="s">
        <v>8283</v>
      </c>
      <c r="O647" s="5">
        <f>((E647/D647) *100)</f>
        <v>4.2</v>
      </c>
      <c r="P647" s="6">
        <f>IF(L647 = 0, 0, E647/L647)</f>
        <v>10.5</v>
      </c>
      <c r="Q647" t="str">
        <f>MID(N647,1,FIND("/",N647,1)-1)</f>
        <v>food</v>
      </c>
      <c r="R647" t="str">
        <f>MID(N647,FIND("/",N647,1)+1,LEN(N647))</f>
        <v>food trucks</v>
      </c>
      <c r="S647" s="10">
        <f>(((J647/60)/60)/24)+DATE(1970,1,1)+(-5/24)</f>
        <v>42728.619074074071</v>
      </c>
      <c r="T647" s="10">
        <f>(((I647/60)/60)/24)+DATE(1970,1,1)+(-5/24)</f>
        <v>42747.487499999996</v>
      </c>
    </row>
    <row r="648" spans="1:20" ht="43.2" x14ac:dyDescent="0.3">
      <c r="A648">
        <v>2261</v>
      </c>
      <c r="B648" s="3" t="s">
        <v>2261</v>
      </c>
      <c r="C648" s="3" t="s">
        <v>6370</v>
      </c>
      <c r="D648">
        <v>1000</v>
      </c>
      <c r="E648">
        <v>7795</v>
      </c>
      <c r="F648" t="s">
        <v>8218</v>
      </c>
      <c r="G648" t="s">
        <v>8225</v>
      </c>
      <c r="H648" t="s">
        <v>8247</v>
      </c>
      <c r="I648">
        <v>1487093020</v>
      </c>
      <c r="J648">
        <v>1485278620</v>
      </c>
      <c r="K648" t="b">
        <v>0</v>
      </c>
      <c r="L648">
        <v>210</v>
      </c>
      <c r="M648" t="b">
        <v>1</v>
      </c>
      <c r="N648" t="s">
        <v>8296</v>
      </c>
      <c r="O648" s="5">
        <f>((E648/D648) *100)</f>
        <v>779.5</v>
      </c>
      <c r="P648" s="6">
        <f>IF(L648 = 0, 0, E648/L648)</f>
        <v>37.11904761904762</v>
      </c>
      <c r="Q648" t="str">
        <f>MID(N648,1,FIND("/",N648,1)-1)</f>
        <v>games</v>
      </c>
      <c r="R648" t="str">
        <f>MID(N648,FIND("/",N648,1)+1,LEN(N648))</f>
        <v>tabletop games</v>
      </c>
      <c r="S648" s="10">
        <f>(((J648/60)/60)/24)+DATE(1970,1,1)+(-5/24)</f>
        <v>42759.516435185178</v>
      </c>
      <c r="T648" s="10">
        <f>(((I648/60)/60)/24)+DATE(1970,1,1)+(-5/24)</f>
        <v>42780.516435185178</v>
      </c>
    </row>
    <row r="649" spans="1:20" ht="43.2" x14ac:dyDescent="0.3">
      <c r="A649">
        <v>2241</v>
      </c>
      <c r="B649" s="3" t="s">
        <v>2241</v>
      </c>
      <c r="C649" s="3" t="s">
        <v>6350</v>
      </c>
      <c r="D649">
        <v>1000</v>
      </c>
      <c r="E649">
        <v>8064</v>
      </c>
      <c r="F649" t="s">
        <v>8218</v>
      </c>
      <c r="G649" t="s">
        <v>8224</v>
      </c>
      <c r="H649" t="s">
        <v>8246</v>
      </c>
      <c r="I649">
        <v>1488484300</v>
      </c>
      <c r="J649">
        <v>1485892300</v>
      </c>
      <c r="K649" t="b">
        <v>0</v>
      </c>
      <c r="L649">
        <v>163</v>
      </c>
      <c r="M649" t="b">
        <v>1</v>
      </c>
      <c r="N649" t="s">
        <v>8296</v>
      </c>
      <c r="O649" s="5">
        <f>((E649/D649) *100)</f>
        <v>806.4</v>
      </c>
      <c r="P649" s="6">
        <f>IF(L649 = 0, 0, E649/L649)</f>
        <v>49.472392638036808</v>
      </c>
      <c r="Q649" t="str">
        <f>MID(N649,1,FIND("/",N649,1)-1)</f>
        <v>games</v>
      </c>
      <c r="R649" t="str">
        <f>MID(N649,FIND("/",N649,1)+1,LEN(N649))</f>
        <v>tabletop games</v>
      </c>
      <c r="S649" s="10">
        <f>(((J649/60)/60)/24)+DATE(1970,1,1)+(-5/24)</f>
        <v>42766.619212962956</v>
      </c>
      <c r="T649" s="10">
        <f>(((I649/60)/60)/24)+DATE(1970,1,1)+(-5/24)</f>
        <v>42796.619212962956</v>
      </c>
    </row>
    <row r="650" spans="1:20" ht="43.2" x14ac:dyDescent="0.3">
      <c r="A650">
        <v>2325</v>
      </c>
      <c r="B650" s="3" t="s">
        <v>2325</v>
      </c>
      <c r="C650" s="3" t="s">
        <v>6434</v>
      </c>
      <c r="D650">
        <v>1000</v>
      </c>
      <c r="E650">
        <v>80</v>
      </c>
      <c r="F650" t="s">
        <v>8221</v>
      </c>
      <c r="G650" t="s">
        <v>8223</v>
      </c>
      <c r="H650" t="s">
        <v>8245</v>
      </c>
      <c r="I650">
        <v>1490830331</v>
      </c>
      <c r="J650">
        <v>1488241931</v>
      </c>
      <c r="K650" t="b">
        <v>0</v>
      </c>
      <c r="L650">
        <v>7</v>
      </c>
      <c r="M650" t="b">
        <v>0</v>
      </c>
      <c r="N650" t="s">
        <v>8297</v>
      </c>
      <c r="O650" s="5">
        <f>((E650/D650) *100)</f>
        <v>8</v>
      </c>
      <c r="P650" s="6">
        <f>IF(L650 = 0, 0, E650/L650)</f>
        <v>11.428571428571429</v>
      </c>
      <c r="Q650" t="str">
        <f>MID(N650,1,FIND("/",N650,1)-1)</f>
        <v>food</v>
      </c>
      <c r="R650" t="str">
        <f>MID(N650,FIND("/",N650,1)+1,LEN(N650))</f>
        <v>small batch</v>
      </c>
      <c r="S650" s="10">
        <f>(((J650/60)/60)/24)+DATE(1970,1,1)+(-5/24)</f>
        <v>42793.814016203702</v>
      </c>
      <c r="T650" s="10">
        <f>(((I650/60)/60)/24)+DATE(1970,1,1)+(-5/24)</f>
        <v>42823.772349537037</v>
      </c>
    </row>
    <row r="651" spans="1:20" ht="43.2" x14ac:dyDescent="0.3">
      <c r="A651">
        <v>3134</v>
      </c>
      <c r="B651" s="3" t="s">
        <v>3133</v>
      </c>
      <c r="C651" s="3" t="s">
        <v>7243</v>
      </c>
      <c r="D651">
        <v>1000</v>
      </c>
      <c r="E651">
        <v>225</v>
      </c>
      <c r="F651" t="s">
        <v>8221</v>
      </c>
      <c r="G651" t="s">
        <v>8224</v>
      </c>
      <c r="H651" t="s">
        <v>8246</v>
      </c>
      <c r="I651">
        <v>1490631419</v>
      </c>
      <c r="J651">
        <v>1488820619</v>
      </c>
      <c r="K651" t="b">
        <v>0</v>
      </c>
      <c r="L651">
        <v>12</v>
      </c>
      <c r="M651" t="b">
        <v>0</v>
      </c>
      <c r="N651" t="s">
        <v>8270</v>
      </c>
      <c r="O651" s="5">
        <f>((E651/D651) *100)</f>
        <v>22.5</v>
      </c>
      <c r="P651" s="6">
        <f>IF(L651 = 0, 0, E651/L651)</f>
        <v>18.75</v>
      </c>
      <c r="Q651" t="str">
        <f>MID(N651,1,FIND("/",N651,1)-1)</f>
        <v>theater</v>
      </c>
      <c r="R651" t="str">
        <f>MID(N651,FIND("/",N651,1)+1,LEN(N651))</f>
        <v>plays</v>
      </c>
      <c r="S651" s="10">
        <f>(((J651/60)/60)/24)+DATE(1970,1,1)+(-5/24)</f>
        <v>42800.511793981481</v>
      </c>
      <c r="T651" s="10">
        <f>(((I651/60)/60)/24)+DATE(1970,1,1)+(-5/24)</f>
        <v>42821.470127314817</v>
      </c>
    </row>
    <row r="652" spans="1:20" ht="28.8" x14ac:dyDescent="0.3">
      <c r="A652">
        <v>464</v>
      </c>
      <c r="B652" s="3" t="s">
        <v>464</v>
      </c>
      <c r="C652" s="3" t="s">
        <v>4573</v>
      </c>
      <c r="D652">
        <v>1010</v>
      </c>
      <c r="E652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8269</v>
      </c>
      <c r="O652" s="5">
        <f>((E652/D652) *100)</f>
        <v>9.9009900990099015E-2</v>
      </c>
      <c r="P652" s="6">
        <f>IF(L652 = 0, 0, E652/L652)</f>
        <v>1</v>
      </c>
      <c r="Q652" t="str">
        <f>MID(N652,1,FIND("/",N652,1)-1)</f>
        <v>film &amp; video</v>
      </c>
      <c r="R652" t="str">
        <f>MID(N652,FIND("/",N652,1)+1,LEN(N652))</f>
        <v>animation</v>
      </c>
      <c r="S652" s="10">
        <f>(((J652/60)/60)/24)+DATE(1970,1,1)+(-5/24)</f>
        <v>42488.640451388892</v>
      </c>
      <c r="T652" s="10">
        <f>(((I652/60)/60)/24)+DATE(1970,1,1)+(-5/24)</f>
        <v>42508.640451388892</v>
      </c>
    </row>
    <row r="653" spans="1:20" ht="43.2" x14ac:dyDescent="0.3">
      <c r="A653">
        <v>3317</v>
      </c>
      <c r="B653" s="3" t="s">
        <v>3316</v>
      </c>
      <c r="C653" s="3" t="s">
        <v>7426</v>
      </c>
      <c r="D653">
        <v>1050</v>
      </c>
      <c r="E653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8270</v>
      </c>
      <c r="O653" s="5">
        <f>((E653/D653) *100)</f>
        <v>106.19047619047619</v>
      </c>
      <c r="P653" s="6">
        <f>IF(L653 = 0, 0, E653/L653)</f>
        <v>61.944444444444443</v>
      </c>
      <c r="Q653" t="str">
        <f>MID(N653,1,FIND("/",N653,1)-1)</f>
        <v>theater</v>
      </c>
      <c r="R653" t="str">
        <f>MID(N653,FIND("/",N653,1)+1,LEN(N653))</f>
        <v>plays</v>
      </c>
      <c r="S653" s="10">
        <f>(((J653/60)/60)/24)+DATE(1970,1,1)+(-5/24)</f>
        <v>42498.831296296288</v>
      </c>
      <c r="T653" s="10">
        <f>(((I653/60)/60)/24)+DATE(1970,1,1)+(-5/24)</f>
        <v>42528.831296296288</v>
      </c>
    </row>
    <row r="654" spans="1:20" ht="43.2" x14ac:dyDescent="0.3">
      <c r="A654">
        <v>3703</v>
      </c>
      <c r="B654" s="3" t="s">
        <v>3699</v>
      </c>
      <c r="C654" s="3" t="s">
        <v>7812</v>
      </c>
      <c r="D654">
        <v>1050</v>
      </c>
      <c r="E654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8270</v>
      </c>
      <c r="O654" s="5">
        <f>((E654/D654) *100)</f>
        <v>123.42857142857142</v>
      </c>
      <c r="P654" s="6">
        <f>IF(L654 = 0, 0, E654/L654)</f>
        <v>43.2</v>
      </c>
      <c r="Q654" t="str">
        <f>MID(N654,1,FIND("/",N654,1)-1)</f>
        <v>theater</v>
      </c>
      <c r="R654" t="str">
        <f>MID(N654,FIND("/",N654,1)+1,LEN(N654))</f>
        <v>plays</v>
      </c>
      <c r="S654" s="10">
        <f>(((J654/60)/60)/24)+DATE(1970,1,1)+(-5/24)</f>
        <v>42556.296157407407</v>
      </c>
      <c r="T654" s="10">
        <f>(((I654/60)/60)/24)+DATE(1970,1,1)+(-5/24)</f>
        <v>42595.082638888889</v>
      </c>
    </row>
    <row r="655" spans="1:20" ht="43.2" x14ac:dyDescent="0.3">
      <c r="A655">
        <v>2632</v>
      </c>
      <c r="B655" s="3" t="s">
        <v>2631</v>
      </c>
      <c r="C655" s="3" t="s">
        <v>6741</v>
      </c>
      <c r="D655">
        <v>1070</v>
      </c>
      <c r="E655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8300</v>
      </c>
      <c r="O655" s="5">
        <f>((E655/D655) *100)</f>
        <v>137.00934579439252</v>
      </c>
      <c r="P655" s="6">
        <f>IF(L655 = 0, 0, E655/L655)</f>
        <v>34.904761904761905</v>
      </c>
      <c r="Q655" t="str">
        <f>MID(N655,1,FIND("/",N655,1)-1)</f>
        <v>technology</v>
      </c>
      <c r="R655" t="str">
        <f>MID(N655,FIND("/",N655,1)+1,LEN(N655))</f>
        <v>space exploration</v>
      </c>
      <c r="S655" s="10">
        <f>(((J655/60)/60)/24)+DATE(1970,1,1)+(-5/24)</f>
        <v>42493.853460648148</v>
      </c>
      <c r="T655" s="10">
        <f>(((I655/60)/60)/24)+DATE(1970,1,1)+(-5/24)</f>
        <v>42518.853460648148</v>
      </c>
    </row>
    <row r="656" spans="1:20" ht="57.6" x14ac:dyDescent="0.3">
      <c r="A656">
        <v>2124</v>
      </c>
      <c r="B656" s="3" t="s">
        <v>2124</v>
      </c>
      <c r="C656" s="3" t="s">
        <v>6233</v>
      </c>
      <c r="D656">
        <v>1100</v>
      </c>
      <c r="E656">
        <v>115</v>
      </c>
      <c r="F656" t="s">
        <v>8220</v>
      </c>
      <c r="G656" t="s">
        <v>8223</v>
      </c>
      <c r="H656" t="s">
        <v>8245</v>
      </c>
      <c r="I656">
        <v>1291093200</v>
      </c>
      <c r="J656">
        <v>1286930435</v>
      </c>
      <c r="K656" t="b">
        <v>0</v>
      </c>
      <c r="L656">
        <v>5</v>
      </c>
      <c r="M656" t="b">
        <v>0</v>
      </c>
      <c r="N656" t="s">
        <v>8281</v>
      </c>
      <c r="O656" s="5">
        <f>((E656/D656) *100)</f>
        <v>10.454545454545453</v>
      </c>
      <c r="P656" s="6">
        <f>IF(L656 = 0, 0, E656/L656)</f>
        <v>23</v>
      </c>
      <c r="Q656" t="str">
        <f>MID(N656,1,FIND("/",N656,1)-1)</f>
        <v>games</v>
      </c>
      <c r="R656" t="str">
        <f>MID(N656,FIND("/",N656,1)+1,LEN(N656))</f>
        <v>video games</v>
      </c>
      <c r="S656" s="10">
        <f>(((J656/60)/60)/24)+DATE(1970,1,1)+(-5/24)</f>
        <v>40463.819849537031</v>
      </c>
      <c r="T656" s="10">
        <f>(((I656/60)/60)/24)+DATE(1970,1,1)+(-5/24)</f>
        <v>40512</v>
      </c>
    </row>
    <row r="657" spans="1:20" ht="43.2" x14ac:dyDescent="0.3">
      <c r="A657">
        <v>2483</v>
      </c>
      <c r="B657" s="3" t="s">
        <v>2482</v>
      </c>
      <c r="C657" s="3" t="s">
        <v>6592</v>
      </c>
      <c r="D657">
        <v>1100</v>
      </c>
      <c r="E657">
        <v>1251</v>
      </c>
      <c r="F657" t="s">
        <v>8218</v>
      </c>
      <c r="G657" t="s">
        <v>8223</v>
      </c>
      <c r="H657" t="s">
        <v>8245</v>
      </c>
      <c r="I657">
        <v>1335891603</v>
      </c>
      <c r="J657">
        <v>1330711203</v>
      </c>
      <c r="K657" t="b">
        <v>0</v>
      </c>
      <c r="L657">
        <v>19</v>
      </c>
      <c r="M657" t="b">
        <v>1</v>
      </c>
      <c r="N657" t="s">
        <v>8278</v>
      </c>
      <c r="O657" s="5">
        <f>((E657/D657) *100)</f>
        <v>113.72727272727272</v>
      </c>
      <c r="P657" s="6">
        <f>IF(L657 = 0, 0, E657/L657)</f>
        <v>65.84210526315789</v>
      </c>
      <c r="Q657" t="str">
        <f>MID(N657,1,FIND("/",N657,1)-1)</f>
        <v>music</v>
      </c>
      <c r="R657" t="str">
        <f>MID(N657,FIND("/",N657,1)+1,LEN(N657))</f>
        <v>indie rock</v>
      </c>
      <c r="S657" s="10">
        <f>(((J657/60)/60)/24)+DATE(1970,1,1)+(-5/24)</f>
        <v>40970.541701388887</v>
      </c>
      <c r="T657" s="10">
        <f>(((I657/60)/60)/24)+DATE(1970,1,1)+(-5/24)</f>
        <v>41030.500034722223</v>
      </c>
    </row>
    <row r="658" spans="1:20" ht="43.2" x14ac:dyDescent="0.3">
      <c r="A658">
        <v>1654</v>
      </c>
      <c r="B658" s="3" t="s">
        <v>1654</v>
      </c>
      <c r="C658" s="3" t="s">
        <v>5763</v>
      </c>
      <c r="D658">
        <v>1100</v>
      </c>
      <c r="E658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8291</v>
      </c>
      <c r="O658" s="5">
        <f>((E658/D658) *100)</f>
        <v>119.90909090909089</v>
      </c>
      <c r="P658" s="6">
        <f>IF(L658 = 0, 0, E658/L658)</f>
        <v>38.794117647058826</v>
      </c>
      <c r="Q658" t="str">
        <f>MID(N658,1,FIND("/",N658,1)-1)</f>
        <v>music</v>
      </c>
      <c r="R658" t="str">
        <f>MID(N658,FIND("/",N658,1)+1,LEN(N658))</f>
        <v>pop</v>
      </c>
      <c r="S658" s="10">
        <f>(((J658/60)/60)/24)+DATE(1970,1,1)+(-5/24)</f>
        <v>40987.682407407403</v>
      </c>
      <c r="T658" s="10">
        <f>(((I658/60)/60)/24)+DATE(1970,1,1)+(-5/24)</f>
        <v>41017.682407407403</v>
      </c>
    </row>
    <row r="659" spans="1:20" ht="43.2" x14ac:dyDescent="0.3">
      <c r="A659">
        <v>2206</v>
      </c>
      <c r="B659" s="3" t="s">
        <v>2206</v>
      </c>
      <c r="C659" s="3" t="s">
        <v>6315</v>
      </c>
      <c r="D659">
        <v>1100</v>
      </c>
      <c r="E659">
        <v>1130</v>
      </c>
      <c r="F659" t="s">
        <v>8218</v>
      </c>
      <c r="G659" t="s">
        <v>8223</v>
      </c>
      <c r="H659" t="s">
        <v>8245</v>
      </c>
      <c r="I659">
        <v>1334556624</v>
      </c>
      <c r="J659">
        <v>1333001424</v>
      </c>
      <c r="K659" t="b">
        <v>0</v>
      </c>
      <c r="L659">
        <v>34</v>
      </c>
      <c r="M659" t="b">
        <v>1</v>
      </c>
      <c r="N659" t="s">
        <v>8279</v>
      </c>
      <c r="O659" s="5">
        <f>((E659/D659) *100)</f>
        <v>102.72727272727273</v>
      </c>
      <c r="P659" s="6">
        <f>IF(L659 = 0, 0, E659/L659)</f>
        <v>33.235294117647058</v>
      </c>
      <c r="Q659" t="str">
        <f>MID(N659,1,FIND("/",N659,1)-1)</f>
        <v>music</v>
      </c>
      <c r="R659" t="str">
        <f>MID(N659,FIND("/",N659,1)+1,LEN(N659))</f>
        <v>electronic music</v>
      </c>
      <c r="S659" s="10">
        <f>(((J659/60)/60)/24)+DATE(1970,1,1)+(-5/24)</f>
        <v>40997.048888888887</v>
      </c>
      <c r="T659" s="10">
        <f>(((I659/60)/60)/24)+DATE(1970,1,1)+(-5/24)</f>
        <v>41015.048888888887</v>
      </c>
    </row>
    <row r="660" spans="1:20" ht="43.2" x14ac:dyDescent="0.3">
      <c r="A660">
        <v>846</v>
      </c>
      <c r="B660" s="3" t="s">
        <v>846</v>
      </c>
      <c r="C660" s="3" t="s">
        <v>4955</v>
      </c>
      <c r="D660">
        <v>1100</v>
      </c>
      <c r="E660">
        <v>1342.01</v>
      </c>
      <c r="F660" t="s">
        <v>8218</v>
      </c>
      <c r="G660" t="s">
        <v>8224</v>
      </c>
      <c r="H660" t="s">
        <v>8246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8276</v>
      </c>
      <c r="O660" s="5">
        <f>((E660/D660) *100)</f>
        <v>122.00090909090908</v>
      </c>
      <c r="P660" s="6">
        <f>IF(L660 = 0, 0, E660/L660)</f>
        <v>28.553404255319148</v>
      </c>
      <c r="Q660" t="str">
        <f>MID(N660,1,FIND("/",N660,1)-1)</f>
        <v>music</v>
      </c>
      <c r="R660" t="str">
        <f>MID(N660,FIND("/",N660,1)+1,LEN(N660))</f>
        <v>metal</v>
      </c>
      <c r="S660" s="10">
        <f>(((J660/60)/60)/24)+DATE(1970,1,1)+(-5/24)</f>
        <v>41694.183506944442</v>
      </c>
      <c r="T660" s="10">
        <f>(((I660/60)/60)/24)+DATE(1970,1,1)+(-5/24)</f>
        <v>41708.375</v>
      </c>
    </row>
    <row r="661" spans="1:20" ht="43.2" x14ac:dyDescent="0.3">
      <c r="A661">
        <v>2739</v>
      </c>
      <c r="B661" s="3" t="s">
        <v>2738</v>
      </c>
      <c r="C661" s="3" t="s">
        <v>6848</v>
      </c>
      <c r="D661">
        <v>1100</v>
      </c>
      <c r="E661">
        <v>4225</v>
      </c>
      <c r="F661" t="s">
        <v>8218</v>
      </c>
      <c r="G661" t="s">
        <v>8224</v>
      </c>
      <c r="H661" t="s">
        <v>8246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8294</v>
      </c>
      <c r="O661" s="5">
        <f>((E661/D661) *100)</f>
        <v>384.09090909090907</v>
      </c>
      <c r="P661" s="6">
        <f>IF(L661 = 0, 0, E661/L661)</f>
        <v>22.120418848167539</v>
      </c>
      <c r="Q661" t="str">
        <f>MID(N661,1,FIND("/",N661,1)-1)</f>
        <v>technology</v>
      </c>
      <c r="R661" t="str">
        <f>MID(N661,FIND("/",N661,1)+1,LEN(N661))</f>
        <v>hardware</v>
      </c>
      <c r="S661" s="10">
        <f>(((J661/60)/60)/24)+DATE(1970,1,1)+(-5/24)</f>
        <v>41719.679594907408</v>
      </c>
      <c r="T661" s="10">
        <f>(((I661/60)/60)/24)+DATE(1970,1,1)+(-5/24)</f>
        <v>41764.679594907408</v>
      </c>
    </row>
    <row r="662" spans="1:20" ht="43.2" x14ac:dyDescent="0.3">
      <c r="A662">
        <v>1087</v>
      </c>
      <c r="B662" s="3" t="s">
        <v>1087</v>
      </c>
      <c r="C662" s="3" t="s">
        <v>5196</v>
      </c>
      <c r="D662">
        <v>1100</v>
      </c>
      <c r="E662">
        <v>0</v>
      </c>
      <c r="F662" t="s">
        <v>8220</v>
      </c>
      <c r="G662" t="s">
        <v>8223</v>
      </c>
      <c r="H662" t="s">
        <v>8245</v>
      </c>
      <c r="I662">
        <v>1402852087</v>
      </c>
      <c r="J662">
        <v>1400260087</v>
      </c>
      <c r="K662" t="b">
        <v>0</v>
      </c>
      <c r="L662">
        <v>0</v>
      </c>
      <c r="M662" t="b">
        <v>0</v>
      </c>
      <c r="N662" t="s">
        <v>8281</v>
      </c>
      <c r="O662" s="5">
        <f>((E662/D662) *100)</f>
        <v>0</v>
      </c>
      <c r="P662" s="6">
        <f>IF(L662 = 0, 0, E662/L662)</f>
        <v>0</v>
      </c>
      <c r="Q662" t="str">
        <f>MID(N662,1,FIND("/",N662,1)-1)</f>
        <v>games</v>
      </c>
      <c r="R662" t="str">
        <f>MID(N662,FIND("/",N662,1)+1,LEN(N662))</f>
        <v>video games</v>
      </c>
      <c r="S662" s="10">
        <f>(((J662/60)/60)/24)+DATE(1970,1,1)+(-5/24)</f>
        <v>41775.505636574075</v>
      </c>
      <c r="T662" s="10">
        <f>(((I662/60)/60)/24)+DATE(1970,1,1)+(-5/24)</f>
        <v>41805.505636574075</v>
      </c>
    </row>
    <row r="663" spans="1:20" ht="43.2" x14ac:dyDescent="0.3">
      <c r="A663">
        <v>3596</v>
      </c>
      <c r="B663" s="3" t="s">
        <v>3594</v>
      </c>
      <c r="C663" s="3" t="s">
        <v>7705</v>
      </c>
      <c r="D663">
        <v>1100</v>
      </c>
      <c r="E663">
        <v>1185</v>
      </c>
      <c r="F663" t="s">
        <v>8218</v>
      </c>
      <c r="G663" t="s">
        <v>8228</v>
      </c>
      <c r="H663" t="s">
        <v>8250</v>
      </c>
      <c r="I663">
        <v>1409072982</v>
      </c>
      <c r="J663">
        <v>1407258582</v>
      </c>
      <c r="K663" t="b">
        <v>0</v>
      </c>
      <c r="L663">
        <v>15</v>
      </c>
      <c r="M663" t="b">
        <v>1</v>
      </c>
      <c r="N663" t="s">
        <v>8270</v>
      </c>
      <c r="O663" s="5">
        <f>((E663/D663) *100)</f>
        <v>107.72727272727273</v>
      </c>
      <c r="P663" s="6">
        <f>IF(L663 = 0, 0, E663/L663)</f>
        <v>79</v>
      </c>
      <c r="Q663" t="str">
        <f>MID(N663,1,FIND("/",N663,1)-1)</f>
        <v>theater</v>
      </c>
      <c r="R663" t="str">
        <f>MID(N663,FIND("/",N663,1)+1,LEN(N663))</f>
        <v>plays</v>
      </c>
      <c r="S663" s="10">
        <f>(((J663/60)/60)/24)+DATE(1970,1,1)+(-5/24)</f>
        <v>41856.506736111107</v>
      </c>
      <c r="T663" s="10">
        <f>(((I663/60)/60)/24)+DATE(1970,1,1)+(-5/24)</f>
        <v>41877.506736111107</v>
      </c>
    </row>
    <row r="664" spans="1:20" x14ac:dyDescent="0.3">
      <c r="A664">
        <v>1059</v>
      </c>
      <c r="B664" s="3" t="s">
        <v>1059</v>
      </c>
      <c r="C664" s="3" t="s">
        <v>5168</v>
      </c>
      <c r="D664">
        <v>1100</v>
      </c>
      <c r="E664">
        <v>0</v>
      </c>
      <c r="F664" t="s">
        <v>8219</v>
      </c>
      <c r="G664" t="s">
        <v>8223</v>
      </c>
      <c r="H664" t="s">
        <v>8245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8280</v>
      </c>
      <c r="O664" s="5">
        <f>((E664/D664) *100)</f>
        <v>0</v>
      </c>
      <c r="P664" s="6">
        <f>IF(L664 = 0, 0, E664/L664)</f>
        <v>0</v>
      </c>
      <c r="Q664" t="str">
        <f>MID(N664,1,FIND("/",N664,1)-1)</f>
        <v>journalism</v>
      </c>
      <c r="R664" t="str">
        <f>MID(N664,FIND("/",N664,1)+1,LEN(N664))</f>
        <v>audio</v>
      </c>
      <c r="S664" s="10">
        <f>(((J664/60)/60)/24)+DATE(1970,1,1)+(-5/24)</f>
        <v>42046.581666666665</v>
      </c>
      <c r="T664" s="10">
        <f>(((I664/60)/60)/24)+DATE(1970,1,1)+(-5/24)</f>
        <v>42076.54</v>
      </c>
    </row>
    <row r="665" spans="1:20" ht="43.2" x14ac:dyDescent="0.3">
      <c r="A665">
        <v>3546</v>
      </c>
      <c r="B665" s="3" t="s">
        <v>3544</v>
      </c>
      <c r="C665" s="3" t="s">
        <v>7655</v>
      </c>
      <c r="D665">
        <v>1100</v>
      </c>
      <c r="E665">
        <v>1125</v>
      </c>
      <c r="F665" t="s">
        <v>8218</v>
      </c>
      <c r="G665" t="s">
        <v>8223</v>
      </c>
      <c r="H665" t="s">
        <v>8245</v>
      </c>
      <c r="I665">
        <v>1427860740</v>
      </c>
      <c r="J665">
        <v>1426002684</v>
      </c>
      <c r="K665" t="b">
        <v>0</v>
      </c>
      <c r="L665">
        <v>19</v>
      </c>
      <c r="M665" t="b">
        <v>1</v>
      </c>
      <c r="N665" t="s">
        <v>8270</v>
      </c>
      <c r="O665" s="5">
        <f>((E665/D665) *100)</f>
        <v>102.27272727272727</v>
      </c>
      <c r="P665" s="6">
        <f>IF(L665 = 0, 0, E665/L665)</f>
        <v>59.210526315789473</v>
      </c>
      <c r="Q665" t="str">
        <f>MID(N665,1,FIND("/",N665,1)-1)</f>
        <v>theater</v>
      </c>
      <c r="R665" t="str">
        <f>MID(N665,FIND("/",N665,1)+1,LEN(N665))</f>
        <v>plays</v>
      </c>
      <c r="S665" s="10">
        <f>(((J665/60)/60)/24)+DATE(1970,1,1)+(-5/24)</f>
        <v>42073.452361111107</v>
      </c>
      <c r="T665" s="10">
        <f>(((I665/60)/60)/24)+DATE(1970,1,1)+(-5/24)</f>
        <v>42094.957638888889</v>
      </c>
    </row>
    <row r="666" spans="1:20" ht="43.2" x14ac:dyDescent="0.3">
      <c r="A666">
        <v>3769</v>
      </c>
      <c r="B666" s="3" t="s">
        <v>3765</v>
      </c>
      <c r="C666" s="3" t="s">
        <v>7878</v>
      </c>
      <c r="D666">
        <v>1100</v>
      </c>
      <c r="E666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8304</v>
      </c>
      <c r="O666" s="5">
        <f>((E666/D666) *100)</f>
        <v>100</v>
      </c>
      <c r="P666" s="6">
        <f>IF(L666 = 0, 0, E666/L666)</f>
        <v>73.333333333333329</v>
      </c>
      <c r="Q666" t="str">
        <f>MID(N666,1,FIND("/",N666,1)-1)</f>
        <v>theater</v>
      </c>
      <c r="R666" t="str">
        <f>MID(N666,FIND("/",N666,1)+1,LEN(N666))</f>
        <v>musical</v>
      </c>
      <c r="S666" s="10">
        <f>(((J666/60)/60)/24)+DATE(1970,1,1)+(-5/24)</f>
        <v>42445.389803240738</v>
      </c>
      <c r="T666" s="10">
        <f>(((I666/60)/60)/24)+DATE(1970,1,1)+(-5/24)</f>
        <v>42475.389803240738</v>
      </c>
    </row>
    <row r="667" spans="1:20" ht="43.2" x14ac:dyDescent="0.3">
      <c r="A667">
        <v>173</v>
      </c>
      <c r="B667" s="3" t="s">
        <v>174</v>
      </c>
      <c r="C667" s="3" t="s">
        <v>4282</v>
      </c>
      <c r="D667">
        <v>1110</v>
      </c>
      <c r="E66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8267</v>
      </c>
      <c r="O667" s="5">
        <f>((E667/D667) *100)</f>
        <v>0</v>
      </c>
      <c r="P667" s="6">
        <f>IF(L667 = 0, 0, E667/L667)</f>
        <v>0</v>
      </c>
      <c r="Q667" t="str">
        <f>MID(N667,1,FIND("/",N667,1)-1)</f>
        <v>film &amp; video</v>
      </c>
      <c r="R667" t="str">
        <f>MID(N667,FIND("/",N667,1)+1,LEN(N667))</f>
        <v>drama</v>
      </c>
      <c r="S667" s="10">
        <f>(((J667/60)/60)/24)+DATE(1970,1,1)+(-5/24)</f>
        <v>42033.364675925921</v>
      </c>
      <c r="T667" s="10">
        <f>(((I667/60)/60)/24)+DATE(1970,1,1)+(-5/24)</f>
        <v>42063.364675925921</v>
      </c>
    </row>
    <row r="668" spans="1:20" ht="43.2" x14ac:dyDescent="0.3">
      <c r="A668">
        <v>2512</v>
      </c>
      <c r="B668" s="3" t="s">
        <v>2511</v>
      </c>
      <c r="C668" s="3" t="s">
        <v>6621</v>
      </c>
      <c r="D668">
        <v>1150</v>
      </c>
      <c r="E668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8298</v>
      </c>
      <c r="O668" s="5">
        <f>((E668/D668) *100)</f>
        <v>0</v>
      </c>
      <c r="P668" s="6">
        <f>IF(L668 = 0, 0, E668/L668)</f>
        <v>0</v>
      </c>
      <c r="Q668" t="str">
        <f>MID(N668,1,FIND("/",N668,1)-1)</f>
        <v>food</v>
      </c>
      <c r="R668" t="str">
        <f>MID(N668,FIND("/",N668,1)+1,LEN(N668))</f>
        <v>restaurants</v>
      </c>
      <c r="S668" s="10">
        <f>(((J668/60)/60)/24)+DATE(1970,1,1)+(-5/24)</f>
        <v>41971.668530092589</v>
      </c>
      <c r="T668" s="10">
        <f>(((I668/60)/60)/24)+DATE(1970,1,1)+(-5/24)</f>
        <v>41986.668530092589</v>
      </c>
    </row>
    <row r="669" spans="1:20" ht="28.8" x14ac:dyDescent="0.3">
      <c r="A669">
        <v>528</v>
      </c>
      <c r="B669" s="3" t="s">
        <v>528</v>
      </c>
      <c r="C669" s="3" t="s">
        <v>4637</v>
      </c>
      <c r="D669">
        <v>1150</v>
      </c>
      <c r="E669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8270</v>
      </c>
      <c r="O669" s="5">
        <f>((E669/D669) *100)</f>
        <v>115.65217391304347</v>
      </c>
      <c r="P669" s="6">
        <f>IF(L669 = 0, 0, E669/L669)</f>
        <v>44.333333333333336</v>
      </c>
      <c r="Q669" t="str">
        <f>MID(N669,1,FIND("/",N669,1)-1)</f>
        <v>theater</v>
      </c>
      <c r="R669" t="str">
        <f>MID(N669,FIND("/",N669,1)+1,LEN(N669))</f>
        <v>plays</v>
      </c>
      <c r="S669" s="10">
        <f>(((J669/60)/60)/24)+DATE(1970,1,1)+(-5/24)</f>
        <v>42155.71188657407</v>
      </c>
      <c r="T669" s="10">
        <f>(((I669/60)/60)/24)+DATE(1970,1,1)+(-5/24)</f>
        <v>42176.680555555555</v>
      </c>
    </row>
    <row r="670" spans="1:20" ht="57.6" x14ac:dyDescent="0.3">
      <c r="A670">
        <v>1507</v>
      </c>
      <c r="B670" s="3" t="s">
        <v>1507</v>
      </c>
      <c r="C670" s="3" t="s">
        <v>5616</v>
      </c>
      <c r="D670">
        <v>1200</v>
      </c>
      <c r="E670">
        <v>2580</v>
      </c>
      <c r="F670" t="s">
        <v>8218</v>
      </c>
      <c r="G670" t="s">
        <v>8223</v>
      </c>
      <c r="H670" t="s">
        <v>8245</v>
      </c>
      <c r="I670">
        <v>1273911000</v>
      </c>
      <c r="J670">
        <v>1268822909</v>
      </c>
      <c r="K670" t="b">
        <v>1</v>
      </c>
      <c r="L670">
        <v>33</v>
      </c>
      <c r="M670" t="b">
        <v>1</v>
      </c>
      <c r="N670" t="s">
        <v>8284</v>
      </c>
      <c r="O670" s="5">
        <f>((E670/D670) *100)</f>
        <v>215</v>
      </c>
      <c r="P670" s="6">
        <f>IF(L670 = 0, 0, E670/L670)</f>
        <v>78.181818181818187</v>
      </c>
      <c r="Q670" t="str">
        <f>MID(N670,1,FIND("/",N670,1)-1)</f>
        <v>photography</v>
      </c>
      <c r="R670" t="str">
        <f>MID(N670,FIND("/",N670,1)+1,LEN(N670))</f>
        <v>photobooks</v>
      </c>
      <c r="S670" s="10">
        <f>(((J670/60)/60)/24)+DATE(1970,1,1)+(-5/24)</f>
        <v>40254.242002314815</v>
      </c>
      <c r="T670" s="10">
        <f>(((I670/60)/60)/24)+DATE(1970,1,1)+(-5/24)</f>
        <v>40313.131944444445</v>
      </c>
    </row>
    <row r="671" spans="1:20" ht="43.2" x14ac:dyDescent="0.3">
      <c r="A671">
        <v>2469</v>
      </c>
      <c r="B671" s="3" t="s">
        <v>2469</v>
      </c>
      <c r="C671" s="3" t="s">
        <v>6578</v>
      </c>
      <c r="D671">
        <v>1200</v>
      </c>
      <c r="E671">
        <v>1364</v>
      </c>
      <c r="F671" t="s">
        <v>8218</v>
      </c>
      <c r="G671" t="s">
        <v>8223</v>
      </c>
      <c r="H671" t="s">
        <v>8245</v>
      </c>
      <c r="I671">
        <v>1297160329</v>
      </c>
      <c r="J671">
        <v>1295000329</v>
      </c>
      <c r="K671" t="b">
        <v>0</v>
      </c>
      <c r="L671">
        <v>47</v>
      </c>
      <c r="M671" t="b">
        <v>1</v>
      </c>
      <c r="N671" t="s">
        <v>8278</v>
      </c>
      <c r="O671" s="5">
        <f>((E671/D671) *100)</f>
        <v>113.66666666666667</v>
      </c>
      <c r="P671" s="6">
        <f>IF(L671 = 0, 0, E671/L671)</f>
        <v>29.021276595744681</v>
      </c>
      <c r="Q671" t="str">
        <f>MID(N671,1,FIND("/",N671,1)-1)</f>
        <v>music</v>
      </c>
      <c r="R671" t="str">
        <f>MID(N671,FIND("/",N671,1)+1,LEN(N671))</f>
        <v>indie rock</v>
      </c>
      <c r="S671" s="10">
        <f>(((J671/60)/60)/24)+DATE(1970,1,1)+(-5/24)</f>
        <v>40557.221400462957</v>
      </c>
      <c r="T671" s="10">
        <f>(((I671/60)/60)/24)+DATE(1970,1,1)+(-5/24)</f>
        <v>40582.221400462957</v>
      </c>
    </row>
    <row r="672" spans="1:20" ht="43.2" x14ac:dyDescent="0.3">
      <c r="A672">
        <v>1642</v>
      </c>
      <c r="B672" s="3" t="s">
        <v>1642</v>
      </c>
      <c r="C672" s="3" t="s">
        <v>5751</v>
      </c>
      <c r="D672">
        <v>1200</v>
      </c>
      <c r="E672">
        <v>1200</v>
      </c>
      <c r="F672" t="s">
        <v>8218</v>
      </c>
      <c r="G672" t="s">
        <v>8223</v>
      </c>
      <c r="H672" t="s">
        <v>8245</v>
      </c>
      <c r="I672">
        <v>1308011727</v>
      </c>
      <c r="J672">
        <v>1306283727</v>
      </c>
      <c r="K672" t="b">
        <v>0</v>
      </c>
      <c r="L672">
        <v>28</v>
      </c>
      <c r="M672" t="b">
        <v>1</v>
      </c>
      <c r="N672" t="s">
        <v>8291</v>
      </c>
      <c r="O672" s="5">
        <f>((E672/D672) *100)</f>
        <v>100</v>
      </c>
      <c r="P672" s="6">
        <f>IF(L672 = 0, 0, E672/L672)</f>
        <v>42.857142857142854</v>
      </c>
      <c r="Q672" t="str">
        <f>MID(N672,1,FIND("/",N672,1)-1)</f>
        <v>music</v>
      </c>
      <c r="R672" t="str">
        <f>MID(N672,FIND("/",N672,1)+1,LEN(N672))</f>
        <v>pop</v>
      </c>
      <c r="S672" s="10">
        <f>(((J672/60)/60)/24)+DATE(1970,1,1)+(-5/24)</f>
        <v>40687.816284722219</v>
      </c>
      <c r="T672" s="10">
        <f>(((I672/60)/60)/24)+DATE(1970,1,1)+(-5/24)</f>
        <v>40707.816284722219</v>
      </c>
    </row>
    <row r="673" spans="1:20" ht="43.2" x14ac:dyDescent="0.3">
      <c r="A673">
        <v>85</v>
      </c>
      <c r="B673" s="3" t="s">
        <v>87</v>
      </c>
      <c r="C673" s="3" t="s">
        <v>4195</v>
      </c>
      <c r="D673">
        <v>1200</v>
      </c>
      <c r="E673">
        <v>1506</v>
      </c>
      <c r="F673" t="s">
        <v>8218</v>
      </c>
      <c r="G673" t="s">
        <v>8223</v>
      </c>
      <c r="H673" t="s">
        <v>8245</v>
      </c>
      <c r="I673">
        <v>1316746837</v>
      </c>
      <c r="J673">
        <v>1314154837</v>
      </c>
      <c r="K673" t="b">
        <v>0</v>
      </c>
      <c r="L673">
        <v>21</v>
      </c>
      <c r="M673" t="b">
        <v>1</v>
      </c>
      <c r="N673" t="s">
        <v>8265</v>
      </c>
      <c r="O673" s="5">
        <f>((E673/D673) *100)</f>
        <v>125.49999999999999</v>
      </c>
      <c r="P673" s="6">
        <f>IF(L673 = 0, 0, E673/L673)</f>
        <v>71.714285714285708</v>
      </c>
      <c r="Q673" t="str">
        <f>MID(N673,1,FIND("/",N673,1)-1)</f>
        <v>film &amp; video</v>
      </c>
      <c r="R673" t="str">
        <f>MID(N673,FIND("/",N673,1)+1,LEN(N673))</f>
        <v>shorts</v>
      </c>
      <c r="S673" s="10">
        <f>(((J673/60)/60)/24)+DATE(1970,1,1)+(-5/24)</f>
        <v>40778.917094907403</v>
      </c>
      <c r="T673" s="10">
        <f>(((I673/60)/60)/24)+DATE(1970,1,1)+(-5/24)</f>
        <v>40808.917094907403</v>
      </c>
    </row>
    <row r="674" spans="1:20" ht="43.2" x14ac:dyDescent="0.3">
      <c r="A674">
        <v>2314</v>
      </c>
      <c r="B674" s="3" t="s">
        <v>2314</v>
      </c>
      <c r="C674" s="3" t="s">
        <v>6423</v>
      </c>
      <c r="D674">
        <v>1200</v>
      </c>
      <c r="E674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8278</v>
      </c>
      <c r="O674" s="5">
        <f>((E674/D674) *100)</f>
        <v>156.97</v>
      </c>
      <c r="P674" s="6">
        <f>IF(L674 = 0, 0, E674/L674)</f>
        <v>37.672800000000002</v>
      </c>
      <c r="Q674" t="str">
        <f>MID(N674,1,FIND("/",N674,1)-1)</f>
        <v>music</v>
      </c>
      <c r="R674" t="str">
        <f>MID(N674,FIND("/",N674,1)+1,LEN(N674))</f>
        <v>indie rock</v>
      </c>
      <c r="S674" s="10">
        <f>(((J674/60)/60)/24)+DATE(1970,1,1)+(-5/24)</f>
        <v>41037.343252314815</v>
      </c>
      <c r="T674" s="10">
        <f>(((I674/60)/60)/24)+DATE(1970,1,1)+(-5/24)</f>
        <v>41067.343252314815</v>
      </c>
    </row>
    <row r="675" spans="1:20" ht="57.6" x14ac:dyDescent="0.3">
      <c r="A675">
        <v>2295</v>
      </c>
      <c r="B675" s="3" t="s">
        <v>2295</v>
      </c>
      <c r="C675" s="3" t="s">
        <v>6404</v>
      </c>
      <c r="D675">
        <v>1200</v>
      </c>
      <c r="E675">
        <v>1503</v>
      </c>
      <c r="F675" t="s">
        <v>8218</v>
      </c>
      <c r="G675" t="s">
        <v>8223</v>
      </c>
      <c r="H675" t="s">
        <v>8245</v>
      </c>
      <c r="I675">
        <v>1359240856</v>
      </c>
      <c r="J675">
        <v>1356648856</v>
      </c>
      <c r="K675" t="b">
        <v>0</v>
      </c>
      <c r="L675">
        <v>34</v>
      </c>
      <c r="M675" t="b">
        <v>1</v>
      </c>
      <c r="N675" t="s">
        <v>8275</v>
      </c>
      <c r="O675" s="5">
        <f>((E675/D675) *100)</f>
        <v>125.25</v>
      </c>
      <c r="P675" s="6">
        <f>IF(L675 = 0, 0, E675/L675)</f>
        <v>44.205882352941174</v>
      </c>
      <c r="Q675" t="str">
        <f>MID(N675,1,FIND("/",N675,1)-1)</f>
        <v>music</v>
      </c>
      <c r="R675" t="str">
        <f>MID(N675,FIND("/",N675,1)+1,LEN(N675))</f>
        <v>rock</v>
      </c>
      <c r="S675" s="10">
        <f>(((J675/60)/60)/24)+DATE(1970,1,1)+(-5/24)</f>
        <v>41270.746018518512</v>
      </c>
      <c r="T675" s="10">
        <f>(((I675/60)/60)/24)+DATE(1970,1,1)+(-5/24)</f>
        <v>41300.746018518512</v>
      </c>
    </row>
    <row r="676" spans="1:20" ht="43.2" x14ac:dyDescent="0.3">
      <c r="A676">
        <v>64</v>
      </c>
      <c r="B676" s="3" t="s">
        <v>66</v>
      </c>
      <c r="C676" s="3" t="s">
        <v>4174</v>
      </c>
      <c r="D676">
        <v>1200</v>
      </c>
      <c r="E676">
        <v>2080</v>
      </c>
      <c r="F676" t="s">
        <v>8218</v>
      </c>
      <c r="G676" t="s">
        <v>8223</v>
      </c>
      <c r="H676" t="s">
        <v>8245</v>
      </c>
      <c r="I676">
        <v>1373243181</v>
      </c>
      <c r="J676">
        <v>1370651181</v>
      </c>
      <c r="K676" t="b">
        <v>0</v>
      </c>
      <c r="L676">
        <v>24</v>
      </c>
      <c r="M676" t="b">
        <v>1</v>
      </c>
      <c r="N676" t="s">
        <v>8265</v>
      </c>
      <c r="O676" s="5">
        <f>((E676/D676) *100)</f>
        <v>173.33333333333334</v>
      </c>
      <c r="P676" s="6">
        <f>IF(L676 = 0, 0, E676/L676)</f>
        <v>86.666666666666671</v>
      </c>
      <c r="Q676" t="str">
        <f>MID(N676,1,FIND("/",N676,1)-1)</f>
        <v>film &amp; video</v>
      </c>
      <c r="R676" t="str">
        <f>MID(N676,FIND("/",N676,1)+1,LEN(N676))</f>
        <v>shorts</v>
      </c>
      <c r="S676" s="10">
        <f>(((J676/60)/60)/24)+DATE(1970,1,1)+(-5/24)</f>
        <v>41432.809965277775</v>
      </c>
      <c r="T676" s="10">
        <f>(((I676/60)/60)/24)+DATE(1970,1,1)+(-5/24)</f>
        <v>41462.809965277775</v>
      </c>
    </row>
    <row r="677" spans="1:20" ht="43.2" x14ac:dyDescent="0.3">
      <c r="A677">
        <v>787</v>
      </c>
      <c r="B677" s="3" t="s">
        <v>787</v>
      </c>
      <c r="C677" s="3" t="s">
        <v>4896</v>
      </c>
      <c r="D677">
        <v>1200</v>
      </c>
      <c r="E677">
        <v>1370</v>
      </c>
      <c r="F677" t="s">
        <v>8218</v>
      </c>
      <c r="G677" t="s">
        <v>8223</v>
      </c>
      <c r="H677" t="s">
        <v>8245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8275</v>
      </c>
      <c r="O677" s="5">
        <f>((E677/D677) *100)</f>
        <v>114.16666666666666</v>
      </c>
      <c r="P677" s="6">
        <f>IF(L677 = 0, 0, E677/L677)</f>
        <v>80.588235294117652</v>
      </c>
      <c r="Q677" t="str">
        <f>MID(N677,1,FIND("/",N677,1)-1)</f>
        <v>music</v>
      </c>
      <c r="R677" t="str">
        <f>MID(N677,FIND("/",N677,1)+1,LEN(N677))</f>
        <v>rock</v>
      </c>
      <c r="S677" s="10">
        <f>(((J677/60)/60)/24)+DATE(1970,1,1)+(-5/24)</f>
        <v>41549.419282407405</v>
      </c>
      <c r="T677" s="10">
        <f>(((I677/60)/60)/24)+DATE(1970,1,1)+(-5/24)</f>
        <v>41579.419282407405</v>
      </c>
    </row>
    <row r="678" spans="1:20" ht="28.8" x14ac:dyDescent="0.3">
      <c r="A678">
        <v>1608</v>
      </c>
      <c r="B678" s="3" t="s">
        <v>1608</v>
      </c>
      <c r="C678" s="3" t="s">
        <v>5717</v>
      </c>
      <c r="D678">
        <v>1200</v>
      </c>
      <c r="E678">
        <v>1215</v>
      </c>
      <c r="F678" t="s">
        <v>8218</v>
      </c>
      <c r="G678" t="s">
        <v>8223</v>
      </c>
      <c r="H678" t="s">
        <v>8245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8275</v>
      </c>
      <c r="O678" s="5">
        <f>((E678/D678) *100)</f>
        <v>101.25</v>
      </c>
      <c r="P678" s="6">
        <f>IF(L678 = 0, 0, E678/L678)</f>
        <v>52.826086956521742</v>
      </c>
      <c r="Q678" t="str">
        <f>MID(N678,1,FIND("/",N678,1)-1)</f>
        <v>music</v>
      </c>
      <c r="R678" t="str">
        <f>MID(N678,FIND("/",N678,1)+1,LEN(N678))</f>
        <v>rock</v>
      </c>
      <c r="S678" s="10">
        <f>(((J678/60)/60)/24)+DATE(1970,1,1)+(-5/24)</f>
        <v>41607.622523148144</v>
      </c>
      <c r="T678" s="10">
        <f>(((I678/60)/60)/24)+DATE(1970,1,1)+(-5/24)</f>
        <v>41640.018055555556</v>
      </c>
    </row>
    <row r="679" spans="1:20" ht="43.2" x14ac:dyDescent="0.3">
      <c r="A679">
        <v>1584</v>
      </c>
      <c r="B679" s="3" t="s">
        <v>1584</v>
      </c>
      <c r="C679" s="3" t="s">
        <v>5693</v>
      </c>
      <c r="D679">
        <v>1200</v>
      </c>
      <c r="E679">
        <v>0</v>
      </c>
      <c r="F679" t="s">
        <v>8220</v>
      </c>
      <c r="G679" t="s">
        <v>8223</v>
      </c>
      <c r="H679" t="s">
        <v>8245</v>
      </c>
      <c r="I679">
        <v>1401464101</v>
      </c>
      <c r="J679">
        <v>1400600101</v>
      </c>
      <c r="K679" t="b">
        <v>0</v>
      </c>
      <c r="L679">
        <v>0</v>
      </c>
      <c r="M679" t="b">
        <v>0</v>
      </c>
      <c r="N679" t="s">
        <v>8290</v>
      </c>
      <c r="O679" s="5">
        <f>((E679/D679) *100)</f>
        <v>0</v>
      </c>
      <c r="P679" s="6">
        <f>IF(L679 = 0, 0, E679/L679)</f>
        <v>0</v>
      </c>
      <c r="Q679" t="str">
        <f>MID(N679,1,FIND("/",N679,1)-1)</f>
        <v>photography</v>
      </c>
      <c r="R679" t="str">
        <f>MID(N679,FIND("/",N679,1)+1,LEN(N679))</f>
        <v>places</v>
      </c>
      <c r="S679" s="10">
        <f>(((J679/60)/60)/24)+DATE(1970,1,1)+(-5/24)</f>
        <v>41779.440983796296</v>
      </c>
      <c r="T679" s="10">
        <f>(((I679/60)/60)/24)+DATE(1970,1,1)+(-5/24)</f>
        <v>41789.440983796296</v>
      </c>
    </row>
    <row r="680" spans="1:20" ht="43.2" x14ac:dyDescent="0.3">
      <c r="A680">
        <v>3180</v>
      </c>
      <c r="B680" s="3" t="s">
        <v>3179</v>
      </c>
      <c r="C680" s="3" t="s">
        <v>7289</v>
      </c>
      <c r="D680">
        <v>1200</v>
      </c>
      <c r="E680">
        <v>1437</v>
      </c>
      <c r="F680" t="s">
        <v>8218</v>
      </c>
      <c r="G680" t="s">
        <v>8224</v>
      </c>
      <c r="H680" t="s">
        <v>8246</v>
      </c>
      <c r="I680">
        <v>1403258049</v>
      </c>
      <c r="J680">
        <v>1400666049</v>
      </c>
      <c r="K680" t="b">
        <v>1</v>
      </c>
      <c r="L680">
        <v>45</v>
      </c>
      <c r="M680" t="b">
        <v>1</v>
      </c>
      <c r="N680" t="s">
        <v>8270</v>
      </c>
      <c r="O680" s="5">
        <f>((E680/D680) *100)</f>
        <v>119.75</v>
      </c>
      <c r="P680" s="6">
        <f>IF(L680 = 0, 0, E680/L680)</f>
        <v>31.933333333333334</v>
      </c>
      <c r="Q680" t="str">
        <f>MID(N680,1,FIND("/",N680,1)-1)</f>
        <v>theater</v>
      </c>
      <c r="R680" t="str">
        <f>MID(N680,FIND("/",N680,1)+1,LEN(N680))</f>
        <v>plays</v>
      </c>
      <c r="S680" s="10">
        <f>(((J680/60)/60)/24)+DATE(1970,1,1)+(-5/24)</f>
        <v>41780.204270833332</v>
      </c>
      <c r="T680" s="10">
        <f>(((I680/60)/60)/24)+DATE(1970,1,1)+(-5/24)</f>
        <v>41810.204270833332</v>
      </c>
    </row>
    <row r="681" spans="1:20" ht="57.6" x14ac:dyDescent="0.3">
      <c r="A681">
        <v>3744</v>
      </c>
      <c r="B681" s="3" t="s">
        <v>3740</v>
      </c>
      <c r="C681" s="3" t="s">
        <v>7853</v>
      </c>
      <c r="D681">
        <v>1200</v>
      </c>
      <c r="E681">
        <v>0</v>
      </c>
      <c r="F681" t="s">
        <v>8220</v>
      </c>
      <c r="G681" t="s">
        <v>8223</v>
      </c>
      <c r="H681" t="s">
        <v>8245</v>
      </c>
      <c r="I681">
        <v>1404532740</v>
      </c>
      <c r="J681">
        <v>1401823952</v>
      </c>
      <c r="K681" t="b">
        <v>0</v>
      </c>
      <c r="L681">
        <v>0</v>
      </c>
      <c r="M681" t="b">
        <v>0</v>
      </c>
      <c r="N681" t="s">
        <v>8270</v>
      </c>
      <c r="O681" s="5">
        <f>((E681/D681) *100)</f>
        <v>0</v>
      </c>
      <c r="P681" s="6">
        <f>IF(L681 = 0, 0, E681/L681)</f>
        <v>0</v>
      </c>
      <c r="Q681" t="str">
        <f>MID(N681,1,FIND("/",N681,1)-1)</f>
        <v>theater</v>
      </c>
      <c r="R681" t="str">
        <f>MID(N681,FIND("/",N681,1)+1,LEN(N681))</f>
        <v>plays</v>
      </c>
      <c r="S681" s="10">
        <f>(((J681/60)/60)/24)+DATE(1970,1,1)+(-5/24)</f>
        <v>41793.605925925927</v>
      </c>
      <c r="T681" s="10">
        <f>(((I681/60)/60)/24)+DATE(1970,1,1)+(-5/24)</f>
        <v>41824.957638888889</v>
      </c>
    </row>
    <row r="682" spans="1:20" ht="43.2" x14ac:dyDescent="0.3">
      <c r="A682">
        <v>1819</v>
      </c>
      <c r="B682" s="3" t="s">
        <v>1819</v>
      </c>
      <c r="C682" s="3" t="s">
        <v>5928</v>
      </c>
      <c r="D682">
        <v>1200</v>
      </c>
      <c r="E682">
        <v>25</v>
      </c>
      <c r="F682" t="s">
        <v>8220</v>
      </c>
      <c r="G682" t="s">
        <v>8223</v>
      </c>
      <c r="H682" t="s">
        <v>8245</v>
      </c>
      <c r="I682">
        <v>1406743396</v>
      </c>
      <c r="J682">
        <v>1404151396</v>
      </c>
      <c r="K682" t="b">
        <v>0</v>
      </c>
      <c r="L682">
        <v>4</v>
      </c>
      <c r="M682" t="b">
        <v>0</v>
      </c>
      <c r="N682" t="s">
        <v>8284</v>
      </c>
      <c r="O682" s="5">
        <f>((E682/D682) *100)</f>
        <v>2.083333333333333</v>
      </c>
      <c r="P682" s="6">
        <f>IF(L682 = 0, 0, E682/L682)</f>
        <v>6.25</v>
      </c>
      <c r="Q682" t="str">
        <f>MID(N682,1,FIND("/",N682,1)-1)</f>
        <v>photography</v>
      </c>
      <c r="R682" t="str">
        <f>MID(N682,FIND("/",N682,1)+1,LEN(N682))</f>
        <v>photobooks</v>
      </c>
      <c r="S682" s="10">
        <f>(((J682/60)/60)/24)+DATE(1970,1,1)+(-5/24)</f>
        <v>41820.543935185182</v>
      </c>
      <c r="T682" s="10">
        <f>(((I682/60)/60)/24)+DATE(1970,1,1)+(-5/24)</f>
        <v>41850.543935185182</v>
      </c>
    </row>
    <row r="683" spans="1:20" ht="28.8" x14ac:dyDescent="0.3">
      <c r="A683">
        <v>3666</v>
      </c>
      <c r="B683" s="3" t="s">
        <v>3662</v>
      </c>
      <c r="C683" s="3" t="s">
        <v>7775</v>
      </c>
      <c r="D683">
        <v>1200</v>
      </c>
      <c r="E683">
        <v>1200</v>
      </c>
      <c r="F683" t="s">
        <v>8218</v>
      </c>
      <c r="G683" t="s">
        <v>8223</v>
      </c>
      <c r="H683" t="s">
        <v>8245</v>
      </c>
      <c r="I683">
        <v>1406185200</v>
      </c>
      <c r="J683">
        <v>1404337382</v>
      </c>
      <c r="K683" t="b">
        <v>0</v>
      </c>
      <c r="L683">
        <v>38</v>
      </c>
      <c r="M683" t="b">
        <v>1</v>
      </c>
      <c r="N683" t="s">
        <v>8270</v>
      </c>
      <c r="O683" s="5">
        <f>((E683/D683) *100)</f>
        <v>100</v>
      </c>
      <c r="P683" s="6">
        <f>IF(L683 = 0, 0, E683/L683)</f>
        <v>31.578947368421051</v>
      </c>
      <c r="Q683" t="str">
        <f>MID(N683,1,FIND("/",N683,1)-1)</f>
        <v>theater</v>
      </c>
      <c r="R683" t="str">
        <f>MID(N683,FIND("/",N683,1)+1,LEN(N683))</f>
        <v>plays</v>
      </c>
      <c r="S683" s="10">
        <f>(((J683/60)/60)/24)+DATE(1970,1,1)+(-5/24)</f>
        <v>41822.696550925924</v>
      </c>
      <c r="T683" s="10">
        <f>(((I683/60)/60)/24)+DATE(1970,1,1)+(-5/24)</f>
        <v>41844.083333333328</v>
      </c>
    </row>
    <row r="684" spans="1:20" ht="28.8" x14ac:dyDescent="0.3">
      <c r="A684">
        <v>710</v>
      </c>
      <c r="B684" s="3" t="s">
        <v>710</v>
      </c>
      <c r="C684" s="3" t="s">
        <v>4819</v>
      </c>
      <c r="D684">
        <v>1200</v>
      </c>
      <c r="E684">
        <v>0</v>
      </c>
      <c r="F684" t="s">
        <v>8220</v>
      </c>
      <c r="G684" t="s">
        <v>8228</v>
      </c>
      <c r="H684" t="s">
        <v>8250</v>
      </c>
      <c r="I684">
        <v>1408495440</v>
      </c>
      <c r="J684">
        <v>1405640302</v>
      </c>
      <c r="K684" t="b">
        <v>0</v>
      </c>
      <c r="L684">
        <v>0</v>
      </c>
      <c r="M684" t="b">
        <v>0</v>
      </c>
      <c r="N684" t="s">
        <v>8272</v>
      </c>
      <c r="O684" s="5">
        <f>((E684/D684) *100)</f>
        <v>0</v>
      </c>
      <c r="P684" s="6">
        <f>IF(L684 = 0, 0, E684/L684)</f>
        <v>0</v>
      </c>
      <c r="Q684" t="str">
        <f>MID(N684,1,FIND("/",N684,1)-1)</f>
        <v>technology</v>
      </c>
      <c r="R684" t="str">
        <f>MID(N684,FIND("/",N684,1)+1,LEN(N684))</f>
        <v>wearables</v>
      </c>
      <c r="S684" s="10">
        <f>(((J684/60)/60)/24)+DATE(1970,1,1)+(-5/24)</f>
        <v>41837.776643518519</v>
      </c>
      <c r="T684" s="10">
        <f>(((I684/60)/60)/24)+DATE(1970,1,1)+(-5/24)</f>
        <v>41870.822222222218</v>
      </c>
    </row>
    <row r="685" spans="1:20" ht="43.2" x14ac:dyDescent="0.3">
      <c r="A685">
        <v>3959</v>
      </c>
      <c r="B685" s="3" t="s">
        <v>3955</v>
      </c>
      <c r="C685" s="3" t="s">
        <v>8065</v>
      </c>
      <c r="D685">
        <v>1200</v>
      </c>
      <c r="E685">
        <v>292</v>
      </c>
      <c r="F685" t="s">
        <v>8220</v>
      </c>
      <c r="G685" t="s">
        <v>8223</v>
      </c>
      <c r="H685" t="s">
        <v>8245</v>
      </c>
      <c r="I685">
        <v>1411930556</v>
      </c>
      <c r="J685">
        <v>1409338556</v>
      </c>
      <c r="K685" t="b">
        <v>0</v>
      </c>
      <c r="L685">
        <v>12</v>
      </c>
      <c r="M685" t="b">
        <v>0</v>
      </c>
      <c r="N685" t="s">
        <v>8270</v>
      </c>
      <c r="O685" s="5">
        <f>((E685/D685) *100)</f>
        <v>24.333333333333336</v>
      </c>
      <c r="P685" s="6">
        <f>IF(L685 = 0, 0, E685/L685)</f>
        <v>24.333333333333332</v>
      </c>
      <c r="Q685" t="str">
        <f>MID(N685,1,FIND("/",N685,1)-1)</f>
        <v>theater</v>
      </c>
      <c r="R685" t="str">
        <f>MID(N685,FIND("/",N685,1)+1,LEN(N685))</f>
        <v>plays</v>
      </c>
      <c r="S685" s="10">
        <f>(((J685/60)/60)/24)+DATE(1970,1,1)+(-5/24)</f>
        <v>41880.580509259256</v>
      </c>
      <c r="T685" s="10">
        <f>(((I685/60)/60)/24)+DATE(1970,1,1)+(-5/24)</f>
        <v>41910.580509259256</v>
      </c>
    </row>
    <row r="686" spans="1:20" ht="43.2" x14ac:dyDescent="0.3">
      <c r="A686">
        <v>1886</v>
      </c>
      <c r="B686" s="3" t="s">
        <v>1886</v>
      </c>
      <c r="C686" s="3" t="s">
        <v>5995</v>
      </c>
      <c r="D686">
        <v>1200</v>
      </c>
      <c r="E686">
        <v>1225</v>
      </c>
      <c r="F686" t="s">
        <v>8218</v>
      </c>
      <c r="G686" t="s">
        <v>8223</v>
      </c>
      <c r="H686" t="s">
        <v>8245</v>
      </c>
      <c r="I686">
        <v>1415832338</v>
      </c>
      <c r="J686">
        <v>1413236738</v>
      </c>
      <c r="K686" t="b">
        <v>0</v>
      </c>
      <c r="L686">
        <v>29</v>
      </c>
      <c r="M686" t="b">
        <v>1</v>
      </c>
      <c r="N686" t="s">
        <v>8278</v>
      </c>
      <c r="O686" s="5">
        <f>((E686/D686) *100)</f>
        <v>102.08333333333333</v>
      </c>
      <c r="P686" s="6">
        <f>IF(L686 = 0, 0, E686/L686)</f>
        <v>42.241379310344826</v>
      </c>
      <c r="Q686" t="str">
        <f>MID(N686,1,FIND("/",N686,1)-1)</f>
        <v>music</v>
      </c>
      <c r="R686" t="str">
        <f>MID(N686,FIND("/",N686,1)+1,LEN(N686))</f>
        <v>indie rock</v>
      </c>
      <c r="S686" s="10">
        <f>(((J686/60)/60)/24)+DATE(1970,1,1)+(-5/24)</f>
        <v>41925.69835648148</v>
      </c>
      <c r="T686" s="10">
        <f>(((I686/60)/60)/24)+DATE(1970,1,1)+(-5/24)</f>
        <v>41955.740023148144</v>
      </c>
    </row>
    <row r="687" spans="1:20" ht="57.6" x14ac:dyDescent="0.3">
      <c r="A687">
        <v>3833</v>
      </c>
      <c r="B687" s="3" t="s">
        <v>3829</v>
      </c>
      <c r="C687" s="3" t="s">
        <v>7941</v>
      </c>
      <c r="D687">
        <v>1200</v>
      </c>
      <c r="E687">
        <v>1400</v>
      </c>
      <c r="F687" t="s">
        <v>8218</v>
      </c>
      <c r="G687" t="s">
        <v>8228</v>
      </c>
      <c r="H687" t="s">
        <v>8250</v>
      </c>
      <c r="I687">
        <v>1417460940</v>
      </c>
      <c r="J687">
        <v>1416516972</v>
      </c>
      <c r="K687" t="b">
        <v>0</v>
      </c>
      <c r="L687">
        <v>20</v>
      </c>
      <c r="M687" t="b">
        <v>1</v>
      </c>
      <c r="N687" t="s">
        <v>8270</v>
      </c>
      <c r="O687" s="5">
        <f>((E687/D687) *100)</f>
        <v>116.66666666666667</v>
      </c>
      <c r="P687" s="6">
        <f>IF(L687 = 0, 0, E687/L687)</f>
        <v>70</v>
      </c>
      <c r="Q687" t="str">
        <f>MID(N687,1,FIND("/",N687,1)-1)</f>
        <v>theater</v>
      </c>
      <c r="R687" t="str">
        <f>MID(N687,FIND("/",N687,1)+1,LEN(N687))</f>
        <v>plays</v>
      </c>
      <c r="S687" s="10">
        <f>(((J687/60)/60)/24)+DATE(1970,1,1)+(-5/24)</f>
        <v>41963.66402777777</v>
      </c>
      <c r="T687" s="10">
        <f>(((I687/60)/60)/24)+DATE(1970,1,1)+(-5/24)</f>
        <v>41974.589583333327</v>
      </c>
    </row>
    <row r="688" spans="1:20" ht="43.2" x14ac:dyDescent="0.3">
      <c r="A688">
        <v>1491</v>
      </c>
      <c r="B688" s="3" t="s">
        <v>1491</v>
      </c>
      <c r="C688" s="3" t="s">
        <v>5600</v>
      </c>
      <c r="D688">
        <v>1200</v>
      </c>
      <c r="E688">
        <v>100</v>
      </c>
      <c r="F688" t="s">
        <v>8220</v>
      </c>
      <c r="G688" t="s">
        <v>8223</v>
      </c>
      <c r="H688" t="s">
        <v>8245</v>
      </c>
      <c r="I688">
        <v>1424014680</v>
      </c>
      <c r="J688">
        <v>1418922443</v>
      </c>
      <c r="K688" t="b">
        <v>0</v>
      </c>
      <c r="L688">
        <v>1</v>
      </c>
      <c r="M688" t="b">
        <v>0</v>
      </c>
      <c r="N688" t="s">
        <v>8274</v>
      </c>
      <c r="O688" s="5">
        <f>((E688/D688) *100)</f>
        <v>8.3333333333333321</v>
      </c>
      <c r="P688" s="6">
        <f>IF(L688 = 0, 0, E688/L688)</f>
        <v>100</v>
      </c>
      <c r="Q688" t="str">
        <f>MID(N688,1,FIND("/",N688,1)-1)</f>
        <v>publishing</v>
      </c>
      <c r="R688" t="str">
        <f>MID(N688,FIND("/",N688,1)+1,LEN(N688))</f>
        <v>fiction</v>
      </c>
      <c r="S688" s="10">
        <f>(((J688/60)/60)/24)+DATE(1970,1,1)+(-5/24)</f>
        <v>41991.505127314813</v>
      </c>
      <c r="T688" s="10">
        <f>(((I688/60)/60)/24)+DATE(1970,1,1)+(-5/24)</f>
        <v>42050.443055555552</v>
      </c>
    </row>
    <row r="689" spans="1:20" ht="43.2" x14ac:dyDescent="0.3">
      <c r="A689">
        <v>3399</v>
      </c>
      <c r="B689" s="3" t="s">
        <v>3397</v>
      </c>
      <c r="C689" s="3" t="s">
        <v>7508</v>
      </c>
      <c r="D689">
        <v>1200</v>
      </c>
      <c r="E689">
        <v>1245</v>
      </c>
      <c r="F689" t="s">
        <v>8218</v>
      </c>
      <c r="G689" t="s">
        <v>8224</v>
      </c>
      <c r="H689" t="s">
        <v>8246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8270</v>
      </c>
      <c r="O689" s="5">
        <f>((E689/D689) *100)</f>
        <v>103.75000000000001</v>
      </c>
      <c r="P689" s="6">
        <f>IF(L689 = 0, 0, E689/L689)</f>
        <v>27.065217391304348</v>
      </c>
      <c r="Q689" t="str">
        <f>MID(N689,1,FIND("/",N689,1)-1)</f>
        <v>theater</v>
      </c>
      <c r="R689" t="str">
        <f>MID(N689,FIND("/",N689,1)+1,LEN(N689))</f>
        <v>plays</v>
      </c>
      <c r="S689" s="10">
        <f>(((J689/60)/60)/24)+DATE(1970,1,1)+(-5/24)</f>
        <v>42026.712094907409</v>
      </c>
      <c r="T689" s="10">
        <f>(((I689/60)/60)/24)+DATE(1970,1,1)+(-5/24)</f>
        <v>42056.712094907409</v>
      </c>
    </row>
    <row r="690" spans="1:20" ht="43.2" x14ac:dyDescent="0.3">
      <c r="A690">
        <v>180</v>
      </c>
      <c r="B690" s="3" t="s">
        <v>181</v>
      </c>
      <c r="C690" s="3" t="s">
        <v>4289</v>
      </c>
      <c r="D690">
        <v>1200</v>
      </c>
      <c r="E690">
        <v>401</v>
      </c>
      <c r="F690" t="s">
        <v>8220</v>
      </c>
      <c r="G690" t="s">
        <v>8224</v>
      </c>
      <c r="H690" t="s">
        <v>8246</v>
      </c>
      <c r="I690">
        <v>1428951600</v>
      </c>
      <c r="J690">
        <v>1425512843</v>
      </c>
      <c r="K690" t="b">
        <v>0</v>
      </c>
      <c r="L690">
        <v>13</v>
      </c>
      <c r="M690" t="b">
        <v>0</v>
      </c>
      <c r="N690" t="s">
        <v>8267</v>
      </c>
      <c r="O690" s="5">
        <f>((E690/D690) *100)</f>
        <v>33.416666666666664</v>
      </c>
      <c r="P690" s="6">
        <f>IF(L690 = 0, 0, E690/L690)</f>
        <v>30.846153846153847</v>
      </c>
      <c r="Q690" t="str">
        <f>MID(N690,1,FIND("/",N690,1)-1)</f>
        <v>film &amp; video</v>
      </c>
      <c r="R690" t="str">
        <f>MID(N690,FIND("/",N690,1)+1,LEN(N690))</f>
        <v>drama</v>
      </c>
      <c r="S690" s="10">
        <f>(((J690/60)/60)/24)+DATE(1970,1,1)+(-5/24)</f>
        <v>42067.782905092587</v>
      </c>
      <c r="T690" s="10">
        <f>(((I690/60)/60)/24)+DATE(1970,1,1)+(-5/24)</f>
        <v>42107.583333333336</v>
      </c>
    </row>
    <row r="691" spans="1:20" ht="43.2" x14ac:dyDescent="0.3">
      <c r="A691">
        <v>858</v>
      </c>
      <c r="B691" s="3" t="s">
        <v>858</v>
      </c>
      <c r="C691" s="3" t="s">
        <v>4967</v>
      </c>
      <c r="D691">
        <v>1200</v>
      </c>
      <c r="E691">
        <v>1728.07</v>
      </c>
      <c r="F691" t="s">
        <v>8218</v>
      </c>
      <c r="G691" t="s">
        <v>8224</v>
      </c>
      <c r="H691" t="s">
        <v>8246</v>
      </c>
      <c r="I691">
        <v>1429138740</v>
      </c>
      <c r="J691">
        <v>1426528418</v>
      </c>
      <c r="K691" t="b">
        <v>0</v>
      </c>
      <c r="L691">
        <v>76</v>
      </c>
      <c r="M691" t="b">
        <v>1</v>
      </c>
      <c r="N691" t="s">
        <v>8276</v>
      </c>
      <c r="O691" s="5">
        <f>((E691/D691) *100)</f>
        <v>144.00583333333333</v>
      </c>
      <c r="P691" s="6">
        <f>IF(L691 = 0, 0, E691/L691)</f>
        <v>22.737763157894737</v>
      </c>
      <c r="Q691" t="str">
        <f>MID(N691,1,FIND("/",N691,1)-1)</f>
        <v>music</v>
      </c>
      <c r="R691" t="str">
        <f>MID(N691,FIND("/",N691,1)+1,LEN(N691))</f>
        <v>metal</v>
      </c>
      <c r="S691" s="10">
        <f>(((J691/60)/60)/24)+DATE(1970,1,1)+(-5/24)</f>
        <v>42079.537245370368</v>
      </c>
      <c r="T691" s="10">
        <f>(((I691/60)/60)/24)+DATE(1970,1,1)+(-5/24)</f>
        <v>42109.749305555553</v>
      </c>
    </row>
    <row r="692" spans="1:20" ht="43.2" x14ac:dyDescent="0.3">
      <c r="A692">
        <v>3942</v>
      </c>
      <c r="B692" s="3" t="s">
        <v>3938</v>
      </c>
      <c r="C692" s="3" t="s">
        <v>8049</v>
      </c>
      <c r="D692">
        <v>1200</v>
      </c>
      <c r="E692">
        <v>0</v>
      </c>
      <c r="F692" t="s">
        <v>8220</v>
      </c>
      <c r="G692" t="s">
        <v>8223</v>
      </c>
      <c r="H692" t="s">
        <v>8245</v>
      </c>
      <c r="I692">
        <v>1434490914</v>
      </c>
      <c r="J692">
        <v>1429306914</v>
      </c>
      <c r="K692" t="b">
        <v>0</v>
      </c>
      <c r="L692">
        <v>0</v>
      </c>
      <c r="M692" t="b">
        <v>0</v>
      </c>
      <c r="N692" t="s">
        <v>8270</v>
      </c>
      <c r="O692" s="5">
        <f>((E692/D692) *100)</f>
        <v>0</v>
      </c>
      <c r="P692" s="6">
        <f>IF(L692 = 0, 0, E692/L692)</f>
        <v>0</v>
      </c>
      <c r="Q692" t="str">
        <f>MID(N692,1,FIND("/",N692,1)-1)</f>
        <v>theater</v>
      </c>
      <c r="R692" t="str">
        <f>MID(N692,FIND("/",N692,1)+1,LEN(N692))</f>
        <v>plays</v>
      </c>
      <c r="S692" s="10">
        <f>(((J692/60)/60)/24)+DATE(1970,1,1)+(-5/24)</f>
        <v>42111.695763888885</v>
      </c>
      <c r="T692" s="10">
        <f>(((I692/60)/60)/24)+DATE(1970,1,1)+(-5/24)</f>
        <v>42171.695763888885</v>
      </c>
    </row>
    <row r="693" spans="1:20" ht="28.8" x14ac:dyDescent="0.3">
      <c r="A693">
        <v>1741</v>
      </c>
      <c r="B693" s="3" t="s">
        <v>1741</v>
      </c>
      <c r="C693" s="3" t="s">
        <v>5850</v>
      </c>
      <c r="D693">
        <v>1200</v>
      </c>
      <c r="E693">
        <v>1330</v>
      </c>
      <c r="F693" t="s">
        <v>8218</v>
      </c>
      <c r="G693" t="s">
        <v>8224</v>
      </c>
      <c r="H693" t="s">
        <v>8246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8284</v>
      </c>
      <c r="O693" s="5">
        <f>((E693/D693) *100)</f>
        <v>110.83333333333334</v>
      </c>
      <c r="P693" s="6">
        <f>IF(L693 = 0, 0, E693/L693)</f>
        <v>25.576923076923077</v>
      </c>
      <c r="Q693" t="str">
        <f>MID(N693,1,FIND("/",N693,1)-1)</f>
        <v>photography</v>
      </c>
      <c r="R693" t="str">
        <f>MID(N693,FIND("/",N693,1)+1,LEN(N693))</f>
        <v>photobooks</v>
      </c>
      <c r="S693" s="10">
        <f>(((J693/60)/60)/24)+DATE(1970,1,1)+(-5/24)</f>
        <v>42120.419803240737</v>
      </c>
      <c r="T693" s="10">
        <f>(((I693/60)/60)/24)+DATE(1970,1,1)+(-5/24)</f>
        <v>42165.419803240737</v>
      </c>
    </row>
    <row r="694" spans="1:20" ht="28.8" x14ac:dyDescent="0.3">
      <c r="A694">
        <v>2955</v>
      </c>
      <c r="B694" s="3" t="s">
        <v>2954</v>
      </c>
      <c r="C694" s="3" t="s">
        <v>7064</v>
      </c>
      <c r="D694">
        <v>1200</v>
      </c>
      <c r="E694">
        <v>715</v>
      </c>
      <c r="F694" t="s">
        <v>8219</v>
      </c>
      <c r="G694" t="s">
        <v>8223</v>
      </c>
      <c r="H694" t="s">
        <v>8245</v>
      </c>
      <c r="I694">
        <v>1434476849</v>
      </c>
      <c r="J694">
        <v>1431884849</v>
      </c>
      <c r="K694" t="b">
        <v>0</v>
      </c>
      <c r="L694">
        <v>11</v>
      </c>
      <c r="M694" t="b">
        <v>0</v>
      </c>
      <c r="N694" t="s">
        <v>8302</v>
      </c>
      <c r="O694" s="5">
        <f>((E694/D694) *100)</f>
        <v>59.583333333333336</v>
      </c>
      <c r="P694" s="6">
        <f>IF(L694 = 0, 0, E694/L694)</f>
        <v>65</v>
      </c>
      <c r="Q694" t="str">
        <f>MID(N694,1,FIND("/",N694,1)-1)</f>
        <v>theater</v>
      </c>
      <c r="R694" t="str">
        <f>MID(N694,FIND("/",N694,1)+1,LEN(N694))</f>
        <v>spaces</v>
      </c>
      <c r="S694" s="10">
        <f>(((J694/60)/60)/24)+DATE(1970,1,1)+(-5/24)</f>
        <v>42141.532974537033</v>
      </c>
      <c r="T694" s="10">
        <f>(((I694/60)/60)/24)+DATE(1970,1,1)+(-5/24)</f>
        <v>42171.532974537033</v>
      </c>
    </row>
    <row r="695" spans="1:20" ht="43.2" x14ac:dyDescent="0.3">
      <c r="A695">
        <v>3541</v>
      </c>
      <c r="B695" s="3" t="s">
        <v>3539</v>
      </c>
      <c r="C695" s="3" t="s">
        <v>7650</v>
      </c>
      <c r="D695">
        <v>1200</v>
      </c>
      <c r="E695">
        <v>1260</v>
      </c>
      <c r="F695" t="s">
        <v>8218</v>
      </c>
      <c r="G695" t="s">
        <v>8224</v>
      </c>
      <c r="H695" t="s">
        <v>8246</v>
      </c>
      <c r="I695">
        <v>1441042275</v>
      </c>
      <c r="J695">
        <v>1438882275</v>
      </c>
      <c r="K695" t="b">
        <v>0</v>
      </c>
      <c r="L695">
        <v>32</v>
      </c>
      <c r="M695" t="b">
        <v>1</v>
      </c>
      <c r="N695" t="s">
        <v>8270</v>
      </c>
      <c r="O695" s="5">
        <f>((E695/D695) *100)</f>
        <v>105</v>
      </c>
      <c r="P695" s="6">
        <f>IF(L695 = 0, 0, E695/L695)</f>
        <v>39.375</v>
      </c>
      <c r="Q695" t="str">
        <f>MID(N695,1,FIND("/",N695,1)-1)</f>
        <v>theater</v>
      </c>
      <c r="R695" t="str">
        <f>MID(N695,FIND("/",N695,1)+1,LEN(N695))</f>
        <v>plays</v>
      </c>
      <c r="S695" s="10">
        <f>(((J695/60)/60)/24)+DATE(1970,1,1)+(-5/24)</f>
        <v>42222.521701388883</v>
      </c>
      <c r="T695" s="10">
        <f>(((I695/60)/60)/24)+DATE(1970,1,1)+(-5/24)</f>
        <v>42247.521701388883</v>
      </c>
    </row>
    <row r="696" spans="1:20" ht="43.2" x14ac:dyDescent="0.3">
      <c r="A696">
        <v>1589</v>
      </c>
      <c r="B696" s="3" t="s">
        <v>1589</v>
      </c>
      <c r="C696" s="3" t="s">
        <v>5698</v>
      </c>
      <c r="D696">
        <v>1200</v>
      </c>
      <c r="E696">
        <v>0</v>
      </c>
      <c r="F696" t="s">
        <v>8220</v>
      </c>
      <c r="G696" t="s">
        <v>8223</v>
      </c>
      <c r="H696" t="s">
        <v>8245</v>
      </c>
      <c r="I696">
        <v>1444433886</v>
      </c>
      <c r="J696">
        <v>1441841886</v>
      </c>
      <c r="K696" t="b">
        <v>0</v>
      </c>
      <c r="L696">
        <v>0</v>
      </c>
      <c r="M696" t="b">
        <v>0</v>
      </c>
      <c r="N696" t="s">
        <v>8290</v>
      </c>
      <c r="O696" s="5">
        <f>((E696/D696) *100)</f>
        <v>0</v>
      </c>
      <c r="P696" s="6">
        <f>IF(L696 = 0, 0, E696/L696)</f>
        <v>0</v>
      </c>
      <c r="Q696" t="str">
        <f>MID(N696,1,FIND("/",N696,1)-1)</f>
        <v>photography</v>
      </c>
      <c r="R696" t="str">
        <f>MID(N696,FIND("/",N696,1)+1,LEN(N696))</f>
        <v>places</v>
      </c>
      <c r="S696" s="10">
        <f>(((J696/60)/60)/24)+DATE(1970,1,1)+(-5/24)</f>
        <v>42256.776458333326</v>
      </c>
      <c r="T696" s="10">
        <f>(((I696/60)/60)/24)+DATE(1970,1,1)+(-5/24)</f>
        <v>42286.776458333326</v>
      </c>
    </row>
    <row r="697" spans="1:20" ht="43.2" x14ac:dyDescent="0.3">
      <c r="A697">
        <v>3226</v>
      </c>
      <c r="B697" s="3" t="s">
        <v>3225</v>
      </c>
      <c r="C697" s="3" t="s">
        <v>7335</v>
      </c>
      <c r="D697">
        <v>1200</v>
      </c>
      <c r="E697">
        <v>1250</v>
      </c>
      <c r="F697" t="s">
        <v>8218</v>
      </c>
      <c r="G697" t="s">
        <v>8224</v>
      </c>
      <c r="H697" t="s">
        <v>8246</v>
      </c>
      <c r="I697">
        <v>1446213612</v>
      </c>
      <c r="J697">
        <v>1443621612</v>
      </c>
      <c r="K697" t="b">
        <v>1</v>
      </c>
      <c r="L697">
        <v>21</v>
      </c>
      <c r="M697" t="b">
        <v>1</v>
      </c>
      <c r="N697" t="s">
        <v>8270</v>
      </c>
      <c r="O697" s="5">
        <f>((E697/D697) *100)</f>
        <v>104.16666666666667</v>
      </c>
      <c r="P697" s="6">
        <f>IF(L697 = 0, 0, E697/L697)</f>
        <v>59.523809523809526</v>
      </c>
      <c r="Q697" t="str">
        <f>MID(N697,1,FIND("/",N697,1)-1)</f>
        <v>theater</v>
      </c>
      <c r="R697" t="str">
        <f>MID(N697,FIND("/",N697,1)+1,LEN(N697))</f>
        <v>plays</v>
      </c>
      <c r="S697" s="10">
        <f>(((J697/60)/60)/24)+DATE(1970,1,1)+(-5/24)</f>
        <v>42277.375138888885</v>
      </c>
      <c r="T697" s="10">
        <f>(((I697/60)/60)/24)+DATE(1970,1,1)+(-5/24)</f>
        <v>42307.375138888885</v>
      </c>
    </row>
    <row r="698" spans="1:20" ht="43.2" x14ac:dyDescent="0.3">
      <c r="A698">
        <v>2117</v>
      </c>
      <c r="B698" s="3" t="s">
        <v>2117</v>
      </c>
      <c r="C698" s="3" t="s">
        <v>6226</v>
      </c>
      <c r="D698">
        <v>1200</v>
      </c>
      <c r="E698">
        <v>1773</v>
      </c>
      <c r="F698" t="s">
        <v>8218</v>
      </c>
      <c r="G698" t="s">
        <v>8223</v>
      </c>
      <c r="H698" t="s">
        <v>8245</v>
      </c>
      <c r="I698">
        <v>1445921940</v>
      </c>
      <c r="J698">
        <v>1444699549</v>
      </c>
      <c r="K698" t="b">
        <v>0</v>
      </c>
      <c r="L698">
        <v>35</v>
      </c>
      <c r="M698" t="b">
        <v>1</v>
      </c>
      <c r="N698" t="s">
        <v>8278</v>
      </c>
      <c r="O698" s="5">
        <f>((E698/D698) *100)</f>
        <v>147.75</v>
      </c>
      <c r="P698" s="6">
        <f>IF(L698 = 0, 0, E698/L698)</f>
        <v>50.657142857142858</v>
      </c>
      <c r="Q698" t="str">
        <f>MID(N698,1,FIND("/",N698,1)-1)</f>
        <v>music</v>
      </c>
      <c r="R698" t="str">
        <f>MID(N698,FIND("/",N698,1)+1,LEN(N698))</f>
        <v>indie rock</v>
      </c>
      <c r="S698" s="10">
        <f>(((J698/60)/60)/24)+DATE(1970,1,1)+(-5/24)</f>
        <v>42289.851261574069</v>
      </c>
      <c r="T698" s="10">
        <f>(((I698/60)/60)/24)+DATE(1970,1,1)+(-5/24)</f>
        <v>42303.999305555553</v>
      </c>
    </row>
    <row r="699" spans="1:20" ht="43.2" x14ac:dyDescent="0.3">
      <c r="A699">
        <v>857</v>
      </c>
      <c r="B699" s="3" t="s">
        <v>857</v>
      </c>
      <c r="C699" s="3" t="s">
        <v>4966</v>
      </c>
      <c r="D699">
        <v>1200</v>
      </c>
      <c r="E699">
        <v>1200</v>
      </c>
      <c r="F699" t="s">
        <v>8218</v>
      </c>
      <c r="G699" t="s">
        <v>8226</v>
      </c>
      <c r="H699" t="s">
        <v>8248</v>
      </c>
      <c r="I699">
        <v>1448463431</v>
      </c>
      <c r="J699">
        <v>1444831031</v>
      </c>
      <c r="K699" t="b">
        <v>0</v>
      </c>
      <c r="L699">
        <v>24</v>
      </c>
      <c r="M699" t="b">
        <v>1</v>
      </c>
      <c r="N699" t="s">
        <v>8276</v>
      </c>
      <c r="O699" s="5">
        <f>((E699/D699) *100)</f>
        <v>100</v>
      </c>
      <c r="P699" s="6">
        <f>IF(L699 = 0, 0, E699/L699)</f>
        <v>50</v>
      </c>
      <c r="Q699" t="str">
        <f>MID(N699,1,FIND("/",N699,1)-1)</f>
        <v>music</v>
      </c>
      <c r="R699" t="str">
        <f>MID(N699,FIND("/",N699,1)+1,LEN(N699))</f>
        <v>metal</v>
      </c>
      <c r="S699" s="10">
        <f>(((J699/60)/60)/24)+DATE(1970,1,1)+(-5/24)</f>
        <v>42291.373043981475</v>
      </c>
      <c r="T699" s="10">
        <f>(((I699/60)/60)/24)+DATE(1970,1,1)+(-5/24)</f>
        <v>42333.414710648147</v>
      </c>
    </row>
    <row r="700" spans="1:20" ht="28.8" x14ac:dyDescent="0.3">
      <c r="A700">
        <v>3439</v>
      </c>
      <c r="B700" s="3" t="s">
        <v>3437</v>
      </c>
      <c r="C700" s="3" t="s">
        <v>7548</v>
      </c>
      <c r="D700">
        <v>1200</v>
      </c>
      <c r="E700">
        <v>1616.14</v>
      </c>
      <c r="F700" t="s">
        <v>8218</v>
      </c>
      <c r="G700" t="s">
        <v>8223</v>
      </c>
      <c r="H700" t="s">
        <v>8245</v>
      </c>
      <c r="I700">
        <v>1453179540</v>
      </c>
      <c r="J700">
        <v>1452030730</v>
      </c>
      <c r="K700" t="b">
        <v>0</v>
      </c>
      <c r="L700">
        <v>18</v>
      </c>
      <c r="M700" t="b">
        <v>1</v>
      </c>
      <c r="N700" t="s">
        <v>8270</v>
      </c>
      <c r="O700" s="5">
        <f>((E700/D700) *100)</f>
        <v>134.67833333333334</v>
      </c>
      <c r="P700" s="6">
        <f>IF(L700 = 0, 0, E700/L700)</f>
        <v>89.785555555555561</v>
      </c>
      <c r="Q700" t="str">
        <f>MID(N700,1,FIND("/",N700,1)-1)</f>
        <v>theater</v>
      </c>
      <c r="R700" t="str">
        <f>MID(N700,FIND("/",N700,1)+1,LEN(N700))</f>
        <v>plays</v>
      </c>
      <c r="S700" s="10">
        <f>(((J700/60)/60)/24)+DATE(1970,1,1)+(-5/24)</f>
        <v>42374.702893518515</v>
      </c>
      <c r="T700" s="10">
        <f>(((I700/60)/60)/24)+DATE(1970,1,1)+(-5/24)</f>
        <v>42387.999305555553</v>
      </c>
    </row>
    <row r="701" spans="1:20" ht="43.2" x14ac:dyDescent="0.3">
      <c r="A701">
        <v>3832</v>
      </c>
      <c r="B701" s="3" t="s">
        <v>3828</v>
      </c>
      <c r="C701" s="3" t="s">
        <v>7940</v>
      </c>
      <c r="D701">
        <v>1200</v>
      </c>
      <c r="E701">
        <v>1256</v>
      </c>
      <c r="F701" t="s">
        <v>8218</v>
      </c>
      <c r="G701" t="s">
        <v>8223</v>
      </c>
      <c r="H701" t="s">
        <v>8245</v>
      </c>
      <c r="I701">
        <v>1455936335</v>
      </c>
      <c r="J701">
        <v>1452048335</v>
      </c>
      <c r="K701" t="b">
        <v>0</v>
      </c>
      <c r="L701">
        <v>9</v>
      </c>
      <c r="M701" t="b">
        <v>1</v>
      </c>
      <c r="N701" t="s">
        <v>8270</v>
      </c>
      <c r="O701" s="5">
        <f>((E701/D701) *100)</f>
        <v>104.66666666666666</v>
      </c>
      <c r="P701" s="6">
        <f>IF(L701 = 0, 0, E701/L701)</f>
        <v>139.55555555555554</v>
      </c>
      <c r="Q701" t="str">
        <f>MID(N701,1,FIND("/",N701,1)-1)</f>
        <v>theater</v>
      </c>
      <c r="R701" t="str">
        <f>MID(N701,FIND("/",N701,1)+1,LEN(N701))</f>
        <v>plays</v>
      </c>
      <c r="S701" s="10">
        <f>(((J701/60)/60)/24)+DATE(1970,1,1)+(-5/24)</f>
        <v>42374.906655092585</v>
      </c>
      <c r="T701" s="10">
        <f>(((I701/60)/60)/24)+DATE(1970,1,1)+(-5/24)</f>
        <v>42419.906655092585</v>
      </c>
    </row>
    <row r="702" spans="1:20" ht="43.2" x14ac:dyDescent="0.3">
      <c r="A702">
        <v>2403</v>
      </c>
      <c r="B702" s="3" t="s">
        <v>2403</v>
      </c>
      <c r="C702" s="3" t="s">
        <v>6512</v>
      </c>
      <c r="D702">
        <v>1200</v>
      </c>
      <c r="E702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8283</v>
      </c>
      <c r="O702" s="5">
        <f>((E702/D702) *100)</f>
        <v>16.833333333333332</v>
      </c>
      <c r="P702" s="6">
        <f>IF(L702 = 0, 0, E702/L702)</f>
        <v>16.833333333333332</v>
      </c>
      <c r="Q702" t="str">
        <f>MID(N702,1,FIND("/",N702,1)-1)</f>
        <v>food</v>
      </c>
      <c r="R702" t="str">
        <f>MID(N702,FIND("/",N702,1)+1,LEN(N702))</f>
        <v>food trucks</v>
      </c>
      <c r="S702" s="10">
        <f>(((J702/60)/60)/24)+DATE(1970,1,1)+(-5/24)</f>
        <v>42399.674282407403</v>
      </c>
      <c r="T702" s="10">
        <f>(((I702/60)/60)/24)+DATE(1970,1,1)+(-5/24)</f>
        <v>42459.632615740738</v>
      </c>
    </row>
    <row r="703" spans="1:20" ht="43.2" x14ac:dyDescent="0.3">
      <c r="A703">
        <v>3783</v>
      </c>
      <c r="B703" s="3" t="s">
        <v>3779</v>
      </c>
      <c r="C703" s="3" t="s">
        <v>7892</v>
      </c>
      <c r="D703">
        <v>1200</v>
      </c>
      <c r="E703">
        <v>1547</v>
      </c>
      <c r="F703" t="s">
        <v>8218</v>
      </c>
      <c r="G703" t="s">
        <v>8223</v>
      </c>
      <c r="H703" t="s">
        <v>8245</v>
      </c>
      <c r="I703">
        <v>1458057600</v>
      </c>
      <c r="J703">
        <v>1455938520</v>
      </c>
      <c r="K703" t="b">
        <v>0</v>
      </c>
      <c r="L703">
        <v>24</v>
      </c>
      <c r="M703" t="b">
        <v>1</v>
      </c>
      <c r="N703" t="s">
        <v>8304</v>
      </c>
      <c r="O703" s="5">
        <f>((E703/D703) *100)</f>
        <v>128.91666666666666</v>
      </c>
      <c r="P703" s="6">
        <f>IF(L703 = 0, 0, E703/L703)</f>
        <v>64.458333333333329</v>
      </c>
      <c r="Q703" t="str">
        <f>MID(N703,1,FIND("/",N703,1)-1)</f>
        <v>theater</v>
      </c>
      <c r="R703" t="str">
        <f>MID(N703,FIND("/",N703,1)+1,LEN(N703))</f>
        <v>musical</v>
      </c>
      <c r="S703" s="10">
        <f>(((J703/60)/60)/24)+DATE(1970,1,1)+(-5/24)</f>
        <v>42419.931944444441</v>
      </c>
      <c r="T703" s="10">
        <f>(((I703/60)/60)/24)+DATE(1970,1,1)+(-5/24)</f>
        <v>42444.458333333336</v>
      </c>
    </row>
    <row r="704" spans="1:20" ht="43.2" x14ac:dyDescent="0.3">
      <c r="A704">
        <v>2189</v>
      </c>
      <c r="B704" s="3" t="s">
        <v>2189</v>
      </c>
      <c r="C704" s="3" t="s">
        <v>6298</v>
      </c>
      <c r="D704">
        <v>1200</v>
      </c>
      <c r="E704">
        <v>6039</v>
      </c>
      <c r="F704" t="s">
        <v>8218</v>
      </c>
      <c r="G704" t="s">
        <v>8224</v>
      </c>
      <c r="H704" t="s">
        <v>8246</v>
      </c>
      <c r="I704">
        <v>1461276000</v>
      </c>
      <c r="J704">
        <v>1460055300</v>
      </c>
      <c r="K704" t="b">
        <v>0</v>
      </c>
      <c r="L704">
        <v>88</v>
      </c>
      <c r="M704" t="b">
        <v>1</v>
      </c>
      <c r="N704" t="s">
        <v>8296</v>
      </c>
      <c r="O704" s="5">
        <f>((E704/D704) *100)</f>
        <v>503.25</v>
      </c>
      <c r="P704" s="6">
        <f>IF(L704 = 0, 0, E704/L704)</f>
        <v>68.625</v>
      </c>
      <c r="Q704" t="str">
        <f>MID(N704,1,FIND("/",N704,1)-1)</f>
        <v>games</v>
      </c>
      <c r="R704" t="str">
        <f>MID(N704,FIND("/",N704,1)+1,LEN(N704))</f>
        <v>tabletop games</v>
      </c>
      <c r="S704" s="10">
        <f>(((J704/60)/60)/24)+DATE(1970,1,1)+(-5/24)</f>
        <v>42467.579861111109</v>
      </c>
      <c r="T704" s="10">
        <f>(((I704/60)/60)/24)+DATE(1970,1,1)+(-5/24)</f>
        <v>42481.708333333336</v>
      </c>
    </row>
    <row r="705" spans="1:20" ht="43.2" x14ac:dyDescent="0.3">
      <c r="A705">
        <v>2843</v>
      </c>
      <c r="B705" s="3" t="s">
        <v>2842</v>
      </c>
      <c r="C705" s="3" t="s">
        <v>6952</v>
      </c>
      <c r="D705">
        <v>1200</v>
      </c>
      <c r="E705">
        <v>0</v>
      </c>
      <c r="F705" t="s">
        <v>8220</v>
      </c>
      <c r="G705" t="s">
        <v>8223</v>
      </c>
      <c r="H705" t="s">
        <v>8245</v>
      </c>
      <c r="I705">
        <v>1465790400</v>
      </c>
      <c r="J705">
        <v>1462210950</v>
      </c>
      <c r="K705" t="b">
        <v>0</v>
      </c>
      <c r="L705">
        <v>0</v>
      </c>
      <c r="M705" t="b">
        <v>0</v>
      </c>
      <c r="N705" t="s">
        <v>8270</v>
      </c>
      <c r="O705" s="5">
        <f>((E705/D705) *100)</f>
        <v>0</v>
      </c>
      <c r="P705" s="6">
        <f>IF(L705 = 0, 0, E705/L705)</f>
        <v>0</v>
      </c>
      <c r="Q705" t="str">
        <f>MID(N705,1,FIND("/",N705,1)-1)</f>
        <v>theater</v>
      </c>
      <c r="R705" t="str">
        <f>MID(N705,FIND("/",N705,1)+1,LEN(N705))</f>
        <v>plays</v>
      </c>
      <c r="S705" s="10">
        <f>(((J705/60)/60)/24)+DATE(1970,1,1)+(-5/24)</f>
        <v>42492.529513888883</v>
      </c>
      <c r="T705" s="10">
        <f>(((I705/60)/60)/24)+DATE(1970,1,1)+(-5/24)</f>
        <v>42533.958333333336</v>
      </c>
    </row>
    <row r="706" spans="1:20" ht="43.2" x14ac:dyDescent="0.3">
      <c r="A706">
        <v>1354</v>
      </c>
      <c r="B706" s="3" t="s">
        <v>1354</v>
      </c>
      <c r="C706" s="3" t="s">
        <v>5463</v>
      </c>
      <c r="D706">
        <v>1200</v>
      </c>
      <c r="E706">
        <v>1563</v>
      </c>
      <c r="F706" t="s">
        <v>8218</v>
      </c>
      <c r="G706" t="s">
        <v>8224</v>
      </c>
      <c r="H706" t="s">
        <v>8246</v>
      </c>
      <c r="I706">
        <v>1465672979</v>
      </c>
      <c r="J706">
        <v>1463080979</v>
      </c>
      <c r="K706" t="b">
        <v>0</v>
      </c>
      <c r="L706">
        <v>64</v>
      </c>
      <c r="M706" t="b">
        <v>1</v>
      </c>
      <c r="N706" t="s">
        <v>8273</v>
      </c>
      <c r="O706" s="5">
        <f>((E706/D706) *100)</f>
        <v>130.25</v>
      </c>
      <c r="P706" s="6">
        <f>IF(L706 = 0, 0, E706/L706)</f>
        <v>24.421875</v>
      </c>
      <c r="Q706" t="str">
        <f>MID(N706,1,FIND("/",N706,1)-1)</f>
        <v>publishing</v>
      </c>
      <c r="R706" t="str">
        <f>MID(N706,FIND("/",N706,1)+1,LEN(N706))</f>
        <v>nonfiction</v>
      </c>
      <c r="S706" s="10">
        <f>(((J706/60)/60)/24)+DATE(1970,1,1)+(-5/24)</f>
        <v>42502.599293981482</v>
      </c>
      <c r="T706" s="10">
        <f>(((I706/60)/60)/24)+DATE(1970,1,1)+(-5/24)</f>
        <v>42532.599293981482</v>
      </c>
    </row>
    <row r="707" spans="1:20" x14ac:dyDescent="0.3">
      <c r="A707">
        <v>131</v>
      </c>
      <c r="B707" s="3" t="s">
        <v>132</v>
      </c>
      <c r="C707" s="3" t="s">
        <v>4241</v>
      </c>
      <c r="D707">
        <v>1200</v>
      </c>
      <c r="E707">
        <v>0</v>
      </c>
      <c r="F707" t="s">
        <v>8219</v>
      </c>
      <c r="G707" t="s">
        <v>8223</v>
      </c>
      <c r="H707" t="s">
        <v>8245</v>
      </c>
      <c r="I707">
        <v>1467763200</v>
      </c>
      <c r="J707">
        <v>1466453161</v>
      </c>
      <c r="K707" t="b">
        <v>0</v>
      </c>
      <c r="L707">
        <v>0</v>
      </c>
      <c r="M707" t="b">
        <v>0</v>
      </c>
      <c r="N707" t="s">
        <v>8266</v>
      </c>
      <c r="O707" s="5">
        <f>((E707/D707) *100)</f>
        <v>0</v>
      </c>
      <c r="P707" s="6">
        <f>IF(L707 = 0, 0, E707/L707)</f>
        <v>0</v>
      </c>
      <c r="Q707" t="str">
        <f>MID(N707,1,FIND("/",N707,1)-1)</f>
        <v>film &amp; video</v>
      </c>
      <c r="R707" t="str">
        <f>MID(N707,FIND("/",N707,1)+1,LEN(N707))</f>
        <v>science fiction</v>
      </c>
      <c r="S707" s="10">
        <f>(((J707/60)/60)/24)+DATE(1970,1,1)+(-5/24)</f>
        <v>42541.629178240742</v>
      </c>
      <c r="T707" s="10">
        <f>(((I707/60)/60)/24)+DATE(1970,1,1)+(-5/24)</f>
        <v>42556.791666666664</v>
      </c>
    </row>
    <row r="708" spans="1:20" ht="28.8" x14ac:dyDescent="0.3">
      <c r="A708">
        <v>1752</v>
      </c>
      <c r="B708" s="3" t="s">
        <v>1752</v>
      </c>
      <c r="C708" s="3" t="s">
        <v>5861</v>
      </c>
      <c r="D708">
        <v>1200</v>
      </c>
      <c r="E708">
        <v>3122</v>
      </c>
      <c r="F708" t="s">
        <v>8218</v>
      </c>
      <c r="G708" t="s">
        <v>8224</v>
      </c>
      <c r="H708" t="s">
        <v>8246</v>
      </c>
      <c r="I708">
        <v>1476425082</v>
      </c>
      <c r="J708">
        <v>1473833082</v>
      </c>
      <c r="K708" t="b">
        <v>0</v>
      </c>
      <c r="L708">
        <v>90</v>
      </c>
      <c r="M708" t="b">
        <v>1</v>
      </c>
      <c r="N708" t="s">
        <v>8284</v>
      </c>
      <c r="O708" s="5">
        <f>((E708/D708) *100)</f>
        <v>260.16666666666663</v>
      </c>
      <c r="P708" s="6">
        <f>IF(L708 = 0, 0, E708/L708)</f>
        <v>34.68888888888889</v>
      </c>
      <c r="Q708" t="str">
        <f>MID(N708,1,FIND("/",N708,1)-1)</f>
        <v>photography</v>
      </c>
      <c r="R708" t="str">
        <f>MID(N708,FIND("/",N708,1)+1,LEN(N708))</f>
        <v>photobooks</v>
      </c>
      <c r="S708" s="10">
        <f>(((J708/60)/60)/24)+DATE(1970,1,1)+(-5/24)</f>
        <v>42627.044930555552</v>
      </c>
      <c r="T708" s="10">
        <f>(((I708/60)/60)/24)+DATE(1970,1,1)+(-5/24)</f>
        <v>42657.044930555552</v>
      </c>
    </row>
    <row r="709" spans="1:20" ht="43.2" x14ac:dyDescent="0.3">
      <c r="A709">
        <v>3227</v>
      </c>
      <c r="B709" s="3" t="s">
        <v>3226</v>
      </c>
      <c r="C709" s="3" t="s">
        <v>7336</v>
      </c>
      <c r="D709">
        <v>1200</v>
      </c>
      <c r="E709">
        <v>1500</v>
      </c>
      <c r="F709" t="s">
        <v>8218</v>
      </c>
      <c r="G709" t="s">
        <v>8224</v>
      </c>
      <c r="H709" t="s">
        <v>8246</v>
      </c>
      <c r="I709">
        <v>1484687436</v>
      </c>
      <c r="J709">
        <v>1482095436</v>
      </c>
      <c r="K709" t="b">
        <v>0</v>
      </c>
      <c r="L709">
        <v>30</v>
      </c>
      <c r="M709" t="b">
        <v>1</v>
      </c>
      <c r="N709" t="s">
        <v>8270</v>
      </c>
      <c r="O709" s="5">
        <f>((E709/D709) *100)</f>
        <v>125</v>
      </c>
      <c r="P709" s="6">
        <f>IF(L709 = 0, 0, E709/L709)</f>
        <v>50</v>
      </c>
      <c r="Q709" t="str">
        <f>MID(N709,1,FIND("/",N709,1)-1)</f>
        <v>theater</v>
      </c>
      <c r="R709" t="str">
        <f>MID(N709,FIND("/",N709,1)+1,LEN(N709))</f>
        <v>plays</v>
      </c>
      <c r="S709" s="10">
        <f>(((J709/60)/60)/24)+DATE(1970,1,1)+(-5/24)</f>
        <v>42722.674027777779</v>
      </c>
      <c r="T709" s="10">
        <f>(((I709/60)/60)/24)+DATE(1970,1,1)+(-5/24)</f>
        <v>42752.674027777779</v>
      </c>
    </row>
    <row r="710" spans="1:20" ht="43.2" x14ac:dyDescent="0.3">
      <c r="A710">
        <v>529</v>
      </c>
      <c r="B710" s="3" t="s">
        <v>529</v>
      </c>
      <c r="C710" s="3" t="s">
        <v>4638</v>
      </c>
      <c r="D710">
        <v>1200</v>
      </c>
      <c r="E710">
        <v>1565</v>
      </c>
      <c r="F710" t="s">
        <v>8218</v>
      </c>
      <c r="G710" t="s">
        <v>8228</v>
      </c>
      <c r="H710" t="s">
        <v>8250</v>
      </c>
      <c r="I710">
        <v>1484110800</v>
      </c>
      <c r="J710">
        <v>1482281094</v>
      </c>
      <c r="K710" t="b">
        <v>0</v>
      </c>
      <c r="L710">
        <v>18</v>
      </c>
      <c r="M710" t="b">
        <v>1</v>
      </c>
      <c r="N710" t="s">
        <v>8270</v>
      </c>
      <c r="O710" s="5">
        <f>((E710/D710) *100)</f>
        <v>130.41666666666666</v>
      </c>
      <c r="P710" s="6">
        <f>IF(L710 = 0, 0, E710/L710)</f>
        <v>86.944444444444443</v>
      </c>
      <c r="Q710" t="str">
        <f>MID(N710,1,FIND("/",N710,1)-1)</f>
        <v>theater</v>
      </c>
      <c r="R710" t="str">
        <f>MID(N710,FIND("/",N710,1)+1,LEN(N710))</f>
        <v>plays</v>
      </c>
      <c r="S710" s="10">
        <f>(((J710/60)/60)/24)+DATE(1970,1,1)+(-5/24)</f>
        <v>42724.822847222218</v>
      </c>
      <c r="T710" s="10">
        <f>(((I710/60)/60)/24)+DATE(1970,1,1)+(-5/24)</f>
        <v>42745.999999999993</v>
      </c>
    </row>
    <row r="711" spans="1:20" ht="57.6" x14ac:dyDescent="0.3">
      <c r="A711">
        <v>4001</v>
      </c>
      <c r="B711" s="3" t="s">
        <v>3996</v>
      </c>
      <c r="C711" s="3" t="s">
        <v>8106</v>
      </c>
      <c r="D711">
        <v>1200</v>
      </c>
      <c r="E711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8270</v>
      </c>
      <c r="O711" s="5">
        <f>((E711/D711) *100)</f>
        <v>37.75</v>
      </c>
      <c r="P711" s="6">
        <f>IF(L711 = 0, 0, E711/L711)</f>
        <v>32.357142857142854</v>
      </c>
      <c r="Q711" t="str">
        <f>MID(N711,1,FIND("/",N711,1)-1)</f>
        <v>theater</v>
      </c>
      <c r="R711" t="str">
        <f>MID(N711,FIND("/",N711,1)+1,LEN(N711))</f>
        <v>plays</v>
      </c>
      <c r="S711" s="10">
        <f>(((J711/60)/60)/24)+DATE(1970,1,1)+(-5/24)</f>
        <v>42775.755879629629</v>
      </c>
      <c r="T711" s="10">
        <f>(((I711/60)/60)/24)+DATE(1970,1,1)+(-5/24)</f>
        <v>42795.583333333336</v>
      </c>
    </row>
    <row r="712" spans="1:20" ht="43.2" x14ac:dyDescent="0.3">
      <c r="A712">
        <v>3149</v>
      </c>
      <c r="B712" s="3" t="s">
        <v>3148</v>
      </c>
      <c r="C712" s="3" t="s">
        <v>7258</v>
      </c>
      <c r="D712">
        <v>1250</v>
      </c>
      <c r="E712">
        <v>1300</v>
      </c>
      <c r="F712" t="s">
        <v>8218</v>
      </c>
      <c r="G712" t="s">
        <v>8223</v>
      </c>
      <c r="H712" t="s">
        <v>8245</v>
      </c>
      <c r="I712">
        <v>1354845600</v>
      </c>
      <c r="J712">
        <v>1352766300</v>
      </c>
      <c r="K712" t="b">
        <v>1</v>
      </c>
      <c r="L712">
        <v>25</v>
      </c>
      <c r="M712" t="b">
        <v>1</v>
      </c>
      <c r="N712" t="s">
        <v>8270</v>
      </c>
      <c r="O712" s="5">
        <f>((E712/D712) *100)</f>
        <v>104</v>
      </c>
      <c r="P712" s="6">
        <f>IF(L712 = 0, 0, E712/L712)</f>
        <v>52</v>
      </c>
      <c r="Q712" t="str">
        <f>MID(N712,1,FIND("/",N712,1)-1)</f>
        <v>theater</v>
      </c>
      <c r="R712" t="str">
        <f>MID(N712,FIND("/",N712,1)+1,LEN(N712))</f>
        <v>plays</v>
      </c>
      <c r="S712" s="10">
        <f>(((J712/60)/60)/24)+DATE(1970,1,1)+(-5/24)</f>
        <v>41225.809027777774</v>
      </c>
      <c r="T712" s="10">
        <f>(((I712/60)/60)/24)+DATE(1970,1,1)+(-5/24)</f>
        <v>41249.875</v>
      </c>
    </row>
    <row r="713" spans="1:20" ht="43.2" x14ac:dyDescent="0.3">
      <c r="A713">
        <v>3613</v>
      </c>
      <c r="B713" s="3" t="s">
        <v>3611</v>
      </c>
      <c r="C713" s="3" t="s">
        <v>7722</v>
      </c>
      <c r="D713">
        <v>1250</v>
      </c>
      <c r="E713">
        <v>1250</v>
      </c>
      <c r="F713" t="s">
        <v>8218</v>
      </c>
      <c r="G713" t="s">
        <v>8223</v>
      </c>
      <c r="H713" t="s">
        <v>8245</v>
      </c>
      <c r="I713">
        <v>1403964574</v>
      </c>
      <c r="J713">
        <v>1401372574</v>
      </c>
      <c r="K713" t="b">
        <v>0</v>
      </c>
      <c r="L713">
        <v>20</v>
      </c>
      <c r="M713" t="b">
        <v>1</v>
      </c>
      <c r="N713" t="s">
        <v>8270</v>
      </c>
      <c r="O713" s="5">
        <f>((E713/D713) *100)</f>
        <v>100</v>
      </c>
      <c r="P713" s="6">
        <f>IF(L713 = 0, 0, E713/L713)</f>
        <v>62.5</v>
      </c>
      <c r="Q713" t="str">
        <f>MID(N713,1,FIND("/",N713,1)-1)</f>
        <v>theater</v>
      </c>
      <c r="R713" t="str">
        <f>MID(N713,FIND("/",N713,1)+1,LEN(N713))</f>
        <v>plays</v>
      </c>
      <c r="S713" s="10">
        <f>(((J713/60)/60)/24)+DATE(1970,1,1)+(-5/24)</f>
        <v>41788.381643518514</v>
      </c>
      <c r="T713" s="10">
        <f>(((I713/60)/60)/24)+DATE(1970,1,1)+(-5/24)</f>
        <v>41818.381643518514</v>
      </c>
    </row>
    <row r="714" spans="1:20" ht="43.2" x14ac:dyDescent="0.3">
      <c r="A714">
        <v>26</v>
      </c>
      <c r="B714" s="3" t="s">
        <v>28</v>
      </c>
      <c r="C714" s="3" t="s">
        <v>4136</v>
      </c>
      <c r="D714">
        <v>1250</v>
      </c>
      <c r="E714">
        <v>1940</v>
      </c>
      <c r="F714" t="s">
        <v>8218</v>
      </c>
      <c r="G714" t="s">
        <v>8223</v>
      </c>
      <c r="H714" t="s">
        <v>8245</v>
      </c>
      <c r="I714">
        <v>1408278144</v>
      </c>
      <c r="J714">
        <v>1404822144</v>
      </c>
      <c r="K714" t="b">
        <v>0</v>
      </c>
      <c r="L714">
        <v>19</v>
      </c>
      <c r="M714" t="b">
        <v>1</v>
      </c>
      <c r="N714" t="s">
        <v>8264</v>
      </c>
      <c r="O714" s="5">
        <f>((E714/D714) *100)</f>
        <v>155.20000000000002</v>
      </c>
      <c r="P714" s="6">
        <f>IF(L714 = 0, 0, E714/L714)</f>
        <v>102.10526315789474</v>
      </c>
      <c r="Q714" t="str">
        <f>MID(N714,1,FIND("/",N714,1)-1)</f>
        <v>film &amp; video</v>
      </c>
      <c r="R714" t="str">
        <f>MID(N714,FIND("/",N714,1)+1,LEN(N714))</f>
        <v>television</v>
      </c>
      <c r="S714" s="10">
        <f>(((J714/60)/60)/24)+DATE(1970,1,1)+(-5/24)</f>
        <v>41828.307222222218</v>
      </c>
      <c r="T714" s="10">
        <f>(((I714/60)/60)/24)+DATE(1970,1,1)+(-5/24)</f>
        <v>41868.307222222218</v>
      </c>
    </row>
    <row r="715" spans="1:20" ht="43.2" x14ac:dyDescent="0.3">
      <c r="A715">
        <v>4002</v>
      </c>
      <c r="B715" s="3" t="s">
        <v>3997</v>
      </c>
      <c r="C715" s="3" t="s">
        <v>8107</v>
      </c>
      <c r="D715">
        <v>1250</v>
      </c>
      <c r="E715">
        <v>23</v>
      </c>
      <c r="F715" t="s">
        <v>8220</v>
      </c>
      <c r="G715" t="s">
        <v>8223</v>
      </c>
      <c r="H715" t="s">
        <v>8245</v>
      </c>
      <c r="I715">
        <v>1411779761</v>
      </c>
      <c r="J715">
        <v>1409187761</v>
      </c>
      <c r="K715" t="b">
        <v>0</v>
      </c>
      <c r="L715">
        <v>4</v>
      </c>
      <c r="M715" t="b">
        <v>0</v>
      </c>
      <c r="N715" t="s">
        <v>8270</v>
      </c>
      <c r="O715" s="5">
        <f>((E715/D715) *100)</f>
        <v>1.8399999999999999</v>
      </c>
      <c r="P715" s="6">
        <f>IF(L715 = 0, 0, E715/L715)</f>
        <v>5.75</v>
      </c>
      <c r="Q715" t="str">
        <f>MID(N715,1,FIND("/",N715,1)-1)</f>
        <v>theater</v>
      </c>
      <c r="R715" t="str">
        <f>MID(N715,FIND("/",N715,1)+1,LEN(N715))</f>
        <v>plays</v>
      </c>
      <c r="S715" s="10">
        <f>(((J715/60)/60)/24)+DATE(1970,1,1)+(-5/24)</f>
        <v>41878.835196759253</v>
      </c>
      <c r="T715" s="10">
        <f>(((I715/60)/60)/24)+DATE(1970,1,1)+(-5/24)</f>
        <v>41908.835196759253</v>
      </c>
    </row>
    <row r="716" spans="1:20" ht="43.2" x14ac:dyDescent="0.3">
      <c r="A716">
        <v>2781</v>
      </c>
      <c r="B716" s="3" t="s">
        <v>2780</v>
      </c>
      <c r="C716" s="3" t="s">
        <v>6890</v>
      </c>
      <c r="D716">
        <v>1250</v>
      </c>
      <c r="E716">
        <v>1316</v>
      </c>
      <c r="F716" t="s">
        <v>8218</v>
      </c>
      <c r="G716" t="s">
        <v>8223</v>
      </c>
      <c r="H716" t="s">
        <v>8245</v>
      </c>
      <c r="I716">
        <v>1423724400</v>
      </c>
      <c r="J716">
        <v>1421274954</v>
      </c>
      <c r="K716" t="b">
        <v>0</v>
      </c>
      <c r="L716">
        <v>28</v>
      </c>
      <c r="M716" t="b">
        <v>1</v>
      </c>
      <c r="N716" t="s">
        <v>8270</v>
      </c>
      <c r="O716" s="5">
        <f>((E716/D716) *100)</f>
        <v>105.28</v>
      </c>
      <c r="P716" s="6">
        <f>IF(L716 = 0, 0, E716/L716)</f>
        <v>47</v>
      </c>
      <c r="Q716" t="str">
        <f>MID(N716,1,FIND("/",N716,1)-1)</f>
        <v>theater</v>
      </c>
      <c r="R716" t="str">
        <f>MID(N716,FIND("/",N716,1)+1,LEN(N716))</f>
        <v>plays</v>
      </c>
      <c r="S716" s="10">
        <f>(((J716/60)/60)/24)+DATE(1970,1,1)+(-5/24)</f>
        <v>42018.733263888884</v>
      </c>
      <c r="T716" s="10">
        <f>(((I716/60)/60)/24)+DATE(1970,1,1)+(-5/24)</f>
        <v>42047.083333333336</v>
      </c>
    </row>
    <row r="717" spans="1:20" ht="43.2" x14ac:dyDescent="0.3">
      <c r="A717">
        <v>4069</v>
      </c>
      <c r="B717" s="3" t="s">
        <v>4064</v>
      </c>
      <c r="C717" s="3" t="s">
        <v>8171</v>
      </c>
      <c r="D717">
        <v>1250</v>
      </c>
      <c r="E717">
        <v>430</v>
      </c>
      <c r="F717" t="s">
        <v>8220</v>
      </c>
      <c r="G717" t="s">
        <v>8224</v>
      </c>
      <c r="H717" t="s">
        <v>8246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8270</v>
      </c>
      <c r="O717" s="5">
        <f>((E717/D717) *100)</f>
        <v>34.4</v>
      </c>
      <c r="P717" s="6">
        <f>IF(L717 = 0, 0, E717/L717)</f>
        <v>33.07692307692308</v>
      </c>
      <c r="Q717" t="str">
        <f>MID(N717,1,FIND("/",N717,1)-1)</f>
        <v>theater</v>
      </c>
      <c r="R717" t="str">
        <f>MID(N717,FIND("/",N717,1)+1,LEN(N717))</f>
        <v>plays</v>
      </c>
      <c r="S717" s="10">
        <f>(((J717/60)/60)/24)+DATE(1970,1,1)+(-5/24)</f>
        <v>42022.453194444439</v>
      </c>
      <c r="T717" s="10">
        <f>(((I717/60)/60)/24)+DATE(1970,1,1)+(-5/24)</f>
        <v>42063.291666666664</v>
      </c>
    </row>
    <row r="718" spans="1:20" ht="43.2" x14ac:dyDescent="0.3">
      <c r="A718">
        <v>3998</v>
      </c>
      <c r="B718" s="3" t="s">
        <v>3993</v>
      </c>
      <c r="C718" s="3" t="s">
        <v>8103</v>
      </c>
      <c r="D718">
        <v>1250</v>
      </c>
      <c r="E718">
        <v>715</v>
      </c>
      <c r="F718" t="s">
        <v>8220</v>
      </c>
      <c r="G718" t="s">
        <v>8223</v>
      </c>
      <c r="H718" t="s">
        <v>8245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8270</v>
      </c>
      <c r="O718" s="5">
        <f>((E718/D718) *100)</f>
        <v>57.199999999999996</v>
      </c>
      <c r="P718" s="6">
        <f>IF(L718 = 0, 0, E718/L718)</f>
        <v>59.583333333333336</v>
      </c>
      <c r="Q718" t="str">
        <f>MID(N718,1,FIND("/",N718,1)-1)</f>
        <v>theater</v>
      </c>
      <c r="R718" t="str">
        <f>MID(N718,FIND("/",N718,1)+1,LEN(N718))</f>
        <v>plays</v>
      </c>
      <c r="S718" s="10">
        <f>(((J718/60)/60)/24)+DATE(1970,1,1)+(-5/24)</f>
        <v>42061.754930555551</v>
      </c>
      <c r="T718" s="10">
        <f>(((I718/60)/60)/24)+DATE(1970,1,1)+(-5/24)</f>
        <v>42091.713263888887</v>
      </c>
    </row>
    <row r="719" spans="1:20" ht="43.2" x14ac:dyDescent="0.3">
      <c r="A719">
        <v>2558</v>
      </c>
      <c r="B719" s="3" t="s">
        <v>2557</v>
      </c>
      <c r="C719" s="3" t="s">
        <v>6667</v>
      </c>
      <c r="D719">
        <v>1250</v>
      </c>
      <c r="E719">
        <v>1361</v>
      </c>
      <c r="F719" t="s">
        <v>8218</v>
      </c>
      <c r="G719" t="s">
        <v>8225</v>
      </c>
      <c r="H719" t="s">
        <v>8247</v>
      </c>
      <c r="I719">
        <v>1430488740</v>
      </c>
      <c r="J719">
        <v>1427747906</v>
      </c>
      <c r="K719" t="b">
        <v>0</v>
      </c>
      <c r="L719">
        <v>18</v>
      </c>
      <c r="M719" t="b">
        <v>1</v>
      </c>
      <c r="N719" t="s">
        <v>8299</v>
      </c>
      <c r="O719" s="5">
        <f>((E719/D719) *100)</f>
        <v>108.88</v>
      </c>
      <c r="P719" s="6">
        <f>IF(L719 = 0, 0, E719/L719)</f>
        <v>75.611111111111114</v>
      </c>
      <c r="Q719" t="str">
        <f>MID(N719,1,FIND("/",N719,1)-1)</f>
        <v>music</v>
      </c>
      <c r="R719" t="str">
        <f>MID(N719,FIND("/",N719,1)+1,LEN(N719))</f>
        <v>classical music</v>
      </c>
      <c r="S719" s="10">
        <f>(((J719/60)/60)/24)+DATE(1970,1,1)+(-5/24)</f>
        <v>42093.651689814818</v>
      </c>
      <c r="T719" s="10">
        <f>(((I719/60)/60)/24)+DATE(1970,1,1)+(-5/24)</f>
        <v>42125.374305555553</v>
      </c>
    </row>
    <row r="720" spans="1:20" ht="43.2" x14ac:dyDescent="0.3">
      <c r="A720">
        <v>3762</v>
      </c>
      <c r="B720" s="3" t="s">
        <v>3758</v>
      </c>
      <c r="C720" s="3" t="s">
        <v>7871</v>
      </c>
      <c r="D720">
        <v>1250</v>
      </c>
      <c r="E720">
        <v>1328</v>
      </c>
      <c r="F720" t="s">
        <v>8218</v>
      </c>
      <c r="G720" t="s">
        <v>8224</v>
      </c>
      <c r="H720" t="s">
        <v>8246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8304</v>
      </c>
      <c r="O720" s="5">
        <f>((E720/D720) *100)</f>
        <v>106.24</v>
      </c>
      <c r="P720" s="6">
        <f>IF(L720 = 0, 0, E720/L720)</f>
        <v>47.428571428571431</v>
      </c>
      <c r="Q720" t="str">
        <f>MID(N720,1,FIND("/",N720,1)-1)</f>
        <v>theater</v>
      </c>
      <c r="R720" t="str">
        <f>MID(N720,FIND("/",N720,1)+1,LEN(N720))</f>
        <v>musical</v>
      </c>
      <c r="S720" s="10">
        <f>(((J720/60)/60)/24)+DATE(1970,1,1)+(-5/24)</f>
        <v>42193.605196759258</v>
      </c>
      <c r="T720" s="10">
        <f>(((I720/60)/60)/24)+DATE(1970,1,1)+(-5/24)</f>
        <v>42218.605196759258</v>
      </c>
    </row>
    <row r="721" spans="1:20" ht="43.2" x14ac:dyDescent="0.3">
      <c r="A721">
        <v>1728</v>
      </c>
      <c r="B721" s="3" t="s">
        <v>1728</v>
      </c>
      <c r="C721" s="3" t="s">
        <v>5837</v>
      </c>
      <c r="D721">
        <v>1250</v>
      </c>
      <c r="E721">
        <v>855</v>
      </c>
      <c r="F721" t="s">
        <v>8220</v>
      </c>
      <c r="G721" t="s">
        <v>8223</v>
      </c>
      <c r="H721" t="s">
        <v>8245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8292</v>
      </c>
      <c r="O721" s="5">
        <f>((E721/D721) *100)</f>
        <v>68.400000000000006</v>
      </c>
      <c r="P721" s="6">
        <f>IF(L721 = 0, 0, E721/L721)</f>
        <v>122.14285714285714</v>
      </c>
      <c r="Q721" t="str">
        <f>MID(N721,1,FIND("/",N721,1)-1)</f>
        <v>music</v>
      </c>
      <c r="R721" t="str">
        <f>MID(N721,FIND("/",N721,1)+1,LEN(N721))</f>
        <v>faith</v>
      </c>
      <c r="S721" s="10">
        <f>(((J721/60)/60)/24)+DATE(1970,1,1)+(-5/24)</f>
        <v>42268.417523148142</v>
      </c>
      <c r="T721" s="10">
        <f>(((I721/60)/60)/24)+DATE(1970,1,1)+(-5/24)</f>
        <v>42298.417523148142</v>
      </c>
    </row>
    <row r="722" spans="1:20" ht="43.2" x14ac:dyDescent="0.3">
      <c r="A722">
        <v>3129</v>
      </c>
      <c r="B722" s="3" t="s">
        <v>3128</v>
      </c>
      <c r="C722" s="3" t="s">
        <v>7238</v>
      </c>
      <c r="D722">
        <v>1250</v>
      </c>
      <c r="E722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8270</v>
      </c>
      <c r="O722" s="5">
        <f>((E722/D722) *100)</f>
        <v>0.8</v>
      </c>
      <c r="P722" s="6">
        <f>IF(L722 = 0, 0, E722/L722)</f>
        <v>10</v>
      </c>
      <c r="Q722" t="str">
        <f>MID(N722,1,FIND("/",N722,1)-1)</f>
        <v>theater</v>
      </c>
      <c r="R722" t="str">
        <f>MID(N722,FIND("/",N722,1)+1,LEN(N722))</f>
        <v>plays</v>
      </c>
      <c r="S722" s="10">
        <f>(((J722/60)/60)/24)+DATE(1970,1,1)+(-5/24)</f>
        <v>42803.634479166663</v>
      </c>
      <c r="T722" s="10">
        <f>(((I722/60)/60)/24)+DATE(1970,1,1)+(-5/24)</f>
        <v>42843.592812499999</v>
      </c>
    </row>
    <row r="723" spans="1:20" ht="57.6" x14ac:dyDescent="0.3">
      <c r="A723">
        <v>828</v>
      </c>
      <c r="B723" s="3" t="s">
        <v>828</v>
      </c>
      <c r="C723" s="3" t="s">
        <v>4937</v>
      </c>
      <c r="D723">
        <v>1300</v>
      </c>
      <c r="E723">
        <v>1391</v>
      </c>
      <c r="F723" t="s">
        <v>8218</v>
      </c>
      <c r="G723" t="s">
        <v>8223</v>
      </c>
      <c r="H723" t="s">
        <v>8245</v>
      </c>
      <c r="I723">
        <v>1340641440</v>
      </c>
      <c r="J723">
        <v>1339549982</v>
      </c>
      <c r="K723" t="b">
        <v>0</v>
      </c>
      <c r="L723">
        <v>38</v>
      </c>
      <c r="M723" t="b">
        <v>1</v>
      </c>
      <c r="N723" t="s">
        <v>8275</v>
      </c>
      <c r="O723" s="5">
        <f>((E723/D723) *100)</f>
        <v>107</v>
      </c>
      <c r="P723" s="6">
        <f>IF(L723 = 0, 0, E723/L723)</f>
        <v>36.60526315789474</v>
      </c>
      <c r="Q723" t="str">
        <f>MID(N723,1,FIND("/",N723,1)-1)</f>
        <v>music</v>
      </c>
      <c r="R723" t="str">
        <f>MID(N723,FIND("/",N723,1)+1,LEN(N723))</f>
        <v>rock</v>
      </c>
      <c r="S723" s="10">
        <f>(((J723/60)/60)/24)+DATE(1970,1,1)+(-5/24)</f>
        <v>41072.84238425926</v>
      </c>
      <c r="T723" s="10">
        <f>(((I723/60)/60)/24)+DATE(1970,1,1)+(-5/24)</f>
        <v>41085.474999999999</v>
      </c>
    </row>
    <row r="724" spans="1:20" ht="43.2" x14ac:dyDescent="0.3">
      <c r="A724">
        <v>110</v>
      </c>
      <c r="B724" s="3" t="s">
        <v>112</v>
      </c>
      <c r="C724" s="3" t="s">
        <v>4220</v>
      </c>
      <c r="D724">
        <v>1300</v>
      </c>
      <c r="E724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8265</v>
      </c>
      <c r="O724" s="5">
        <f>((E724/D724) *100)</f>
        <v>130.76923076923077</v>
      </c>
      <c r="P724" s="6">
        <f>IF(L724 = 0, 0, E724/L724)</f>
        <v>65.384615384615387</v>
      </c>
      <c r="Q724" t="str">
        <f>MID(N724,1,FIND("/",N724,1)-1)</f>
        <v>film &amp; video</v>
      </c>
      <c r="R724" t="str">
        <f>MID(N724,FIND("/",N724,1)+1,LEN(N724))</f>
        <v>shorts</v>
      </c>
      <c r="S724" s="10">
        <f>(((J724/60)/60)/24)+DATE(1970,1,1)+(-5/24)</f>
        <v>41557.741354166668</v>
      </c>
      <c r="T724" s="10">
        <f>(((I724/60)/60)/24)+DATE(1970,1,1)+(-5/24)</f>
        <v>41592.040972222218</v>
      </c>
    </row>
    <row r="725" spans="1:20" ht="43.2" x14ac:dyDescent="0.3">
      <c r="A725">
        <v>103</v>
      </c>
      <c r="B725" s="3" t="s">
        <v>105</v>
      </c>
      <c r="C725" s="3" t="s">
        <v>4213</v>
      </c>
      <c r="D725">
        <v>1300</v>
      </c>
      <c r="E725">
        <v>1367</v>
      </c>
      <c r="F725" t="s">
        <v>8218</v>
      </c>
      <c r="G725" t="s">
        <v>8224</v>
      </c>
      <c r="H725" t="s">
        <v>8246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8265</v>
      </c>
      <c r="O725" s="5">
        <f>((E725/D725) *100)</f>
        <v>105.15384615384616</v>
      </c>
      <c r="P725" s="6">
        <f>IF(L725 = 0, 0, E725/L725)</f>
        <v>27.897959183673468</v>
      </c>
      <c r="Q725" t="str">
        <f>MID(N725,1,FIND("/",N725,1)-1)</f>
        <v>film &amp; video</v>
      </c>
      <c r="R725" t="str">
        <f>MID(N725,FIND("/",N725,1)+1,LEN(N725))</f>
        <v>shorts</v>
      </c>
      <c r="S725" s="10">
        <f>(((J725/60)/60)/24)+DATE(1970,1,1)+(-5/24)</f>
        <v>41682.597569444442</v>
      </c>
      <c r="T725" s="10">
        <f>(((I725/60)/60)/24)+DATE(1970,1,1)+(-5/24)</f>
        <v>41705.597569444442</v>
      </c>
    </row>
    <row r="726" spans="1:20" ht="43.2" x14ac:dyDescent="0.3">
      <c r="A726">
        <v>79</v>
      </c>
      <c r="B726" s="3" t="s">
        <v>81</v>
      </c>
      <c r="C726" s="3" t="s">
        <v>4189</v>
      </c>
      <c r="D726">
        <v>1300</v>
      </c>
      <c r="E726">
        <v>1651</v>
      </c>
      <c r="F726" t="s">
        <v>8218</v>
      </c>
      <c r="G726" t="s">
        <v>8224</v>
      </c>
      <c r="H726" t="s">
        <v>8246</v>
      </c>
      <c r="I726">
        <v>1398451093</v>
      </c>
      <c r="J726">
        <v>1395859093</v>
      </c>
      <c r="K726" t="b">
        <v>0</v>
      </c>
      <c r="L726">
        <v>41</v>
      </c>
      <c r="M726" t="b">
        <v>1</v>
      </c>
      <c r="N726" t="s">
        <v>8265</v>
      </c>
      <c r="O726" s="5">
        <f>((E726/D726) *100)</f>
        <v>127</v>
      </c>
      <c r="P726" s="6">
        <f>IF(L726 = 0, 0, E726/L726)</f>
        <v>40.268292682926827</v>
      </c>
      <c r="Q726" t="str">
        <f>MID(N726,1,FIND("/",N726,1)-1)</f>
        <v>film &amp; video</v>
      </c>
      <c r="R726" t="str">
        <f>MID(N726,FIND("/",N726,1)+1,LEN(N726))</f>
        <v>shorts</v>
      </c>
      <c r="S726" s="10">
        <f>(((J726/60)/60)/24)+DATE(1970,1,1)+(-5/24)</f>
        <v>41724.568206018514</v>
      </c>
      <c r="T726" s="10">
        <f>(((I726/60)/60)/24)+DATE(1970,1,1)+(-5/24)</f>
        <v>41754.568206018514</v>
      </c>
    </row>
    <row r="727" spans="1:20" ht="43.2" x14ac:dyDescent="0.3">
      <c r="A727">
        <v>1851</v>
      </c>
      <c r="B727" s="3" t="s">
        <v>1851</v>
      </c>
      <c r="C727" s="3" t="s">
        <v>5960</v>
      </c>
      <c r="D727">
        <v>1300</v>
      </c>
      <c r="E727">
        <v>1301</v>
      </c>
      <c r="F727" t="s">
        <v>8218</v>
      </c>
      <c r="G727" t="s">
        <v>8223</v>
      </c>
      <c r="H727" t="s">
        <v>8245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8275</v>
      </c>
      <c r="O727" s="5">
        <f>((E727/D727) *100)</f>
        <v>100.07692307692308</v>
      </c>
      <c r="P727" s="6">
        <f>IF(L727 = 0, 0, E727/L727)</f>
        <v>50.03846153846154</v>
      </c>
      <c r="Q727" t="str">
        <f>MID(N727,1,FIND("/",N727,1)-1)</f>
        <v>music</v>
      </c>
      <c r="R727" t="str">
        <f>MID(N727,FIND("/",N727,1)+1,LEN(N727))</f>
        <v>rock</v>
      </c>
      <c r="S727" s="10">
        <f>(((J727/60)/60)/24)+DATE(1970,1,1)+(-5/24)</f>
        <v>41827.69835648148</v>
      </c>
      <c r="T727" s="10">
        <f>(((I727/60)/60)/24)+DATE(1970,1,1)+(-5/24)</f>
        <v>41847.833333333328</v>
      </c>
    </row>
    <row r="728" spans="1:20" ht="43.2" x14ac:dyDescent="0.3">
      <c r="A728">
        <v>3976</v>
      </c>
      <c r="B728" s="3" t="s">
        <v>3972</v>
      </c>
      <c r="C728" s="3" t="s">
        <v>8082</v>
      </c>
      <c r="D728">
        <v>1300</v>
      </c>
      <c r="E728">
        <v>620</v>
      </c>
      <c r="F728" t="s">
        <v>8220</v>
      </c>
      <c r="G728" t="s">
        <v>8223</v>
      </c>
      <c r="H728" t="s">
        <v>8245</v>
      </c>
      <c r="I728">
        <v>1406876400</v>
      </c>
      <c r="J728">
        <v>1405024561</v>
      </c>
      <c r="K728" t="b">
        <v>0</v>
      </c>
      <c r="L728">
        <v>10</v>
      </c>
      <c r="M728" t="b">
        <v>0</v>
      </c>
      <c r="N728" t="s">
        <v>8270</v>
      </c>
      <c r="O728" s="5">
        <f>((E728/D728) *100)</f>
        <v>47.692307692307693</v>
      </c>
      <c r="P728" s="6">
        <f>IF(L728 = 0, 0, E728/L728)</f>
        <v>62</v>
      </c>
      <c r="Q728" t="str">
        <f>MID(N728,1,FIND("/",N728,1)-1)</f>
        <v>theater</v>
      </c>
      <c r="R728" t="str">
        <f>MID(N728,FIND("/",N728,1)+1,LEN(N728))</f>
        <v>plays</v>
      </c>
      <c r="S728" s="10">
        <f>(((J728/60)/60)/24)+DATE(1970,1,1)+(-5/24)</f>
        <v>41830.650011574071</v>
      </c>
      <c r="T728" s="10">
        <f>(((I728/60)/60)/24)+DATE(1970,1,1)+(-5/24)</f>
        <v>41852.083333333328</v>
      </c>
    </row>
    <row r="729" spans="1:20" ht="28.8" x14ac:dyDescent="0.3">
      <c r="A729">
        <v>3710</v>
      </c>
      <c r="B729" s="3" t="s">
        <v>3706</v>
      </c>
      <c r="C729" s="3" t="s">
        <v>7819</v>
      </c>
      <c r="D729">
        <v>1300</v>
      </c>
      <c r="E729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8270</v>
      </c>
      <c r="O729" s="5">
        <f>((E729/D729) *100)</f>
        <v>141.15384615384616</v>
      </c>
      <c r="P729" s="6">
        <f>IF(L729 = 0, 0, E729/L729)</f>
        <v>67.962962962962962</v>
      </c>
      <c r="Q729" t="str">
        <f>MID(N729,1,FIND("/",N729,1)-1)</f>
        <v>theater</v>
      </c>
      <c r="R729" t="str">
        <f>MID(N729,FIND("/",N729,1)+1,LEN(N729))</f>
        <v>plays</v>
      </c>
      <c r="S729" s="10">
        <f>(((J729/60)/60)/24)+DATE(1970,1,1)+(-5/24)</f>
        <v>42072.367916666662</v>
      </c>
      <c r="T729" s="10">
        <f>(((I729/60)/60)/24)+DATE(1970,1,1)+(-5/24)</f>
        <v>42097.367916666662</v>
      </c>
    </row>
    <row r="730" spans="1:20" ht="43.2" x14ac:dyDescent="0.3">
      <c r="A730">
        <v>1377</v>
      </c>
      <c r="B730" s="3" t="s">
        <v>1377</v>
      </c>
      <c r="C730" s="3" t="s">
        <v>5486</v>
      </c>
      <c r="D730">
        <v>1300</v>
      </c>
      <c r="E730">
        <v>1510</v>
      </c>
      <c r="F730" t="s">
        <v>8218</v>
      </c>
      <c r="G730" t="s">
        <v>8223</v>
      </c>
      <c r="H730" t="s">
        <v>8245</v>
      </c>
      <c r="I730">
        <v>1486095060</v>
      </c>
      <c r="J730">
        <v>1484198170</v>
      </c>
      <c r="K730" t="b">
        <v>0</v>
      </c>
      <c r="L730">
        <v>31</v>
      </c>
      <c r="M730" t="b">
        <v>1</v>
      </c>
      <c r="N730" t="s">
        <v>8275</v>
      </c>
      <c r="O730" s="5">
        <f>((E730/D730) *100)</f>
        <v>116.15384615384616</v>
      </c>
      <c r="P730" s="6">
        <f>IF(L730 = 0, 0, E730/L730)</f>
        <v>48.70967741935484</v>
      </c>
      <c r="Q730" t="str">
        <f>MID(N730,1,FIND("/",N730,1)-1)</f>
        <v>music</v>
      </c>
      <c r="R730" t="str">
        <f>MID(N730,FIND("/",N730,1)+1,LEN(N730))</f>
        <v>rock</v>
      </c>
      <c r="S730" s="10">
        <f>(((J730/60)/60)/24)+DATE(1970,1,1)+(-5/24)</f>
        <v>42747.01122685185</v>
      </c>
      <c r="T730" s="10">
        <f>(((I730/60)/60)/24)+DATE(1970,1,1)+(-5/24)</f>
        <v>42768.96597222222</v>
      </c>
    </row>
    <row r="731" spans="1:20" ht="43.2" x14ac:dyDescent="0.3">
      <c r="A731">
        <v>1033</v>
      </c>
      <c r="B731" s="3" t="s">
        <v>1033</v>
      </c>
      <c r="C731" s="3" t="s">
        <v>5142</v>
      </c>
      <c r="D731">
        <v>1328</v>
      </c>
      <c r="E731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8279</v>
      </c>
      <c r="O731" s="5">
        <f>((E731/D731) *100)</f>
        <v>102.86144578313252</v>
      </c>
      <c r="P731" s="6">
        <f>IF(L731 = 0, 0, E731/L731)</f>
        <v>50.592592592592595</v>
      </c>
      <c r="Q731" t="str">
        <f>MID(N731,1,FIND("/",N731,1)-1)</f>
        <v>music</v>
      </c>
      <c r="R731" t="str">
        <f>MID(N731,FIND("/",N731,1)+1,LEN(N731))</f>
        <v>electronic music</v>
      </c>
      <c r="S731" s="10">
        <f>(((J731/60)/60)/24)+DATE(1970,1,1)+(-5/24)</f>
        <v>42688.524074074077</v>
      </c>
      <c r="T731" s="10">
        <f>(((I731/60)/60)/24)+DATE(1970,1,1)+(-5/24)</f>
        <v>42716.524074074077</v>
      </c>
    </row>
    <row r="732" spans="1:20" ht="43.2" x14ac:dyDescent="0.3">
      <c r="A732">
        <v>2999</v>
      </c>
      <c r="B732" s="3" t="s">
        <v>2998</v>
      </c>
      <c r="C732" s="3" t="s">
        <v>7108</v>
      </c>
      <c r="D732">
        <v>1350</v>
      </c>
      <c r="E732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8302</v>
      </c>
      <c r="O732" s="5">
        <f>((E732/D732) *100)</f>
        <v>118.88888888888889</v>
      </c>
      <c r="P732" s="6">
        <f>IF(L732 = 0, 0, E732/L732)</f>
        <v>80.25</v>
      </c>
      <c r="Q732" t="str">
        <f>MID(N732,1,FIND("/",N732,1)-1)</f>
        <v>theater</v>
      </c>
      <c r="R732" t="str">
        <f>MID(N732,FIND("/",N732,1)+1,LEN(N732))</f>
        <v>spaces</v>
      </c>
      <c r="S732" s="10">
        <f>(((J732/60)/60)/24)+DATE(1970,1,1)+(-5/24)</f>
        <v>42780.531944444439</v>
      </c>
      <c r="T732" s="10">
        <f>(((I732/60)/60)/24)+DATE(1970,1,1)+(-5/24)</f>
        <v>42794.874999999993</v>
      </c>
    </row>
    <row r="733" spans="1:20" ht="43.2" x14ac:dyDescent="0.3">
      <c r="A733">
        <v>2043</v>
      </c>
      <c r="B733" s="3" t="s">
        <v>2043</v>
      </c>
      <c r="C733" s="3" t="s">
        <v>6152</v>
      </c>
      <c r="D733">
        <v>1385</v>
      </c>
      <c r="E733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8294</v>
      </c>
      <c r="O733" s="5">
        <f>((E733/D733) *100)</f>
        <v>506.20938628158842</v>
      </c>
      <c r="P733" s="6">
        <f>IF(L733 = 0, 0, E733/L733)</f>
        <v>36.326424870466319</v>
      </c>
      <c r="Q733" t="str">
        <f>MID(N733,1,FIND("/",N733,1)-1)</f>
        <v>technology</v>
      </c>
      <c r="R733" t="str">
        <f>MID(N733,FIND("/",N733,1)+1,LEN(N733))</f>
        <v>hardware</v>
      </c>
      <c r="S733" s="10">
        <f>(((J733/60)/60)/24)+DATE(1970,1,1)+(-5/24)</f>
        <v>42660.968483796292</v>
      </c>
      <c r="T733" s="10">
        <f>(((I733/60)/60)/24)+DATE(1970,1,1)+(-5/24)</f>
        <v>42714.999305555553</v>
      </c>
    </row>
    <row r="734" spans="1:20" ht="43.2" x14ac:dyDescent="0.3">
      <c r="A734">
        <v>3522</v>
      </c>
      <c r="B734" s="3" t="s">
        <v>3520</v>
      </c>
      <c r="C734" s="3" t="s">
        <v>7631</v>
      </c>
      <c r="D734">
        <v>1395</v>
      </c>
      <c r="E73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8270</v>
      </c>
      <c r="O734" s="5">
        <f>((E734/D734) *100)</f>
        <v>100</v>
      </c>
      <c r="P734" s="6">
        <f>IF(L734 = 0, 0, E734/L734)</f>
        <v>41.029411764705884</v>
      </c>
      <c r="Q734" t="str">
        <f>MID(N734,1,FIND("/",N734,1)-1)</f>
        <v>theater</v>
      </c>
      <c r="R734" t="str">
        <f>MID(N734,FIND("/",N734,1)+1,LEN(N734))</f>
        <v>plays</v>
      </c>
      <c r="S734" s="10">
        <f>(((J734/60)/60)/24)+DATE(1970,1,1)+(-5/24)</f>
        <v>42234.581550925919</v>
      </c>
      <c r="T734" s="10">
        <f>(((I734/60)/60)/24)+DATE(1970,1,1)+(-5/24)</f>
        <v>42262.212500000001</v>
      </c>
    </row>
    <row r="735" spans="1:20" ht="43.2" x14ac:dyDescent="0.3">
      <c r="A735">
        <v>936</v>
      </c>
      <c r="B735" s="3" t="s">
        <v>936</v>
      </c>
      <c r="C735" s="3" t="s">
        <v>5045</v>
      </c>
      <c r="D735">
        <v>1400</v>
      </c>
      <c r="E735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8277</v>
      </c>
      <c r="O735" s="5">
        <f>((E735/D735) *100)</f>
        <v>0</v>
      </c>
      <c r="P735" s="6">
        <f>IF(L735 = 0, 0, E735/L735)</f>
        <v>0</v>
      </c>
      <c r="Q735" t="str">
        <f>MID(N735,1,FIND("/",N735,1)-1)</f>
        <v>music</v>
      </c>
      <c r="R735" t="str">
        <f>MID(N735,FIND("/",N735,1)+1,LEN(N735))</f>
        <v>jazz</v>
      </c>
      <c r="S735" s="10">
        <f>(((J735/60)/60)/24)+DATE(1970,1,1)+(-5/24)</f>
        <v>40882.815844907404</v>
      </c>
      <c r="T735" s="10">
        <f>(((I735/60)/60)/24)+DATE(1970,1,1)+(-5/24)</f>
        <v>40926.625</v>
      </c>
    </row>
    <row r="736" spans="1:20" ht="57.6" x14ac:dyDescent="0.3">
      <c r="A736">
        <v>742</v>
      </c>
      <c r="B736" s="3" t="s">
        <v>742</v>
      </c>
      <c r="C736" s="3" t="s">
        <v>4851</v>
      </c>
      <c r="D736">
        <v>1400</v>
      </c>
      <c r="E736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8273</v>
      </c>
      <c r="O736" s="5">
        <f>((E736/D736) *100)</f>
        <v>110.71428571428572</v>
      </c>
      <c r="P736" s="6">
        <f>IF(L736 = 0, 0, E736/L736)</f>
        <v>67.391304347826093</v>
      </c>
      <c r="Q736" t="str">
        <f>MID(N736,1,FIND("/",N736,1)-1)</f>
        <v>publishing</v>
      </c>
      <c r="R736" t="str">
        <f>MID(N736,FIND("/",N736,1)+1,LEN(N736))</f>
        <v>nonfiction</v>
      </c>
      <c r="S736" s="10">
        <f>(((J736/60)/60)/24)+DATE(1970,1,1)+(-5/24)</f>
        <v>41689.709629629629</v>
      </c>
      <c r="T736" s="10">
        <f>(((I736/60)/60)/24)+DATE(1970,1,1)+(-5/24)</f>
        <v>41719.667962962958</v>
      </c>
    </row>
    <row r="737" spans="1:20" ht="57.6" x14ac:dyDescent="0.3">
      <c r="A737">
        <v>415</v>
      </c>
      <c r="B737" s="3" t="s">
        <v>415</v>
      </c>
      <c r="C737" s="3" t="s">
        <v>4524</v>
      </c>
      <c r="D737">
        <v>1400</v>
      </c>
      <c r="E737">
        <v>1430.06</v>
      </c>
      <c r="F737" t="s">
        <v>8218</v>
      </c>
      <c r="G737" t="s">
        <v>8228</v>
      </c>
      <c r="H737" t="s">
        <v>8250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8268</v>
      </c>
      <c r="O737" s="5">
        <f>((E737/D737) *100)</f>
        <v>102.14714285714285</v>
      </c>
      <c r="P737" s="6">
        <f>IF(L737 = 0, 0, E737/L737)</f>
        <v>68.09809523809524</v>
      </c>
      <c r="Q737" t="str">
        <f>MID(N737,1,FIND("/",N737,1)-1)</f>
        <v>film &amp; video</v>
      </c>
      <c r="R737" t="str">
        <f>MID(N737,FIND("/",N737,1)+1,LEN(N737))</f>
        <v>documentary</v>
      </c>
      <c r="S737" s="10">
        <f>(((J737/60)/60)/24)+DATE(1970,1,1)+(-5/24)</f>
        <v>41904.643541666665</v>
      </c>
      <c r="T737" s="10">
        <f>(((I737/60)/60)/24)+DATE(1970,1,1)+(-5/24)</f>
        <v>41929.291666666664</v>
      </c>
    </row>
    <row r="738" spans="1:20" ht="57.6" x14ac:dyDescent="0.3">
      <c r="A738">
        <v>3962</v>
      </c>
      <c r="B738" s="3" t="s">
        <v>3958</v>
      </c>
      <c r="C738" s="3" t="s">
        <v>8068</v>
      </c>
      <c r="D738">
        <v>1400</v>
      </c>
      <c r="E73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8270</v>
      </c>
      <c r="O738" s="5">
        <f>((E738/D738) *100)</f>
        <v>3.214285714285714</v>
      </c>
      <c r="P738" s="6">
        <f>IF(L738 = 0, 0, E738/L738)</f>
        <v>15</v>
      </c>
      <c r="Q738" t="str">
        <f>MID(N738,1,FIND("/",N738,1)-1)</f>
        <v>theater</v>
      </c>
      <c r="R738" t="str">
        <f>MID(N738,FIND("/",N738,1)+1,LEN(N738))</f>
        <v>plays</v>
      </c>
      <c r="S738" s="10">
        <f>(((J738/60)/60)/24)+DATE(1970,1,1)+(-5/24)</f>
        <v>42311.413124999999</v>
      </c>
      <c r="T738" s="10">
        <f>(((I738/60)/60)/24)+DATE(1970,1,1)+(-5/24)</f>
        <v>42336.413124999999</v>
      </c>
    </row>
    <row r="739" spans="1:20" ht="28.8" x14ac:dyDescent="0.3">
      <c r="A739">
        <v>855</v>
      </c>
      <c r="B739" s="3" t="s">
        <v>855</v>
      </c>
      <c r="C739" s="3" t="s">
        <v>4964</v>
      </c>
      <c r="D739">
        <v>1450</v>
      </c>
      <c r="E739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8276</v>
      </c>
      <c r="O739" s="5">
        <f>((E739/D739) *100)</f>
        <v>103.44827586206897</v>
      </c>
      <c r="P739" s="6">
        <f>IF(L739 = 0, 0, E739/L739)</f>
        <v>31.914893617021278</v>
      </c>
      <c r="Q739" t="str">
        <f>MID(N739,1,FIND("/",N739,1)-1)</f>
        <v>music</v>
      </c>
      <c r="R739" t="str">
        <f>MID(N739,FIND("/",N739,1)+1,LEN(N739))</f>
        <v>metal</v>
      </c>
      <c r="S739" s="10">
        <f>(((J739/60)/60)/24)+DATE(1970,1,1)+(-5/24)</f>
        <v>42544.916863425926</v>
      </c>
      <c r="T739" s="10">
        <f>(((I739/60)/60)/24)+DATE(1970,1,1)+(-5/24)</f>
        <v>42574.916863425926</v>
      </c>
    </row>
    <row r="740" spans="1:20" ht="57.6" x14ac:dyDescent="0.3">
      <c r="A740">
        <v>772</v>
      </c>
      <c r="B740" s="3" t="s">
        <v>772</v>
      </c>
      <c r="C740" s="3" t="s">
        <v>4881</v>
      </c>
      <c r="D740">
        <v>1500</v>
      </c>
      <c r="E740">
        <v>50</v>
      </c>
      <c r="F740" t="s">
        <v>8220</v>
      </c>
      <c r="G740" t="s">
        <v>8223</v>
      </c>
      <c r="H740" t="s">
        <v>8245</v>
      </c>
      <c r="I740">
        <v>1257047940</v>
      </c>
      <c r="J740">
        <v>1252718519</v>
      </c>
      <c r="K740" t="b">
        <v>0</v>
      </c>
      <c r="L740">
        <v>1</v>
      </c>
      <c r="M740" t="b">
        <v>0</v>
      </c>
      <c r="N740" t="s">
        <v>8274</v>
      </c>
      <c r="O740" s="5">
        <f>((E740/D740) *100)</f>
        <v>3.3333333333333335</v>
      </c>
      <c r="P740" s="6">
        <f>IF(L740 = 0, 0, E740/L740)</f>
        <v>50</v>
      </c>
      <c r="Q740" t="str">
        <f>MID(N740,1,FIND("/",N740,1)-1)</f>
        <v>publishing</v>
      </c>
      <c r="R740" t="str">
        <f>MID(N740,FIND("/",N740,1)+1,LEN(N740))</f>
        <v>fiction</v>
      </c>
      <c r="S740" s="10">
        <f>(((J740/60)/60)/24)+DATE(1970,1,1)+(-5/24)</f>
        <v>40067.848599537036</v>
      </c>
      <c r="T740" s="10">
        <f>(((I740/60)/60)/24)+DATE(1970,1,1)+(-5/24)</f>
        <v>40117.957638888889</v>
      </c>
    </row>
    <row r="741" spans="1:20" ht="43.2" x14ac:dyDescent="0.3">
      <c r="A741">
        <v>2290</v>
      </c>
      <c r="B741" s="3" t="s">
        <v>2290</v>
      </c>
      <c r="C741" s="3" t="s">
        <v>6399</v>
      </c>
      <c r="D741">
        <v>1500</v>
      </c>
      <c r="E741">
        <v>1561</v>
      </c>
      <c r="F741" t="s">
        <v>8218</v>
      </c>
      <c r="G741" t="s">
        <v>8223</v>
      </c>
      <c r="H741" t="s">
        <v>8245</v>
      </c>
      <c r="I741">
        <v>1259686800</v>
      </c>
      <c r="J741">
        <v>1252908330</v>
      </c>
      <c r="K741" t="b">
        <v>0</v>
      </c>
      <c r="L741">
        <v>29</v>
      </c>
      <c r="M741" t="b">
        <v>1</v>
      </c>
      <c r="N741" t="s">
        <v>8275</v>
      </c>
      <c r="O741" s="5">
        <f>((E741/D741) *100)</f>
        <v>104.06666666666666</v>
      </c>
      <c r="P741" s="6">
        <f>IF(L741 = 0, 0, E741/L741)</f>
        <v>53.827586206896555</v>
      </c>
      <c r="Q741" t="str">
        <f>MID(N741,1,FIND("/",N741,1)-1)</f>
        <v>music</v>
      </c>
      <c r="R741" t="str">
        <f>MID(N741,FIND("/",N741,1)+1,LEN(N741))</f>
        <v>rock</v>
      </c>
      <c r="S741" s="10">
        <f>(((J741/60)/60)/24)+DATE(1970,1,1)+(-5/24)</f>
        <v>40070.045486111107</v>
      </c>
      <c r="T741" s="10">
        <f>(((I741/60)/60)/24)+DATE(1970,1,1)+(-5/24)</f>
        <v>40148.5</v>
      </c>
    </row>
    <row r="742" spans="1:20" ht="57.6" x14ac:dyDescent="0.3">
      <c r="A742">
        <v>96</v>
      </c>
      <c r="B742" s="3" t="s">
        <v>98</v>
      </c>
      <c r="C742" s="3" t="s">
        <v>4206</v>
      </c>
      <c r="D742">
        <v>1500</v>
      </c>
      <c r="E742">
        <v>1720</v>
      </c>
      <c r="F742" t="s">
        <v>8218</v>
      </c>
      <c r="G742" t="s">
        <v>8223</v>
      </c>
      <c r="H742" t="s">
        <v>8245</v>
      </c>
      <c r="I742">
        <v>1280631600</v>
      </c>
      <c r="J742">
        <v>1274889241</v>
      </c>
      <c r="K742" t="b">
        <v>0</v>
      </c>
      <c r="L742">
        <v>34</v>
      </c>
      <c r="M742" t="b">
        <v>1</v>
      </c>
      <c r="N742" t="s">
        <v>8265</v>
      </c>
      <c r="O742" s="5">
        <f>((E742/D742) *100)</f>
        <v>114.66666666666667</v>
      </c>
      <c r="P742" s="6">
        <f>IF(L742 = 0, 0, E742/L742)</f>
        <v>50.588235294117645</v>
      </c>
      <c r="Q742" t="str">
        <f>MID(N742,1,FIND("/",N742,1)-1)</f>
        <v>film &amp; video</v>
      </c>
      <c r="R742" t="str">
        <f>MID(N742,FIND("/",N742,1)+1,LEN(N742))</f>
        <v>shorts</v>
      </c>
      <c r="S742" s="10">
        <f>(((J742/60)/60)/24)+DATE(1970,1,1)+(-5/24)</f>
        <v>40324.45417824074</v>
      </c>
      <c r="T742" s="10">
        <f>(((I742/60)/60)/24)+DATE(1970,1,1)+(-5/24)</f>
        <v>40390.916666666664</v>
      </c>
    </row>
    <row r="743" spans="1:20" ht="57.6" x14ac:dyDescent="0.3">
      <c r="A743">
        <v>1926</v>
      </c>
      <c r="B743" s="3" t="s">
        <v>1926</v>
      </c>
      <c r="C743" s="3" t="s">
        <v>6035</v>
      </c>
      <c r="D743">
        <v>1500</v>
      </c>
      <c r="E743">
        <v>2930.69</v>
      </c>
      <c r="F743" t="s">
        <v>8218</v>
      </c>
      <c r="G743" t="s">
        <v>8223</v>
      </c>
      <c r="H743" t="s">
        <v>8245</v>
      </c>
      <c r="I743">
        <v>1288657560</v>
      </c>
      <c r="J743">
        <v>1286319256</v>
      </c>
      <c r="K743" t="b">
        <v>0</v>
      </c>
      <c r="L743">
        <v>107</v>
      </c>
      <c r="M743" t="b">
        <v>1</v>
      </c>
      <c r="N743" t="s">
        <v>8278</v>
      </c>
      <c r="O743" s="5">
        <f>((E743/D743) *100)</f>
        <v>195.37933333333334</v>
      </c>
      <c r="P743" s="6">
        <f>IF(L743 = 0, 0, E743/L743)</f>
        <v>27.3896261682243</v>
      </c>
      <c r="Q743" t="str">
        <f>MID(N743,1,FIND("/",N743,1)-1)</f>
        <v>music</v>
      </c>
      <c r="R743" t="str">
        <f>MID(N743,FIND("/",N743,1)+1,LEN(N743))</f>
        <v>indie rock</v>
      </c>
      <c r="S743" s="10">
        <f>(((J743/60)/60)/24)+DATE(1970,1,1)+(-5/24)</f>
        <v>40456.746018518512</v>
      </c>
      <c r="T743" s="10">
        <f>(((I743/60)/60)/24)+DATE(1970,1,1)+(-5/24)</f>
        <v>40483.80972222222</v>
      </c>
    </row>
    <row r="744" spans="1:20" ht="43.2" x14ac:dyDescent="0.3">
      <c r="A744">
        <v>1829</v>
      </c>
      <c r="B744" s="3" t="s">
        <v>1829</v>
      </c>
      <c r="C744" s="3" t="s">
        <v>5938</v>
      </c>
      <c r="D744">
        <v>1500</v>
      </c>
      <c r="E744">
        <v>2500.25</v>
      </c>
      <c r="F744" t="s">
        <v>8218</v>
      </c>
      <c r="G744" t="s">
        <v>8223</v>
      </c>
      <c r="H744" t="s">
        <v>8245</v>
      </c>
      <c r="I744">
        <v>1295647200</v>
      </c>
      <c r="J744">
        <v>1291428371</v>
      </c>
      <c r="K744" t="b">
        <v>0</v>
      </c>
      <c r="L744">
        <v>33</v>
      </c>
      <c r="M744" t="b">
        <v>1</v>
      </c>
      <c r="N744" t="s">
        <v>8275</v>
      </c>
      <c r="O744" s="5">
        <f>((E744/D744) *100)</f>
        <v>166.68333333333334</v>
      </c>
      <c r="P744" s="6">
        <f>IF(L744 = 0, 0, E744/L744)</f>
        <v>75.765151515151516</v>
      </c>
      <c r="Q744" t="str">
        <f>MID(N744,1,FIND("/",N744,1)-1)</f>
        <v>music</v>
      </c>
      <c r="R744" t="str">
        <f>MID(N744,FIND("/",N744,1)+1,LEN(N744))</f>
        <v>rock</v>
      </c>
      <c r="S744" s="10">
        <f>(((J744/60)/60)/24)+DATE(1970,1,1)+(-5/24)</f>
        <v>40515.879293981481</v>
      </c>
      <c r="T744" s="10">
        <f>(((I744/60)/60)/24)+DATE(1970,1,1)+(-5/24)</f>
        <v>40564.708333333328</v>
      </c>
    </row>
    <row r="745" spans="1:20" ht="43.2" x14ac:dyDescent="0.3">
      <c r="A745">
        <v>2115</v>
      </c>
      <c r="B745" s="3" t="s">
        <v>2115</v>
      </c>
      <c r="C745" s="3" t="s">
        <v>6224</v>
      </c>
      <c r="D745">
        <v>1500</v>
      </c>
      <c r="E745">
        <v>3385</v>
      </c>
      <c r="F745" t="s">
        <v>8218</v>
      </c>
      <c r="G745" t="s">
        <v>8223</v>
      </c>
      <c r="H745" t="s">
        <v>8245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8278</v>
      </c>
      <c r="O745" s="5">
        <f>((E745/D745) *100)</f>
        <v>225.66666666666669</v>
      </c>
      <c r="P745" s="6">
        <f>IF(L745 = 0, 0, E745/L745)</f>
        <v>94.027777777777771</v>
      </c>
      <c r="Q745" t="str">
        <f>MID(N745,1,FIND("/",N745,1)-1)</f>
        <v>music</v>
      </c>
      <c r="R745" t="str">
        <f>MID(N745,FIND("/",N745,1)+1,LEN(N745))</f>
        <v>indie rock</v>
      </c>
      <c r="S745" s="10">
        <f>(((J745/60)/60)/24)+DATE(1970,1,1)+(-5/24)</f>
        <v>40563.872696759259</v>
      </c>
      <c r="T745" s="10">
        <f>(((I745/60)/60)/24)+DATE(1970,1,1)+(-5/24)</f>
        <v>40593.872696759259</v>
      </c>
    </row>
    <row r="746" spans="1:20" ht="43.2" x14ac:dyDescent="0.3">
      <c r="A746">
        <v>1844</v>
      </c>
      <c r="B746" s="3" t="s">
        <v>1844</v>
      </c>
      <c r="C746" s="3" t="s">
        <v>5953</v>
      </c>
      <c r="D746">
        <v>1500</v>
      </c>
      <c r="E746">
        <v>1521</v>
      </c>
      <c r="F746" t="s">
        <v>8218</v>
      </c>
      <c r="G746" t="s">
        <v>8223</v>
      </c>
      <c r="H746" t="s">
        <v>8245</v>
      </c>
      <c r="I746">
        <v>1307761200</v>
      </c>
      <c r="J746">
        <v>1304464914</v>
      </c>
      <c r="K746" t="b">
        <v>0</v>
      </c>
      <c r="L746">
        <v>20</v>
      </c>
      <c r="M746" t="b">
        <v>1</v>
      </c>
      <c r="N746" t="s">
        <v>8275</v>
      </c>
      <c r="O746" s="5">
        <f>((E746/D746) *100)</f>
        <v>101.4</v>
      </c>
      <c r="P746" s="6">
        <f>IF(L746 = 0, 0, E746/L746)</f>
        <v>76.05</v>
      </c>
      <c r="Q746" t="str">
        <f>MID(N746,1,FIND("/",N746,1)-1)</f>
        <v>music</v>
      </c>
      <c r="R746" t="str">
        <f>MID(N746,FIND("/",N746,1)+1,LEN(N746))</f>
        <v>rock</v>
      </c>
      <c r="S746" s="10">
        <f>(((J746/60)/60)/24)+DATE(1970,1,1)+(-5/24)</f>
        <v>40666.765208333331</v>
      </c>
      <c r="T746" s="10">
        <f>(((I746/60)/60)/24)+DATE(1970,1,1)+(-5/24)</f>
        <v>40704.916666666664</v>
      </c>
    </row>
    <row r="747" spans="1:20" ht="43.2" x14ac:dyDescent="0.3">
      <c r="A747">
        <v>882</v>
      </c>
      <c r="B747" s="3" t="s">
        <v>882</v>
      </c>
      <c r="C747" s="3" t="s">
        <v>4991</v>
      </c>
      <c r="D747">
        <v>1500</v>
      </c>
      <c r="E747">
        <v>302</v>
      </c>
      <c r="F747" t="s">
        <v>8220</v>
      </c>
      <c r="G747" t="s">
        <v>8223</v>
      </c>
      <c r="H747" t="s">
        <v>8245</v>
      </c>
      <c r="I747">
        <v>1315341550</v>
      </c>
      <c r="J747">
        <v>1312490350</v>
      </c>
      <c r="K747" t="b">
        <v>0</v>
      </c>
      <c r="L747">
        <v>14</v>
      </c>
      <c r="M747" t="b">
        <v>0</v>
      </c>
      <c r="N747" t="s">
        <v>8278</v>
      </c>
      <c r="O747" s="5">
        <f>((E747/D747) *100)</f>
        <v>20.133333333333333</v>
      </c>
      <c r="P747" s="6">
        <f>IF(L747 = 0, 0, E747/L747)</f>
        <v>21.571428571428573</v>
      </c>
      <c r="Q747" t="str">
        <f>MID(N747,1,FIND("/",N747,1)-1)</f>
        <v>music</v>
      </c>
      <c r="R747" t="str">
        <f>MID(N747,FIND("/",N747,1)+1,LEN(N747))</f>
        <v>indie rock</v>
      </c>
      <c r="S747" s="10">
        <f>(((J747/60)/60)/24)+DATE(1970,1,1)+(-5/24)</f>
        <v>40759.652199074073</v>
      </c>
      <c r="T747" s="10">
        <f>(((I747/60)/60)/24)+DATE(1970,1,1)+(-5/24)</f>
        <v>40792.652199074073</v>
      </c>
    </row>
    <row r="748" spans="1:20" ht="57.6" x14ac:dyDescent="0.3">
      <c r="A748">
        <v>2087</v>
      </c>
      <c r="B748" s="3" t="s">
        <v>2087</v>
      </c>
      <c r="C748" s="3" t="s">
        <v>6196</v>
      </c>
      <c r="D748">
        <v>1500</v>
      </c>
      <c r="E748">
        <v>1553</v>
      </c>
      <c r="F748" t="s">
        <v>8218</v>
      </c>
      <c r="G748" t="s">
        <v>8223</v>
      </c>
      <c r="H748" t="s">
        <v>8245</v>
      </c>
      <c r="I748">
        <v>1315457658</v>
      </c>
      <c r="J748">
        <v>1312865658</v>
      </c>
      <c r="K748" t="b">
        <v>0</v>
      </c>
      <c r="L748">
        <v>25</v>
      </c>
      <c r="M748" t="b">
        <v>1</v>
      </c>
      <c r="N748" t="s">
        <v>8278</v>
      </c>
      <c r="O748" s="5">
        <f>((E748/D748) *100)</f>
        <v>103.53333333333335</v>
      </c>
      <c r="P748" s="6">
        <f>IF(L748 = 0, 0, E748/L748)</f>
        <v>62.12</v>
      </c>
      <c r="Q748" t="str">
        <f>MID(N748,1,FIND("/",N748,1)-1)</f>
        <v>music</v>
      </c>
      <c r="R748" t="str">
        <f>MID(N748,FIND("/",N748,1)+1,LEN(N748))</f>
        <v>indie rock</v>
      </c>
      <c r="S748" s="10">
        <f>(((J748/60)/60)/24)+DATE(1970,1,1)+(-5/24)</f>
        <v>40763.996041666665</v>
      </c>
      <c r="T748" s="10">
        <f>(((I748/60)/60)/24)+DATE(1970,1,1)+(-5/24)</f>
        <v>40793.996041666665</v>
      </c>
    </row>
    <row r="749" spans="1:20" ht="43.2" x14ac:dyDescent="0.3">
      <c r="A749">
        <v>1602</v>
      </c>
      <c r="B749" s="3" t="s">
        <v>1602</v>
      </c>
      <c r="C749" s="3" t="s">
        <v>5711</v>
      </c>
      <c r="D749">
        <v>1500</v>
      </c>
      <c r="E749">
        <v>1502.5</v>
      </c>
      <c r="F749" t="s">
        <v>8218</v>
      </c>
      <c r="G749" t="s">
        <v>8223</v>
      </c>
      <c r="H749" t="s">
        <v>8245</v>
      </c>
      <c r="I749">
        <v>1318633200</v>
      </c>
      <c r="J749">
        <v>1314947317</v>
      </c>
      <c r="K749" t="b">
        <v>0</v>
      </c>
      <c r="L749">
        <v>32</v>
      </c>
      <c r="M749" t="b">
        <v>1</v>
      </c>
      <c r="N749" t="s">
        <v>8275</v>
      </c>
      <c r="O749" s="5">
        <f>((E749/D749) *100)</f>
        <v>100.16666666666667</v>
      </c>
      <c r="P749" s="6">
        <f>IF(L749 = 0, 0, E749/L749)</f>
        <v>46.953125</v>
      </c>
      <c r="Q749" t="str">
        <f>MID(N749,1,FIND("/",N749,1)-1)</f>
        <v>music</v>
      </c>
      <c r="R749" t="str">
        <f>MID(N749,FIND("/",N749,1)+1,LEN(N749))</f>
        <v>rock</v>
      </c>
      <c r="S749" s="10">
        <f>(((J749/60)/60)/24)+DATE(1970,1,1)+(-5/24)</f>
        <v>40788.089317129627</v>
      </c>
      <c r="T749" s="10">
        <f>(((I749/60)/60)/24)+DATE(1970,1,1)+(-5/24)</f>
        <v>40830.75</v>
      </c>
    </row>
    <row r="750" spans="1:20" ht="43.2" x14ac:dyDescent="0.3">
      <c r="A750">
        <v>1609</v>
      </c>
      <c r="B750" s="3" t="s">
        <v>1609</v>
      </c>
      <c r="C750" s="3" t="s">
        <v>5718</v>
      </c>
      <c r="D750">
        <v>1500</v>
      </c>
      <c r="E750">
        <v>1775</v>
      </c>
      <c r="F750" t="s">
        <v>8218</v>
      </c>
      <c r="G750" t="s">
        <v>8223</v>
      </c>
      <c r="H750" t="s">
        <v>8245</v>
      </c>
      <c r="I750">
        <v>1320220800</v>
      </c>
      <c r="J750">
        <v>1315612909</v>
      </c>
      <c r="K750" t="b">
        <v>0</v>
      </c>
      <c r="L750">
        <v>4</v>
      </c>
      <c r="M750" t="b">
        <v>1</v>
      </c>
      <c r="N750" t="s">
        <v>8275</v>
      </c>
      <c r="O750" s="5">
        <f>((E750/D750) *100)</f>
        <v>118.33333333333333</v>
      </c>
      <c r="P750" s="6">
        <f>IF(L750 = 0, 0, E750/L750)</f>
        <v>443.75</v>
      </c>
      <c r="Q750" t="str">
        <f>MID(N750,1,FIND("/",N750,1)-1)</f>
        <v>music</v>
      </c>
      <c r="R750" t="str">
        <f>MID(N750,FIND("/",N750,1)+1,LEN(N750))</f>
        <v>rock</v>
      </c>
      <c r="S750" s="10">
        <f>(((J750/60)/60)/24)+DATE(1970,1,1)+(-5/24)</f>
        <v>40795.792928240735</v>
      </c>
      <c r="T750" s="10">
        <f>(((I750/60)/60)/24)+DATE(1970,1,1)+(-5/24)</f>
        <v>40849.125</v>
      </c>
    </row>
    <row r="751" spans="1:20" ht="43.2" x14ac:dyDescent="0.3">
      <c r="A751">
        <v>2082</v>
      </c>
      <c r="B751" s="3" t="s">
        <v>2082</v>
      </c>
      <c r="C751" s="3" t="s">
        <v>6191</v>
      </c>
      <c r="D751">
        <v>1500</v>
      </c>
      <c r="E751">
        <v>1661</v>
      </c>
      <c r="F751" t="s">
        <v>8218</v>
      </c>
      <c r="G751" t="s">
        <v>8223</v>
      </c>
      <c r="H751" t="s">
        <v>8245</v>
      </c>
      <c r="I751">
        <v>1322106796</v>
      </c>
      <c r="J751">
        <v>1316919196</v>
      </c>
      <c r="K751" t="b">
        <v>0</v>
      </c>
      <c r="L751">
        <v>38</v>
      </c>
      <c r="M751" t="b">
        <v>1</v>
      </c>
      <c r="N751" t="s">
        <v>8278</v>
      </c>
      <c r="O751" s="5">
        <f>((E751/D751) *100)</f>
        <v>110.73333333333333</v>
      </c>
      <c r="P751" s="6">
        <f>IF(L751 = 0, 0, E751/L751)</f>
        <v>43.710526315789473</v>
      </c>
      <c r="Q751" t="str">
        <f>MID(N751,1,FIND("/",N751,1)-1)</f>
        <v>music</v>
      </c>
      <c r="R751" t="str">
        <f>MID(N751,FIND("/",N751,1)+1,LEN(N751))</f>
        <v>indie rock</v>
      </c>
      <c r="S751" s="10">
        <f>(((J751/60)/60)/24)+DATE(1970,1,1)+(-5/24)</f>
        <v>40810.911990740737</v>
      </c>
      <c r="T751" s="10">
        <f>(((I751/60)/60)/24)+DATE(1970,1,1)+(-5/24)</f>
        <v>40870.953657407401</v>
      </c>
    </row>
    <row r="752" spans="1:20" ht="43.2" x14ac:dyDescent="0.3">
      <c r="A752">
        <v>3159</v>
      </c>
      <c r="B752" s="3" t="s">
        <v>3158</v>
      </c>
      <c r="C752" s="3" t="s">
        <v>7268</v>
      </c>
      <c r="D752">
        <v>1500</v>
      </c>
      <c r="E752">
        <v>2002.22</v>
      </c>
      <c r="F752" t="s">
        <v>8218</v>
      </c>
      <c r="G752" t="s">
        <v>8223</v>
      </c>
      <c r="H752" t="s">
        <v>8245</v>
      </c>
      <c r="I752">
        <v>1326927600</v>
      </c>
      <c r="J752">
        <v>1323221761</v>
      </c>
      <c r="K752" t="b">
        <v>1</v>
      </c>
      <c r="L752">
        <v>52</v>
      </c>
      <c r="M752" t="b">
        <v>1</v>
      </c>
      <c r="N752" t="s">
        <v>8270</v>
      </c>
      <c r="O752" s="5">
        <f>((E752/D752) *100)</f>
        <v>133.48133333333334</v>
      </c>
      <c r="P752" s="6">
        <f>IF(L752 = 0, 0, E752/L752)</f>
        <v>38.504230769230773</v>
      </c>
      <c r="Q752" t="str">
        <f>MID(N752,1,FIND("/",N752,1)-1)</f>
        <v>theater</v>
      </c>
      <c r="R752" t="str">
        <f>MID(N752,FIND("/",N752,1)+1,LEN(N752))</f>
        <v>plays</v>
      </c>
      <c r="S752" s="10">
        <f>(((J752/60)/60)/24)+DATE(1970,1,1)+(-5/24)</f>
        <v>40883.858344907407</v>
      </c>
      <c r="T752" s="10">
        <f>(((I752/60)/60)/24)+DATE(1970,1,1)+(-5/24)</f>
        <v>40926.75</v>
      </c>
    </row>
    <row r="753" spans="1:20" ht="57.6" x14ac:dyDescent="0.3">
      <c r="A753">
        <v>253</v>
      </c>
      <c r="B753" s="3" t="s">
        <v>253</v>
      </c>
      <c r="C753" s="3" t="s">
        <v>4362</v>
      </c>
      <c r="D753">
        <v>1500</v>
      </c>
      <c r="E753">
        <v>1511</v>
      </c>
      <c r="F753" t="s">
        <v>8218</v>
      </c>
      <c r="G753" t="s">
        <v>8223</v>
      </c>
      <c r="H753" t="s">
        <v>8245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8268</v>
      </c>
      <c r="O753" s="5">
        <f>((E753/D753) *100)</f>
        <v>100.73333333333335</v>
      </c>
      <c r="P753" s="6">
        <f>IF(L753 = 0, 0, E753/L753)</f>
        <v>215.85714285714286</v>
      </c>
      <c r="Q753" t="str">
        <f>MID(N753,1,FIND("/",N753,1)-1)</f>
        <v>film &amp; video</v>
      </c>
      <c r="R753" t="str">
        <f>MID(N753,FIND("/",N753,1)+1,LEN(N753))</f>
        <v>documentary</v>
      </c>
      <c r="S753" s="10">
        <f>(((J753/60)/60)/24)+DATE(1970,1,1)+(-5/24)</f>
        <v>40924.44253472222</v>
      </c>
      <c r="T753" s="10">
        <f>(((I753/60)/60)/24)+DATE(1970,1,1)+(-5/24)</f>
        <v>40954.44253472222</v>
      </c>
    </row>
    <row r="754" spans="1:20" ht="43.2" x14ac:dyDescent="0.3">
      <c r="A754">
        <v>817</v>
      </c>
      <c r="B754" s="3" t="s">
        <v>817</v>
      </c>
      <c r="C754" s="3" t="s">
        <v>4926</v>
      </c>
      <c r="D754">
        <v>1500</v>
      </c>
      <c r="E754">
        <v>2056.66</v>
      </c>
      <c r="F754" t="s">
        <v>8218</v>
      </c>
      <c r="G754" t="s">
        <v>8223</v>
      </c>
      <c r="H754" t="s">
        <v>8245</v>
      </c>
      <c r="I754">
        <v>1331441940</v>
      </c>
      <c r="J754">
        <v>1326810211</v>
      </c>
      <c r="K754" t="b">
        <v>0</v>
      </c>
      <c r="L754">
        <v>23</v>
      </c>
      <c r="M754" t="b">
        <v>1</v>
      </c>
      <c r="N754" t="s">
        <v>8275</v>
      </c>
      <c r="O754" s="5">
        <f>((E754/D754) *100)</f>
        <v>137.11066666666665</v>
      </c>
      <c r="P754" s="6">
        <f>IF(L754 = 0, 0, E754/L754)</f>
        <v>89.419999999999987</v>
      </c>
      <c r="Q754" t="str">
        <f>MID(N754,1,FIND("/",N754,1)-1)</f>
        <v>music</v>
      </c>
      <c r="R754" t="str">
        <f>MID(N754,FIND("/",N754,1)+1,LEN(N754))</f>
        <v>rock</v>
      </c>
      <c r="S754" s="10">
        <f>(((J754/60)/60)/24)+DATE(1970,1,1)+(-5/24)</f>
        <v>40925.391331018516</v>
      </c>
      <c r="T754" s="10">
        <f>(((I754/60)/60)/24)+DATE(1970,1,1)+(-5/24)</f>
        <v>40978.999305555553</v>
      </c>
    </row>
    <row r="755" spans="1:20" x14ac:dyDescent="0.3">
      <c r="A755">
        <v>1473</v>
      </c>
      <c r="B755" s="3" t="s">
        <v>1473</v>
      </c>
      <c r="C755" s="3" t="s">
        <v>5582</v>
      </c>
      <c r="D755">
        <v>1500</v>
      </c>
      <c r="E755">
        <v>1807.74</v>
      </c>
      <c r="F755" t="s">
        <v>8218</v>
      </c>
      <c r="G755" t="s">
        <v>8223</v>
      </c>
      <c r="H755" t="s">
        <v>8245</v>
      </c>
      <c r="I755">
        <v>1330644639</v>
      </c>
      <c r="J755">
        <v>1328052639</v>
      </c>
      <c r="K755" t="b">
        <v>1</v>
      </c>
      <c r="L755">
        <v>47</v>
      </c>
      <c r="M755" t="b">
        <v>1</v>
      </c>
      <c r="N755" t="s">
        <v>8287</v>
      </c>
      <c r="O755" s="5">
        <f>((E755/D755) *100)</f>
        <v>120.51600000000001</v>
      </c>
      <c r="P755" s="6">
        <f>IF(L755 = 0, 0, E755/L755)</f>
        <v>38.462553191489363</v>
      </c>
      <c r="Q755" t="str">
        <f>MID(N755,1,FIND("/",N755,1)-1)</f>
        <v>publishing</v>
      </c>
      <c r="R755" t="str">
        <f>MID(N755,FIND("/",N755,1)+1,LEN(N755))</f>
        <v>radio &amp; podcasts</v>
      </c>
      <c r="S755" s="10">
        <f>(((J755/60)/60)/24)+DATE(1970,1,1)+(-5/24)</f>
        <v>40939.771284722221</v>
      </c>
      <c r="T755" s="10">
        <f>(((I755/60)/60)/24)+DATE(1970,1,1)+(-5/24)</f>
        <v>40969.771284722221</v>
      </c>
    </row>
    <row r="756" spans="1:20" ht="28.8" x14ac:dyDescent="0.3">
      <c r="A756">
        <v>1655</v>
      </c>
      <c r="B756" s="3" t="s">
        <v>1655</v>
      </c>
      <c r="C756" s="3" t="s">
        <v>5764</v>
      </c>
      <c r="D756">
        <v>1500</v>
      </c>
      <c r="E75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8291</v>
      </c>
      <c r="O756" s="5">
        <f>((E756/D756) *100)</f>
        <v>142.86666666666667</v>
      </c>
      <c r="P756" s="6">
        <f>IF(L756 = 0, 0, E756/L756)</f>
        <v>44.645833333333336</v>
      </c>
      <c r="Q756" t="str">
        <f>MID(N756,1,FIND("/",N756,1)-1)</f>
        <v>music</v>
      </c>
      <c r="R756" t="str">
        <f>MID(N756,FIND("/",N756,1)+1,LEN(N756))</f>
        <v>pop</v>
      </c>
      <c r="S756" s="10">
        <f>(((J756/60)/60)/24)+DATE(1970,1,1)+(-5/24)</f>
        <v>40974.583564814813</v>
      </c>
      <c r="T756" s="10">
        <f>(((I756/60)/60)/24)+DATE(1970,1,1)+(-5/24)</f>
        <v>41004.541898148142</v>
      </c>
    </row>
    <row r="757" spans="1:20" ht="43.2" x14ac:dyDescent="0.3">
      <c r="A757">
        <v>783</v>
      </c>
      <c r="B757" s="3" t="s">
        <v>783</v>
      </c>
      <c r="C757" s="3" t="s">
        <v>4892</v>
      </c>
      <c r="D757">
        <v>1500</v>
      </c>
      <c r="E757">
        <v>2222</v>
      </c>
      <c r="F757" t="s">
        <v>8218</v>
      </c>
      <c r="G757" t="s">
        <v>8223</v>
      </c>
      <c r="H757" t="s">
        <v>8245</v>
      </c>
      <c r="I757">
        <v>1335564000</v>
      </c>
      <c r="J757">
        <v>1332182049</v>
      </c>
      <c r="K757" t="b">
        <v>0</v>
      </c>
      <c r="L757">
        <v>35</v>
      </c>
      <c r="M757" t="b">
        <v>1</v>
      </c>
      <c r="N757" t="s">
        <v>8275</v>
      </c>
      <c r="O757" s="5">
        <f>((E757/D757) *100)</f>
        <v>148.13333333333333</v>
      </c>
      <c r="P757" s="6">
        <f>IF(L757 = 0, 0, E757/L757)</f>
        <v>63.485714285714288</v>
      </c>
      <c r="Q757" t="str">
        <f>MID(N757,1,FIND("/",N757,1)-1)</f>
        <v>music</v>
      </c>
      <c r="R757" t="str">
        <f>MID(N757,FIND("/",N757,1)+1,LEN(N757))</f>
        <v>rock</v>
      </c>
      <c r="S757" s="10">
        <f>(((J757/60)/60)/24)+DATE(1970,1,1)+(-5/24)</f>
        <v>40987.565381944441</v>
      </c>
      <c r="T757" s="10">
        <f>(((I757/60)/60)/24)+DATE(1970,1,1)+(-5/24)</f>
        <v>41026.708333333328</v>
      </c>
    </row>
    <row r="758" spans="1:20" ht="57.6" x14ac:dyDescent="0.3">
      <c r="A758">
        <v>477</v>
      </c>
      <c r="B758" s="3" t="s">
        <v>477</v>
      </c>
      <c r="C758" s="3" t="s">
        <v>4586</v>
      </c>
      <c r="D758">
        <v>1500</v>
      </c>
      <c r="E758">
        <v>0</v>
      </c>
      <c r="F758" t="s">
        <v>8220</v>
      </c>
      <c r="G758" t="s">
        <v>8223</v>
      </c>
      <c r="H758" t="s">
        <v>8245</v>
      </c>
      <c r="I758">
        <v>1337371334</v>
      </c>
      <c r="J758">
        <v>1332187334</v>
      </c>
      <c r="K758" t="b">
        <v>0</v>
      </c>
      <c r="L758">
        <v>0</v>
      </c>
      <c r="M758" t="b">
        <v>0</v>
      </c>
      <c r="N758" t="s">
        <v>8269</v>
      </c>
      <c r="O758" s="5">
        <f>((E758/D758) *100)</f>
        <v>0</v>
      </c>
      <c r="P758" s="6">
        <f>IF(L758 = 0, 0, E758/L758)</f>
        <v>0</v>
      </c>
      <c r="Q758" t="str">
        <f>MID(N758,1,FIND("/",N758,1)-1)</f>
        <v>film &amp; video</v>
      </c>
      <c r="R758" t="str">
        <f>MID(N758,FIND("/",N758,1)+1,LEN(N758))</f>
        <v>animation</v>
      </c>
      <c r="S758" s="10">
        <f>(((J758/60)/60)/24)+DATE(1970,1,1)+(-5/24)</f>
        <v>40987.626550925925</v>
      </c>
      <c r="T758" s="10">
        <f>(((I758/60)/60)/24)+DATE(1970,1,1)+(-5/24)</f>
        <v>41047.626550925925</v>
      </c>
    </row>
    <row r="759" spans="1:20" ht="28.8" x14ac:dyDescent="0.3">
      <c r="A759">
        <v>831</v>
      </c>
      <c r="B759" s="3" t="s">
        <v>831</v>
      </c>
      <c r="C759" s="3" t="s">
        <v>4940</v>
      </c>
      <c r="D759">
        <v>1500</v>
      </c>
      <c r="E759">
        <v>3500</v>
      </c>
      <c r="F759" t="s">
        <v>8218</v>
      </c>
      <c r="G759" t="s">
        <v>8223</v>
      </c>
      <c r="H759" t="s">
        <v>8245</v>
      </c>
      <c r="I759">
        <v>1335540694</v>
      </c>
      <c r="J759">
        <v>1332948694</v>
      </c>
      <c r="K759" t="b">
        <v>0</v>
      </c>
      <c r="L759">
        <v>20</v>
      </c>
      <c r="M759" t="b">
        <v>1</v>
      </c>
      <c r="N759" t="s">
        <v>8275</v>
      </c>
      <c r="O759" s="5">
        <f>((E759/D759) *100)</f>
        <v>233.33333333333334</v>
      </c>
      <c r="P759" s="6">
        <f>IF(L759 = 0, 0, E759/L759)</f>
        <v>175</v>
      </c>
      <c r="Q759" t="str">
        <f>MID(N759,1,FIND("/",N759,1)-1)</f>
        <v>music</v>
      </c>
      <c r="R759" t="str">
        <f>MID(N759,FIND("/",N759,1)+1,LEN(N759))</f>
        <v>rock</v>
      </c>
      <c r="S759" s="10">
        <f>(((J759/60)/60)/24)+DATE(1970,1,1)+(-5/24)</f>
        <v>40996.438587962963</v>
      </c>
      <c r="T759" s="10">
        <f>(((I759/60)/60)/24)+DATE(1970,1,1)+(-5/24)</f>
        <v>41026.438587962963</v>
      </c>
    </row>
    <row r="760" spans="1:20" ht="43.2" x14ac:dyDescent="0.3">
      <c r="A760">
        <v>2494</v>
      </c>
      <c r="B760" s="3" t="s">
        <v>2493</v>
      </c>
      <c r="C760" s="3" t="s">
        <v>6603</v>
      </c>
      <c r="D760">
        <v>1500</v>
      </c>
      <c r="E760">
        <v>1515.08</v>
      </c>
      <c r="F760" t="s">
        <v>8218</v>
      </c>
      <c r="G760" t="s">
        <v>8223</v>
      </c>
      <c r="H760" t="s">
        <v>8245</v>
      </c>
      <c r="I760">
        <v>1337786944</v>
      </c>
      <c r="J760">
        <v>1335194944</v>
      </c>
      <c r="K760" t="b">
        <v>0</v>
      </c>
      <c r="L760">
        <v>39</v>
      </c>
      <c r="M760" t="b">
        <v>1</v>
      </c>
      <c r="N760" t="s">
        <v>8278</v>
      </c>
      <c r="O760" s="5">
        <f>((E760/D760) *100)</f>
        <v>101.00533333333333</v>
      </c>
      <c r="P760" s="6">
        <f>IF(L760 = 0, 0, E760/L760)</f>
        <v>38.848205128205123</v>
      </c>
      <c r="Q760" t="str">
        <f>MID(N760,1,FIND("/",N760,1)-1)</f>
        <v>music</v>
      </c>
      <c r="R760" t="str">
        <f>MID(N760,FIND("/",N760,1)+1,LEN(N760))</f>
        <v>indie rock</v>
      </c>
      <c r="S760" s="10">
        <f>(((J760/60)/60)/24)+DATE(1970,1,1)+(-5/24)</f>
        <v>41022.436851851846</v>
      </c>
      <c r="T760" s="10">
        <f>(((I760/60)/60)/24)+DATE(1970,1,1)+(-5/24)</f>
        <v>41052.436851851846</v>
      </c>
    </row>
    <row r="761" spans="1:20" ht="43.2" x14ac:dyDescent="0.3">
      <c r="A761">
        <v>2487</v>
      </c>
      <c r="B761" s="3" t="s">
        <v>2486</v>
      </c>
      <c r="C761" s="3" t="s">
        <v>6596</v>
      </c>
      <c r="D761">
        <v>1500</v>
      </c>
      <c r="E761">
        <v>1500.76</v>
      </c>
      <c r="F761" t="s">
        <v>8218</v>
      </c>
      <c r="G761" t="s">
        <v>8223</v>
      </c>
      <c r="H761" t="s">
        <v>8245</v>
      </c>
      <c r="I761">
        <v>1338083997</v>
      </c>
      <c r="J761">
        <v>1335491997</v>
      </c>
      <c r="K761" t="b">
        <v>0</v>
      </c>
      <c r="L761">
        <v>38</v>
      </c>
      <c r="M761" t="b">
        <v>1</v>
      </c>
      <c r="N761" t="s">
        <v>8278</v>
      </c>
      <c r="O761" s="5">
        <f>((E761/D761) *100)</f>
        <v>100.05066666666667</v>
      </c>
      <c r="P761" s="6">
        <f>IF(L761 = 0, 0, E761/L761)</f>
        <v>39.493684210526318</v>
      </c>
      <c r="Q761" t="str">
        <f>MID(N761,1,FIND("/",N761,1)-1)</f>
        <v>music</v>
      </c>
      <c r="R761" t="str">
        <f>MID(N761,FIND("/",N761,1)+1,LEN(N761))</f>
        <v>indie rock</v>
      </c>
      <c r="S761" s="10">
        <f>(((J761/60)/60)/24)+DATE(1970,1,1)+(-5/24)</f>
        <v>41025.874965277777</v>
      </c>
      <c r="T761" s="10">
        <f>(((I761/60)/60)/24)+DATE(1970,1,1)+(-5/24)</f>
        <v>41055.874965277777</v>
      </c>
    </row>
    <row r="762" spans="1:20" ht="43.2" x14ac:dyDescent="0.3">
      <c r="A762">
        <v>2495</v>
      </c>
      <c r="B762" s="3" t="s">
        <v>2494</v>
      </c>
      <c r="C762" s="3" t="s">
        <v>6604</v>
      </c>
      <c r="D762">
        <v>1500</v>
      </c>
      <c r="E762">
        <v>1913.05</v>
      </c>
      <c r="F762" t="s">
        <v>8218</v>
      </c>
      <c r="G762" t="s">
        <v>8223</v>
      </c>
      <c r="H762" t="s">
        <v>8245</v>
      </c>
      <c r="I762">
        <v>1339022575</v>
      </c>
      <c r="J762">
        <v>1336430575</v>
      </c>
      <c r="K762" t="b">
        <v>0</v>
      </c>
      <c r="L762">
        <v>42</v>
      </c>
      <c r="M762" t="b">
        <v>1</v>
      </c>
      <c r="N762" t="s">
        <v>8278</v>
      </c>
      <c r="O762" s="5">
        <f>((E762/D762) *100)</f>
        <v>127.53666666666665</v>
      </c>
      <c r="P762" s="6">
        <f>IF(L762 = 0, 0, E762/L762)</f>
        <v>45.548809523809524</v>
      </c>
      <c r="Q762" t="str">
        <f>MID(N762,1,FIND("/",N762,1)-1)</f>
        <v>music</v>
      </c>
      <c r="R762" t="str">
        <f>MID(N762,FIND("/",N762,1)+1,LEN(N762))</f>
        <v>indie rock</v>
      </c>
      <c r="S762" s="10">
        <f>(((J762/60)/60)/24)+DATE(1970,1,1)+(-5/24)</f>
        <v>41036.738136574073</v>
      </c>
      <c r="T762" s="10">
        <f>(((I762/60)/60)/24)+DATE(1970,1,1)+(-5/24)</f>
        <v>41066.738136574073</v>
      </c>
    </row>
    <row r="763" spans="1:20" ht="28.8" x14ac:dyDescent="0.3">
      <c r="A763">
        <v>1921</v>
      </c>
      <c r="B763" s="3" t="s">
        <v>1921</v>
      </c>
      <c r="C763" s="3" t="s">
        <v>6030</v>
      </c>
      <c r="D763">
        <v>1500</v>
      </c>
      <c r="E763">
        <v>2052</v>
      </c>
      <c r="F763" t="s">
        <v>8218</v>
      </c>
      <c r="G763" t="s">
        <v>8223</v>
      </c>
      <c r="H763" t="s">
        <v>8245</v>
      </c>
      <c r="I763">
        <v>1342243143</v>
      </c>
      <c r="J763">
        <v>1339651143</v>
      </c>
      <c r="K763" t="b">
        <v>0</v>
      </c>
      <c r="L763">
        <v>38</v>
      </c>
      <c r="M763" t="b">
        <v>1</v>
      </c>
      <c r="N763" t="s">
        <v>8278</v>
      </c>
      <c r="O763" s="5">
        <f>((E763/D763) *100)</f>
        <v>136.80000000000001</v>
      </c>
      <c r="P763" s="6">
        <f>IF(L763 = 0, 0, E763/L763)</f>
        <v>54</v>
      </c>
      <c r="Q763" t="str">
        <f>MID(N763,1,FIND("/",N763,1)-1)</f>
        <v>music</v>
      </c>
      <c r="R763" t="str">
        <f>MID(N763,FIND("/",N763,1)+1,LEN(N763))</f>
        <v>indie rock</v>
      </c>
      <c r="S763" s="10">
        <f>(((J763/60)/60)/24)+DATE(1970,1,1)+(-5/24)</f>
        <v>41074.013229166667</v>
      </c>
      <c r="T763" s="10">
        <f>(((I763/60)/60)/24)+DATE(1970,1,1)+(-5/24)</f>
        <v>41104.013229166667</v>
      </c>
    </row>
    <row r="764" spans="1:20" ht="28.8" x14ac:dyDescent="0.3">
      <c r="A764">
        <v>813</v>
      </c>
      <c r="B764" s="3" t="s">
        <v>813</v>
      </c>
      <c r="C764" s="3" t="s">
        <v>4922</v>
      </c>
      <c r="D764">
        <v>1500</v>
      </c>
      <c r="E764">
        <v>2399.94</v>
      </c>
      <c r="F764" t="s">
        <v>8218</v>
      </c>
      <c r="G764" t="s">
        <v>8223</v>
      </c>
      <c r="H764" t="s">
        <v>8245</v>
      </c>
      <c r="I764">
        <v>1342825365</v>
      </c>
      <c r="J764">
        <v>1340233365</v>
      </c>
      <c r="K764" t="b">
        <v>0</v>
      </c>
      <c r="L764">
        <v>96</v>
      </c>
      <c r="M764" t="b">
        <v>1</v>
      </c>
      <c r="N764" t="s">
        <v>8275</v>
      </c>
      <c r="O764" s="5">
        <f>((E764/D764) *100)</f>
        <v>159.99600000000001</v>
      </c>
      <c r="P764" s="6">
        <f>IF(L764 = 0, 0, E764/L764)</f>
        <v>24.999375000000001</v>
      </c>
      <c r="Q764" t="str">
        <f>MID(N764,1,FIND("/",N764,1)-1)</f>
        <v>music</v>
      </c>
      <c r="R764" t="str">
        <f>MID(N764,FIND("/",N764,1)+1,LEN(N764))</f>
        <v>rock</v>
      </c>
      <c r="S764" s="10">
        <f>(((J764/60)/60)/24)+DATE(1970,1,1)+(-5/24)</f>
        <v>41080.751909722218</v>
      </c>
      <c r="T764" s="10">
        <f>(((I764/60)/60)/24)+DATE(1970,1,1)+(-5/24)</f>
        <v>41110.751909722218</v>
      </c>
    </row>
    <row r="765" spans="1:20" ht="28.8" x14ac:dyDescent="0.3">
      <c r="A765">
        <v>1360</v>
      </c>
      <c r="B765" s="3" t="s">
        <v>1360</v>
      </c>
      <c r="C765" s="3" t="s">
        <v>5469</v>
      </c>
      <c r="D765">
        <v>1500</v>
      </c>
      <c r="E765">
        <v>2598</v>
      </c>
      <c r="F765" t="s">
        <v>8218</v>
      </c>
      <c r="G765" t="s">
        <v>8223</v>
      </c>
      <c r="H765" t="s">
        <v>8245</v>
      </c>
      <c r="I765">
        <v>1343943420</v>
      </c>
      <c r="J765">
        <v>1341524220</v>
      </c>
      <c r="K765" t="b">
        <v>0</v>
      </c>
      <c r="L765">
        <v>81</v>
      </c>
      <c r="M765" t="b">
        <v>1</v>
      </c>
      <c r="N765" t="s">
        <v>8273</v>
      </c>
      <c r="O765" s="5">
        <f>((E765/D765) *100)</f>
        <v>173.2</v>
      </c>
      <c r="P765" s="6">
        <f>IF(L765 = 0, 0, E765/L765)</f>
        <v>32.074074074074076</v>
      </c>
      <c r="Q765" t="str">
        <f>MID(N765,1,FIND("/",N765,1)-1)</f>
        <v>publishing</v>
      </c>
      <c r="R765" t="str">
        <f>MID(N765,FIND("/",N765,1)+1,LEN(N765))</f>
        <v>nonfiction</v>
      </c>
      <c r="S765" s="10">
        <f>(((J765/60)/60)/24)+DATE(1970,1,1)+(-5/24)</f>
        <v>41095.692361111105</v>
      </c>
      <c r="T765" s="10">
        <f>(((I765/60)/60)/24)+DATE(1970,1,1)+(-5/24)</f>
        <v>41123.692361111105</v>
      </c>
    </row>
    <row r="766" spans="1:20" ht="43.2" x14ac:dyDescent="0.3">
      <c r="A766">
        <v>2553</v>
      </c>
      <c r="B766" s="3" t="s">
        <v>2552</v>
      </c>
      <c r="C766" s="3" t="s">
        <v>6662</v>
      </c>
      <c r="D766">
        <v>1500</v>
      </c>
      <c r="E766">
        <v>2333</v>
      </c>
      <c r="F766" t="s">
        <v>8218</v>
      </c>
      <c r="G766" t="s">
        <v>8223</v>
      </c>
      <c r="H766" t="s">
        <v>8245</v>
      </c>
      <c r="I766">
        <v>1348202807</v>
      </c>
      <c r="J766">
        <v>1343018807</v>
      </c>
      <c r="K766" t="b">
        <v>0</v>
      </c>
      <c r="L766">
        <v>60</v>
      </c>
      <c r="M766" t="b">
        <v>1</v>
      </c>
      <c r="N766" t="s">
        <v>8299</v>
      </c>
      <c r="O766" s="5">
        <f>((E766/D766) *100)</f>
        <v>155.53333333333333</v>
      </c>
      <c r="P766" s="6">
        <f>IF(L766 = 0, 0, E766/L766)</f>
        <v>38.883333333333333</v>
      </c>
      <c r="Q766" t="str">
        <f>MID(N766,1,FIND("/",N766,1)-1)</f>
        <v>music</v>
      </c>
      <c r="R766" t="str">
        <f>MID(N766,FIND("/",N766,1)+1,LEN(N766))</f>
        <v>classical music</v>
      </c>
      <c r="S766" s="10">
        <f>(((J766/60)/60)/24)+DATE(1970,1,1)+(-5/24)</f>
        <v>41112.99082175926</v>
      </c>
      <c r="T766" s="10">
        <f>(((I766/60)/60)/24)+DATE(1970,1,1)+(-5/24)</f>
        <v>41172.99082175926</v>
      </c>
    </row>
    <row r="767" spans="1:20" ht="43.2" x14ac:dyDescent="0.3">
      <c r="A767">
        <v>914</v>
      </c>
      <c r="B767" s="3" t="s">
        <v>914</v>
      </c>
      <c r="C767" s="3" t="s">
        <v>5023</v>
      </c>
      <c r="D767">
        <v>1500</v>
      </c>
      <c r="E767">
        <v>0</v>
      </c>
      <c r="F767" t="s">
        <v>8220</v>
      </c>
      <c r="G767" t="s">
        <v>8223</v>
      </c>
      <c r="H767" t="s">
        <v>8245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8277</v>
      </c>
      <c r="O767" s="5">
        <f>((E767/D767) *100)</f>
        <v>0</v>
      </c>
      <c r="P767" s="6">
        <f>IF(L767 = 0, 0, E767/L767)</f>
        <v>0</v>
      </c>
      <c r="Q767" t="str">
        <f>MID(N767,1,FIND("/",N767,1)-1)</f>
        <v>music</v>
      </c>
      <c r="R767" t="str">
        <f>MID(N767,FIND("/",N767,1)+1,LEN(N767))</f>
        <v>jazz</v>
      </c>
      <c r="S767" s="10">
        <f>(((J767/60)/60)/24)+DATE(1970,1,1)+(-5/24)</f>
        <v>41116.554942129631</v>
      </c>
      <c r="T767" s="10">
        <f>(((I767/60)/60)/24)+DATE(1970,1,1)+(-5/24)</f>
        <v>41146.554942129631</v>
      </c>
    </row>
    <row r="768" spans="1:20" ht="43.2" x14ac:dyDescent="0.3">
      <c r="A768">
        <v>810</v>
      </c>
      <c r="B768" s="3" t="s">
        <v>810</v>
      </c>
      <c r="C768" s="3" t="s">
        <v>4919</v>
      </c>
      <c r="D768">
        <v>1500</v>
      </c>
      <c r="E768">
        <v>1575</v>
      </c>
      <c r="F768" t="s">
        <v>8218</v>
      </c>
      <c r="G768" t="s">
        <v>8223</v>
      </c>
      <c r="H768" t="s">
        <v>8245</v>
      </c>
      <c r="I768">
        <v>1346462462</v>
      </c>
      <c r="J768">
        <v>1343870462</v>
      </c>
      <c r="K768" t="b">
        <v>0</v>
      </c>
      <c r="L768">
        <v>27</v>
      </c>
      <c r="M768" t="b">
        <v>1</v>
      </c>
      <c r="N768" t="s">
        <v>8275</v>
      </c>
      <c r="O768" s="5">
        <f>((E768/D768) *100)</f>
        <v>105</v>
      </c>
      <c r="P768" s="6">
        <f>IF(L768 = 0, 0, E768/L768)</f>
        <v>58.333333333333336</v>
      </c>
      <c r="Q768" t="str">
        <f>MID(N768,1,FIND("/",N768,1)-1)</f>
        <v>music</v>
      </c>
      <c r="R768" t="str">
        <f>MID(N768,FIND("/",N768,1)+1,LEN(N768))</f>
        <v>rock</v>
      </c>
      <c r="S768" s="10">
        <f>(((J768/60)/60)/24)+DATE(1970,1,1)+(-5/24)</f>
        <v>41122.847939814812</v>
      </c>
      <c r="T768" s="10">
        <f>(((I768/60)/60)/24)+DATE(1970,1,1)+(-5/24)</f>
        <v>41152.847939814812</v>
      </c>
    </row>
    <row r="769" spans="1:20" ht="43.2" x14ac:dyDescent="0.3">
      <c r="A769">
        <v>2093</v>
      </c>
      <c r="B769" s="3" t="s">
        <v>2093</v>
      </c>
      <c r="C769" s="3" t="s">
        <v>6202</v>
      </c>
      <c r="D769">
        <v>1500</v>
      </c>
      <c r="E769">
        <v>1537</v>
      </c>
      <c r="F769" t="s">
        <v>8218</v>
      </c>
      <c r="G769" t="s">
        <v>8223</v>
      </c>
      <c r="H769" t="s">
        <v>8245</v>
      </c>
      <c r="I769">
        <v>1356211832</v>
      </c>
      <c r="J769">
        <v>1351024232</v>
      </c>
      <c r="K769" t="b">
        <v>0</v>
      </c>
      <c r="L769">
        <v>23</v>
      </c>
      <c r="M769" t="b">
        <v>1</v>
      </c>
      <c r="N769" t="s">
        <v>8278</v>
      </c>
      <c r="O769" s="5">
        <f>((E769/D769) *100)</f>
        <v>102.46666666666667</v>
      </c>
      <c r="P769" s="6">
        <f>IF(L769 = 0, 0, E769/L769)</f>
        <v>66.826086956521735</v>
      </c>
      <c r="Q769" t="str">
        <f>MID(N769,1,FIND("/",N769,1)-1)</f>
        <v>music</v>
      </c>
      <c r="R769" t="str">
        <f>MID(N769,FIND("/",N769,1)+1,LEN(N769))</f>
        <v>indie rock</v>
      </c>
      <c r="S769" s="10">
        <f>(((J769/60)/60)/24)+DATE(1970,1,1)+(-5/24)</f>
        <v>41205.646203703705</v>
      </c>
      <c r="T769" s="10">
        <f>(((I769/60)/60)/24)+DATE(1970,1,1)+(-5/24)</f>
        <v>41265.68787037037</v>
      </c>
    </row>
    <row r="770" spans="1:20" ht="57.6" x14ac:dyDescent="0.3">
      <c r="A770">
        <v>1470</v>
      </c>
      <c r="B770" s="3" t="s">
        <v>1470</v>
      </c>
      <c r="C770" s="3" t="s">
        <v>5579</v>
      </c>
      <c r="D770">
        <v>1500</v>
      </c>
      <c r="E770">
        <v>1877</v>
      </c>
      <c r="F770" t="s">
        <v>8218</v>
      </c>
      <c r="G770" t="s">
        <v>8223</v>
      </c>
      <c r="H770" t="s">
        <v>8245</v>
      </c>
      <c r="I770">
        <v>1356724263</v>
      </c>
      <c r="J770">
        <v>1354909863</v>
      </c>
      <c r="K770" t="b">
        <v>1</v>
      </c>
      <c r="L770">
        <v>81</v>
      </c>
      <c r="M770" t="b">
        <v>1</v>
      </c>
      <c r="N770" t="s">
        <v>8287</v>
      </c>
      <c r="O770" s="5">
        <f>((E770/D770) *100)</f>
        <v>125.13333333333334</v>
      </c>
      <c r="P770" s="6">
        <f>IF(L770 = 0, 0, E770/L770)</f>
        <v>23.172839506172838</v>
      </c>
      <c r="Q770" t="str">
        <f>MID(N770,1,FIND("/",N770,1)-1)</f>
        <v>publishing</v>
      </c>
      <c r="R770" t="str">
        <f>MID(N770,FIND("/",N770,1)+1,LEN(N770))</f>
        <v>radio &amp; podcasts</v>
      </c>
      <c r="S770" s="10">
        <f>(((J770/60)/60)/24)+DATE(1970,1,1)+(-5/24)</f>
        <v>41250.618784722217</v>
      </c>
      <c r="T770" s="10">
        <f>(((I770/60)/60)/24)+DATE(1970,1,1)+(-5/24)</f>
        <v>41271.618784722217</v>
      </c>
    </row>
    <row r="771" spans="1:20" ht="43.2" x14ac:dyDescent="0.3">
      <c r="A771">
        <v>1618</v>
      </c>
      <c r="B771" s="3" t="s">
        <v>1618</v>
      </c>
      <c r="C771" s="3" t="s">
        <v>5727</v>
      </c>
      <c r="D771">
        <v>1500</v>
      </c>
      <c r="E771">
        <v>1576</v>
      </c>
      <c r="F771" t="s">
        <v>8218</v>
      </c>
      <c r="G771" t="s">
        <v>8223</v>
      </c>
      <c r="H771" t="s">
        <v>8245</v>
      </c>
      <c r="I771">
        <v>1362757335</v>
      </c>
      <c r="J771">
        <v>1359301335</v>
      </c>
      <c r="K771" t="b">
        <v>0</v>
      </c>
      <c r="L771">
        <v>27</v>
      </c>
      <c r="M771" t="b">
        <v>1</v>
      </c>
      <c r="N771" t="s">
        <v>8275</v>
      </c>
      <c r="O771" s="5">
        <f>((E771/D771) *100)</f>
        <v>105.06666666666666</v>
      </c>
      <c r="P771" s="6">
        <f>IF(L771 = 0, 0, E771/L771)</f>
        <v>58.370370370370374</v>
      </c>
      <c r="Q771" t="str">
        <f>MID(N771,1,FIND("/",N771,1)-1)</f>
        <v>music</v>
      </c>
      <c r="R771" t="str">
        <f>MID(N771,FIND("/",N771,1)+1,LEN(N771))</f>
        <v>rock</v>
      </c>
      <c r="S771" s="10">
        <f>(((J771/60)/60)/24)+DATE(1970,1,1)+(-5/24)</f>
        <v>41301.446006944439</v>
      </c>
      <c r="T771" s="10">
        <f>(((I771/60)/60)/24)+DATE(1970,1,1)+(-5/24)</f>
        <v>41341.446006944439</v>
      </c>
    </row>
    <row r="772" spans="1:20" ht="43.2" x14ac:dyDescent="0.3">
      <c r="A772">
        <v>2204</v>
      </c>
      <c r="B772" s="3" t="s">
        <v>2204</v>
      </c>
      <c r="C772" s="3" t="s">
        <v>6313</v>
      </c>
      <c r="D772">
        <v>1500</v>
      </c>
      <c r="E772">
        <v>1993</v>
      </c>
      <c r="F772" t="s">
        <v>8218</v>
      </c>
      <c r="G772" t="s">
        <v>8223</v>
      </c>
      <c r="H772" t="s">
        <v>8245</v>
      </c>
      <c r="I772">
        <v>1362814119</v>
      </c>
      <c r="J772">
        <v>1360222119</v>
      </c>
      <c r="K772" t="b">
        <v>0</v>
      </c>
      <c r="L772">
        <v>73</v>
      </c>
      <c r="M772" t="b">
        <v>1</v>
      </c>
      <c r="N772" t="s">
        <v>8279</v>
      </c>
      <c r="O772" s="5">
        <f>((E772/D772) *100)</f>
        <v>132.86666666666667</v>
      </c>
      <c r="P772" s="6">
        <f>IF(L772 = 0, 0, E772/L772)</f>
        <v>27.301369863013697</v>
      </c>
      <c r="Q772" t="str">
        <f>MID(N772,1,FIND("/",N772,1)-1)</f>
        <v>music</v>
      </c>
      <c r="R772" t="str">
        <f>MID(N772,FIND("/",N772,1)+1,LEN(N772))</f>
        <v>electronic music</v>
      </c>
      <c r="S772" s="10">
        <f>(((J772/60)/60)/24)+DATE(1970,1,1)+(-5/24)</f>
        <v>41312.103229166663</v>
      </c>
      <c r="T772" s="10">
        <f>(((I772/60)/60)/24)+DATE(1970,1,1)+(-5/24)</f>
        <v>41342.103229166663</v>
      </c>
    </row>
    <row r="773" spans="1:20" ht="43.2" x14ac:dyDescent="0.3">
      <c r="A773">
        <v>108</v>
      </c>
      <c r="B773" s="3" t="s">
        <v>110</v>
      </c>
      <c r="C773" s="3" t="s">
        <v>4218</v>
      </c>
      <c r="D773">
        <v>1500</v>
      </c>
      <c r="E773">
        <v>3700</v>
      </c>
      <c r="F773" t="s">
        <v>8218</v>
      </c>
      <c r="G773" t="s">
        <v>8223</v>
      </c>
      <c r="H773" t="s">
        <v>8245</v>
      </c>
      <c r="I773">
        <v>1370011370</v>
      </c>
      <c r="J773">
        <v>1364827370</v>
      </c>
      <c r="K773" t="b">
        <v>0</v>
      </c>
      <c r="L773">
        <v>47</v>
      </c>
      <c r="M773" t="b">
        <v>1</v>
      </c>
      <c r="N773" t="s">
        <v>8265</v>
      </c>
      <c r="O773" s="5">
        <f>((E773/D773) *100)</f>
        <v>246.66666666666669</v>
      </c>
      <c r="P773" s="6">
        <f>IF(L773 = 0, 0, E773/L773)</f>
        <v>78.723404255319153</v>
      </c>
      <c r="Q773" t="str">
        <f>MID(N773,1,FIND("/",N773,1)-1)</f>
        <v>film &amp; video</v>
      </c>
      <c r="R773" t="str">
        <f>MID(N773,FIND("/",N773,1)+1,LEN(N773))</f>
        <v>shorts</v>
      </c>
      <c r="S773" s="10">
        <f>(((J773/60)/60)/24)+DATE(1970,1,1)+(-5/24)</f>
        <v>41365.404745370368</v>
      </c>
      <c r="T773" s="10">
        <f>(((I773/60)/60)/24)+DATE(1970,1,1)+(-5/24)</f>
        <v>41425.404745370368</v>
      </c>
    </row>
    <row r="774" spans="1:20" ht="43.2" x14ac:dyDescent="0.3">
      <c r="A774">
        <v>2286</v>
      </c>
      <c r="B774" s="3" t="s">
        <v>2286</v>
      </c>
      <c r="C774" s="3" t="s">
        <v>6395</v>
      </c>
      <c r="D774">
        <v>1500</v>
      </c>
      <c r="E774">
        <v>1501</v>
      </c>
      <c r="F774" t="s">
        <v>8218</v>
      </c>
      <c r="G774" t="s">
        <v>8223</v>
      </c>
      <c r="H774" t="s">
        <v>8245</v>
      </c>
      <c r="I774">
        <v>1378439940</v>
      </c>
      <c r="J774">
        <v>1376003254</v>
      </c>
      <c r="K774" t="b">
        <v>0</v>
      </c>
      <c r="L774">
        <v>14</v>
      </c>
      <c r="M774" t="b">
        <v>1</v>
      </c>
      <c r="N774" t="s">
        <v>8275</v>
      </c>
      <c r="O774" s="5">
        <f>((E774/D774) *100)</f>
        <v>100.06666666666666</v>
      </c>
      <c r="P774" s="6">
        <f>IF(L774 = 0, 0, E774/L774)</f>
        <v>107.21428571428571</v>
      </c>
      <c r="Q774" t="str">
        <f>MID(N774,1,FIND("/",N774,1)-1)</f>
        <v>music</v>
      </c>
      <c r="R774" t="str">
        <f>MID(N774,FIND("/",N774,1)+1,LEN(N774))</f>
        <v>rock</v>
      </c>
      <c r="S774" s="10">
        <f>(((J774/60)/60)/24)+DATE(1970,1,1)+(-5/24)</f>
        <v>41494.755254629628</v>
      </c>
      <c r="T774" s="10">
        <f>(((I774/60)/60)/24)+DATE(1970,1,1)+(-5/24)</f>
        <v>41522.957638888889</v>
      </c>
    </row>
    <row r="775" spans="1:20" ht="43.2" x14ac:dyDescent="0.3">
      <c r="A775">
        <v>1925</v>
      </c>
      <c r="B775" s="3" t="s">
        <v>1925</v>
      </c>
      <c r="C775" s="3" t="s">
        <v>6034</v>
      </c>
      <c r="D775">
        <v>1500</v>
      </c>
      <c r="E775">
        <v>1655</v>
      </c>
      <c r="F775" t="s">
        <v>8218</v>
      </c>
      <c r="G775" t="s">
        <v>8223</v>
      </c>
      <c r="H775" t="s">
        <v>8245</v>
      </c>
      <c r="I775">
        <v>1381449600</v>
      </c>
      <c r="J775">
        <v>1379540288</v>
      </c>
      <c r="K775" t="b">
        <v>0</v>
      </c>
      <c r="L775">
        <v>52</v>
      </c>
      <c r="M775" t="b">
        <v>1</v>
      </c>
      <c r="N775" t="s">
        <v>8278</v>
      </c>
      <c r="O775" s="5">
        <f>((E775/D775) *100)</f>
        <v>110.33333333333333</v>
      </c>
      <c r="P775" s="6">
        <f>IF(L775 = 0, 0, E775/L775)</f>
        <v>31.826923076923077</v>
      </c>
      <c r="Q775" t="str">
        <f>MID(N775,1,FIND("/",N775,1)-1)</f>
        <v>music</v>
      </c>
      <c r="R775" t="str">
        <f>MID(N775,FIND("/",N775,1)+1,LEN(N775))</f>
        <v>indie rock</v>
      </c>
      <c r="S775" s="10">
        <f>(((J775/60)/60)/24)+DATE(1970,1,1)+(-5/24)</f>
        <v>41535.693148148144</v>
      </c>
      <c r="T775" s="10">
        <f>(((I775/60)/60)/24)+DATE(1970,1,1)+(-5/24)</f>
        <v>41557.791666666664</v>
      </c>
    </row>
    <row r="776" spans="1:20" ht="28.8" x14ac:dyDescent="0.3">
      <c r="A776">
        <v>1370</v>
      </c>
      <c r="B776" s="3" t="s">
        <v>1370</v>
      </c>
      <c r="C776" s="3" t="s">
        <v>5479</v>
      </c>
      <c r="D776">
        <v>1500</v>
      </c>
      <c r="E776">
        <v>1555</v>
      </c>
      <c r="F776" t="s">
        <v>8218</v>
      </c>
      <c r="G776" t="s">
        <v>8223</v>
      </c>
      <c r="H776" t="s">
        <v>8245</v>
      </c>
      <c r="I776">
        <v>1381881890</v>
      </c>
      <c r="J776">
        <v>1380585890</v>
      </c>
      <c r="K776" t="b">
        <v>0</v>
      </c>
      <c r="L776">
        <v>20</v>
      </c>
      <c r="M776" t="b">
        <v>1</v>
      </c>
      <c r="N776" t="s">
        <v>8275</v>
      </c>
      <c r="O776" s="5">
        <f>((E776/D776) *100)</f>
        <v>103.66666666666666</v>
      </c>
      <c r="P776" s="6">
        <f>IF(L776 = 0, 0, E776/L776)</f>
        <v>77.75</v>
      </c>
      <c r="Q776" t="str">
        <f>MID(N776,1,FIND("/",N776,1)-1)</f>
        <v>music</v>
      </c>
      <c r="R776" t="str">
        <f>MID(N776,FIND("/",N776,1)+1,LEN(N776))</f>
        <v>rock</v>
      </c>
      <c r="S776" s="10">
        <f>(((J776/60)/60)/24)+DATE(1970,1,1)+(-5/24)</f>
        <v>41547.795023148145</v>
      </c>
      <c r="T776" s="10">
        <f>(((I776/60)/60)/24)+DATE(1970,1,1)+(-5/24)</f>
        <v>41562.795023148145</v>
      </c>
    </row>
    <row r="777" spans="1:20" ht="43.2" x14ac:dyDescent="0.3">
      <c r="A777">
        <v>2289</v>
      </c>
      <c r="B777" s="3" t="s">
        <v>2289</v>
      </c>
      <c r="C777" s="3" t="s">
        <v>6398</v>
      </c>
      <c r="D777">
        <v>1500</v>
      </c>
      <c r="E777">
        <v>1611</v>
      </c>
      <c r="F777" t="s">
        <v>8218</v>
      </c>
      <c r="G777" t="s">
        <v>8223</v>
      </c>
      <c r="H777" t="s">
        <v>8245</v>
      </c>
      <c r="I777">
        <v>1386372120</v>
      </c>
      <c r="J777">
        <v>1382659060</v>
      </c>
      <c r="K777" t="b">
        <v>0</v>
      </c>
      <c r="L777">
        <v>25</v>
      </c>
      <c r="M777" t="b">
        <v>1</v>
      </c>
      <c r="N777" t="s">
        <v>8275</v>
      </c>
      <c r="O777" s="5">
        <f>((E777/D777) *100)</f>
        <v>107.4</v>
      </c>
      <c r="P777" s="6">
        <f>IF(L777 = 0, 0, E777/L777)</f>
        <v>64.44</v>
      </c>
      <c r="Q777" t="str">
        <f>MID(N777,1,FIND("/",N777,1)-1)</f>
        <v>music</v>
      </c>
      <c r="R777" t="str">
        <f>MID(N777,FIND("/",N777,1)+1,LEN(N777))</f>
        <v>rock</v>
      </c>
      <c r="S777" s="10">
        <f>(((J777/60)/60)/24)+DATE(1970,1,1)+(-5/24)</f>
        <v>41571.790046296293</v>
      </c>
      <c r="T777" s="10">
        <f>(((I777/60)/60)/24)+DATE(1970,1,1)+(-5/24)</f>
        <v>41614.765277777777</v>
      </c>
    </row>
    <row r="778" spans="1:20" ht="28.8" x14ac:dyDescent="0.3">
      <c r="A778">
        <v>99</v>
      </c>
      <c r="B778" s="3" t="s">
        <v>101</v>
      </c>
      <c r="C778" s="3" t="s">
        <v>4209</v>
      </c>
      <c r="D778">
        <v>1500</v>
      </c>
      <c r="E778">
        <v>1590.29</v>
      </c>
      <c r="F778" t="s">
        <v>8218</v>
      </c>
      <c r="G778" t="s">
        <v>8223</v>
      </c>
      <c r="H778" t="s">
        <v>8245</v>
      </c>
      <c r="I778">
        <v>1390426799</v>
      </c>
      <c r="J778">
        <v>1387834799</v>
      </c>
      <c r="K778" t="b">
        <v>0</v>
      </c>
      <c r="L778">
        <v>39</v>
      </c>
      <c r="M778" t="b">
        <v>1</v>
      </c>
      <c r="N778" t="s">
        <v>8265</v>
      </c>
      <c r="O778" s="5">
        <f>((E778/D778) *100)</f>
        <v>106.01933333333334</v>
      </c>
      <c r="P778" s="6">
        <f>IF(L778 = 0, 0, E778/L778)</f>
        <v>40.776666666666664</v>
      </c>
      <c r="Q778" t="str">
        <f>MID(N778,1,FIND("/",N778,1)-1)</f>
        <v>film &amp; video</v>
      </c>
      <c r="R778" t="str">
        <f>MID(N778,FIND("/",N778,1)+1,LEN(N778))</f>
        <v>shorts</v>
      </c>
      <c r="S778" s="10">
        <f>(((J778/60)/60)/24)+DATE(1970,1,1)+(-5/24)</f>
        <v>41631.694432870368</v>
      </c>
      <c r="T778" s="10">
        <f>(((I778/60)/60)/24)+DATE(1970,1,1)+(-5/24)</f>
        <v>41661.694432870368</v>
      </c>
    </row>
    <row r="779" spans="1:20" ht="43.2" x14ac:dyDescent="0.3">
      <c r="A779">
        <v>1678</v>
      </c>
      <c r="B779" s="3" t="s">
        <v>1678</v>
      </c>
      <c r="C779" s="3" t="s">
        <v>5787</v>
      </c>
      <c r="D779">
        <v>1500</v>
      </c>
      <c r="E779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8291</v>
      </c>
      <c r="O779" s="5">
        <f>((E779/D779) *100)</f>
        <v>118.39999999999999</v>
      </c>
      <c r="P779" s="6">
        <f>IF(L779 = 0, 0, E779/L779)</f>
        <v>36.244897959183675</v>
      </c>
      <c r="Q779" t="str">
        <f>MID(N779,1,FIND("/",N779,1)-1)</f>
        <v>music</v>
      </c>
      <c r="R779" t="str">
        <f>MID(N779,FIND("/",N779,1)+1,LEN(N779))</f>
        <v>pop</v>
      </c>
      <c r="S779" s="10">
        <f>(((J779/60)/60)/24)+DATE(1970,1,1)+(-5/24)</f>
        <v>41662.646655092591</v>
      </c>
      <c r="T779" s="10">
        <f>(((I779/60)/60)/24)+DATE(1970,1,1)+(-5/24)</f>
        <v>41676.646655092591</v>
      </c>
    </row>
    <row r="780" spans="1:20" ht="28.8" x14ac:dyDescent="0.3">
      <c r="A780">
        <v>1263</v>
      </c>
      <c r="B780" s="3" t="s">
        <v>1263</v>
      </c>
      <c r="C780" s="3" t="s">
        <v>5372</v>
      </c>
      <c r="D780">
        <v>1500</v>
      </c>
      <c r="E780">
        <v>1785</v>
      </c>
      <c r="F780" t="s">
        <v>8218</v>
      </c>
      <c r="G780" t="s">
        <v>8223</v>
      </c>
      <c r="H780" t="s">
        <v>8245</v>
      </c>
      <c r="I780">
        <v>1396054800</v>
      </c>
      <c r="J780">
        <v>1393034470</v>
      </c>
      <c r="K780" t="b">
        <v>1</v>
      </c>
      <c r="L780">
        <v>41</v>
      </c>
      <c r="M780" t="b">
        <v>1</v>
      </c>
      <c r="N780" t="s">
        <v>8275</v>
      </c>
      <c r="O780" s="5">
        <f>((E780/D780) *100)</f>
        <v>119</v>
      </c>
      <c r="P780" s="6">
        <f>IF(L780 = 0, 0, E780/L780)</f>
        <v>43.536585365853661</v>
      </c>
      <c r="Q780" t="str">
        <f>MID(N780,1,FIND("/",N780,1)-1)</f>
        <v>music</v>
      </c>
      <c r="R780" t="str">
        <f>MID(N780,FIND("/",N780,1)+1,LEN(N780))</f>
        <v>rock</v>
      </c>
      <c r="S780" s="10">
        <f>(((J780/60)/60)/24)+DATE(1970,1,1)+(-5/24)</f>
        <v>41691.875810185185</v>
      </c>
      <c r="T780" s="10">
        <f>(((I780/60)/60)/24)+DATE(1970,1,1)+(-5/24)</f>
        <v>41726.833333333328</v>
      </c>
    </row>
    <row r="781" spans="1:20" ht="43.2" x14ac:dyDescent="0.3">
      <c r="A781">
        <v>2020</v>
      </c>
      <c r="B781" s="3" t="s">
        <v>2020</v>
      </c>
      <c r="C781" s="3" t="s">
        <v>6129</v>
      </c>
      <c r="D781">
        <v>1500</v>
      </c>
      <c r="E781">
        <v>2885</v>
      </c>
      <c r="F781" t="s">
        <v>8218</v>
      </c>
      <c r="G781" t="s">
        <v>8223</v>
      </c>
      <c r="H781" t="s">
        <v>8245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8294</v>
      </c>
      <c r="O781" s="5">
        <f>((E781/D781) *100)</f>
        <v>192.33333333333334</v>
      </c>
      <c r="P781" s="6">
        <f>IF(L781 = 0, 0, E781/L781)</f>
        <v>23.647540983606557</v>
      </c>
      <c r="Q781" t="str">
        <f>MID(N781,1,FIND("/",N781,1)-1)</f>
        <v>technology</v>
      </c>
      <c r="R781" t="str">
        <f>MID(N781,FIND("/",N781,1)+1,LEN(N781))</f>
        <v>hardware</v>
      </c>
      <c r="S781" s="10">
        <f>(((J781/60)/60)/24)+DATE(1970,1,1)+(-5/24)</f>
        <v>41736.88916666666</v>
      </c>
      <c r="T781" s="10">
        <f>(((I781/60)/60)/24)+DATE(1970,1,1)+(-5/24)</f>
        <v>41773.752777777772</v>
      </c>
    </row>
    <row r="782" spans="1:20" ht="28.8" x14ac:dyDescent="0.3">
      <c r="A782">
        <v>3758</v>
      </c>
      <c r="B782" s="3" t="s">
        <v>3754</v>
      </c>
      <c r="C782" s="3" t="s">
        <v>7867</v>
      </c>
      <c r="D782">
        <v>1500</v>
      </c>
      <c r="E782">
        <v>1535</v>
      </c>
      <c r="F782" t="s">
        <v>8218</v>
      </c>
      <c r="G782" t="s">
        <v>8223</v>
      </c>
      <c r="H782" t="s">
        <v>8245</v>
      </c>
      <c r="I782">
        <v>1400475600</v>
      </c>
      <c r="J782">
        <v>1397819938</v>
      </c>
      <c r="K782" t="b">
        <v>0</v>
      </c>
      <c r="L782">
        <v>26</v>
      </c>
      <c r="M782" t="b">
        <v>1</v>
      </c>
      <c r="N782" t="s">
        <v>8304</v>
      </c>
      <c r="O782" s="5">
        <f>((E782/D782) *100)</f>
        <v>102.33333333333334</v>
      </c>
      <c r="P782" s="6">
        <f>IF(L782 = 0, 0, E782/L782)</f>
        <v>59.03846153846154</v>
      </c>
      <c r="Q782" t="str">
        <f>MID(N782,1,FIND("/",N782,1)-1)</f>
        <v>theater</v>
      </c>
      <c r="R782" t="str">
        <f>MID(N782,FIND("/",N782,1)+1,LEN(N782))</f>
        <v>musical</v>
      </c>
      <c r="S782" s="10">
        <f>(((J782/60)/60)/24)+DATE(1970,1,1)+(-5/24)</f>
        <v>41747.26317129629</v>
      </c>
      <c r="T782" s="10">
        <f>(((I782/60)/60)/24)+DATE(1970,1,1)+(-5/24)</f>
        <v>41778</v>
      </c>
    </row>
    <row r="783" spans="1:20" ht="43.2" x14ac:dyDescent="0.3">
      <c r="A783">
        <v>3551</v>
      </c>
      <c r="B783" s="3" t="s">
        <v>3549</v>
      </c>
      <c r="C783" s="3" t="s">
        <v>7660</v>
      </c>
      <c r="D783">
        <v>1500</v>
      </c>
      <c r="E783">
        <v>1527.5</v>
      </c>
      <c r="F783" t="s">
        <v>8218</v>
      </c>
      <c r="G783" t="s">
        <v>8223</v>
      </c>
      <c r="H783" t="s">
        <v>8245</v>
      </c>
      <c r="I783">
        <v>1400796420</v>
      </c>
      <c r="J783">
        <v>1398342170</v>
      </c>
      <c r="K783" t="b">
        <v>0</v>
      </c>
      <c r="L783">
        <v>25</v>
      </c>
      <c r="M783" t="b">
        <v>1</v>
      </c>
      <c r="N783" t="s">
        <v>8270</v>
      </c>
      <c r="O783" s="5">
        <f>((E783/D783) *100)</f>
        <v>101.83333333333333</v>
      </c>
      <c r="P783" s="6">
        <f>IF(L783 = 0, 0, E783/L783)</f>
        <v>61.1</v>
      </c>
      <c r="Q783" t="str">
        <f>MID(N783,1,FIND("/",N783,1)-1)</f>
        <v>theater</v>
      </c>
      <c r="R783" t="str">
        <f>MID(N783,FIND("/",N783,1)+1,LEN(N783))</f>
        <v>plays</v>
      </c>
      <c r="S783" s="10">
        <f>(((J783/60)/60)/24)+DATE(1970,1,1)+(-5/24)</f>
        <v>41753.307523148142</v>
      </c>
      <c r="T783" s="10">
        <f>(((I783/60)/60)/24)+DATE(1970,1,1)+(-5/24)</f>
        <v>41781.713194444441</v>
      </c>
    </row>
    <row r="784" spans="1:20" ht="43.2" x14ac:dyDescent="0.3">
      <c r="A784">
        <v>3396</v>
      </c>
      <c r="B784" s="3" t="s">
        <v>3394</v>
      </c>
      <c r="C784" s="3" t="s">
        <v>7505</v>
      </c>
      <c r="D784">
        <v>1500</v>
      </c>
      <c r="E784">
        <v>1565</v>
      </c>
      <c r="F784" t="s">
        <v>8218</v>
      </c>
      <c r="G784" t="s">
        <v>8223</v>
      </c>
      <c r="H784" t="s">
        <v>8245</v>
      </c>
      <c r="I784">
        <v>1401595140</v>
      </c>
      <c r="J784">
        <v>1399286589</v>
      </c>
      <c r="K784" t="b">
        <v>0</v>
      </c>
      <c r="L784">
        <v>28</v>
      </c>
      <c r="M784" t="b">
        <v>1</v>
      </c>
      <c r="N784" t="s">
        <v>8270</v>
      </c>
      <c r="O784" s="5">
        <f>((E784/D784) *100)</f>
        <v>104.33333333333333</v>
      </c>
      <c r="P784" s="6">
        <f>IF(L784 = 0, 0, E784/L784)</f>
        <v>55.892857142857146</v>
      </c>
      <c r="Q784" t="str">
        <f>MID(N784,1,FIND("/",N784,1)-1)</f>
        <v>theater</v>
      </c>
      <c r="R784" t="str">
        <f>MID(N784,FIND("/",N784,1)+1,LEN(N784))</f>
        <v>plays</v>
      </c>
      <c r="S784" s="10">
        <f>(((J784/60)/60)/24)+DATE(1970,1,1)+(-5/24)</f>
        <v>41764.238298611104</v>
      </c>
      <c r="T784" s="10">
        <f>(((I784/60)/60)/24)+DATE(1970,1,1)+(-5/24)</f>
        <v>41790.957638888889</v>
      </c>
    </row>
    <row r="785" spans="1:20" ht="28.8" x14ac:dyDescent="0.3">
      <c r="A785">
        <v>3791</v>
      </c>
      <c r="B785" s="3" t="s">
        <v>3787</v>
      </c>
      <c r="C785" s="3" t="s">
        <v>7900</v>
      </c>
      <c r="D785">
        <v>1500</v>
      </c>
      <c r="E785">
        <v>0</v>
      </c>
      <c r="F785" t="s">
        <v>8220</v>
      </c>
      <c r="G785" t="s">
        <v>8223</v>
      </c>
      <c r="H785" t="s">
        <v>8245</v>
      </c>
      <c r="I785">
        <v>1404664592</v>
      </c>
      <c r="J785">
        <v>1399480592</v>
      </c>
      <c r="K785" t="b">
        <v>0</v>
      </c>
      <c r="L785">
        <v>0</v>
      </c>
      <c r="M785" t="b">
        <v>0</v>
      </c>
      <c r="N785" t="s">
        <v>8304</v>
      </c>
      <c r="O785" s="5">
        <f>((E785/D785) *100)</f>
        <v>0</v>
      </c>
      <c r="P785" s="6">
        <f>IF(L785 = 0, 0, E785/L785)</f>
        <v>0</v>
      </c>
      <c r="Q785" t="str">
        <f>MID(N785,1,FIND("/",N785,1)-1)</f>
        <v>theater</v>
      </c>
      <c r="R785" t="str">
        <f>MID(N785,FIND("/",N785,1)+1,LEN(N785))</f>
        <v>musical</v>
      </c>
      <c r="S785" s="10">
        <f>(((J785/60)/60)/24)+DATE(1970,1,1)+(-5/24)</f>
        <v>41766.4837037037</v>
      </c>
      <c r="T785" s="10">
        <f>(((I785/60)/60)/24)+DATE(1970,1,1)+(-5/24)</f>
        <v>41826.4837037037</v>
      </c>
    </row>
    <row r="786" spans="1:20" ht="28.8" x14ac:dyDescent="0.3">
      <c r="A786">
        <v>3658</v>
      </c>
      <c r="B786" s="3" t="s">
        <v>3654</v>
      </c>
      <c r="C786" s="3" t="s">
        <v>7767</v>
      </c>
      <c r="D786">
        <v>1500</v>
      </c>
      <c r="E786">
        <v>1510</v>
      </c>
      <c r="F786" t="s">
        <v>8218</v>
      </c>
      <c r="G786" t="s">
        <v>8223</v>
      </c>
      <c r="H786" t="s">
        <v>8245</v>
      </c>
      <c r="I786">
        <v>1404273540</v>
      </c>
      <c r="J786">
        <v>1400272580</v>
      </c>
      <c r="K786" t="b">
        <v>0</v>
      </c>
      <c r="L786">
        <v>20</v>
      </c>
      <c r="M786" t="b">
        <v>1</v>
      </c>
      <c r="N786" t="s">
        <v>8270</v>
      </c>
      <c r="O786" s="5">
        <f>((E786/D786) *100)</f>
        <v>100.66666666666666</v>
      </c>
      <c r="P786" s="6">
        <f>IF(L786 = 0, 0, E786/L786)</f>
        <v>75.5</v>
      </c>
      <c r="Q786" t="str">
        <f>MID(N786,1,FIND("/",N786,1)-1)</f>
        <v>theater</v>
      </c>
      <c r="R786" t="str">
        <f>MID(N786,FIND("/",N786,1)+1,LEN(N786))</f>
        <v>plays</v>
      </c>
      <c r="S786" s="10">
        <f>(((J786/60)/60)/24)+DATE(1970,1,1)+(-5/24)</f>
        <v>41775.650231481479</v>
      </c>
      <c r="T786" s="10">
        <f>(((I786/60)/60)/24)+DATE(1970,1,1)+(-5/24)</f>
        <v>41821.957638888889</v>
      </c>
    </row>
    <row r="787" spans="1:20" ht="43.2" x14ac:dyDescent="0.3">
      <c r="A787">
        <v>3479</v>
      </c>
      <c r="B787" s="3" t="s">
        <v>3477</v>
      </c>
      <c r="C787" s="3" t="s">
        <v>7588</v>
      </c>
      <c r="D787">
        <v>1500</v>
      </c>
      <c r="E787">
        <v>1918</v>
      </c>
      <c r="F787" t="s">
        <v>8218</v>
      </c>
      <c r="G787" t="s">
        <v>8224</v>
      </c>
      <c r="H787" t="s">
        <v>8246</v>
      </c>
      <c r="I787">
        <v>1403382680</v>
      </c>
      <c r="J787">
        <v>1400790680</v>
      </c>
      <c r="K787" t="b">
        <v>0</v>
      </c>
      <c r="L787">
        <v>56</v>
      </c>
      <c r="M787" t="b">
        <v>1</v>
      </c>
      <c r="N787" t="s">
        <v>8270</v>
      </c>
      <c r="O787" s="5">
        <f>((E787/D787) *100)</f>
        <v>127.86666666666666</v>
      </c>
      <c r="P787" s="6">
        <f>IF(L787 = 0, 0, E787/L787)</f>
        <v>34.25</v>
      </c>
      <c r="Q787" t="str">
        <f>MID(N787,1,FIND("/",N787,1)-1)</f>
        <v>theater</v>
      </c>
      <c r="R787" t="str">
        <f>MID(N787,FIND("/",N787,1)+1,LEN(N787))</f>
        <v>plays</v>
      </c>
      <c r="S787" s="10">
        <f>(((J787/60)/60)/24)+DATE(1970,1,1)+(-5/24)</f>
        <v>41781.646759259253</v>
      </c>
      <c r="T787" s="10">
        <f>(((I787/60)/60)/24)+DATE(1970,1,1)+(-5/24)</f>
        <v>41811.646759259253</v>
      </c>
    </row>
    <row r="788" spans="1:20" ht="43.2" x14ac:dyDescent="0.3">
      <c r="A788">
        <v>2842</v>
      </c>
      <c r="B788" s="3" t="s">
        <v>2841</v>
      </c>
      <c r="C788" s="3" t="s">
        <v>6951</v>
      </c>
      <c r="D788">
        <v>1500</v>
      </c>
      <c r="E788">
        <v>0</v>
      </c>
      <c r="F788" t="s">
        <v>8220</v>
      </c>
      <c r="G788" t="s">
        <v>8224</v>
      </c>
      <c r="H788" t="s">
        <v>8246</v>
      </c>
      <c r="I788">
        <v>1403348400</v>
      </c>
      <c r="J788">
        <v>1401058295</v>
      </c>
      <c r="K788" t="b">
        <v>0</v>
      </c>
      <c r="L788">
        <v>0</v>
      </c>
      <c r="M788" t="b">
        <v>0</v>
      </c>
      <c r="N788" t="s">
        <v>8270</v>
      </c>
      <c r="O788" s="5">
        <f>((E788/D788) *100)</f>
        <v>0</v>
      </c>
      <c r="P788" s="6">
        <f>IF(L788 = 0, 0, E788/L788)</f>
        <v>0</v>
      </c>
      <c r="Q788" t="str">
        <f>MID(N788,1,FIND("/",N788,1)-1)</f>
        <v>theater</v>
      </c>
      <c r="R788" t="str">
        <f>MID(N788,FIND("/",N788,1)+1,LEN(N788))</f>
        <v>plays</v>
      </c>
      <c r="S788" s="10">
        <f>(((J788/60)/60)/24)+DATE(1970,1,1)+(-5/24)</f>
        <v>41784.744155092587</v>
      </c>
      <c r="T788" s="10">
        <f>(((I788/60)/60)/24)+DATE(1970,1,1)+(-5/24)</f>
        <v>41811.25</v>
      </c>
    </row>
    <row r="789" spans="1:20" ht="43.2" x14ac:dyDescent="0.3">
      <c r="A789">
        <v>3427</v>
      </c>
      <c r="B789" s="3" t="s">
        <v>3425</v>
      </c>
      <c r="C789" s="3" t="s">
        <v>7536</v>
      </c>
      <c r="D789">
        <v>1500</v>
      </c>
      <c r="E789">
        <v>1500</v>
      </c>
      <c r="F789" t="s">
        <v>8218</v>
      </c>
      <c r="G789" t="s">
        <v>8224</v>
      </c>
      <c r="H789" t="s">
        <v>8246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8270</v>
      </c>
      <c r="O789" s="5">
        <f>((E789/D789) *100)</f>
        <v>100</v>
      </c>
      <c r="P789" s="6">
        <f>IF(L789 = 0, 0, E789/L789)</f>
        <v>51.724137931034484</v>
      </c>
      <c r="Q789" t="str">
        <f>MID(N789,1,FIND("/",N789,1)-1)</f>
        <v>theater</v>
      </c>
      <c r="R789" t="str">
        <f>MID(N789,FIND("/",N789,1)+1,LEN(N789))</f>
        <v>plays</v>
      </c>
      <c r="S789" s="10">
        <f>(((J789/60)/60)/24)+DATE(1970,1,1)+(-5/24)</f>
        <v>41792.436944444438</v>
      </c>
      <c r="T789" s="10">
        <f>(((I789/60)/60)/24)+DATE(1970,1,1)+(-5/24)</f>
        <v>41822.436944444438</v>
      </c>
    </row>
    <row r="790" spans="1:20" ht="28.8" x14ac:dyDescent="0.3">
      <c r="A790">
        <v>2937</v>
      </c>
      <c r="B790" s="3" t="s">
        <v>2936</v>
      </c>
      <c r="C790" s="3" t="s">
        <v>7046</v>
      </c>
      <c r="D790">
        <v>1500</v>
      </c>
      <c r="E790">
        <v>2000</v>
      </c>
      <c r="F790" t="s">
        <v>8218</v>
      </c>
      <c r="G790" t="s">
        <v>8224</v>
      </c>
      <c r="H790" t="s">
        <v>8246</v>
      </c>
      <c r="I790">
        <v>1405249113</v>
      </c>
      <c r="J790">
        <v>1402657113</v>
      </c>
      <c r="K790" t="b">
        <v>0</v>
      </c>
      <c r="L790">
        <v>55</v>
      </c>
      <c r="M790" t="b">
        <v>1</v>
      </c>
      <c r="N790" t="s">
        <v>8304</v>
      </c>
      <c r="O790" s="5">
        <f>((E790/D790) *100)</f>
        <v>133.33333333333331</v>
      </c>
      <c r="P790" s="6">
        <f>IF(L790 = 0, 0, E790/L790)</f>
        <v>36.363636363636367</v>
      </c>
      <c r="Q790" t="str">
        <f>MID(N790,1,FIND("/",N790,1)-1)</f>
        <v>theater</v>
      </c>
      <c r="R790" t="str">
        <f>MID(N790,FIND("/",N790,1)+1,LEN(N790))</f>
        <v>musical</v>
      </c>
      <c r="S790" s="10">
        <f>(((J790/60)/60)/24)+DATE(1970,1,1)+(-5/24)</f>
        <v>41803.248993055553</v>
      </c>
      <c r="T790" s="10">
        <f>(((I790/60)/60)/24)+DATE(1970,1,1)+(-5/24)</f>
        <v>41833.248993055553</v>
      </c>
    </row>
    <row r="791" spans="1:20" ht="57.6" x14ac:dyDescent="0.3">
      <c r="A791">
        <v>3178</v>
      </c>
      <c r="B791" s="3" t="s">
        <v>3177</v>
      </c>
      <c r="C791" s="3" t="s">
        <v>7287</v>
      </c>
      <c r="D791">
        <v>1500</v>
      </c>
      <c r="E791">
        <v>2576</v>
      </c>
      <c r="F791" t="s">
        <v>8218</v>
      </c>
      <c r="G791" t="s">
        <v>8224</v>
      </c>
      <c r="H791" t="s">
        <v>8246</v>
      </c>
      <c r="I791">
        <v>1405521075</v>
      </c>
      <c r="J791">
        <v>1402929075</v>
      </c>
      <c r="K791" t="b">
        <v>1</v>
      </c>
      <c r="L791">
        <v>78</v>
      </c>
      <c r="M791" t="b">
        <v>1</v>
      </c>
      <c r="N791" t="s">
        <v>8270</v>
      </c>
      <c r="O791" s="5">
        <f>((E791/D791) *100)</f>
        <v>171.73333333333335</v>
      </c>
      <c r="P791" s="6">
        <f>IF(L791 = 0, 0, E791/L791)</f>
        <v>33.025641025641029</v>
      </c>
      <c r="Q791" t="str">
        <f>MID(N791,1,FIND("/",N791,1)-1)</f>
        <v>theater</v>
      </c>
      <c r="R791" t="str">
        <f>MID(N791,FIND("/",N791,1)+1,LEN(N791))</f>
        <v>plays</v>
      </c>
      <c r="S791" s="10">
        <f>(((J791/60)/60)/24)+DATE(1970,1,1)+(-5/24)</f>
        <v>41806.396701388883</v>
      </c>
      <c r="T791" s="10">
        <f>(((I791/60)/60)/24)+DATE(1970,1,1)+(-5/24)</f>
        <v>41836.396701388883</v>
      </c>
    </row>
    <row r="792" spans="1:20" ht="57.6" x14ac:dyDescent="0.3">
      <c r="A792">
        <v>3816</v>
      </c>
      <c r="B792" s="3" t="s">
        <v>3812</v>
      </c>
      <c r="C792" s="3" t="s">
        <v>7925</v>
      </c>
      <c r="D792">
        <v>1500</v>
      </c>
      <c r="E792">
        <v>1788.57</v>
      </c>
      <c r="F792" t="s">
        <v>8218</v>
      </c>
      <c r="G792" t="s">
        <v>8223</v>
      </c>
      <c r="H792" t="s">
        <v>8245</v>
      </c>
      <c r="I792">
        <v>1405614823</v>
      </c>
      <c r="J792">
        <v>1403022823</v>
      </c>
      <c r="K792" t="b">
        <v>0</v>
      </c>
      <c r="L792">
        <v>37</v>
      </c>
      <c r="M792" t="b">
        <v>1</v>
      </c>
      <c r="N792" t="s">
        <v>8270</v>
      </c>
      <c r="O792" s="5">
        <f>((E792/D792) *100)</f>
        <v>119.238</v>
      </c>
      <c r="P792" s="6">
        <f>IF(L792 = 0, 0, E792/L792)</f>
        <v>48.339729729729726</v>
      </c>
      <c r="Q792" t="str">
        <f>MID(N792,1,FIND("/",N792,1)-1)</f>
        <v>theater</v>
      </c>
      <c r="R792" t="str">
        <f>MID(N792,FIND("/",N792,1)+1,LEN(N792))</f>
        <v>plays</v>
      </c>
      <c r="S792" s="10">
        <f>(((J792/60)/60)/24)+DATE(1970,1,1)+(-5/24)</f>
        <v>41807.481747685182</v>
      </c>
      <c r="T792" s="10">
        <f>(((I792/60)/60)/24)+DATE(1970,1,1)+(-5/24)</f>
        <v>41837.481747685182</v>
      </c>
    </row>
    <row r="793" spans="1:20" ht="28.8" x14ac:dyDescent="0.3">
      <c r="A793">
        <v>3738</v>
      </c>
      <c r="B793" s="3" t="s">
        <v>3734</v>
      </c>
      <c r="C793" s="3" t="s">
        <v>7847</v>
      </c>
      <c r="D793">
        <v>1500</v>
      </c>
      <c r="E793">
        <v>270</v>
      </c>
      <c r="F793" t="s">
        <v>8220</v>
      </c>
      <c r="G793" t="s">
        <v>8224</v>
      </c>
      <c r="H793" t="s">
        <v>8246</v>
      </c>
      <c r="I793">
        <v>1405461600</v>
      </c>
      <c r="J793">
        <v>1403562705</v>
      </c>
      <c r="K793" t="b">
        <v>0</v>
      </c>
      <c r="L793">
        <v>6</v>
      </c>
      <c r="M793" t="b">
        <v>0</v>
      </c>
      <c r="N793" t="s">
        <v>8270</v>
      </c>
      <c r="O793" s="5">
        <f>((E793/D793) *100)</f>
        <v>18</v>
      </c>
      <c r="P793" s="6">
        <f>IF(L793 = 0, 0, E793/L793)</f>
        <v>45</v>
      </c>
      <c r="Q793" t="str">
        <f>MID(N793,1,FIND("/",N793,1)-1)</f>
        <v>theater</v>
      </c>
      <c r="R793" t="str">
        <f>MID(N793,FIND("/",N793,1)+1,LEN(N793))</f>
        <v>plays</v>
      </c>
      <c r="S793" s="10">
        <f>(((J793/60)/60)/24)+DATE(1970,1,1)+(-5/24)</f>
        <v>41813.730381944442</v>
      </c>
      <c r="T793" s="10">
        <f>(((I793/60)/60)/24)+DATE(1970,1,1)+(-5/24)</f>
        <v>41835.708333333328</v>
      </c>
    </row>
    <row r="794" spans="1:20" ht="43.2" x14ac:dyDescent="0.3">
      <c r="A794">
        <v>1506</v>
      </c>
      <c r="B794" s="3" t="s">
        <v>1506</v>
      </c>
      <c r="C794" s="3" t="s">
        <v>5615</v>
      </c>
      <c r="D794">
        <v>1500</v>
      </c>
      <c r="E794">
        <v>1671</v>
      </c>
      <c r="F794" t="s">
        <v>8218</v>
      </c>
      <c r="G794" t="s">
        <v>8224</v>
      </c>
      <c r="H794" t="s">
        <v>8246</v>
      </c>
      <c r="I794">
        <v>1406227904</v>
      </c>
      <c r="J794">
        <v>1403635904</v>
      </c>
      <c r="K794" t="b">
        <v>1</v>
      </c>
      <c r="L794">
        <v>43</v>
      </c>
      <c r="M794" t="b">
        <v>1</v>
      </c>
      <c r="N794" t="s">
        <v>8284</v>
      </c>
      <c r="O794" s="5">
        <f>((E794/D794) *100)</f>
        <v>111.4</v>
      </c>
      <c r="P794" s="6">
        <f>IF(L794 = 0, 0, E794/L794)</f>
        <v>38.860465116279073</v>
      </c>
      <c r="Q794" t="str">
        <f>MID(N794,1,FIND("/",N794,1)-1)</f>
        <v>photography</v>
      </c>
      <c r="R794" t="str">
        <f>MID(N794,FIND("/",N794,1)+1,LEN(N794))</f>
        <v>photobooks</v>
      </c>
      <c r="S794" s="10">
        <f>(((J794/60)/60)/24)+DATE(1970,1,1)+(-5/24)</f>
        <v>41814.577592592592</v>
      </c>
      <c r="T794" s="10">
        <f>(((I794/60)/60)/24)+DATE(1970,1,1)+(-5/24)</f>
        <v>41844.577592592592</v>
      </c>
    </row>
    <row r="795" spans="1:20" ht="57.6" x14ac:dyDescent="0.3">
      <c r="A795">
        <v>3390</v>
      </c>
      <c r="B795" s="3" t="s">
        <v>3388</v>
      </c>
      <c r="C795" s="3" t="s">
        <v>7499</v>
      </c>
      <c r="D795">
        <v>1500</v>
      </c>
      <c r="E795">
        <v>1536</v>
      </c>
      <c r="F795" t="s">
        <v>8218</v>
      </c>
      <c r="G795" t="s">
        <v>8223</v>
      </c>
      <c r="H795" t="s">
        <v>8245</v>
      </c>
      <c r="I795">
        <v>1405017345</v>
      </c>
      <c r="J795">
        <v>1403721345</v>
      </c>
      <c r="K795" t="b">
        <v>0</v>
      </c>
      <c r="L795">
        <v>22</v>
      </c>
      <c r="M795" t="b">
        <v>1</v>
      </c>
      <c r="N795" t="s">
        <v>8270</v>
      </c>
      <c r="O795" s="5">
        <f>((E795/D795) *100)</f>
        <v>102.4</v>
      </c>
      <c r="P795" s="6">
        <f>IF(L795 = 0, 0, E795/L795)</f>
        <v>69.818181818181813</v>
      </c>
      <c r="Q795" t="str">
        <f>MID(N795,1,FIND("/",N795,1)-1)</f>
        <v>theater</v>
      </c>
      <c r="R795" t="str">
        <f>MID(N795,FIND("/",N795,1)+1,LEN(N795))</f>
        <v>plays</v>
      </c>
      <c r="S795" s="10">
        <f>(((J795/60)/60)/24)+DATE(1970,1,1)+(-5/24)</f>
        <v>41815.56649305555</v>
      </c>
      <c r="T795" s="10">
        <f>(((I795/60)/60)/24)+DATE(1970,1,1)+(-5/24)</f>
        <v>41830.56649305555</v>
      </c>
    </row>
    <row r="796" spans="1:20" ht="43.2" x14ac:dyDescent="0.3">
      <c r="A796">
        <v>184</v>
      </c>
      <c r="B796" s="3" t="s">
        <v>185</v>
      </c>
      <c r="C796" s="3" t="s">
        <v>4293</v>
      </c>
      <c r="D796">
        <v>1500</v>
      </c>
      <c r="E796">
        <v>51</v>
      </c>
      <c r="F796" t="s">
        <v>8220</v>
      </c>
      <c r="G796" t="s">
        <v>8228</v>
      </c>
      <c r="H796" t="s">
        <v>8250</v>
      </c>
      <c r="I796">
        <v>1409543940</v>
      </c>
      <c r="J796">
        <v>1404586762</v>
      </c>
      <c r="K796" t="b">
        <v>0</v>
      </c>
      <c r="L796">
        <v>2</v>
      </c>
      <c r="M796" t="b">
        <v>0</v>
      </c>
      <c r="N796" t="s">
        <v>8267</v>
      </c>
      <c r="O796" s="5">
        <f>((E796/D796) *100)</f>
        <v>3.4000000000000004</v>
      </c>
      <c r="P796" s="6">
        <f>IF(L796 = 0, 0, E796/L796)</f>
        <v>25.5</v>
      </c>
      <c r="Q796" t="str">
        <f>MID(N796,1,FIND("/",N796,1)-1)</f>
        <v>film &amp; video</v>
      </c>
      <c r="R796" t="str">
        <f>MID(N796,FIND("/",N796,1)+1,LEN(N796))</f>
        <v>drama</v>
      </c>
      <c r="S796" s="10">
        <f>(((J796/60)/60)/24)+DATE(1970,1,1)+(-5/24)</f>
        <v>41825.58289351852</v>
      </c>
      <c r="T796" s="10">
        <f>(((I796/60)/60)/24)+DATE(1970,1,1)+(-5/24)</f>
        <v>41882.957638888889</v>
      </c>
    </row>
    <row r="797" spans="1:20" ht="43.2" x14ac:dyDescent="0.3">
      <c r="A797">
        <v>514</v>
      </c>
      <c r="B797" s="3" t="s">
        <v>514</v>
      </c>
      <c r="C797" s="3" t="s">
        <v>4623</v>
      </c>
      <c r="D797">
        <v>1500</v>
      </c>
      <c r="E797">
        <v>50</v>
      </c>
      <c r="F797" t="s">
        <v>8220</v>
      </c>
      <c r="G797" t="s">
        <v>8228</v>
      </c>
      <c r="H797" t="s">
        <v>8250</v>
      </c>
      <c r="I797">
        <v>1407595447</v>
      </c>
      <c r="J797">
        <v>1405003447</v>
      </c>
      <c r="K797" t="b">
        <v>0</v>
      </c>
      <c r="L797">
        <v>3</v>
      </c>
      <c r="M797" t="b">
        <v>0</v>
      </c>
      <c r="N797" t="s">
        <v>8269</v>
      </c>
      <c r="O797" s="5">
        <f>((E797/D797) *100)</f>
        <v>3.3333333333333335</v>
      </c>
      <c r="P797" s="6">
        <f>IF(L797 = 0, 0, E797/L797)</f>
        <v>16.666666666666668</v>
      </c>
      <c r="Q797" t="str">
        <f>MID(N797,1,FIND("/",N797,1)-1)</f>
        <v>film &amp; video</v>
      </c>
      <c r="R797" t="str">
        <f>MID(N797,FIND("/",N797,1)+1,LEN(N797))</f>
        <v>animation</v>
      </c>
      <c r="S797" s="10">
        <f>(((J797/60)/60)/24)+DATE(1970,1,1)+(-5/24)</f>
        <v>41830.405636574069</v>
      </c>
      <c r="T797" s="10">
        <f>(((I797/60)/60)/24)+DATE(1970,1,1)+(-5/24)</f>
        <v>41860.405636574069</v>
      </c>
    </row>
    <row r="798" spans="1:20" ht="43.2" x14ac:dyDescent="0.3">
      <c r="A798">
        <v>3581</v>
      </c>
      <c r="B798" s="3" t="s">
        <v>3579</v>
      </c>
      <c r="C798" s="3" t="s">
        <v>7690</v>
      </c>
      <c r="D798">
        <v>1500</v>
      </c>
      <c r="E798">
        <v>1500</v>
      </c>
      <c r="F798" t="s">
        <v>8218</v>
      </c>
      <c r="G798" t="s">
        <v>8224</v>
      </c>
      <c r="H798" t="s">
        <v>8246</v>
      </c>
      <c r="I798">
        <v>1406719110</v>
      </c>
      <c r="J798">
        <v>1405509510</v>
      </c>
      <c r="K798" t="b">
        <v>0</v>
      </c>
      <c r="L798">
        <v>45</v>
      </c>
      <c r="M798" t="b">
        <v>1</v>
      </c>
      <c r="N798" t="s">
        <v>8270</v>
      </c>
      <c r="O798" s="5">
        <f>((E798/D798) *100)</f>
        <v>100</v>
      </c>
      <c r="P798" s="6">
        <f>IF(L798 = 0, 0, E798/L798)</f>
        <v>33.333333333333336</v>
      </c>
      <c r="Q798" t="str">
        <f>MID(N798,1,FIND("/",N798,1)-1)</f>
        <v>theater</v>
      </c>
      <c r="R798" t="str">
        <f>MID(N798,FIND("/",N798,1)+1,LEN(N798))</f>
        <v>plays</v>
      </c>
      <c r="S798" s="10">
        <f>(((J798/60)/60)/24)+DATE(1970,1,1)+(-5/24)</f>
        <v>41836.26284722222</v>
      </c>
      <c r="T798" s="10">
        <f>(((I798/60)/60)/24)+DATE(1970,1,1)+(-5/24)</f>
        <v>41850.26284722222</v>
      </c>
    </row>
    <row r="799" spans="1:20" ht="43.2" x14ac:dyDescent="0.3">
      <c r="A799">
        <v>1496</v>
      </c>
      <c r="B799" s="3" t="s">
        <v>1496</v>
      </c>
      <c r="C799" s="3" t="s">
        <v>5605</v>
      </c>
      <c r="D799">
        <v>1500</v>
      </c>
      <c r="E799">
        <v>0</v>
      </c>
      <c r="F799" t="s">
        <v>8220</v>
      </c>
      <c r="G799" t="s">
        <v>8223</v>
      </c>
      <c r="H799" t="s">
        <v>8245</v>
      </c>
      <c r="I799">
        <v>1410866659</v>
      </c>
      <c r="J799">
        <v>1405682659</v>
      </c>
      <c r="K799" t="b">
        <v>0</v>
      </c>
      <c r="L799">
        <v>0</v>
      </c>
      <c r="M799" t="b">
        <v>0</v>
      </c>
      <c r="N799" t="s">
        <v>8274</v>
      </c>
      <c r="O799" s="5">
        <f>((E799/D799) *100)</f>
        <v>0</v>
      </c>
      <c r="P799" s="6">
        <f>IF(L799 = 0, 0, E799/L799)</f>
        <v>0</v>
      </c>
      <c r="Q799" t="str">
        <f>MID(N799,1,FIND("/",N799,1)-1)</f>
        <v>publishing</v>
      </c>
      <c r="R799" t="str">
        <f>MID(N799,FIND("/",N799,1)+1,LEN(N799))</f>
        <v>fiction</v>
      </c>
      <c r="S799" s="10">
        <f>(((J799/60)/60)/24)+DATE(1970,1,1)+(-5/24)</f>
        <v>41838.266886574071</v>
      </c>
      <c r="T799" s="10">
        <f>(((I799/60)/60)/24)+DATE(1970,1,1)+(-5/24)</f>
        <v>41898.266886574071</v>
      </c>
    </row>
    <row r="800" spans="1:20" ht="28.8" x14ac:dyDescent="0.3">
      <c r="A800">
        <v>3121</v>
      </c>
      <c r="B800" s="3" t="s">
        <v>3120</v>
      </c>
      <c r="C800" s="3" t="s">
        <v>7230</v>
      </c>
      <c r="D800">
        <v>1500</v>
      </c>
      <c r="E800">
        <v>10</v>
      </c>
      <c r="F800" t="s">
        <v>8219</v>
      </c>
      <c r="G800" t="s">
        <v>8228</v>
      </c>
      <c r="H800" t="s">
        <v>8250</v>
      </c>
      <c r="I800">
        <v>1411748335</v>
      </c>
      <c r="J800">
        <v>1406564335</v>
      </c>
      <c r="K800" t="b">
        <v>0</v>
      </c>
      <c r="L800">
        <v>1</v>
      </c>
      <c r="M800" t="b">
        <v>0</v>
      </c>
      <c r="N800" t="s">
        <v>8302</v>
      </c>
      <c r="O800" s="5">
        <f>((E800/D800) *100)</f>
        <v>0.66666666666666674</v>
      </c>
      <c r="P800" s="6">
        <f>IF(L800 = 0, 0, E800/L800)</f>
        <v>10</v>
      </c>
      <c r="Q800" t="str">
        <f>MID(N800,1,FIND("/",N800,1)-1)</f>
        <v>theater</v>
      </c>
      <c r="R800" t="str">
        <f>MID(N800,FIND("/",N800,1)+1,LEN(N800))</f>
        <v>spaces</v>
      </c>
      <c r="S800" s="10">
        <f>(((J800/60)/60)/24)+DATE(1970,1,1)+(-5/24)</f>
        <v>41848.471469907403</v>
      </c>
      <c r="T800" s="10">
        <f>(((I800/60)/60)/24)+DATE(1970,1,1)+(-5/24)</f>
        <v>41908.471469907403</v>
      </c>
    </row>
    <row r="801" spans="1:20" ht="43.2" x14ac:dyDescent="0.3">
      <c r="A801">
        <v>3493</v>
      </c>
      <c r="B801" s="3" t="s">
        <v>3491</v>
      </c>
      <c r="C801" s="3" t="s">
        <v>7602</v>
      </c>
      <c r="D801">
        <v>1500</v>
      </c>
      <c r="E801">
        <v>1500</v>
      </c>
      <c r="F801" t="s">
        <v>8218</v>
      </c>
      <c r="G801" t="s">
        <v>8223</v>
      </c>
      <c r="H801" t="s">
        <v>8245</v>
      </c>
      <c r="I801">
        <v>1408252260</v>
      </c>
      <c r="J801">
        <v>1406580436</v>
      </c>
      <c r="K801" t="b">
        <v>0</v>
      </c>
      <c r="L801">
        <v>29</v>
      </c>
      <c r="M801" t="b">
        <v>1</v>
      </c>
      <c r="N801" t="s">
        <v>8270</v>
      </c>
      <c r="O801" s="5">
        <f>((E801/D801) *100)</f>
        <v>100</v>
      </c>
      <c r="P801" s="6">
        <f>IF(L801 = 0, 0, E801/L801)</f>
        <v>51.724137931034484</v>
      </c>
      <c r="Q801" t="str">
        <f>MID(N801,1,FIND("/",N801,1)-1)</f>
        <v>theater</v>
      </c>
      <c r="R801" t="str">
        <f>MID(N801,FIND("/",N801,1)+1,LEN(N801))</f>
        <v>plays</v>
      </c>
      <c r="S801" s="10">
        <f>(((J801/60)/60)/24)+DATE(1970,1,1)+(-5/24)</f>
        <v>41848.657824074071</v>
      </c>
      <c r="T801" s="10">
        <f>(((I801/60)/60)/24)+DATE(1970,1,1)+(-5/24)</f>
        <v>41868.007638888885</v>
      </c>
    </row>
    <row r="802" spans="1:20" ht="43.2" x14ac:dyDescent="0.3">
      <c r="A802">
        <v>604</v>
      </c>
      <c r="B802" s="3" t="s">
        <v>604</v>
      </c>
      <c r="C802" s="3" t="s">
        <v>4713</v>
      </c>
      <c r="D802">
        <v>1500</v>
      </c>
      <c r="E802">
        <v>0</v>
      </c>
      <c r="F802" t="s">
        <v>8219</v>
      </c>
      <c r="G802" t="s">
        <v>8223</v>
      </c>
      <c r="H802" t="s">
        <v>8245</v>
      </c>
      <c r="I802">
        <v>1409187056</v>
      </c>
      <c r="J802">
        <v>1406595056</v>
      </c>
      <c r="K802" t="b">
        <v>0</v>
      </c>
      <c r="L802">
        <v>0</v>
      </c>
      <c r="M802" t="b">
        <v>0</v>
      </c>
      <c r="N802" t="s">
        <v>8271</v>
      </c>
      <c r="O802" s="5">
        <f>((E802/D802) *100)</f>
        <v>0</v>
      </c>
      <c r="P802" s="6">
        <f>IF(L802 = 0, 0, E802/L802)</f>
        <v>0</v>
      </c>
      <c r="Q802" t="str">
        <f>MID(N802,1,FIND("/",N802,1)-1)</f>
        <v>technology</v>
      </c>
      <c r="R802" t="str">
        <f>MID(N802,FIND("/",N802,1)+1,LEN(N802))</f>
        <v>web</v>
      </c>
      <c r="S802" s="10">
        <f>(((J802/60)/60)/24)+DATE(1970,1,1)+(-5/24)</f>
        <v>41848.827037037037</v>
      </c>
      <c r="T802" s="10">
        <f>(((I802/60)/60)/24)+DATE(1970,1,1)+(-5/24)</f>
        <v>41878.827037037037</v>
      </c>
    </row>
    <row r="803" spans="1:20" ht="28.8" x14ac:dyDescent="0.3">
      <c r="A803">
        <v>1766</v>
      </c>
      <c r="B803" s="3" t="s">
        <v>1766</v>
      </c>
      <c r="C803" s="3" t="s">
        <v>5875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1408999088</v>
      </c>
      <c r="J803">
        <v>1407184688</v>
      </c>
      <c r="K803" t="b">
        <v>1</v>
      </c>
      <c r="L803">
        <v>0</v>
      </c>
      <c r="M803" t="b">
        <v>0</v>
      </c>
      <c r="N803" t="s">
        <v>8284</v>
      </c>
      <c r="O803" s="5">
        <f>((E803/D803) *100)</f>
        <v>0</v>
      </c>
      <c r="P803" s="6">
        <f>IF(L803 = 0, 0, E803/L803)</f>
        <v>0</v>
      </c>
      <c r="Q803" t="str">
        <f>MID(N803,1,FIND("/",N803,1)-1)</f>
        <v>photography</v>
      </c>
      <c r="R803" t="str">
        <f>MID(N803,FIND("/",N803,1)+1,LEN(N803))</f>
        <v>photobooks</v>
      </c>
      <c r="S803" s="10">
        <f>(((J803/60)/60)/24)+DATE(1970,1,1)+(-5/24)</f>
        <v>41855.65148148148</v>
      </c>
      <c r="T803" s="10">
        <f>(((I803/60)/60)/24)+DATE(1970,1,1)+(-5/24)</f>
        <v>41876.65148148148</v>
      </c>
    </row>
    <row r="804" spans="1:20" ht="43.2" x14ac:dyDescent="0.3">
      <c r="A804">
        <v>188</v>
      </c>
      <c r="B804" s="3" t="s">
        <v>189</v>
      </c>
      <c r="C804" s="3" t="s">
        <v>4297</v>
      </c>
      <c r="D804">
        <v>1500</v>
      </c>
      <c r="E804">
        <v>0</v>
      </c>
      <c r="F804" t="s">
        <v>8220</v>
      </c>
      <c r="G804" t="s">
        <v>8223</v>
      </c>
      <c r="H804" t="s">
        <v>8245</v>
      </c>
      <c r="I804">
        <v>1409891015</v>
      </c>
      <c r="J804">
        <v>1407299015</v>
      </c>
      <c r="K804" t="b">
        <v>0</v>
      </c>
      <c r="L804">
        <v>0</v>
      </c>
      <c r="M804" t="b">
        <v>0</v>
      </c>
      <c r="N804" t="s">
        <v>8267</v>
      </c>
      <c r="O804" s="5">
        <f>((E804/D804) *100)</f>
        <v>0</v>
      </c>
      <c r="P804" s="6">
        <f>IF(L804 = 0, 0, E804/L804)</f>
        <v>0</v>
      </c>
      <c r="Q804" t="str">
        <f>MID(N804,1,FIND("/",N804,1)-1)</f>
        <v>film &amp; video</v>
      </c>
      <c r="R804" t="str">
        <f>MID(N804,FIND("/",N804,1)+1,LEN(N804))</f>
        <v>drama</v>
      </c>
      <c r="S804" s="10">
        <f>(((J804/60)/60)/24)+DATE(1970,1,1)+(-5/24)</f>
        <v>41856.974710648145</v>
      </c>
      <c r="T804" s="10">
        <f>(((I804/60)/60)/24)+DATE(1970,1,1)+(-5/24)</f>
        <v>41886.974710648145</v>
      </c>
    </row>
    <row r="805" spans="1:20" ht="43.2" x14ac:dyDescent="0.3">
      <c r="A805">
        <v>800</v>
      </c>
      <c r="B805" s="3" t="s">
        <v>800</v>
      </c>
      <c r="C805" s="3" t="s">
        <v>4909</v>
      </c>
      <c r="D805">
        <v>1500</v>
      </c>
      <c r="E805">
        <v>2282</v>
      </c>
      <c r="F805" t="s">
        <v>8218</v>
      </c>
      <c r="G805" t="s">
        <v>8224</v>
      </c>
      <c r="H805" t="s">
        <v>8246</v>
      </c>
      <c r="I805">
        <v>1410431054</v>
      </c>
      <c r="J805">
        <v>1407839054</v>
      </c>
      <c r="K805" t="b">
        <v>0</v>
      </c>
      <c r="L805">
        <v>56</v>
      </c>
      <c r="M805" t="b">
        <v>1</v>
      </c>
      <c r="N805" t="s">
        <v>8275</v>
      </c>
      <c r="O805" s="5">
        <f>((E805/D805) *100)</f>
        <v>152.13333333333335</v>
      </c>
      <c r="P805" s="6">
        <f>IF(L805 = 0, 0, E805/L805)</f>
        <v>40.75</v>
      </c>
      <c r="Q805" t="str">
        <f>MID(N805,1,FIND("/",N805,1)-1)</f>
        <v>music</v>
      </c>
      <c r="R805" t="str">
        <f>MID(N805,FIND("/",N805,1)+1,LEN(N805))</f>
        <v>rock</v>
      </c>
      <c r="S805" s="10">
        <f>(((J805/60)/60)/24)+DATE(1970,1,1)+(-5/24)</f>
        <v>41863.225162037037</v>
      </c>
      <c r="T805" s="10">
        <f>(((I805/60)/60)/24)+DATE(1970,1,1)+(-5/24)</f>
        <v>41893.225162037037</v>
      </c>
    </row>
    <row r="806" spans="1:20" ht="43.2" x14ac:dyDescent="0.3">
      <c r="A806">
        <v>1619</v>
      </c>
      <c r="B806" s="3" t="s">
        <v>1619</v>
      </c>
      <c r="C806" s="3" t="s">
        <v>5728</v>
      </c>
      <c r="D806">
        <v>1500</v>
      </c>
      <c r="E806">
        <v>2000</v>
      </c>
      <c r="F806" t="s">
        <v>8218</v>
      </c>
      <c r="G806" t="s">
        <v>8223</v>
      </c>
      <c r="H806" t="s">
        <v>8245</v>
      </c>
      <c r="I806">
        <v>1410755286</v>
      </c>
      <c r="J806">
        <v>1408940886</v>
      </c>
      <c r="K806" t="b">
        <v>0</v>
      </c>
      <c r="L806">
        <v>23</v>
      </c>
      <c r="M806" t="b">
        <v>1</v>
      </c>
      <c r="N806" t="s">
        <v>8275</v>
      </c>
      <c r="O806" s="5">
        <f>((E806/D806) *100)</f>
        <v>133.33333333333331</v>
      </c>
      <c r="P806" s="6">
        <f>IF(L806 = 0, 0, E806/L806)</f>
        <v>86.956521739130437</v>
      </c>
      <c r="Q806" t="str">
        <f>MID(N806,1,FIND("/",N806,1)-1)</f>
        <v>music</v>
      </c>
      <c r="R806" t="str">
        <f>MID(N806,FIND("/",N806,1)+1,LEN(N806))</f>
        <v>rock</v>
      </c>
      <c r="S806" s="10">
        <f>(((J806/60)/60)/24)+DATE(1970,1,1)+(-5/24)</f>
        <v>41875.977847222224</v>
      </c>
      <c r="T806" s="10">
        <f>(((I806/60)/60)/24)+DATE(1970,1,1)+(-5/24)</f>
        <v>41896.977847222224</v>
      </c>
    </row>
    <row r="807" spans="1:20" ht="43.2" x14ac:dyDescent="0.3">
      <c r="A807">
        <v>3706</v>
      </c>
      <c r="B807" s="3" t="s">
        <v>3702</v>
      </c>
      <c r="C807" s="3" t="s">
        <v>7815</v>
      </c>
      <c r="D807">
        <v>1500</v>
      </c>
      <c r="E807">
        <v>1820</v>
      </c>
      <c r="F807" t="s">
        <v>8218</v>
      </c>
      <c r="G807" t="s">
        <v>8223</v>
      </c>
      <c r="H807" t="s">
        <v>8245</v>
      </c>
      <c r="I807">
        <v>1410558949</v>
      </c>
      <c r="J807">
        <v>1409262949</v>
      </c>
      <c r="K807" t="b">
        <v>0</v>
      </c>
      <c r="L807">
        <v>13</v>
      </c>
      <c r="M807" t="b">
        <v>1</v>
      </c>
      <c r="N807" t="s">
        <v>8270</v>
      </c>
      <c r="O807" s="5">
        <f>((E807/D807) *100)</f>
        <v>121.33333333333334</v>
      </c>
      <c r="P807" s="6">
        <f>IF(L807 = 0, 0, E807/L807)</f>
        <v>140</v>
      </c>
      <c r="Q807" t="str">
        <f>MID(N807,1,FIND("/",N807,1)-1)</f>
        <v>theater</v>
      </c>
      <c r="R807" t="str">
        <f>MID(N807,FIND("/",N807,1)+1,LEN(N807))</f>
        <v>plays</v>
      </c>
      <c r="S807" s="10">
        <f>(((J807/60)/60)/24)+DATE(1970,1,1)+(-5/24)</f>
        <v>41879.705428240741</v>
      </c>
      <c r="T807" s="10">
        <f>(((I807/60)/60)/24)+DATE(1970,1,1)+(-5/24)</f>
        <v>41894.705428240741</v>
      </c>
    </row>
    <row r="808" spans="1:20" ht="28.8" x14ac:dyDescent="0.3">
      <c r="A808">
        <v>2641</v>
      </c>
      <c r="B808" s="3" t="s">
        <v>2640</v>
      </c>
      <c r="C808" s="3" t="s">
        <v>6750</v>
      </c>
      <c r="D808">
        <v>1500</v>
      </c>
      <c r="E808">
        <v>15</v>
      </c>
      <c r="F808" t="s">
        <v>8220</v>
      </c>
      <c r="G808" t="s">
        <v>8223</v>
      </c>
      <c r="H808" t="s">
        <v>8245</v>
      </c>
      <c r="I808">
        <v>1410811740</v>
      </c>
      <c r="J808">
        <v>1409341863</v>
      </c>
      <c r="K808" t="b">
        <v>0</v>
      </c>
      <c r="L808">
        <v>1</v>
      </c>
      <c r="M808" t="b">
        <v>0</v>
      </c>
      <c r="N808" t="s">
        <v>8300</v>
      </c>
      <c r="O808" s="5">
        <f>((E808/D808) *100)</f>
        <v>1</v>
      </c>
      <c r="P808" s="6">
        <f>IF(L808 = 0, 0, E808/L808)</f>
        <v>15</v>
      </c>
      <c r="Q808" t="str">
        <f>MID(N808,1,FIND("/",N808,1)-1)</f>
        <v>technology</v>
      </c>
      <c r="R808" t="str">
        <f>MID(N808,FIND("/",N808,1)+1,LEN(N808))</f>
        <v>space exploration</v>
      </c>
      <c r="S808" s="10">
        <f>(((J808/60)/60)/24)+DATE(1970,1,1)+(-5/24)</f>
        <v>41880.618784722217</v>
      </c>
      <c r="T808" s="10">
        <f>(((I808/60)/60)/24)+DATE(1970,1,1)+(-5/24)</f>
        <v>41897.631249999999</v>
      </c>
    </row>
    <row r="809" spans="1:20" ht="43.2" x14ac:dyDescent="0.3">
      <c r="A809">
        <v>3518</v>
      </c>
      <c r="B809" s="3" t="s">
        <v>3516</v>
      </c>
      <c r="C809" s="3" t="s">
        <v>7627</v>
      </c>
      <c r="D809">
        <v>1500</v>
      </c>
      <c r="E809">
        <v>1650.69</v>
      </c>
      <c r="F809" t="s">
        <v>8218</v>
      </c>
      <c r="G809" t="s">
        <v>8223</v>
      </c>
      <c r="H809" t="s">
        <v>8245</v>
      </c>
      <c r="I809">
        <v>1412259660</v>
      </c>
      <c r="J809">
        <v>1410461299</v>
      </c>
      <c r="K809" t="b">
        <v>0</v>
      </c>
      <c r="L809">
        <v>33</v>
      </c>
      <c r="M809" t="b">
        <v>1</v>
      </c>
      <c r="N809" t="s">
        <v>8270</v>
      </c>
      <c r="O809" s="5">
        <f>((E809/D809) *100)</f>
        <v>110.04599999999999</v>
      </c>
      <c r="P809" s="6">
        <f>IF(L809 = 0, 0, E809/L809)</f>
        <v>50.020909090909093</v>
      </c>
      <c r="Q809" t="str">
        <f>MID(N809,1,FIND("/",N809,1)-1)</f>
        <v>theater</v>
      </c>
      <c r="R809" t="str">
        <f>MID(N809,FIND("/",N809,1)+1,LEN(N809))</f>
        <v>plays</v>
      </c>
      <c r="S809" s="10">
        <f>(((J809/60)/60)/24)+DATE(1970,1,1)+(-5/24)</f>
        <v>41893.575219907405</v>
      </c>
      <c r="T809" s="10">
        <f>(((I809/60)/60)/24)+DATE(1970,1,1)+(-5/24)</f>
        <v>41914.38958333333</v>
      </c>
    </row>
    <row r="810" spans="1:20" ht="43.2" x14ac:dyDescent="0.3">
      <c r="A810">
        <v>4050</v>
      </c>
      <c r="B810" s="3" t="s">
        <v>4045</v>
      </c>
      <c r="C810" s="3" t="s">
        <v>8153</v>
      </c>
      <c r="D810">
        <v>1500</v>
      </c>
      <c r="E810">
        <v>1</v>
      </c>
      <c r="F810" t="s">
        <v>8220</v>
      </c>
      <c r="G810" t="s">
        <v>8223</v>
      </c>
      <c r="H810" t="s">
        <v>8245</v>
      </c>
      <c r="I810">
        <v>1414077391</v>
      </c>
      <c r="J810">
        <v>1411485391</v>
      </c>
      <c r="K810" t="b">
        <v>0</v>
      </c>
      <c r="L810">
        <v>1</v>
      </c>
      <c r="M810" t="b">
        <v>0</v>
      </c>
      <c r="N810" t="s">
        <v>8270</v>
      </c>
      <c r="O810" s="5">
        <f>((E810/D810) *100)</f>
        <v>6.6666666666666666E-2</v>
      </c>
      <c r="P810" s="6">
        <f>IF(L810 = 0, 0, E810/L810)</f>
        <v>1</v>
      </c>
      <c r="Q810" t="str">
        <f>MID(N810,1,FIND("/",N810,1)-1)</f>
        <v>theater</v>
      </c>
      <c r="R810" t="str">
        <f>MID(N810,FIND("/",N810,1)+1,LEN(N810))</f>
        <v>plays</v>
      </c>
      <c r="S810" s="10">
        <f>(((J810/60)/60)/24)+DATE(1970,1,1)+(-5/24)</f>
        <v>41905.428136574068</v>
      </c>
      <c r="T810" s="10">
        <f>(((I810/60)/60)/24)+DATE(1970,1,1)+(-5/24)</f>
        <v>41935.428136574068</v>
      </c>
    </row>
    <row r="811" spans="1:20" ht="43.2" x14ac:dyDescent="0.3">
      <c r="A811">
        <v>3571</v>
      </c>
      <c r="B811" s="3" t="s">
        <v>3569</v>
      </c>
      <c r="C811" s="3" t="s">
        <v>7680</v>
      </c>
      <c r="D811">
        <v>1500</v>
      </c>
      <c r="E811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8270</v>
      </c>
      <c r="O811" s="5">
        <f>((E811/D811) *100)</f>
        <v>122.06666666666666</v>
      </c>
      <c r="P811" s="6">
        <f>IF(L811 = 0, 0, E811/L811)</f>
        <v>73.239999999999995</v>
      </c>
      <c r="Q811" t="str">
        <f>MID(N811,1,FIND("/",N811,1)-1)</f>
        <v>theater</v>
      </c>
      <c r="R811" t="str">
        <f>MID(N811,FIND("/",N811,1)+1,LEN(N811))</f>
        <v>plays</v>
      </c>
      <c r="S811" s="10">
        <f>(((J811/60)/60)/24)+DATE(1970,1,1)+(-5/24)</f>
        <v>41912.650613425925</v>
      </c>
      <c r="T811" s="10">
        <f>(((I811/60)/60)/24)+DATE(1970,1,1)+(-5/24)</f>
        <v>41942.650613425925</v>
      </c>
    </row>
    <row r="812" spans="1:20" x14ac:dyDescent="0.3">
      <c r="A812">
        <v>3271</v>
      </c>
      <c r="B812" s="3" t="s">
        <v>3270</v>
      </c>
      <c r="C812" s="3" t="s">
        <v>7380</v>
      </c>
      <c r="D812">
        <v>1500</v>
      </c>
      <c r="E812">
        <v>1950</v>
      </c>
      <c r="F812" t="s">
        <v>8218</v>
      </c>
      <c r="G812" t="s">
        <v>8224</v>
      </c>
      <c r="H812" t="s">
        <v>8246</v>
      </c>
      <c r="I812">
        <v>1414927775</v>
      </c>
      <c r="J812">
        <v>1412332175</v>
      </c>
      <c r="K812" t="b">
        <v>1</v>
      </c>
      <c r="L812">
        <v>51</v>
      </c>
      <c r="M812" t="b">
        <v>1</v>
      </c>
      <c r="N812" t="s">
        <v>8270</v>
      </c>
      <c r="O812" s="5">
        <f>((E812/D812) *100)</f>
        <v>130</v>
      </c>
      <c r="P812" s="6">
        <f>IF(L812 = 0, 0, E812/L812)</f>
        <v>38.235294117647058</v>
      </c>
      <c r="Q812" t="str">
        <f>MID(N812,1,FIND("/",N812,1)-1)</f>
        <v>theater</v>
      </c>
      <c r="R812" t="str">
        <f>MID(N812,FIND("/",N812,1)+1,LEN(N812))</f>
        <v>plays</v>
      </c>
      <c r="S812" s="10">
        <f>(((J812/60)/60)/24)+DATE(1970,1,1)+(-5/24)</f>
        <v>41915.22887731481</v>
      </c>
      <c r="T812" s="10">
        <f>(((I812/60)/60)/24)+DATE(1970,1,1)+(-5/24)</f>
        <v>41945.270543981482</v>
      </c>
    </row>
    <row r="813" spans="1:20" ht="43.2" x14ac:dyDescent="0.3">
      <c r="A813">
        <v>17</v>
      </c>
      <c r="B813" s="3" t="s">
        <v>19</v>
      </c>
      <c r="C813" s="3" t="s">
        <v>4127</v>
      </c>
      <c r="D813">
        <v>1500</v>
      </c>
      <c r="E813">
        <v>1510</v>
      </c>
      <c r="F813" t="s">
        <v>8218</v>
      </c>
      <c r="G813" t="s">
        <v>8224</v>
      </c>
      <c r="H813" t="s">
        <v>8246</v>
      </c>
      <c r="I813">
        <v>1415126022</v>
      </c>
      <c r="J813">
        <v>1412530422</v>
      </c>
      <c r="K813" t="b">
        <v>0</v>
      </c>
      <c r="L813">
        <v>36</v>
      </c>
      <c r="M813" t="b">
        <v>1</v>
      </c>
      <c r="N813" t="s">
        <v>8264</v>
      </c>
      <c r="O813" s="5">
        <f>((E813/D813) *100)</f>
        <v>100.66666666666666</v>
      </c>
      <c r="P813" s="6">
        <f>IF(L813 = 0, 0, E813/L813)</f>
        <v>41.944444444444443</v>
      </c>
      <c r="Q813" t="str">
        <f>MID(N813,1,FIND("/",N813,1)-1)</f>
        <v>film &amp; video</v>
      </c>
      <c r="R813" t="str">
        <f>MID(N813,FIND("/",N813,1)+1,LEN(N813))</f>
        <v>television</v>
      </c>
      <c r="S813" s="10">
        <f>(((J813/60)/60)/24)+DATE(1970,1,1)+(-5/24)</f>
        <v>41917.523402777777</v>
      </c>
      <c r="T813" s="10">
        <f>(((I813/60)/60)/24)+DATE(1970,1,1)+(-5/24)</f>
        <v>41947.565069444441</v>
      </c>
    </row>
    <row r="814" spans="1:20" ht="43.2" x14ac:dyDescent="0.3">
      <c r="A814">
        <v>3984</v>
      </c>
      <c r="B814" s="3" t="s">
        <v>3979</v>
      </c>
      <c r="C814" s="3" t="s">
        <v>8089</v>
      </c>
      <c r="D814">
        <v>1500</v>
      </c>
      <c r="E814">
        <v>95</v>
      </c>
      <c r="F814" t="s">
        <v>8220</v>
      </c>
      <c r="G814" t="s">
        <v>8224</v>
      </c>
      <c r="H814" t="s">
        <v>8246</v>
      </c>
      <c r="I814">
        <v>1415404800</v>
      </c>
      <c r="J814">
        <v>1412809644</v>
      </c>
      <c r="K814" t="b">
        <v>0</v>
      </c>
      <c r="L814">
        <v>10</v>
      </c>
      <c r="M814" t="b">
        <v>0</v>
      </c>
      <c r="N814" t="s">
        <v>8270</v>
      </c>
      <c r="O814" s="5">
        <f>((E814/D814) *100)</f>
        <v>6.3333333333333339</v>
      </c>
      <c r="P814" s="6">
        <f>IF(L814 = 0, 0, E814/L814)</f>
        <v>9.5</v>
      </c>
      <c r="Q814" t="str">
        <f>MID(N814,1,FIND("/",N814,1)-1)</f>
        <v>theater</v>
      </c>
      <c r="R814" t="str">
        <f>MID(N814,FIND("/",N814,1)+1,LEN(N814))</f>
        <v>plays</v>
      </c>
      <c r="S814" s="10">
        <f>(((J814/60)/60)/24)+DATE(1970,1,1)+(-5/24)</f>
        <v>41920.755138888882</v>
      </c>
      <c r="T814" s="10">
        <f>(((I814/60)/60)/24)+DATE(1970,1,1)+(-5/24)</f>
        <v>41950.791666666664</v>
      </c>
    </row>
    <row r="815" spans="1:20" ht="43.2" x14ac:dyDescent="0.3">
      <c r="A815">
        <v>3393</v>
      </c>
      <c r="B815" s="3" t="s">
        <v>3391</v>
      </c>
      <c r="C815" s="3" t="s">
        <v>7502</v>
      </c>
      <c r="D815">
        <v>1500</v>
      </c>
      <c r="E815">
        <v>1587</v>
      </c>
      <c r="F815" t="s">
        <v>8218</v>
      </c>
      <c r="G815" t="s">
        <v>8223</v>
      </c>
      <c r="H815" t="s">
        <v>8245</v>
      </c>
      <c r="I815">
        <v>1415234760</v>
      </c>
      <c r="J815">
        <v>1413065230</v>
      </c>
      <c r="K815" t="b">
        <v>0</v>
      </c>
      <c r="L815">
        <v>44</v>
      </c>
      <c r="M815" t="b">
        <v>1</v>
      </c>
      <c r="N815" t="s">
        <v>8270</v>
      </c>
      <c r="O815" s="5">
        <f>((E815/D815) *100)</f>
        <v>105.80000000000001</v>
      </c>
      <c r="P815" s="6">
        <f>IF(L815 = 0, 0, E815/L815)</f>
        <v>36.06818181818182</v>
      </c>
      <c r="Q815" t="str">
        <f>MID(N815,1,FIND("/",N815,1)-1)</f>
        <v>theater</v>
      </c>
      <c r="R815" t="str">
        <f>MID(N815,FIND("/",N815,1)+1,LEN(N815))</f>
        <v>plays</v>
      </c>
      <c r="S815" s="10">
        <f>(((J815/60)/60)/24)+DATE(1970,1,1)+(-5/24)</f>
        <v>41923.713310185187</v>
      </c>
      <c r="T815" s="10">
        <f>(((I815/60)/60)/24)+DATE(1970,1,1)+(-5/24)</f>
        <v>41948.823611111111</v>
      </c>
    </row>
    <row r="816" spans="1:20" ht="43.2" x14ac:dyDescent="0.3">
      <c r="A816">
        <v>3511</v>
      </c>
      <c r="B816" s="3" t="s">
        <v>3509</v>
      </c>
      <c r="C816" s="3" t="s">
        <v>7620</v>
      </c>
      <c r="D816">
        <v>1500</v>
      </c>
      <c r="E816">
        <v>1518</v>
      </c>
      <c r="F816" t="s">
        <v>8218</v>
      </c>
      <c r="G816" t="s">
        <v>8224</v>
      </c>
      <c r="H816" t="s">
        <v>8246</v>
      </c>
      <c r="I816">
        <v>1415385000</v>
      </c>
      <c r="J816">
        <v>1413406695</v>
      </c>
      <c r="K816" t="b">
        <v>0</v>
      </c>
      <c r="L816">
        <v>19</v>
      </c>
      <c r="M816" t="b">
        <v>1</v>
      </c>
      <c r="N816" t="s">
        <v>8270</v>
      </c>
      <c r="O816" s="5">
        <f>((E816/D816) *100)</f>
        <v>101.2</v>
      </c>
      <c r="P816" s="6">
        <f>IF(L816 = 0, 0, E816/L816)</f>
        <v>79.89473684210526</v>
      </c>
      <c r="Q816" t="str">
        <f>MID(N816,1,FIND("/",N816,1)-1)</f>
        <v>theater</v>
      </c>
      <c r="R816" t="str">
        <f>MID(N816,FIND("/",N816,1)+1,LEN(N816))</f>
        <v>plays</v>
      </c>
      <c r="S816" s="10">
        <f>(((J816/60)/60)/24)+DATE(1970,1,1)+(-5/24)</f>
        <v>41927.665451388886</v>
      </c>
      <c r="T816" s="10">
        <f>(((I816/60)/60)/24)+DATE(1970,1,1)+(-5/24)</f>
        <v>41950.5625</v>
      </c>
    </row>
    <row r="817" spans="1:20" ht="43.2" x14ac:dyDescent="0.3">
      <c r="A817">
        <v>650</v>
      </c>
      <c r="B817" s="3" t="s">
        <v>650</v>
      </c>
      <c r="C817" s="3" t="s">
        <v>4759</v>
      </c>
      <c r="D817">
        <v>1500</v>
      </c>
      <c r="E817">
        <v>1686</v>
      </c>
      <c r="F817" t="s">
        <v>8218</v>
      </c>
      <c r="G817" t="s">
        <v>8223</v>
      </c>
      <c r="H817" t="s">
        <v>8245</v>
      </c>
      <c r="I817">
        <v>1418953984</v>
      </c>
      <c r="J817">
        <v>1413766384</v>
      </c>
      <c r="K817" t="b">
        <v>0</v>
      </c>
      <c r="L817">
        <v>48</v>
      </c>
      <c r="M817" t="b">
        <v>1</v>
      </c>
      <c r="N817" t="s">
        <v>8272</v>
      </c>
      <c r="O817" s="5">
        <f>((E817/D817) *100)</f>
        <v>112.4</v>
      </c>
      <c r="P817" s="6">
        <f>IF(L817 = 0, 0, E817/L817)</f>
        <v>35.125</v>
      </c>
      <c r="Q817" t="str">
        <f>MID(N817,1,FIND("/",N817,1)-1)</f>
        <v>technology</v>
      </c>
      <c r="R817" t="str">
        <f>MID(N817,FIND("/",N817,1)+1,LEN(N817))</f>
        <v>wearables</v>
      </c>
      <c r="S817" s="10">
        <f>(((J817/60)/60)/24)+DATE(1970,1,1)+(-5/24)</f>
        <v>41931.828518518516</v>
      </c>
      <c r="T817" s="10">
        <f>(((I817/60)/60)/24)+DATE(1970,1,1)+(-5/24)</f>
        <v>41991.870185185187</v>
      </c>
    </row>
    <row r="818" spans="1:20" ht="43.2" x14ac:dyDescent="0.3">
      <c r="A818">
        <v>3690</v>
      </c>
      <c r="B818" s="3" t="s">
        <v>3686</v>
      </c>
      <c r="C818" s="3" t="s">
        <v>7799</v>
      </c>
      <c r="D818">
        <v>1500</v>
      </c>
      <c r="E818">
        <v>1800</v>
      </c>
      <c r="F818" t="s">
        <v>8218</v>
      </c>
      <c r="G818" t="s">
        <v>8223</v>
      </c>
      <c r="H818" t="s">
        <v>8245</v>
      </c>
      <c r="I818">
        <v>1417101683</v>
      </c>
      <c r="J818">
        <v>1414506083</v>
      </c>
      <c r="K818" t="b">
        <v>0</v>
      </c>
      <c r="L818">
        <v>31</v>
      </c>
      <c r="M818" t="b">
        <v>1</v>
      </c>
      <c r="N818" t="s">
        <v>8270</v>
      </c>
      <c r="O818" s="5">
        <f>((E818/D818) *100)</f>
        <v>120</v>
      </c>
      <c r="P818" s="6">
        <f>IF(L818 = 0, 0, E818/L818)</f>
        <v>58.064516129032256</v>
      </c>
      <c r="Q818" t="str">
        <f>MID(N818,1,FIND("/",N818,1)-1)</f>
        <v>theater</v>
      </c>
      <c r="R818" t="str">
        <f>MID(N818,FIND("/",N818,1)+1,LEN(N818))</f>
        <v>plays</v>
      </c>
      <c r="S818" s="10">
        <f>(((J818/60)/60)/24)+DATE(1970,1,1)+(-5/24)</f>
        <v>41940.389849537038</v>
      </c>
      <c r="T818" s="10">
        <f>(((I818/60)/60)/24)+DATE(1970,1,1)+(-5/24)</f>
        <v>41970.431516203702</v>
      </c>
    </row>
    <row r="819" spans="1:20" ht="43.2" x14ac:dyDescent="0.3">
      <c r="A819">
        <v>2904</v>
      </c>
      <c r="B819" s="3" t="s">
        <v>2903</v>
      </c>
      <c r="C819" s="3" t="s">
        <v>7013</v>
      </c>
      <c r="D819">
        <v>1500</v>
      </c>
      <c r="E819">
        <v>75</v>
      </c>
      <c r="F819" t="s">
        <v>8220</v>
      </c>
      <c r="G819" t="s">
        <v>8224</v>
      </c>
      <c r="H819" t="s">
        <v>8246</v>
      </c>
      <c r="I819">
        <v>1415534400</v>
      </c>
      <c r="J819">
        <v>1414538031</v>
      </c>
      <c r="K819" t="b">
        <v>0</v>
      </c>
      <c r="L819">
        <v>4</v>
      </c>
      <c r="M819" t="b">
        <v>0</v>
      </c>
      <c r="N819" t="s">
        <v>8270</v>
      </c>
      <c r="O819" s="5">
        <f>((E819/D819) *100)</f>
        <v>5</v>
      </c>
      <c r="P819" s="6">
        <f>IF(L819 = 0, 0, E819/L819)</f>
        <v>18.75</v>
      </c>
      <c r="Q819" t="str">
        <f>MID(N819,1,FIND("/",N819,1)-1)</f>
        <v>theater</v>
      </c>
      <c r="R819" t="str">
        <f>MID(N819,FIND("/",N819,1)+1,LEN(N819))</f>
        <v>plays</v>
      </c>
      <c r="S819" s="10">
        <f>(((J819/60)/60)/24)+DATE(1970,1,1)+(-5/24)</f>
        <v>41940.759618055556</v>
      </c>
      <c r="T819" s="10">
        <f>(((I819/60)/60)/24)+DATE(1970,1,1)+(-5/24)</f>
        <v>41952.291666666664</v>
      </c>
    </row>
    <row r="820" spans="1:20" ht="28.8" x14ac:dyDescent="0.3">
      <c r="A820">
        <v>738</v>
      </c>
      <c r="B820" s="3" t="s">
        <v>738</v>
      </c>
      <c r="C820" s="3" t="s">
        <v>4847</v>
      </c>
      <c r="D820">
        <v>1500</v>
      </c>
      <c r="E820">
        <v>1601</v>
      </c>
      <c r="F820" t="s">
        <v>8218</v>
      </c>
      <c r="G820" t="s">
        <v>8223</v>
      </c>
      <c r="H820" t="s">
        <v>8245</v>
      </c>
      <c r="I820">
        <v>1417409940</v>
      </c>
      <c r="J820">
        <v>1414765794</v>
      </c>
      <c r="K820" t="b">
        <v>0</v>
      </c>
      <c r="L820">
        <v>41</v>
      </c>
      <c r="M820" t="b">
        <v>1</v>
      </c>
      <c r="N820" t="s">
        <v>8273</v>
      </c>
      <c r="O820" s="5">
        <f>((E820/D820) *100)</f>
        <v>106.73333333333332</v>
      </c>
      <c r="P820" s="6">
        <f>IF(L820 = 0, 0, E820/L820)</f>
        <v>39.048780487804876</v>
      </c>
      <c r="Q820" t="str">
        <f>MID(N820,1,FIND("/",N820,1)-1)</f>
        <v>publishing</v>
      </c>
      <c r="R820" t="str">
        <f>MID(N820,FIND("/",N820,1)+1,LEN(N820))</f>
        <v>nonfiction</v>
      </c>
      <c r="S820" s="10">
        <f>(((J820/60)/60)/24)+DATE(1970,1,1)+(-5/24)</f>
        <v>41943.395763888882</v>
      </c>
      <c r="T820" s="10">
        <f>(((I820/60)/60)/24)+DATE(1970,1,1)+(-5/24)</f>
        <v>41973.999305555553</v>
      </c>
    </row>
    <row r="821" spans="1:20" ht="43.2" x14ac:dyDescent="0.3">
      <c r="A821">
        <v>2358</v>
      </c>
      <c r="B821" s="3" t="s">
        <v>2358</v>
      </c>
      <c r="C821" s="3" t="s">
        <v>6467</v>
      </c>
      <c r="D821">
        <v>1500</v>
      </c>
      <c r="E821">
        <v>0</v>
      </c>
      <c r="F821" t="s">
        <v>8219</v>
      </c>
      <c r="G821" t="s">
        <v>8224</v>
      </c>
      <c r="H821" t="s">
        <v>8246</v>
      </c>
      <c r="I821">
        <v>1422664740</v>
      </c>
      <c r="J821">
        <v>1417818036</v>
      </c>
      <c r="K821" t="b">
        <v>0</v>
      </c>
      <c r="L821">
        <v>0</v>
      </c>
      <c r="M821" t="b">
        <v>0</v>
      </c>
      <c r="N821" t="s">
        <v>8271</v>
      </c>
      <c r="O821" s="5">
        <f>((E821/D821) *100)</f>
        <v>0</v>
      </c>
      <c r="P821" s="6">
        <f>IF(L821 = 0, 0, E821/L821)</f>
        <v>0</v>
      </c>
      <c r="Q821" t="str">
        <f>MID(N821,1,FIND("/",N821,1)-1)</f>
        <v>technology</v>
      </c>
      <c r="R821" t="str">
        <f>MID(N821,FIND("/",N821,1)+1,LEN(N821))</f>
        <v>web</v>
      </c>
      <c r="S821" s="10">
        <f>(((J821/60)/60)/24)+DATE(1970,1,1)+(-5/24)</f>
        <v>41978.722638888888</v>
      </c>
      <c r="T821" s="10">
        <f>(((I821/60)/60)/24)+DATE(1970,1,1)+(-5/24)</f>
        <v>42034.818749999999</v>
      </c>
    </row>
    <row r="822" spans="1:20" ht="43.2" x14ac:dyDescent="0.3">
      <c r="A822">
        <v>3010</v>
      </c>
      <c r="B822" s="3" t="s">
        <v>3009</v>
      </c>
      <c r="C822" s="3" t="s">
        <v>7119</v>
      </c>
      <c r="D822">
        <v>1500</v>
      </c>
      <c r="E822">
        <v>2370</v>
      </c>
      <c r="F822" t="s">
        <v>8218</v>
      </c>
      <c r="G822" t="s">
        <v>8223</v>
      </c>
      <c r="H822" t="s">
        <v>8245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8302</v>
      </c>
      <c r="O822" s="5">
        <f>((E822/D822) *100)</f>
        <v>158</v>
      </c>
      <c r="P822" s="6">
        <f>IF(L822 = 0, 0, E822/L822)</f>
        <v>158</v>
      </c>
      <c r="Q822" t="str">
        <f>MID(N822,1,FIND("/",N822,1)-1)</f>
        <v>theater</v>
      </c>
      <c r="R822" t="str">
        <f>MID(N822,FIND("/",N822,1)+1,LEN(N822))</f>
        <v>spaces</v>
      </c>
      <c r="S822" s="10">
        <f>(((J822/60)/60)/24)+DATE(1970,1,1)+(-5/24)</f>
        <v>41996.624062499999</v>
      </c>
      <c r="T822" s="10">
        <f>(((I822/60)/60)/24)+DATE(1970,1,1)+(-5/24)</f>
        <v>42056.624062499999</v>
      </c>
    </row>
    <row r="823" spans="1:20" ht="28.8" x14ac:dyDescent="0.3">
      <c r="A823">
        <v>1992</v>
      </c>
      <c r="B823" s="3" t="s">
        <v>1992</v>
      </c>
      <c r="C823" s="3" t="s">
        <v>6101</v>
      </c>
      <c r="D823">
        <v>1500</v>
      </c>
      <c r="E823">
        <v>2</v>
      </c>
      <c r="F823" t="s">
        <v>8220</v>
      </c>
      <c r="G823" t="s">
        <v>8223</v>
      </c>
      <c r="H823" t="s">
        <v>8245</v>
      </c>
      <c r="I823">
        <v>1424229991</v>
      </c>
      <c r="J823">
        <v>1421637991</v>
      </c>
      <c r="K823" t="b">
        <v>0</v>
      </c>
      <c r="L823">
        <v>2</v>
      </c>
      <c r="M823" t="b">
        <v>0</v>
      </c>
      <c r="N823" t="s">
        <v>8295</v>
      </c>
      <c r="O823" s="5">
        <f>((E823/D823) *100)</f>
        <v>0.13333333333333333</v>
      </c>
      <c r="P823" s="6">
        <f>IF(L823 = 0, 0, E823/L823)</f>
        <v>1</v>
      </c>
      <c r="Q823" t="str">
        <f>MID(N823,1,FIND("/",N823,1)-1)</f>
        <v>photography</v>
      </c>
      <c r="R823" t="str">
        <f>MID(N823,FIND("/",N823,1)+1,LEN(N823))</f>
        <v>people</v>
      </c>
      <c r="S823" s="10">
        <f>(((J823/60)/60)/24)+DATE(1970,1,1)+(-5/24)</f>
        <v>42022.935081018521</v>
      </c>
      <c r="T823" s="10">
        <f>(((I823/60)/60)/24)+DATE(1970,1,1)+(-5/24)</f>
        <v>42052.935081018521</v>
      </c>
    </row>
    <row r="824" spans="1:20" ht="43.2" x14ac:dyDescent="0.3">
      <c r="A824">
        <v>1286</v>
      </c>
      <c r="B824" s="3" t="s">
        <v>1286</v>
      </c>
      <c r="C824" s="3" t="s">
        <v>5395</v>
      </c>
      <c r="D824">
        <v>1500</v>
      </c>
      <c r="E824">
        <v>1625</v>
      </c>
      <c r="F824" t="s">
        <v>8218</v>
      </c>
      <c r="G824" t="s">
        <v>8224</v>
      </c>
      <c r="H824" t="s">
        <v>8246</v>
      </c>
      <c r="I824">
        <v>1424181600</v>
      </c>
      <c r="J824">
        <v>1423041227</v>
      </c>
      <c r="K824" t="b">
        <v>0</v>
      </c>
      <c r="L824">
        <v>20</v>
      </c>
      <c r="M824" t="b">
        <v>1</v>
      </c>
      <c r="N824" t="s">
        <v>8270</v>
      </c>
      <c r="O824" s="5">
        <f>((E824/D824) *100)</f>
        <v>108.33333333333333</v>
      </c>
      <c r="P824" s="6">
        <f>IF(L824 = 0, 0, E824/L824)</f>
        <v>81.25</v>
      </c>
      <c r="Q824" t="str">
        <f>MID(N824,1,FIND("/",N824,1)-1)</f>
        <v>theater</v>
      </c>
      <c r="R824" t="str">
        <f>MID(N824,FIND("/",N824,1)+1,LEN(N824))</f>
        <v>plays</v>
      </c>
      <c r="S824" s="10">
        <f>(((J824/60)/60)/24)+DATE(1970,1,1)+(-5/24)</f>
        <v>42039.176238425927</v>
      </c>
      <c r="T824" s="10">
        <f>(((I824/60)/60)/24)+DATE(1970,1,1)+(-5/24)</f>
        <v>42052.374999999993</v>
      </c>
    </row>
    <row r="825" spans="1:20" ht="43.2" x14ac:dyDescent="0.3">
      <c r="A825">
        <v>3736</v>
      </c>
      <c r="B825" s="3" t="s">
        <v>3732</v>
      </c>
      <c r="C825" s="3" t="s">
        <v>7845</v>
      </c>
      <c r="D825">
        <v>1500</v>
      </c>
      <c r="E825">
        <v>10</v>
      </c>
      <c r="F825" t="s">
        <v>8220</v>
      </c>
      <c r="G825" t="s">
        <v>8224</v>
      </c>
      <c r="H825" t="s">
        <v>8246</v>
      </c>
      <c r="I825">
        <v>1427133600</v>
      </c>
      <c r="J825">
        <v>1423847093</v>
      </c>
      <c r="K825" t="b">
        <v>0</v>
      </c>
      <c r="L825">
        <v>1</v>
      </c>
      <c r="M825" t="b">
        <v>0</v>
      </c>
      <c r="N825" t="s">
        <v>8270</v>
      </c>
      <c r="O825" s="5">
        <f>((E825/D825) *100)</f>
        <v>0.66666666666666674</v>
      </c>
      <c r="P825" s="6">
        <f>IF(L825 = 0, 0, E825/L825)</f>
        <v>10</v>
      </c>
      <c r="Q825" t="str">
        <f>MID(N825,1,FIND("/",N825,1)-1)</f>
        <v>theater</v>
      </c>
      <c r="R825" t="str">
        <f>MID(N825,FIND("/",N825,1)+1,LEN(N825))</f>
        <v>plays</v>
      </c>
      <c r="S825" s="10">
        <f>(((J825/60)/60)/24)+DATE(1970,1,1)+(-5/24)</f>
        <v>42048.503391203696</v>
      </c>
      <c r="T825" s="10">
        <f>(((I825/60)/60)/24)+DATE(1970,1,1)+(-5/24)</f>
        <v>42086.541666666664</v>
      </c>
    </row>
    <row r="826" spans="1:20" ht="43.2" x14ac:dyDescent="0.3">
      <c r="A826">
        <v>3346</v>
      </c>
      <c r="B826" s="3" t="s">
        <v>3345</v>
      </c>
      <c r="C826" s="3" t="s">
        <v>7455</v>
      </c>
      <c r="D826">
        <v>1500</v>
      </c>
      <c r="E826">
        <v>1650</v>
      </c>
      <c r="F826" t="s">
        <v>8218</v>
      </c>
      <c r="G826" t="s">
        <v>8223</v>
      </c>
      <c r="H826" t="s">
        <v>8245</v>
      </c>
      <c r="I826">
        <v>1424910910</v>
      </c>
      <c r="J826">
        <v>1424306110</v>
      </c>
      <c r="K826" t="b">
        <v>0</v>
      </c>
      <c r="L826">
        <v>18</v>
      </c>
      <c r="M826" t="b">
        <v>1</v>
      </c>
      <c r="N826" t="s">
        <v>8270</v>
      </c>
      <c r="O826" s="5">
        <f>((E826/D826) *100)</f>
        <v>110.00000000000001</v>
      </c>
      <c r="P826" s="6">
        <f>IF(L826 = 0, 0, E826/L826)</f>
        <v>91.666666666666671</v>
      </c>
      <c r="Q826" t="str">
        <f>MID(N826,1,FIND("/",N826,1)-1)</f>
        <v>theater</v>
      </c>
      <c r="R826" t="str">
        <f>MID(N826,FIND("/",N826,1)+1,LEN(N826))</f>
        <v>plays</v>
      </c>
      <c r="S826" s="10">
        <f>(((J826/60)/60)/24)+DATE(1970,1,1)+(-5/24)</f>
        <v>42053.816087962965</v>
      </c>
      <c r="T826" s="10">
        <f>(((I826/60)/60)/24)+DATE(1970,1,1)+(-5/24)</f>
        <v>42060.816087962965</v>
      </c>
    </row>
    <row r="827" spans="1:20" ht="43.2" x14ac:dyDescent="0.3">
      <c r="A827">
        <v>3810</v>
      </c>
      <c r="B827" s="3" t="s">
        <v>3806</v>
      </c>
      <c r="C827" s="3" t="s">
        <v>7919</v>
      </c>
      <c r="D827">
        <v>1500</v>
      </c>
      <c r="E827">
        <v>1826</v>
      </c>
      <c r="F827" t="s">
        <v>8218</v>
      </c>
      <c r="G827" t="s">
        <v>8223</v>
      </c>
      <c r="H827" t="s">
        <v>8245</v>
      </c>
      <c r="I827">
        <v>1426965758</v>
      </c>
      <c r="J827">
        <v>1424377358</v>
      </c>
      <c r="K827" t="b">
        <v>0</v>
      </c>
      <c r="L827">
        <v>26</v>
      </c>
      <c r="M827" t="b">
        <v>1</v>
      </c>
      <c r="N827" t="s">
        <v>8270</v>
      </c>
      <c r="O827" s="5">
        <f>((E827/D827) *100)</f>
        <v>121.73333333333333</v>
      </c>
      <c r="P827" s="6">
        <f>IF(L827 = 0, 0, E827/L827)</f>
        <v>70.230769230769226</v>
      </c>
      <c r="Q827" t="str">
        <f>MID(N827,1,FIND("/",N827,1)-1)</f>
        <v>theater</v>
      </c>
      <c r="R827" t="str">
        <f>MID(N827,FIND("/",N827,1)+1,LEN(N827))</f>
        <v>plays</v>
      </c>
      <c r="S827" s="10">
        <f>(((J827/60)/60)/24)+DATE(1970,1,1)+(-5/24)</f>
        <v>42054.640717592592</v>
      </c>
      <c r="T827" s="10">
        <f>(((I827/60)/60)/24)+DATE(1970,1,1)+(-5/24)</f>
        <v>42084.599050925921</v>
      </c>
    </row>
    <row r="828" spans="1:20" ht="43.2" x14ac:dyDescent="0.3">
      <c r="A828">
        <v>3814</v>
      </c>
      <c r="B828" s="3" t="s">
        <v>3810</v>
      </c>
      <c r="C828" s="3" t="s">
        <v>7923</v>
      </c>
      <c r="D828">
        <v>1500</v>
      </c>
      <c r="E828">
        <v>2102</v>
      </c>
      <c r="F828" t="s">
        <v>8218</v>
      </c>
      <c r="G828" t="s">
        <v>8223</v>
      </c>
      <c r="H828" t="s">
        <v>8245</v>
      </c>
      <c r="I828">
        <v>1427860740</v>
      </c>
      <c r="J828">
        <v>1424727712</v>
      </c>
      <c r="K828" t="b">
        <v>0</v>
      </c>
      <c r="L828">
        <v>34</v>
      </c>
      <c r="M828" t="b">
        <v>1</v>
      </c>
      <c r="N828" t="s">
        <v>8270</v>
      </c>
      <c r="O828" s="5">
        <f>((E828/D828) *100)</f>
        <v>140.13333333333333</v>
      </c>
      <c r="P828" s="6">
        <f>IF(L828 = 0, 0, E828/L828)</f>
        <v>61.823529411764703</v>
      </c>
      <c r="Q828" t="str">
        <f>MID(N828,1,FIND("/",N828,1)-1)</f>
        <v>theater</v>
      </c>
      <c r="R828" t="str">
        <f>MID(N828,FIND("/",N828,1)+1,LEN(N828))</f>
        <v>plays</v>
      </c>
      <c r="S828" s="10">
        <f>(((J828/60)/60)/24)+DATE(1970,1,1)+(-5/24)</f>
        <v>42058.695740740739</v>
      </c>
      <c r="T828" s="10">
        <f>(((I828/60)/60)/24)+DATE(1970,1,1)+(-5/24)</f>
        <v>42094.957638888889</v>
      </c>
    </row>
    <row r="829" spans="1:20" ht="43.2" x14ac:dyDescent="0.3">
      <c r="A829">
        <v>3330</v>
      </c>
      <c r="B829" s="3" t="s">
        <v>3329</v>
      </c>
      <c r="C829" s="3" t="s">
        <v>7439</v>
      </c>
      <c r="D829">
        <v>1500</v>
      </c>
      <c r="E829">
        <v>1594</v>
      </c>
      <c r="F829" t="s">
        <v>8218</v>
      </c>
      <c r="G829" t="s">
        <v>8224</v>
      </c>
      <c r="H829" t="s">
        <v>8246</v>
      </c>
      <c r="I829">
        <v>1427919468</v>
      </c>
      <c r="J829">
        <v>1425331068</v>
      </c>
      <c r="K829" t="b">
        <v>0</v>
      </c>
      <c r="L829">
        <v>69</v>
      </c>
      <c r="M829" t="b">
        <v>1</v>
      </c>
      <c r="N829" t="s">
        <v>8270</v>
      </c>
      <c r="O829" s="5">
        <f>((E829/D829) *100)</f>
        <v>106.26666666666667</v>
      </c>
      <c r="P829" s="6">
        <f>IF(L829 = 0, 0, E829/L829)</f>
        <v>23.10144927536232</v>
      </c>
      <c r="Q829" t="str">
        <f>MID(N829,1,FIND("/",N829,1)-1)</f>
        <v>theater</v>
      </c>
      <c r="R829" t="str">
        <f>MID(N829,FIND("/",N829,1)+1,LEN(N829))</f>
        <v>plays</v>
      </c>
      <c r="S829" s="10">
        <f>(((J829/60)/60)/24)+DATE(1970,1,1)+(-5/24)</f>
        <v>42065.679027777776</v>
      </c>
      <c r="T829" s="10">
        <f>(((I829/60)/60)/24)+DATE(1970,1,1)+(-5/24)</f>
        <v>42095.637361111112</v>
      </c>
    </row>
    <row r="830" spans="1:20" ht="28.8" x14ac:dyDescent="0.3">
      <c r="A830">
        <v>1586</v>
      </c>
      <c r="B830" s="3" t="s">
        <v>1586</v>
      </c>
      <c r="C830" s="3" t="s">
        <v>5695</v>
      </c>
      <c r="D830">
        <v>1500</v>
      </c>
      <c r="E830">
        <v>0</v>
      </c>
      <c r="F830" t="s">
        <v>8220</v>
      </c>
      <c r="G830" t="s">
        <v>8223</v>
      </c>
      <c r="H830" t="s">
        <v>8245</v>
      </c>
      <c r="I830">
        <v>1428197422</v>
      </c>
      <c r="J830">
        <v>1425609022</v>
      </c>
      <c r="K830" t="b">
        <v>0</v>
      </c>
      <c r="L830">
        <v>0</v>
      </c>
      <c r="M830" t="b">
        <v>0</v>
      </c>
      <c r="N830" t="s">
        <v>8290</v>
      </c>
      <c r="O830" s="5">
        <f>((E830/D830) *100)</f>
        <v>0</v>
      </c>
      <c r="P830" s="6">
        <f>IF(L830 = 0, 0, E830/L830)</f>
        <v>0</v>
      </c>
      <c r="Q830" t="str">
        <f>MID(N830,1,FIND("/",N830,1)-1)</f>
        <v>photography</v>
      </c>
      <c r="R830" t="str">
        <f>MID(N830,FIND("/",N830,1)+1,LEN(N830))</f>
        <v>places</v>
      </c>
      <c r="S830" s="10">
        <f>(((J830/60)/60)/24)+DATE(1970,1,1)+(-5/24)</f>
        <v>42068.896087962967</v>
      </c>
      <c r="T830" s="10">
        <f>(((I830/60)/60)/24)+DATE(1970,1,1)+(-5/24)</f>
        <v>42098.854421296295</v>
      </c>
    </row>
    <row r="831" spans="1:20" ht="57.6" x14ac:dyDescent="0.3">
      <c r="A831">
        <v>3734</v>
      </c>
      <c r="B831" s="3" t="s">
        <v>3730</v>
      </c>
      <c r="C831" s="3" t="s">
        <v>7843</v>
      </c>
      <c r="D831">
        <v>1500</v>
      </c>
      <c r="E831">
        <v>427</v>
      </c>
      <c r="F831" t="s">
        <v>8220</v>
      </c>
      <c r="G831" t="s">
        <v>8223</v>
      </c>
      <c r="H831" t="s">
        <v>8245</v>
      </c>
      <c r="I831">
        <v>1432589896</v>
      </c>
      <c r="J831">
        <v>1427405896</v>
      </c>
      <c r="K831" t="b">
        <v>0</v>
      </c>
      <c r="L831">
        <v>7</v>
      </c>
      <c r="M831" t="b">
        <v>0</v>
      </c>
      <c r="N831" t="s">
        <v>8270</v>
      </c>
      <c r="O831" s="5">
        <f>((E831/D831) *100)</f>
        <v>28.466666666666669</v>
      </c>
      <c r="P831" s="6">
        <f>IF(L831 = 0, 0, E831/L831)</f>
        <v>61</v>
      </c>
      <c r="Q831" t="str">
        <f>MID(N831,1,FIND("/",N831,1)-1)</f>
        <v>theater</v>
      </c>
      <c r="R831" t="str">
        <f>MID(N831,FIND("/",N831,1)+1,LEN(N831))</f>
        <v>plays</v>
      </c>
      <c r="S831" s="10">
        <f>(((J831/60)/60)/24)+DATE(1970,1,1)+(-5/24)</f>
        <v>42089.693240740737</v>
      </c>
      <c r="T831" s="10">
        <f>(((I831/60)/60)/24)+DATE(1970,1,1)+(-5/24)</f>
        <v>42149.693240740737</v>
      </c>
    </row>
    <row r="832" spans="1:20" ht="43.2" x14ac:dyDescent="0.3">
      <c r="A832">
        <v>3807</v>
      </c>
      <c r="B832" s="3" t="s">
        <v>3803</v>
      </c>
      <c r="C832" s="3" t="s">
        <v>7916</v>
      </c>
      <c r="D832">
        <v>1500</v>
      </c>
      <c r="E832">
        <v>455</v>
      </c>
      <c r="F832" t="s">
        <v>8220</v>
      </c>
      <c r="G832" t="s">
        <v>8223</v>
      </c>
      <c r="H832" t="s">
        <v>8245</v>
      </c>
      <c r="I832">
        <v>1428097739</v>
      </c>
      <c r="J832">
        <v>1427492939</v>
      </c>
      <c r="K832" t="b">
        <v>0</v>
      </c>
      <c r="L832">
        <v>9</v>
      </c>
      <c r="M832" t="b">
        <v>0</v>
      </c>
      <c r="N832" t="s">
        <v>8304</v>
      </c>
      <c r="O832" s="5">
        <f>((E832/D832) *100)</f>
        <v>30.333333333333336</v>
      </c>
      <c r="P832" s="6">
        <f>IF(L832 = 0, 0, E832/L832)</f>
        <v>50.555555555555557</v>
      </c>
      <c r="Q832" t="str">
        <f>MID(N832,1,FIND("/",N832,1)-1)</f>
        <v>theater</v>
      </c>
      <c r="R832" t="str">
        <f>MID(N832,FIND("/",N832,1)+1,LEN(N832))</f>
        <v>musical</v>
      </c>
      <c r="S832" s="10">
        <f>(((J832/60)/60)/24)+DATE(1970,1,1)+(-5/24)</f>
        <v>42090.700682870367</v>
      </c>
      <c r="T832" s="10">
        <f>(((I832/60)/60)/24)+DATE(1970,1,1)+(-5/24)</f>
        <v>42097.700682870367</v>
      </c>
    </row>
    <row r="833" spans="1:20" ht="43.2" x14ac:dyDescent="0.3">
      <c r="A833">
        <v>3733</v>
      </c>
      <c r="B833" s="3" t="s">
        <v>3729</v>
      </c>
      <c r="C833" s="3" t="s">
        <v>7842</v>
      </c>
      <c r="D833">
        <v>1500</v>
      </c>
      <c r="E833">
        <v>0</v>
      </c>
      <c r="F833" t="s">
        <v>8220</v>
      </c>
      <c r="G833" t="s">
        <v>8223</v>
      </c>
      <c r="H833" t="s">
        <v>8245</v>
      </c>
      <c r="I833">
        <v>1429396200</v>
      </c>
      <c r="J833">
        <v>1428539708</v>
      </c>
      <c r="K833" t="b">
        <v>0</v>
      </c>
      <c r="L833">
        <v>0</v>
      </c>
      <c r="M833" t="b">
        <v>0</v>
      </c>
      <c r="N833" t="s">
        <v>8270</v>
      </c>
      <c r="O833" s="5">
        <f>((E833/D833) *100)</f>
        <v>0</v>
      </c>
      <c r="P833" s="6">
        <f>IF(L833 = 0, 0, E833/L833)</f>
        <v>0</v>
      </c>
      <c r="Q833" t="str">
        <f>MID(N833,1,FIND("/",N833,1)-1)</f>
        <v>theater</v>
      </c>
      <c r="R833" t="str">
        <f>MID(N833,FIND("/",N833,1)+1,LEN(N833))</f>
        <v>plays</v>
      </c>
      <c r="S833" s="10">
        <f>(((J833/60)/60)/24)+DATE(1970,1,1)+(-5/24)</f>
        <v>42102.816064814811</v>
      </c>
      <c r="T833" s="10">
        <f>(((I833/60)/60)/24)+DATE(1970,1,1)+(-5/24)</f>
        <v>42112.729166666664</v>
      </c>
    </row>
    <row r="834" spans="1:20" ht="43.2" x14ac:dyDescent="0.3">
      <c r="A834">
        <v>2814</v>
      </c>
      <c r="B834" s="3" t="s">
        <v>2813</v>
      </c>
      <c r="C834" s="3" t="s">
        <v>6923</v>
      </c>
      <c r="D834">
        <v>1500</v>
      </c>
      <c r="E834">
        <v>1616</v>
      </c>
      <c r="F834" t="s">
        <v>8218</v>
      </c>
      <c r="G834" t="s">
        <v>8224</v>
      </c>
      <c r="H834" t="s">
        <v>8246</v>
      </c>
      <c r="I834">
        <v>1431164115</v>
      </c>
      <c r="J834">
        <v>1428572115</v>
      </c>
      <c r="K834" t="b">
        <v>0</v>
      </c>
      <c r="L834">
        <v>64</v>
      </c>
      <c r="M834" t="b">
        <v>1</v>
      </c>
      <c r="N834" t="s">
        <v>8270</v>
      </c>
      <c r="O834" s="5">
        <f>((E834/D834) *100)</f>
        <v>107.73333333333332</v>
      </c>
      <c r="P834" s="6">
        <f>IF(L834 = 0, 0, E834/L834)</f>
        <v>25.25</v>
      </c>
      <c r="Q834" t="str">
        <f>MID(N834,1,FIND("/",N834,1)-1)</f>
        <v>theater</v>
      </c>
      <c r="R834" t="str">
        <f>MID(N834,FIND("/",N834,1)+1,LEN(N834))</f>
        <v>plays</v>
      </c>
      <c r="S834" s="10">
        <f>(((J834/60)/60)/24)+DATE(1970,1,1)+(-5/24)</f>
        <v>42103.191145833327</v>
      </c>
      <c r="T834" s="10">
        <f>(((I834/60)/60)/24)+DATE(1970,1,1)+(-5/24)</f>
        <v>42133.191145833327</v>
      </c>
    </row>
    <row r="835" spans="1:20" ht="43.2" x14ac:dyDescent="0.3">
      <c r="A835">
        <v>154</v>
      </c>
      <c r="B835" s="3" t="s">
        <v>155</v>
      </c>
      <c r="C835" s="3" t="s">
        <v>4263</v>
      </c>
      <c r="D835">
        <v>1500</v>
      </c>
      <c r="E835">
        <v>40</v>
      </c>
      <c r="F835" t="s">
        <v>8219</v>
      </c>
      <c r="G835" t="s">
        <v>8223</v>
      </c>
      <c r="H835" t="s">
        <v>8245</v>
      </c>
      <c r="I835">
        <v>1433336895</v>
      </c>
      <c r="J835">
        <v>1429621695</v>
      </c>
      <c r="K835" t="b">
        <v>0</v>
      </c>
      <c r="L835">
        <v>3</v>
      </c>
      <c r="M835" t="b">
        <v>0</v>
      </c>
      <c r="N835" t="s">
        <v>8266</v>
      </c>
      <c r="O835" s="5">
        <f>((E835/D835) *100)</f>
        <v>2.666666666666667</v>
      </c>
      <c r="P835" s="6">
        <f>IF(L835 = 0, 0, E835/L835)</f>
        <v>13.333333333333334</v>
      </c>
      <c r="Q835" t="str">
        <f>MID(N835,1,FIND("/",N835,1)-1)</f>
        <v>film &amp; video</v>
      </c>
      <c r="R835" t="str">
        <f>MID(N835,FIND("/",N835,1)+1,LEN(N835))</f>
        <v>science fiction</v>
      </c>
      <c r="S835" s="10">
        <f>(((J835/60)/60)/24)+DATE(1970,1,1)+(-5/24)</f>
        <v>42115.339062499996</v>
      </c>
      <c r="T835" s="10">
        <f>(((I835/60)/60)/24)+DATE(1970,1,1)+(-5/24)</f>
        <v>42158.339062499996</v>
      </c>
    </row>
    <row r="836" spans="1:20" ht="43.2" x14ac:dyDescent="0.3">
      <c r="A836">
        <v>3905</v>
      </c>
      <c r="B836" s="3" t="s">
        <v>3901</v>
      </c>
      <c r="C836" s="3" t="s">
        <v>8012</v>
      </c>
      <c r="D836">
        <v>1500</v>
      </c>
      <c r="E836">
        <v>173</v>
      </c>
      <c r="F836" t="s">
        <v>8220</v>
      </c>
      <c r="G836" t="s">
        <v>8224</v>
      </c>
      <c r="H836" t="s">
        <v>8246</v>
      </c>
      <c r="I836">
        <v>1434063600</v>
      </c>
      <c r="J836">
        <v>1430405903</v>
      </c>
      <c r="K836" t="b">
        <v>0</v>
      </c>
      <c r="L836">
        <v>7</v>
      </c>
      <c r="M836" t="b">
        <v>0</v>
      </c>
      <c r="N836" t="s">
        <v>8270</v>
      </c>
      <c r="O836" s="5">
        <f>((E836/D836) *100)</f>
        <v>11.533333333333333</v>
      </c>
      <c r="P836" s="6">
        <f>IF(L836 = 0, 0, E836/L836)</f>
        <v>24.714285714285715</v>
      </c>
      <c r="Q836" t="str">
        <f>MID(N836,1,FIND("/",N836,1)-1)</f>
        <v>theater</v>
      </c>
      <c r="R836" t="str">
        <f>MID(N836,FIND("/",N836,1)+1,LEN(N836))</f>
        <v>plays</v>
      </c>
      <c r="S836" s="10">
        <f>(((J836/60)/60)/24)+DATE(1970,1,1)+(-5/24)</f>
        <v>42124.415543981479</v>
      </c>
      <c r="T836" s="10">
        <f>(((I836/60)/60)/24)+DATE(1970,1,1)+(-5/24)</f>
        <v>42166.749999999993</v>
      </c>
    </row>
    <row r="837" spans="1:20" ht="43.2" x14ac:dyDescent="0.3">
      <c r="A837">
        <v>3701</v>
      </c>
      <c r="B837" s="3" t="s">
        <v>3697</v>
      </c>
      <c r="C837" s="3" t="s">
        <v>7810</v>
      </c>
      <c r="D837">
        <v>1500</v>
      </c>
      <c r="E837">
        <v>1505</v>
      </c>
      <c r="F837" t="s">
        <v>8218</v>
      </c>
      <c r="G837" t="s">
        <v>8224</v>
      </c>
      <c r="H837" t="s">
        <v>8246</v>
      </c>
      <c r="I837">
        <v>1433422793</v>
      </c>
      <c r="J837">
        <v>1430830793</v>
      </c>
      <c r="K837" t="b">
        <v>0</v>
      </c>
      <c r="L837">
        <v>39</v>
      </c>
      <c r="M837" t="b">
        <v>1</v>
      </c>
      <c r="N837" t="s">
        <v>8270</v>
      </c>
      <c r="O837" s="5">
        <f>((E837/D837) *100)</f>
        <v>100.33333333333334</v>
      </c>
      <c r="P837" s="6">
        <f>IF(L837 = 0, 0, E837/L837)</f>
        <v>38.589743589743591</v>
      </c>
      <c r="Q837" t="str">
        <f>MID(N837,1,FIND("/",N837,1)-1)</f>
        <v>theater</v>
      </c>
      <c r="R837" t="str">
        <f>MID(N837,FIND("/",N837,1)+1,LEN(N837))</f>
        <v>plays</v>
      </c>
      <c r="S837" s="10">
        <f>(((J837/60)/60)/24)+DATE(1970,1,1)+(-5/24)</f>
        <v>42129.333252314813</v>
      </c>
      <c r="T837" s="10">
        <f>(((I837/60)/60)/24)+DATE(1970,1,1)+(-5/24)</f>
        <v>42159.333252314813</v>
      </c>
    </row>
    <row r="838" spans="1:20" ht="57.6" x14ac:dyDescent="0.3">
      <c r="A838">
        <v>3388</v>
      </c>
      <c r="B838" s="3" t="s">
        <v>3386</v>
      </c>
      <c r="C838" s="3" t="s">
        <v>7497</v>
      </c>
      <c r="D838">
        <v>1500</v>
      </c>
      <c r="E838">
        <v>1557</v>
      </c>
      <c r="F838" t="s">
        <v>8218</v>
      </c>
      <c r="G838" t="s">
        <v>8224</v>
      </c>
      <c r="H838" t="s">
        <v>8246</v>
      </c>
      <c r="I838">
        <v>1434625441</v>
      </c>
      <c r="J838">
        <v>1432033441</v>
      </c>
      <c r="K838" t="b">
        <v>0</v>
      </c>
      <c r="L838">
        <v>45</v>
      </c>
      <c r="M838" t="b">
        <v>1</v>
      </c>
      <c r="N838" t="s">
        <v>8270</v>
      </c>
      <c r="O838" s="5">
        <f>((E838/D838) *100)</f>
        <v>103.8</v>
      </c>
      <c r="P838" s="6">
        <f>IF(L838 = 0, 0, E838/L838)</f>
        <v>34.6</v>
      </c>
      <c r="Q838" t="str">
        <f>MID(N838,1,FIND("/",N838,1)-1)</f>
        <v>theater</v>
      </c>
      <c r="R838" t="str">
        <f>MID(N838,FIND("/",N838,1)+1,LEN(N838))</f>
        <v>plays</v>
      </c>
      <c r="S838" s="10">
        <f>(((J838/60)/60)/24)+DATE(1970,1,1)+(-5/24)</f>
        <v>42143.252789351849</v>
      </c>
      <c r="T838" s="10">
        <f>(((I838/60)/60)/24)+DATE(1970,1,1)+(-5/24)</f>
        <v>42173.252789351849</v>
      </c>
    </row>
    <row r="839" spans="1:20" ht="43.2" x14ac:dyDescent="0.3">
      <c r="A839">
        <v>3906</v>
      </c>
      <c r="B839" s="3" t="s">
        <v>3902</v>
      </c>
      <c r="C839" s="3" t="s">
        <v>8013</v>
      </c>
      <c r="D839">
        <v>1500</v>
      </c>
      <c r="E839">
        <v>1010</v>
      </c>
      <c r="F839" t="s">
        <v>8220</v>
      </c>
      <c r="G839" t="s">
        <v>8224</v>
      </c>
      <c r="H839" t="s">
        <v>8246</v>
      </c>
      <c r="I839">
        <v>1435325100</v>
      </c>
      <c r="J839">
        <v>1432072893</v>
      </c>
      <c r="K839" t="b">
        <v>0</v>
      </c>
      <c r="L839">
        <v>16</v>
      </c>
      <c r="M839" t="b">
        <v>0</v>
      </c>
      <c r="N839" t="s">
        <v>8270</v>
      </c>
      <c r="O839" s="5">
        <f>((E839/D839) *100)</f>
        <v>67.333333333333329</v>
      </c>
      <c r="P839" s="6">
        <f>IF(L839 = 0, 0, E839/L839)</f>
        <v>63.125</v>
      </c>
      <c r="Q839" t="str">
        <f>MID(N839,1,FIND("/",N839,1)-1)</f>
        <v>theater</v>
      </c>
      <c r="R839" t="str">
        <f>MID(N839,FIND("/",N839,1)+1,LEN(N839))</f>
        <v>plays</v>
      </c>
      <c r="S839" s="10">
        <f>(((J839/60)/60)/24)+DATE(1970,1,1)+(-5/24)</f>
        <v>42143.709409722222</v>
      </c>
      <c r="T839" s="10">
        <f>(((I839/60)/60)/24)+DATE(1970,1,1)+(-5/24)</f>
        <v>42181.350694444445</v>
      </c>
    </row>
    <row r="840" spans="1:20" ht="43.2" x14ac:dyDescent="0.3">
      <c r="A840">
        <v>3251</v>
      </c>
      <c r="B840" s="3" t="s">
        <v>3250</v>
      </c>
      <c r="C840" s="3" t="s">
        <v>7360</v>
      </c>
      <c r="D840">
        <v>1500</v>
      </c>
      <c r="E840">
        <v>1661</v>
      </c>
      <c r="F840" t="s">
        <v>8218</v>
      </c>
      <c r="G840" t="s">
        <v>8223</v>
      </c>
      <c r="H840" t="s">
        <v>8245</v>
      </c>
      <c r="I840">
        <v>1434907966</v>
      </c>
      <c r="J840">
        <v>1432315966</v>
      </c>
      <c r="K840" t="b">
        <v>1</v>
      </c>
      <c r="L840">
        <v>20</v>
      </c>
      <c r="M840" t="b">
        <v>1</v>
      </c>
      <c r="N840" t="s">
        <v>8270</v>
      </c>
      <c r="O840" s="5">
        <f>((E840/D840) *100)</f>
        <v>110.73333333333333</v>
      </c>
      <c r="P840" s="6">
        <f>IF(L840 = 0, 0, E840/L840)</f>
        <v>83.05</v>
      </c>
      <c r="Q840" t="str">
        <f>MID(N840,1,FIND("/",N840,1)-1)</f>
        <v>theater</v>
      </c>
      <c r="R840" t="str">
        <f>MID(N840,FIND("/",N840,1)+1,LEN(N840))</f>
        <v>plays</v>
      </c>
      <c r="S840" s="10">
        <f>(((J840/60)/60)/24)+DATE(1970,1,1)+(-5/24)</f>
        <v>42146.52275462963</v>
      </c>
      <c r="T840" s="10">
        <f>(((I840/60)/60)/24)+DATE(1970,1,1)+(-5/24)</f>
        <v>42176.52275462963</v>
      </c>
    </row>
    <row r="841" spans="1:20" ht="43.2" x14ac:dyDescent="0.3">
      <c r="A841">
        <v>3543</v>
      </c>
      <c r="B841" s="3" t="s">
        <v>3541</v>
      </c>
      <c r="C841" s="3" t="s">
        <v>7652</v>
      </c>
      <c r="D841">
        <v>1500</v>
      </c>
      <c r="E841">
        <v>1570</v>
      </c>
      <c r="F841" t="s">
        <v>8218</v>
      </c>
      <c r="G841" t="s">
        <v>8235</v>
      </c>
      <c r="H841" t="s">
        <v>8248</v>
      </c>
      <c r="I841">
        <v>1435255659</v>
      </c>
      <c r="J841">
        <v>1432663659</v>
      </c>
      <c r="K841" t="b">
        <v>0</v>
      </c>
      <c r="L841">
        <v>29</v>
      </c>
      <c r="M841" t="b">
        <v>1</v>
      </c>
      <c r="N841" t="s">
        <v>8270</v>
      </c>
      <c r="O841" s="5">
        <f>((E841/D841) *100)</f>
        <v>104.66666666666666</v>
      </c>
      <c r="P841" s="6">
        <f>IF(L841 = 0, 0, E841/L841)</f>
        <v>54.137931034482762</v>
      </c>
      <c r="Q841" t="str">
        <f>MID(N841,1,FIND("/",N841,1)-1)</f>
        <v>theater</v>
      </c>
      <c r="R841" t="str">
        <f>MID(N841,FIND("/",N841,1)+1,LEN(N841))</f>
        <v>plays</v>
      </c>
      <c r="S841" s="10">
        <f>(((J841/60)/60)/24)+DATE(1970,1,1)+(-5/24)</f>
        <v>42150.546979166662</v>
      </c>
      <c r="T841" s="10">
        <f>(((I841/60)/60)/24)+DATE(1970,1,1)+(-5/24)</f>
        <v>42180.546979166662</v>
      </c>
    </row>
    <row r="842" spans="1:20" ht="57.6" x14ac:dyDescent="0.3">
      <c r="A842">
        <v>2965</v>
      </c>
      <c r="B842" s="3" t="s">
        <v>2964</v>
      </c>
      <c r="C842" s="3" t="s">
        <v>7074</v>
      </c>
      <c r="D842">
        <v>1500</v>
      </c>
      <c r="E842">
        <v>1635</v>
      </c>
      <c r="F842" t="s">
        <v>8218</v>
      </c>
      <c r="G842" t="s">
        <v>8223</v>
      </c>
      <c r="H842" t="s">
        <v>8245</v>
      </c>
      <c r="I842">
        <v>1436290233</v>
      </c>
      <c r="J842">
        <v>1433698233</v>
      </c>
      <c r="K842" t="b">
        <v>0</v>
      </c>
      <c r="L842">
        <v>39</v>
      </c>
      <c r="M842" t="b">
        <v>1</v>
      </c>
      <c r="N842" t="s">
        <v>8270</v>
      </c>
      <c r="O842" s="5">
        <f>((E842/D842) *100)</f>
        <v>109.00000000000001</v>
      </c>
      <c r="P842" s="6">
        <f>IF(L842 = 0, 0, E842/L842)</f>
        <v>41.92307692307692</v>
      </c>
      <c r="Q842" t="str">
        <f>MID(N842,1,FIND("/",N842,1)-1)</f>
        <v>theater</v>
      </c>
      <c r="R842" t="str">
        <f>MID(N842,FIND("/",N842,1)+1,LEN(N842))</f>
        <v>plays</v>
      </c>
      <c r="S842" s="10">
        <f>(((J842/60)/60)/24)+DATE(1970,1,1)+(-5/24)</f>
        <v>42162.521215277775</v>
      </c>
      <c r="T842" s="10">
        <f>(((I842/60)/60)/24)+DATE(1970,1,1)+(-5/24)</f>
        <v>42192.521215277775</v>
      </c>
    </row>
    <row r="843" spans="1:20" ht="43.2" x14ac:dyDescent="0.3">
      <c r="A843">
        <v>3480</v>
      </c>
      <c r="B843" s="3" t="s">
        <v>3478</v>
      </c>
      <c r="C843" s="3" t="s">
        <v>7589</v>
      </c>
      <c r="D843">
        <v>1500</v>
      </c>
      <c r="E843">
        <v>2140</v>
      </c>
      <c r="F843" t="s">
        <v>8218</v>
      </c>
      <c r="G843" t="s">
        <v>8223</v>
      </c>
      <c r="H843" t="s">
        <v>8245</v>
      </c>
      <c r="I843">
        <v>1436562000</v>
      </c>
      <c r="J843">
        <v>1434440227</v>
      </c>
      <c r="K843" t="b">
        <v>0</v>
      </c>
      <c r="L843">
        <v>13</v>
      </c>
      <c r="M843" t="b">
        <v>1</v>
      </c>
      <c r="N843" t="s">
        <v>8270</v>
      </c>
      <c r="O843" s="5">
        <f>((E843/D843) *100)</f>
        <v>142.66666666666669</v>
      </c>
      <c r="P843" s="6">
        <f>IF(L843 = 0, 0, E843/L843)</f>
        <v>164.61538461538461</v>
      </c>
      <c r="Q843" t="str">
        <f>MID(N843,1,FIND("/",N843,1)-1)</f>
        <v>theater</v>
      </c>
      <c r="R843" t="str">
        <f>MID(N843,FIND("/",N843,1)+1,LEN(N843))</f>
        <v>plays</v>
      </c>
      <c r="S843" s="10">
        <f>(((J843/60)/60)/24)+DATE(1970,1,1)+(-5/24)</f>
        <v>42171.109108796292</v>
      </c>
      <c r="T843" s="10">
        <f>(((I843/60)/60)/24)+DATE(1970,1,1)+(-5/24)</f>
        <v>42195.666666666664</v>
      </c>
    </row>
    <row r="844" spans="1:20" ht="57.6" x14ac:dyDescent="0.3">
      <c r="A844">
        <v>3903</v>
      </c>
      <c r="B844" s="3" t="s">
        <v>3899</v>
      </c>
      <c r="C844" s="3" t="s">
        <v>8010</v>
      </c>
      <c r="D844">
        <v>1500</v>
      </c>
      <c r="E844">
        <v>0</v>
      </c>
      <c r="F844" t="s">
        <v>8220</v>
      </c>
      <c r="G844" t="s">
        <v>8223</v>
      </c>
      <c r="H844" t="s">
        <v>8245</v>
      </c>
      <c r="I844">
        <v>1439581080</v>
      </c>
      <c r="J844">
        <v>1435709765</v>
      </c>
      <c r="K844" t="b">
        <v>0</v>
      </c>
      <c r="L844">
        <v>0</v>
      </c>
      <c r="M844" t="b">
        <v>0</v>
      </c>
      <c r="N844" t="s">
        <v>8270</v>
      </c>
      <c r="O844" s="5">
        <f>((E844/D844) *100)</f>
        <v>0</v>
      </c>
      <c r="P844" s="6">
        <f>IF(L844 = 0, 0, E844/L844)</f>
        <v>0</v>
      </c>
      <c r="Q844" t="str">
        <f>MID(N844,1,FIND("/",N844,1)-1)</f>
        <v>theater</v>
      </c>
      <c r="R844" t="str">
        <f>MID(N844,FIND("/",N844,1)+1,LEN(N844))</f>
        <v>plays</v>
      </c>
      <c r="S844" s="10">
        <f>(((J844/60)/60)/24)+DATE(1970,1,1)+(-5/24)</f>
        <v>42185.802835648145</v>
      </c>
      <c r="T844" s="10">
        <f>(((I844/60)/60)/24)+DATE(1970,1,1)+(-5/24)</f>
        <v>42230.609722222223</v>
      </c>
    </row>
    <row r="845" spans="1:20" ht="43.2" x14ac:dyDescent="0.3">
      <c r="A845">
        <v>176</v>
      </c>
      <c r="B845" s="3" t="s">
        <v>177</v>
      </c>
      <c r="C845" s="3" t="s">
        <v>4285</v>
      </c>
      <c r="D845">
        <v>1500</v>
      </c>
      <c r="E845">
        <v>0</v>
      </c>
      <c r="F845" t="s">
        <v>8220</v>
      </c>
      <c r="G845" t="s">
        <v>8223</v>
      </c>
      <c r="H845" t="s">
        <v>8245</v>
      </c>
      <c r="I845">
        <v>1438803999</v>
      </c>
      <c r="J845">
        <v>1436211999</v>
      </c>
      <c r="K845" t="b">
        <v>0</v>
      </c>
      <c r="L845">
        <v>0</v>
      </c>
      <c r="M845" t="b">
        <v>0</v>
      </c>
      <c r="N845" t="s">
        <v>8267</v>
      </c>
      <c r="O845" s="5">
        <f>((E845/D845) *100)</f>
        <v>0</v>
      </c>
      <c r="P845" s="6">
        <f>IF(L845 = 0, 0, E845/L845)</f>
        <v>0</v>
      </c>
      <c r="Q845" t="str">
        <f>MID(N845,1,FIND("/",N845,1)-1)</f>
        <v>film &amp; video</v>
      </c>
      <c r="R845" t="str">
        <f>MID(N845,FIND("/",N845,1)+1,LEN(N845))</f>
        <v>drama</v>
      </c>
      <c r="S845" s="10">
        <f>(((J845/60)/60)/24)+DATE(1970,1,1)+(-5/24)</f>
        <v>42191.615729166668</v>
      </c>
      <c r="T845" s="10">
        <f>(((I845/60)/60)/24)+DATE(1970,1,1)+(-5/24)</f>
        <v>42221.615729166668</v>
      </c>
    </row>
    <row r="846" spans="1:20" ht="43.2" x14ac:dyDescent="0.3">
      <c r="A846">
        <v>526</v>
      </c>
      <c r="B846" s="3" t="s">
        <v>526</v>
      </c>
      <c r="C846" s="3" t="s">
        <v>4635</v>
      </c>
      <c r="D846">
        <v>1500</v>
      </c>
      <c r="E846">
        <v>1710</v>
      </c>
      <c r="F846" t="s">
        <v>8218</v>
      </c>
      <c r="G846" t="s">
        <v>8224</v>
      </c>
      <c r="H846" t="s">
        <v>8246</v>
      </c>
      <c r="I846">
        <v>1438966800</v>
      </c>
      <c r="J846">
        <v>1436278344</v>
      </c>
      <c r="K846" t="b">
        <v>0</v>
      </c>
      <c r="L846">
        <v>23</v>
      </c>
      <c r="M846" t="b">
        <v>1</v>
      </c>
      <c r="N846" t="s">
        <v>8270</v>
      </c>
      <c r="O846" s="5">
        <f>((E846/D846) *100)</f>
        <v>113.99999999999999</v>
      </c>
      <c r="P846" s="6">
        <f>IF(L846 = 0, 0, E846/L846)</f>
        <v>74.347826086956516</v>
      </c>
      <c r="Q846" t="str">
        <f>MID(N846,1,FIND("/",N846,1)-1)</f>
        <v>theater</v>
      </c>
      <c r="R846" t="str">
        <f>MID(N846,FIND("/",N846,1)+1,LEN(N846))</f>
        <v>plays</v>
      </c>
      <c r="S846" s="10">
        <f>(((J846/60)/60)/24)+DATE(1970,1,1)+(-5/24)</f>
        <v>42192.383611111109</v>
      </c>
      <c r="T846" s="10">
        <f>(((I846/60)/60)/24)+DATE(1970,1,1)+(-5/24)</f>
        <v>42223.499999999993</v>
      </c>
    </row>
    <row r="847" spans="1:20" ht="28.8" x14ac:dyDescent="0.3">
      <c r="A847">
        <v>3988</v>
      </c>
      <c r="B847" s="3" t="s">
        <v>3983</v>
      </c>
      <c r="C847" s="3" t="s">
        <v>8093</v>
      </c>
      <c r="D847">
        <v>1500</v>
      </c>
      <c r="E847">
        <v>32</v>
      </c>
      <c r="F847" t="s">
        <v>8220</v>
      </c>
      <c r="G847" t="s">
        <v>8223</v>
      </c>
      <c r="H847" t="s">
        <v>8245</v>
      </c>
      <c r="I847">
        <v>1440813413</v>
      </c>
      <c r="J847">
        <v>1439517413</v>
      </c>
      <c r="K847" t="b">
        <v>0</v>
      </c>
      <c r="L847">
        <v>4</v>
      </c>
      <c r="M847" t="b">
        <v>0</v>
      </c>
      <c r="N847" t="s">
        <v>8270</v>
      </c>
      <c r="O847" s="5">
        <f>((E847/D847) *100)</f>
        <v>2.1333333333333333</v>
      </c>
      <c r="P847" s="6">
        <f>IF(L847 = 0, 0, E847/L847)</f>
        <v>8</v>
      </c>
      <c r="Q847" t="str">
        <f>MID(N847,1,FIND("/",N847,1)-1)</f>
        <v>theater</v>
      </c>
      <c r="R847" t="str">
        <f>MID(N847,FIND("/",N847,1)+1,LEN(N847))</f>
        <v>plays</v>
      </c>
      <c r="S847" s="10">
        <f>(((J847/60)/60)/24)+DATE(1970,1,1)+(-5/24)</f>
        <v>42229.872835648144</v>
      </c>
      <c r="T847" s="10">
        <f>(((I847/60)/60)/24)+DATE(1970,1,1)+(-5/24)</f>
        <v>42244.872835648144</v>
      </c>
    </row>
    <row r="848" spans="1:20" ht="43.2" x14ac:dyDescent="0.3">
      <c r="A848">
        <v>3501</v>
      </c>
      <c r="B848" s="3" t="s">
        <v>3499</v>
      </c>
      <c r="C848" s="3" t="s">
        <v>7610</v>
      </c>
      <c r="D848">
        <v>1500</v>
      </c>
      <c r="E848">
        <v>1510</v>
      </c>
      <c r="F848" t="s">
        <v>8218</v>
      </c>
      <c r="G848" t="s">
        <v>8224</v>
      </c>
      <c r="H848" t="s">
        <v>8246</v>
      </c>
      <c r="I848">
        <v>1441995595</v>
      </c>
      <c r="J848">
        <v>1439835595</v>
      </c>
      <c r="K848" t="b">
        <v>0</v>
      </c>
      <c r="L848">
        <v>42</v>
      </c>
      <c r="M848" t="b">
        <v>1</v>
      </c>
      <c r="N848" t="s">
        <v>8270</v>
      </c>
      <c r="O848" s="5">
        <f>((E848/D848) *100)</f>
        <v>100.66666666666666</v>
      </c>
      <c r="P848" s="6">
        <f>IF(L848 = 0, 0, E848/L848)</f>
        <v>35.952380952380949</v>
      </c>
      <c r="Q848" t="str">
        <f>MID(N848,1,FIND("/",N848,1)-1)</f>
        <v>theater</v>
      </c>
      <c r="R848" t="str">
        <f>MID(N848,FIND("/",N848,1)+1,LEN(N848))</f>
        <v>plays</v>
      </c>
      <c r="S848" s="10">
        <f>(((J848/60)/60)/24)+DATE(1970,1,1)+(-5/24)</f>
        <v>42233.555497685178</v>
      </c>
      <c r="T848" s="10">
        <f>(((I848/60)/60)/24)+DATE(1970,1,1)+(-5/24)</f>
        <v>42258.555497685178</v>
      </c>
    </row>
    <row r="849" spans="1:20" ht="57.6" x14ac:dyDescent="0.3">
      <c r="A849">
        <v>3042</v>
      </c>
      <c r="B849" s="3" t="s">
        <v>3041</v>
      </c>
      <c r="C849" s="3" t="s">
        <v>7151</v>
      </c>
      <c r="D849">
        <v>1500</v>
      </c>
      <c r="E849">
        <v>1920</v>
      </c>
      <c r="F849" t="s">
        <v>8218</v>
      </c>
      <c r="G849" t="s">
        <v>8224</v>
      </c>
      <c r="H849" t="s">
        <v>8246</v>
      </c>
      <c r="I849">
        <v>1444149047</v>
      </c>
      <c r="J849">
        <v>1441557047</v>
      </c>
      <c r="K849" t="b">
        <v>0</v>
      </c>
      <c r="L849">
        <v>37</v>
      </c>
      <c r="M849" t="b">
        <v>1</v>
      </c>
      <c r="N849" t="s">
        <v>8302</v>
      </c>
      <c r="O849" s="5">
        <f>((E849/D849) *100)</f>
        <v>128</v>
      </c>
      <c r="P849" s="6">
        <f>IF(L849 = 0, 0, E849/L849)</f>
        <v>51.891891891891895</v>
      </c>
      <c r="Q849" t="str">
        <f>MID(N849,1,FIND("/",N849,1)-1)</f>
        <v>theater</v>
      </c>
      <c r="R849" t="str">
        <f>MID(N849,FIND("/",N849,1)+1,LEN(N849))</f>
        <v>spaces</v>
      </c>
      <c r="S849" s="10">
        <f>(((J849/60)/60)/24)+DATE(1970,1,1)+(-5/24)</f>
        <v>42253.479710648149</v>
      </c>
      <c r="T849" s="10">
        <f>(((I849/60)/60)/24)+DATE(1970,1,1)+(-5/24)</f>
        <v>42283.479710648149</v>
      </c>
    </row>
    <row r="850" spans="1:20" ht="43.2" x14ac:dyDescent="0.3">
      <c r="A850">
        <v>3603</v>
      </c>
      <c r="B850" s="3" t="s">
        <v>3601</v>
      </c>
      <c r="C850" s="3" t="s">
        <v>7712</v>
      </c>
      <c r="D850">
        <v>1500</v>
      </c>
      <c r="E850">
        <v>2560</v>
      </c>
      <c r="F850" t="s">
        <v>8218</v>
      </c>
      <c r="G850" t="s">
        <v>8223</v>
      </c>
      <c r="H850" t="s">
        <v>8245</v>
      </c>
      <c r="I850">
        <v>1446759880</v>
      </c>
      <c r="J850">
        <v>1444164280</v>
      </c>
      <c r="K850" t="b">
        <v>0</v>
      </c>
      <c r="L850">
        <v>57</v>
      </c>
      <c r="M850" t="b">
        <v>1</v>
      </c>
      <c r="N850" t="s">
        <v>8270</v>
      </c>
      <c r="O850" s="5">
        <f>((E850/D850) *100)</f>
        <v>170.66666666666669</v>
      </c>
      <c r="P850" s="6">
        <f>IF(L850 = 0, 0, E850/L850)</f>
        <v>44.912280701754383</v>
      </c>
      <c r="Q850" t="str">
        <f>MID(N850,1,FIND("/",N850,1)-1)</f>
        <v>theater</v>
      </c>
      <c r="R850" t="str">
        <f>MID(N850,FIND("/",N850,1)+1,LEN(N850))</f>
        <v>plays</v>
      </c>
      <c r="S850" s="10">
        <f>(((J850/60)/60)/24)+DATE(1970,1,1)+(-5/24)</f>
        <v>42283.656018518515</v>
      </c>
      <c r="T850" s="10">
        <f>(((I850/60)/60)/24)+DATE(1970,1,1)+(-5/24)</f>
        <v>42313.697685185187</v>
      </c>
    </row>
    <row r="851" spans="1:20" ht="43.2" x14ac:dyDescent="0.3">
      <c r="A851">
        <v>3296</v>
      </c>
      <c r="B851" s="3" t="s">
        <v>3295</v>
      </c>
      <c r="C851" s="3" t="s">
        <v>7405</v>
      </c>
      <c r="D851">
        <v>1500</v>
      </c>
      <c r="E851">
        <v>2161</v>
      </c>
      <c r="F851" t="s">
        <v>8218</v>
      </c>
      <c r="G851" t="s">
        <v>8224</v>
      </c>
      <c r="H851" t="s">
        <v>8246</v>
      </c>
      <c r="I851">
        <v>1448229600</v>
      </c>
      <c r="J851">
        <v>1446401372</v>
      </c>
      <c r="K851" t="b">
        <v>0</v>
      </c>
      <c r="L851">
        <v>47</v>
      </c>
      <c r="M851" t="b">
        <v>1</v>
      </c>
      <c r="N851" t="s">
        <v>8270</v>
      </c>
      <c r="O851" s="5">
        <f>((E851/D851) *100)</f>
        <v>144.06666666666666</v>
      </c>
      <c r="P851" s="6">
        <f>IF(L851 = 0, 0, E851/L851)</f>
        <v>45.978723404255319</v>
      </c>
      <c r="Q851" t="str">
        <f>MID(N851,1,FIND("/",N851,1)-1)</f>
        <v>theater</v>
      </c>
      <c r="R851" t="str">
        <f>MID(N851,FIND("/",N851,1)+1,LEN(N851))</f>
        <v>plays</v>
      </c>
      <c r="S851" s="10">
        <f>(((J851/60)/60)/24)+DATE(1970,1,1)+(-5/24)</f>
        <v>42309.54828703704</v>
      </c>
      <c r="T851" s="10">
        <f>(((I851/60)/60)/24)+DATE(1970,1,1)+(-5/24)</f>
        <v>42330.708333333336</v>
      </c>
    </row>
    <row r="852" spans="1:20" ht="43.2" x14ac:dyDescent="0.3">
      <c r="A852">
        <v>4113</v>
      </c>
      <c r="B852" s="3" t="s">
        <v>4108</v>
      </c>
      <c r="C852" s="3" t="s">
        <v>8214</v>
      </c>
      <c r="D852">
        <v>1500</v>
      </c>
      <c r="E852">
        <v>3</v>
      </c>
      <c r="F852" t="s">
        <v>8220</v>
      </c>
      <c r="G852" t="s">
        <v>8223</v>
      </c>
      <c r="H852" t="s">
        <v>8245</v>
      </c>
      <c r="I852">
        <v>1452234840</v>
      </c>
      <c r="J852">
        <v>1450619123</v>
      </c>
      <c r="K852" t="b">
        <v>0</v>
      </c>
      <c r="L852">
        <v>3</v>
      </c>
      <c r="M852" t="b">
        <v>0</v>
      </c>
      <c r="N852" t="s">
        <v>8270</v>
      </c>
      <c r="O852" s="5">
        <f>((E852/D852) *100)</f>
        <v>0.2</v>
      </c>
      <c r="P852" s="6">
        <f>IF(L852 = 0, 0, E852/L852)</f>
        <v>1</v>
      </c>
      <c r="Q852" t="str">
        <f>MID(N852,1,FIND("/",N852,1)-1)</f>
        <v>theater</v>
      </c>
      <c r="R852" t="str">
        <f>MID(N852,FIND("/",N852,1)+1,LEN(N852))</f>
        <v>plays</v>
      </c>
      <c r="S852" s="10">
        <f>(((J852/60)/60)/24)+DATE(1970,1,1)+(-5/24)</f>
        <v>42358.364849537036</v>
      </c>
      <c r="T852" s="10">
        <f>(((I852/60)/60)/24)+DATE(1970,1,1)+(-5/24)</f>
        <v>42377.06527777778</v>
      </c>
    </row>
    <row r="853" spans="1:20" ht="57.6" x14ac:dyDescent="0.3">
      <c r="A853">
        <v>2667</v>
      </c>
      <c r="B853" s="3" t="s">
        <v>2666</v>
      </c>
      <c r="C853" s="3" t="s">
        <v>6776</v>
      </c>
      <c r="D853">
        <v>1500</v>
      </c>
      <c r="E853">
        <v>1660</v>
      </c>
      <c r="F853" t="s">
        <v>8218</v>
      </c>
      <c r="G853" t="s">
        <v>8223</v>
      </c>
      <c r="H853" t="s">
        <v>8245</v>
      </c>
      <c r="I853">
        <v>1455142416</v>
      </c>
      <c r="J853">
        <v>1452550416</v>
      </c>
      <c r="K853" t="b">
        <v>0</v>
      </c>
      <c r="L853">
        <v>18</v>
      </c>
      <c r="M853" t="b">
        <v>1</v>
      </c>
      <c r="N853" t="s">
        <v>8301</v>
      </c>
      <c r="O853" s="5">
        <f>((E853/D853) *100)</f>
        <v>110.66666666666667</v>
      </c>
      <c r="P853" s="6">
        <f>IF(L853 = 0, 0, E853/L853)</f>
        <v>92.222222222222229</v>
      </c>
      <c r="Q853" t="str">
        <f>MID(N853,1,FIND("/",N853,1)-1)</f>
        <v>technology</v>
      </c>
      <c r="R853" t="str">
        <f>MID(N853,FIND("/",N853,1)+1,LEN(N853))</f>
        <v>makerspaces</v>
      </c>
      <c r="S853" s="10">
        <f>(((J853/60)/60)/24)+DATE(1970,1,1)+(-5/24)</f>
        <v>42380.717777777776</v>
      </c>
      <c r="T853" s="10">
        <f>(((I853/60)/60)/24)+DATE(1970,1,1)+(-5/24)</f>
        <v>42410.717777777776</v>
      </c>
    </row>
    <row r="854" spans="1:20" ht="57.6" x14ac:dyDescent="0.3">
      <c r="A854">
        <v>3722</v>
      </c>
      <c r="B854" s="3" t="s">
        <v>3718</v>
      </c>
      <c r="C854" s="3" t="s">
        <v>7831</v>
      </c>
      <c r="D854">
        <v>1500</v>
      </c>
      <c r="E854">
        <v>1668</v>
      </c>
      <c r="F854" t="s">
        <v>8218</v>
      </c>
      <c r="G854" t="s">
        <v>8228</v>
      </c>
      <c r="H854" t="s">
        <v>8250</v>
      </c>
      <c r="I854">
        <v>1455231540</v>
      </c>
      <c r="J854">
        <v>1452614847</v>
      </c>
      <c r="K854" t="b">
        <v>0</v>
      </c>
      <c r="L854">
        <v>35</v>
      </c>
      <c r="M854" t="b">
        <v>1</v>
      </c>
      <c r="N854" t="s">
        <v>8270</v>
      </c>
      <c r="O854" s="5">
        <f>((E854/D854) *100)</f>
        <v>111.20000000000002</v>
      </c>
      <c r="P854" s="6">
        <f>IF(L854 = 0, 0, E854/L854)</f>
        <v>47.657142857142858</v>
      </c>
      <c r="Q854" t="str">
        <f>MID(N854,1,FIND("/",N854,1)-1)</f>
        <v>theater</v>
      </c>
      <c r="R854" t="str">
        <f>MID(N854,FIND("/",N854,1)+1,LEN(N854))</f>
        <v>plays</v>
      </c>
      <c r="S854" s="10">
        <f>(((J854/60)/60)/24)+DATE(1970,1,1)+(-5/24)</f>
        <v>42381.463506944441</v>
      </c>
      <c r="T854" s="10">
        <f>(((I854/60)/60)/24)+DATE(1970,1,1)+(-5/24)</f>
        <v>42411.749305555553</v>
      </c>
    </row>
    <row r="855" spans="1:20" ht="43.2" x14ac:dyDescent="0.3">
      <c r="A855">
        <v>2591</v>
      </c>
      <c r="B855" s="3" t="s">
        <v>2590</v>
      </c>
      <c r="C855" s="3" t="s">
        <v>6700</v>
      </c>
      <c r="D855">
        <v>1500</v>
      </c>
      <c r="E855">
        <v>26</v>
      </c>
      <c r="F855" t="s">
        <v>8220</v>
      </c>
      <c r="G855" t="s">
        <v>8223</v>
      </c>
      <c r="H855" t="s">
        <v>8245</v>
      </c>
      <c r="I855">
        <v>1457901924</v>
      </c>
      <c r="J855">
        <v>1452721524</v>
      </c>
      <c r="K855" t="b">
        <v>0</v>
      </c>
      <c r="L855">
        <v>2</v>
      </c>
      <c r="M855" t="b">
        <v>0</v>
      </c>
      <c r="N855" t="s">
        <v>8283</v>
      </c>
      <c r="O855" s="5">
        <f>((E855/D855) *100)</f>
        <v>1.7333333333333332</v>
      </c>
      <c r="P855" s="6">
        <f>IF(L855 = 0, 0, E855/L855)</f>
        <v>13</v>
      </c>
      <c r="Q855" t="str">
        <f>MID(N855,1,FIND("/",N855,1)-1)</f>
        <v>food</v>
      </c>
      <c r="R855" t="str">
        <f>MID(N855,FIND("/",N855,1)+1,LEN(N855))</f>
        <v>food trucks</v>
      </c>
      <c r="S855" s="10">
        <f>(((J855/60)/60)/24)+DATE(1970,1,1)+(-5/24)</f>
        <v>42382.698194444441</v>
      </c>
      <c r="T855" s="10">
        <f>(((I855/60)/60)/24)+DATE(1970,1,1)+(-5/24)</f>
        <v>42442.656527777777</v>
      </c>
    </row>
    <row r="856" spans="1:20" ht="43.2" x14ac:dyDescent="0.3">
      <c r="A856">
        <v>1038</v>
      </c>
      <c r="B856" s="3" t="s">
        <v>1038</v>
      </c>
      <c r="C856" s="3" t="s">
        <v>5147</v>
      </c>
      <c r="D856">
        <v>1500</v>
      </c>
      <c r="E856">
        <v>2180</v>
      </c>
      <c r="F856" t="s">
        <v>8218</v>
      </c>
      <c r="G856" t="s">
        <v>8223</v>
      </c>
      <c r="H856" t="s">
        <v>8245</v>
      </c>
      <c r="I856">
        <v>1458362023</v>
      </c>
      <c r="J856">
        <v>1455773623</v>
      </c>
      <c r="K856" t="b">
        <v>0</v>
      </c>
      <c r="L856">
        <v>61</v>
      </c>
      <c r="M856" t="b">
        <v>1</v>
      </c>
      <c r="N856" t="s">
        <v>8279</v>
      </c>
      <c r="O856" s="5">
        <f>((E856/D856) *100)</f>
        <v>145.33333333333334</v>
      </c>
      <c r="P856" s="6">
        <f>IF(L856 = 0, 0, E856/L856)</f>
        <v>35.73770491803279</v>
      </c>
      <c r="Q856" t="str">
        <f>MID(N856,1,FIND("/",N856,1)-1)</f>
        <v>music</v>
      </c>
      <c r="R856" t="str">
        <f>MID(N856,FIND("/",N856,1)+1,LEN(N856))</f>
        <v>electronic music</v>
      </c>
      <c r="S856" s="10">
        <f>(((J856/60)/60)/24)+DATE(1970,1,1)+(-5/24)</f>
        <v>42418.023414351854</v>
      </c>
      <c r="T856" s="10">
        <f>(((I856/60)/60)/24)+DATE(1970,1,1)+(-5/24)</f>
        <v>42447.981747685182</v>
      </c>
    </row>
    <row r="857" spans="1:20" ht="43.2" x14ac:dyDescent="0.3">
      <c r="A857">
        <v>1374</v>
      </c>
      <c r="B857" s="3" t="s">
        <v>1374</v>
      </c>
      <c r="C857" s="3" t="s">
        <v>5483</v>
      </c>
      <c r="D857">
        <v>1500</v>
      </c>
      <c r="E857">
        <v>2842</v>
      </c>
      <c r="F857" t="s">
        <v>8218</v>
      </c>
      <c r="G857" t="s">
        <v>8223</v>
      </c>
      <c r="H857" t="s">
        <v>8245</v>
      </c>
      <c r="I857">
        <v>1458874388</v>
      </c>
      <c r="J857">
        <v>1456285988</v>
      </c>
      <c r="K857" t="b">
        <v>0</v>
      </c>
      <c r="L857">
        <v>66</v>
      </c>
      <c r="M857" t="b">
        <v>1</v>
      </c>
      <c r="N857" t="s">
        <v>8275</v>
      </c>
      <c r="O857" s="5">
        <f>((E857/D857) *100)</f>
        <v>189.46666666666667</v>
      </c>
      <c r="P857" s="6">
        <f>IF(L857 = 0, 0, E857/L857)</f>
        <v>43.060606060606062</v>
      </c>
      <c r="Q857" t="str">
        <f>MID(N857,1,FIND("/",N857,1)-1)</f>
        <v>music</v>
      </c>
      <c r="R857" t="str">
        <f>MID(N857,FIND("/",N857,1)+1,LEN(N857))</f>
        <v>rock</v>
      </c>
      <c r="S857" s="10">
        <f>(((J857/60)/60)/24)+DATE(1970,1,1)+(-5/24)</f>
        <v>42423.953564814808</v>
      </c>
      <c r="T857" s="10">
        <f>(((I857/60)/60)/24)+DATE(1970,1,1)+(-5/24)</f>
        <v>42453.911898148144</v>
      </c>
    </row>
    <row r="858" spans="1:20" ht="57.6" x14ac:dyDescent="0.3">
      <c r="A858">
        <v>3654</v>
      </c>
      <c r="B858" s="3" t="s">
        <v>3650</v>
      </c>
      <c r="C858" s="3" t="s">
        <v>7763</v>
      </c>
      <c r="D858">
        <v>1500</v>
      </c>
      <c r="E858">
        <v>2616</v>
      </c>
      <c r="F858" t="s">
        <v>8218</v>
      </c>
      <c r="G858" t="s">
        <v>8224</v>
      </c>
      <c r="H858" t="s">
        <v>8246</v>
      </c>
      <c r="I858">
        <v>1459702800</v>
      </c>
      <c r="J858">
        <v>1457690386</v>
      </c>
      <c r="K858" t="b">
        <v>0</v>
      </c>
      <c r="L858">
        <v>38</v>
      </c>
      <c r="M858" t="b">
        <v>1</v>
      </c>
      <c r="N858" t="s">
        <v>8270</v>
      </c>
      <c r="O858" s="5">
        <f>((E858/D858) *100)</f>
        <v>174.4</v>
      </c>
      <c r="P858" s="6">
        <f>IF(L858 = 0, 0, E858/L858)</f>
        <v>68.84210526315789</v>
      </c>
      <c r="Q858" t="str">
        <f>MID(N858,1,FIND("/",N858,1)-1)</f>
        <v>theater</v>
      </c>
      <c r="R858" t="str">
        <f>MID(N858,FIND("/",N858,1)+1,LEN(N858))</f>
        <v>plays</v>
      </c>
      <c r="S858" s="10">
        <f>(((J858/60)/60)/24)+DATE(1970,1,1)+(-5/24)</f>
        <v>42440.20817129629</v>
      </c>
      <c r="T858" s="10">
        <f>(((I858/60)/60)/24)+DATE(1970,1,1)+(-5/24)</f>
        <v>42463.499999999993</v>
      </c>
    </row>
    <row r="859" spans="1:20" ht="43.2" x14ac:dyDescent="0.3">
      <c r="A859">
        <v>3578</v>
      </c>
      <c r="B859" s="3" t="s">
        <v>3576</v>
      </c>
      <c r="C859" s="3" t="s">
        <v>7687</v>
      </c>
      <c r="D859">
        <v>1500</v>
      </c>
      <c r="E859">
        <v>1500.2</v>
      </c>
      <c r="F859" t="s">
        <v>8218</v>
      </c>
      <c r="G859" t="s">
        <v>8224</v>
      </c>
      <c r="H859" t="s">
        <v>8246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8270</v>
      </c>
      <c r="O859" s="5">
        <f>((E859/D859) *100)</f>
        <v>100.01333333333334</v>
      </c>
      <c r="P859" s="6">
        <f>IF(L859 = 0, 0, E859/L859)</f>
        <v>40.545945945945945</v>
      </c>
      <c r="Q859" t="str">
        <f>MID(N859,1,FIND("/",N859,1)-1)</f>
        <v>theater</v>
      </c>
      <c r="R859" t="str">
        <f>MID(N859,FIND("/",N859,1)+1,LEN(N859))</f>
        <v>plays</v>
      </c>
      <c r="S859" s="10">
        <f>(((J859/60)/60)/24)+DATE(1970,1,1)+(-5/24)</f>
        <v>42460.525196759256</v>
      </c>
      <c r="T859" s="10">
        <f>(((I859/60)/60)/24)+DATE(1970,1,1)+(-5/24)</f>
        <v>42490.525196759256</v>
      </c>
    </row>
    <row r="860" spans="1:20" ht="43.2" x14ac:dyDescent="0.3">
      <c r="A860">
        <v>2266</v>
      </c>
      <c r="B860" s="3" t="s">
        <v>2266</v>
      </c>
      <c r="C860" s="3" t="s">
        <v>6375</v>
      </c>
      <c r="D860">
        <v>1500</v>
      </c>
      <c r="E860">
        <v>4804</v>
      </c>
      <c r="F860" t="s">
        <v>8218</v>
      </c>
      <c r="G860" t="s">
        <v>8223</v>
      </c>
      <c r="H860" t="s">
        <v>8245</v>
      </c>
      <c r="I860">
        <v>1461722400</v>
      </c>
      <c r="J860">
        <v>1460235592</v>
      </c>
      <c r="K860" t="b">
        <v>0</v>
      </c>
      <c r="L860">
        <v>194</v>
      </c>
      <c r="M860" t="b">
        <v>1</v>
      </c>
      <c r="N860" t="s">
        <v>8296</v>
      </c>
      <c r="O860" s="5">
        <f>((E860/D860) *100)</f>
        <v>320.26666666666665</v>
      </c>
      <c r="P860" s="6">
        <f>IF(L860 = 0, 0, E860/L860)</f>
        <v>24.762886597938145</v>
      </c>
      <c r="Q860" t="str">
        <f>MID(N860,1,FIND("/",N860,1)-1)</f>
        <v>games</v>
      </c>
      <c r="R860" t="str">
        <f>MID(N860,FIND("/",N860,1)+1,LEN(N860))</f>
        <v>tabletop games</v>
      </c>
      <c r="S860" s="10">
        <f>(((J860/60)/60)/24)+DATE(1970,1,1)+(-5/24)</f>
        <v>42469.666574074072</v>
      </c>
      <c r="T860" s="10">
        <f>(((I860/60)/60)/24)+DATE(1970,1,1)+(-5/24)</f>
        <v>42486.874999999993</v>
      </c>
    </row>
    <row r="861" spans="1:20" ht="43.2" x14ac:dyDescent="0.3">
      <c r="A861">
        <v>1442</v>
      </c>
      <c r="B861" s="3" t="s">
        <v>1442</v>
      </c>
      <c r="C861" s="3" t="s">
        <v>5551</v>
      </c>
      <c r="D861">
        <v>1500</v>
      </c>
      <c r="E861">
        <v>0</v>
      </c>
      <c r="F861" t="s">
        <v>8220</v>
      </c>
      <c r="G861" t="s">
        <v>8223</v>
      </c>
      <c r="H861" t="s">
        <v>8245</v>
      </c>
      <c r="I861">
        <v>1464190158</v>
      </c>
      <c r="J861">
        <v>1461598158</v>
      </c>
      <c r="K861" t="b">
        <v>0</v>
      </c>
      <c r="L861">
        <v>0</v>
      </c>
      <c r="M861" t="b">
        <v>0</v>
      </c>
      <c r="N861" t="s">
        <v>8286</v>
      </c>
      <c r="O861" s="5">
        <f>((E861/D861) *100)</f>
        <v>0</v>
      </c>
      <c r="P861" s="6">
        <f>IF(L861 = 0, 0, E861/L861)</f>
        <v>0</v>
      </c>
      <c r="Q861" t="str">
        <f>MID(N861,1,FIND("/",N861,1)-1)</f>
        <v>publishing</v>
      </c>
      <c r="R861" t="str">
        <f>MID(N861,FIND("/",N861,1)+1,LEN(N861))</f>
        <v>translations</v>
      </c>
      <c r="S861" s="10">
        <f>(((J861/60)/60)/24)+DATE(1970,1,1)+(-5/24)</f>
        <v>42485.437013888884</v>
      </c>
      <c r="T861" s="10">
        <f>(((I861/60)/60)/24)+DATE(1970,1,1)+(-5/24)</f>
        <v>42515.437013888884</v>
      </c>
    </row>
    <row r="862" spans="1:20" ht="43.2" x14ac:dyDescent="0.3">
      <c r="A862">
        <v>3915</v>
      </c>
      <c r="B862" s="3" t="s">
        <v>3911</v>
      </c>
      <c r="C862" s="3" t="s">
        <v>8022</v>
      </c>
      <c r="D862">
        <v>1500</v>
      </c>
      <c r="E862">
        <v>5</v>
      </c>
      <c r="F862" t="s">
        <v>8220</v>
      </c>
      <c r="G862" t="s">
        <v>8224</v>
      </c>
      <c r="H862" t="s">
        <v>8246</v>
      </c>
      <c r="I862">
        <v>1464824309</v>
      </c>
      <c r="J862">
        <v>1462232309</v>
      </c>
      <c r="K862" t="b">
        <v>0</v>
      </c>
      <c r="L862">
        <v>1</v>
      </c>
      <c r="M862" t="b">
        <v>0</v>
      </c>
      <c r="N862" t="s">
        <v>8270</v>
      </c>
      <c r="O862" s="5">
        <f>((E862/D862) *100)</f>
        <v>0.33333333333333337</v>
      </c>
      <c r="P862" s="6">
        <f>IF(L862 = 0, 0, E862/L862)</f>
        <v>5</v>
      </c>
      <c r="Q862" t="str">
        <f>MID(N862,1,FIND("/",N862,1)-1)</f>
        <v>theater</v>
      </c>
      <c r="R862" t="str">
        <f>MID(N862,FIND("/",N862,1)+1,LEN(N862))</f>
        <v>plays</v>
      </c>
      <c r="S862" s="10">
        <f>(((J862/60)/60)/24)+DATE(1970,1,1)+(-5/24)</f>
        <v>42492.776724537034</v>
      </c>
      <c r="T862" s="10">
        <f>(((I862/60)/60)/24)+DATE(1970,1,1)+(-5/24)</f>
        <v>42522.776724537034</v>
      </c>
    </row>
    <row r="863" spans="1:20" ht="57.6" x14ac:dyDescent="0.3">
      <c r="A863">
        <v>3306</v>
      </c>
      <c r="B863" s="3" t="s">
        <v>3305</v>
      </c>
      <c r="C863" s="3" t="s">
        <v>7415</v>
      </c>
      <c r="D863">
        <v>1500</v>
      </c>
      <c r="E863">
        <v>2630</v>
      </c>
      <c r="F863" t="s">
        <v>8218</v>
      </c>
      <c r="G863" t="s">
        <v>8223</v>
      </c>
      <c r="H863" t="s">
        <v>8245</v>
      </c>
      <c r="I863">
        <v>1465527600</v>
      </c>
      <c r="J863">
        <v>1462252542</v>
      </c>
      <c r="K863" t="b">
        <v>0</v>
      </c>
      <c r="L863">
        <v>54</v>
      </c>
      <c r="M863" t="b">
        <v>1</v>
      </c>
      <c r="N863" t="s">
        <v>8270</v>
      </c>
      <c r="O863" s="5">
        <f>((E863/D863) *100)</f>
        <v>175.33333333333334</v>
      </c>
      <c r="P863" s="6">
        <f>IF(L863 = 0, 0, E863/L863)</f>
        <v>48.703703703703702</v>
      </c>
      <c r="Q863" t="str">
        <f>MID(N863,1,FIND("/",N863,1)-1)</f>
        <v>theater</v>
      </c>
      <c r="R863" t="str">
        <f>MID(N863,FIND("/",N863,1)+1,LEN(N863))</f>
        <v>plays</v>
      </c>
      <c r="S863" s="10">
        <f>(((J863/60)/60)/24)+DATE(1970,1,1)+(-5/24)</f>
        <v>42493.010902777773</v>
      </c>
      <c r="T863" s="10">
        <f>(((I863/60)/60)/24)+DATE(1970,1,1)+(-5/24)</f>
        <v>42530.916666666664</v>
      </c>
    </row>
    <row r="864" spans="1:20" ht="43.2" x14ac:dyDescent="0.3">
      <c r="A864">
        <v>3764</v>
      </c>
      <c r="B864" s="3" t="s">
        <v>3760</v>
      </c>
      <c r="C864" s="3" t="s">
        <v>7873</v>
      </c>
      <c r="D864">
        <v>1500</v>
      </c>
      <c r="E864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8304</v>
      </c>
      <c r="O864" s="5">
        <f>((E864/D864) *100)</f>
        <v>100</v>
      </c>
      <c r="P864" s="6">
        <f>IF(L864 = 0, 0, E864/L864)</f>
        <v>55.555555555555557</v>
      </c>
      <c r="Q864" t="str">
        <f>MID(N864,1,FIND("/",N864,1)-1)</f>
        <v>theater</v>
      </c>
      <c r="R864" t="str">
        <f>MID(N864,FIND("/",N864,1)+1,LEN(N864))</f>
        <v>musical</v>
      </c>
      <c r="S864" s="10">
        <f>(((J864/60)/60)/24)+DATE(1970,1,1)+(-5/24)</f>
        <v>42499.634629629632</v>
      </c>
      <c r="T864" s="10">
        <f>(((I864/60)/60)/24)+DATE(1970,1,1)+(-5/24)</f>
        <v>42518.816666666658</v>
      </c>
    </row>
    <row r="865" spans="1:20" ht="43.2" x14ac:dyDescent="0.3">
      <c r="A865">
        <v>2597</v>
      </c>
      <c r="B865" s="3" t="s">
        <v>2596</v>
      </c>
      <c r="C865" s="3" t="s">
        <v>6706</v>
      </c>
      <c r="D865">
        <v>1500</v>
      </c>
      <c r="E865">
        <v>85</v>
      </c>
      <c r="F865" t="s">
        <v>8220</v>
      </c>
      <c r="G865" t="s">
        <v>8224</v>
      </c>
      <c r="H865" t="s">
        <v>8246</v>
      </c>
      <c r="I865">
        <v>1466323917</v>
      </c>
      <c r="J865">
        <v>1463731917</v>
      </c>
      <c r="K865" t="b">
        <v>0</v>
      </c>
      <c r="L865">
        <v>7</v>
      </c>
      <c r="M865" t="b">
        <v>0</v>
      </c>
      <c r="N865" t="s">
        <v>8283</v>
      </c>
      <c r="O865" s="5">
        <f>((E865/D865) *100)</f>
        <v>5.6666666666666661</v>
      </c>
      <c r="P865" s="6">
        <f>IF(L865 = 0, 0, E865/L865)</f>
        <v>12.142857142857142</v>
      </c>
      <c r="Q865" t="str">
        <f>MID(N865,1,FIND("/",N865,1)-1)</f>
        <v>food</v>
      </c>
      <c r="R865" t="str">
        <f>MID(N865,FIND("/",N865,1)+1,LEN(N865))</f>
        <v>food trucks</v>
      </c>
      <c r="S865" s="10">
        <f>(((J865/60)/60)/24)+DATE(1970,1,1)+(-5/24)</f>
        <v>42510.133298611108</v>
      </c>
      <c r="T865" s="10">
        <f>(((I865/60)/60)/24)+DATE(1970,1,1)+(-5/24)</f>
        <v>42540.133298611108</v>
      </c>
    </row>
    <row r="866" spans="1:20" ht="43.2" x14ac:dyDescent="0.3">
      <c r="A866">
        <v>3324</v>
      </c>
      <c r="B866" s="3" t="s">
        <v>3323</v>
      </c>
      <c r="C866" s="3" t="s">
        <v>7433</v>
      </c>
      <c r="D866">
        <v>1500</v>
      </c>
      <c r="E866">
        <v>1525</v>
      </c>
      <c r="F866" t="s">
        <v>8218</v>
      </c>
      <c r="G866" t="s">
        <v>8240</v>
      </c>
      <c r="H866" t="s">
        <v>8248</v>
      </c>
      <c r="I866">
        <v>1465135190</v>
      </c>
      <c r="J866">
        <v>1463925590</v>
      </c>
      <c r="K866" t="b">
        <v>0</v>
      </c>
      <c r="L866">
        <v>10</v>
      </c>
      <c r="M866" t="b">
        <v>1</v>
      </c>
      <c r="N866" t="s">
        <v>8270</v>
      </c>
      <c r="O866" s="5">
        <f>((E866/D866) *100)</f>
        <v>101.66666666666666</v>
      </c>
      <c r="P866" s="6">
        <f>IF(L866 = 0, 0, E866/L866)</f>
        <v>152.5</v>
      </c>
      <c r="Q866" t="str">
        <f>MID(N866,1,FIND("/",N866,1)-1)</f>
        <v>theater</v>
      </c>
      <c r="R866" t="str">
        <f>MID(N866,FIND("/",N866,1)+1,LEN(N866))</f>
        <v>plays</v>
      </c>
      <c r="S866" s="10">
        <f>(((J866/60)/60)/24)+DATE(1970,1,1)+(-5/24)</f>
        <v>42512.374884259254</v>
      </c>
      <c r="T866" s="10">
        <f>(((I866/60)/60)/24)+DATE(1970,1,1)+(-5/24)</f>
        <v>42526.374884259254</v>
      </c>
    </row>
    <row r="867" spans="1:20" ht="43.2" x14ac:dyDescent="0.3">
      <c r="A867">
        <v>1344</v>
      </c>
      <c r="B867" s="3" t="s">
        <v>1344</v>
      </c>
      <c r="C867" s="3" t="s">
        <v>5453</v>
      </c>
      <c r="D867">
        <v>1500</v>
      </c>
      <c r="E867">
        <v>5666</v>
      </c>
      <c r="F867" t="s">
        <v>8218</v>
      </c>
      <c r="G867" t="s">
        <v>8228</v>
      </c>
      <c r="H867" t="s">
        <v>8250</v>
      </c>
      <c r="I867">
        <v>1467313039</v>
      </c>
      <c r="J867">
        <v>1464807439</v>
      </c>
      <c r="K867" t="b">
        <v>0</v>
      </c>
      <c r="L867">
        <v>139</v>
      </c>
      <c r="M867" t="b">
        <v>1</v>
      </c>
      <c r="N867" t="s">
        <v>8273</v>
      </c>
      <c r="O867" s="5">
        <f>((E867/D867) *100)</f>
        <v>377.73333333333335</v>
      </c>
      <c r="P867" s="6">
        <f>IF(L867 = 0, 0, E867/L867)</f>
        <v>40.762589928057551</v>
      </c>
      <c r="Q867" t="str">
        <f>MID(N867,1,FIND("/",N867,1)-1)</f>
        <v>publishing</v>
      </c>
      <c r="R867" t="str">
        <f>MID(N867,FIND("/",N867,1)+1,LEN(N867))</f>
        <v>nonfiction</v>
      </c>
      <c r="S867" s="10">
        <f>(((J867/60)/60)/24)+DATE(1970,1,1)+(-5/24)</f>
        <v>42522.581469907404</v>
      </c>
      <c r="T867" s="10">
        <f>(((I867/60)/60)/24)+DATE(1970,1,1)+(-5/24)</f>
        <v>42551.581469907404</v>
      </c>
    </row>
    <row r="868" spans="1:20" ht="43.2" x14ac:dyDescent="0.3">
      <c r="A868">
        <v>1556</v>
      </c>
      <c r="B868" s="3" t="s">
        <v>1556</v>
      </c>
      <c r="C868" s="3" t="s">
        <v>5665</v>
      </c>
      <c r="D868">
        <v>1500</v>
      </c>
      <c r="E868">
        <v>677</v>
      </c>
      <c r="F868" t="s">
        <v>8220</v>
      </c>
      <c r="G868" t="s">
        <v>8228</v>
      </c>
      <c r="H868" t="s">
        <v>8250</v>
      </c>
      <c r="I868">
        <v>1467603624</v>
      </c>
      <c r="J868">
        <v>1465011624</v>
      </c>
      <c r="K868" t="b">
        <v>0</v>
      </c>
      <c r="L868">
        <v>12</v>
      </c>
      <c r="M868" t="b">
        <v>0</v>
      </c>
      <c r="N868" t="s">
        <v>8288</v>
      </c>
      <c r="O868" s="5">
        <f>((E868/D868) *100)</f>
        <v>45.133333333333333</v>
      </c>
      <c r="P868" s="6">
        <f>IF(L868 = 0, 0, E868/L868)</f>
        <v>56.416666666666664</v>
      </c>
      <c r="Q868" t="str">
        <f>MID(N868,1,FIND("/",N868,1)-1)</f>
        <v>photography</v>
      </c>
      <c r="R868" t="str">
        <f>MID(N868,FIND("/",N868,1)+1,LEN(N868))</f>
        <v>nature</v>
      </c>
      <c r="S868" s="10">
        <f>(((J868/60)/60)/24)+DATE(1970,1,1)+(-5/24)</f>
        <v>42524.944722222215</v>
      </c>
      <c r="T868" s="10">
        <f>(((I868/60)/60)/24)+DATE(1970,1,1)+(-5/24)</f>
        <v>42554.944722222215</v>
      </c>
    </row>
    <row r="869" spans="1:20" ht="43.2" x14ac:dyDescent="0.3">
      <c r="A869">
        <v>4056</v>
      </c>
      <c r="B869" s="3" t="s">
        <v>4051</v>
      </c>
      <c r="C869" s="3" t="s">
        <v>8159</v>
      </c>
      <c r="D869">
        <v>1500</v>
      </c>
      <c r="E869">
        <v>795</v>
      </c>
      <c r="F869" t="s">
        <v>8220</v>
      </c>
      <c r="G869" t="s">
        <v>8223</v>
      </c>
      <c r="H869" t="s">
        <v>8245</v>
      </c>
      <c r="I869">
        <v>1467575940</v>
      </c>
      <c r="J869">
        <v>1465856639</v>
      </c>
      <c r="K869" t="b">
        <v>0</v>
      </c>
      <c r="L869">
        <v>9</v>
      </c>
      <c r="M869" t="b">
        <v>0</v>
      </c>
      <c r="N869" t="s">
        <v>8270</v>
      </c>
      <c r="O869" s="5">
        <f>((E869/D869) *100)</f>
        <v>53</v>
      </c>
      <c r="P869" s="6">
        <f>IF(L869 = 0, 0, E869/L869)</f>
        <v>88.333333333333329</v>
      </c>
      <c r="Q869" t="str">
        <f>MID(N869,1,FIND("/",N869,1)-1)</f>
        <v>theater</v>
      </c>
      <c r="R869" t="str">
        <f>MID(N869,FIND("/",N869,1)+1,LEN(N869))</f>
        <v>plays</v>
      </c>
      <c r="S869" s="10">
        <f>(((J869/60)/60)/24)+DATE(1970,1,1)+(-5/24)</f>
        <v>42534.724988425929</v>
      </c>
      <c r="T869" s="10">
        <f>(((I869/60)/60)/24)+DATE(1970,1,1)+(-5/24)</f>
        <v>42554.624305555553</v>
      </c>
    </row>
    <row r="870" spans="1:20" ht="43.2" x14ac:dyDescent="0.3">
      <c r="A870">
        <v>3356</v>
      </c>
      <c r="B870" s="3" t="s">
        <v>3354</v>
      </c>
      <c r="C870" s="3" t="s">
        <v>7465</v>
      </c>
      <c r="D870">
        <v>1500</v>
      </c>
      <c r="E870">
        <v>1521</v>
      </c>
      <c r="F870" t="s">
        <v>8218</v>
      </c>
      <c r="G870" t="s">
        <v>8224</v>
      </c>
      <c r="H870" t="s">
        <v>8246</v>
      </c>
      <c r="I870">
        <v>1468611272</v>
      </c>
      <c r="J870">
        <v>1466019272</v>
      </c>
      <c r="K870" t="b">
        <v>0</v>
      </c>
      <c r="L870">
        <v>27</v>
      </c>
      <c r="M870" t="b">
        <v>1</v>
      </c>
      <c r="N870" t="s">
        <v>8270</v>
      </c>
      <c r="O870" s="5">
        <f>((E870/D870) *100)</f>
        <v>101.4</v>
      </c>
      <c r="P870" s="6">
        <f>IF(L870 = 0, 0, E870/L870)</f>
        <v>56.333333333333336</v>
      </c>
      <c r="Q870" t="str">
        <f>MID(N870,1,FIND("/",N870,1)-1)</f>
        <v>theater</v>
      </c>
      <c r="R870" t="str">
        <f>MID(N870,FIND("/",N870,1)+1,LEN(N870))</f>
        <v>plays</v>
      </c>
      <c r="S870" s="10">
        <f>(((J870/60)/60)/24)+DATE(1970,1,1)+(-5/24)</f>
        <v>42536.607314814813</v>
      </c>
      <c r="T870" s="10">
        <f>(((I870/60)/60)/24)+DATE(1970,1,1)+(-5/24)</f>
        <v>42566.607314814813</v>
      </c>
    </row>
    <row r="871" spans="1:20" ht="28.8" x14ac:dyDescent="0.3">
      <c r="A871">
        <v>2757</v>
      </c>
      <c r="B871" s="3" t="s">
        <v>2756</v>
      </c>
      <c r="C871" s="3" t="s">
        <v>6866</v>
      </c>
      <c r="D871">
        <v>1500</v>
      </c>
      <c r="E871">
        <v>10</v>
      </c>
      <c r="F871" t="s">
        <v>8220</v>
      </c>
      <c r="G871" t="s">
        <v>8223</v>
      </c>
      <c r="H871" t="s">
        <v>8245</v>
      </c>
      <c r="I871">
        <v>1470498332</v>
      </c>
      <c r="J871">
        <v>1469202332</v>
      </c>
      <c r="K871" t="b">
        <v>0</v>
      </c>
      <c r="L871">
        <v>2</v>
      </c>
      <c r="M871" t="b">
        <v>0</v>
      </c>
      <c r="N871" t="s">
        <v>8303</v>
      </c>
      <c r="O871" s="5">
        <f>((E871/D871) *100)</f>
        <v>0.66666666666666674</v>
      </c>
      <c r="P871" s="6">
        <f>IF(L871 = 0, 0, E871/L871)</f>
        <v>5</v>
      </c>
      <c r="Q871" t="str">
        <f>MID(N871,1,FIND("/",N871,1)-1)</f>
        <v>publishing</v>
      </c>
      <c r="R871" t="str">
        <f>MID(N871,FIND("/",N871,1)+1,LEN(N871))</f>
        <v>children's books</v>
      </c>
      <c r="S871" s="10">
        <f>(((J871/60)/60)/24)+DATE(1970,1,1)+(-5/24)</f>
        <v>42573.448287037034</v>
      </c>
      <c r="T871" s="10">
        <f>(((I871/60)/60)/24)+DATE(1970,1,1)+(-5/24)</f>
        <v>42588.448287037034</v>
      </c>
    </row>
    <row r="872" spans="1:20" ht="72" x14ac:dyDescent="0.3">
      <c r="A872">
        <v>3031</v>
      </c>
      <c r="B872" s="3" t="s">
        <v>3030</v>
      </c>
      <c r="C872" s="3" t="s">
        <v>7140</v>
      </c>
      <c r="D872">
        <v>1500</v>
      </c>
      <c r="E872">
        <v>1500</v>
      </c>
      <c r="F872" t="s">
        <v>8218</v>
      </c>
      <c r="G872" t="s">
        <v>8223</v>
      </c>
      <c r="H872" t="s">
        <v>8245</v>
      </c>
      <c r="I872">
        <v>1476479447</v>
      </c>
      <c r="J872">
        <v>1471295447</v>
      </c>
      <c r="K872" t="b">
        <v>0</v>
      </c>
      <c r="L872">
        <v>29</v>
      </c>
      <c r="M872" t="b">
        <v>1</v>
      </c>
      <c r="N872" t="s">
        <v>8302</v>
      </c>
      <c r="O872" s="5">
        <f>((E872/D872) *100)</f>
        <v>100</v>
      </c>
      <c r="P872" s="6">
        <f>IF(L872 = 0, 0, E872/L872)</f>
        <v>51.724137931034484</v>
      </c>
      <c r="Q872" t="str">
        <f>MID(N872,1,FIND("/",N872,1)-1)</f>
        <v>theater</v>
      </c>
      <c r="R872" t="str">
        <f>MID(N872,FIND("/",N872,1)+1,LEN(N872))</f>
        <v>spaces</v>
      </c>
      <c r="S872" s="10">
        <f>(((J872/60)/60)/24)+DATE(1970,1,1)+(-5/24)</f>
        <v>42597.674155092587</v>
      </c>
      <c r="T872" s="10">
        <f>(((I872/60)/60)/24)+DATE(1970,1,1)+(-5/24)</f>
        <v>42657.674155092587</v>
      </c>
    </row>
    <row r="873" spans="1:20" ht="28.8" x14ac:dyDescent="0.3">
      <c r="A873">
        <v>4018</v>
      </c>
      <c r="B873" s="3" t="s">
        <v>4013</v>
      </c>
      <c r="C873" s="3" t="s">
        <v>8122</v>
      </c>
      <c r="D873">
        <v>1500</v>
      </c>
      <c r="E873">
        <v>130</v>
      </c>
      <c r="F873" t="s">
        <v>8220</v>
      </c>
      <c r="G873" t="s">
        <v>8224</v>
      </c>
      <c r="H873" t="s">
        <v>8246</v>
      </c>
      <c r="I873">
        <v>1475877108</v>
      </c>
      <c r="J873">
        <v>1473285108</v>
      </c>
      <c r="K873" t="b">
        <v>0</v>
      </c>
      <c r="L873">
        <v>4</v>
      </c>
      <c r="M873" t="b">
        <v>0</v>
      </c>
      <c r="N873" t="s">
        <v>8270</v>
      </c>
      <c r="O873" s="5">
        <f>((E873/D873) *100)</f>
        <v>8.6666666666666679</v>
      </c>
      <c r="P873" s="6">
        <f>IF(L873 = 0, 0, E873/L873)</f>
        <v>32.5</v>
      </c>
      <c r="Q873" t="str">
        <f>MID(N873,1,FIND("/",N873,1)-1)</f>
        <v>theater</v>
      </c>
      <c r="R873" t="str">
        <f>MID(N873,FIND("/",N873,1)+1,LEN(N873))</f>
        <v>plays</v>
      </c>
      <c r="S873" s="10">
        <f>(((J873/60)/60)/24)+DATE(1970,1,1)+(-5/24)</f>
        <v>42620.702638888884</v>
      </c>
      <c r="T873" s="10">
        <f>(((I873/60)/60)/24)+DATE(1970,1,1)+(-5/24)</f>
        <v>42650.702638888884</v>
      </c>
    </row>
    <row r="874" spans="1:20" ht="43.2" x14ac:dyDescent="0.3">
      <c r="A874">
        <v>2622</v>
      </c>
      <c r="B874" s="3" t="s">
        <v>2621</v>
      </c>
      <c r="C874" s="3" t="s">
        <v>6731</v>
      </c>
      <c r="D874">
        <v>1500</v>
      </c>
      <c r="E874">
        <v>1967.76</v>
      </c>
      <c r="F874" t="s">
        <v>8218</v>
      </c>
      <c r="G874" t="s">
        <v>8236</v>
      </c>
      <c r="H874" t="s">
        <v>8248</v>
      </c>
      <c r="I874">
        <v>1483120216</v>
      </c>
      <c r="J874">
        <v>1479232216</v>
      </c>
      <c r="K874" t="b">
        <v>0</v>
      </c>
      <c r="L874">
        <v>74</v>
      </c>
      <c r="M874" t="b">
        <v>1</v>
      </c>
      <c r="N874" t="s">
        <v>8300</v>
      </c>
      <c r="O874" s="5">
        <f>((E874/D874) *100)</f>
        <v>131.184</v>
      </c>
      <c r="P874" s="6">
        <f>IF(L874 = 0, 0, E874/L874)</f>
        <v>26.591351351351353</v>
      </c>
      <c r="Q874" t="str">
        <f>MID(N874,1,FIND("/",N874,1)-1)</f>
        <v>technology</v>
      </c>
      <c r="R874" t="str">
        <f>MID(N874,FIND("/",N874,1)+1,LEN(N874))</f>
        <v>space exploration</v>
      </c>
      <c r="S874" s="10">
        <f>(((J874/60)/60)/24)+DATE(1970,1,1)+(-5/24)</f>
        <v>42689.534907407404</v>
      </c>
      <c r="T874" s="10">
        <f>(((I874/60)/60)/24)+DATE(1970,1,1)+(-5/24)</f>
        <v>42734.534907407404</v>
      </c>
    </row>
    <row r="875" spans="1:20" ht="28.8" x14ac:dyDescent="0.3">
      <c r="A875">
        <v>3370</v>
      </c>
      <c r="B875" s="3" t="s">
        <v>3368</v>
      </c>
      <c r="C875" s="3" t="s">
        <v>7479</v>
      </c>
      <c r="D875">
        <v>1500</v>
      </c>
      <c r="E875">
        <v>1766</v>
      </c>
      <c r="F875" t="s">
        <v>8218</v>
      </c>
      <c r="G875" t="s">
        <v>8223</v>
      </c>
      <c r="H875" t="s">
        <v>8245</v>
      </c>
      <c r="I875">
        <v>1481961600</v>
      </c>
      <c r="J875">
        <v>1479283285</v>
      </c>
      <c r="K875" t="b">
        <v>0</v>
      </c>
      <c r="L875">
        <v>26</v>
      </c>
      <c r="M875" t="b">
        <v>1</v>
      </c>
      <c r="N875" t="s">
        <v>8270</v>
      </c>
      <c r="O875" s="5">
        <f>((E875/D875) *100)</f>
        <v>117.73333333333333</v>
      </c>
      <c r="P875" s="6">
        <f>IF(L875 = 0, 0, E875/L875)</f>
        <v>67.92307692307692</v>
      </c>
      <c r="Q875" t="str">
        <f>MID(N875,1,FIND("/",N875,1)-1)</f>
        <v>theater</v>
      </c>
      <c r="R875" t="str">
        <f>MID(N875,FIND("/",N875,1)+1,LEN(N875))</f>
        <v>plays</v>
      </c>
      <c r="S875" s="10">
        <f>(((J875/60)/60)/24)+DATE(1970,1,1)+(-5/24)</f>
        <v>42690.125983796293</v>
      </c>
      <c r="T875" s="10">
        <f>(((I875/60)/60)/24)+DATE(1970,1,1)+(-5/24)</f>
        <v>42721.124999999993</v>
      </c>
    </row>
    <row r="876" spans="1:20" ht="43.2" x14ac:dyDescent="0.3">
      <c r="A876">
        <v>1289</v>
      </c>
      <c r="B876" s="3" t="s">
        <v>1289</v>
      </c>
      <c r="C876" s="3" t="s">
        <v>5398</v>
      </c>
      <c r="D876">
        <v>1500</v>
      </c>
      <c r="E876">
        <v>1876</v>
      </c>
      <c r="F876" t="s">
        <v>8218</v>
      </c>
      <c r="G876" t="s">
        <v>8223</v>
      </c>
      <c r="H876" t="s">
        <v>8245</v>
      </c>
      <c r="I876">
        <v>1483499645</v>
      </c>
      <c r="J876">
        <v>1480907645</v>
      </c>
      <c r="K876" t="b">
        <v>0</v>
      </c>
      <c r="L876">
        <v>52</v>
      </c>
      <c r="M876" t="b">
        <v>1</v>
      </c>
      <c r="N876" t="s">
        <v>8270</v>
      </c>
      <c r="O876" s="5">
        <f>((E876/D876) *100)</f>
        <v>125.06666666666666</v>
      </c>
      <c r="P876" s="6">
        <f>IF(L876 = 0, 0, E876/L876)</f>
        <v>36.07692307692308</v>
      </c>
      <c r="Q876" t="str">
        <f>MID(N876,1,FIND("/",N876,1)-1)</f>
        <v>theater</v>
      </c>
      <c r="R876" t="str">
        <f>MID(N876,FIND("/",N876,1)+1,LEN(N876))</f>
        <v>plays</v>
      </c>
      <c r="S876" s="10">
        <f>(((J876/60)/60)/24)+DATE(1970,1,1)+(-5/24)</f>
        <v>42708.926446759251</v>
      </c>
      <c r="T876" s="10">
        <f>(((I876/60)/60)/24)+DATE(1970,1,1)+(-5/24)</f>
        <v>42738.926446759251</v>
      </c>
    </row>
    <row r="877" spans="1:20" ht="43.2" x14ac:dyDescent="0.3">
      <c r="A877">
        <v>2456</v>
      </c>
      <c r="B877" s="3" t="s">
        <v>2456</v>
      </c>
      <c r="C877" s="3" t="s">
        <v>6565</v>
      </c>
      <c r="D877">
        <v>1500</v>
      </c>
      <c r="E877">
        <v>2713</v>
      </c>
      <c r="F877" t="s">
        <v>8218</v>
      </c>
      <c r="G877" t="s">
        <v>8223</v>
      </c>
      <c r="H877" t="s">
        <v>8245</v>
      </c>
      <c r="I877">
        <v>1488063839</v>
      </c>
      <c r="J877">
        <v>1485471839</v>
      </c>
      <c r="K877" t="b">
        <v>0</v>
      </c>
      <c r="L877">
        <v>67</v>
      </c>
      <c r="M877" t="b">
        <v>1</v>
      </c>
      <c r="N877" t="s">
        <v>8297</v>
      </c>
      <c r="O877" s="5">
        <f>((E877/D877) *100)</f>
        <v>180.86666666666667</v>
      </c>
      <c r="P877" s="6">
        <f>IF(L877 = 0, 0, E877/L877)</f>
        <v>40.492537313432834</v>
      </c>
      <c r="Q877" t="str">
        <f>MID(N877,1,FIND("/",N877,1)-1)</f>
        <v>food</v>
      </c>
      <c r="R877" t="str">
        <f>MID(N877,FIND("/",N877,1)+1,LEN(N877))</f>
        <v>small batch</v>
      </c>
      <c r="S877" s="10">
        <f>(((J877/60)/60)/24)+DATE(1970,1,1)+(-5/24)</f>
        <v>42761.752766203703</v>
      </c>
      <c r="T877" s="10">
        <f>(((I877/60)/60)/24)+DATE(1970,1,1)+(-5/24)</f>
        <v>42791.752766203703</v>
      </c>
    </row>
    <row r="878" spans="1:20" ht="28.8" x14ac:dyDescent="0.3">
      <c r="A878">
        <v>3871</v>
      </c>
      <c r="B878" s="3" t="s">
        <v>3867</v>
      </c>
      <c r="C878" s="3" t="s">
        <v>7979</v>
      </c>
      <c r="D878">
        <v>1500</v>
      </c>
      <c r="E878">
        <v>40</v>
      </c>
      <c r="F878" t="s">
        <v>8219</v>
      </c>
      <c r="G878" t="s">
        <v>8223</v>
      </c>
      <c r="H878" t="s">
        <v>8245</v>
      </c>
      <c r="I878">
        <v>1490809450</v>
      </c>
      <c r="J878">
        <v>1485629050</v>
      </c>
      <c r="K878" t="b">
        <v>0</v>
      </c>
      <c r="L878">
        <v>3</v>
      </c>
      <c r="M878" t="b">
        <v>0</v>
      </c>
      <c r="N878" t="s">
        <v>8304</v>
      </c>
      <c r="O878" s="5">
        <f>((E878/D878) *100)</f>
        <v>2.666666666666667</v>
      </c>
      <c r="P878" s="6">
        <f>IF(L878 = 0, 0, E878/L878)</f>
        <v>13.333333333333334</v>
      </c>
      <c r="Q878" t="str">
        <f>MID(N878,1,FIND("/",N878,1)-1)</f>
        <v>theater</v>
      </c>
      <c r="R878" t="str">
        <f>MID(N878,FIND("/",N878,1)+1,LEN(N878))</f>
        <v>musical</v>
      </c>
      <c r="S878" s="10">
        <f>(((J878/60)/60)/24)+DATE(1970,1,1)+(-5/24)</f>
        <v>42763.572337962956</v>
      </c>
      <c r="T878" s="10">
        <f>(((I878/60)/60)/24)+DATE(1970,1,1)+(-5/24)</f>
        <v>42823.530671296299</v>
      </c>
    </row>
    <row r="879" spans="1:20" ht="43.2" x14ac:dyDescent="0.3">
      <c r="A879">
        <v>1053</v>
      </c>
      <c r="B879" s="3" t="s">
        <v>1053</v>
      </c>
      <c r="C879" s="3" t="s">
        <v>5162</v>
      </c>
      <c r="D879">
        <v>1500</v>
      </c>
      <c r="E879">
        <v>15</v>
      </c>
      <c r="F879" t="s">
        <v>8219</v>
      </c>
      <c r="G879" t="s">
        <v>8223</v>
      </c>
      <c r="H879" t="s">
        <v>8245</v>
      </c>
      <c r="I879">
        <v>1488773332</v>
      </c>
      <c r="J879">
        <v>1486613332</v>
      </c>
      <c r="K879" t="b">
        <v>0</v>
      </c>
      <c r="L879">
        <v>1</v>
      </c>
      <c r="M879" t="b">
        <v>0</v>
      </c>
      <c r="N879" t="s">
        <v>8280</v>
      </c>
      <c r="O879" s="5">
        <f>((E879/D879) *100)</f>
        <v>1</v>
      </c>
      <c r="P879" s="6">
        <f>IF(L879 = 0, 0, E879/L879)</f>
        <v>15</v>
      </c>
      <c r="Q879" t="str">
        <f>MID(N879,1,FIND("/",N879,1)-1)</f>
        <v>journalism</v>
      </c>
      <c r="R879" t="str">
        <f>MID(N879,FIND("/",N879,1)+1,LEN(N879))</f>
        <v>audio</v>
      </c>
      <c r="S879" s="10">
        <f>(((J879/60)/60)/24)+DATE(1970,1,1)+(-5/24)</f>
        <v>42774.964490740742</v>
      </c>
      <c r="T879" s="10">
        <f>(((I879/60)/60)/24)+DATE(1970,1,1)+(-5/24)</f>
        <v>42799.964490740742</v>
      </c>
    </row>
    <row r="880" spans="1:20" ht="28.8" x14ac:dyDescent="0.3">
      <c r="A880">
        <v>3137</v>
      </c>
      <c r="B880" s="3" t="s">
        <v>3136</v>
      </c>
      <c r="C880" s="3" t="s">
        <v>7246</v>
      </c>
      <c r="D880">
        <v>1500</v>
      </c>
      <c r="E880">
        <v>50</v>
      </c>
      <c r="F880" t="s">
        <v>8221</v>
      </c>
      <c r="G880" t="s">
        <v>8223</v>
      </c>
      <c r="H880" t="s">
        <v>8245</v>
      </c>
      <c r="I880">
        <v>1493838720</v>
      </c>
      <c r="J880">
        <v>1489439669</v>
      </c>
      <c r="K880" t="b">
        <v>0</v>
      </c>
      <c r="L880">
        <v>1</v>
      </c>
      <c r="M880" t="b">
        <v>0</v>
      </c>
      <c r="N880" t="s">
        <v>8270</v>
      </c>
      <c r="O880" s="5">
        <f>((E880/D880) *100)</f>
        <v>3.3333333333333335</v>
      </c>
      <c r="P880" s="6">
        <f>IF(L880 = 0, 0, E880/L880)</f>
        <v>50</v>
      </c>
      <c r="Q880" t="str">
        <f>MID(N880,1,FIND("/",N880,1)-1)</f>
        <v>theater</v>
      </c>
      <c r="R880" t="str">
        <f>MID(N880,FIND("/",N880,1)+1,LEN(N880))</f>
        <v>plays</v>
      </c>
      <c r="S880" s="10">
        <f>(((J880/60)/60)/24)+DATE(1970,1,1)+(-5/24)</f>
        <v>42807.676724537036</v>
      </c>
      <c r="T880" s="10">
        <f>(((I880/60)/60)/24)+DATE(1970,1,1)+(-5/24)</f>
        <v>42858.591666666667</v>
      </c>
    </row>
    <row r="881" spans="1:20" ht="43.2" x14ac:dyDescent="0.3">
      <c r="A881">
        <v>1020</v>
      </c>
      <c r="B881" s="3" t="s">
        <v>1020</v>
      </c>
      <c r="C881" s="3" t="s">
        <v>5129</v>
      </c>
      <c r="D881">
        <v>1550</v>
      </c>
      <c r="E881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8279</v>
      </c>
      <c r="O881" s="5">
        <f>((E881/D881) *100)</f>
        <v>205.54838709677421</v>
      </c>
      <c r="P881" s="6">
        <f>IF(L881 = 0, 0, E881/L881)</f>
        <v>106.2</v>
      </c>
      <c r="Q881" t="str">
        <f>MID(N881,1,FIND("/",N881,1)-1)</f>
        <v>music</v>
      </c>
      <c r="R881" t="str">
        <f>MID(N881,FIND("/",N881,1)+1,LEN(N881))</f>
        <v>electronic music</v>
      </c>
      <c r="S881" s="10">
        <f>(((J881/60)/60)/24)+DATE(1970,1,1)+(-5/24)</f>
        <v>42126.861215277771</v>
      </c>
      <c r="T881" s="10">
        <f>(((I881/60)/60)/24)+DATE(1970,1,1)+(-5/24)</f>
        <v>42156.824305555558</v>
      </c>
    </row>
    <row r="882" spans="1:20" ht="57.6" x14ac:dyDescent="0.3">
      <c r="A882">
        <v>3497</v>
      </c>
      <c r="B882" s="3" t="s">
        <v>3495</v>
      </c>
      <c r="C882" s="3" t="s">
        <v>7606</v>
      </c>
      <c r="D882">
        <v>1551</v>
      </c>
      <c r="E882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8270</v>
      </c>
      <c r="O882" s="5">
        <f>((E882/D882) *100)</f>
        <v>108.70406189555126</v>
      </c>
      <c r="P882" s="6">
        <f>IF(L882 = 0, 0, E882/L882)</f>
        <v>34.408163265306122</v>
      </c>
      <c r="Q882" t="str">
        <f>MID(N882,1,FIND("/",N882,1)-1)</f>
        <v>theater</v>
      </c>
      <c r="R882" t="str">
        <f>MID(N882,FIND("/",N882,1)+1,LEN(N882))</f>
        <v>plays</v>
      </c>
      <c r="S882" s="10">
        <f>(((J882/60)/60)/24)+DATE(1970,1,1)+(-5/24)</f>
        <v>42511.533611111103</v>
      </c>
      <c r="T882" s="10">
        <f>(((I882/60)/60)/24)+DATE(1970,1,1)+(-5/24)</f>
        <v>42523.708333333336</v>
      </c>
    </row>
    <row r="883" spans="1:20" ht="43.2" x14ac:dyDescent="0.3">
      <c r="A883">
        <v>2549</v>
      </c>
      <c r="B883" s="3" t="s">
        <v>2548</v>
      </c>
      <c r="C883" s="3" t="s">
        <v>6658</v>
      </c>
      <c r="D883">
        <v>1570</v>
      </c>
      <c r="E883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8299</v>
      </c>
      <c r="O883" s="5">
        <f>((E883/D883) *100)</f>
        <v>102.80254777070064</v>
      </c>
      <c r="P883" s="6">
        <f>IF(L883 = 0, 0, E883/L883)</f>
        <v>43.621621621621621</v>
      </c>
      <c r="Q883" t="str">
        <f>MID(N883,1,FIND("/",N883,1)-1)</f>
        <v>music</v>
      </c>
      <c r="R883" t="str">
        <f>MID(N883,FIND("/",N883,1)+1,LEN(N883))</f>
        <v>classical music</v>
      </c>
      <c r="S883" s="10">
        <f>(((J883/60)/60)/24)+DATE(1970,1,1)+(-5/24)</f>
        <v>41390.549421296295</v>
      </c>
      <c r="T883" s="10">
        <f>(((I883/60)/60)/24)+DATE(1970,1,1)+(-5/24)</f>
        <v>41425.5</v>
      </c>
    </row>
    <row r="884" spans="1:20" ht="43.2" x14ac:dyDescent="0.3">
      <c r="A884">
        <v>2008</v>
      </c>
      <c r="B884" s="3" t="s">
        <v>2008</v>
      </c>
      <c r="C884" s="3" t="s">
        <v>6117</v>
      </c>
      <c r="D884">
        <v>1570.79</v>
      </c>
      <c r="E88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8294</v>
      </c>
      <c r="O884" s="5">
        <f>((E884/D884) *100)</f>
        <v>117.07484768810599</v>
      </c>
      <c r="P884" s="6">
        <f>IF(L884 = 0, 0, E884/L884)</f>
        <v>44.853658536585364</v>
      </c>
      <c r="Q884" t="str">
        <f>MID(N884,1,FIND("/",N884,1)-1)</f>
        <v>technology</v>
      </c>
      <c r="R884" t="str">
        <f>MID(N884,FIND("/",N884,1)+1,LEN(N884))</f>
        <v>hardware</v>
      </c>
      <c r="S884" s="10">
        <f>(((J884/60)/60)/24)+DATE(1970,1,1)+(-5/24)</f>
        <v>40761.396087962959</v>
      </c>
      <c r="T884" s="10">
        <f>(((I884/60)/60)/24)+DATE(1970,1,1)+(-5/24)</f>
        <v>40805.396087962959</v>
      </c>
    </row>
    <row r="885" spans="1:20" ht="57.6" x14ac:dyDescent="0.3">
      <c r="A885">
        <v>824</v>
      </c>
      <c r="B885" s="3" t="s">
        <v>824</v>
      </c>
      <c r="C885" s="3" t="s">
        <v>4933</v>
      </c>
      <c r="D885">
        <v>1600</v>
      </c>
      <c r="E885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8275</v>
      </c>
      <c r="O885" s="5">
        <f>((E885/D885) *100)</f>
        <v>134.38124999999999</v>
      </c>
      <c r="P885" s="6">
        <f>IF(L885 = 0, 0, E885/L885)</f>
        <v>39.816666666666663</v>
      </c>
      <c r="Q885" t="str">
        <f>MID(N885,1,FIND("/",N885,1)-1)</f>
        <v>music</v>
      </c>
      <c r="R885" t="str">
        <f>MID(N885,FIND("/",N885,1)+1,LEN(N885))</f>
        <v>rock</v>
      </c>
      <c r="S885" s="10">
        <f>(((J885/60)/60)/24)+DATE(1970,1,1)+(-5/24)</f>
        <v>40250.033773148149</v>
      </c>
      <c r="T885" s="10">
        <f>(((I885/60)/60)/24)+DATE(1970,1,1)+(-5/24)</f>
        <v>40286.082638888889</v>
      </c>
    </row>
    <row r="886" spans="1:20" ht="43.2" x14ac:dyDescent="0.3">
      <c r="A886">
        <v>1479</v>
      </c>
      <c r="B886" s="3" t="s">
        <v>1479</v>
      </c>
      <c r="C886" s="3" t="s">
        <v>5588</v>
      </c>
      <c r="D886">
        <v>1600</v>
      </c>
      <c r="E886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8287</v>
      </c>
      <c r="O886" s="5">
        <f>((E886/D886) *100)</f>
        <v>137.375</v>
      </c>
      <c r="P886" s="6">
        <f>IF(L886 = 0, 0, E886/L886)</f>
        <v>30.95774647887324</v>
      </c>
      <c r="Q886" t="str">
        <f>MID(N886,1,FIND("/",N886,1)-1)</f>
        <v>publishing</v>
      </c>
      <c r="R886" t="str">
        <f>MID(N886,FIND("/",N886,1)+1,LEN(N886))</f>
        <v>radio &amp; podcasts</v>
      </c>
      <c r="S886" s="10">
        <f>(((J886/60)/60)/24)+DATE(1970,1,1)+(-5/24)</f>
        <v>41754.536909722221</v>
      </c>
      <c r="T886" s="10">
        <f>(((I886/60)/60)/24)+DATE(1970,1,1)+(-5/24)</f>
        <v>41768.957638888889</v>
      </c>
    </row>
    <row r="887" spans="1:20" ht="43.2" x14ac:dyDescent="0.3">
      <c r="A887">
        <v>3896</v>
      </c>
      <c r="B887" s="3" t="s">
        <v>3892</v>
      </c>
      <c r="C887" s="3" t="s">
        <v>8003</v>
      </c>
      <c r="D887">
        <v>1600</v>
      </c>
      <c r="E887">
        <v>170</v>
      </c>
      <c r="F887" t="s">
        <v>8220</v>
      </c>
      <c r="G887" t="s">
        <v>8223</v>
      </c>
      <c r="H887" t="s">
        <v>8245</v>
      </c>
      <c r="I887">
        <v>1402979778</v>
      </c>
      <c r="J887">
        <v>1401770178</v>
      </c>
      <c r="K887" t="b">
        <v>0</v>
      </c>
      <c r="L887">
        <v>4</v>
      </c>
      <c r="M887" t="b">
        <v>0</v>
      </c>
      <c r="N887" t="s">
        <v>8270</v>
      </c>
      <c r="O887" s="5">
        <f>((E887/D887) *100)</f>
        <v>10.625</v>
      </c>
      <c r="P887" s="6">
        <f>IF(L887 = 0, 0, E887/L887)</f>
        <v>42.5</v>
      </c>
      <c r="Q887" t="str">
        <f>MID(N887,1,FIND("/",N887,1)-1)</f>
        <v>theater</v>
      </c>
      <c r="R887" t="str">
        <f>MID(N887,FIND("/",N887,1)+1,LEN(N887))</f>
        <v>plays</v>
      </c>
      <c r="S887" s="10">
        <f>(((J887/60)/60)/24)+DATE(1970,1,1)+(-5/24)</f>
        <v>41792.983541666668</v>
      </c>
      <c r="T887" s="10">
        <f>(((I887/60)/60)/24)+DATE(1970,1,1)+(-5/24)</f>
        <v>41806.983541666668</v>
      </c>
    </row>
    <row r="888" spans="1:20" ht="43.2" x14ac:dyDescent="0.3">
      <c r="A888">
        <v>4091</v>
      </c>
      <c r="B888" s="3" t="s">
        <v>4086</v>
      </c>
      <c r="C888" s="3" t="s">
        <v>8193</v>
      </c>
      <c r="D888">
        <v>1600</v>
      </c>
      <c r="E888">
        <v>204</v>
      </c>
      <c r="F888" t="s">
        <v>8220</v>
      </c>
      <c r="G888" t="s">
        <v>8223</v>
      </c>
      <c r="H888" t="s">
        <v>8245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8270</v>
      </c>
      <c r="O888" s="5">
        <f>((E888/D888) *100)</f>
        <v>12.75</v>
      </c>
      <c r="P888" s="6">
        <f>IF(L888 = 0, 0, E888/L888)</f>
        <v>25.5</v>
      </c>
      <c r="Q888" t="str">
        <f>MID(N888,1,FIND("/",N888,1)-1)</f>
        <v>theater</v>
      </c>
      <c r="R888" t="str">
        <f>MID(N888,FIND("/",N888,1)+1,LEN(N888))</f>
        <v>plays</v>
      </c>
      <c r="S888" s="10">
        <f>(((J888/60)/60)/24)+DATE(1970,1,1)+(-5/24)</f>
        <v>41990.298043981478</v>
      </c>
      <c r="T888" s="10">
        <f>(((I888/60)/60)/24)+DATE(1970,1,1)+(-5/24)</f>
        <v>42020.298043981478</v>
      </c>
    </row>
    <row r="889" spans="1:20" ht="43.2" x14ac:dyDescent="0.3">
      <c r="A889">
        <v>1985</v>
      </c>
      <c r="B889" s="3" t="s">
        <v>1985</v>
      </c>
      <c r="C889" s="3" t="s">
        <v>6094</v>
      </c>
      <c r="D889">
        <v>1600</v>
      </c>
      <c r="E889">
        <v>51</v>
      </c>
      <c r="F889" t="s">
        <v>8220</v>
      </c>
      <c r="G889" t="s">
        <v>8224</v>
      </c>
      <c r="H889" t="s">
        <v>8246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8295</v>
      </c>
      <c r="O889" s="5">
        <f>((E889/D889) *100)</f>
        <v>3.1875</v>
      </c>
      <c r="P889" s="6">
        <f>IF(L889 = 0, 0, E889/L889)</f>
        <v>12.75</v>
      </c>
      <c r="Q889" t="str">
        <f>MID(N889,1,FIND("/",N889,1)-1)</f>
        <v>photography</v>
      </c>
      <c r="R889" t="str">
        <f>MID(N889,FIND("/",N889,1)+1,LEN(N889))</f>
        <v>people</v>
      </c>
      <c r="S889" s="10">
        <f>(((J889/60)/60)/24)+DATE(1970,1,1)+(-5/24)</f>
        <v>42555.490405092591</v>
      </c>
      <c r="T889" s="10">
        <f>(((I889/60)/60)/24)+DATE(1970,1,1)+(-5/24)</f>
        <v>42584.749999999993</v>
      </c>
    </row>
    <row r="890" spans="1:20" ht="43.2" x14ac:dyDescent="0.3">
      <c r="A890">
        <v>3594</v>
      </c>
      <c r="B890" s="3" t="s">
        <v>3592</v>
      </c>
      <c r="C890" s="3" t="s">
        <v>7703</v>
      </c>
      <c r="D890">
        <v>1600</v>
      </c>
      <c r="E890">
        <v>2015</v>
      </c>
      <c r="F890" t="s">
        <v>8218</v>
      </c>
      <c r="G890" t="s">
        <v>8223</v>
      </c>
      <c r="H890" t="s">
        <v>8245</v>
      </c>
      <c r="I890">
        <v>1472952982</v>
      </c>
      <c r="J890">
        <v>1470792982</v>
      </c>
      <c r="K890" t="b">
        <v>0</v>
      </c>
      <c r="L890">
        <v>36</v>
      </c>
      <c r="M890" t="b">
        <v>1</v>
      </c>
      <c r="N890" t="s">
        <v>8270</v>
      </c>
      <c r="O890" s="5">
        <f>((E890/D890) *100)</f>
        <v>125.93749999999999</v>
      </c>
      <c r="P890" s="6">
        <f>IF(L890 = 0, 0, E890/L890)</f>
        <v>55.972222222222221</v>
      </c>
      <c r="Q890" t="str">
        <f>MID(N890,1,FIND("/",N890,1)-1)</f>
        <v>theater</v>
      </c>
      <c r="R890" t="str">
        <f>MID(N890,FIND("/",N890,1)+1,LEN(N890))</f>
        <v>plays</v>
      </c>
      <c r="S890" s="10">
        <f>(((J890/60)/60)/24)+DATE(1970,1,1)+(-5/24)</f>
        <v>42591.858587962961</v>
      </c>
      <c r="T890" s="10">
        <f>(((I890/60)/60)/24)+DATE(1970,1,1)+(-5/24)</f>
        <v>42616.858587962961</v>
      </c>
    </row>
    <row r="891" spans="1:20" ht="43.2" x14ac:dyDescent="0.3">
      <c r="A891">
        <v>3244</v>
      </c>
      <c r="B891" s="3" t="s">
        <v>3243</v>
      </c>
      <c r="C891" s="3" t="s">
        <v>7353</v>
      </c>
      <c r="D891">
        <v>1600</v>
      </c>
      <c r="E891">
        <v>1647</v>
      </c>
      <c r="F891" t="s">
        <v>8218</v>
      </c>
      <c r="G891" t="s">
        <v>8224</v>
      </c>
      <c r="H891" t="s">
        <v>8246</v>
      </c>
      <c r="I891">
        <v>1480613982</v>
      </c>
      <c r="J891">
        <v>1478018382</v>
      </c>
      <c r="K891" t="b">
        <v>0</v>
      </c>
      <c r="L891">
        <v>69</v>
      </c>
      <c r="M891" t="b">
        <v>1</v>
      </c>
      <c r="N891" t="s">
        <v>8270</v>
      </c>
      <c r="O891" s="5">
        <f>((E891/D891) *100)</f>
        <v>102.9375</v>
      </c>
      <c r="P891" s="6">
        <f>IF(L891 = 0, 0, E891/L891)</f>
        <v>23.869565217391305</v>
      </c>
      <c r="Q891" t="str">
        <f>MID(N891,1,FIND("/",N891,1)-1)</f>
        <v>theater</v>
      </c>
      <c r="R891" t="str">
        <f>MID(N891,FIND("/",N891,1)+1,LEN(N891))</f>
        <v>plays</v>
      </c>
      <c r="S891" s="10">
        <f>(((J891/60)/60)/24)+DATE(1970,1,1)+(-5/24)</f>
        <v>42675.485902777778</v>
      </c>
      <c r="T891" s="10">
        <f>(((I891/60)/60)/24)+DATE(1970,1,1)+(-5/24)</f>
        <v>42705.527569444443</v>
      </c>
    </row>
    <row r="892" spans="1:20" ht="43.2" x14ac:dyDescent="0.3">
      <c r="A892">
        <v>3485</v>
      </c>
      <c r="B892" s="3" t="s">
        <v>3483</v>
      </c>
      <c r="C892" s="3" t="s">
        <v>7594</v>
      </c>
      <c r="D892">
        <v>1650</v>
      </c>
      <c r="E892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8270</v>
      </c>
      <c r="O892" s="5">
        <f>((E892/D892) *100)</f>
        <v>100.60606060606061</v>
      </c>
      <c r="P892" s="6">
        <f>IF(L892 = 0, 0, E892/L892)</f>
        <v>55.333333333333336</v>
      </c>
      <c r="Q892" t="str">
        <f>MID(N892,1,FIND("/",N892,1)-1)</f>
        <v>theater</v>
      </c>
      <c r="R892" t="str">
        <f>MID(N892,FIND("/",N892,1)+1,LEN(N892))</f>
        <v>plays</v>
      </c>
      <c r="S892" s="10">
        <f>(((J892/60)/60)/24)+DATE(1970,1,1)+(-5/24)</f>
        <v>42372.484722222223</v>
      </c>
      <c r="T892" s="10">
        <f>(((I892/60)/60)/24)+DATE(1970,1,1)+(-5/24)</f>
        <v>42402.484722222223</v>
      </c>
    </row>
    <row r="893" spans="1:20" ht="43.2" x14ac:dyDescent="0.3">
      <c r="A893">
        <v>3990</v>
      </c>
      <c r="B893" s="3" t="s">
        <v>3985</v>
      </c>
      <c r="C893" s="3" t="s">
        <v>8095</v>
      </c>
      <c r="D893">
        <v>1650</v>
      </c>
      <c r="E893">
        <v>69</v>
      </c>
      <c r="F893" t="s">
        <v>8220</v>
      </c>
      <c r="G893" t="s">
        <v>8224</v>
      </c>
      <c r="H893" t="s">
        <v>8246</v>
      </c>
      <c r="I893">
        <v>1456934893</v>
      </c>
      <c r="J893">
        <v>1454342893</v>
      </c>
      <c r="K893" t="b">
        <v>0</v>
      </c>
      <c r="L893">
        <v>3</v>
      </c>
      <c r="M893" t="b">
        <v>0</v>
      </c>
      <c r="N893" t="s">
        <v>8270</v>
      </c>
      <c r="O893" s="5">
        <f>((E893/D893) *100)</f>
        <v>4.1818181818181817</v>
      </c>
      <c r="P893" s="6">
        <f>IF(L893 = 0, 0, E893/L893)</f>
        <v>23</v>
      </c>
      <c r="Q893" t="str">
        <f>MID(N893,1,FIND("/",N893,1)-1)</f>
        <v>theater</v>
      </c>
      <c r="R893" t="str">
        <f>MID(N893,FIND("/",N893,1)+1,LEN(N893))</f>
        <v>plays</v>
      </c>
      <c r="S893" s="10">
        <f>(((J893/60)/60)/24)+DATE(1970,1,1)+(-5/24)</f>
        <v>42401.464039351849</v>
      </c>
      <c r="T893" s="10">
        <f>(((I893/60)/60)/24)+DATE(1970,1,1)+(-5/24)</f>
        <v>42431.464039351849</v>
      </c>
    </row>
    <row r="894" spans="1:20" ht="57.6" x14ac:dyDescent="0.3">
      <c r="A894">
        <v>3498</v>
      </c>
      <c r="B894" s="3" t="s">
        <v>3496</v>
      </c>
      <c r="C894" s="3" t="s">
        <v>7607</v>
      </c>
      <c r="D894">
        <v>1650</v>
      </c>
      <c r="E894">
        <v>1690</v>
      </c>
      <c r="F894" t="s">
        <v>8218</v>
      </c>
      <c r="G894" t="s">
        <v>8228</v>
      </c>
      <c r="H894" t="s">
        <v>8250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8270</v>
      </c>
      <c r="O894" s="5">
        <f>((E894/D894) *100)</f>
        <v>102.42424242424242</v>
      </c>
      <c r="P894" s="6">
        <f>IF(L894 = 0, 0, E894/L894)</f>
        <v>40.238095238095241</v>
      </c>
      <c r="Q894" t="str">
        <f>MID(N894,1,FIND("/",N894,1)-1)</f>
        <v>theater</v>
      </c>
      <c r="R894" t="str">
        <f>MID(N894,FIND("/",N894,1)+1,LEN(N894))</f>
        <v>plays</v>
      </c>
      <c r="S894" s="10">
        <f>(((J894/60)/60)/24)+DATE(1970,1,1)+(-5/24)</f>
        <v>42458.950277777774</v>
      </c>
      <c r="T894" s="10">
        <f>(((I894/60)/60)/24)+DATE(1970,1,1)+(-5/24)</f>
        <v>42518.697222222218</v>
      </c>
    </row>
    <row r="895" spans="1:20" ht="43.2" x14ac:dyDescent="0.3">
      <c r="A895">
        <v>3528</v>
      </c>
      <c r="B895" s="3" t="s">
        <v>3526</v>
      </c>
      <c r="C895" s="3" t="s">
        <v>7637</v>
      </c>
      <c r="D895">
        <v>1650</v>
      </c>
      <c r="E895">
        <v>1669</v>
      </c>
      <c r="F895" t="s">
        <v>8218</v>
      </c>
      <c r="G895" t="s">
        <v>8224</v>
      </c>
      <c r="H895" t="s">
        <v>8246</v>
      </c>
      <c r="I895">
        <v>1484740918</v>
      </c>
      <c r="J895">
        <v>1483012918</v>
      </c>
      <c r="K895" t="b">
        <v>0</v>
      </c>
      <c r="L895">
        <v>37</v>
      </c>
      <c r="M895" t="b">
        <v>1</v>
      </c>
      <c r="N895" t="s">
        <v>8270</v>
      </c>
      <c r="O895" s="5">
        <f>((E895/D895) *100)</f>
        <v>101.15151515151514</v>
      </c>
      <c r="P895" s="6">
        <f>IF(L895 = 0, 0, E895/L895)</f>
        <v>45.108108108108105</v>
      </c>
      <c r="Q895" t="str">
        <f>MID(N895,1,FIND("/",N895,1)-1)</f>
        <v>theater</v>
      </c>
      <c r="R895" t="str">
        <f>MID(N895,FIND("/",N895,1)+1,LEN(N895))</f>
        <v>plays</v>
      </c>
      <c r="S895" s="10">
        <f>(((J895/60)/60)/24)+DATE(1970,1,1)+(-5/24)</f>
        <v>42733.293032407404</v>
      </c>
      <c r="T895" s="10">
        <f>(((I895/60)/60)/24)+DATE(1970,1,1)+(-5/24)</f>
        <v>42753.293032407404</v>
      </c>
    </row>
    <row r="896" spans="1:20" ht="43.2" x14ac:dyDescent="0.3">
      <c r="A896">
        <v>1340</v>
      </c>
      <c r="B896" s="3" t="s">
        <v>1340</v>
      </c>
      <c r="C896" s="3" t="s">
        <v>5449</v>
      </c>
      <c r="D896">
        <v>1680</v>
      </c>
      <c r="E896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8272</v>
      </c>
      <c r="O896" s="5">
        <f>((E896/D896) *100)</f>
        <v>0</v>
      </c>
      <c r="P896" s="6">
        <f>IF(L896 = 0, 0, E896/L896)</f>
        <v>0</v>
      </c>
      <c r="Q896" t="str">
        <f>MID(N896,1,FIND("/",N896,1)-1)</f>
        <v>technology</v>
      </c>
      <c r="R896" t="str">
        <f>MID(N896,FIND("/",N896,1)+1,LEN(N896))</f>
        <v>wearables</v>
      </c>
      <c r="S896" s="10">
        <f>(((J896/60)/60)/24)+DATE(1970,1,1)+(-5/24)</f>
        <v>41836.387187499997</v>
      </c>
      <c r="T896" s="10">
        <f>(((I896/60)/60)/24)+DATE(1970,1,1)+(-5/24)</f>
        <v>41866.387187499997</v>
      </c>
    </row>
    <row r="897" spans="1:20" ht="43.2" x14ac:dyDescent="0.3">
      <c r="A897">
        <v>1672</v>
      </c>
      <c r="B897" s="3" t="s">
        <v>1672</v>
      </c>
      <c r="C897" s="3" t="s">
        <v>5781</v>
      </c>
      <c r="D897">
        <v>1700</v>
      </c>
      <c r="E897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8291</v>
      </c>
      <c r="O897" s="5">
        <f>((E897/D897) *100)</f>
        <v>112.94117647058823</v>
      </c>
      <c r="P897" s="6">
        <f>IF(L897 = 0, 0, E897/L897)</f>
        <v>39.183673469387756</v>
      </c>
      <c r="Q897" t="str">
        <f>MID(N897,1,FIND("/",N897,1)-1)</f>
        <v>music</v>
      </c>
      <c r="R897" t="str">
        <f>MID(N897,FIND("/",N897,1)+1,LEN(N897))</f>
        <v>pop</v>
      </c>
      <c r="S897" s="10">
        <f>(((J897/60)/60)/24)+DATE(1970,1,1)+(-5/24)</f>
        <v>41034.448263888888</v>
      </c>
      <c r="T897" s="10">
        <f>(((I897/60)/60)/24)+DATE(1970,1,1)+(-5/24)</f>
        <v>41064.448263888888</v>
      </c>
    </row>
    <row r="898" spans="1:20" ht="43.2" x14ac:dyDescent="0.3">
      <c r="A898">
        <v>789</v>
      </c>
      <c r="B898" s="3" t="s">
        <v>789</v>
      </c>
      <c r="C898" s="3" t="s">
        <v>4898</v>
      </c>
      <c r="D898">
        <v>1700</v>
      </c>
      <c r="E898">
        <v>1860</v>
      </c>
      <c r="F898" t="s">
        <v>8218</v>
      </c>
      <c r="G898" t="s">
        <v>8223</v>
      </c>
      <c r="H898" t="s">
        <v>8245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8275</v>
      </c>
      <c r="O898" s="5">
        <f>((E898/D898) *100)</f>
        <v>109.41176470588236</v>
      </c>
      <c r="P898" s="6">
        <f>IF(L898 = 0, 0, E898/L898)</f>
        <v>132.85714285714286</v>
      </c>
      <c r="Q898" t="str">
        <f>MID(N898,1,FIND("/",N898,1)-1)</f>
        <v>music</v>
      </c>
      <c r="R898" t="str">
        <f>MID(N898,FIND("/",N898,1)+1,LEN(N898))</f>
        <v>rock</v>
      </c>
      <c r="S898" s="10">
        <f>(((J898/60)/60)/24)+DATE(1970,1,1)+(-5/24)</f>
        <v>41276.977777777778</v>
      </c>
      <c r="T898" s="10">
        <f>(((I898/60)/60)/24)+DATE(1970,1,1)+(-5/24)</f>
        <v>41295.124305555553</v>
      </c>
    </row>
    <row r="899" spans="1:20" ht="43.2" x14ac:dyDescent="0.3">
      <c r="A899">
        <v>3417</v>
      </c>
      <c r="B899" s="3" t="s">
        <v>3415</v>
      </c>
      <c r="C899" s="3" t="s">
        <v>7526</v>
      </c>
      <c r="D899">
        <v>1700</v>
      </c>
      <c r="E899">
        <v>1700.01</v>
      </c>
      <c r="F899" t="s">
        <v>8218</v>
      </c>
      <c r="G899" t="s">
        <v>8223</v>
      </c>
      <c r="H899" t="s">
        <v>8245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8270</v>
      </c>
      <c r="O899" s="5">
        <f>((E899/D899) *100)</f>
        <v>100.00058823529412</v>
      </c>
      <c r="P899" s="6">
        <f>IF(L899 = 0, 0, E899/L899)</f>
        <v>37.777999999999999</v>
      </c>
      <c r="Q899" t="str">
        <f>MID(N899,1,FIND("/",N899,1)-1)</f>
        <v>theater</v>
      </c>
      <c r="R899" t="str">
        <f>MID(N899,FIND("/",N899,1)+1,LEN(N899))</f>
        <v>plays</v>
      </c>
      <c r="S899" s="10">
        <f>(((J899/60)/60)/24)+DATE(1970,1,1)+(-5/24)</f>
        <v>41894.705416666664</v>
      </c>
      <c r="T899" s="10">
        <f>(((I899/60)/60)/24)+DATE(1970,1,1)+(-5/24)</f>
        <v>41937.821527777778</v>
      </c>
    </row>
    <row r="900" spans="1:20" ht="57.6" x14ac:dyDescent="0.3">
      <c r="A900">
        <v>1292</v>
      </c>
      <c r="B900" s="3" t="s">
        <v>1292</v>
      </c>
      <c r="C900" s="3" t="s">
        <v>5401</v>
      </c>
      <c r="D900">
        <v>1700</v>
      </c>
      <c r="E900">
        <v>1870</v>
      </c>
      <c r="F900" t="s">
        <v>8218</v>
      </c>
      <c r="G900" t="s">
        <v>8224</v>
      </c>
      <c r="H900" t="s">
        <v>8246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8270</v>
      </c>
      <c r="O900" s="5">
        <f>((E900/D900) *100)</f>
        <v>110.00000000000001</v>
      </c>
      <c r="P900" s="6">
        <f>IF(L900 = 0, 0, E900/L900)</f>
        <v>35.96153846153846</v>
      </c>
      <c r="Q900" t="str">
        <f>MID(N900,1,FIND("/",N900,1)-1)</f>
        <v>theater</v>
      </c>
      <c r="R900" t="str">
        <f>MID(N900,FIND("/",N900,1)+1,LEN(N900))</f>
        <v>plays</v>
      </c>
      <c r="S900" s="10">
        <f>(((J900/60)/60)/24)+DATE(1970,1,1)+(-5/24)</f>
        <v>42256.555879629632</v>
      </c>
      <c r="T900" s="10">
        <f>(((I900/60)/60)/24)+DATE(1970,1,1)+(-5/24)</f>
        <v>42283.749305555553</v>
      </c>
    </row>
    <row r="901" spans="1:20" ht="43.2" x14ac:dyDescent="0.3">
      <c r="A901">
        <v>3967</v>
      </c>
      <c r="B901" s="3" t="s">
        <v>3963</v>
      </c>
      <c r="C901" s="3" t="s">
        <v>8073</v>
      </c>
      <c r="D901">
        <v>1700</v>
      </c>
      <c r="E901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8270</v>
      </c>
      <c r="O901" s="5">
        <f>((E901/D901) *100)</f>
        <v>24.117647058823529</v>
      </c>
      <c r="P901" s="6">
        <f>IF(L901 = 0, 0, E901/L901)</f>
        <v>41</v>
      </c>
      <c r="Q901" t="str">
        <f>MID(N901,1,FIND("/",N901,1)-1)</f>
        <v>theater</v>
      </c>
      <c r="R901" t="str">
        <f>MID(N901,FIND("/",N901,1)+1,LEN(N901))</f>
        <v>plays</v>
      </c>
      <c r="S901" s="10">
        <f>(((J901/60)/60)/24)+DATE(1970,1,1)+(-5/24)</f>
        <v>42770.082256944443</v>
      </c>
      <c r="T901" s="10">
        <f>(((I901/60)/60)/24)+DATE(1970,1,1)+(-5/24)</f>
        <v>42800.082256944443</v>
      </c>
    </row>
    <row r="902" spans="1:20" ht="43.2" x14ac:dyDescent="0.3">
      <c r="A902">
        <v>1580</v>
      </c>
      <c r="B902" s="3" t="s">
        <v>1580</v>
      </c>
      <c r="C902" s="3" t="s">
        <v>5689</v>
      </c>
      <c r="D902">
        <v>1750</v>
      </c>
      <c r="E902">
        <v>0</v>
      </c>
      <c r="F902" t="s">
        <v>8219</v>
      </c>
      <c r="G902" t="s">
        <v>8223</v>
      </c>
      <c r="H902" t="s">
        <v>8245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8289</v>
      </c>
      <c r="O902" s="5">
        <f>((E902/D902) *100)</f>
        <v>0</v>
      </c>
      <c r="P902" s="6">
        <f>IF(L902 = 0, 0, E902/L902)</f>
        <v>0</v>
      </c>
      <c r="Q902" t="str">
        <f>MID(N902,1,FIND("/",N902,1)-1)</f>
        <v>publishing</v>
      </c>
      <c r="R902" t="str">
        <f>MID(N902,FIND("/",N902,1)+1,LEN(N902))</f>
        <v>art books</v>
      </c>
      <c r="S902" s="10">
        <f>(((J902/60)/60)/24)+DATE(1970,1,1)+(-5/24)</f>
        <v>40989.841736111113</v>
      </c>
      <c r="T902" s="10">
        <f>(((I902/60)/60)/24)+DATE(1970,1,1)+(-5/24)</f>
        <v>41049.841736111113</v>
      </c>
    </row>
    <row r="903" spans="1:20" ht="28.8" x14ac:dyDescent="0.3">
      <c r="A903">
        <v>2603</v>
      </c>
      <c r="B903" s="3" t="s">
        <v>2602</v>
      </c>
      <c r="C903" s="3" t="s">
        <v>6712</v>
      </c>
      <c r="D903">
        <v>1750</v>
      </c>
      <c r="E903">
        <v>1776</v>
      </c>
      <c r="F903" t="s">
        <v>8218</v>
      </c>
      <c r="G903" t="s">
        <v>8223</v>
      </c>
      <c r="H903" t="s">
        <v>8245</v>
      </c>
      <c r="I903">
        <v>1387835654</v>
      </c>
      <c r="J903">
        <v>1386626054</v>
      </c>
      <c r="K903" t="b">
        <v>1</v>
      </c>
      <c r="L903">
        <v>50</v>
      </c>
      <c r="M903" t="b">
        <v>1</v>
      </c>
      <c r="N903" t="s">
        <v>8300</v>
      </c>
      <c r="O903" s="5">
        <f>((E903/D903) *100)</f>
        <v>101.48571428571429</v>
      </c>
      <c r="P903" s="6">
        <f>IF(L903 = 0, 0, E903/L903)</f>
        <v>35.520000000000003</v>
      </c>
      <c r="Q903" t="str">
        <f>MID(N903,1,FIND("/",N903,1)-1)</f>
        <v>technology</v>
      </c>
      <c r="R903" t="str">
        <f>MID(N903,FIND("/",N903,1)+1,LEN(N903))</f>
        <v>space exploration</v>
      </c>
      <c r="S903" s="10">
        <f>(((J903/60)/60)/24)+DATE(1970,1,1)+(-5/24)</f>
        <v>41617.704328703701</v>
      </c>
      <c r="T903" s="10">
        <f>(((I903/60)/60)/24)+DATE(1970,1,1)+(-5/24)</f>
        <v>41631.704328703701</v>
      </c>
    </row>
    <row r="904" spans="1:20" ht="43.2" x14ac:dyDescent="0.3">
      <c r="A904">
        <v>1709</v>
      </c>
      <c r="B904" s="3" t="s">
        <v>1709</v>
      </c>
      <c r="C904" s="3" t="s">
        <v>5818</v>
      </c>
      <c r="D904">
        <v>1750</v>
      </c>
      <c r="E904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8292</v>
      </c>
      <c r="O904" s="5">
        <f>((E904/D904) *100)</f>
        <v>4.8571428571428568</v>
      </c>
      <c r="P904" s="6">
        <f>IF(L904 = 0, 0, E904/L904)</f>
        <v>21.25</v>
      </c>
      <c r="Q904" t="str">
        <f>MID(N904,1,FIND("/",N904,1)-1)</f>
        <v>music</v>
      </c>
      <c r="R904" t="str">
        <f>MID(N904,FIND("/",N904,1)+1,LEN(N904))</f>
        <v>faith</v>
      </c>
      <c r="S904" s="10">
        <f>(((J904/60)/60)/24)+DATE(1970,1,1)+(-5/24)</f>
        <v>41841.355486111104</v>
      </c>
      <c r="T904" s="10">
        <f>(((I904/60)/60)/24)+DATE(1970,1,1)+(-5/24)</f>
        <v>41882.610416666663</v>
      </c>
    </row>
    <row r="905" spans="1:20" ht="43.2" x14ac:dyDescent="0.3">
      <c r="A905">
        <v>3030</v>
      </c>
      <c r="B905" s="3" t="s">
        <v>3029</v>
      </c>
      <c r="C905" s="3" t="s">
        <v>7139</v>
      </c>
      <c r="D905">
        <v>1750</v>
      </c>
      <c r="E905">
        <v>1867</v>
      </c>
      <c r="F905" t="s">
        <v>8218</v>
      </c>
      <c r="G905" t="s">
        <v>8223</v>
      </c>
      <c r="H905" t="s">
        <v>8245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8302</v>
      </c>
      <c r="O905" s="5">
        <f>((E905/D905) *100)</f>
        <v>106.6857142857143</v>
      </c>
      <c r="P905" s="6">
        <f>IF(L905 = 0, 0, E905/L905)</f>
        <v>45.536585365853661</v>
      </c>
      <c r="Q905" t="str">
        <f>MID(N905,1,FIND("/",N905,1)-1)</f>
        <v>theater</v>
      </c>
      <c r="R905" t="str">
        <f>MID(N905,FIND("/",N905,1)+1,LEN(N905))</f>
        <v>spaces</v>
      </c>
      <c r="S905" s="10">
        <f>(((J905/60)/60)/24)+DATE(1970,1,1)+(-5/24)</f>
        <v>42233.5390162037</v>
      </c>
      <c r="T905" s="10">
        <f>(((I905/60)/60)/24)+DATE(1970,1,1)+(-5/24)</f>
        <v>42263.5390162037</v>
      </c>
    </row>
    <row r="906" spans="1:20" ht="43.2" x14ac:dyDescent="0.3">
      <c r="A906">
        <v>3955</v>
      </c>
      <c r="B906" s="3" t="s">
        <v>3951</v>
      </c>
      <c r="C906" s="3" t="s">
        <v>8061</v>
      </c>
      <c r="D906">
        <v>1750</v>
      </c>
      <c r="E906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8270</v>
      </c>
      <c r="O906" s="5">
        <f>((E906/D906) *100)</f>
        <v>24.285714285714285</v>
      </c>
      <c r="P906" s="6">
        <f>IF(L906 = 0, 0, E906/L906)</f>
        <v>53.125</v>
      </c>
      <c r="Q906" t="str">
        <f>MID(N906,1,FIND("/",N906,1)-1)</f>
        <v>theater</v>
      </c>
      <c r="R906" t="str">
        <f>MID(N906,FIND("/",N906,1)+1,LEN(N906))</f>
        <v>plays</v>
      </c>
      <c r="S906" s="10">
        <f>(((J906/60)/60)/24)+DATE(1970,1,1)+(-5/24)</f>
        <v>42306.640520833331</v>
      </c>
      <c r="T906" s="10">
        <f>(((I906/60)/60)/24)+DATE(1970,1,1)+(-5/24)</f>
        <v>42336.682187499995</v>
      </c>
    </row>
    <row r="907" spans="1:20" ht="43.2" x14ac:dyDescent="0.3">
      <c r="A907">
        <v>1454</v>
      </c>
      <c r="B907" s="3" t="s">
        <v>1454</v>
      </c>
      <c r="C907" s="3" t="s">
        <v>5563</v>
      </c>
      <c r="D907">
        <v>1750</v>
      </c>
      <c r="E907">
        <v>15</v>
      </c>
      <c r="F907" t="s">
        <v>8219</v>
      </c>
      <c r="G907" t="s">
        <v>8226</v>
      </c>
      <c r="H907" t="s">
        <v>8248</v>
      </c>
      <c r="I907">
        <v>1461535140</v>
      </c>
      <c r="J907">
        <v>1459716480</v>
      </c>
      <c r="K907" t="b">
        <v>0</v>
      </c>
      <c r="L907">
        <v>1</v>
      </c>
      <c r="M907" t="b">
        <v>0</v>
      </c>
      <c r="N907" t="s">
        <v>8286</v>
      </c>
      <c r="O907" s="5">
        <f>((E907/D907) *100)</f>
        <v>0.85714285714285721</v>
      </c>
      <c r="P907" s="6">
        <f>IF(L907 = 0, 0, E907/L907)</f>
        <v>15</v>
      </c>
      <c r="Q907" t="str">
        <f>MID(N907,1,FIND("/",N907,1)-1)</f>
        <v>publishing</v>
      </c>
      <c r="R907" t="str">
        <f>MID(N907,FIND("/",N907,1)+1,LEN(N907))</f>
        <v>translations</v>
      </c>
      <c r="S907" s="10">
        <f>(((J907/60)/60)/24)+DATE(1970,1,1)+(-5/24)</f>
        <v>42463.658333333333</v>
      </c>
      <c r="T907" s="10">
        <f>(((I907/60)/60)/24)+DATE(1970,1,1)+(-5/24)</f>
        <v>42484.707638888889</v>
      </c>
    </row>
    <row r="908" spans="1:20" ht="43.2" x14ac:dyDescent="0.3">
      <c r="A908">
        <v>3355</v>
      </c>
      <c r="B908" s="3" t="s">
        <v>3353</v>
      </c>
      <c r="C908" s="3" t="s">
        <v>7464</v>
      </c>
      <c r="D908">
        <v>1750</v>
      </c>
      <c r="E908">
        <v>2210</v>
      </c>
      <c r="F908" t="s">
        <v>8218</v>
      </c>
      <c r="G908" t="s">
        <v>8224</v>
      </c>
      <c r="H908" t="s">
        <v>8246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8270</v>
      </c>
      <c r="O908" s="5">
        <f>((E908/D908) *100)</f>
        <v>126.28571428571429</v>
      </c>
      <c r="P908" s="6">
        <f>IF(L908 = 0, 0, E908/L908)</f>
        <v>147.33333333333334</v>
      </c>
      <c r="Q908" t="str">
        <f>MID(N908,1,FIND("/",N908,1)-1)</f>
        <v>theater</v>
      </c>
      <c r="R908" t="str">
        <f>MID(N908,FIND("/",N908,1)+1,LEN(N908))</f>
        <v>plays</v>
      </c>
      <c r="S908" s="10">
        <f>(((J908/60)/60)/24)+DATE(1970,1,1)+(-5/24)</f>
        <v>42489.411192129628</v>
      </c>
      <c r="T908" s="10">
        <f>(((I908/60)/60)/24)+DATE(1970,1,1)+(-5/24)</f>
        <v>42500.261805555558</v>
      </c>
    </row>
    <row r="909" spans="1:20" ht="43.2" x14ac:dyDescent="0.3">
      <c r="A909">
        <v>3383</v>
      </c>
      <c r="B909" s="3" t="s">
        <v>3381</v>
      </c>
      <c r="C909" s="3" t="s">
        <v>7492</v>
      </c>
      <c r="D909">
        <v>1750</v>
      </c>
      <c r="E909">
        <v>1955</v>
      </c>
      <c r="F909" t="s">
        <v>8218</v>
      </c>
      <c r="G909" t="s">
        <v>8223</v>
      </c>
      <c r="H909" t="s">
        <v>8245</v>
      </c>
      <c r="I909">
        <v>1466707620</v>
      </c>
      <c r="J909">
        <v>1464979620</v>
      </c>
      <c r="K909" t="b">
        <v>0</v>
      </c>
      <c r="L909">
        <v>30</v>
      </c>
      <c r="M909" t="b">
        <v>1</v>
      </c>
      <c r="N909" t="s">
        <v>8270</v>
      </c>
      <c r="O909" s="5">
        <f>((E909/D909) *100)</f>
        <v>111.71428571428572</v>
      </c>
      <c r="P909" s="6">
        <f>IF(L909 = 0, 0, E909/L909)</f>
        <v>65.166666666666671</v>
      </c>
      <c r="Q909" t="str">
        <f>MID(N909,1,FIND("/",N909,1)-1)</f>
        <v>theater</v>
      </c>
      <c r="R909" t="str">
        <f>MID(N909,FIND("/",N909,1)+1,LEN(N909))</f>
        <v>plays</v>
      </c>
      <c r="S909" s="10">
        <f>(((J909/60)/60)/24)+DATE(1970,1,1)+(-5/24)</f>
        <v>42524.574305555558</v>
      </c>
      <c r="T909" s="10">
        <f>(((I909/60)/60)/24)+DATE(1970,1,1)+(-5/24)</f>
        <v>42544.574305555558</v>
      </c>
    </row>
    <row r="910" spans="1:20" ht="43.2" x14ac:dyDescent="0.3">
      <c r="A910">
        <v>1639</v>
      </c>
      <c r="B910" s="3" t="s">
        <v>1639</v>
      </c>
      <c r="C910" s="3" t="s">
        <v>5748</v>
      </c>
      <c r="D910">
        <v>1800</v>
      </c>
      <c r="E910">
        <v>1800</v>
      </c>
      <c r="F910" t="s">
        <v>8218</v>
      </c>
      <c r="G910" t="s">
        <v>8223</v>
      </c>
      <c r="H910" t="s">
        <v>8245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8275</v>
      </c>
      <c r="O910" s="5">
        <f>((E910/D910) *100)</f>
        <v>100</v>
      </c>
      <c r="P910" s="6">
        <f>IF(L910 = 0, 0, E910/L910)</f>
        <v>94.736842105263165</v>
      </c>
      <c r="Q910" t="str">
        <f>MID(N910,1,FIND("/",N910,1)-1)</f>
        <v>music</v>
      </c>
      <c r="R910" t="str">
        <f>MID(N910,FIND("/",N910,1)+1,LEN(N910))</f>
        <v>rock</v>
      </c>
      <c r="S910" s="10">
        <f>(((J910/60)/60)/24)+DATE(1970,1,1)+(-5/24)</f>
        <v>40941.444039351853</v>
      </c>
      <c r="T910" s="10">
        <f>(((I910/60)/60)/24)+DATE(1970,1,1)+(-5/24)</f>
        <v>40971.444039351853</v>
      </c>
    </row>
    <row r="911" spans="1:20" ht="43.2" x14ac:dyDescent="0.3">
      <c r="A911">
        <v>71</v>
      </c>
      <c r="B911" s="3" t="s">
        <v>73</v>
      </c>
      <c r="C911" s="3" t="s">
        <v>4181</v>
      </c>
      <c r="D911">
        <v>1800</v>
      </c>
      <c r="E911">
        <v>2231</v>
      </c>
      <c r="F911" t="s">
        <v>8218</v>
      </c>
      <c r="G911" t="s">
        <v>8223</v>
      </c>
      <c r="H911" t="s">
        <v>8245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8265</v>
      </c>
      <c r="O911" s="5">
        <f>((E911/D911) *100)</f>
        <v>123.94444444444443</v>
      </c>
      <c r="P911" s="6">
        <f>IF(L911 = 0, 0, E911/L911)</f>
        <v>69.71875</v>
      </c>
      <c r="Q911" t="str">
        <f>MID(N911,1,FIND("/",N911,1)-1)</f>
        <v>film &amp; video</v>
      </c>
      <c r="R911" t="str">
        <f>MID(N911,FIND("/",N911,1)+1,LEN(N911))</f>
        <v>shorts</v>
      </c>
      <c r="S911" s="10">
        <f>(((J911/60)/60)/24)+DATE(1970,1,1)+(-5/24)</f>
        <v>40997.063159722216</v>
      </c>
      <c r="T911" s="10">
        <f>(((I911/60)/60)/24)+DATE(1970,1,1)+(-5/24)</f>
        <v>41057.063159722216</v>
      </c>
    </row>
    <row r="912" spans="1:20" ht="43.2" x14ac:dyDescent="0.3">
      <c r="A912">
        <v>830</v>
      </c>
      <c r="B912" s="3" t="s">
        <v>830</v>
      </c>
      <c r="C912" s="3" t="s">
        <v>4939</v>
      </c>
      <c r="D912">
        <v>1800</v>
      </c>
      <c r="E912">
        <v>1941</v>
      </c>
      <c r="F912" t="s">
        <v>8218</v>
      </c>
      <c r="G912" t="s">
        <v>8223</v>
      </c>
      <c r="H912" t="s">
        <v>8245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8275</v>
      </c>
      <c r="O912" s="5">
        <f>((E912/D912) *100)</f>
        <v>107.83333333333334</v>
      </c>
      <c r="P912" s="6">
        <f>IF(L912 = 0, 0, E912/L912)</f>
        <v>60.65625</v>
      </c>
      <c r="Q912" t="str">
        <f>MID(N912,1,FIND("/",N912,1)-1)</f>
        <v>music</v>
      </c>
      <c r="R912" t="str">
        <f>MID(N912,FIND("/",N912,1)+1,LEN(N912))</f>
        <v>rock</v>
      </c>
      <c r="S912" s="10">
        <f>(((J912/60)/60)/24)+DATE(1970,1,1)+(-5/24)</f>
        <v>41325.317418981482</v>
      </c>
      <c r="T912" s="10">
        <f>(((I912/60)/60)/24)+DATE(1970,1,1)+(-5/24)</f>
        <v>41355.27575231481</v>
      </c>
    </row>
    <row r="913" spans="1:20" ht="43.2" x14ac:dyDescent="0.3">
      <c r="A913">
        <v>2927</v>
      </c>
      <c r="B913" s="3" t="s">
        <v>2926</v>
      </c>
      <c r="C913" s="3" t="s">
        <v>7036</v>
      </c>
      <c r="D913">
        <v>1800</v>
      </c>
      <c r="E913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8304</v>
      </c>
      <c r="O913" s="5">
        <f>((E913/D913) *100)</f>
        <v>130.83333333333334</v>
      </c>
      <c r="P913" s="6">
        <f>IF(L913 = 0, 0, E913/L913)</f>
        <v>112.14285714285714</v>
      </c>
      <c r="Q913" t="str">
        <f>MID(N913,1,FIND("/",N913,1)-1)</f>
        <v>theater</v>
      </c>
      <c r="R913" t="str">
        <f>MID(N913,FIND("/",N913,1)+1,LEN(N913))</f>
        <v>musical</v>
      </c>
      <c r="S913" s="10">
        <f>(((J913/60)/60)/24)+DATE(1970,1,1)+(-5/24)</f>
        <v>41806.460983796293</v>
      </c>
      <c r="T913" s="10">
        <f>(((I913/60)/60)/24)+DATE(1970,1,1)+(-5/24)</f>
        <v>41835</v>
      </c>
    </row>
    <row r="914" spans="1:20" ht="43.2" x14ac:dyDescent="0.3">
      <c r="A914">
        <v>3328</v>
      </c>
      <c r="B914" s="3" t="s">
        <v>3327</v>
      </c>
      <c r="C914" s="3" t="s">
        <v>7437</v>
      </c>
      <c r="D914">
        <v>1800</v>
      </c>
      <c r="E914">
        <v>2635</v>
      </c>
      <c r="F914" t="s">
        <v>8218</v>
      </c>
      <c r="G914" t="s">
        <v>8223</v>
      </c>
      <c r="H914" t="s">
        <v>8245</v>
      </c>
      <c r="I914">
        <v>1404522000</v>
      </c>
      <c r="J914">
        <v>1404308883</v>
      </c>
      <c r="K914" t="b">
        <v>0</v>
      </c>
      <c r="L914">
        <v>9</v>
      </c>
      <c r="M914" t="b">
        <v>1</v>
      </c>
      <c r="N914" t="s">
        <v>8270</v>
      </c>
      <c r="O914" s="5">
        <f>((E914/D914) *100)</f>
        <v>146.38888888888889</v>
      </c>
      <c r="P914" s="6">
        <f>IF(L914 = 0, 0, E914/L914)</f>
        <v>292.77777777777777</v>
      </c>
      <c r="Q914" t="str">
        <f>MID(N914,1,FIND("/",N914,1)-1)</f>
        <v>theater</v>
      </c>
      <c r="R914" t="str">
        <f>MID(N914,FIND("/",N914,1)+1,LEN(N914))</f>
        <v>plays</v>
      </c>
      <c r="S914" s="10">
        <f>(((J914/60)/60)/24)+DATE(1970,1,1)+(-5/24)</f>
        <v>41822.366701388884</v>
      </c>
      <c r="T914" s="10">
        <f>(((I914/60)/60)/24)+DATE(1970,1,1)+(-5/24)</f>
        <v>41824.833333333328</v>
      </c>
    </row>
    <row r="915" spans="1:20" ht="28.8" x14ac:dyDescent="0.3">
      <c r="A915">
        <v>3148</v>
      </c>
      <c r="B915" s="3" t="s">
        <v>3147</v>
      </c>
      <c r="C915" s="3" t="s">
        <v>7257</v>
      </c>
      <c r="D915">
        <v>1800</v>
      </c>
      <c r="E915">
        <v>2361</v>
      </c>
      <c r="F915" t="s">
        <v>8218</v>
      </c>
      <c r="G915" t="s">
        <v>8223</v>
      </c>
      <c r="H915" t="s">
        <v>8245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8270</v>
      </c>
      <c r="O915" s="5">
        <f>((E915/D915) *100)</f>
        <v>131.16666666666669</v>
      </c>
      <c r="P915" s="6">
        <f>IF(L915 = 0, 0, E915/L915)</f>
        <v>41.421052631578945</v>
      </c>
      <c r="Q915" t="str">
        <f>MID(N915,1,FIND("/",N915,1)-1)</f>
        <v>theater</v>
      </c>
      <c r="R915" t="str">
        <f>MID(N915,FIND("/",N915,1)+1,LEN(N915))</f>
        <v>plays</v>
      </c>
      <c r="S915" s="10">
        <f>(((J915/60)/60)/24)+DATE(1970,1,1)+(-5/24)</f>
        <v>41891.456990740735</v>
      </c>
      <c r="T915" s="10">
        <f>(((I915/60)/60)/24)+DATE(1970,1,1)+(-5/24)</f>
        <v>41912.958333333328</v>
      </c>
    </row>
    <row r="916" spans="1:20" ht="43.2" x14ac:dyDescent="0.3">
      <c r="A916">
        <v>3275</v>
      </c>
      <c r="B916" s="3" t="s">
        <v>3274</v>
      </c>
      <c r="C916" s="3" t="s">
        <v>7384</v>
      </c>
      <c r="D916">
        <v>1800</v>
      </c>
      <c r="E916">
        <v>1805</v>
      </c>
      <c r="F916" t="s">
        <v>8218</v>
      </c>
      <c r="G916" t="s">
        <v>8223</v>
      </c>
      <c r="H916" t="s">
        <v>8245</v>
      </c>
      <c r="I916">
        <v>1423456200</v>
      </c>
      <c r="J916">
        <v>1421183271</v>
      </c>
      <c r="K916" t="b">
        <v>1</v>
      </c>
      <c r="L916">
        <v>12</v>
      </c>
      <c r="M916" t="b">
        <v>1</v>
      </c>
      <c r="N916" t="s">
        <v>8270</v>
      </c>
      <c r="O916" s="5">
        <f>((E916/D916) *100)</f>
        <v>100.27777777777777</v>
      </c>
      <c r="P916" s="6">
        <f>IF(L916 = 0, 0, E916/L916)</f>
        <v>150.41666666666666</v>
      </c>
      <c r="Q916" t="str">
        <f>MID(N916,1,FIND("/",N916,1)-1)</f>
        <v>theater</v>
      </c>
      <c r="R916" t="str">
        <f>MID(N916,FIND("/",N916,1)+1,LEN(N916))</f>
        <v>plays</v>
      </c>
      <c r="S916" s="10">
        <f>(((J916/60)/60)/24)+DATE(1970,1,1)+(-5/24)</f>
        <v>42017.672118055554</v>
      </c>
      <c r="T916" s="10">
        <f>(((I916/60)/60)/24)+DATE(1970,1,1)+(-5/24)</f>
        <v>42043.979166666664</v>
      </c>
    </row>
    <row r="917" spans="1:20" ht="43.2" x14ac:dyDescent="0.3">
      <c r="A917">
        <v>3303</v>
      </c>
      <c r="B917" s="3" t="s">
        <v>3302</v>
      </c>
      <c r="C917" s="3" t="s">
        <v>7412</v>
      </c>
      <c r="D917">
        <v>1800</v>
      </c>
      <c r="E917">
        <v>2086</v>
      </c>
      <c r="F917" t="s">
        <v>8218</v>
      </c>
      <c r="G917" t="s">
        <v>8223</v>
      </c>
      <c r="H917" t="s">
        <v>8245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8270</v>
      </c>
      <c r="O917" s="5">
        <f>((E917/D917) *100)</f>
        <v>115.88888888888889</v>
      </c>
      <c r="P917" s="6">
        <f>IF(L917 = 0, 0, E917/L917)</f>
        <v>59.6</v>
      </c>
      <c r="Q917" t="str">
        <f>MID(N917,1,FIND("/",N917,1)-1)</f>
        <v>theater</v>
      </c>
      <c r="R917" t="str">
        <f>MID(N917,FIND("/",N917,1)+1,LEN(N917))</f>
        <v>plays</v>
      </c>
      <c r="S917" s="10">
        <f>(((J917/60)/60)/24)+DATE(1970,1,1)+(-5/24)</f>
        <v>42056.443101851844</v>
      </c>
      <c r="T917" s="10">
        <f>(((I917/60)/60)/24)+DATE(1970,1,1)+(-5/24)</f>
        <v>42091.401435185187</v>
      </c>
    </row>
    <row r="918" spans="1:20" ht="43.2" x14ac:dyDescent="0.3">
      <c r="A918">
        <v>3477</v>
      </c>
      <c r="B918" s="3" t="s">
        <v>3475</v>
      </c>
      <c r="C918" s="3" t="s">
        <v>7586</v>
      </c>
      <c r="D918">
        <v>1800</v>
      </c>
      <c r="E918">
        <v>2076</v>
      </c>
      <c r="F918" t="s">
        <v>8218</v>
      </c>
      <c r="G918" t="s">
        <v>8223</v>
      </c>
      <c r="H918" t="s">
        <v>8245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8270</v>
      </c>
      <c r="O918" s="5">
        <f>((E918/D918) *100)</f>
        <v>115.33333333333333</v>
      </c>
      <c r="P918" s="6">
        <f>IF(L918 = 0, 0, E918/L918)</f>
        <v>53.230769230769234</v>
      </c>
      <c r="Q918" t="str">
        <f>MID(N918,1,FIND("/",N918,1)-1)</f>
        <v>theater</v>
      </c>
      <c r="R918" t="str">
        <f>MID(N918,FIND("/",N918,1)+1,LEN(N918))</f>
        <v>plays</v>
      </c>
      <c r="S918" s="10">
        <f>(((J918/60)/60)/24)+DATE(1970,1,1)+(-5/24)</f>
        <v>42128.528275462959</v>
      </c>
      <c r="T918" s="10">
        <f>(((I918/60)/60)/24)+DATE(1970,1,1)+(-5/24)</f>
        <v>42140.916666666664</v>
      </c>
    </row>
    <row r="919" spans="1:20" ht="57.6" x14ac:dyDescent="0.3">
      <c r="A919">
        <v>2911</v>
      </c>
      <c r="B919" s="3" t="s">
        <v>2910</v>
      </c>
      <c r="C919" s="3" t="s">
        <v>7020</v>
      </c>
      <c r="D919">
        <v>1800</v>
      </c>
      <c r="E919">
        <v>657</v>
      </c>
      <c r="F919" t="s">
        <v>8220</v>
      </c>
      <c r="G919" t="s">
        <v>8223</v>
      </c>
      <c r="H919" t="s">
        <v>8245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8270</v>
      </c>
      <c r="O919" s="5">
        <f>((E919/D919) *100)</f>
        <v>36.5</v>
      </c>
      <c r="P919" s="6">
        <f>IF(L919 = 0, 0, E919/L919)</f>
        <v>46.928571428571431</v>
      </c>
      <c r="Q919" t="str">
        <f>MID(N919,1,FIND("/",N919,1)-1)</f>
        <v>theater</v>
      </c>
      <c r="R919" t="str">
        <f>MID(N919,FIND("/",N919,1)+1,LEN(N919))</f>
        <v>plays</v>
      </c>
      <c r="S919" s="10">
        <f>(((J919/60)/60)/24)+DATE(1970,1,1)+(-5/24)</f>
        <v>42142.560486111113</v>
      </c>
      <c r="T919" s="10">
        <f>(((I919/60)/60)/24)+DATE(1970,1,1)+(-5/24)</f>
        <v>42182.560486111113</v>
      </c>
    </row>
    <row r="920" spans="1:20" ht="57.6" x14ac:dyDescent="0.3">
      <c r="A920">
        <v>3270</v>
      </c>
      <c r="B920" s="3" t="s">
        <v>3269</v>
      </c>
      <c r="C920" s="3" t="s">
        <v>7379</v>
      </c>
      <c r="D920">
        <v>1800</v>
      </c>
      <c r="E920">
        <v>1830</v>
      </c>
      <c r="F920" t="s">
        <v>8218</v>
      </c>
      <c r="G920" t="s">
        <v>8224</v>
      </c>
      <c r="H920" t="s">
        <v>8246</v>
      </c>
      <c r="I920">
        <v>1436705265</v>
      </c>
      <c r="J920">
        <v>1434113265</v>
      </c>
      <c r="K920" t="b">
        <v>1</v>
      </c>
      <c r="L920">
        <v>30</v>
      </c>
      <c r="M920" t="b">
        <v>1</v>
      </c>
      <c r="N920" t="s">
        <v>8270</v>
      </c>
      <c r="O920" s="5">
        <f>((E920/D920) *100)</f>
        <v>101.66666666666666</v>
      </c>
      <c r="P920" s="6">
        <f>IF(L920 = 0, 0, E920/L920)</f>
        <v>61</v>
      </c>
      <c r="Q920" t="str">
        <f>MID(N920,1,FIND("/",N920,1)-1)</f>
        <v>theater</v>
      </c>
      <c r="R920" t="str">
        <f>MID(N920,FIND("/",N920,1)+1,LEN(N920))</f>
        <v>plays</v>
      </c>
      <c r="S920" s="10">
        <f>(((J920/60)/60)/24)+DATE(1970,1,1)+(-5/24)</f>
        <v>42167.324826388889</v>
      </c>
      <c r="T920" s="10">
        <f>(((I920/60)/60)/24)+DATE(1970,1,1)+(-5/24)</f>
        <v>42197.324826388889</v>
      </c>
    </row>
    <row r="921" spans="1:20" ht="43.2" x14ac:dyDescent="0.3">
      <c r="A921">
        <v>2183</v>
      </c>
      <c r="B921" s="3" t="s">
        <v>2183</v>
      </c>
      <c r="C921" s="3" t="s">
        <v>6292</v>
      </c>
      <c r="D921">
        <v>1800</v>
      </c>
      <c r="E921">
        <v>8807</v>
      </c>
      <c r="F921" t="s">
        <v>8218</v>
      </c>
      <c r="G921" t="s">
        <v>8223</v>
      </c>
      <c r="H921" t="s">
        <v>8245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8296</v>
      </c>
      <c r="O921" s="5">
        <f>((E921/D921) *100)</f>
        <v>489.27777777777777</v>
      </c>
      <c r="P921" s="6">
        <f>IF(L921 = 0, 0, E921/L921)</f>
        <v>31.566308243727597</v>
      </c>
      <c r="Q921" t="str">
        <f>MID(N921,1,FIND("/",N921,1)-1)</f>
        <v>games</v>
      </c>
      <c r="R921" t="str">
        <f>MID(N921,FIND("/",N921,1)+1,LEN(N921))</f>
        <v>tabletop games</v>
      </c>
      <c r="S921" s="10">
        <f>(((J921/60)/60)/24)+DATE(1970,1,1)+(-5/24)</f>
        <v>42745.157141203708</v>
      </c>
      <c r="T921" s="10">
        <f>(((I921/60)/60)/24)+DATE(1970,1,1)+(-5/24)</f>
        <v>42774.999999999993</v>
      </c>
    </row>
    <row r="922" spans="1:20" ht="43.2" x14ac:dyDescent="0.3">
      <c r="A922">
        <v>2916</v>
      </c>
      <c r="B922" s="3" t="s">
        <v>2915</v>
      </c>
      <c r="C922" s="3" t="s">
        <v>7025</v>
      </c>
      <c r="D922">
        <v>1850</v>
      </c>
      <c r="E922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8270</v>
      </c>
      <c r="O922" s="5">
        <f>((E922/D922) *100)</f>
        <v>7.8378378378378386</v>
      </c>
      <c r="P922" s="6">
        <f>IF(L922 = 0, 0, E922/L922)</f>
        <v>20.714285714285715</v>
      </c>
      <c r="Q922" t="str">
        <f>MID(N922,1,FIND("/",N922,1)-1)</f>
        <v>theater</v>
      </c>
      <c r="R922" t="str">
        <f>MID(N922,FIND("/",N922,1)+1,LEN(N922))</f>
        <v>plays</v>
      </c>
      <c r="S922" s="10">
        <f>(((J922/60)/60)/24)+DATE(1970,1,1)+(-5/24)</f>
        <v>41755.268391203703</v>
      </c>
      <c r="T922" s="10">
        <f>(((I922/60)/60)/24)+DATE(1970,1,1)+(-5/24)</f>
        <v>41778.268391203703</v>
      </c>
    </row>
    <row r="923" spans="1:20" ht="57.6" x14ac:dyDescent="0.3">
      <c r="A923">
        <v>1578</v>
      </c>
      <c r="B923" s="3" t="s">
        <v>1578</v>
      </c>
      <c r="C923" s="3" t="s">
        <v>5687</v>
      </c>
      <c r="D923">
        <v>1897</v>
      </c>
      <c r="E923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8289</v>
      </c>
      <c r="O923" s="5">
        <f>((E923/D923) *100)</f>
        <v>10.806536636794938</v>
      </c>
      <c r="P923" s="6">
        <f>IF(L923 = 0, 0, E923/L923)</f>
        <v>51.25</v>
      </c>
      <c r="Q923" t="str">
        <f>MID(N923,1,FIND("/",N923,1)-1)</f>
        <v>publishing</v>
      </c>
      <c r="R923" t="str">
        <f>MID(N923,FIND("/",N923,1)+1,LEN(N923))</f>
        <v>art books</v>
      </c>
      <c r="S923" s="10">
        <f>(((J923/60)/60)/24)+DATE(1970,1,1)+(-5/24)</f>
        <v>40398.857534722221</v>
      </c>
      <c r="T923" s="10">
        <f>(((I923/60)/60)/24)+DATE(1970,1,1)+(-5/24)</f>
        <v>40422.875</v>
      </c>
    </row>
    <row r="924" spans="1:20" ht="43.2" x14ac:dyDescent="0.3">
      <c r="A924">
        <v>720</v>
      </c>
      <c r="B924" s="3" t="s">
        <v>720</v>
      </c>
      <c r="C924" s="3" t="s">
        <v>4829</v>
      </c>
      <c r="D924">
        <v>1900</v>
      </c>
      <c r="E92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8273</v>
      </c>
      <c r="O924" s="5">
        <f>((E924/D924) *100)</f>
        <v>143.94736842105263</v>
      </c>
      <c r="P924" s="6">
        <f>IF(L924 = 0, 0, E924/L924)</f>
        <v>66.707317073170728</v>
      </c>
      <c r="Q924" t="str">
        <f>MID(N924,1,FIND("/",N924,1)-1)</f>
        <v>publishing</v>
      </c>
      <c r="R924" t="str">
        <f>MID(N924,FIND("/",N924,1)+1,LEN(N924))</f>
        <v>nonfiction</v>
      </c>
      <c r="S924" s="10">
        <f>(((J924/60)/60)/24)+DATE(1970,1,1)+(-5/24)</f>
        <v>40909.440868055557</v>
      </c>
      <c r="T924" s="10">
        <f>(((I924/60)/60)/24)+DATE(1970,1,1)+(-5/24)</f>
        <v>40937.440868055557</v>
      </c>
    </row>
    <row r="925" spans="1:20" ht="57.6" x14ac:dyDescent="0.3">
      <c r="A925">
        <v>3176</v>
      </c>
      <c r="B925" s="3" t="s">
        <v>3175</v>
      </c>
      <c r="C925" s="3" t="s">
        <v>7285</v>
      </c>
      <c r="D925">
        <v>1900</v>
      </c>
      <c r="E925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8270</v>
      </c>
      <c r="O925" s="5">
        <f>((E925/D925) *100)</f>
        <v>114.8421052631579</v>
      </c>
      <c r="P925" s="6">
        <f>IF(L925 = 0, 0, E925/L925)</f>
        <v>39.672727272727272</v>
      </c>
      <c r="Q925" t="str">
        <f>MID(N925,1,FIND("/",N925,1)-1)</f>
        <v>theater</v>
      </c>
      <c r="R925" t="str">
        <f>MID(N925,FIND("/",N925,1)+1,LEN(N925))</f>
        <v>plays</v>
      </c>
      <c r="S925" s="10">
        <f>(((J925/60)/60)/24)+DATE(1970,1,1)+(-5/24)</f>
        <v>41477.722581018512</v>
      </c>
      <c r="T925" s="10">
        <f>(((I925/60)/60)/24)+DATE(1970,1,1)+(-5/24)</f>
        <v>41504.416666666664</v>
      </c>
    </row>
    <row r="926" spans="1:20" ht="43.2" x14ac:dyDescent="0.3">
      <c r="A926">
        <v>1786</v>
      </c>
      <c r="B926" s="3" t="s">
        <v>1786</v>
      </c>
      <c r="C926" s="3" t="s">
        <v>5895</v>
      </c>
      <c r="D926">
        <v>1900</v>
      </c>
      <c r="E926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8284</v>
      </c>
      <c r="O926" s="5">
        <f>((E926/D926) *100)</f>
        <v>47.631578947368418</v>
      </c>
      <c r="P926" s="6">
        <f>IF(L926 = 0, 0, E926/L926)</f>
        <v>31.206896551724139</v>
      </c>
      <c r="Q926" t="str">
        <f>MID(N926,1,FIND("/",N926,1)-1)</f>
        <v>photography</v>
      </c>
      <c r="R926" t="str">
        <f>MID(N926,FIND("/",N926,1)+1,LEN(N926))</f>
        <v>photobooks</v>
      </c>
      <c r="S926" s="10">
        <f>(((J926/60)/60)/24)+DATE(1970,1,1)+(-5/24)</f>
        <v>41958.342326388891</v>
      </c>
      <c r="T926" s="10">
        <f>(((I926/60)/60)/24)+DATE(1970,1,1)+(-5/24)</f>
        <v>41988.342326388891</v>
      </c>
    </row>
    <row r="927" spans="1:20" ht="43.2" x14ac:dyDescent="0.3">
      <c r="A927">
        <v>4009</v>
      </c>
      <c r="B927" s="3" t="s">
        <v>4004</v>
      </c>
      <c r="C927" s="3" t="s">
        <v>8113</v>
      </c>
      <c r="D927">
        <v>1930</v>
      </c>
      <c r="E92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8270</v>
      </c>
      <c r="O927" s="5">
        <f>((E927/D927) *100)</f>
        <v>3.8860103626943006</v>
      </c>
      <c r="P927" s="6">
        <f>IF(L927 = 0, 0, E927/L927)</f>
        <v>25</v>
      </c>
      <c r="Q927" t="str">
        <f>MID(N927,1,FIND("/",N927,1)-1)</f>
        <v>theater</v>
      </c>
      <c r="R927" t="str">
        <f>MID(N927,FIND("/",N927,1)+1,LEN(N927))</f>
        <v>plays</v>
      </c>
      <c r="S927" s="10">
        <f>(((J927/60)/60)/24)+DATE(1970,1,1)+(-5/24)</f>
        <v>41851.492592592593</v>
      </c>
      <c r="T927" s="10">
        <f>(((I927/60)/60)/24)+DATE(1970,1,1)+(-5/24)</f>
        <v>41891.492592592593</v>
      </c>
    </row>
    <row r="928" spans="1:20" ht="43.2" x14ac:dyDescent="0.3">
      <c r="A928">
        <v>3609</v>
      </c>
      <c r="B928" s="3" t="s">
        <v>3607</v>
      </c>
      <c r="C928" s="3" t="s">
        <v>7718</v>
      </c>
      <c r="D928">
        <v>1960</v>
      </c>
      <c r="E92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8270</v>
      </c>
      <c r="O928" s="5">
        <f>((E928/D928) *100)</f>
        <v>153.31632653061226</v>
      </c>
      <c r="P928" s="6">
        <f>IF(L928 = 0, 0, E928/L928)</f>
        <v>143.0952380952381</v>
      </c>
      <c r="Q928" t="str">
        <f>MID(N928,1,FIND("/",N928,1)-1)</f>
        <v>theater</v>
      </c>
      <c r="R928" t="str">
        <f>MID(N928,FIND("/",N928,1)+1,LEN(N928))</f>
        <v>plays</v>
      </c>
      <c r="S928" s="10">
        <f>(((J928/60)/60)/24)+DATE(1970,1,1)+(-5/24)</f>
        <v>42429.783391203695</v>
      </c>
      <c r="T928" s="10">
        <f>(((I928/60)/60)/24)+DATE(1970,1,1)+(-5/24)</f>
        <v>42459.741724537038</v>
      </c>
    </row>
    <row r="929" spans="1:20" ht="43.2" x14ac:dyDescent="0.3">
      <c r="A929">
        <v>2307</v>
      </c>
      <c r="B929" s="3" t="s">
        <v>2307</v>
      </c>
      <c r="C929" s="3" t="s">
        <v>6416</v>
      </c>
      <c r="D929">
        <v>1964.47</v>
      </c>
      <c r="E929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8278</v>
      </c>
      <c r="O929" s="5">
        <f>((E929/D929) *100)</f>
        <v>106.65777537961894</v>
      </c>
      <c r="P929" s="6">
        <f>IF(L929 = 0, 0, E929/L929)</f>
        <v>27.936800000000002</v>
      </c>
      <c r="Q929" t="str">
        <f>MID(N929,1,FIND("/",N929,1)-1)</f>
        <v>music</v>
      </c>
      <c r="R929" t="str">
        <f>MID(N929,FIND("/",N929,1)+1,LEN(N929))</f>
        <v>indie rock</v>
      </c>
      <c r="S929" s="10">
        <f>(((J929/60)/60)/24)+DATE(1970,1,1)+(-5/24)</f>
        <v>41004.594131944439</v>
      </c>
      <c r="T929" s="10">
        <f>(((I929/60)/60)/24)+DATE(1970,1,1)+(-5/24)</f>
        <v>41034.59407407407</v>
      </c>
    </row>
    <row r="930" spans="1:20" ht="43.2" x14ac:dyDescent="0.3">
      <c r="A930">
        <v>2750</v>
      </c>
      <c r="B930" s="3" t="s">
        <v>2749</v>
      </c>
      <c r="C930" s="3" t="s">
        <v>6859</v>
      </c>
      <c r="D930">
        <v>1999</v>
      </c>
      <c r="E930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8303</v>
      </c>
      <c r="O930" s="5">
        <f>((E930/D930) *100)</f>
        <v>0</v>
      </c>
      <c r="P930" s="6">
        <f>IF(L930 = 0, 0, E930/L930)</f>
        <v>0</v>
      </c>
      <c r="Q930" t="str">
        <f>MID(N930,1,FIND("/",N930,1)-1)</f>
        <v>publishing</v>
      </c>
      <c r="R930" t="str">
        <f>MID(N930,FIND("/",N930,1)+1,LEN(N930))</f>
        <v>children's books</v>
      </c>
      <c r="S930" s="10">
        <f>(((J930/60)/60)/24)+DATE(1970,1,1)+(-5/24)</f>
        <v>41078.69149305555</v>
      </c>
      <c r="T930" s="10">
        <f>(((I930/60)/60)/24)+DATE(1970,1,1)+(-5/24)</f>
        <v>41090.625</v>
      </c>
    </row>
    <row r="931" spans="1:20" ht="57.6" x14ac:dyDescent="0.3">
      <c r="A931">
        <v>2534</v>
      </c>
      <c r="B931" s="3" t="s">
        <v>2533</v>
      </c>
      <c r="C931" s="3" t="s">
        <v>6643</v>
      </c>
      <c r="D931">
        <v>2000</v>
      </c>
      <c r="E931">
        <v>2100</v>
      </c>
      <c r="F931" t="s">
        <v>8218</v>
      </c>
      <c r="G931" t="s">
        <v>8223</v>
      </c>
      <c r="H931" t="s">
        <v>8245</v>
      </c>
      <c r="I931">
        <v>1262325600</v>
      </c>
      <c r="J931">
        <v>1257871712</v>
      </c>
      <c r="K931" t="b">
        <v>0</v>
      </c>
      <c r="L931">
        <v>14</v>
      </c>
      <c r="M931" t="b">
        <v>1</v>
      </c>
      <c r="N931" t="s">
        <v>8299</v>
      </c>
      <c r="O931" s="5">
        <f>((E931/D931) *100)</f>
        <v>105</v>
      </c>
      <c r="P931" s="6">
        <f>IF(L931 = 0, 0, E931/L931)</f>
        <v>150</v>
      </c>
      <c r="Q931" t="str">
        <f>MID(N931,1,FIND("/",N931,1)-1)</f>
        <v>music</v>
      </c>
      <c r="R931" t="str">
        <f>MID(N931,FIND("/",N931,1)+1,LEN(N931))</f>
        <v>classical music</v>
      </c>
      <c r="S931" s="10">
        <f>(((J931/60)/60)/24)+DATE(1970,1,1)+(-5/24)</f>
        <v>40127.492037037038</v>
      </c>
      <c r="T931" s="10">
        <f>(((I931/60)/60)/24)+DATE(1970,1,1)+(-5/24)</f>
        <v>40179.041666666664</v>
      </c>
    </row>
    <row r="932" spans="1:20" ht="43.2" x14ac:dyDescent="0.3">
      <c r="A932">
        <v>2143</v>
      </c>
      <c r="B932" s="3" t="s">
        <v>2143</v>
      </c>
      <c r="C932" s="3" t="s">
        <v>6252</v>
      </c>
      <c r="D932">
        <v>2000</v>
      </c>
      <c r="E932">
        <v>225</v>
      </c>
      <c r="F932" t="s">
        <v>8220</v>
      </c>
      <c r="G932" t="s">
        <v>8223</v>
      </c>
      <c r="H932" t="s">
        <v>8245</v>
      </c>
      <c r="I932">
        <v>1279738800</v>
      </c>
      <c r="J932">
        <v>1275599812</v>
      </c>
      <c r="K932" t="b">
        <v>0</v>
      </c>
      <c r="L932">
        <v>5</v>
      </c>
      <c r="M932" t="b">
        <v>0</v>
      </c>
      <c r="N932" t="s">
        <v>8281</v>
      </c>
      <c r="O932" s="5">
        <f>((E932/D932) *100)</f>
        <v>11.25</v>
      </c>
      <c r="P932" s="6">
        <f>IF(L932 = 0, 0, E932/L932)</f>
        <v>45</v>
      </c>
      <c r="Q932" t="str">
        <f>MID(N932,1,FIND("/",N932,1)-1)</f>
        <v>games</v>
      </c>
      <c r="R932" t="str">
        <f>MID(N932,FIND("/",N932,1)+1,LEN(N932))</f>
        <v>video games</v>
      </c>
      <c r="S932" s="10">
        <f>(((J932/60)/60)/24)+DATE(1970,1,1)+(-5/24)</f>
        <v>40332.678379629629</v>
      </c>
      <c r="T932" s="10">
        <f>(((I932/60)/60)/24)+DATE(1970,1,1)+(-5/24)</f>
        <v>40380.583333333328</v>
      </c>
    </row>
    <row r="933" spans="1:20" ht="57.6" x14ac:dyDescent="0.3">
      <c r="A933">
        <v>2149</v>
      </c>
      <c r="B933" s="3" t="s">
        <v>2149</v>
      </c>
      <c r="C933" s="3" t="s">
        <v>6258</v>
      </c>
      <c r="D933">
        <v>2000</v>
      </c>
      <c r="E933">
        <v>0</v>
      </c>
      <c r="F933" t="s">
        <v>8220</v>
      </c>
      <c r="G933" t="s">
        <v>8223</v>
      </c>
      <c r="H933" t="s">
        <v>8245</v>
      </c>
      <c r="I933">
        <v>1280534400</v>
      </c>
      <c r="J933">
        <v>1277512556</v>
      </c>
      <c r="K933" t="b">
        <v>0</v>
      </c>
      <c r="L933">
        <v>0</v>
      </c>
      <c r="M933" t="b">
        <v>0</v>
      </c>
      <c r="N933" t="s">
        <v>8281</v>
      </c>
      <c r="O933" s="5">
        <f>((E933/D933) *100)</f>
        <v>0</v>
      </c>
      <c r="P933" s="6">
        <f>IF(L933 = 0, 0, E933/L933)</f>
        <v>0</v>
      </c>
      <c r="Q933" t="str">
        <f>MID(N933,1,FIND("/",N933,1)-1)</f>
        <v>games</v>
      </c>
      <c r="R933" t="str">
        <f>MID(N933,FIND("/",N933,1)+1,LEN(N933))</f>
        <v>video games</v>
      </c>
      <c r="S933" s="10">
        <f>(((J933/60)/60)/24)+DATE(1970,1,1)+(-5/24)</f>
        <v>40354.816620370366</v>
      </c>
      <c r="T933" s="10">
        <f>(((I933/60)/60)/24)+DATE(1970,1,1)+(-5/24)</f>
        <v>40389.791666666664</v>
      </c>
    </row>
    <row r="934" spans="1:20" ht="43.2" x14ac:dyDescent="0.3">
      <c r="A934">
        <v>1651</v>
      </c>
      <c r="B934" s="3" t="s">
        <v>1651</v>
      </c>
      <c r="C934" s="3" t="s">
        <v>5760</v>
      </c>
      <c r="D934">
        <v>2000</v>
      </c>
      <c r="E934">
        <v>2015</v>
      </c>
      <c r="F934" t="s">
        <v>8218</v>
      </c>
      <c r="G934" t="s">
        <v>8223</v>
      </c>
      <c r="H934" t="s">
        <v>8245</v>
      </c>
      <c r="I934">
        <v>1303801140</v>
      </c>
      <c r="J934">
        <v>1300916220</v>
      </c>
      <c r="K934" t="b">
        <v>0</v>
      </c>
      <c r="L934">
        <v>20</v>
      </c>
      <c r="M934" t="b">
        <v>1</v>
      </c>
      <c r="N934" t="s">
        <v>8291</v>
      </c>
      <c r="O934" s="5">
        <f>((E934/D934) *100)</f>
        <v>100.75</v>
      </c>
      <c r="P934" s="6">
        <f>IF(L934 = 0, 0, E934/L934)</f>
        <v>100.75</v>
      </c>
      <c r="Q934" t="str">
        <f>MID(N934,1,FIND("/",N934,1)-1)</f>
        <v>music</v>
      </c>
      <c r="R934" t="str">
        <f>MID(N934,FIND("/",N934,1)+1,LEN(N934))</f>
        <v>pop</v>
      </c>
      <c r="S934" s="10">
        <f>(((J934/60)/60)/24)+DATE(1970,1,1)+(-5/24)</f>
        <v>40625.692361111105</v>
      </c>
      <c r="T934" s="10">
        <f>(((I934/60)/60)/24)+DATE(1970,1,1)+(-5/24)</f>
        <v>40659.082638888889</v>
      </c>
    </row>
    <row r="935" spans="1:20" ht="43.2" x14ac:dyDescent="0.3">
      <c r="A935">
        <v>1634</v>
      </c>
      <c r="B935" s="3" t="s">
        <v>1634</v>
      </c>
      <c r="C935" s="3" t="s">
        <v>5743</v>
      </c>
      <c r="D935">
        <v>2000</v>
      </c>
      <c r="E935">
        <v>2010</v>
      </c>
      <c r="F935" t="s">
        <v>8218</v>
      </c>
      <c r="G935" t="s">
        <v>8223</v>
      </c>
      <c r="H935" t="s">
        <v>8245</v>
      </c>
      <c r="I935">
        <v>1306994340</v>
      </c>
      <c r="J935">
        <v>1303706001</v>
      </c>
      <c r="K935" t="b">
        <v>0</v>
      </c>
      <c r="L935">
        <v>32</v>
      </c>
      <c r="M935" t="b">
        <v>1</v>
      </c>
      <c r="N935" t="s">
        <v>8275</v>
      </c>
      <c r="O935" s="5">
        <f>((E935/D935) *100)</f>
        <v>100.49999999999999</v>
      </c>
      <c r="P935" s="6">
        <f>IF(L935 = 0, 0, E935/L935)</f>
        <v>62.8125</v>
      </c>
      <c r="Q935" t="str">
        <f>MID(N935,1,FIND("/",N935,1)-1)</f>
        <v>music</v>
      </c>
      <c r="R935" t="str">
        <f>MID(N935,FIND("/",N935,1)+1,LEN(N935))</f>
        <v>rock</v>
      </c>
      <c r="S935" s="10">
        <f>(((J935/60)/60)/24)+DATE(1970,1,1)+(-5/24)</f>
        <v>40657.981493055551</v>
      </c>
      <c r="T935" s="10">
        <f>(((I935/60)/60)/24)+DATE(1970,1,1)+(-5/24)</f>
        <v>40696.040972222218</v>
      </c>
    </row>
    <row r="936" spans="1:20" ht="43.2" x14ac:dyDescent="0.3">
      <c r="A936">
        <v>801</v>
      </c>
      <c r="B936" s="3" t="s">
        <v>801</v>
      </c>
      <c r="C936" s="3" t="s">
        <v>4910</v>
      </c>
      <c r="D936">
        <v>2000</v>
      </c>
      <c r="E936">
        <v>2230.4299999999998</v>
      </c>
      <c r="F936" t="s">
        <v>8218</v>
      </c>
      <c r="G936" t="s">
        <v>8223</v>
      </c>
      <c r="H936" t="s">
        <v>8245</v>
      </c>
      <c r="I936">
        <v>1309547120</v>
      </c>
      <c r="J936">
        <v>1306955120</v>
      </c>
      <c r="K936" t="b">
        <v>0</v>
      </c>
      <c r="L936">
        <v>51</v>
      </c>
      <c r="M936" t="b">
        <v>1</v>
      </c>
      <c r="N936" t="s">
        <v>8275</v>
      </c>
      <c r="O936" s="5">
        <f>((E936/D936) *100)</f>
        <v>111.52149999999999</v>
      </c>
      <c r="P936" s="6">
        <f>IF(L936 = 0, 0, E936/L936)</f>
        <v>43.733921568627444</v>
      </c>
      <c r="Q936" t="str">
        <f>MID(N936,1,FIND("/",N936,1)-1)</f>
        <v>music</v>
      </c>
      <c r="R936" t="str">
        <f>MID(N936,FIND("/",N936,1)+1,LEN(N936))</f>
        <v>rock</v>
      </c>
      <c r="S936" s="10">
        <f>(((J936/60)/60)/24)+DATE(1970,1,1)+(-5/24)</f>
        <v>40695.587037037032</v>
      </c>
      <c r="T936" s="10">
        <f>(((I936/60)/60)/24)+DATE(1970,1,1)+(-5/24)</f>
        <v>40725.587037037032</v>
      </c>
    </row>
    <row r="937" spans="1:20" ht="43.2" x14ac:dyDescent="0.3">
      <c r="A937">
        <v>2111</v>
      </c>
      <c r="B937" s="3" t="s">
        <v>2111</v>
      </c>
      <c r="C937" s="3" t="s">
        <v>6220</v>
      </c>
      <c r="D937">
        <v>2000</v>
      </c>
      <c r="E937">
        <v>2130</v>
      </c>
      <c r="F937" t="s">
        <v>8218</v>
      </c>
      <c r="G937" t="s">
        <v>8223</v>
      </c>
      <c r="H937" t="s">
        <v>8245</v>
      </c>
      <c r="I937">
        <v>1313370000</v>
      </c>
      <c r="J937">
        <v>1307594625</v>
      </c>
      <c r="K937" t="b">
        <v>0</v>
      </c>
      <c r="L937">
        <v>39</v>
      </c>
      <c r="M937" t="b">
        <v>1</v>
      </c>
      <c r="N937" t="s">
        <v>8278</v>
      </c>
      <c r="O937" s="5">
        <f>((E937/D937) *100)</f>
        <v>106.5</v>
      </c>
      <c r="P937" s="6">
        <f>IF(L937 = 0, 0, E937/L937)</f>
        <v>54.615384615384613</v>
      </c>
      <c r="Q937" t="str">
        <f>MID(N937,1,FIND("/",N937,1)-1)</f>
        <v>music</v>
      </c>
      <c r="R937" t="str">
        <f>MID(N937,FIND("/",N937,1)+1,LEN(N937))</f>
        <v>indie rock</v>
      </c>
      <c r="S937" s="10">
        <f>(((J937/60)/60)/24)+DATE(1970,1,1)+(-5/24)</f>
        <v>40702.988715277774</v>
      </c>
      <c r="T937" s="10">
        <f>(((I937/60)/60)/24)+DATE(1970,1,1)+(-5/24)</f>
        <v>40769.833333333328</v>
      </c>
    </row>
    <row r="938" spans="1:20" ht="57.6" x14ac:dyDescent="0.3">
      <c r="A938">
        <v>1679</v>
      </c>
      <c r="B938" s="3" t="s">
        <v>1679</v>
      </c>
      <c r="C938" s="3" t="s">
        <v>5788</v>
      </c>
      <c r="D938">
        <v>2000</v>
      </c>
      <c r="E938">
        <v>3500</v>
      </c>
      <c r="F938" t="s">
        <v>8218</v>
      </c>
      <c r="G938" t="s">
        <v>8223</v>
      </c>
      <c r="H938" t="s">
        <v>8245</v>
      </c>
      <c r="I938">
        <v>1311298745</v>
      </c>
      <c r="J938">
        <v>1309311545</v>
      </c>
      <c r="K938" t="b">
        <v>0</v>
      </c>
      <c r="L938">
        <v>56</v>
      </c>
      <c r="M938" t="b">
        <v>1</v>
      </c>
      <c r="N938" t="s">
        <v>8291</v>
      </c>
      <c r="O938" s="5">
        <f>((E938/D938) *100)</f>
        <v>175</v>
      </c>
      <c r="P938" s="6">
        <f>IF(L938 = 0, 0, E938/L938)</f>
        <v>62.5</v>
      </c>
      <c r="Q938" t="str">
        <f>MID(N938,1,FIND("/",N938,1)-1)</f>
        <v>music</v>
      </c>
      <c r="R938" t="str">
        <f>MID(N938,FIND("/",N938,1)+1,LEN(N938))</f>
        <v>pop</v>
      </c>
      <c r="S938" s="10">
        <f>(((J938/60)/60)/24)+DATE(1970,1,1)+(-5/24)</f>
        <v>40722.860474537032</v>
      </c>
      <c r="T938" s="10">
        <f>(((I938/60)/60)/24)+DATE(1970,1,1)+(-5/24)</f>
        <v>40745.860474537032</v>
      </c>
    </row>
    <row r="939" spans="1:20" ht="28.8" x14ac:dyDescent="0.3">
      <c r="A939">
        <v>1495</v>
      </c>
      <c r="B939" s="3" t="s">
        <v>1495</v>
      </c>
      <c r="C939" s="3" t="s">
        <v>5604</v>
      </c>
      <c r="D939">
        <v>2000</v>
      </c>
      <c r="E939">
        <v>0</v>
      </c>
      <c r="F939" t="s">
        <v>8220</v>
      </c>
      <c r="G939" t="s">
        <v>8223</v>
      </c>
      <c r="H939" t="s">
        <v>8245</v>
      </c>
      <c r="I939">
        <v>1314471431</v>
      </c>
      <c r="J939">
        <v>1311879431</v>
      </c>
      <c r="K939" t="b">
        <v>0</v>
      </c>
      <c r="L939">
        <v>0</v>
      </c>
      <c r="M939" t="b">
        <v>0</v>
      </c>
      <c r="N939" t="s">
        <v>8274</v>
      </c>
      <c r="O939" s="5">
        <f>((E939/D939) *100)</f>
        <v>0</v>
      </c>
      <c r="P939" s="6">
        <f>IF(L939 = 0, 0, E939/L939)</f>
        <v>0</v>
      </c>
      <c r="Q939" t="str">
        <f>MID(N939,1,FIND("/",N939,1)-1)</f>
        <v>publishing</v>
      </c>
      <c r="R939" t="str">
        <f>MID(N939,FIND("/",N939,1)+1,LEN(N939))</f>
        <v>fiction</v>
      </c>
      <c r="S939" s="10">
        <f>(((J939/60)/60)/24)+DATE(1970,1,1)+(-5/24)</f>
        <v>40752.581377314811</v>
      </c>
      <c r="T939" s="10">
        <f>(((I939/60)/60)/24)+DATE(1970,1,1)+(-5/24)</f>
        <v>40782.581377314811</v>
      </c>
    </row>
    <row r="940" spans="1:20" ht="43.2" x14ac:dyDescent="0.3">
      <c r="A940">
        <v>2485</v>
      </c>
      <c r="B940" s="3" t="s">
        <v>2484</v>
      </c>
      <c r="C940" s="3" t="s">
        <v>6594</v>
      </c>
      <c r="D940">
        <v>2000</v>
      </c>
      <c r="E940">
        <v>2065</v>
      </c>
      <c r="F940" t="s">
        <v>8218</v>
      </c>
      <c r="G940" t="s">
        <v>8223</v>
      </c>
      <c r="H940" t="s">
        <v>8245</v>
      </c>
      <c r="I940">
        <v>1318463879</v>
      </c>
      <c r="J940">
        <v>1315439879</v>
      </c>
      <c r="K940" t="b">
        <v>0</v>
      </c>
      <c r="L940">
        <v>41</v>
      </c>
      <c r="M940" t="b">
        <v>1</v>
      </c>
      <c r="N940" t="s">
        <v>8278</v>
      </c>
      <c r="O940" s="5">
        <f>((E940/D940) *100)</f>
        <v>103.25</v>
      </c>
      <c r="P940" s="6">
        <f>IF(L940 = 0, 0, E940/L940)</f>
        <v>50.365853658536587</v>
      </c>
      <c r="Q940" t="str">
        <f>MID(N940,1,FIND("/",N940,1)-1)</f>
        <v>music</v>
      </c>
      <c r="R940" t="str">
        <f>MID(N940,FIND("/",N940,1)+1,LEN(N940))</f>
        <v>indie rock</v>
      </c>
      <c r="S940" s="10">
        <f>(((J940/60)/60)/24)+DATE(1970,1,1)+(-5/24)</f>
        <v>40793.790266203701</v>
      </c>
      <c r="T940" s="10">
        <f>(((I940/60)/60)/24)+DATE(1970,1,1)+(-5/24)</f>
        <v>40828.790266203701</v>
      </c>
    </row>
    <row r="941" spans="1:20" ht="43.2" x14ac:dyDescent="0.3">
      <c r="A941">
        <v>407</v>
      </c>
      <c r="B941" s="3" t="s">
        <v>407</v>
      </c>
      <c r="C941" s="3" t="s">
        <v>4516</v>
      </c>
      <c r="D941">
        <v>2000</v>
      </c>
      <c r="E941">
        <v>2031</v>
      </c>
      <c r="F941" t="s">
        <v>8218</v>
      </c>
      <c r="G941" t="s">
        <v>8223</v>
      </c>
      <c r="H941" t="s">
        <v>8245</v>
      </c>
      <c r="I941">
        <v>1321739650</v>
      </c>
      <c r="J941">
        <v>1316552050</v>
      </c>
      <c r="K941" t="b">
        <v>0</v>
      </c>
      <c r="L941">
        <v>22</v>
      </c>
      <c r="M941" t="b">
        <v>1</v>
      </c>
      <c r="N941" t="s">
        <v>8268</v>
      </c>
      <c r="O941" s="5">
        <f>((E941/D941) *100)</f>
        <v>101.55000000000001</v>
      </c>
      <c r="P941" s="6">
        <f>IF(L941 = 0, 0, E941/L941)</f>
        <v>92.318181818181813</v>
      </c>
      <c r="Q941" t="str">
        <f>MID(N941,1,FIND("/",N941,1)-1)</f>
        <v>film &amp; video</v>
      </c>
      <c r="R941" t="str">
        <f>MID(N941,FIND("/",N941,1)+1,LEN(N941))</f>
        <v>documentary</v>
      </c>
      <c r="S941" s="10">
        <f>(((J941/60)/60)/24)+DATE(1970,1,1)+(-5/24)</f>
        <v>40806.662615740737</v>
      </c>
      <c r="T941" s="10">
        <f>(((I941/60)/60)/24)+DATE(1970,1,1)+(-5/24)</f>
        <v>40866.704282407409</v>
      </c>
    </row>
    <row r="942" spans="1:20" ht="43.2" x14ac:dyDescent="0.3">
      <c r="A942">
        <v>1246</v>
      </c>
      <c r="B942" s="3" t="s">
        <v>1246</v>
      </c>
      <c r="C942" s="3" t="s">
        <v>5355</v>
      </c>
      <c r="D942">
        <v>2000</v>
      </c>
      <c r="E942">
        <v>2340</v>
      </c>
      <c r="F942" t="s">
        <v>8218</v>
      </c>
      <c r="G942" t="s">
        <v>8223</v>
      </c>
      <c r="H942" t="s">
        <v>8245</v>
      </c>
      <c r="I942">
        <v>1323136949</v>
      </c>
      <c r="J942">
        <v>1319245349</v>
      </c>
      <c r="K942" t="b">
        <v>1</v>
      </c>
      <c r="L942">
        <v>31</v>
      </c>
      <c r="M942" t="b">
        <v>1</v>
      </c>
      <c r="N942" t="s">
        <v>8275</v>
      </c>
      <c r="O942" s="5">
        <f>((E942/D942) *100)</f>
        <v>117</v>
      </c>
      <c r="P942" s="6">
        <f>IF(L942 = 0, 0, E942/L942)</f>
        <v>75.483870967741936</v>
      </c>
      <c r="Q942" t="str">
        <f>MID(N942,1,FIND("/",N942,1)-1)</f>
        <v>music</v>
      </c>
      <c r="R942" t="str">
        <f>MID(N942,FIND("/",N942,1)+1,LEN(N942))</f>
        <v>rock</v>
      </c>
      <c r="S942" s="10">
        <f>(((J942/60)/60)/24)+DATE(1970,1,1)+(-5/24)</f>
        <v>40837.835057870368</v>
      </c>
      <c r="T942" s="10">
        <f>(((I942/60)/60)/24)+DATE(1970,1,1)+(-5/24)</f>
        <v>40882.876724537033</v>
      </c>
    </row>
    <row r="943" spans="1:20" ht="28.8" x14ac:dyDescent="0.3">
      <c r="A943">
        <v>1603</v>
      </c>
      <c r="B943" s="3" t="s">
        <v>1603</v>
      </c>
      <c r="C943" s="3" t="s">
        <v>5712</v>
      </c>
      <c r="D943">
        <v>2000</v>
      </c>
      <c r="E943">
        <v>2000.66</v>
      </c>
      <c r="F943" t="s">
        <v>8218</v>
      </c>
      <c r="G943" t="s">
        <v>8223</v>
      </c>
      <c r="H943" t="s">
        <v>8245</v>
      </c>
      <c r="I943">
        <v>1327723459</v>
      </c>
      <c r="J943">
        <v>1322539459</v>
      </c>
      <c r="K943" t="b">
        <v>0</v>
      </c>
      <c r="L943">
        <v>30</v>
      </c>
      <c r="M943" t="b">
        <v>1</v>
      </c>
      <c r="N943" t="s">
        <v>8275</v>
      </c>
      <c r="O943" s="5">
        <f>((E943/D943) *100)</f>
        <v>100.03299999999999</v>
      </c>
      <c r="P943" s="6">
        <f>IF(L943 = 0, 0, E943/L943)</f>
        <v>66.688666666666663</v>
      </c>
      <c r="Q943" t="str">
        <f>MID(N943,1,FIND("/",N943,1)-1)</f>
        <v>music</v>
      </c>
      <c r="R943" t="str">
        <f>MID(N943,FIND("/",N943,1)+1,LEN(N943))</f>
        <v>rock</v>
      </c>
      <c r="S943" s="10">
        <f>(((J943/60)/60)/24)+DATE(1970,1,1)+(-5/24)</f>
        <v>40875.961331018516</v>
      </c>
      <c r="T943" s="10">
        <f>(((I943/60)/60)/24)+DATE(1970,1,1)+(-5/24)</f>
        <v>40935.961331018516</v>
      </c>
    </row>
    <row r="944" spans="1:20" ht="43.2" x14ac:dyDescent="0.3">
      <c r="A944">
        <v>2101</v>
      </c>
      <c r="B944" s="3" t="s">
        <v>2101</v>
      </c>
      <c r="C944" s="3" t="s">
        <v>6210</v>
      </c>
      <c r="D944">
        <v>2000</v>
      </c>
      <c r="E944">
        <v>2265</v>
      </c>
      <c r="F944" t="s">
        <v>8218</v>
      </c>
      <c r="G944" t="s">
        <v>8223</v>
      </c>
      <c r="H944" t="s">
        <v>8245</v>
      </c>
      <c r="I944">
        <v>1329104114</v>
      </c>
      <c r="J944">
        <v>1323920114</v>
      </c>
      <c r="K944" t="b">
        <v>0</v>
      </c>
      <c r="L944">
        <v>44</v>
      </c>
      <c r="M944" t="b">
        <v>1</v>
      </c>
      <c r="N944" t="s">
        <v>8278</v>
      </c>
      <c r="O944" s="5">
        <f>((E944/D944) *100)</f>
        <v>113.25</v>
      </c>
      <c r="P944" s="6">
        <f>IF(L944 = 0, 0, E944/L944)</f>
        <v>51.477272727272727</v>
      </c>
      <c r="Q944" t="str">
        <f>MID(N944,1,FIND("/",N944,1)-1)</f>
        <v>music</v>
      </c>
      <c r="R944" t="str">
        <f>MID(N944,FIND("/",N944,1)+1,LEN(N944))</f>
        <v>indie rock</v>
      </c>
      <c r="S944" s="10">
        <f>(((J944/60)/60)/24)+DATE(1970,1,1)+(-5/24)</f>
        <v>40891.941134259258</v>
      </c>
      <c r="T944" s="10">
        <f>(((I944/60)/60)/24)+DATE(1970,1,1)+(-5/24)</f>
        <v>40951.941134259258</v>
      </c>
    </row>
    <row r="945" spans="1:20" ht="43.2" x14ac:dyDescent="0.3">
      <c r="A945">
        <v>838</v>
      </c>
      <c r="B945" s="3" t="s">
        <v>838</v>
      </c>
      <c r="C945" s="3" t="s">
        <v>4947</v>
      </c>
      <c r="D945">
        <v>2000</v>
      </c>
      <c r="E945">
        <v>2908</v>
      </c>
      <c r="F945" t="s">
        <v>8218</v>
      </c>
      <c r="G945" t="s">
        <v>8223</v>
      </c>
      <c r="H945" t="s">
        <v>8245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8275</v>
      </c>
      <c r="O945" s="5">
        <f>((E945/D945) *100)</f>
        <v>145.4</v>
      </c>
      <c r="P945" s="6">
        <f>IF(L945 = 0, 0, E945/L945)</f>
        <v>47.672131147540981</v>
      </c>
      <c r="Q945" t="str">
        <f>MID(N945,1,FIND("/",N945,1)-1)</f>
        <v>music</v>
      </c>
      <c r="R945" t="str">
        <f>MID(N945,FIND("/",N945,1)+1,LEN(N945))</f>
        <v>rock</v>
      </c>
      <c r="S945" s="10">
        <f>(((J945/60)/60)/24)+DATE(1970,1,1)+(-5/24)</f>
        <v>40895.689641203702</v>
      </c>
      <c r="T945" s="10">
        <f>(((I945/60)/60)/24)+DATE(1970,1,1)+(-5/24)</f>
        <v>40925.689641203702</v>
      </c>
    </row>
    <row r="946" spans="1:20" ht="43.2" x14ac:dyDescent="0.3">
      <c r="A946">
        <v>863</v>
      </c>
      <c r="B946" s="3" t="s">
        <v>863</v>
      </c>
      <c r="C946" s="3" t="s">
        <v>4972</v>
      </c>
      <c r="D946">
        <v>2000</v>
      </c>
      <c r="E946">
        <v>90</v>
      </c>
      <c r="F946" t="s">
        <v>8220</v>
      </c>
      <c r="G946" t="s">
        <v>8223</v>
      </c>
      <c r="H946" t="s">
        <v>8245</v>
      </c>
      <c r="I946">
        <v>1329014966</v>
      </c>
      <c r="J946">
        <v>1326422966</v>
      </c>
      <c r="K946" t="b">
        <v>0</v>
      </c>
      <c r="L946">
        <v>5</v>
      </c>
      <c r="M946" t="b">
        <v>0</v>
      </c>
      <c r="N946" t="s">
        <v>8277</v>
      </c>
      <c r="O946" s="5">
        <f>((E946/D946) *100)</f>
        <v>4.5</v>
      </c>
      <c r="P946" s="6">
        <f>IF(L946 = 0, 0, E946/L946)</f>
        <v>18</v>
      </c>
      <c r="Q946" t="str">
        <f>MID(N946,1,FIND("/",N946,1)-1)</f>
        <v>music</v>
      </c>
      <c r="R946" t="str">
        <f>MID(N946,FIND("/",N946,1)+1,LEN(N946))</f>
        <v>jazz</v>
      </c>
      <c r="S946" s="10">
        <f>(((J946/60)/60)/24)+DATE(1970,1,1)+(-5/24)</f>
        <v>40920.909328703703</v>
      </c>
      <c r="T946" s="10">
        <f>(((I946/60)/60)/24)+DATE(1970,1,1)+(-5/24)</f>
        <v>40950.909328703703</v>
      </c>
    </row>
    <row r="947" spans="1:20" ht="43.2" x14ac:dyDescent="0.3">
      <c r="A947">
        <v>3172</v>
      </c>
      <c r="B947" s="3" t="s">
        <v>3171</v>
      </c>
      <c r="C947" s="3" t="s">
        <v>7281</v>
      </c>
      <c r="D947">
        <v>2000</v>
      </c>
      <c r="E947">
        <v>2300</v>
      </c>
      <c r="F947" t="s">
        <v>8218</v>
      </c>
      <c r="G947" t="s">
        <v>8223</v>
      </c>
      <c r="H947" t="s">
        <v>8245</v>
      </c>
      <c r="I947">
        <v>1329240668</v>
      </c>
      <c r="J947">
        <v>1326648668</v>
      </c>
      <c r="K947" t="b">
        <v>1</v>
      </c>
      <c r="L947">
        <v>29</v>
      </c>
      <c r="M947" t="b">
        <v>1</v>
      </c>
      <c r="N947" t="s">
        <v>8270</v>
      </c>
      <c r="O947" s="5">
        <f>((E947/D947) *100)</f>
        <v>114.99999999999999</v>
      </c>
      <c r="P947" s="6">
        <f>IF(L947 = 0, 0, E947/L947)</f>
        <v>79.310344827586206</v>
      </c>
      <c r="Q947" t="str">
        <f>MID(N947,1,FIND("/",N947,1)-1)</f>
        <v>theater</v>
      </c>
      <c r="R947" t="str">
        <f>MID(N947,FIND("/",N947,1)+1,LEN(N947))</f>
        <v>plays</v>
      </c>
      <c r="S947" s="10">
        <f>(((J947/60)/60)/24)+DATE(1970,1,1)+(-5/24)</f>
        <v>40923.521620370368</v>
      </c>
      <c r="T947" s="10">
        <f>(((I947/60)/60)/24)+DATE(1970,1,1)+(-5/24)</f>
        <v>40953.521620370368</v>
      </c>
    </row>
    <row r="948" spans="1:20" ht="43.2" x14ac:dyDescent="0.3">
      <c r="A948">
        <v>884</v>
      </c>
      <c r="B948" s="3" t="s">
        <v>884</v>
      </c>
      <c r="C948" s="3" t="s">
        <v>4993</v>
      </c>
      <c r="D948">
        <v>2000</v>
      </c>
      <c r="E948">
        <v>20</v>
      </c>
      <c r="F948" t="s">
        <v>8220</v>
      </c>
      <c r="G948" t="s">
        <v>8223</v>
      </c>
      <c r="H948" t="s">
        <v>8245</v>
      </c>
      <c r="I948">
        <v>1336789860</v>
      </c>
      <c r="J948">
        <v>1331666146</v>
      </c>
      <c r="K948" t="b">
        <v>0</v>
      </c>
      <c r="L948">
        <v>2</v>
      </c>
      <c r="M948" t="b">
        <v>0</v>
      </c>
      <c r="N948" t="s">
        <v>8278</v>
      </c>
      <c r="O948" s="5">
        <f>((E948/D948) *100)</f>
        <v>1</v>
      </c>
      <c r="P948" s="6">
        <f>IF(L948 = 0, 0, E948/L948)</f>
        <v>10</v>
      </c>
      <c r="Q948" t="str">
        <f>MID(N948,1,FIND("/",N948,1)-1)</f>
        <v>music</v>
      </c>
      <c r="R948" t="str">
        <f>MID(N948,FIND("/",N948,1)+1,LEN(N948))</f>
        <v>indie rock</v>
      </c>
      <c r="S948" s="10">
        <f>(((J948/60)/60)/24)+DATE(1970,1,1)+(-5/24)</f>
        <v>40981.594282407401</v>
      </c>
      <c r="T948" s="10">
        <f>(((I948/60)/60)/24)+DATE(1970,1,1)+(-5/24)</f>
        <v>41040.896527777775</v>
      </c>
    </row>
    <row r="949" spans="1:20" ht="43.2" x14ac:dyDescent="0.3">
      <c r="A949">
        <v>2292</v>
      </c>
      <c r="B949" s="3" t="s">
        <v>2292</v>
      </c>
      <c r="C949" s="3" t="s">
        <v>6401</v>
      </c>
      <c r="D949">
        <v>2000</v>
      </c>
      <c r="E949">
        <v>2145.0100000000002</v>
      </c>
      <c r="F949" t="s">
        <v>8218</v>
      </c>
      <c r="G949" t="s">
        <v>8223</v>
      </c>
      <c r="H949" t="s">
        <v>8245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8275</v>
      </c>
      <c r="O949" s="5">
        <f>((E949/D949) *100)</f>
        <v>107.2505</v>
      </c>
      <c r="P949" s="6">
        <f>IF(L949 = 0, 0, E949/L949)</f>
        <v>46.630652173913049</v>
      </c>
      <c r="Q949" t="str">
        <f>MID(N949,1,FIND("/",N949,1)-1)</f>
        <v>music</v>
      </c>
      <c r="R949" t="str">
        <f>MID(N949,FIND("/",N949,1)+1,LEN(N949))</f>
        <v>rock</v>
      </c>
      <c r="S949" s="10">
        <f>(((J949/60)/60)/24)+DATE(1970,1,1)+(-5/24)</f>
        <v>40987.489305555551</v>
      </c>
      <c r="T949" s="10">
        <f>(((I949/60)/60)/24)+DATE(1970,1,1)+(-5/24)</f>
        <v>41017.489305555551</v>
      </c>
    </row>
    <row r="950" spans="1:20" ht="43.2" x14ac:dyDescent="0.3">
      <c r="A950">
        <v>835</v>
      </c>
      <c r="B950" s="3" t="s">
        <v>835</v>
      </c>
      <c r="C950" s="3" t="s">
        <v>4944</v>
      </c>
      <c r="D950">
        <v>2000</v>
      </c>
      <c r="E950">
        <v>2345</v>
      </c>
      <c r="F950" t="s">
        <v>8218</v>
      </c>
      <c r="G950" t="s">
        <v>8223</v>
      </c>
      <c r="H950" t="s">
        <v>8245</v>
      </c>
      <c r="I950">
        <v>1337396400</v>
      </c>
      <c r="J950">
        <v>1333709958</v>
      </c>
      <c r="K950" t="b">
        <v>0</v>
      </c>
      <c r="L950">
        <v>40</v>
      </c>
      <c r="M950" t="b">
        <v>1</v>
      </c>
      <c r="N950" t="s">
        <v>8275</v>
      </c>
      <c r="O950" s="5">
        <f>((E950/D950) *100)</f>
        <v>117.25000000000001</v>
      </c>
      <c r="P950" s="6">
        <f>IF(L950 = 0, 0, E950/L950)</f>
        <v>58.625</v>
      </c>
      <c r="Q950" t="str">
        <f>MID(N950,1,FIND("/",N950,1)-1)</f>
        <v>music</v>
      </c>
      <c r="R950" t="str">
        <f>MID(N950,FIND("/",N950,1)+1,LEN(N950))</f>
        <v>rock</v>
      </c>
      <c r="S950" s="10">
        <f>(((J950/60)/60)/24)+DATE(1970,1,1)+(-5/24)</f>
        <v>41005.249513888884</v>
      </c>
      <c r="T950" s="10">
        <f>(((I950/60)/60)/24)+DATE(1970,1,1)+(-5/24)</f>
        <v>41047.916666666664</v>
      </c>
    </row>
    <row r="951" spans="1:20" ht="57.6" x14ac:dyDescent="0.3">
      <c r="A951">
        <v>2555</v>
      </c>
      <c r="B951" s="3" t="s">
        <v>2554</v>
      </c>
      <c r="C951" s="3" t="s">
        <v>6664</v>
      </c>
      <c r="D951">
        <v>2000</v>
      </c>
      <c r="E951">
        <v>2147</v>
      </c>
      <c r="F951" t="s">
        <v>8218</v>
      </c>
      <c r="G951" t="s">
        <v>8223</v>
      </c>
      <c r="H951" t="s">
        <v>8245</v>
      </c>
      <c r="I951">
        <v>1338219793</v>
      </c>
      <c r="J951">
        <v>1335541393</v>
      </c>
      <c r="K951" t="b">
        <v>0</v>
      </c>
      <c r="L951">
        <v>35</v>
      </c>
      <c r="M951" t="b">
        <v>1</v>
      </c>
      <c r="N951" t="s">
        <v>8299</v>
      </c>
      <c r="O951" s="5">
        <f>((E951/D951) *100)</f>
        <v>107.35</v>
      </c>
      <c r="P951" s="6">
        <f>IF(L951 = 0, 0, E951/L951)</f>
        <v>61.342857142857142</v>
      </c>
      <c r="Q951" t="str">
        <f>MID(N951,1,FIND("/",N951,1)-1)</f>
        <v>music</v>
      </c>
      <c r="R951" t="str">
        <f>MID(N951,FIND("/",N951,1)+1,LEN(N951))</f>
        <v>classical music</v>
      </c>
      <c r="S951" s="10">
        <f>(((J951/60)/60)/24)+DATE(1970,1,1)+(-5/24)</f>
        <v>41026.44667824074</v>
      </c>
      <c r="T951" s="10">
        <f>(((I951/60)/60)/24)+DATE(1970,1,1)+(-5/24)</f>
        <v>41057.44667824074</v>
      </c>
    </row>
    <row r="952" spans="1:20" ht="43.2" x14ac:dyDescent="0.3">
      <c r="A952">
        <v>1931</v>
      </c>
      <c r="B952" s="3" t="s">
        <v>1931</v>
      </c>
      <c r="C952" s="3" t="s">
        <v>6040</v>
      </c>
      <c r="D952">
        <v>2000</v>
      </c>
      <c r="E952">
        <v>2412.02</v>
      </c>
      <c r="F952" t="s">
        <v>8218</v>
      </c>
      <c r="G952" t="s">
        <v>8223</v>
      </c>
      <c r="H952" t="s">
        <v>8245</v>
      </c>
      <c r="I952">
        <v>1337657400</v>
      </c>
      <c r="J952">
        <v>1336512309</v>
      </c>
      <c r="K952" t="b">
        <v>0</v>
      </c>
      <c r="L952">
        <v>50</v>
      </c>
      <c r="M952" t="b">
        <v>1</v>
      </c>
      <c r="N952" t="s">
        <v>8278</v>
      </c>
      <c r="O952" s="5">
        <f>((E952/D952) *100)</f>
        <v>120.601</v>
      </c>
      <c r="P952" s="6">
        <f>IF(L952 = 0, 0, E952/L952)</f>
        <v>48.240400000000001</v>
      </c>
      <c r="Q952" t="str">
        <f>MID(N952,1,FIND("/",N952,1)-1)</f>
        <v>music</v>
      </c>
      <c r="R952" t="str">
        <f>MID(N952,FIND("/",N952,1)+1,LEN(N952))</f>
        <v>indie rock</v>
      </c>
      <c r="S952" s="10">
        <f>(((J952/60)/60)/24)+DATE(1970,1,1)+(-5/24)</f>
        <v>41037.684131944443</v>
      </c>
      <c r="T952" s="10">
        <f>(((I952/60)/60)/24)+DATE(1970,1,1)+(-5/24)</f>
        <v>41050.9375</v>
      </c>
    </row>
    <row r="953" spans="1:20" x14ac:dyDescent="0.3">
      <c r="A953">
        <v>1484</v>
      </c>
      <c r="B953" s="3" t="s">
        <v>1484</v>
      </c>
      <c r="C953" s="3" t="s">
        <v>5593</v>
      </c>
      <c r="D953">
        <v>2000</v>
      </c>
      <c r="E953">
        <v>0</v>
      </c>
      <c r="F953" t="s">
        <v>8220</v>
      </c>
      <c r="G953" t="s">
        <v>8223</v>
      </c>
      <c r="H953" t="s">
        <v>8245</v>
      </c>
      <c r="I953">
        <v>1342882260</v>
      </c>
      <c r="J953">
        <v>1337834963</v>
      </c>
      <c r="K953" t="b">
        <v>0</v>
      </c>
      <c r="L953">
        <v>0</v>
      </c>
      <c r="M953" t="b">
        <v>0</v>
      </c>
      <c r="N953" t="s">
        <v>8274</v>
      </c>
      <c r="O953" s="5">
        <f>((E953/D953) *100)</f>
        <v>0</v>
      </c>
      <c r="P953" s="6">
        <f>IF(L953 = 0, 0, E953/L953)</f>
        <v>0</v>
      </c>
      <c r="Q953" t="str">
        <f>MID(N953,1,FIND("/",N953,1)-1)</f>
        <v>publishing</v>
      </c>
      <c r="R953" t="str">
        <f>MID(N953,FIND("/",N953,1)+1,LEN(N953))</f>
        <v>fiction</v>
      </c>
      <c r="S953" s="10">
        <f>(((J953/60)/60)/24)+DATE(1970,1,1)+(-5/24)</f>
        <v>41052.992627314808</v>
      </c>
      <c r="T953" s="10">
        <f>(((I953/60)/60)/24)+DATE(1970,1,1)+(-5/24)</f>
        <v>41111.410416666666</v>
      </c>
    </row>
    <row r="954" spans="1:20" ht="43.2" x14ac:dyDescent="0.3">
      <c r="A954">
        <v>67</v>
      </c>
      <c r="B954" s="3" t="s">
        <v>69</v>
      </c>
      <c r="C954" s="3" t="s">
        <v>4177</v>
      </c>
      <c r="D954">
        <v>2000</v>
      </c>
      <c r="E954">
        <v>2325</v>
      </c>
      <c r="F954" t="s">
        <v>8218</v>
      </c>
      <c r="G954" t="s">
        <v>8223</v>
      </c>
      <c r="H954" t="s">
        <v>8245</v>
      </c>
      <c r="I954">
        <v>1342360804</v>
      </c>
      <c r="J954">
        <v>1339768804</v>
      </c>
      <c r="K954" t="b">
        <v>0</v>
      </c>
      <c r="L954">
        <v>20</v>
      </c>
      <c r="M954" t="b">
        <v>1</v>
      </c>
      <c r="N954" t="s">
        <v>8265</v>
      </c>
      <c r="O954" s="5">
        <f>((E954/D954) *100)</f>
        <v>116.25000000000001</v>
      </c>
      <c r="P954" s="6">
        <f>IF(L954 = 0, 0, E954/L954)</f>
        <v>116.25</v>
      </c>
      <c r="Q954" t="str">
        <f>MID(N954,1,FIND("/",N954,1)-1)</f>
        <v>film &amp; video</v>
      </c>
      <c r="R954" t="str">
        <f>MID(N954,FIND("/",N954,1)+1,LEN(N954))</f>
        <v>shorts</v>
      </c>
      <c r="S954" s="10">
        <f>(((J954/60)/60)/24)+DATE(1970,1,1)+(-5/24)</f>
        <v>41075.375046296293</v>
      </c>
      <c r="T954" s="10">
        <f>(((I954/60)/60)/24)+DATE(1970,1,1)+(-5/24)</f>
        <v>41105.375046296293</v>
      </c>
    </row>
    <row r="955" spans="1:20" ht="43.2" x14ac:dyDescent="0.3">
      <c r="A955">
        <v>2119</v>
      </c>
      <c r="B955" s="3" t="s">
        <v>2119</v>
      </c>
      <c r="C955" s="3" t="s">
        <v>6228</v>
      </c>
      <c r="D955">
        <v>2000</v>
      </c>
      <c r="E955">
        <v>2015</v>
      </c>
      <c r="F955" t="s">
        <v>8218</v>
      </c>
      <c r="G955" t="s">
        <v>8223</v>
      </c>
      <c r="H955" t="s">
        <v>8245</v>
      </c>
      <c r="I955">
        <v>1345086445</v>
      </c>
      <c r="J955">
        <v>1342494445</v>
      </c>
      <c r="K955" t="b">
        <v>0</v>
      </c>
      <c r="L955">
        <v>22</v>
      </c>
      <c r="M955" t="b">
        <v>1</v>
      </c>
      <c r="N955" t="s">
        <v>8278</v>
      </c>
      <c r="O955" s="5">
        <f>((E955/D955) *100)</f>
        <v>100.75</v>
      </c>
      <c r="P955" s="6">
        <f>IF(L955 = 0, 0, E955/L955)</f>
        <v>91.590909090909093</v>
      </c>
      <c r="Q955" t="str">
        <f>MID(N955,1,FIND("/",N955,1)-1)</f>
        <v>music</v>
      </c>
      <c r="R955" t="str">
        <f>MID(N955,FIND("/",N955,1)+1,LEN(N955))</f>
        <v>indie rock</v>
      </c>
      <c r="S955" s="10">
        <f>(((J955/60)/60)/24)+DATE(1970,1,1)+(-5/24)</f>
        <v>41106.921817129631</v>
      </c>
      <c r="T955" s="10">
        <f>(((I955/60)/60)/24)+DATE(1970,1,1)+(-5/24)</f>
        <v>41136.921817129631</v>
      </c>
    </row>
    <row r="956" spans="1:20" ht="43.2" x14ac:dyDescent="0.3">
      <c r="A956">
        <v>2753</v>
      </c>
      <c r="B956" s="3" t="s">
        <v>2752</v>
      </c>
      <c r="C956" s="3" t="s">
        <v>6862</v>
      </c>
      <c r="D956">
        <v>2000</v>
      </c>
      <c r="E956">
        <v>380</v>
      </c>
      <c r="F956" t="s">
        <v>8220</v>
      </c>
      <c r="G956" t="s">
        <v>8223</v>
      </c>
      <c r="H956" t="s">
        <v>8245</v>
      </c>
      <c r="I956">
        <v>1346017023</v>
      </c>
      <c r="J956">
        <v>1343425023</v>
      </c>
      <c r="K956" t="b">
        <v>0</v>
      </c>
      <c r="L956">
        <v>8</v>
      </c>
      <c r="M956" t="b">
        <v>0</v>
      </c>
      <c r="N956" t="s">
        <v>8303</v>
      </c>
      <c r="O956" s="5">
        <f>((E956/D956) *100)</f>
        <v>19</v>
      </c>
      <c r="P956" s="6">
        <f>IF(L956 = 0, 0, E956/L956)</f>
        <v>47.5</v>
      </c>
      <c r="Q956" t="str">
        <f>MID(N956,1,FIND("/",N956,1)-1)</f>
        <v>publishing</v>
      </c>
      <c r="R956" t="str">
        <f>MID(N956,FIND("/",N956,1)+1,LEN(N956))</f>
        <v>children's books</v>
      </c>
      <c r="S956" s="10">
        <f>(((J956/60)/60)/24)+DATE(1970,1,1)+(-5/24)</f>
        <v>41117.692395833328</v>
      </c>
      <c r="T956" s="10">
        <f>(((I956/60)/60)/24)+DATE(1970,1,1)+(-5/24)</f>
        <v>41147.692395833328</v>
      </c>
    </row>
    <row r="957" spans="1:20" ht="43.2" x14ac:dyDescent="0.3">
      <c r="A957">
        <v>2218</v>
      </c>
      <c r="B957" s="3" t="s">
        <v>2218</v>
      </c>
      <c r="C957" s="3" t="s">
        <v>6327</v>
      </c>
      <c r="D957">
        <v>2000</v>
      </c>
      <c r="E957">
        <v>2456.66</v>
      </c>
      <c r="F957" t="s">
        <v>8218</v>
      </c>
      <c r="G957" t="s">
        <v>8223</v>
      </c>
      <c r="H957" t="s">
        <v>8245</v>
      </c>
      <c r="I957">
        <v>1346198400</v>
      </c>
      <c r="J957">
        <v>1344281383</v>
      </c>
      <c r="K957" t="b">
        <v>0</v>
      </c>
      <c r="L957">
        <v>76</v>
      </c>
      <c r="M957" t="b">
        <v>1</v>
      </c>
      <c r="N957" t="s">
        <v>8279</v>
      </c>
      <c r="O957" s="5">
        <f>((E957/D957) *100)</f>
        <v>122.833</v>
      </c>
      <c r="P957" s="6">
        <f>IF(L957 = 0, 0, E957/L957)</f>
        <v>32.324473684210524</v>
      </c>
      <c r="Q957" t="str">
        <f>MID(N957,1,FIND("/",N957,1)-1)</f>
        <v>music</v>
      </c>
      <c r="R957" t="str">
        <f>MID(N957,FIND("/",N957,1)+1,LEN(N957))</f>
        <v>electronic music</v>
      </c>
      <c r="S957" s="10">
        <f>(((J957/60)/60)/24)+DATE(1970,1,1)+(-5/24)</f>
        <v>41127.603969907403</v>
      </c>
      <c r="T957" s="10">
        <f>(((I957/60)/60)/24)+DATE(1970,1,1)+(-5/24)</f>
        <v>41149.791666666664</v>
      </c>
    </row>
    <row r="958" spans="1:20" ht="43.2" x14ac:dyDescent="0.3">
      <c r="A958">
        <v>2468</v>
      </c>
      <c r="B958" s="3" t="s">
        <v>2468</v>
      </c>
      <c r="C958" s="3" t="s">
        <v>6577</v>
      </c>
      <c r="D958">
        <v>2000</v>
      </c>
      <c r="E958">
        <v>2144.34</v>
      </c>
      <c r="F958" t="s">
        <v>8218</v>
      </c>
      <c r="G958" t="s">
        <v>8223</v>
      </c>
      <c r="H958" t="s">
        <v>8245</v>
      </c>
      <c r="I958">
        <v>1351400400</v>
      </c>
      <c r="J958">
        <v>1348285321</v>
      </c>
      <c r="K958" t="b">
        <v>0</v>
      </c>
      <c r="L958">
        <v>58</v>
      </c>
      <c r="M958" t="b">
        <v>1</v>
      </c>
      <c r="N958" t="s">
        <v>8278</v>
      </c>
      <c r="O958" s="5">
        <f>((E958/D958) *100)</f>
        <v>107.21700000000001</v>
      </c>
      <c r="P958" s="6">
        <f>IF(L958 = 0, 0, E958/L958)</f>
        <v>36.97137931034483</v>
      </c>
      <c r="Q958" t="str">
        <f>MID(N958,1,FIND("/",N958,1)-1)</f>
        <v>music</v>
      </c>
      <c r="R958" t="str">
        <f>MID(N958,FIND("/",N958,1)+1,LEN(N958))</f>
        <v>indie rock</v>
      </c>
      <c r="S958" s="10">
        <f>(((J958/60)/60)/24)+DATE(1970,1,1)+(-5/24)</f>
        <v>41173.945844907401</v>
      </c>
      <c r="T958" s="10">
        <f>(((I958/60)/60)/24)+DATE(1970,1,1)+(-5/24)</f>
        <v>41210</v>
      </c>
    </row>
    <row r="959" spans="1:20" ht="43.2" x14ac:dyDescent="0.3">
      <c r="A959">
        <v>2473</v>
      </c>
      <c r="B959" s="3" t="s">
        <v>2473</v>
      </c>
      <c r="C959" s="3" t="s">
        <v>6582</v>
      </c>
      <c r="D959">
        <v>2000</v>
      </c>
      <c r="E959">
        <v>2000</v>
      </c>
      <c r="F959" t="s">
        <v>8218</v>
      </c>
      <c r="G959" t="s">
        <v>8223</v>
      </c>
      <c r="H959" t="s">
        <v>8245</v>
      </c>
      <c r="I959">
        <v>1352573869</v>
      </c>
      <c r="J959">
        <v>1349978269</v>
      </c>
      <c r="K959" t="b">
        <v>0</v>
      </c>
      <c r="L959">
        <v>47</v>
      </c>
      <c r="M959" t="b">
        <v>1</v>
      </c>
      <c r="N959" t="s">
        <v>8278</v>
      </c>
      <c r="O959" s="5">
        <f>((E959/D959) *100)</f>
        <v>100</v>
      </c>
      <c r="P959" s="6">
        <f>IF(L959 = 0, 0, E959/L959)</f>
        <v>42.553191489361701</v>
      </c>
      <c r="Q959" t="str">
        <f>MID(N959,1,FIND("/",N959,1)-1)</f>
        <v>music</v>
      </c>
      <c r="R959" t="str">
        <f>MID(N959,FIND("/",N959,1)+1,LEN(N959))</f>
        <v>indie rock</v>
      </c>
      <c r="S959" s="10">
        <f>(((J959/60)/60)/24)+DATE(1970,1,1)+(-5/24)</f>
        <v>41193.540150462963</v>
      </c>
      <c r="T959" s="10">
        <f>(((I959/60)/60)/24)+DATE(1970,1,1)+(-5/24)</f>
        <v>41223.581817129627</v>
      </c>
    </row>
    <row r="960" spans="1:20" ht="43.2" x14ac:dyDescent="0.3">
      <c r="A960">
        <v>1627</v>
      </c>
      <c r="B960" s="3" t="s">
        <v>1627</v>
      </c>
      <c r="C960" s="3" t="s">
        <v>5736</v>
      </c>
      <c r="D960">
        <v>2000</v>
      </c>
      <c r="E960">
        <v>2340</v>
      </c>
      <c r="F960" t="s">
        <v>8218</v>
      </c>
      <c r="G960" t="s">
        <v>8223</v>
      </c>
      <c r="H960" t="s">
        <v>8245</v>
      </c>
      <c r="I960">
        <v>1353905940</v>
      </c>
      <c r="J960">
        <v>1351011489</v>
      </c>
      <c r="K960" t="b">
        <v>0</v>
      </c>
      <c r="L960">
        <v>38</v>
      </c>
      <c r="M960" t="b">
        <v>1</v>
      </c>
      <c r="N960" t="s">
        <v>8275</v>
      </c>
      <c r="O960" s="5">
        <f>((E960/D960) *100)</f>
        <v>117</v>
      </c>
      <c r="P960" s="6">
        <f>IF(L960 = 0, 0, E960/L960)</f>
        <v>61.578947368421055</v>
      </c>
      <c r="Q960" t="str">
        <f>MID(N960,1,FIND("/",N960,1)-1)</f>
        <v>music</v>
      </c>
      <c r="R960" t="str">
        <f>MID(N960,FIND("/",N960,1)+1,LEN(N960))</f>
        <v>rock</v>
      </c>
      <c r="S960" s="10">
        <f>(((J960/60)/60)/24)+DATE(1970,1,1)+(-5/24)</f>
        <v>41205.498715277776</v>
      </c>
      <c r="T960" s="10">
        <f>(((I960/60)/60)/24)+DATE(1970,1,1)+(-5/24)</f>
        <v>41238.999305555553</v>
      </c>
    </row>
    <row r="961" spans="1:20" ht="28.8" x14ac:dyDescent="0.3">
      <c r="A961">
        <v>1610</v>
      </c>
      <c r="B961" s="3" t="s">
        <v>1610</v>
      </c>
      <c r="C961" s="3" t="s">
        <v>5719</v>
      </c>
      <c r="D961">
        <v>2000</v>
      </c>
      <c r="E961">
        <v>5437</v>
      </c>
      <c r="F961" t="s">
        <v>8218</v>
      </c>
      <c r="G961" t="s">
        <v>8223</v>
      </c>
      <c r="H961" t="s">
        <v>8245</v>
      </c>
      <c r="I961">
        <v>1355609510</v>
      </c>
      <c r="J961">
        <v>1353017510</v>
      </c>
      <c r="K961" t="b">
        <v>0</v>
      </c>
      <c r="L961">
        <v>112</v>
      </c>
      <c r="M961" t="b">
        <v>1</v>
      </c>
      <c r="N961" t="s">
        <v>8275</v>
      </c>
      <c r="O961" s="5">
        <f>((E961/D961) *100)</f>
        <v>271.85000000000002</v>
      </c>
      <c r="P961" s="6">
        <f>IF(L961 = 0, 0, E961/L961)</f>
        <v>48.544642857142854</v>
      </c>
      <c r="Q961" t="str">
        <f>MID(N961,1,FIND("/",N961,1)-1)</f>
        <v>music</v>
      </c>
      <c r="R961" t="str">
        <f>MID(N961,FIND("/",N961,1)+1,LEN(N961))</f>
        <v>rock</v>
      </c>
      <c r="S961" s="10">
        <f>(((J961/60)/60)/24)+DATE(1970,1,1)+(-5/24)</f>
        <v>41228.716550925921</v>
      </c>
      <c r="T961" s="10">
        <f>(((I961/60)/60)/24)+DATE(1970,1,1)+(-5/24)</f>
        <v>41258.716550925921</v>
      </c>
    </row>
    <row r="962" spans="1:20" ht="43.2" x14ac:dyDescent="0.3">
      <c r="A962">
        <v>754</v>
      </c>
      <c r="B962" s="3" t="s">
        <v>754</v>
      </c>
      <c r="C962" s="3" t="s">
        <v>4863</v>
      </c>
      <c r="D962">
        <v>2000</v>
      </c>
      <c r="E962">
        <v>2075</v>
      </c>
      <c r="F962" t="s">
        <v>8218</v>
      </c>
      <c r="G962" t="s">
        <v>8223</v>
      </c>
      <c r="H962" t="s">
        <v>8245</v>
      </c>
      <c r="I962">
        <v>1357408721</v>
      </c>
      <c r="J962">
        <v>1354816721</v>
      </c>
      <c r="K962" t="b">
        <v>0</v>
      </c>
      <c r="L962">
        <v>49</v>
      </c>
      <c r="M962" t="b">
        <v>1</v>
      </c>
      <c r="N962" t="s">
        <v>8273</v>
      </c>
      <c r="O962" s="5">
        <f>((E962/D962) *100)</f>
        <v>103.75000000000001</v>
      </c>
      <c r="P962" s="6">
        <f>IF(L962 = 0, 0, E962/L962)</f>
        <v>42.346938775510203</v>
      </c>
      <c r="Q962" t="str">
        <f>MID(N962,1,FIND("/",N962,1)-1)</f>
        <v>publishing</v>
      </c>
      <c r="R962" t="str">
        <f>MID(N962,FIND("/",N962,1)+1,LEN(N962))</f>
        <v>nonfiction</v>
      </c>
      <c r="S962" s="10">
        <f>(((J962/60)/60)/24)+DATE(1970,1,1)+(-5/24)</f>
        <v>41249.54075231481</v>
      </c>
      <c r="T962" s="10">
        <f>(((I962/60)/60)/24)+DATE(1970,1,1)+(-5/24)</f>
        <v>41279.54075231481</v>
      </c>
    </row>
    <row r="963" spans="1:20" ht="57.6" x14ac:dyDescent="0.3">
      <c r="A963">
        <v>1092</v>
      </c>
      <c r="B963" s="3" t="s">
        <v>1092</v>
      </c>
      <c r="C963" s="3" t="s">
        <v>5201</v>
      </c>
      <c r="D963">
        <v>2000</v>
      </c>
      <c r="E963">
        <v>21</v>
      </c>
      <c r="F963" t="s">
        <v>8220</v>
      </c>
      <c r="G963" t="s">
        <v>8223</v>
      </c>
      <c r="H963" t="s">
        <v>8245</v>
      </c>
      <c r="I963">
        <v>1357432638</v>
      </c>
      <c r="J963">
        <v>1354840638</v>
      </c>
      <c r="K963" t="b">
        <v>0</v>
      </c>
      <c r="L963">
        <v>7</v>
      </c>
      <c r="M963" t="b">
        <v>0</v>
      </c>
      <c r="N963" t="s">
        <v>8281</v>
      </c>
      <c r="O963" s="5">
        <f>((E963/D963) *100)</f>
        <v>1.05</v>
      </c>
      <c r="P963" s="6">
        <f>IF(L963 = 0, 0, E963/L963)</f>
        <v>3</v>
      </c>
      <c r="Q963" t="str">
        <f>MID(N963,1,FIND("/",N963,1)-1)</f>
        <v>games</v>
      </c>
      <c r="R963" t="str">
        <f>MID(N963,FIND("/",N963,1)+1,LEN(N963))</f>
        <v>video games</v>
      </c>
      <c r="S963" s="10">
        <f>(((J963/60)/60)/24)+DATE(1970,1,1)+(-5/24)</f>
        <v>41249.817569444444</v>
      </c>
      <c r="T963" s="10">
        <f>(((I963/60)/60)/24)+DATE(1970,1,1)+(-5/24)</f>
        <v>41279.817569444444</v>
      </c>
    </row>
    <row r="964" spans="1:20" ht="43.2" x14ac:dyDescent="0.3">
      <c r="A964">
        <v>1889</v>
      </c>
      <c r="B964" s="3" t="s">
        <v>1889</v>
      </c>
      <c r="C964" s="3" t="s">
        <v>5998</v>
      </c>
      <c r="D964">
        <v>2000</v>
      </c>
      <c r="E964">
        <v>2132</v>
      </c>
      <c r="F964" t="s">
        <v>8218</v>
      </c>
      <c r="G964" t="s">
        <v>8223</v>
      </c>
      <c r="H964" t="s">
        <v>8245</v>
      </c>
      <c r="I964">
        <v>1363024946</v>
      </c>
      <c r="J964">
        <v>1359140546</v>
      </c>
      <c r="K964" t="b">
        <v>0</v>
      </c>
      <c r="L964">
        <v>44</v>
      </c>
      <c r="M964" t="b">
        <v>1</v>
      </c>
      <c r="N964" t="s">
        <v>8278</v>
      </c>
      <c r="O964" s="5">
        <f>((E964/D964) *100)</f>
        <v>106.60000000000001</v>
      </c>
      <c r="P964" s="6">
        <f>IF(L964 = 0, 0, E964/L964)</f>
        <v>48.454545454545453</v>
      </c>
      <c r="Q964" t="str">
        <f>MID(N964,1,FIND("/",N964,1)-1)</f>
        <v>music</v>
      </c>
      <c r="R964" t="str">
        <f>MID(N964,FIND("/",N964,1)+1,LEN(N964))</f>
        <v>indie rock</v>
      </c>
      <c r="S964" s="10">
        <f>(((J964/60)/60)/24)+DATE(1970,1,1)+(-5/24)</f>
        <v>41299.585023148145</v>
      </c>
      <c r="T964" s="10">
        <f>(((I964/60)/60)/24)+DATE(1970,1,1)+(-5/24)</f>
        <v>41344.543356481481</v>
      </c>
    </row>
    <row r="965" spans="1:20" ht="43.2" x14ac:dyDescent="0.3">
      <c r="A965">
        <v>1357</v>
      </c>
      <c r="B965" s="3" t="s">
        <v>1357</v>
      </c>
      <c r="C965" s="3" t="s">
        <v>5466</v>
      </c>
      <c r="D965">
        <v>2000</v>
      </c>
      <c r="E965">
        <v>2506</v>
      </c>
      <c r="F965" t="s">
        <v>8218</v>
      </c>
      <c r="G965" t="s">
        <v>8223</v>
      </c>
      <c r="H965" t="s">
        <v>8245</v>
      </c>
      <c r="I965">
        <v>1362117540</v>
      </c>
      <c r="J965">
        <v>1359587137</v>
      </c>
      <c r="K965" t="b">
        <v>0</v>
      </c>
      <c r="L965">
        <v>65</v>
      </c>
      <c r="M965" t="b">
        <v>1</v>
      </c>
      <c r="N965" t="s">
        <v>8273</v>
      </c>
      <c r="O965" s="5">
        <f>((E965/D965) *100)</f>
        <v>125.29999999999998</v>
      </c>
      <c r="P965" s="6">
        <f>IF(L965 = 0, 0, E965/L965)</f>
        <v>38.553846153846152</v>
      </c>
      <c r="Q965" t="str">
        <f>MID(N965,1,FIND("/",N965,1)-1)</f>
        <v>publishing</v>
      </c>
      <c r="R965" t="str">
        <f>MID(N965,FIND("/",N965,1)+1,LEN(N965))</f>
        <v>nonfiction</v>
      </c>
      <c r="S965" s="10">
        <f>(((J965/60)/60)/24)+DATE(1970,1,1)+(-5/24)</f>
        <v>41304.753900462958</v>
      </c>
      <c r="T965" s="10">
        <f>(((I965/60)/60)/24)+DATE(1970,1,1)+(-5/24)</f>
        <v>41334.040972222218</v>
      </c>
    </row>
    <row r="966" spans="1:20" x14ac:dyDescent="0.3">
      <c r="A966">
        <v>2463</v>
      </c>
      <c r="B966" s="3" t="s">
        <v>2463</v>
      </c>
      <c r="C966" s="3" t="s">
        <v>6572</v>
      </c>
      <c r="D966">
        <v>2000</v>
      </c>
      <c r="E966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8278</v>
      </c>
      <c r="O966" s="5">
        <f>((E966/D966) *100)</f>
        <v>116.25000000000001</v>
      </c>
      <c r="P966" s="6">
        <f>IF(L966 = 0, 0, E966/L966)</f>
        <v>31</v>
      </c>
      <c r="Q966" t="str">
        <f>MID(N966,1,FIND("/",N966,1)-1)</f>
        <v>music</v>
      </c>
      <c r="R966" t="str">
        <f>MID(N966,FIND("/",N966,1)+1,LEN(N966))</f>
        <v>indie rock</v>
      </c>
      <c r="S966" s="10">
        <f>(((J966/60)/60)/24)+DATE(1970,1,1)+(-5/24)</f>
        <v>41340.903067129628</v>
      </c>
      <c r="T966" s="10">
        <f>(((I966/60)/60)/24)+DATE(1970,1,1)+(-5/24)</f>
        <v>41380.583333333328</v>
      </c>
    </row>
    <row r="967" spans="1:20" ht="43.2" x14ac:dyDescent="0.3">
      <c r="A967">
        <v>1244</v>
      </c>
      <c r="B967" s="3" t="s">
        <v>1244</v>
      </c>
      <c r="C967" s="3" t="s">
        <v>5353</v>
      </c>
      <c r="D967">
        <v>2000</v>
      </c>
      <c r="E967">
        <v>2076</v>
      </c>
      <c r="F967" t="s">
        <v>8218</v>
      </c>
      <c r="G967" t="s">
        <v>8223</v>
      </c>
      <c r="H967" t="s">
        <v>8245</v>
      </c>
      <c r="I967">
        <v>1366664400</v>
      </c>
      <c r="J967">
        <v>1363981723</v>
      </c>
      <c r="K967" t="b">
        <v>1</v>
      </c>
      <c r="L967">
        <v>45</v>
      </c>
      <c r="M967" t="b">
        <v>1</v>
      </c>
      <c r="N967" t="s">
        <v>8275</v>
      </c>
      <c r="O967" s="5">
        <f>((E967/D967) *100)</f>
        <v>103.8</v>
      </c>
      <c r="P967" s="6">
        <f>IF(L967 = 0, 0, E967/L967)</f>
        <v>46.133333333333333</v>
      </c>
      <c r="Q967" t="str">
        <f>MID(N967,1,FIND("/",N967,1)-1)</f>
        <v>music</v>
      </c>
      <c r="R967" t="str">
        <f>MID(N967,FIND("/",N967,1)+1,LEN(N967))</f>
        <v>rock</v>
      </c>
      <c r="S967" s="10">
        <f>(((J967/60)/60)/24)+DATE(1970,1,1)+(-5/24)</f>
        <v>41355.617164351846</v>
      </c>
      <c r="T967" s="10">
        <f>(((I967/60)/60)/24)+DATE(1970,1,1)+(-5/24)</f>
        <v>41386.666666666664</v>
      </c>
    </row>
    <row r="968" spans="1:20" ht="43.2" x14ac:dyDescent="0.3">
      <c r="A968">
        <v>1825</v>
      </c>
      <c r="B968" s="3" t="s">
        <v>1825</v>
      </c>
      <c r="C968" s="3" t="s">
        <v>5934</v>
      </c>
      <c r="D968">
        <v>2000</v>
      </c>
      <c r="E968">
        <v>2101</v>
      </c>
      <c r="F968" t="s">
        <v>8218</v>
      </c>
      <c r="G968" t="s">
        <v>8223</v>
      </c>
      <c r="H968" t="s">
        <v>8245</v>
      </c>
      <c r="I968">
        <v>1373572903</v>
      </c>
      <c r="J968">
        <v>1371585703</v>
      </c>
      <c r="K968" t="b">
        <v>0</v>
      </c>
      <c r="L968">
        <v>50</v>
      </c>
      <c r="M968" t="b">
        <v>1</v>
      </c>
      <c r="N968" t="s">
        <v>8275</v>
      </c>
      <c r="O968" s="5">
        <f>((E968/D968) *100)</f>
        <v>105.05</v>
      </c>
      <c r="P968" s="6">
        <f>IF(L968 = 0, 0, E968/L968)</f>
        <v>42.02</v>
      </c>
      <c r="Q968" t="str">
        <f>MID(N968,1,FIND("/",N968,1)-1)</f>
        <v>music</v>
      </c>
      <c r="R968" t="str">
        <f>MID(N968,FIND("/",N968,1)+1,LEN(N968))</f>
        <v>rock</v>
      </c>
      <c r="S968" s="10">
        <f>(((J968/60)/60)/24)+DATE(1970,1,1)+(-5/24)</f>
        <v>41443.626192129625</v>
      </c>
      <c r="T968" s="10">
        <f>(((I968/60)/60)/24)+DATE(1970,1,1)+(-5/24)</f>
        <v>41466.626192129625</v>
      </c>
    </row>
    <row r="969" spans="1:20" ht="43.2" x14ac:dyDescent="0.3">
      <c r="A969">
        <v>1650</v>
      </c>
      <c r="B969" s="3" t="s">
        <v>1650</v>
      </c>
      <c r="C969" s="3" t="s">
        <v>5759</v>
      </c>
      <c r="D969">
        <v>2000</v>
      </c>
      <c r="E969">
        <v>2831</v>
      </c>
      <c r="F969" t="s">
        <v>8218</v>
      </c>
      <c r="G969" t="s">
        <v>8223</v>
      </c>
      <c r="H969" t="s">
        <v>8245</v>
      </c>
      <c r="I969">
        <v>1381314437</v>
      </c>
      <c r="J969">
        <v>1378722437</v>
      </c>
      <c r="K969" t="b">
        <v>0</v>
      </c>
      <c r="L969">
        <v>32</v>
      </c>
      <c r="M969" t="b">
        <v>1</v>
      </c>
      <c r="N969" t="s">
        <v>8291</v>
      </c>
      <c r="O969" s="5">
        <f>((E969/D969) *100)</f>
        <v>141.55000000000001</v>
      </c>
      <c r="P969" s="6">
        <f>IF(L969 = 0, 0, E969/L969)</f>
        <v>88.46875</v>
      </c>
      <c r="Q969" t="str">
        <f>MID(N969,1,FIND("/",N969,1)-1)</f>
        <v>music</v>
      </c>
      <c r="R969" t="str">
        <f>MID(N969,FIND("/",N969,1)+1,LEN(N969))</f>
        <v>pop</v>
      </c>
      <c r="S969" s="10">
        <f>(((J969/60)/60)/24)+DATE(1970,1,1)+(-5/24)</f>
        <v>41526.227280092593</v>
      </c>
      <c r="T969" s="10">
        <f>(((I969/60)/60)/24)+DATE(1970,1,1)+(-5/24)</f>
        <v>41556.227280092593</v>
      </c>
    </row>
    <row r="970" spans="1:20" ht="43.2" x14ac:dyDescent="0.3">
      <c r="A970">
        <v>449</v>
      </c>
      <c r="B970" s="3" t="s">
        <v>449</v>
      </c>
      <c r="C970" s="3" t="s">
        <v>4558</v>
      </c>
      <c r="D970">
        <v>2000</v>
      </c>
      <c r="E970">
        <v>45</v>
      </c>
      <c r="F970" t="s">
        <v>8220</v>
      </c>
      <c r="G970" t="s">
        <v>8224</v>
      </c>
      <c r="H970" t="s">
        <v>8246</v>
      </c>
      <c r="I970">
        <v>1382017085</v>
      </c>
      <c r="J970">
        <v>1379425085</v>
      </c>
      <c r="K970" t="b">
        <v>0</v>
      </c>
      <c r="L970">
        <v>5</v>
      </c>
      <c r="M970" t="b">
        <v>0</v>
      </c>
      <c r="N970" t="s">
        <v>8269</v>
      </c>
      <c r="O970" s="5">
        <f>((E970/D970) *100)</f>
        <v>2.25</v>
      </c>
      <c r="P970" s="6">
        <f>IF(L970 = 0, 0, E970/L970)</f>
        <v>9</v>
      </c>
      <c r="Q970" t="str">
        <f>MID(N970,1,FIND("/",N970,1)-1)</f>
        <v>film &amp; video</v>
      </c>
      <c r="R970" t="str">
        <f>MID(N970,FIND("/",N970,1)+1,LEN(N970))</f>
        <v>animation</v>
      </c>
      <c r="S970" s="10">
        <f>(((J970/60)/60)/24)+DATE(1970,1,1)+(-5/24)</f>
        <v>41534.359780092593</v>
      </c>
      <c r="T970" s="10">
        <f>(((I970/60)/60)/24)+DATE(1970,1,1)+(-5/24)</f>
        <v>41564.359780092593</v>
      </c>
    </row>
    <row r="971" spans="1:20" ht="43.2" x14ac:dyDescent="0.3">
      <c r="A971">
        <v>2207</v>
      </c>
      <c r="B971" s="3" t="s">
        <v>2207</v>
      </c>
      <c r="C971" s="3" t="s">
        <v>6316</v>
      </c>
      <c r="D971">
        <v>2000</v>
      </c>
      <c r="E971">
        <v>2000</v>
      </c>
      <c r="F971" t="s">
        <v>8218</v>
      </c>
      <c r="G971" t="s">
        <v>8223</v>
      </c>
      <c r="H971" t="s">
        <v>8245</v>
      </c>
      <c r="I971">
        <v>1384580373</v>
      </c>
      <c r="J971">
        <v>1381984773</v>
      </c>
      <c r="K971" t="b">
        <v>0</v>
      </c>
      <c r="L971">
        <v>7</v>
      </c>
      <c r="M971" t="b">
        <v>1</v>
      </c>
      <c r="N971" t="s">
        <v>8279</v>
      </c>
      <c r="O971" s="5">
        <f>((E971/D971) *100)</f>
        <v>100</v>
      </c>
      <c r="P971" s="6">
        <f>IF(L971 = 0, 0, E971/L971)</f>
        <v>285.71428571428572</v>
      </c>
      <c r="Q971" t="str">
        <f>MID(N971,1,FIND("/",N971,1)-1)</f>
        <v>music</v>
      </c>
      <c r="R971" t="str">
        <f>MID(N971,FIND("/",N971,1)+1,LEN(N971))</f>
        <v>electronic music</v>
      </c>
      <c r="S971" s="10">
        <f>(((J971/60)/60)/24)+DATE(1970,1,1)+(-5/24)</f>
        <v>41563.985798611109</v>
      </c>
      <c r="T971" s="10">
        <f>(((I971/60)/60)/24)+DATE(1970,1,1)+(-5/24)</f>
        <v>41594.027465277773</v>
      </c>
    </row>
    <row r="972" spans="1:20" ht="43.2" x14ac:dyDescent="0.3">
      <c r="A972">
        <v>1922</v>
      </c>
      <c r="B972" s="3" t="s">
        <v>1922</v>
      </c>
      <c r="C972" s="3" t="s">
        <v>6031</v>
      </c>
      <c r="D972">
        <v>2000</v>
      </c>
      <c r="E972">
        <v>2311</v>
      </c>
      <c r="F972" t="s">
        <v>8218</v>
      </c>
      <c r="G972" t="s">
        <v>8223</v>
      </c>
      <c r="H972" t="s">
        <v>8245</v>
      </c>
      <c r="I972">
        <v>1386828507</v>
      </c>
      <c r="J972">
        <v>1384236507</v>
      </c>
      <c r="K972" t="b">
        <v>0</v>
      </c>
      <c r="L972">
        <v>64</v>
      </c>
      <c r="M972" t="b">
        <v>1</v>
      </c>
      <c r="N972" t="s">
        <v>8278</v>
      </c>
      <c r="O972" s="5">
        <f>((E972/D972) *100)</f>
        <v>115.55</v>
      </c>
      <c r="P972" s="6">
        <f>IF(L972 = 0, 0, E972/L972)</f>
        <v>36.109375</v>
      </c>
      <c r="Q972" t="str">
        <f>MID(N972,1,FIND("/",N972,1)-1)</f>
        <v>music</v>
      </c>
      <c r="R972" t="str">
        <f>MID(N972,FIND("/",N972,1)+1,LEN(N972))</f>
        <v>indie rock</v>
      </c>
      <c r="S972" s="10">
        <f>(((J972/60)/60)/24)+DATE(1970,1,1)+(-5/24)</f>
        <v>41590.047534722216</v>
      </c>
      <c r="T972" s="10">
        <f>(((I972/60)/60)/24)+DATE(1970,1,1)+(-5/24)</f>
        <v>41620.047534722216</v>
      </c>
    </row>
    <row r="973" spans="1:20" ht="43.2" x14ac:dyDescent="0.3">
      <c r="A973">
        <v>877</v>
      </c>
      <c r="B973" s="3" t="s">
        <v>877</v>
      </c>
      <c r="C973" s="3" t="s">
        <v>4986</v>
      </c>
      <c r="D973">
        <v>2000</v>
      </c>
      <c r="E973">
        <v>1351</v>
      </c>
      <c r="F973" t="s">
        <v>8220</v>
      </c>
      <c r="G973" t="s">
        <v>8223</v>
      </c>
      <c r="H973" t="s">
        <v>8245</v>
      </c>
      <c r="I973">
        <v>1387479360</v>
      </c>
      <c r="J973">
        <v>1384887360</v>
      </c>
      <c r="K973" t="b">
        <v>0</v>
      </c>
      <c r="L973">
        <v>29</v>
      </c>
      <c r="M973" t="b">
        <v>0</v>
      </c>
      <c r="N973" t="s">
        <v>8277</v>
      </c>
      <c r="O973" s="5">
        <f>((E973/D973) *100)</f>
        <v>67.55</v>
      </c>
      <c r="P973" s="6">
        <f>IF(L973 = 0, 0, E973/L973)</f>
        <v>46.586206896551722</v>
      </c>
      <c r="Q973" t="str">
        <f>MID(N973,1,FIND("/",N973,1)-1)</f>
        <v>music</v>
      </c>
      <c r="R973" t="str">
        <f>MID(N973,FIND("/",N973,1)+1,LEN(N973))</f>
        <v>jazz</v>
      </c>
      <c r="S973" s="10">
        <f>(((J973/60)/60)/24)+DATE(1970,1,1)+(-5/24)</f>
        <v>41597.580555555556</v>
      </c>
      <c r="T973" s="10">
        <f>(((I973/60)/60)/24)+DATE(1970,1,1)+(-5/24)</f>
        <v>41627.580555555556</v>
      </c>
    </row>
    <row r="974" spans="1:20" ht="43.2" x14ac:dyDescent="0.3">
      <c r="A974">
        <v>63</v>
      </c>
      <c r="B974" s="3" t="s">
        <v>65</v>
      </c>
      <c r="C974" s="3" t="s">
        <v>4173</v>
      </c>
      <c r="D974">
        <v>2000</v>
      </c>
      <c r="E974">
        <v>2270.37</v>
      </c>
      <c r="F974" t="s">
        <v>8218</v>
      </c>
      <c r="G974" t="s">
        <v>8223</v>
      </c>
      <c r="H974" t="s">
        <v>8245</v>
      </c>
      <c r="I974">
        <v>1388206740</v>
      </c>
      <c r="J974">
        <v>1386194013</v>
      </c>
      <c r="K974" t="b">
        <v>0</v>
      </c>
      <c r="L974">
        <v>64</v>
      </c>
      <c r="M974" t="b">
        <v>1</v>
      </c>
      <c r="N974" t="s">
        <v>8265</v>
      </c>
      <c r="O974" s="5">
        <f>((E974/D974) *100)</f>
        <v>113.51849999999999</v>
      </c>
      <c r="P974" s="6">
        <f>IF(L974 = 0, 0, E974/L974)</f>
        <v>35.474531249999998</v>
      </c>
      <c r="Q974" t="str">
        <f>MID(N974,1,FIND("/",N974,1)-1)</f>
        <v>film &amp; video</v>
      </c>
      <c r="R974" t="str">
        <f>MID(N974,FIND("/",N974,1)+1,LEN(N974))</f>
        <v>shorts</v>
      </c>
      <c r="S974" s="10">
        <f>(((J974/60)/60)/24)+DATE(1970,1,1)+(-5/24)</f>
        <v>41612.703854166662</v>
      </c>
      <c r="T974" s="10">
        <f>(((I974/60)/60)/24)+DATE(1970,1,1)+(-5/24)</f>
        <v>41635.999305555553</v>
      </c>
    </row>
    <row r="975" spans="1:20" ht="43.2" x14ac:dyDescent="0.3">
      <c r="A975">
        <v>1261</v>
      </c>
      <c r="B975" s="3" t="s">
        <v>1261</v>
      </c>
      <c r="C975" s="3" t="s">
        <v>5370</v>
      </c>
      <c r="D975">
        <v>2000</v>
      </c>
      <c r="E975">
        <v>2025</v>
      </c>
      <c r="F975" t="s">
        <v>8218</v>
      </c>
      <c r="G975" t="s">
        <v>8223</v>
      </c>
      <c r="H975" t="s">
        <v>8245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8275</v>
      </c>
      <c r="O975" s="5">
        <f>((E975/D975) *100)</f>
        <v>101.25</v>
      </c>
      <c r="P975" s="6">
        <f>IF(L975 = 0, 0, E975/L975)</f>
        <v>38.942307692307693</v>
      </c>
      <c r="Q975" t="str">
        <f>MID(N975,1,FIND("/",N975,1)-1)</f>
        <v>music</v>
      </c>
      <c r="R975" t="str">
        <f>MID(N975,FIND("/",N975,1)+1,LEN(N975))</f>
        <v>rock</v>
      </c>
      <c r="S975" s="10">
        <f>(((J975/60)/60)/24)+DATE(1970,1,1)+(-5/24)</f>
        <v>41638.134571759256</v>
      </c>
      <c r="T975" s="10">
        <f>(((I975/60)/60)/24)+DATE(1970,1,1)+(-5/24)</f>
        <v>41668.134571759256</v>
      </c>
    </row>
    <row r="976" spans="1:20" ht="28.8" x14ac:dyDescent="0.3">
      <c r="A976">
        <v>1826</v>
      </c>
      <c r="B976" s="3" t="s">
        <v>1826</v>
      </c>
      <c r="C976" s="3" t="s">
        <v>5935</v>
      </c>
      <c r="D976">
        <v>2000</v>
      </c>
      <c r="E976">
        <v>2020</v>
      </c>
      <c r="F976" t="s">
        <v>8218</v>
      </c>
      <c r="G976" t="s">
        <v>8223</v>
      </c>
      <c r="H976" t="s">
        <v>8245</v>
      </c>
      <c r="I976">
        <v>1392675017</v>
      </c>
      <c r="J976">
        <v>1390083017</v>
      </c>
      <c r="K976" t="b">
        <v>0</v>
      </c>
      <c r="L976">
        <v>38</v>
      </c>
      <c r="M976" t="b">
        <v>1</v>
      </c>
      <c r="N976" t="s">
        <v>8275</v>
      </c>
      <c r="O976" s="5">
        <f>((E976/D976) *100)</f>
        <v>101</v>
      </c>
      <c r="P976" s="6">
        <f>IF(L976 = 0, 0, E976/L976)</f>
        <v>53.157894736842103</v>
      </c>
      <c r="Q976" t="str">
        <f>MID(N976,1,FIND("/",N976,1)-1)</f>
        <v>music</v>
      </c>
      <c r="R976" t="str">
        <f>MID(N976,FIND("/",N976,1)+1,LEN(N976))</f>
        <v>rock</v>
      </c>
      <c r="S976" s="10">
        <f>(((J976/60)/60)/24)+DATE(1970,1,1)+(-5/24)</f>
        <v>41657.715474537035</v>
      </c>
      <c r="T976" s="10">
        <f>(((I976/60)/60)/24)+DATE(1970,1,1)+(-5/24)</f>
        <v>41687.715474537035</v>
      </c>
    </row>
    <row r="977" spans="1:20" ht="43.2" x14ac:dyDescent="0.3">
      <c r="A977">
        <v>931</v>
      </c>
      <c r="B977" s="3" t="s">
        <v>931</v>
      </c>
      <c r="C977" s="3" t="s">
        <v>5040</v>
      </c>
      <c r="D977">
        <v>2000</v>
      </c>
      <c r="E977">
        <v>131</v>
      </c>
      <c r="F977" t="s">
        <v>8220</v>
      </c>
      <c r="G977" t="s">
        <v>8224</v>
      </c>
      <c r="H977" t="s">
        <v>8246</v>
      </c>
      <c r="I977">
        <v>1395007200</v>
      </c>
      <c r="J977">
        <v>1392021502</v>
      </c>
      <c r="K977" t="b">
        <v>0</v>
      </c>
      <c r="L977">
        <v>7</v>
      </c>
      <c r="M977" t="b">
        <v>0</v>
      </c>
      <c r="N977" t="s">
        <v>8277</v>
      </c>
      <c r="O977" s="5">
        <f>((E977/D977) *100)</f>
        <v>6.5500000000000007</v>
      </c>
      <c r="P977" s="6">
        <f>IF(L977 = 0, 0, E977/L977)</f>
        <v>18.714285714285715</v>
      </c>
      <c r="Q977" t="str">
        <f>MID(N977,1,FIND("/",N977,1)-1)</f>
        <v>music</v>
      </c>
      <c r="R977" t="str">
        <f>MID(N977,FIND("/",N977,1)+1,LEN(N977))</f>
        <v>jazz</v>
      </c>
      <c r="S977" s="10">
        <f>(((J977/60)/60)/24)+DATE(1970,1,1)+(-5/24)</f>
        <v>41680.151643518519</v>
      </c>
      <c r="T977" s="10">
        <f>(((I977/60)/60)/24)+DATE(1970,1,1)+(-5/24)</f>
        <v>41714.708333333328</v>
      </c>
    </row>
    <row r="978" spans="1:20" ht="43.2" x14ac:dyDescent="0.3">
      <c r="A978">
        <v>933</v>
      </c>
      <c r="B978" s="3" t="s">
        <v>933</v>
      </c>
      <c r="C978" s="3" t="s">
        <v>5042</v>
      </c>
      <c r="D978">
        <v>2000</v>
      </c>
      <c r="E978">
        <v>120</v>
      </c>
      <c r="F978" t="s">
        <v>8220</v>
      </c>
      <c r="G978" t="s">
        <v>8223</v>
      </c>
      <c r="H978" t="s">
        <v>8245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8277</v>
      </c>
      <c r="O978" s="5">
        <f>((E978/D978) *100)</f>
        <v>6</v>
      </c>
      <c r="P978" s="6">
        <f>IF(L978 = 0, 0, E978/L978)</f>
        <v>60</v>
      </c>
      <c r="Q978" t="str">
        <f>MID(N978,1,FIND("/",N978,1)-1)</f>
        <v>music</v>
      </c>
      <c r="R978" t="str">
        <f>MID(N978,FIND("/",N978,1)+1,LEN(N978))</f>
        <v>jazz</v>
      </c>
      <c r="S978" s="10">
        <f>(((J978/60)/60)/24)+DATE(1970,1,1)+(-5/24)</f>
        <v>41710.960752314815</v>
      </c>
      <c r="T978" s="10">
        <f>(((I978/60)/60)/24)+DATE(1970,1,1)+(-5/24)</f>
        <v>41770.960752314815</v>
      </c>
    </row>
    <row r="979" spans="1:20" ht="28.8" x14ac:dyDescent="0.3">
      <c r="A979">
        <v>1841</v>
      </c>
      <c r="B979" s="3" t="s">
        <v>1841</v>
      </c>
      <c r="C979" s="3" t="s">
        <v>5950</v>
      </c>
      <c r="D979">
        <v>2000</v>
      </c>
      <c r="E979">
        <v>2035</v>
      </c>
      <c r="F979" t="s">
        <v>8218</v>
      </c>
      <c r="G979" t="s">
        <v>8223</v>
      </c>
      <c r="H979" t="s">
        <v>8245</v>
      </c>
      <c r="I979">
        <v>1400561940</v>
      </c>
      <c r="J979">
        <v>1397679445</v>
      </c>
      <c r="K979" t="b">
        <v>0</v>
      </c>
      <c r="L979">
        <v>40</v>
      </c>
      <c r="M979" t="b">
        <v>1</v>
      </c>
      <c r="N979" t="s">
        <v>8275</v>
      </c>
      <c r="O979" s="5">
        <f>((E979/D979) *100)</f>
        <v>101.75</v>
      </c>
      <c r="P979" s="6">
        <f>IF(L979 = 0, 0, E979/L979)</f>
        <v>50.875</v>
      </c>
      <c r="Q979" t="str">
        <f>MID(N979,1,FIND("/",N979,1)-1)</f>
        <v>music</v>
      </c>
      <c r="R979" t="str">
        <f>MID(N979,FIND("/",N979,1)+1,LEN(N979))</f>
        <v>rock</v>
      </c>
      <c r="S979" s="10">
        <f>(((J979/60)/60)/24)+DATE(1970,1,1)+(-5/24)</f>
        <v>41745.637094907404</v>
      </c>
      <c r="T979" s="10">
        <f>(((I979/60)/60)/24)+DATE(1970,1,1)+(-5/24)</f>
        <v>41778.999305555553</v>
      </c>
    </row>
    <row r="980" spans="1:20" ht="28.8" x14ac:dyDescent="0.3">
      <c r="A980">
        <v>2110</v>
      </c>
      <c r="B980" s="3" t="s">
        <v>2110</v>
      </c>
      <c r="C980" s="3" t="s">
        <v>6219</v>
      </c>
      <c r="D980">
        <v>2000</v>
      </c>
      <c r="E980">
        <v>2007</v>
      </c>
      <c r="F980" t="s">
        <v>8218</v>
      </c>
      <c r="G980" t="s">
        <v>8223</v>
      </c>
      <c r="H980" t="s">
        <v>8245</v>
      </c>
      <c r="I980">
        <v>1401253140</v>
      </c>
      <c r="J980">
        <v>1398873969</v>
      </c>
      <c r="K980" t="b">
        <v>0</v>
      </c>
      <c r="L980">
        <v>38</v>
      </c>
      <c r="M980" t="b">
        <v>1</v>
      </c>
      <c r="N980" t="s">
        <v>8278</v>
      </c>
      <c r="O980" s="5">
        <f>((E980/D980) *100)</f>
        <v>100.35000000000001</v>
      </c>
      <c r="P980" s="6">
        <f>IF(L980 = 0, 0, E980/L980)</f>
        <v>52.815789473684212</v>
      </c>
      <c r="Q980" t="str">
        <f>MID(N980,1,FIND("/",N980,1)-1)</f>
        <v>music</v>
      </c>
      <c r="R980" t="str">
        <f>MID(N980,FIND("/",N980,1)+1,LEN(N980))</f>
        <v>indie rock</v>
      </c>
      <c r="S980" s="10">
        <f>(((J980/60)/60)/24)+DATE(1970,1,1)+(-5/24)</f>
        <v>41759.462604166663</v>
      </c>
      <c r="T980" s="10">
        <f>(((I980/60)/60)/24)+DATE(1970,1,1)+(-5/24)</f>
        <v>41786.999305555553</v>
      </c>
    </row>
    <row r="981" spans="1:20" ht="43.2" x14ac:dyDescent="0.3">
      <c r="A981">
        <v>4028</v>
      </c>
      <c r="B981" s="3" t="s">
        <v>4023</v>
      </c>
      <c r="C981" s="3" t="s">
        <v>8132</v>
      </c>
      <c r="D981">
        <v>2000</v>
      </c>
      <c r="E981">
        <v>561</v>
      </c>
      <c r="F981" t="s">
        <v>8220</v>
      </c>
      <c r="G981" t="s">
        <v>8223</v>
      </c>
      <c r="H981" t="s">
        <v>8245</v>
      </c>
      <c r="I981">
        <v>1402007500</v>
      </c>
      <c r="J981">
        <v>1399415500</v>
      </c>
      <c r="K981" t="b">
        <v>0</v>
      </c>
      <c r="L981">
        <v>11</v>
      </c>
      <c r="M981" t="b">
        <v>0</v>
      </c>
      <c r="N981" t="s">
        <v>8270</v>
      </c>
      <c r="O981" s="5">
        <f>((E981/D981) *100)</f>
        <v>28.050000000000004</v>
      </c>
      <c r="P981" s="6">
        <f>IF(L981 = 0, 0, E981/L981)</f>
        <v>51</v>
      </c>
      <c r="Q981" t="str">
        <f>MID(N981,1,FIND("/",N981,1)-1)</f>
        <v>theater</v>
      </c>
      <c r="R981" t="str">
        <f>MID(N981,FIND("/",N981,1)+1,LEN(N981))</f>
        <v>plays</v>
      </c>
      <c r="S981" s="10">
        <f>(((J981/60)/60)/24)+DATE(1970,1,1)+(-5/24)</f>
        <v>41765.730324074073</v>
      </c>
      <c r="T981" s="10">
        <f>(((I981/60)/60)/24)+DATE(1970,1,1)+(-5/24)</f>
        <v>41795.730324074073</v>
      </c>
    </row>
    <row r="982" spans="1:20" ht="43.2" x14ac:dyDescent="0.3">
      <c r="A982">
        <v>820</v>
      </c>
      <c r="B982" s="3" t="s">
        <v>820</v>
      </c>
      <c r="C982" s="3" t="s">
        <v>4929</v>
      </c>
      <c r="D982">
        <v>2000</v>
      </c>
      <c r="E982">
        <v>2681</v>
      </c>
      <c r="F982" t="s">
        <v>8218</v>
      </c>
      <c r="G982" t="s">
        <v>8223</v>
      </c>
      <c r="H982" t="s">
        <v>8245</v>
      </c>
      <c r="I982">
        <v>1402290000</v>
      </c>
      <c r="J982">
        <v>1399666342</v>
      </c>
      <c r="K982" t="b">
        <v>0</v>
      </c>
      <c r="L982">
        <v>38</v>
      </c>
      <c r="M982" t="b">
        <v>1</v>
      </c>
      <c r="N982" t="s">
        <v>8275</v>
      </c>
      <c r="O982" s="5">
        <f>((E982/D982) *100)</f>
        <v>134.05000000000001</v>
      </c>
      <c r="P982" s="6">
        <f>IF(L982 = 0, 0, E982/L982)</f>
        <v>70.55263157894737</v>
      </c>
      <c r="Q982" t="str">
        <f>MID(N982,1,FIND("/",N982,1)-1)</f>
        <v>music</v>
      </c>
      <c r="R982" t="str">
        <f>MID(N982,FIND("/",N982,1)+1,LEN(N982))</f>
        <v>rock</v>
      </c>
      <c r="S982" s="10">
        <f>(((J982/60)/60)/24)+DATE(1970,1,1)+(-5/24)</f>
        <v>41768.633587962962</v>
      </c>
      <c r="T982" s="10">
        <f>(((I982/60)/60)/24)+DATE(1970,1,1)+(-5/24)</f>
        <v>41799</v>
      </c>
    </row>
    <row r="983" spans="1:20" ht="43.2" x14ac:dyDescent="0.3">
      <c r="A983">
        <v>1245</v>
      </c>
      <c r="B983" s="3" t="s">
        <v>1245</v>
      </c>
      <c r="C983" s="3" t="s">
        <v>5354</v>
      </c>
      <c r="D983">
        <v>2000</v>
      </c>
      <c r="E983">
        <v>2405</v>
      </c>
      <c r="F983" t="s">
        <v>8218</v>
      </c>
      <c r="G983" t="s">
        <v>8223</v>
      </c>
      <c r="H983" t="s">
        <v>8245</v>
      </c>
      <c r="I983">
        <v>1402755834</v>
      </c>
      <c r="J983">
        <v>1400163834</v>
      </c>
      <c r="K983" t="b">
        <v>1</v>
      </c>
      <c r="L983">
        <v>17</v>
      </c>
      <c r="M983" t="b">
        <v>1</v>
      </c>
      <c r="N983" t="s">
        <v>8275</v>
      </c>
      <c r="O983" s="5">
        <f>((E983/D983) *100)</f>
        <v>120.24999999999999</v>
      </c>
      <c r="P983" s="6">
        <f>IF(L983 = 0, 0, E983/L983)</f>
        <v>141.47058823529412</v>
      </c>
      <c r="Q983" t="str">
        <f>MID(N983,1,FIND("/",N983,1)-1)</f>
        <v>music</v>
      </c>
      <c r="R983" t="str">
        <f>MID(N983,FIND("/",N983,1)+1,LEN(N983))</f>
        <v>rock</v>
      </c>
      <c r="S983" s="10">
        <f>(((J983/60)/60)/24)+DATE(1970,1,1)+(-5/24)</f>
        <v>41774.391597222217</v>
      </c>
      <c r="T983" s="10">
        <f>(((I983/60)/60)/24)+DATE(1970,1,1)+(-5/24)</f>
        <v>41804.391597222217</v>
      </c>
    </row>
    <row r="984" spans="1:20" ht="43.2" x14ac:dyDescent="0.3">
      <c r="A984">
        <v>4075</v>
      </c>
      <c r="B984" s="3" t="s">
        <v>4070</v>
      </c>
      <c r="C984" s="3" t="s">
        <v>8177</v>
      </c>
      <c r="D984">
        <v>2000</v>
      </c>
      <c r="E984">
        <v>576</v>
      </c>
      <c r="F984" t="s">
        <v>8220</v>
      </c>
      <c r="G984" t="s">
        <v>8224</v>
      </c>
      <c r="H984" t="s">
        <v>8246</v>
      </c>
      <c r="I984">
        <v>1404149280</v>
      </c>
      <c r="J984">
        <v>1400547969</v>
      </c>
      <c r="K984" t="b">
        <v>0</v>
      </c>
      <c r="L984">
        <v>13</v>
      </c>
      <c r="M984" t="b">
        <v>0</v>
      </c>
      <c r="N984" t="s">
        <v>8270</v>
      </c>
      <c r="O984" s="5">
        <f>((E984/D984) *100)</f>
        <v>28.799999999999997</v>
      </c>
      <c r="P984" s="6">
        <f>IF(L984 = 0, 0, E984/L984)</f>
        <v>44.307692307692307</v>
      </c>
      <c r="Q984" t="str">
        <f>MID(N984,1,FIND("/",N984,1)-1)</f>
        <v>theater</v>
      </c>
      <c r="R984" t="str">
        <f>MID(N984,FIND("/",N984,1)+1,LEN(N984))</f>
        <v>plays</v>
      </c>
      <c r="S984" s="10">
        <f>(((J984/60)/60)/24)+DATE(1970,1,1)+(-5/24)</f>
        <v>41778.837604166663</v>
      </c>
      <c r="T984" s="10">
        <f>(((I984/60)/60)/24)+DATE(1970,1,1)+(-5/24)</f>
        <v>41820.519444444442</v>
      </c>
    </row>
    <row r="985" spans="1:20" ht="43.2" x14ac:dyDescent="0.3">
      <c r="A985">
        <v>3679</v>
      </c>
      <c r="B985" s="3" t="s">
        <v>3675</v>
      </c>
      <c r="C985" s="3" t="s">
        <v>7788</v>
      </c>
      <c r="D985">
        <v>2000</v>
      </c>
      <c r="E985">
        <v>2202</v>
      </c>
      <c r="F985" t="s">
        <v>8218</v>
      </c>
      <c r="G985" t="s">
        <v>8223</v>
      </c>
      <c r="H985" t="s">
        <v>8245</v>
      </c>
      <c r="I985">
        <v>1404190740</v>
      </c>
      <c r="J985">
        <v>1401214581</v>
      </c>
      <c r="K985" t="b">
        <v>0</v>
      </c>
      <c r="L985">
        <v>30</v>
      </c>
      <c r="M985" t="b">
        <v>1</v>
      </c>
      <c r="N985" t="s">
        <v>8270</v>
      </c>
      <c r="O985" s="5">
        <f>((E985/D985) *100)</f>
        <v>110.1</v>
      </c>
      <c r="P985" s="6">
        <f>IF(L985 = 0, 0, E985/L985)</f>
        <v>73.400000000000006</v>
      </c>
      <c r="Q985" t="str">
        <f>MID(N985,1,FIND("/",N985,1)-1)</f>
        <v>theater</v>
      </c>
      <c r="R985" t="str">
        <f>MID(N985,FIND("/",N985,1)+1,LEN(N985))</f>
        <v>plays</v>
      </c>
      <c r="S985" s="10">
        <f>(((J985/60)/60)/24)+DATE(1970,1,1)+(-5/24)</f>
        <v>41786.553020833329</v>
      </c>
      <c r="T985" s="10">
        <f>(((I985/60)/60)/24)+DATE(1970,1,1)+(-5/24)</f>
        <v>41820.999305555553</v>
      </c>
    </row>
    <row r="986" spans="1:20" ht="43.2" x14ac:dyDescent="0.3">
      <c r="A986">
        <v>3170</v>
      </c>
      <c r="B986" s="3" t="s">
        <v>3169</v>
      </c>
      <c r="C986" s="3" t="s">
        <v>7279</v>
      </c>
      <c r="D986">
        <v>2000</v>
      </c>
      <c r="E986">
        <v>2245</v>
      </c>
      <c r="F986" t="s">
        <v>8218</v>
      </c>
      <c r="G986" t="s">
        <v>8223</v>
      </c>
      <c r="H986" t="s">
        <v>8245</v>
      </c>
      <c r="I986">
        <v>1404273600</v>
      </c>
      <c r="J986">
        <v>1401414944</v>
      </c>
      <c r="K986" t="b">
        <v>1</v>
      </c>
      <c r="L986">
        <v>71</v>
      </c>
      <c r="M986" t="b">
        <v>1</v>
      </c>
      <c r="N986" t="s">
        <v>8270</v>
      </c>
      <c r="O986" s="5">
        <f>((E986/D986) *100)</f>
        <v>112.25</v>
      </c>
      <c r="P986" s="6">
        <f>IF(L986 = 0, 0, E986/L986)</f>
        <v>31.619718309859156</v>
      </c>
      <c r="Q986" t="str">
        <f>MID(N986,1,FIND("/",N986,1)-1)</f>
        <v>theater</v>
      </c>
      <c r="R986" t="str">
        <f>MID(N986,FIND("/",N986,1)+1,LEN(N986))</f>
        <v>plays</v>
      </c>
      <c r="S986" s="10">
        <f>(((J986/60)/60)/24)+DATE(1970,1,1)+(-5/24)</f>
        <v>41788.872037037036</v>
      </c>
      <c r="T986" s="10">
        <f>(((I986/60)/60)/24)+DATE(1970,1,1)+(-5/24)</f>
        <v>41821.958333333328</v>
      </c>
    </row>
    <row r="987" spans="1:20" ht="43.2" x14ac:dyDescent="0.3">
      <c r="A987">
        <v>40</v>
      </c>
      <c r="B987" s="3" t="s">
        <v>42</v>
      </c>
      <c r="C987" s="3" t="s">
        <v>4150</v>
      </c>
      <c r="D987">
        <v>2000</v>
      </c>
      <c r="E987">
        <v>2027</v>
      </c>
      <c r="F987" t="s">
        <v>8218</v>
      </c>
      <c r="G987" t="s">
        <v>8223</v>
      </c>
      <c r="H987" t="s">
        <v>8245</v>
      </c>
      <c r="I987">
        <v>1403150400</v>
      </c>
      <c r="J987">
        <v>1401426488</v>
      </c>
      <c r="K987" t="b">
        <v>0</v>
      </c>
      <c r="L987">
        <v>16</v>
      </c>
      <c r="M987" t="b">
        <v>1</v>
      </c>
      <c r="N987" t="s">
        <v>8264</v>
      </c>
      <c r="O987" s="5">
        <f>((E987/D987) *100)</f>
        <v>101.35000000000001</v>
      </c>
      <c r="P987" s="6">
        <f>IF(L987 = 0, 0, E987/L987)</f>
        <v>126.6875</v>
      </c>
      <c r="Q987" t="str">
        <f>MID(N987,1,FIND("/",N987,1)-1)</f>
        <v>film &amp; video</v>
      </c>
      <c r="R987" t="str">
        <f>MID(N987,FIND("/",N987,1)+1,LEN(N987))</f>
        <v>television</v>
      </c>
      <c r="S987" s="10">
        <f>(((J987/60)/60)/24)+DATE(1970,1,1)+(-5/24)</f>
        <v>41789.005648148144</v>
      </c>
      <c r="T987" s="10">
        <f>(((I987/60)/60)/24)+DATE(1970,1,1)+(-5/24)</f>
        <v>41808.958333333328</v>
      </c>
    </row>
    <row r="988" spans="1:20" ht="57.6" x14ac:dyDescent="0.3">
      <c r="A988">
        <v>3407</v>
      </c>
      <c r="B988" s="3" t="s">
        <v>3405</v>
      </c>
      <c r="C988" s="3" t="s">
        <v>7516</v>
      </c>
      <c r="D988">
        <v>2000</v>
      </c>
      <c r="E988">
        <v>2142</v>
      </c>
      <c r="F988" t="s">
        <v>8218</v>
      </c>
      <c r="G988" t="s">
        <v>8224</v>
      </c>
      <c r="H988" t="s">
        <v>8246</v>
      </c>
      <c r="I988">
        <v>1404641289</v>
      </c>
      <c r="J988">
        <v>1402049289</v>
      </c>
      <c r="K988" t="b">
        <v>0</v>
      </c>
      <c r="L988">
        <v>67</v>
      </c>
      <c r="M988" t="b">
        <v>1</v>
      </c>
      <c r="N988" t="s">
        <v>8270</v>
      </c>
      <c r="O988" s="5">
        <f>((E988/D988) *100)</f>
        <v>107.1</v>
      </c>
      <c r="P988" s="6">
        <f>IF(L988 = 0, 0, E988/L988)</f>
        <v>31.970149253731343</v>
      </c>
      <c r="Q988" t="str">
        <f>MID(N988,1,FIND("/",N988,1)-1)</f>
        <v>theater</v>
      </c>
      <c r="R988" t="str">
        <f>MID(N988,FIND("/",N988,1)+1,LEN(N988))</f>
        <v>plays</v>
      </c>
      <c r="S988" s="10">
        <f>(((J988/60)/60)/24)+DATE(1970,1,1)+(-5/24)</f>
        <v>41796.21399305555</v>
      </c>
      <c r="T988" s="10">
        <f>(((I988/60)/60)/24)+DATE(1970,1,1)+(-5/24)</f>
        <v>41826.21399305555</v>
      </c>
    </row>
    <row r="989" spans="1:20" ht="43.2" x14ac:dyDescent="0.3">
      <c r="A989">
        <v>3809</v>
      </c>
      <c r="B989" s="3" t="s">
        <v>3805</v>
      </c>
      <c r="C989" s="3" t="s">
        <v>7918</v>
      </c>
      <c r="D989">
        <v>2000</v>
      </c>
      <c r="E989">
        <v>2025</v>
      </c>
      <c r="F989" t="s">
        <v>8218</v>
      </c>
      <c r="G989" t="s">
        <v>8224</v>
      </c>
      <c r="H989" t="s">
        <v>8246</v>
      </c>
      <c r="I989">
        <v>1406761200</v>
      </c>
      <c r="J989">
        <v>1402403907</v>
      </c>
      <c r="K989" t="b">
        <v>0</v>
      </c>
      <c r="L989">
        <v>38</v>
      </c>
      <c r="M989" t="b">
        <v>1</v>
      </c>
      <c r="N989" t="s">
        <v>8270</v>
      </c>
      <c r="O989" s="5">
        <f>((E989/D989) *100)</f>
        <v>101.25</v>
      </c>
      <c r="P989" s="6">
        <f>IF(L989 = 0, 0, E989/L989)</f>
        <v>53.289473684210527</v>
      </c>
      <c r="Q989" t="str">
        <f>MID(N989,1,FIND("/",N989,1)-1)</f>
        <v>theater</v>
      </c>
      <c r="R989" t="str">
        <f>MID(N989,FIND("/",N989,1)+1,LEN(N989))</f>
        <v>plays</v>
      </c>
      <c r="S989" s="10">
        <f>(((J989/60)/60)/24)+DATE(1970,1,1)+(-5/24)</f>
        <v>41800.318368055552</v>
      </c>
      <c r="T989" s="10">
        <f>(((I989/60)/60)/24)+DATE(1970,1,1)+(-5/24)</f>
        <v>41850.75</v>
      </c>
    </row>
    <row r="990" spans="1:20" ht="43.2" x14ac:dyDescent="0.3">
      <c r="A990">
        <v>3994</v>
      </c>
      <c r="B990" s="3" t="s">
        <v>3989</v>
      </c>
      <c r="C990" s="3" t="s">
        <v>8099</v>
      </c>
      <c r="D990">
        <v>2000</v>
      </c>
      <c r="E990">
        <v>5</v>
      </c>
      <c r="F990" t="s">
        <v>8220</v>
      </c>
      <c r="G990" t="s">
        <v>8223</v>
      </c>
      <c r="H990" t="s">
        <v>8245</v>
      </c>
      <c r="I990">
        <v>1405761690</v>
      </c>
      <c r="J990">
        <v>1403169690</v>
      </c>
      <c r="K990" t="b">
        <v>0</v>
      </c>
      <c r="L990">
        <v>1</v>
      </c>
      <c r="M990" t="b">
        <v>0</v>
      </c>
      <c r="N990" t="s">
        <v>8270</v>
      </c>
      <c r="O990" s="5">
        <f>((E990/D990) *100)</f>
        <v>0.25</v>
      </c>
      <c r="P990" s="6">
        <f>IF(L990 = 0, 0, E990/L990)</f>
        <v>5</v>
      </c>
      <c r="Q990" t="str">
        <f>MID(N990,1,FIND("/",N990,1)-1)</f>
        <v>theater</v>
      </c>
      <c r="R990" t="str">
        <f>MID(N990,FIND("/",N990,1)+1,LEN(N990))</f>
        <v>plays</v>
      </c>
      <c r="S990" s="10">
        <f>(((J990/60)/60)/24)+DATE(1970,1,1)+(-5/24)</f>
        <v>41809.181597222218</v>
      </c>
      <c r="T990" s="10">
        <f>(((I990/60)/60)/24)+DATE(1970,1,1)+(-5/24)</f>
        <v>41839.181597222218</v>
      </c>
    </row>
    <row r="991" spans="1:20" ht="43.2" x14ac:dyDescent="0.3">
      <c r="A991">
        <v>3958</v>
      </c>
      <c r="B991" s="3" t="s">
        <v>3954</v>
      </c>
      <c r="C991" s="3" t="s">
        <v>8064</v>
      </c>
      <c r="D991">
        <v>2000</v>
      </c>
      <c r="E991">
        <v>641</v>
      </c>
      <c r="F991" t="s">
        <v>8220</v>
      </c>
      <c r="G991" t="s">
        <v>8223</v>
      </c>
      <c r="H991" t="s">
        <v>8245</v>
      </c>
      <c r="I991">
        <v>1406988000</v>
      </c>
      <c r="J991">
        <v>1403822912</v>
      </c>
      <c r="K991" t="b">
        <v>0</v>
      </c>
      <c r="L991">
        <v>16</v>
      </c>
      <c r="M991" t="b">
        <v>0</v>
      </c>
      <c r="N991" t="s">
        <v>8270</v>
      </c>
      <c r="O991" s="5">
        <f>((E991/D991) *100)</f>
        <v>32.049999999999997</v>
      </c>
      <c r="P991" s="6">
        <f>IF(L991 = 0, 0, E991/L991)</f>
        <v>40.0625</v>
      </c>
      <c r="Q991" t="str">
        <f>MID(N991,1,FIND("/",N991,1)-1)</f>
        <v>theater</v>
      </c>
      <c r="R991" t="str">
        <f>MID(N991,FIND("/",N991,1)+1,LEN(N991))</f>
        <v>plays</v>
      </c>
      <c r="S991" s="10">
        <f>(((J991/60)/60)/24)+DATE(1970,1,1)+(-5/24)</f>
        <v>41816.742037037038</v>
      </c>
      <c r="T991" s="10">
        <f>(((I991/60)/60)/24)+DATE(1970,1,1)+(-5/24)</f>
        <v>41853.375</v>
      </c>
    </row>
    <row r="992" spans="1:20" ht="57.6" x14ac:dyDescent="0.3">
      <c r="A992">
        <v>1856</v>
      </c>
      <c r="B992" s="3" t="s">
        <v>1856</v>
      </c>
      <c r="C992" s="3" t="s">
        <v>5965</v>
      </c>
      <c r="D992">
        <v>2000</v>
      </c>
      <c r="E992">
        <v>2025</v>
      </c>
      <c r="F992" t="s">
        <v>8218</v>
      </c>
      <c r="G992" t="s">
        <v>8223</v>
      </c>
      <c r="H992" t="s">
        <v>8245</v>
      </c>
      <c r="I992">
        <v>1405715472</v>
      </c>
      <c r="J992">
        <v>1403901072</v>
      </c>
      <c r="K992" t="b">
        <v>0</v>
      </c>
      <c r="L992">
        <v>38</v>
      </c>
      <c r="M992" t="b">
        <v>1</v>
      </c>
      <c r="N992" t="s">
        <v>8275</v>
      </c>
      <c r="O992" s="5">
        <f>((E992/D992) *100)</f>
        <v>101.25</v>
      </c>
      <c r="P992" s="6">
        <f>IF(L992 = 0, 0, E992/L992)</f>
        <v>53.289473684210527</v>
      </c>
      <c r="Q992" t="str">
        <f>MID(N992,1,FIND("/",N992,1)-1)</f>
        <v>music</v>
      </c>
      <c r="R992" t="str">
        <f>MID(N992,FIND("/",N992,1)+1,LEN(N992))</f>
        <v>rock</v>
      </c>
      <c r="S992" s="10">
        <f>(((J992/60)/60)/24)+DATE(1970,1,1)+(-5/24)</f>
        <v>41817.64666666666</v>
      </c>
      <c r="T992" s="10">
        <f>(((I992/60)/60)/24)+DATE(1970,1,1)+(-5/24)</f>
        <v>41838.64666666666</v>
      </c>
    </row>
    <row r="993" spans="1:20" ht="43.2" x14ac:dyDescent="0.3">
      <c r="A993">
        <v>3430</v>
      </c>
      <c r="B993" s="3" t="s">
        <v>3428</v>
      </c>
      <c r="C993" s="3" t="s">
        <v>7539</v>
      </c>
      <c r="D993">
        <v>2000</v>
      </c>
      <c r="E993">
        <v>2170.9899999999998</v>
      </c>
      <c r="F993" t="s">
        <v>8218</v>
      </c>
      <c r="G993" t="s">
        <v>8224</v>
      </c>
      <c r="H993" t="s">
        <v>8246</v>
      </c>
      <c r="I993">
        <v>1406760101</v>
      </c>
      <c r="J993">
        <v>1404168101</v>
      </c>
      <c r="K993" t="b">
        <v>0</v>
      </c>
      <c r="L993">
        <v>72</v>
      </c>
      <c r="M993" t="b">
        <v>1</v>
      </c>
      <c r="N993" t="s">
        <v>8270</v>
      </c>
      <c r="O993" s="5">
        <f>((E993/D993) *100)</f>
        <v>108.54949999999999</v>
      </c>
      <c r="P993" s="6">
        <f>IF(L993 = 0, 0, E993/L993)</f>
        <v>30.152638888888887</v>
      </c>
      <c r="Q993" t="str">
        <f>MID(N993,1,FIND("/",N993,1)-1)</f>
        <v>theater</v>
      </c>
      <c r="R993" t="str">
        <f>MID(N993,FIND("/",N993,1)+1,LEN(N993))</f>
        <v>plays</v>
      </c>
      <c r="S993" s="10">
        <f>(((J993/60)/60)/24)+DATE(1970,1,1)+(-5/24)</f>
        <v>41820.737280092588</v>
      </c>
      <c r="T993" s="10">
        <f>(((I993/60)/60)/24)+DATE(1970,1,1)+(-5/24)</f>
        <v>41850.737280092588</v>
      </c>
    </row>
    <row r="994" spans="1:20" ht="43.2" x14ac:dyDescent="0.3">
      <c r="A994">
        <v>3357</v>
      </c>
      <c r="B994" s="3" t="s">
        <v>3355</v>
      </c>
      <c r="C994" s="3" t="s">
        <v>7466</v>
      </c>
      <c r="D994">
        <v>2000</v>
      </c>
      <c r="E994">
        <v>2020</v>
      </c>
      <c r="F994" t="s">
        <v>8218</v>
      </c>
      <c r="G994" t="s">
        <v>8224</v>
      </c>
      <c r="H994" t="s">
        <v>8246</v>
      </c>
      <c r="I994">
        <v>1406887310</v>
      </c>
      <c r="J994">
        <v>1404295310</v>
      </c>
      <c r="K994" t="b">
        <v>0</v>
      </c>
      <c r="L994">
        <v>21</v>
      </c>
      <c r="M994" t="b">
        <v>1</v>
      </c>
      <c r="N994" t="s">
        <v>8270</v>
      </c>
      <c r="O994" s="5">
        <f>((E994/D994) *100)</f>
        <v>101</v>
      </c>
      <c r="P994" s="6">
        <f>IF(L994 = 0, 0, E994/L994)</f>
        <v>96.19047619047619</v>
      </c>
      <c r="Q994" t="str">
        <f>MID(N994,1,FIND("/",N994,1)-1)</f>
        <v>theater</v>
      </c>
      <c r="R994" t="str">
        <f>MID(N994,FIND("/",N994,1)+1,LEN(N994))</f>
        <v>plays</v>
      </c>
      <c r="S994" s="10">
        <f>(((J994/60)/60)/24)+DATE(1970,1,1)+(-5/24)</f>
        <v>41822.209606481476</v>
      </c>
      <c r="T994" s="10">
        <f>(((I994/60)/60)/24)+DATE(1970,1,1)+(-5/24)</f>
        <v>41852.209606481476</v>
      </c>
    </row>
    <row r="995" spans="1:20" ht="43.2" x14ac:dyDescent="0.3">
      <c r="A995">
        <v>1227</v>
      </c>
      <c r="B995" s="3" t="s">
        <v>1227</v>
      </c>
      <c r="C995" s="3" t="s">
        <v>5336</v>
      </c>
      <c r="D995">
        <v>2000</v>
      </c>
      <c r="E995">
        <v>0</v>
      </c>
      <c r="F995" t="s">
        <v>8219</v>
      </c>
      <c r="G995" t="s">
        <v>8223</v>
      </c>
      <c r="H995" t="s">
        <v>8245</v>
      </c>
      <c r="I995">
        <v>1407394800</v>
      </c>
      <c r="J995">
        <v>1404770616</v>
      </c>
      <c r="K995" t="b">
        <v>0</v>
      </c>
      <c r="L995">
        <v>0</v>
      </c>
      <c r="M995" t="b">
        <v>0</v>
      </c>
      <c r="N995" t="s">
        <v>8285</v>
      </c>
      <c r="O995" s="5">
        <f>((E995/D995) *100)</f>
        <v>0</v>
      </c>
      <c r="P995" s="6">
        <f>IF(L995 = 0, 0, E995/L995)</f>
        <v>0</v>
      </c>
      <c r="Q995" t="str">
        <f>MID(N995,1,FIND("/",N995,1)-1)</f>
        <v>music</v>
      </c>
      <c r="R995" t="str">
        <f>MID(N995,FIND("/",N995,1)+1,LEN(N995))</f>
        <v>world music</v>
      </c>
      <c r="S995" s="10">
        <f>(((J995/60)/60)/24)+DATE(1970,1,1)+(-5/24)</f>
        <v>41827.710833333331</v>
      </c>
      <c r="T995" s="10">
        <f>(((I995/60)/60)/24)+DATE(1970,1,1)+(-5/24)</f>
        <v>41858.083333333328</v>
      </c>
    </row>
    <row r="996" spans="1:20" ht="43.2" x14ac:dyDescent="0.3">
      <c r="A996">
        <v>2890</v>
      </c>
      <c r="B996" s="3" t="s">
        <v>2889</v>
      </c>
      <c r="C996" s="3" t="s">
        <v>6999</v>
      </c>
      <c r="D996">
        <v>2000</v>
      </c>
      <c r="E996">
        <v>21</v>
      </c>
      <c r="F996" t="s">
        <v>8220</v>
      </c>
      <c r="G996" t="s">
        <v>8223</v>
      </c>
      <c r="H996" t="s">
        <v>8245</v>
      </c>
      <c r="I996">
        <v>1407553200</v>
      </c>
      <c r="J996">
        <v>1405100992</v>
      </c>
      <c r="K996" t="b">
        <v>0</v>
      </c>
      <c r="L996">
        <v>3</v>
      </c>
      <c r="M996" t="b">
        <v>0</v>
      </c>
      <c r="N996" t="s">
        <v>8270</v>
      </c>
      <c r="O996" s="5">
        <f>((E996/D996) *100)</f>
        <v>1.05</v>
      </c>
      <c r="P996" s="6">
        <f>IF(L996 = 0, 0, E996/L996)</f>
        <v>7</v>
      </c>
      <c r="Q996" t="str">
        <f>MID(N996,1,FIND("/",N996,1)-1)</f>
        <v>theater</v>
      </c>
      <c r="R996" t="str">
        <f>MID(N996,FIND("/",N996,1)+1,LEN(N996))</f>
        <v>plays</v>
      </c>
      <c r="S996" s="10">
        <f>(((J996/60)/60)/24)+DATE(1970,1,1)+(-5/24)</f>
        <v>41831.534629629627</v>
      </c>
      <c r="T996" s="10">
        <f>(((I996/60)/60)/24)+DATE(1970,1,1)+(-5/24)</f>
        <v>41859.916666666664</v>
      </c>
    </row>
    <row r="997" spans="1:20" ht="43.2" x14ac:dyDescent="0.3">
      <c r="A997">
        <v>748</v>
      </c>
      <c r="B997" s="3" t="s">
        <v>748</v>
      </c>
      <c r="C997" s="3" t="s">
        <v>4857</v>
      </c>
      <c r="D997">
        <v>2000</v>
      </c>
      <c r="E997">
        <v>2005</v>
      </c>
      <c r="F997" t="s">
        <v>8218</v>
      </c>
      <c r="G997" t="s">
        <v>8223</v>
      </c>
      <c r="H997" t="s">
        <v>8245</v>
      </c>
      <c r="I997">
        <v>1407701966</v>
      </c>
      <c r="J997">
        <v>1405109966</v>
      </c>
      <c r="K997" t="b">
        <v>0</v>
      </c>
      <c r="L997">
        <v>44</v>
      </c>
      <c r="M997" t="b">
        <v>1</v>
      </c>
      <c r="N997" t="s">
        <v>8273</v>
      </c>
      <c r="O997" s="5">
        <f>((E997/D997) *100)</f>
        <v>100.25</v>
      </c>
      <c r="P997" s="6">
        <f>IF(L997 = 0, 0, E997/L997)</f>
        <v>45.56818181818182</v>
      </c>
      <c r="Q997" t="str">
        <f>MID(N997,1,FIND("/",N997,1)-1)</f>
        <v>publishing</v>
      </c>
      <c r="R997" t="str">
        <f>MID(N997,FIND("/",N997,1)+1,LEN(N997))</f>
        <v>nonfiction</v>
      </c>
      <c r="S997" s="10">
        <f>(((J997/60)/60)/24)+DATE(1970,1,1)+(-5/24)</f>
        <v>41831.638495370367</v>
      </c>
      <c r="T997" s="10">
        <f>(((I997/60)/60)/24)+DATE(1970,1,1)+(-5/24)</f>
        <v>41861.638495370367</v>
      </c>
    </row>
    <row r="998" spans="1:20" ht="43.2" x14ac:dyDescent="0.3">
      <c r="A998">
        <v>3740</v>
      </c>
      <c r="B998" s="3" t="s">
        <v>3736</v>
      </c>
      <c r="C998" s="3" t="s">
        <v>7849</v>
      </c>
      <c r="D998">
        <v>2000</v>
      </c>
      <c r="E998">
        <v>358</v>
      </c>
      <c r="F998" t="s">
        <v>8220</v>
      </c>
      <c r="G998" t="s">
        <v>8223</v>
      </c>
      <c r="H998" t="s">
        <v>8245</v>
      </c>
      <c r="I998">
        <v>1407808438</v>
      </c>
      <c r="J998">
        <v>1405217355</v>
      </c>
      <c r="K998" t="b">
        <v>0</v>
      </c>
      <c r="L998">
        <v>14</v>
      </c>
      <c r="M998" t="b">
        <v>0</v>
      </c>
      <c r="N998" t="s">
        <v>8270</v>
      </c>
      <c r="O998" s="5">
        <f>((E998/D998) *100)</f>
        <v>17.899999999999999</v>
      </c>
      <c r="P998" s="6">
        <f>IF(L998 = 0, 0, E998/L998)</f>
        <v>25.571428571428573</v>
      </c>
      <c r="Q998" t="str">
        <f>MID(N998,1,FIND("/",N998,1)-1)</f>
        <v>theater</v>
      </c>
      <c r="R998" t="str">
        <f>MID(N998,FIND("/",N998,1)+1,LEN(N998))</f>
        <v>plays</v>
      </c>
      <c r="S998" s="10">
        <f>(((J998/60)/60)/24)+DATE(1970,1,1)+(-5/24)</f>
        <v>41832.881423611107</v>
      </c>
      <c r="T998" s="10">
        <f>(((I998/60)/60)/24)+DATE(1970,1,1)+(-5/24)</f>
        <v>41862.870810185181</v>
      </c>
    </row>
    <row r="999" spans="1:20" ht="57.6" x14ac:dyDescent="0.3">
      <c r="A999">
        <v>1646</v>
      </c>
      <c r="B999" s="3" t="s">
        <v>1646</v>
      </c>
      <c r="C999" s="3" t="s">
        <v>5755</v>
      </c>
      <c r="D999">
        <v>2000</v>
      </c>
      <c r="E999">
        <v>2204</v>
      </c>
      <c r="F999" t="s">
        <v>8218</v>
      </c>
      <c r="G999" t="s">
        <v>8224</v>
      </c>
      <c r="H999" t="s">
        <v>8246</v>
      </c>
      <c r="I999">
        <v>1408039860</v>
      </c>
      <c r="J999">
        <v>1405248503</v>
      </c>
      <c r="K999" t="b">
        <v>0</v>
      </c>
      <c r="L999">
        <v>83</v>
      </c>
      <c r="M999" t="b">
        <v>1</v>
      </c>
      <c r="N999" t="s">
        <v>8291</v>
      </c>
      <c r="O999" s="5">
        <f>((E999/D999) *100)</f>
        <v>110.2</v>
      </c>
      <c r="P999" s="6">
        <f>IF(L999 = 0, 0, E999/L999)</f>
        <v>26.554216867469879</v>
      </c>
      <c r="Q999" t="str">
        <f>MID(N999,1,FIND("/",N999,1)-1)</f>
        <v>music</v>
      </c>
      <c r="R999" t="str">
        <f>MID(N999,FIND("/",N999,1)+1,LEN(N999))</f>
        <v>pop</v>
      </c>
      <c r="S999" s="10">
        <f>(((J999/60)/60)/24)+DATE(1970,1,1)+(-5/24)</f>
        <v>41833.241932870369</v>
      </c>
      <c r="T999" s="10">
        <f>(((I999/60)/60)/24)+DATE(1970,1,1)+(-5/24)</f>
        <v>41865.549305555556</v>
      </c>
    </row>
    <row r="1000" spans="1:20" ht="43.2" x14ac:dyDescent="0.3">
      <c r="A1000">
        <v>3431</v>
      </c>
      <c r="B1000" s="3" t="s">
        <v>3429</v>
      </c>
      <c r="C1000" s="3" t="s">
        <v>7540</v>
      </c>
      <c r="D1000">
        <v>2000</v>
      </c>
      <c r="E1000">
        <v>2000</v>
      </c>
      <c r="F1000" t="s">
        <v>8218</v>
      </c>
      <c r="G1000" t="s">
        <v>8223</v>
      </c>
      <c r="H1000" t="s">
        <v>8245</v>
      </c>
      <c r="I1000">
        <v>1408383153</v>
      </c>
      <c r="J1000">
        <v>1405791153</v>
      </c>
      <c r="K1000" t="b">
        <v>0</v>
      </c>
      <c r="L1000">
        <v>21</v>
      </c>
      <c r="M1000" t="b">
        <v>1</v>
      </c>
      <c r="N1000" t="s">
        <v>8270</v>
      </c>
      <c r="O1000" s="5">
        <f>((E1000/D1000) *100)</f>
        <v>100</v>
      </c>
      <c r="P1000" s="6">
        <f>IF(L1000 = 0, 0, E1000/L1000)</f>
        <v>95.238095238095241</v>
      </c>
      <c r="Q1000" t="str">
        <f>MID(N1000,1,FIND("/",N1000,1)-1)</f>
        <v>theater</v>
      </c>
      <c r="R1000" t="str">
        <f>MID(N1000,FIND("/",N1000,1)+1,LEN(N1000))</f>
        <v>plays</v>
      </c>
      <c r="S1000" s="10">
        <f>(((J1000/60)/60)/24)+DATE(1970,1,1)+(-5/24)</f>
        <v>41839.522604166668</v>
      </c>
      <c r="T1000" s="10">
        <f>(((I1000/60)/60)/24)+DATE(1970,1,1)+(-5/24)</f>
        <v>41869.522604166668</v>
      </c>
    </row>
    <row r="1001" spans="1:20" ht="43.2" x14ac:dyDescent="0.3">
      <c r="A1001">
        <v>2838</v>
      </c>
      <c r="B1001" s="3" t="s">
        <v>2837</v>
      </c>
      <c r="C1001" s="3" t="s">
        <v>6947</v>
      </c>
      <c r="D1001">
        <v>2000</v>
      </c>
      <c r="E1001">
        <v>2405</v>
      </c>
      <c r="F1001" t="s">
        <v>8218</v>
      </c>
      <c r="G1001" t="s">
        <v>8223</v>
      </c>
      <c r="H1001" t="s">
        <v>8245</v>
      </c>
      <c r="I1001">
        <v>1407967200</v>
      </c>
      <c r="J1001">
        <v>1406039696</v>
      </c>
      <c r="K1001" t="b">
        <v>0</v>
      </c>
      <c r="L1001">
        <v>54</v>
      </c>
      <c r="M1001" t="b">
        <v>1</v>
      </c>
      <c r="N1001" t="s">
        <v>8270</v>
      </c>
      <c r="O1001" s="5">
        <f>((E1001/D1001) *100)</f>
        <v>120.24999999999999</v>
      </c>
      <c r="P1001" s="6">
        <f>IF(L1001 = 0, 0, E1001/L1001)</f>
        <v>44.537037037037038</v>
      </c>
      <c r="Q1001" t="str">
        <f>MID(N1001,1,FIND("/",N1001,1)-1)</f>
        <v>theater</v>
      </c>
      <c r="R1001" t="str">
        <f>MID(N1001,FIND("/",N1001,1)+1,LEN(N1001))</f>
        <v>plays</v>
      </c>
      <c r="S1001" s="10">
        <f>(((J1001/60)/60)/24)+DATE(1970,1,1)+(-5/24)</f>
        <v>41842.399259259255</v>
      </c>
      <c r="T1001" s="10">
        <f>(((I1001/60)/60)/24)+DATE(1970,1,1)+(-5/24)</f>
        <v>41864.708333333328</v>
      </c>
    </row>
    <row r="1002" spans="1:20" ht="43.2" x14ac:dyDescent="0.3">
      <c r="A1002">
        <v>2066</v>
      </c>
      <c r="B1002" s="3" t="s">
        <v>2066</v>
      </c>
      <c r="C1002" s="3" t="s">
        <v>6175</v>
      </c>
      <c r="D1002">
        <v>2000</v>
      </c>
      <c r="E1002">
        <v>4372</v>
      </c>
      <c r="F1002" t="s">
        <v>8218</v>
      </c>
      <c r="G1002" t="s">
        <v>8223</v>
      </c>
      <c r="H1002" t="s">
        <v>8245</v>
      </c>
      <c r="I1002">
        <v>1408818683</v>
      </c>
      <c r="J1002">
        <v>1406226683</v>
      </c>
      <c r="K1002" t="b">
        <v>0</v>
      </c>
      <c r="L1002">
        <v>65</v>
      </c>
      <c r="M1002" t="b">
        <v>1</v>
      </c>
      <c r="N1002" t="s">
        <v>8294</v>
      </c>
      <c r="O1002" s="5">
        <f>((E1002/D1002) *100)</f>
        <v>218.6</v>
      </c>
      <c r="P1002" s="6">
        <f>IF(L1002 = 0, 0, E1002/L1002)</f>
        <v>67.261538461538464</v>
      </c>
      <c r="Q1002" t="str">
        <f>MID(N1002,1,FIND("/",N1002,1)-1)</f>
        <v>technology</v>
      </c>
      <c r="R1002" t="str">
        <f>MID(N1002,FIND("/",N1002,1)+1,LEN(N1002))</f>
        <v>hardware</v>
      </c>
      <c r="S1002" s="10">
        <f>(((J1002/60)/60)/24)+DATE(1970,1,1)+(-5/24)</f>
        <v>41844.563460648147</v>
      </c>
      <c r="T1002" s="10">
        <f>(((I1002/60)/60)/24)+DATE(1970,1,1)+(-5/24)</f>
        <v>41874.563460648147</v>
      </c>
    </row>
    <row r="1003" spans="1:20" ht="43.2" x14ac:dyDescent="0.3">
      <c r="A1003">
        <v>4007</v>
      </c>
      <c r="B1003" s="3" t="s">
        <v>4002</v>
      </c>
      <c r="C1003" s="3" t="s">
        <v>8111</v>
      </c>
      <c r="D1003">
        <v>2000</v>
      </c>
      <c r="E1003">
        <v>5</v>
      </c>
      <c r="F1003" t="s">
        <v>8220</v>
      </c>
      <c r="G1003" t="s">
        <v>8223</v>
      </c>
      <c r="H1003" t="s">
        <v>8245</v>
      </c>
      <c r="I1003">
        <v>1409070480</v>
      </c>
      <c r="J1003">
        <v>1406572381</v>
      </c>
      <c r="K1003" t="b">
        <v>0</v>
      </c>
      <c r="L1003">
        <v>1</v>
      </c>
      <c r="M1003" t="b">
        <v>0</v>
      </c>
      <c r="N1003" t="s">
        <v>8270</v>
      </c>
      <c r="O1003" s="5">
        <f>((E1003/D1003) *100)</f>
        <v>0.25</v>
      </c>
      <c r="P1003" s="6">
        <f>IF(L1003 = 0, 0, E1003/L1003)</f>
        <v>5</v>
      </c>
      <c r="Q1003" t="str">
        <f>MID(N1003,1,FIND("/",N1003,1)-1)</f>
        <v>theater</v>
      </c>
      <c r="R1003" t="str">
        <f>MID(N1003,FIND("/",N1003,1)+1,LEN(N1003))</f>
        <v>plays</v>
      </c>
      <c r="S1003" s="10">
        <f>(((J1003/60)/60)/24)+DATE(1970,1,1)+(-5/24)</f>
        <v>41848.564594907402</v>
      </c>
      <c r="T1003" s="10">
        <f>(((I1003/60)/60)/24)+DATE(1970,1,1)+(-5/24)</f>
        <v>41877.477777777778</v>
      </c>
    </row>
    <row r="1004" spans="1:20" ht="43.2" x14ac:dyDescent="0.3">
      <c r="A1004">
        <v>3201</v>
      </c>
      <c r="B1004" s="3" t="s">
        <v>3200</v>
      </c>
      <c r="C1004" s="3" t="s">
        <v>7310</v>
      </c>
      <c r="D1004">
        <v>2000</v>
      </c>
      <c r="E1004">
        <v>25</v>
      </c>
      <c r="F1004" t="s">
        <v>8220</v>
      </c>
      <c r="G1004" t="s">
        <v>8224</v>
      </c>
      <c r="H1004" t="s">
        <v>8246</v>
      </c>
      <c r="I1004">
        <v>1409509477</v>
      </c>
      <c r="J1004">
        <v>1407695077</v>
      </c>
      <c r="K1004" t="b">
        <v>0</v>
      </c>
      <c r="L1004">
        <v>2</v>
      </c>
      <c r="M1004" t="b">
        <v>0</v>
      </c>
      <c r="N1004" t="s">
        <v>8304</v>
      </c>
      <c r="O1004" s="5">
        <f>((E1004/D1004) *100)</f>
        <v>1.25</v>
      </c>
      <c r="P1004" s="6">
        <f>IF(L1004 = 0, 0, E1004/L1004)</f>
        <v>12.5</v>
      </c>
      <c r="Q1004" t="str">
        <f>MID(N1004,1,FIND("/",N1004,1)-1)</f>
        <v>theater</v>
      </c>
      <c r="R1004" t="str">
        <f>MID(N1004,FIND("/",N1004,1)+1,LEN(N1004))</f>
        <v>musical</v>
      </c>
      <c r="S1004" s="10">
        <f>(((J1004/60)/60)/24)+DATE(1970,1,1)+(-5/24)</f>
        <v>41861.558761574073</v>
      </c>
      <c r="T1004" s="10">
        <f>(((I1004/60)/60)/24)+DATE(1970,1,1)+(-5/24)</f>
        <v>41882.558761574073</v>
      </c>
    </row>
    <row r="1005" spans="1:20" ht="57.6" x14ac:dyDescent="0.3">
      <c r="A1005">
        <v>44</v>
      </c>
      <c r="B1005" s="3" t="s">
        <v>46</v>
      </c>
      <c r="C1005" s="3" t="s">
        <v>4154</v>
      </c>
      <c r="D1005">
        <v>2000</v>
      </c>
      <c r="E1005">
        <v>2000</v>
      </c>
      <c r="F1005" t="s">
        <v>8218</v>
      </c>
      <c r="G1005" t="s">
        <v>8223</v>
      </c>
      <c r="H1005" t="s">
        <v>8245</v>
      </c>
      <c r="I1005">
        <v>1412648537</v>
      </c>
      <c r="J1005">
        <v>1408760537</v>
      </c>
      <c r="K1005" t="b">
        <v>0</v>
      </c>
      <c r="L1005">
        <v>15</v>
      </c>
      <c r="M1005" t="b">
        <v>1</v>
      </c>
      <c r="N1005" t="s">
        <v>8264</v>
      </c>
      <c r="O1005" s="5">
        <f>((E1005/D1005) *100)</f>
        <v>100</v>
      </c>
      <c r="P1005" s="6">
        <f>IF(L1005 = 0, 0, E1005/L1005)</f>
        <v>133.33333333333334</v>
      </c>
      <c r="Q1005" t="str">
        <f>MID(N1005,1,FIND("/",N1005,1)-1)</f>
        <v>film &amp; video</v>
      </c>
      <c r="R1005" t="str">
        <f>MID(N1005,FIND("/",N1005,1)+1,LEN(N1005))</f>
        <v>television</v>
      </c>
      <c r="S1005" s="10">
        <f>(((J1005/60)/60)/24)+DATE(1970,1,1)+(-5/24)</f>
        <v>41873.890474537038</v>
      </c>
      <c r="T1005" s="10">
        <f>(((I1005/60)/60)/24)+DATE(1970,1,1)+(-5/24)</f>
        <v>41918.890474537038</v>
      </c>
    </row>
    <row r="1006" spans="1:20" ht="43.2" x14ac:dyDescent="0.3">
      <c r="A1006">
        <v>4107</v>
      </c>
      <c r="B1006" s="3" t="s">
        <v>4102</v>
      </c>
      <c r="C1006" s="3" t="s">
        <v>8209</v>
      </c>
      <c r="D1006">
        <v>2000</v>
      </c>
      <c r="E1006">
        <v>41</v>
      </c>
      <c r="F1006" t="s">
        <v>8220</v>
      </c>
      <c r="G1006" t="s">
        <v>8223</v>
      </c>
      <c r="H1006" t="s">
        <v>8245</v>
      </c>
      <c r="I1006">
        <v>1411596001</v>
      </c>
      <c r="J1006">
        <v>1409608801</v>
      </c>
      <c r="K1006" t="b">
        <v>0</v>
      </c>
      <c r="L1006">
        <v>4</v>
      </c>
      <c r="M1006" t="b">
        <v>0</v>
      </c>
      <c r="N1006" t="s">
        <v>8270</v>
      </c>
      <c r="O1006" s="5">
        <f>((E1006/D1006) *100)</f>
        <v>2.0500000000000003</v>
      </c>
      <c r="P1006" s="6">
        <f>IF(L1006 = 0, 0, E1006/L1006)</f>
        <v>10.25</v>
      </c>
      <c r="Q1006" t="str">
        <f>MID(N1006,1,FIND("/",N1006,1)-1)</f>
        <v>theater</v>
      </c>
      <c r="R1006" t="str">
        <f>MID(N1006,FIND("/",N1006,1)+1,LEN(N1006))</f>
        <v>plays</v>
      </c>
      <c r="S1006" s="10">
        <f>(((J1006/60)/60)/24)+DATE(1970,1,1)+(-5/24)</f>
        <v>41883.708344907405</v>
      </c>
      <c r="T1006" s="10">
        <f>(((I1006/60)/60)/24)+DATE(1970,1,1)+(-5/24)</f>
        <v>41906.708344907405</v>
      </c>
    </row>
    <row r="1007" spans="1:20" ht="43.2" x14ac:dyDescent="0.3">
      <c r="A1007">
        <v>3777</v>
      </c>
      <c r="B1007" s="3" t="s">
        <v>3773</v>
      </c>
      <c r="C1007" s="3" t="s">
        <v>7886</v>
      </c>
      <c r="D1007">
        <v>2000</v>
      </c>
      <c r="E1007">
        <v>2864</v>
      </c>
      <c r="F1007" t="s">
        <v>8218</v>
      </c>
      <c r="G1007" t="s">
        <v>8223</v>
      </c>
      <c r="H1007" t="s">
        <v>8245</v>
      </c>
      <c r="I1007">
        <v>1411790400</v>
      </c>
      <c r="J1007">
        <v>1409884821</v>
      </c>
      <c r="K1007" t="b">
        <v>0</v>
      </c>
      <c r="L1007">
        <v>59</v>
      </c>
      <c r="M1007" t="b">
        <v>1</v>
      </c>
      <c r="N1007" t="s">
        <v>8304</v>
      </c>
      <c r="O1007" s="5">
        <f>((E1007/D1007) *100)</f>
        <v>143.19999999999999</v>
      </c>
      <c r="P1007" s="6">
        <f>IF(L1007 = 0, 0, E1007/L1007)</f>
        <v>48.542372881355931</v>
      </c>
      <c r="Q1007" t="str">
        <f>MID(N1007,1,FIND("/",N1007,1)-1)</f>
        <v>theater</v>
      </c>
      <c r="R1007" t="str">
        <f>MID(N1007,FIND("/",N1007,1)+1,LEN(N1007))</f>
        <v>musical</v>
      </c>
      <c r="S1007" s="10">
        <f>(((J1007/60)/60)/24)+DATE(1970,1,1)+(-5/24)</f>
        <v>41886.903020833335</v>
      </c>
      <c r="T1007" s="10">
        <f>(((I1007/60)/60)/24)+DATE(1970,1,1)+(-5/24)</f>
        <v>41908.958333333328</v>
      </c>
    </row>
    <row r="1008" spans="1:20" ht="43.2" x14ac:dyDescent="0.3">
      <c r="A1008">
        <v>41</v>
      </c>
      <c r="B1008" s="3" t="s">
        <v>43</v>
      </c>
      <c r="C1008" s="3" t="s">
        <v>4151</v>
      </c>
      <c r="D1008">
        <v>2000</v>
      </c>
      <c r="E1008">
        <v>2000</v>
      </c>
      <c r="F1008" t="s">
        <v>8218</v>
      </c>
      <c r="G1008" t="s">
        <v>8223</v>
      </c>
      <c r="H1008" t="s">
        <v>8245</v>
      </c>
      <c r="I1008">
        <v>1412516354</v>
      </c>
      <c r="J1008">
        <v>1409924354</v>
      </c>
      <c r="K1008" t="b">
        <v>0</v>
      </c>
      <c r="L1008">
        <v>19</v>
      </c>
      <c r="M1008" t="b">
        <v>1</v>
      </c>
      <c r="N1008" t="s">
        <v>8264</v>
      </c>
      <c r="O1008" s="5">
        <f>((E1008/D1008) *100)</f>
        <v>100</v>
      </c>
      <c r="P1008" s="6">
        <f>IF(L1008 = 0, 0, E1008/L1008)</f>
        <v>105.26315789473684</v>
      </c>
      <c r="Q1008" t="str">
        <f>MID(N1008,1,FIND("/",N1008,1)-1)</f>
        <v>film &amp; video</v>
      </c>
      <c r="R1008" t="str">
        <f>MID(N1008,FIND("/",N1008,1)+1,LEN(N1008))</f>
        <v>television</v>
      </c>
      <c r="S1008" s="10">
        <f>(((J1008/60)/60)/24)+DATE(1970,1,1)+(-5/24)</f>
        <v>41887.360578703701</v>
      </c>
      <c r="T1008" s="10">
        <f>(((I1008/60)/60)/24)+DATE(1970,1,1)+(-5/24)</f>
        <v>41917.360578703701</v>
      </c>
    </row>
    <row r="1009" spans="1:20" ht="43.2" x14ac:dyDescent="0.3">
      <c r="A1009">
        <v>4094</v>
      </c>
      <c r="B1009" s="3" t="s">
        <v>4089</v>
      </c>
      <c r="C1009" s="3" t="s">
        <v>8196</v>
      </c>
      <c r="D1009">
        <v>2000</v>
      </c>
      <c r="E1009">
        <v>730</v>
      </c>
      <c r="F1009" t="s">
        <v>8220</v>
      </c>
      <c r="G1009" t="s">
        <v>8223</v>
      </c>
      <c r="H1009" t="s">
        <v>8245</v>
      </c>
      <c r="I1009">
        <v>1413953940</v>
      </c>
      <c r="J1009">
        <v>1410141900</v>
      </c>
      <c r="K1009" t="b">
        <v>0</v>
      </c>
      <c r="L1009">
        <v>8</v>
      </c>
      <c r="M1009" t="b">
        <v>0</v>
      </c>
      <c r="N1009" t="s">
        <v>8270</v>
      </c>
      <c r="O1009" s="5">
        <f>((E1009/D1009) *100)</f>
        <v>36.5</v>
      </c>
      <c r="P1009" s="6">
        <f>IF(L1009 = 0, 0, E1009/L1009)</f>
        <v>91.25</v>
      </c>
      <c r="Q1009" t="str">
        <f>MID(N1009,1,FIND("/",N1009,1)-1)</f>
        <v>theater</v>
      </c>
      <c r="R1009" t="str">
        <f>MID(N1009,FIND("/",N1009,1)+1,LEN(N1009))</f>
        <v>plays</v>
      </c>
      <c r="S1009" s="10">
        <f>(((J1009/60)/60)/24)+DATE(1970,1,1)+(-5/24)</f>
        <v>41889.878472222219</v>
      </c>
      <c r="T1009" s="10">
        <f>(((I1009/60)/60)/24)+DATE(1970,1,1)+(-5/24)</f>
        <v>41933.999305555553</v>
      </c>
    </row>
    <row r="1010" spans="1:20" ht="57.6" x14ac:dyDescent="0.3">
      <c r="A1010">
        <v>3161</v>
      </c>
      <c r="B1010" s="3" t="s">
        <v>3160</v>
      </c>
      <c r="C1010" s="3" t="s">
        <v>7270</v>
      </c>
      <c r="D1010">
        <v>2000</v>
      </c>
      <c r="E1010">
        <v>2102</v>
      </c>
      <c r="F1010" t="s">
        <v>8218</v>
      </c>
      <c r="G1010" t="s">
        <v>8224</v>
      </c>
      <c r="H1010" t="s">
        <v>8246</v>
      </c>
      <c r="I1010">
        <v>1413377522</v>
      </c>
      <c r="J1010">
        <v>1410785522</v>
      </c>
      <c r="K1010" t="b">
        <v>1</v>
      </c>
      <c r="L1010">
        <v>74</v>
      </c>
      <c r="M1010" t="b">
        <v>1</v>
      </c>
      <c r="N1010" t="s">
        <v>8270</v>
      </c>
      <c r="O1010" s="5">
        <f>((E1010/D1010) *100)</f>
        <v>105.1</v>
      </c>
      <c r="P1010" s="6">
        <f>IF(L1010 = 0, 0, E1010/L1010)</f>
        <v>28.405405405405407</v>
      </c>
      <c r="Q1010" t="str">
        <f>MID(N1010,1,FIND("/",N1010,1)-1)</f>
        <v>theater</v>
      </c>
      <c r="R1010" t="str">
        <f>MID(N1010,FIND("/",N1010,1)+1,LEN(N1010))</f>
        <v>plays</v>
      </c>
      <c r="S1010" s="10">
        <f>(((J1010/60)/60)/24)+DATE(1970,1,1)+(-5/24)</f>
        <v>41897.327800925923</v>
      </c>
      <c r="T1010" s="10">
        <f>(((I1010/60)/60)/24)+DATE(1970,1,1)+(-5/24)</f>
        <v>41927.327800925923</v>
      </c>
    </row>
    <row r="1011" spans="1:20" x14ac:dyDescent="0.3">
      <c r="A1011">
        <v>3861</v>
      </c>
      <c r="B1011" s="3" t="s">
        <v>3857</v>
      </c>
      <c r="C1011" s="3" t="s">
        <v>7969</v>
      </c>
      <c r="D1011">
        <v>2000</v>
      </c>
      <c r="E1011">
        <v>100</v>
      </c>
      <c r="F1011" t="s">
        <v>8220</v>
      </c>
      <c r="G1011" t="s">
        <v>8223</v>
      </c>
      <c r="H1011" t="s">
        <v>8245</v>
      </c>
      <c r="I1011">
        <v>1415828820</v>
      </c>
      <c r="J1011">
        <v>1412258977</v>
      </c>
      <c r="K1011" t="b">
        <v>0</v>
      </c>
      <c r="L1011">
        <v>1</v>
      </c>
      <c r="M1011" t="b">
        <v>0</v>
      </c>
      <c r="N1011" t="s">
        <v>8270</v>
      </c>
      <c r="O1011" s="5">
        <f>((E1011/D1011) *100)</f>
        <v>5</v>
      </c>
      <c r="P1011" s="6">
        <f>IF(L1011 = 0, 0, E1011/L1011)</f>
        <v>100</v>
      </c>
      <c r="Q1011" t="str">
        <f>MID(N1011,1,FIND("/",N1011,1)-1)</f>
        <v>theater</v>
      </c>
      <c r="R1011" t="str">
        <f>MID(N1011,FIND("/",N1011,1)+1,LEN(N1011))</f>
        <v>plays</v>
      </c>
      <c r="S1011" s="10">
        <f>(((J1011/60)/60)/24)+DATE(1970,1,1)+(-5/24)</f>
        <v>41914.381678240738</v>
      </c>
      <c r="T1011" s="10">
        <f>(((I1011/60)/60)/24)+DATE(1970,1,1)+(-5/24)</f>
        <v>41955.699305555558</v>
      </c>
    </row>
    <row r="1012" spans="1:20" ht="43.2" x14ac:dyDescent="0.3">
      <c r="A1012">
        <v>1047</v>
      </c>
      <c r="B1012" s="3" t="s">
        <v>1047</v>
      </c>
      <c r="C1012" s="3" t="s">
        <v>5156</v>
      </c>
      <c r="D1012">
        <v>2000</v>
      </c>
      <c r="E1012">
        <v>1</v>
      </c>
      <c r="F1012" t="s">
        <v>8219</v>
      </c>
      <c r="G1012" t="s">
        <v>8223</v>
      </c>
      <c r="H1012" t="s">
        <v>8245</v>
      </c>
      <c r="I1012">
        <v>1415219915</v>
      </c>
      <c r="J1012">
        <v>1412624315</v>
      </c>
      <c r="K1012" t="b">
        <v>0</v>
      </c>
      <c r="L1012">
        <v>1</v>
      </c>
      <c r="M1012" t="b">
        <v>0</v>
      </c>
      <c r="N1012" t="s">
        <v>8280</v>
      </c>
      <c r="O1012" s="5">
        <f>((E1012/D1012) *100)</f>
        <v>0.05</v>
      </c>
      <c r="P1012" s="6">
        <f>IF(L1012 = 0, 0, E1012/L1012)</f>
        <v>1</v>
      </c>
      <c r="Q1012" t="str">
        <f>MID(N1012,1,FIND("/",N1012,1)-1)</f>
        <v>journalism</v>
      </c>
      <c r="R1012" t="str">
        <f>MID(N1012,FIND("/",N1012,1)+1,LEN(N1012))</f>
        <v>audio</v>
      </c>
      <c r="S1012" s="10">
        <f>(((J1012/60)/60)/24)+DATE(1970,1,1)+(-5/24)</f>
        <v>41918.610127314809</v>
      </c>
      <c r="T1012" s="10">
        <f>(((I1012/60)/60)/24)+DATE(1970,1,1)+(-5/24)</f>
        <v>41948.65179398148</v>
      </c>
    </row>
    <row r="1013" spans="1:20" ht="43.2" x14ac:dyDescent="0.3">
      <c r="A1013">
        <v>3472</v>
      </c>
      <c r="B1013" s="3" t="s">
        <v>3470</v>
      </c>
      <c r="C1013" s="3" t="s">
        <v>7581</v>
      </c>
      <c r="D1013">
        <v>2000</v>
      </c>
      <c r="E1013">
        <v>2041</v>
      </c>
      <c r="F1013" t="s">
        <v>8218</v>
      </c>
      <c r="G1013" t="s">
        <v>8223</v>
      </c>
      <c r="H1013" t="s">
        <v>8245</v>
      </c>
      <c r="I1013">
        <v>1415253540</v>
      </c>
      <c r="J1013">
        <v>1413432331</v>
      </c>
      <c r="K1013" t="b">
        <v>0</v>
      </c>
      <c r="L1013">
        <v>23</v>
      </c>
      <c r="M1013" t="b">
        <v>1</v>
      </c>
      <c r="N1013" t="s">
        <v>8270</v>
      </c>
      <c r="O1013" s="5">
        <f>((E1013/D1013) *100)</f>
        <v>102.05</v>
      </c>
      <c r="P1013" s="6">
        <f>IF(L1013 = 0, 0, E1013/L1013)</f>
        <v>88.739130434782609</v>
      </c>
      <c r="Q1013" t="str">
        <f>MID(N1013,1,FIND("/",N1013,1)-1)</f>
        <v>theater</v>
      </c>
      <c r="R1013" t="str">
        <f>MID(N1013,FIND("/",N1013,1)+1,LEN(N1013))</f>
        <v>plays</v>
      </c>
      <c r="S1013" s="10">
        <f>(((J1013/60)/60)/24)+DATE(1970,1,1)+(-5/24)</f>
        <v>41927.962164351848</v>
      </c>
      <c r="T1013" s="10">
        <f>(((I1013/60)/60)/24)+DATE(1970,1,1)+(-5/24)</f>
        <v>41949.040972222218</v>
      </c>
    </row>
    <row r="1014" spans="1:20" ht="57.6" x14ac:dyDescent="0.3">
      <c r="A1014">
        <v>2166</v>
      </c>
      <c r="B1014" s="3" t="s">
        <v>2166</v>
      </c>
      <c r="C1014" s="3" t="s">
        <v>6275</v>
      </c>
      <c r="D1014">
        <v>2000</v>
      </c>
      <c r="E1014">
        <v>2932</v>
      </c>
      <c r="F1014" t="s">
        <v>8218</v>
      </c>
      <c r="G1014" t="s">
        <v>8223</v>
      </c>
      <c r="H1014" t="s">
        <v>8245</v>
      </c>
      <c r="I1014">
        <v>1417813618</v>
      </c>
      <c r="J1014">
        <v>1413922018</v>
      </c>
      <c r="K1014" t="b">
        <v>0</v>
      </c>
      <c r="L1014">
        <v>32</v>
      </c>
      <c r="M1014" t="b">
        <v>1</v>
      </c>
      <c r="N1014" t="s">
        <v>8275</v>
      </c>
      <c r="O1014" s="5">
        <f>((E1014/D1014) *100)</f>
        <v>146.6</v>
      </c>
      <c r="P1014" s="6">
        <f>IF(L1014 = 0, 0, E1014/L1014)</f>
        <v>91.625</v>
      </c>
      <c r="Q1014" t="str">
        <f>MID(N1014,1,FIND("/",N1014,1)-1)</f>
        <v>music</v>
      </c>
      <c r="R1014" t="str">
        <f>MID(N1014,FIND("/",N1014,1)+1,LEN(N1014))</f>
        <v>rock</v>
      </c>
      <c r="S1014" s="10">
        <f>(((J1014/60)/60)/24)+DATE(1970,1,1)+(-5/24)</f>
        <v>41933.629837962959</v>
      </c>
      <c r="T1014" s="10">
        <f>(((I1014/60)/60)/24)+DATE(1970,1,1)+(-5/24)</f>
        <v>41978.671504629623</v>
      </c>
    </row>
    <row r="1015" spans="1:20" ht="43.2" x14ac:dyDescent="0.3">
      <c r="A1015">
        <v>2107</v>
      </c>
      <c r="B1015" s="3" t="s">
        <v>2107</v>
      </c>
      <c r="C1015" s="3" t="s">
        <v>6216</v>
      </c>
      <c r="D1015">
        <v>2000</v>
      </c>
      <c r="E1015">
        <v>2154.66</v>
      </c>
      <c r="F1015" t="s">
        <v>8218</v>
      </c>
      <c r="G1015" t="s">
        <v>8223</v>
      </c>
      <c r="H1015" t="s">
        <v>8245</v>
      </c>
      <c r="I1015">
        <v>1415815393</v>
      </c>
      <c r="J1015">
        <v>1413997393</v>
      </c>
      <c r="K1015" t="b">
        <v>0</v>
      </c>
      <c r="L1015">
        <v>58</v>
      </c>
      <c r="M1015" t="b">
        <v>1</v>
      </c>
      <c r="N1015" t="s">
        <v>8278</v>
      </c>
      <c r="O1015" s="5">
        <f>((E1015/D1015) *100)</f>
        <v>107.73299999999999</v>
      </c>
      <c r="P1015" s="6">
        <f>IF(L1015 = 0, 0, E1015/L1015)</f>
        <v>37.149310344827583</v>
      </c>
      <c r="Q1015" t="str">
        <f>MID(N1015,1,FIND("/",N1015,1)-1)</f>
        <v>music</v>
      </c>
      <c r="R1015" t="str">
        <f>MID(N1015,FIND("/",N1015,1)+1,LEN(N1015))</f>
        <v>indie rock</v>
      </c>
      <c r="S1015" s="10">
        <f>(((J1015/60)/60)/24)+DATE(1970,1,1)+(-5/24)</f>
        <v>41934.502233796295</v>
      </c>
      <c r="T1015" s="10">
        <f>(((I1015/60)/60)/24)+DATE(1970,1,1)+(-5/24)</f>
        <v>41955.543900462959</v>
      </c>
    </row>
    <row r="1016" spans="1:20" ht="43.2" x14ac:dyDescent="0.3">
      <c r="A1016">
        <v>3386</v>
      </c>
      <c r="B1016" s="3" t="s">
        <v>3384</v>
      </c>
      <c r="C1016" s="3" t="s">
        <v>7495</v>
      </c>
      <c r="D1016">
        <v>2000</v>
      </c>
      <c r="E1016">
        <v>2100</v>
      </c>
      <c r="F1016" t="s">
        <v>8218</v>
      </c>
      <c r="G1016" t="s">
        <v>8223</v>
      </c>
      <c r="H1016" t="s">
        <v>8245</v>
      </c>
      <c r="I1016">
        <v>1417620506</v>
      </c>
      <c r="J1016">
        <v>1415028506</v>
      </c>
      <c r="K1016" t="b">
        <v>0</v>
      </c>
      <c r="L1016">
        <v>41</v>
      </c>
      <c r="M1016" t="b">
        <v>1</v>
      </c>
      <c r="N1016" t="s">
        <v>8270</v>
      </c>
      <c r="O1016" s="5">
        <f>((E1016/D1016) *100)</f>
        <v>105</v>
      </c>
      <c r="P1016" s="6">
        <f>IF(L1016 = 0, 0, E1016/L1016)</f>
        <v>51.219512195121951</v>
      </c>
      <c r="Q1016" t="str">
        <f>MID(N1016,1,FIND("/",N1016,1)-1)</f>
        <v>theater</v>
      </c>
      <c r="R1016" t="str">
        <f>MID(N1016,FIND("/",N1016,1)+1,LEN(N1016))</f>
        <v>plays</v>
      </c>
      <c r="S1016" s="10">
        <f>(((J1016/60)/60)/24)+DATE(1970,1,1)+(-5/24)</f>
        <v>41946.436412037037</v>
      </c>
      <c r="T1016" s="10">
        <f>(((I1016/60)/60)/24)+DATE(1970,1,1)+(-5/24)</f>
        <v>41976.436412037037</v>
      </c>
    </row>
    <row r="1017" spans="1:20" ht="43.2" x14ac:dyDescent="0.3">
      <c r="A1017">
        <v>2105</v>
      </c>
      <c r="B1017" s="3" t="s">
        <v>2105</v>
      </c>
      <c r="C1017" s="3" t="s">
        <v>6214</v>
      </c>
      <c r="D1017">
        <v>2000</v>
      </c>
      <c r="E1017">
        <v>5080</v>
      </c>
      <c r="F1017" t="s">
        <v>8218</v>
      </c>
      <c r="G1017" t="s">
        <v>8223</v>
      </c>
      <c r="H1017" t="s">
        <v>8245</v>
      </c>
      <c r="I1017">
        <v>1416542400</v>
      </c>
      <c r="J1017">
        <v>1415472953</v>
      </c>
      <c r="K1017" t="b">
        <v>0</v>
      </c>
      <c r="L1017">
        <v>99</v>
      </c>
      <c r="M1017" t="b">
        <v>1</v>
      </c>
      <c r="N1017" t="s">
        <v>8278</v>
      </c>
      <c r="O1017" s="5">
        <f>((E1017/D1017) *100)</f>
        <v>254</v>
      </c>
      <c r="P1017" s="6">
        <f>IF(L1017 = 0, 0, E1017/L1017)</f>
        <v>51.313131313131315</v>
      </c>
      <c r="Q1017" t="str">
        <f>MID(N1017,1,FIND("/",N1017,1)-1)</f>
        <v>music</v>
      </c>
      <c r="R1017" t="str">
        <f>MID(N1017,FIND("/",N1017,1)+1,LEN(N1017))</f>
        <v>indie rock</v>
      </c>
      <c r="S1017" s="10">
        <f>(((J1017/60)/60)/24)+DATE(1970,1,1)+(-5/24)</f>
        <v>41951.580474537033</v>
      </c>
      <c r="T1017" s="10">
        <f>(((I1017/60)/60)/24)+DATE(1970,1,1)+(-5/24)</f>
        <v>41963.958333333336</v>
      </c>
    </row>
    <row r="1018" spans="1:20" ht="57.6" x14ac:dyDescent="0.3">
      <c r="A1018">
        <v>3385</v>
      </c>
      <c r="B1018" s="3" t="s">
        <v>3383</v>
      </c>
      <c r="C1018" s="3" t="s">
        <v>7494</v>
      </c>
      <c r="D1018">
        <v>2000</v>
      </c>
      <c r="E1018">
        <v>2000</v>
      </c>
      <c r="F1018" t="s">
        <v>8218</v>
      </c>
      <c r="G1018" t="s">
        <v>8223</v>
      </c>
      <c r="H1018" t="s">
        <v>8245</v>
      </c>
      <c r="I1018">
        <v>1418244552</v>
      </c>
      <c r="J1018">
        <v>1415652552</v>
      </c>
      <c r="K1018" t="b">
        <v>0</v>
      </c>
      <c r="L1018">
        <v>15</v>
      </c>
      <c r="M1018" t="b">
        <v>1</v>
      </c>
      <c r="N1018" t="s">
        <v>8270</v>
      </c>
      <c r="O1018" s="5">
        <f>((E1018/D1018) *100)</f>
        <v>100</v>
      </c>
      <c r="P1018" s="6">
        <f>IF(L1018 = 0, 0, E1018/L1018)</f>
        <v>133.33333333333334</v>
      </c>
      <c r="Q1018" t="str">
        <f>MID(N1018,1,FIND("/",N1018,1)-1)</f>
        <v>theater</v>
      </c>
      <c r="R1018" t="str">
        <f>MID(N1018,FIND("/",N1018,1)+1,LEN(N1018))</f>
        <v>plays</v>
      </c>
      <c r="S1018" s="10">
        <f>(((J1018/60)/60)/24)+DATE(1970,1,1)+(-5/24)</f>
        <v>41953.659166666665</v>
      </c>
      <c r="T1018" s="10">
        <f>(((I1018/60)/60)/24)+DATE(1970,1,1)+(-5/24)</f>
        <v>41983.659166666665</v>
      </c>
    </row>
    <row r="1019" spans="1:20" ht="43.2" x14ac:dyDescent="0.3">
      <c r="A1019">
        <v>685</v>
      </c>
      <c r="B1019" s="3" t="s">
        <v>685</v>
      </c>
      <c r="C1019" s="3" t="s">
        <v>4794</v>
      </c>
      <c r="D1019">
        <v>2000</v>
      </c>
      <c r="E1019">
        <v>553</v>
      </c>
      <c r="F1019" t="s">
        <v>8220</v>
      </c>
      <c r="G1019" t="s">
        <v>8223</v>
      </c>
      <c r="H1019" t="s">
        <v>8245</v>
      </c>
      <c r="I1019">
        <v>1421095672</v>
      </c>
      <c r="J1019">
        <v>1417207672</v>
      </c>
      <c r="K1019" t="b">
        <v>0</v>
      </c>
      <c r="L1019">
        <v>10</v>
      </c>
      <c r="M1019" t="b">
        <v>0</v>
      </c>
      <c r="N1019" t="s">
        <v>8272</v>
      </c>
      <c r="O1019" s="5">
        <f>((E1019/D1019) *100)</f>
        <v>27.650000000000002</v>
      </c>
      <c r="P1019" s="6">
        <f>IF(L1019 = 0, 0, E1019/L1019)</f>
        <v>55.3</v>
      </c>
      <c r="Q1019" t="str">
        <f>MID(N1019,1,FIND("/",N1019,1)-1)</f>
        <v>technology</v>
      </c>
      <c r="R1019" t="str">
        <f>MID(N1019,FIND("/",N1019,1)+1,LEN(N1019))</f>
        <v>wearables</v>
      </c>
      <c r="S1019" s="10">
        <f>(((J1019/60)/60)/24)+DATE(1970,1,1)+(-5/24)</f>
        <v>41971.658240740733</v>
      </c>
      <c r="T1019" s="10">
        <f>(((I1019/60)/60)/24)+DATE(1970,1,1)+(-5/24)</f>
        <v>42016.658240740733</v>
      </c>
    </row>
    <row r="1020" spans="1:20" ht="43.2" x14ac:dyDescent="0.3">
      <c r="A1020">
        <v>3978</v>
      </c>
      <c r="B1020" s="3" t="s">
        <v>3974</v>
      </c>
      <c r="C1020" s="3" t="s">
        <v>8084</v>
      </c>
      <c r="D1020">
        <v>2000</v>
      </c>
      <c r="E1020">
        <v>214</v>
      </c>
      <c r="F1020" t="s">
        <v>8220</v>
      </c>
      <c r="G1020" t="s">
        <v>8223</v>
      </c>
      <c r="H1020" t="s">
        <v>8245</v>
      </c>
      <c r="I1020">
        <v>1422717953</v>
      </c>
      <c r="J1020">
        <v>1417533953</v>
      </c>
      <c r="K1020" t="b">
        <v>0</v>
      </c>
      <c r="L1020">
        <v>8</v>
      </c>
      <c r="M1020" t="b">
        <v>0</v>
      </c>
      <c r="N1020" t="s">
        <v>8270</v>
      </c>
      <c r="O1020" s="5">
        <f>((E1020/D1020) *100)</f>
        <v>10.7</v>
      </c>
      <c r="P1020" s="6">
        <f>IF(L1020 = 0, 0, E1020/L1020)</f>
        <v>26.75</v>
      </c>
      <c r="Q1020" t="str">
        <f>MID(N1020,1,FIND("/",N1020,1)-1)</f>
        <v>theater</v>
      </c>
      <c r="R1020" t="str">
        <f>MID(N1020,FIND("/",N1020,1)+1,LEN(N1020))</f>
        <v>plays</v>
      </c>
      <c r="S1020" s="10">
        <f>(((J1020/60)/60)/24)+DATE(1970,1,1)+(-5/24)</f>
        <v>41975.434641203705</v>
      </c>
      <c r="T1020" s="10">
        <f>(((I1020/60)/60)/24)+DATE(1970,1,1)+(-5/24)</f>
        <v>42035.434641203705</v>
      </c>
    </row>
    <row r="1021" spans="1:20" ht="43.2" x14ac:dyDescent="0.3">
      <c r="A1021">
        <v>3570</v>
      </c>
      <c r="B1021" s="3" t="s">
        <v>3568</v>
      </c>
      <c r="C1021" s="3" t="s">
        <v>7679</v>
      </c>
      <c r="D1021">
        <v>2000</v>
      </c>
      <c r="E1021">
        <v>2287</v>
      </c>
      <c r="F1021" t="s">
        <v>8218</v>
      </c>
      <c r="G1021" t="s">
        <v>8223</v>
      </c>
      <c r="H1021" t="s">
        <v>8245</v>
      </c>
      <c r="I1021">
        <v>1420009200</v>
      </c>
      <c r="J1021">
        <v>1417593483</v>
      </c>
      <c r="K1021" t="b">
        <v>0</v>
      </c>
      <c r="L1021">
        <v>26</v>
      </c>
      <c r="M1021" t="b">
        <v>1</v>
      </c>
      <c r="N1021" t="s">
        <v>8270</v>
      </c>
      <c r="O1021" s="5">
        <f>((E1021/D1021) *100)</f>
        <v>114.35</v>
      </c>
      <c r="P1021" s="6">
        <f>IF(L1021 = 0, 0, E1021/L1021)</f>
        <v>87.961538461538467</v>
      </c>
      <c r="Q1021" t="str">
        <f>MID(N1021,1,FIND("/",N1021,1)-1)</f>
        <v>theater</v>
      </c>
      <c r="R1021" t="str">
        <f>MID(N1021,FIND("/",N1021,1)+1,LEN(N1021))</f>
        <v>plays</v>
      </c>
      <c r="S1021" s="10">
        <f>(((J1021/60)/60)/24)+DATE(1970,1,1)+(-5/24)</f>
        <v>41976.123645833337</v>
      </c>
      <c r="T1021" s="10">
        <f>(((I1021/60)/60)/24)+DATE(1970,1,1)+(-5/24)</f>
        <v>42004.083333333336</v>
      </c>
    </row>
    <row r="1022" spans="1:20" ht="43.2" x14ac:dyDescent="0.3">
      <c r="A1022">
        <v>3696</v>
      </c>
      <c r="B1022" s="3" t="s">
        <v>3692</v>
      </c>
      <c r="C1022" s="3" t="s">
        <v>7805</v>
      </c>
      <c r="D1022">
        <v>2000</v>
      </c>
      <c r="E1022">
        <v>3100</v>
      </c>
      <c r="F1022" t="s">
        <v>8218</v>
      </c>
      <c r="G1022" t="s">
        <v>8224</v>
      </c>
      <c r="H1022" t="s">
        <v>8246</v>
      </c>
      <c r="I1022">
        <v>1423838916</v>
      </c>
      <c r="J1022">
        <v>1418654916</v>
      </c>
      <c r="K1022" t="b">
        <v>0</v>
      </c>
      <c r="L1022">
        <v>78</v>
      </c>
      <c r="M1022" t="b">
        <v>1</v>
      </c>
      <c r="N1022" t="s">
        <v>8270</v>
      </c>
      <c r="O1022" s="5">
        <f>((E1022/D1022) *100)</f>
        <v>155</v>
      </c>
      <c r="P1022" s="6">
        <f>IF(L1022 = 0, 0, E1022/L1022)</f>
        <v>39.743589743589745</v>
      </c>
      <c r="Q1022" t="str">
        <f>MID(N1022,1,FIND("/",N1022,1)-1)</f>
        <v>theater</v>
      </c>
      <c r="R1022" t="str">
        <f>MID(N1022,FIND("/",N1022,1)+1,LEN(N1022))</f>
        <v>plays</v>
      </c>
      <c r="S1022" s="10">
        <f>(((J1022/60)/60)/24)+DATE(1970,1,1)+(-5/24)</f>
        <v>41988.408749999995</v>
      </c>
      <c r="T1022" s="10">
        <f>(((I1022/60)/60)/24)+DATE(1970,1,1)+(-5/24)</f>
        <v>42048.408749999995</v>
      </c>
    </row>
    <row r="1023" spans="1:20" ht="43.2" x14ac:dyDescent="0.3">
      <c r="A1023">
        <v>3592</v>
      </c>
      <c r="B1023" s="3" t="s">
        <v>3590</v>
      </c>
      <c r="C1023" s="3" t="s">
        <v>7701</v>
      </c>
      <c r="D1023">
        <v>2000</v>
      </c>
      <c r="E1023">
        <v>2545</v>
      </c>
      <c r="F1023" t="s">
        <v>8218</v>
      </c>
      <c r="G1023" t="s">
        <v>8223</v>
      </c>
      <c r="H1023" t="s">
        <v>8245</v>
      </c>
      <c r="I1023">
        <v>1423630740</v>
      </c>
      <c r="J1023">
        <v>1418673307</v>
      </c>
      <c r="K1023" t="b">
        <v>0</v>
      </c>
      <c r="L1023">
        <v>35</v>
      </c>
      <c r="M1023" t="b">
        <v>1</v>
      </c>
      <c r="N1023" t="s">
        <v>8270</v>
      </c>
      <c r="O1023" s="5">
        <f>((E1023/D1023) *100)</f>
        <v>127.25</v>
      </c>
      <c r="P1023" s="6">
        <f>IF(L1023 = 0, 0, E1023/L1023)</f>
        <v>72.714285714285708</v>
      </c>
      <c r="Q1023" t="str">
        <f>MID(N1023,1,FIND("/",N1023,1)-1)</f>
        <v>theater</v>
      </c>
      <c r="R1023" t="str">
        <f>MID(N1023,FIND("/",N1023,1)+1,LEN(N1023))</f>
        <v>plays</v>
      </c>
      <c r="S1023" s="10">
        <f>(((J1023/60)/60)/24)+DATE(1970,1,1)+(-5/24)</f>
        <v>41988.621608796289</v>
      </c>
      <c r="T1023" s="10">
        <f>(((I1023/60)/60)/24)+DATE(1970,1,1)+(-5/24)</f>
        <v>42045.999305555553</v>
      </c>
    </row>
    <row r="1024" spans="1:20" ht="43.2" x14ac:dyDescent="0.3">
      <c r="A1024">
        <v>4088</v>
      </c>
      <c r="B1024" s="3" t="s">
        <v>4083</v>
      </c>
      <c r="C1024" s="3" t="s">
        <v>8190</v>
      </c>
      <c r="D1024">
        <v>2000</v>
      </c>
      <c r="E1024">
        <v>216</v>
      </c>
      <c r="F1024" t="s">
        <v>8220</v>
      </c>
      <c r="G1024" t="s">
        <v>8224</v>
      </c>
      <c r="H1024" t="s">
        <v>8246</v>
      </c>
      <c r="I1024">
        <v>1421403960</v>
      </c>
      <c r="J1024">
        <v>1418827324</v>
      </c>
      <c r="K1024" t="b">
        <v>0</v>
      </c>
      <c r="L1024">
        <v>3</v>
      </c>
      <c r="M1024" t="b">
        <v>0</v>
      </c>
      <c r="N1024" t="s">
        <v>8270</v>
      </c>
      <c r="O1024" s="5">
        <f>((E1024/D1024) *100)</f>
        <v>10.8</v>
      </c>
      <c r="P1024" s="6">
        <f>IF(L1024 = 0, 0, E1024/L1024)</f>
        <v>72</v>
      </c>
      <c r="Q1024" t="str">
        <f>MID(N1024,1,FIND("/",N1024,1)-1)</f>
        <v>theater</v>
      </c>
      <c r="R1024" t="str">
        <f>MID(N1024,FIND("/",N1024,1)+1,LEN(N1024))</f>
        <v>plays</v>
      </c>
      <c r="S1024" s="10">
        <f>(((J1024/60)/60)/24)+DATE(1970,1,1)+(-5/24)</f>
        <v>41990.40421296296</v>
      </c>
      <c r="T1024" s="10">
        <f>(((I1024/60)/60)/24)+DATE(1970,1,1)+(-5/24)</f>
        <v>42020.226388888892</v>
      </c>
    </row>
    <row r="1025" spans="1:20" ht="43.2" x14ac:dyDescent="0.3">
      <c r="A1025">
        <v>3601</v>
      </c>
      <c r="B1025" s="3" t="s">
        <v>3599</v>
      </c>
      <c r="C1025" s="3" t="s">
        <v>7710</v>
      </c>
      <c r="D1025">
        <v>2000</v>
      </c>
      <c r="E1025">
        <v>2087</v>
      </c>
      <c r="F1025" t="s">
        <v>8218</v>
      </c>
      <c r="G1025" t="s">
        <v>8224</v>
      </c>
      <c r="H1025" t="s">
        <v>8246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8270</v>
      </c>
      <c r="O1025" s="5">
        <f>((E1025/D1025) *100)</f>
        <v>104.35000000000001</v>
      </c>
      <c r="P1025" s="6">
        <f>IF(L1025 = 0, 0, E1025/L1025)</f>
        <v>39.377358490566039</v>
      </c>
      <c r="Q1025" t="str">
        <f>MID(N1025,1,FIND("/",N1025,1)-1)</f>
        <v>theater</v>
      </c>
      <c r="R1025" t="str">
        <f>MID(N1025,FIND("/",N1025,1)+1,LEN(N1025))</f>
        <v>plays</v>
      </c>
      <c r="S1025" s="10">
        <f>(((J1025/60)/60)/24)+DATE(1970,1,1)+(-5/24)</f>
        <v>41990.790300925924</v>
      </c>
      <c r="T1025" s="10">
        <f>(((I1025/60)/60)/24)+DATE(1970,1,1)+(-5/24)</f>
        <v>42020.790300925924</v>
      </c>
    </row>
    <row r="1026" spans="1:20" ht="43.2" x14ac:dyDescent="0.3">
      <c r="A1026">
        <v>3566</v>
      </c>
      <c r="B1026" s="3" t="s">
        <v>3564</v>
      </c>
      <c r="C1026" s="3" t="s">
        <v>7675</v>
      </c>
      <c r="D1026">
        <v>2000</v>
      </c>
      <c r="E1026">
        <v>2095</v>
      </c>
      <c r="F1026" t="s">
        <v>8218</v>
      </c>
      <c r="G1026" t="s">
        <v>8224</v>
      </c>
      <c r="H1026" t="s">
        <v>8246</v>
      </c>
      <c r="I1026">
        <v>1422015083</v>
      </c>
      <c r="J1026">
        <v>1419423083</v>
      </c>
      <c r="K1026" t="b">
        <v>0</v>
      </c>
      <c r="L1026">
        <v>38</v>
      </c>
      <c r="M1026" t="b">
        <v>1</v>
      </c>
      <c r="N1026" t="s">
        <v>8270</v>
      </c>
      <c r="O1026" s="5">
        <f>((E1026/D1026) *100)</f>
        <v>104.75000000000001</v>
      </c>
      <c r="P1026" s="6">
        <f>IF(L1026 = 0, 0, E1026/L1026)</f>
        <v>55.131578947368418</v>
      </c>
      <c r="Q1026" t="str">
        <f>MID(N1026,1,FIND("/",N1026,1)-1)</f>
        <v>theater</v>
      </c>
      <c r="R1026" t="str">
        <f>MID(N1026,FIND("/",N1026,1)+1,LEN(N1026))</f>
        <v>plays</v>
      </c>
      <c r="S1026" s="10">
        <f>(((J1026/60)/60)/24)+DATE(1970,1,1)+(-5/24)</f>
        <v>41997.299571759257</v>
      </c>
      <c r="T1026" s="10">
        <f>(((I1026/60)/60)/24)+DATE(1970,1,1)+(-5/24)</f>
        <v>42027.299571759257</v>
      </c>
    </row>
    <row r="1027" spans="1:20" ht="28.8" x14ac:dyDescent="0.3">
      <c r="A1027">
        <v>3457</v>
      </c>
      <c r="B1027" s="3" t="s">
        <v>3455</v>
      </c>
      <c r="C1027" s="3" t="s">
        <v>7566</v>
      </c>
      <c r="D1027">
        <v>2000</v>
      </c>
      <c r="E1027">
        <v>2804</v>
      </c>
      <c r="F1027" t="s">
        <v>8218</v>
      </c>
      <c r="G1027" t="s">
        <v>8223</v>
      </c>
      <c r="H1027" t="s">
        <v>8245</v>
      </c>
      <c r="I1027">
        <v>1423720740</v>
      </c>
      <c r="J1027">
        <v>1421081857</v>
      </c>
      <c r="K1027" t="b">
        <v>0</v>
      </c>
      <c r="L1027">
        <v>55</v>
      </c>
      <c r="M1027" t="b">
        <v>1</v>
      </c>
      <c r="N1027" t="s">
        <v>8270</v>
      </c>
      <c r="O1027" s="5">
        <f>((E1027/D1027) *100)</f>
        <v>140.19999999999999</v>
      </c>
      <c r="P1027" s="6">
        <f>IF(L1027 = 0, 0, E1027/L1027)</f>
        <v>50.981818181818184</v>
      </c>
      <c r="Q1027" t="str">
        <f>MID(N1027,1,FIND("/",N1027,1)-1)</f>
        <v>theater</v>
      </c>
      <c r="R1027" t="str">
        <f>MID(N1027,FIND("/",N1027,1)+1,LEN(N1027))</f>
        <v>plays</v>
      </c>
      <c r="S1027" s="10">
        <f>(((J1027/60)/60)/24)+DATE(1970,1,1)+(-5/24)</f>
        <v>42016.498344907406</v>
      </c>
      <c r="T1027" s="10">
        <f>(((I1027/60)/60)/24)+DATE(1970,1,1)+(-5/24)</f>
        <v>42047.040972222218</v>
      </c>
    </row>
    <row r="1028" spans="1:20" ht="43.2" x14ac:dyDescent="0.3">
      <c r="A1028">
        <v>4003</v>
      </c>
      <c r="B1028" s="3" t="s">
        <v>3998</v>
      </c>
      <c r="C1028" s="3" t="s">
        <v>8070</v>
      </c>
      <c r="D1028">
        <v>2000</v>
      </c>
      <c r="E1028">
        <v>201</v>
      </c>
      <c r="F1028" t="s">
        <v>8220</v>
      </c>
      <c r="G1028" t="s">
        <v>8223</v>
      </c>
      <c r="H1028" t="s">
        <v>8245</v>
      </c>
      <c r="I1028">
        <v>1424009147</v>
      </c>
      <c r="J1028">
        <v>1421417147</v>
      </c>
      <c r="K1028" t="b">
        <v>0</v>
      </c>
      <c r="L1028">
        <v>2</v>
      </c>
      <c r="M1028" t="b">
        <v>0</v>
      </c>
      <c r="N1028" t="s">
        <v>8270</v>
      </c>
      <c r="O1028" s="5">
        <f>((E1028/D1028) *100)</f>
        <v>10.050000000000001</v>
      </c>
      <c r="P1028" s="6">
        <f>IF(L1028 = 0, 0, E1028/L1028)</f>
        <v>100.5</v>
      </c>
      <c r="Q1028" t="str">
        <f>MID(N1028,1,FIND("/",N1028,1)-1)</f>
        <v>theater</v>
      </c>
      <c r="R1028" t="str">
        <f>MID(N1028,FIND("/",N1028,1)+1,LEN(N1028))</f>
        <v>plays</v>
      </c>
      <c r="S1028" s="10">
        <f>(((J1028/60)/60)/24)+DATE(1970,1,1)+(-5/24)</f>
        <v>42020.379016203697</v>
      </c>
      <c r="T1028" s="10">
        <f>(((I1028/60)/60)/24)+DATE(1970,1,1)+(-5/24)</f>
        <v>42050.379016203697</v>
      </c>
    </row>
    <row r="1029" spans="1:20" ht="43.2" x14ac:dyDescent="0.3">
      <c r="A1029">
        <v>1704</v>
      </c>
      <c r="B1029" s="3" t="s">
        <v>1704</v>
      </c>
      <c r="C1029" s="3" t="s">
        <v>5813</v>
      </c>
      <c r="D1029">
        <v>2000</v>
      </c>
      <c r="E1029">
        <v>1302</v>
      </c>
      <c r="F1029" t="s">
        <v>8220</v>
      </c>
      <c r="G1029" t="s">
        <v>8223</v>
      </c>
      <c r="H1029" t="s">
        <v>8245</v>
      </c>
      <c r="I1029">
        <v>1424056873</v>
      </c>
      <c r="J1029">
        <v>1421464873</v>
      </c>
      <c r="K1029" t="b">
        <v>0</v>
      </c>
      <c r="L1029">
        <v>11</v>
      </c>
      <c r="M1029" t="b">
        <v>0</v>
      </c>
      <c r="N1029" t="s">
        <v>8292</v>
      </c>
      <c r="O1029" s="5">
        <f>((E1029/D1029) *100)</f>
        <v>65.100000000000009</v>
      </c>
      <c r="P1029" s="6">
        <f>IF(L1029 = 0, 0, E1029/L1029)</f>
        <v>118.36363636363636</v>
      </c>
      <c r="Q1029" t="str">
        <f>MID(N1029,1,FIND("/",N1029,1)-1)</f>
        <v>music</v>
      </c>
      <c r="R1029" t="str">
        <f>MID(N1029,FIND("/",N1029,1)+1,LEN(N1029))</f>
        <v>faith</v>
      </c>
      <c r="S1029" s="10">
        <f>(((J1029/60)/60)/24)+DATE(1970,1,1)+(-5/24)</f>
        <v>42020.931400462963</v>
      </c>
      <c r="T1029" s="10">
        <f>(((I1029/60)/60)/24)+DATE(1970,1,1)+(-5/24)</f>
        <v>42050.931400462963</v>
      </c>
    </row>
    <row r="1030" spans="1:20" ht="57.6" x14ac:dyDescent="0.3">
      <c r="A1030">
        <v>4013</v>
      </c>
      <c r="B1030" s="3" t="s">
        <v>4008</v>
      </c>
      <c r="C1030" s="3" t="s">
        <v>8117</v>
      </c>
      <c r="D1030">
        <v>2000</v>
      </c>
      <c r="E1030">
        <v>26</v>
      </c>
      <c r="F1030" t="s">
        <v>8220</v>
      </c>
      <c r="G1030" t="s">
        <v>8223</v>
      </c>
      <c r="H1030" t="s">
        <v>8245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8270</v>
      </c>
      <c r="O1030" s="5">
        <f>((E1030/D1030) *100)</f>
        <v>1.3</v>
      </c>
      <c r="P1030" s="6">
        <f>IF(L1030 = 0, 0, E1030/L1030)</f>
        <v>13</v>
      </c>
      <c r="Q1030" t="str">
        <f>MID(N1030,1,FIND("/",N1030,1)-1)</f>
        <v>theater</v>
      </c>
      <c r="R1030" t="str">
        <f>MID(N1030,FIND("/",N1030,1)+1,LEN(N1030))</f>
        <v>plays</v>
      </c>
      <c r="S1030" s="10">
        <f>(((J1030/60)/60)/24)+DATE(1970,1,1)+(-5/24)</f>
        <v>42021.092858796292</v>
      </c>
      <c r="T1030" s="10">
        <f>(((I1030/60)/60)/24)+DATE(1970,1,1)+(-5/24)</f>
        <v>42051.092858796292</v>
      </c>
    </row>
    <row r="1031" spans="1:20" ht="43.2" x14ac:dyDescent="0.3">
      <c r="A1031">
        <v>2545</v>
      </c>
      <c r="B1031" s="3" t="s">
        <v>2544</v>
      </c>
      <c r="C1031" s="3" t="s">
        <v>6654</v>
      </c>
      <c r="D1031">
        <v>2000</v>
      </c>
      <c r="E1031">
        <v>3906</v>
      </c>
      <c r="F1031" t="s">
        <v>8218</v>
      </c>
      <c r="G1031" t="s">
        <v>8223</v>
      </c>
      <c r="H1031" t="s">
        <v>8245</v>
      </c>
      <c r="I1031">
        <v>1424997000</v>
      </c>
      <c r="J1031">
        <v>1421983138</v>
      </c>
      <c r="K1031" t="b">
        <v>0</v>
      </c>
      <c r="L1031">
        <v>61</v>
      </c>
      <c r="M1031" t="b">
        <v>1</v>
      </c>
      <c r="N1031" t="s">
        <v>8299</v>
      </c>
      <c r="O1031" s="5">
        <f>((E1031/D1031) *100)</f>
        <v>195.3</v>
      </c>
      <c r="P1031" s="6">
        <f>IF(L1031 = 0, 0, E1031/L1031)</f>
        <v>64.032786885245898</v>
      </c>
      <c r="Q1031" t="str">
        <f>MID(N1031,1,FIND("/",N1031,1)-1)</f>
        <v>music</v>
      </c>
      <c r="R1031" t="str">
        <f>MID(N1031,FIND("/",N1031,1)+1,LEN(N1031))</f>
        <v>classical music</v>
      </c>
      <c r="S1031" s="10">
        <f>(((J1031/60)/60)/24)+DATE(1970,1,1)+(-5/24)</f>
        <v>42026.929837962954</v>
      </c>
      <c r="T1031" s="10">
        <f>(((I1031/60)/60)/24)+DATE(1970,1,1)+(-5/24)</f>
        <v>42061.812499999993</v>
      </c>
    </row>
    <row r="1032" spans="1:20" ht="43.2" x14ac:dyDescent="0.3">
      <c r="A1032">
        <v>1842</v>
      </c>
      <c r="B1032" s="3" t="s">
        <v>1842</v>
      </c>
      <c r="C1032" s="3" t="s">
        <v>5951</v>
      </c>
      <c r="D1032">
        <v>2000</v>
      </c>
      <c r="E1032">
        <v>2505</v>
      </c>
      <c r="F1032" t="s">
        <v>8218</v>
      </c>
      <c r="G1032" t="s">
        <v>8223</v>
      </c>
      <c r="H1032" t="s">
        <v>8245</v>
      </c>
      <c r="I1032">
        <v>1425275940</v>
      </c>
      <c r="J1032">
        <v>1422371381</v>
      </c>
      <c r="K1032" t="b">
        <v>0</v>
      </c>
      <c r="L1032">
        <v>21</v>
      </c>
      <c r="M1032" t="b">
        <v>1</v>
      </c>
      <c r="N1032" t="s">
        <v>8275</v>
      </c>
      <c r="O1032" s="5">
        <f>((E1032/D1032) *100)</f>
        <v>125.25</v>
      </c>
      <c r="P1032" s="6">
        <f>IF(L1032 = 0, 0, E1032/L1032)</f>
        <v>119.28571428571429</v>
      </c>
      <c r="Q1032" t="str">
        <f>MID(N1032,1,FIND("/",N1032,1)-1)</f>
        <v>music</v>
      </c>
      <c r="R1032" t="str">
        <f>MID(N1032,FIND("/",N1032,1)+1,LEN(N1032))</f>
        <v>rock</v>
      </c>
      <c r="S1032" s="10">
        <f>(((J1032/60)/60)/24)+DATE(1970,1,1)+(-5/24)</f>
        <v>42031.423391203702</v>
      </c>
      <c r="T1032" s="10">
        <f>(((I1032/60)/60)/24)+DATE(1970,1,1)+(-5/24)</f>
        <v>42065.040972222218</v>
      </c>
    </row>
    <row r="1033" spans="1:20" ht="43.2" x14ac:dyDescent="0.3">
      <c r="A1033">
        <v>48</v>
      </c>
      <c r="B1033" s="3" t="s">
        <v>50</v>
      </c>
      <c r="C1033" s="3" t="s">
        <v>4158</v>
      </c>
      <c r="D1033">
        <v>2000</v>
      </c>
      <c r="E1033">
        <v>2159</v>
      </c>
      <c r="F1033" t="s">
        <v>8218</v>
      </c>
      <c r="G1033" t="s">
        <v>8224</v>
      </c>
      <c r="H1033" t="s">
        <v>8246</v>
      </c>
      <c r="I1033">
        <v>1425211200</v>
      </c>
      <c r="J1033">
        <v>1422534260</v>
      </c>
      <c r="K1033" t="b">
        <v>0</v>
      </c>
      <c r="L1033">
        <v>38</v>
      </c>
      <c r="M1033" t="b">
        <v>1</v>
      </c>
      <c r="N1033" t="s">
        <v>8264</v>
      </c>
      <c r="O1033" s="5">
        <f>((E1033/D1033) *100)</f>
        <v>107.94999999999999</v>
      </c>
      <c r="P1033" s="6">
        <f>IF(L1033 = 0, 0, E1033/L1033)</f>
        <v>56.815789473684212</v>
      </c>
      <c r="Q1033" t="str">
        <f>MID(N1033,1,FIND("/",N1033,1)-1)</f>
        <v>film &amp; video</v>
      </c>
      <c r="R1033" t="str">
        <f>MID(N1033,FIND("/",N1033,1)+1,LEN(N1033))</f>
        <v>television</v>
      </c>
      <c r="S1033" s="10">
        <f>(((J1033/60)/60)/24)+DATE(1970,1,1)+(-5/24)</f>
        <v>42033.308564814812</v>
      </c>
      <c r="T1033" s="10">
        <f>(((I1033/60)/60)/24)+DATE(1970,1,1)+(-5/24)</f>
        <v>42064.291666666664</v>
      </c>
    </row>
    <row r="1034" spans="1:20" ht="43.2" x14ac:dyDescent="0.3">
      <c r="A1034">
        <v>3519</v>
      </c>
      <c r="B1034" s="3" t="s">
        <v>3517</v>
      </c>
      <c r="C1034" s="3" t="s">
        <v>7628</v>
      </c>
      <c r="D1034">
        <v>2000</v>
      </c>
      <c r="E1034">
        <v>2027</v>
      </c>
      <c r="F1034" t="s">
        <v>8218</v>
      </c>
      <c r="G1034" t="s">
        <v>8224</v>
      </c>
      <c r="H1034" t="s">
        <v>8246</v>
      </c>
      <c r="I1034">
        <v>1425478950</v>
      </c>
      <c r="J1034">
        <v>1422886950</v>
      </c>
      <c r="K1034" t="b">
        <v>0</v>
      </c>
      <c r="L1034">
        <v>28</v>
      </c>
      <c r="M1034" t="b">
        <v>1</v>
      </c>
      <c r="N1034" t="s">
        <v>8270</v>
      </c>
      <c r="O1034" s="5">
        <f>((E1034/D1034) *100)</f>
        <v>101.35000000000001</v>
      </c>
      <c r="P1034" s="6">
        <f>IF(L1034 = 0, 0, E1034/L1034)</f>
        <v>72.392857142857139</v>
      </c>
      <c r="Q1034" t="str">
        <f>MID(N1034,1,FIND("/",N1034,1)-1)</f>
        <v>theater</v>
      </c>
      <c r="R1034" t="str">
        <f>MID(N1034,FIND("/",N1034,1)+1,LEN(N1034))</f>
        <v>plays</v>
      </c>
      <c r="S1034" s="10">
        <f>(((J1034/60)/60)/24)+DATE(1970,1,1)+(-5/24)</f>
        <v>42037.390624999993</v>
      </c>
      <c r="T1034" s="10">
        <f>(((I1034/60)/60)/24)+DATE(1970,1,1)+(-5/24)</f>
        <v>42067.390624999993</v>
      </c>
    </row>
    <row r="1035" spans="1:20" ht="43.2" x14ac:dyDescent="0.3">
      <c r="A1035">
        <v>3428</v>
      </c>
      <c r="B1035" s="3" t="s">
        <v>3426</v>
      </c>
      <c r="C1035" s="3" t="s">
        <v>7537</v>
      </c>
      <c r="D1035">
        <v>2000</v>
      </c>
      <c r="E1035">
        <v>2055</v>
      </c>
      <c r="F1035" t="s">
        <v>8218</v>
      </c>
      <c r="G1035" t="s">
        <v>8224</v>
      </c>
      <c r="H1035" t="s">
        <v>8246</v>
      </c>
      <c r="I1035">
        <v>1425142800</v>
      </c>
      <c r="J1035">
        <v>1422983847</v>
      </c>
      <c r="K1035" t="b">
        <v>0</v>
      </c>
      <c r="L1035">
        <v>51</v>
      </c>
      <c r="M1035" t="b">
        <v>1</v>
      </c>
      <c r="N1035" t="s">
        <v>8270</v>
      </c>
      <c r="O1035" s="5">
        <f>((E1035/D1035) *100)</f>
        <v>102.75000000000001</v>
      </c>
      <c r="P1035" s="6">
        <f>IF(L1035 = 0, 0, E1035/L1035)</f>
        <v>40.294117647058826</v>
      </c>
      <c r="Q1035" t="str">
        <f>MID(N1035,1,FIND("/",N1035,1)-1)</f>
        <v>theater</v>
      </c>
      <c r="R1035" t="str">
        <f>MID(N1035,FIND("/",N1035,1)+1,LEN(N1035))</f>
        <v>plays</v>
      </c>
      <c r="S1035" s="10">
        <f>(((J1035/60)/60)/24)+DATE(1970,1,1)+(-5/24)</f>
        <v>42038.512118055551</v>
      </c>
      <c r="T1035" s="10">
        <f>(((I1035/60)/60)/24)+DATE(1970,1,1)+(-5/24)</f>
        <v>42063.499999999993</v>
      </c>
    </row>
    <row r="1036" spans="1:20" ht="43.2" x14ac:dyDescent="0.3">
      <c r="A1036">
        <v>1881</v>
      </c>
      <c r="B1036" s="3" t="s">
        <v>1881</v>
      </c>
      <c r="C1036" s="3" t="s">
        <v>5990</v>
      </c>
      <c r="D1036">
        <v>2000</v>
      </c>
      <c r="E1036">
        <v>3453.69</v>
      </c>
      <c r="F1036" t="s">
        <v>8218</v>
      </c>
      <c r="G1036" t="s">
        <v>8223</v>
      </c>
      <c r="H1036" t="s">
        <v>8245</v>
      </c>
      <c r="I1036">
        <v>1425955189</v>
      </c>
      <c r="J1036">
        <v>1423366789</v>
      </c>
      <c r="K1036" t="b">
        <v>0</v>
      </c>
      <c r="L1036">
        <v>70</v>
      </c>
      <c r="M1036" t="b">
        <v>1</v>
      </c>
      <c r="N1036" t="s">
        <v>8278</v>
      </c>
      <c r="O1036" s="5">
        <f>((E1036/D1036) *100)</f>
        <v>172.68449999999999</v>
      </c>
      <c r="P1036" s="6">
        <f>IF(L1036 = 0, 0, E1036/L1036)</f>
        <v>49.338428571428572</v>
      </c>
      <c r="Q1036" t="str">
        <f>MID(N1036,1,FIND("/",N1036,1)-1)</f>
        <v>music</v>
      </c>
      <c r="R1036" t="str">
        <f>MID(N1036,FIND("/",N1036,1)+1,LEN(N1036))</f>
        <v>indie rock</v>
      </c>
      <c r="S1036" s="10">
        <f>(((J1036/60)/60)/24)+DATE(1970,1,1)+(-5/24)</f>
        <v>42042.944317129623</v>
      </c>
      <c r="T1036" s="10">
        <f>(((I1036/60)/60)/24)+DATE(1970,1,1)+(-5/24)</f>
        <v>42072.902650462966</v>
      </c>
    </row>
    <row r="1037" spans="1:20" ht="43.2" x14ac:dyDescent="0.3">
      <c r="A1037">
        <v>3767</v>
      </c>
      <c r="B1037" s="3" t="s">
        <v>3763</v>
      </c>
      <c r="C1037" s="3" t="s">
        <v>7876</v>
      </c>
      <c r="D1037">
        <v>2000</v>
      </c>
      <c r="E1037">
        <v>2335</v>
      </c>
      <c r="F1037" t="s">
        <v>8218</v>
      </c>
      <c r="G1037" t="s">
        <v>8223</v>
      </c>
      <c r="H1037" t="s">
        <v>8245</v>
      </c>
      <c r="I1037">
        <v>1425185940</v>
      </c>
      <c r="J1037">
        <v>1423960097</v>
      </c>
      <c r="K1037" t="b">
        <v>0</v>
      </c>
      <c r="L1037">
        <v>56</v>
      </c>
      <c r="M1037" t="b">
        <v>1</v>
      </c>
      <c r="N1037" t="s">
        <v>8304</v>
      </c>
      <c r="O1037" s="5">
        <f>((E1037/D1037) *100)</f>
        <v>116.75</v>
      </c>
      <c r="P1037" s="6">
        <f>IF(L1037 = 0, 0, E1037/L1037)</f>
        <v>41.696428571428569</v>
      </c>
      <c r="Q1037" t="str">
        <f>MID(N1037,1,FIND("/",N1037,1)-1)</f>
        <v>theater</v>
      </c>
      <c r="R1037" t="str">
        <f>MID(N1037,FIND("/",N1037,1)+1,LEN(N1037))</f>
        <v>musical</v>
      </c>
      <c r="S1037" s="10">
        <f>(((J1037/60)/60)/24)+DATE(1970,1,1)+(-5/24)</f>
        <v>42049.811307870368</v>
      </c>
      <c r="T1037" s="10">
        <f>(((I1037/60)/60)/24)+DATE(1970,1,1)+(-5/24)</f>
        <v>42063.999305555553</v>
      </c>
    </row>
    <row r="1038" spans="1:20" ht="43.2" x14ac:dyDescent="0.3">
      <c r="A1038">
        <v>3964</v>
      </c>
      <c r="B1038" s="3" t="s">
        <v>3960</v>
      </c>
      <c r="C1038" s="3" t="s">
        <v>8070</v>
      </c>
      <c r="D1038">
        <v>2000</v>
      </c>
      <c r="E1038">
        <v>126</v>
      </c>
      <c r="F1038" t="s">
        <v>8220</v>
      </c>
      <c r="G1038" t="s">
        <v>8223</v>
      </c>
      <c r="H1038" t="s">
        <v>8245</v>
      </c>
      <c r="I1038">
        <v>1429460386</v>
      </c>
      <c r="J1038">
        <v>1424279986</v>
      </c>
      <c r="K1038" t="b">
        <v>0</v>
      </c>
      <c r="L1038">
        <v>3</v>
      </c>
      <c r="M1038" t="b">
        <v>0</v>
      </c>
      <c r="N1038" t="s">
        <v>8270</v>
      </c>
      <c r="O1038" s="5">
        <f>((E1038/D1038) *100)</f>
        <v>6.3</v>
      </c>
      <c r="P1038" s="6">
        <f>IF(L1038 = 0, 0, E1038/L1038)</f>
        <v>42</v>
      </c>
      <c r="Q1038" t="str">
        <f>MID(N1038,1,FIND("/",N1038,1)-1)</f>
        <v>theater</v>
      </c>
      <c r="R1038" t="str">
        <f>MID(N1038,FIND("/",N1038,1)+1,LEN(N1038))</f>
        <v>plays</v>
      </c>
      <c r="S1038" s="10">
        <f>(((J1038/60)/60)/24)+DATE(1970,1,1)+(-5/24)</f>
        <v>42053.513726851852</v>
      </c>
      <c r="T1038" s="10">
        <f>(((I1038/60)/60)/24)+DATE(1970,1,1)+(-5/24)</f>
        <v>42113.47206018518</v>
      </c>
    </row>
    <row r="1039" spans="1:20" ht="43.2" x14ac:dyDescent="0.3">
      <c r="A1039">
        <v>3478</v>
      </c>
      <c r="B1039" s="3" t="s">
        <v>3476</v>
      </c>
      <c r="C1039" s="3" t="s">
        <v>7587</v>
      </c>
      <c r="D1039">
        <v>2000</v>
      </c>
      <c r="E1039">
        <v>2257</v>
      </c>
      <c r="F1039" t="s">
        <v>8218</v>
      </c>
      <c r="G1039" t="s">
        <v>8223</v>
      </c>
      <c r="H1039" t="s">
        <v>8245</v>
      </c>
      <c r="I1039">
        <v>1426539600</v>
      </c>
      <c r="J1039">
        <v>1424296822</v>
      </c>
      <c r="K1039" t="b">
        <v>0</v>
      </c>
      <c r="L1039">
        <v>57</v>
      </c>
      <c r="M1039" t="b">
        <v>1</v>
      </c>
      <c r="N1039" t="s">
        <v>8270</v>
      </c>
      <c r="O1039" s="5">
        <f>((E1039/D1039) *100)</f>
        <v>112.85000000000001</v>
      </c>
      <c r="P1039" s="6">
        <f>IF(L1039 = 0, 0, E1039/L1039)</f>
        <v>39.596491228070178</v>
      </c>
      <c r="Q1039" t="str">
        <f>MID(N1039,1,FIND("/",N1039,1)-1)</f>
        <v>theater</v>
      </c>
      <c r="R1039" t="str">
        <f>MID(N1039,FIND("/",N1039,1)+1,LEN(N1039))</f>
        <v>plays</v>
      </c>
      <c r="S1039" s="10">
        <f>(((J1039/60)/60)/24)+DATE(1970,1,1)+(-5/24)</f>
        <v>42053.708587962967</v>
      </c>
      <c r="T1039" s="10">
        <f>(((I1039/60)/60)/24)+DATE(1970,1,1)+(-5/24)</f>
        <v>42079.666666666664</v>
      </c>
    </row>
    <row r="1040" spans="1:20" ht="43.2" x14ac:dyDescent="0.3">
      <c r="A1040">
        <v>893</v>
      </c>
      <c r="B1040" s="3" t="s">
        <v>893</v>
      </c>
      <c r="C1040" s="3" t="s">
        <v>5002</v>
      </c>
      <c r="D1040">
        <v>2000</v>
      </c>
      <c r="E1040">
        <v>200</v>
      </c>
      <c r="F1040" t="s">
        <v>8220</v>
      </c>
      <c r="G1040" t="s">
        <v>8223</v>
      </c>
      <c r="H1040" t="s">
        <v>8245</v>
      </c>
      <c r="I1040">
        <v>1427920363</v>
      </c>
      <c r="J1040">
        <v>1425331963</v>
      </c>
      <c r="K1040" t="b">
        <v>0</v>
      </c>
      <c r="L1040">
        <v>5</v>
      </c>
      <c r="M1040" t="b">
        <v>0</v>
      </c>
      <c r="N1040" t="s">
        <v>8278</v>
      </c>
      <c r="O1040" s="5">
        <f>((E1040/D1040) *100)</f>
        <v>10</v>
      </c>
      <c r="P1040" s="6">
        <f>IF(L1040 = 0, 0, E1040/L1040)</f>
        <v>40</v>
      </c>
      <c r="Q1040" t="str">
        <f>MID(N1040,1,FIND("/",N1040,1)-1)</f>
        <v>music</v>
      </c>
      <c r="R1040" t="str">
        <f>MID(N1040,FIND("/",N1040,1)+1,LEN(N1040))</f>
        <v>indie rock</v>
      </c>
      <c r="S1040" s="10">
        <f>(((J1040/60)/60)/24)+DATE(1970,1,1)+(-5/24)</f>
        <v>42065.689386574071</v>
      </c>
      <c r="T1040" s="10">
        <f>(((I1040/60)/60)/24)+DATE(1970,1,1)+(-5/24)</f>
        <v>42095.647719907407</v>
      </c>
    </row>
    <row r="1041" spans="1:20" ht="43.2" x14ac:dyDescent="0.3">
      <c r="A1041">
        <v>3775</v>
      </c>
      <c r="B1041" s="3" t="s">
        <v>3771</v>
      </c>
      <c r="C1041" s="3" t="s">
        <v>7884</v>
      </c>
      <c r="D1041">
        <v>2000</v>
      </c>
      <c r="E1041">
        <v>2005</v>
      </c>
      <c r="F1041" t="s">
        <v>8218</v>
      </c>
      <c r="G1041" t="s">
        <v>8223</v>
      </c>
      <c r="H1041" t="s">
        <v>8245</v>
      </c>
      <c r="I1041">
        <v>1428552000</v>
      </c>
      <c r="J1041">
        <v>1426199843</v>
      </c>
      <c r="K1041" t="b">
        <v>0</v>
      </c>
      <c r="L1041">
        <v>14</v>
      </c>
      <c r="M1041" t="b">
        <v>1</v>
      </c>
      <c r="N1041" t="s">
        <v>8304</v>
      </c>
      <c r="O1041" s="5">
        <f>((E1041/D1041) *100)</f>
        <v>100.25</v>
      </c>
      <c r="P1041" s="6">
        <f>IF(L1041 = 0, 0, E1041/L1041)</f>
        <v>143.21428571428572</v>
      </c>
      <c r="Q1041" t="str">
        <f>MID(N1041,1,FIND("/",N1041,1)-1)</f>
        <v>theater</v>
      </c>
      <c r="R1041" t="str">
        <f>MID(N1041,FIND("/",N1041,1)+1,LEN(N1041))</f>
        <v>musical</v>
      </c>
      <c r="S1041" s="10">
        <f>(((J1041/60)/60)/24)+DATE(1970,1,1)+(-5/24)</f>
        <v>42075.734293981477</v>
      </c>
      <c r="T1041" s="10">
        <f>(((I1041/60)/60)/24)+DATE(1970,1,1)+(-5/24)</f>
        <v>42102.958333333336</v>
      </c>
    </row>
    <row r="1042" spans="1:20" ht="43.2" x14ac:dyDescent="0.3">
      <c r="A1042">
        <v>3887</v>
      </c>
      <c r="B1042" s="3" t="s">
        <v>3883</v>
      </c>
      <c r="C1042" s="3" t="s">
        <v>7994</v>
      </c>
      <c r="D1042">
        <v>2000</v>
      </c>
      <c r="E1042">
        <v>35</v>
      </c>
      <c r="F1042" t="s">
        <v>8219</v>
      </c>
      <c r="G1042" t="s">
        <v>8223</v>
      </c>
      <c r="H1042" t="s">
        <v>8245</v>
      </c>
      <c r="I1042">
        <v>1430517600</v>
      </c>
      <c r="J1042">
        <v>1426538129</v>
      </c>
      <c r="K1042" t="b">
        <v>0</v>
      </c>
      <c r="L1042">
        <v>2</v>
      </c>
      <c r="M1042" t="b">
        <v>0</v>
      </c>
      <c r="N1042" t="s">
        <v>8304</v>
      </c>
      <c r="O1042" s="5">
        <f>((E1042/D1042) *100)</f>
        <v>1.7500000000000002</v>
      </c>
      <c r="P1042" s="6">
        <f>IF(L1042 = 0, 0, E1042/L1042)</f>
        <v>17.5</v>
      </c>
      <c r="Q1042" t="str">
        <f>MID(N1042,1,FIND("/",N1042,1)-1)</f>
        <v>theater</v>
      </c>
      <c r="R1042" t="str">
        <f>MID(N1042,FIND("/",N1042,1)+1,LEN(N1042))</f>
        <v>musical</v>
      </c>
      <c r="S1042" s="10">
        <f>(((J1042/60)/60)/24)+DATE(1970,1,1)+(-5/24)</f>
        <v>42079.649641203701</v>
      </c>
      <c r="T1042" s="10">
        <f>(((I1042/60)/60)/24)+DATE(1970,1,1)+(-5/24)</f>
        <v>42125.708333333336</v>
      </c>
    </row>
    <row r="1043" spans="1:20" ht="57.6" x14ac:dyDescent="0.3">
      <c r="A1043">
        <v>617</v>
      </c>
      <c r="B1043" s="3" t="s">
        <v>617</v>
      </c>
      <c r="C1043" s="3" t="s">
        <v>4726</v>
      </c>
      <c r="D1043">
        <v>2000</v>
      </c>
      <c r="E1043">
        <v>60</v>
      </c>
      <c r="F1043" t="s">
        <v>8219</v>
      </c>
      <c r="G1043" t="s">
        <v>8224</v>
      </c>
      <c r="H1043" t="s">
        <v>8246</v>
      </c>
      <c r="I1043">
        <v>1431072843</v>
      </c>
      <c r="J1043">
        <v>1427184843</v>
      </c>
      <c r="K1043" t="b">
        <v>0</v>
      </c>
      <c r="L1043">
        <v>3</v>
      </c>
      <c r="M1043" t="b">
        <v>0</v>
      </c>
      <c r="N1043" t="s">
        <v>8271</v>
      </c>
      <c r="O1043" s="5">
        <f>((E1043/D1043) *100)</f>
        <v>3</v>
      </c>
      <c r="P1043" s="6">
        <f>IF(L1043 = 0, 0, E1043/L1043)</f>
        <v>20</v>
      </c>
      <c r="Q1043" t="str">
        <f>MID(N1043,1,FIND("/",N1043,1)-1)</f>
        <v>technology</v>
      </c>
      <c r="R1043" t="str">
        <f>MID(N1043,FIND("/",N1043,1)+1,LEN(N1043))</f>
        <v>web</v>
      </c>
      <c r="S1043" s="10">
        <f>(((J1043/60)/60)/24)+DATE(1970,1,1)+(-5/24)</f>
        <v>42087.134756944441</v>
      </c>
      <c r="T1043" s="10">
        <f>(((I1043/60)/60)/24)+DATE(1970,1,1)+(-5/24)</f>
        <v>42132.134756944441</v>
      </c>
    </row>
    <row r="1044" spans="1:20" ht="43.2" x14ac:dyDescent="0.3">
      <c r="A1044">
        <v>4064</v>
      </c>
      <c r="B1044" s="3" t="s">
        <v>4059</v>
      </c>
      <c r="C1044" s="3" t="s">
        <v>8167</v>
      </c>
      <c r="D1044">
        <v>2000</v>
      </c>
      <c r="E1044">
        <v>385</v>
      </c>
      <c r="F1044" t="s">
        <v>8220</v>
      </c>
      <c r="G1044" t="s">
        <v>8225</v>
      </c>
      <c r="H1044" t="s">
        <v>8247</v>
      </c>
      <c r="I1044">
        <v>1430316426</v>
      </c>
      <c r="J1044">
        <v>1427724426</v>
      </c>
      <c r="K1044" t="b">
        <v>0</v>
      </c>
      <c r="L1044">
        <v>6</v>
      </c>
      <c r="M1044" t="b">
        <v>0</v>
      </c>
      <c r="N1044" t="s">
        <v>8270</v>
      </c>
      <c r="O1044" s="5">
        <f>((E1044/D1044) *100)</f>
        <v>19.25</v>
      </c>
      <c r="P1044" s="6">
        <f>IF(L1044 = 0, 0, E1044/L1044)</f>
        <v>64.166666666666671</v>
      </c>
      <c r="Q1044" t="str">
        <f>MID(N1044,1,FIND("/",N1044,1)-1)</f>
        <v>theater</v>
      </c>
      <c r="R1044" t="str">
        <f>MID(N1044,FIND("/",N1044,1)+1,LEN(N1044))</f>
        <v>plays</v>
      </c>
      <c r="S1044" s="10">
        <f>(((J1044/60)/60)/24)+DATE(1970,1,1)+(-5/24)</f>
        <v>42093.379930555551</v>
      </c>
      <c r="T1044" s="10">
        <f>(((I1044/60)/60)/24)+DATE(1970,1,1)+(-5/24)</f>
        <v>42123.379930555551</v>
      </c>
    </row>
    <row r="1045" spans="1:20" ht="43.2" x14ac:dyDescent="0.3">
      <c r="A1045">
        <v>23</v>
      </c>
      <c r="B1045" s="3" t="s">
        <v>25</v>
      </c>
      <c r="C1045" s="3" t="s">
        <v>4133</v>
      </c>
      <c r="D1045">
        <v>2000</v>
      </c>
      <c r="E1045">
        <v>2370</v>
      </c>
      <c r="F1045" t="s">
        <v>8218</v>
      </c>
      <c r="G1045" t="s">
        <v>8223</v>
      </c>
      <c r="H1045" t="s">
        <v>8245</v>
      </c>
      <c r="I1045">
        <v>1430407200</v>
      </c>
      <c r="J1045">
        <v>1428086501</v>
      </c>
      <c r="K1045" t="b">
        <v>0</v>
      </c>
      <c r="L1045">
        <v>23</v>
      </c>
      <c r="M1045" t="b">
        <v>1</v>
      </c>
      <c r="N1045" t="s">
        <v>8264</v>
      </c>
      <c r="O1045" s="5">
        <f>((E1045/D1045) *100)</f>
        <v>118.5</v>
      </c>
      <c r="P1045" s="6">
        <f>IF(L1045 = 0, 0, E1045/L1045)</f>
        <v>103.04347826086956</v>
      </c>
      <c r="Q1045" t="str">
        <f>MID(N1045,1,FIND("/",N1045,1)-1)</f>
        <v>film &amp; video</v>
      </c>
      <c r="R1045" t="str">
        <f>MID(N1045,FIND("/",N1045,1)+1,LEN(N1045))</f>
        <v>television</v>
      </c>
      <c r="S1045" s="10">
        <f>(((J1045/60)/60)/24)+DATE(1970,1,1)+(-5/24)</f>
        <v>42097.570613425924</v>
      </c>
      <c r="T1045" s="10">
        <f>(((I1045/60)/60)/24)+DATE(1970,1,1)+(-5/24)</f>
        <v>42124.430555555555</v>
      </c>
    </row>
    <row r="1046" spans="1:20" ht="57.6" x14ac:dyDescent="0.3">
      <c r="A1046">
        <v>475</v>
      </c>
      <c r="B1046" s="3" t="s">
        <v>475</v>
      </c>
      <c r="C1046" s="3" t="s">
        <v>4584</v>
      </c>
      <c r="D1046">
        <v>2000</v>
      </c>
      <c r="E1046">
        <v>0</v>
      </c>
      <c r="F1046" t="s">
        <v>8220</v>
      </c>
      <c r="G1046" t="s">
        <v>8223</v>
      </c>
      <c r="H1046" t="s">
        <v>8245</v>
      </c>
      <c r="I1046">
        <v>1430877843</v>
      </c>
      <c r="J1046">
        <v>1428285843</v>
      </c>
      <c r="K1046" t="b">
        <v>0</v>
      </c>
      <c r="L1046">
        <v>0</v>
      </c>
      <c r="M1046" t="b">
        <v>0</v>
      </c>
      <c r="N1046" t="s">
        <v>8269</v>
      </c>
      <c r="O1046" s="5">
        <f>((E1046/D1046) *100)</f>
        <v>0</v>
      </c>
      <c r="P1046" s="6">
        <f>IF(L1046 = 0, 0, E1046/L1046)</f>
        <v>0</v>
      </c>
      <c r="Q1046" t="str">
        <f>MID(N1046,1,FIND("/",N1046,1)-1)</f>
        <v>film &amp; video</v>
      </c>
      <c r="R1046" t="str">
        <f>MID(N1046,FIND("/",N1046,1)+1,LEN(N1046))</f>
        <v>animation</v>
      </c>
      <c r="S1046" s="10">
        <f>(((J1046/60)/60)/24)+DATE(1970,1,1)+(-5/24)</f>
        <v>42099.877812500003</v>
      </c>
      <c r="T1046" s="10">
        <f>(((I1046/60)/60)/24)+DATE(1970,1,1)+(-5/24)</f>
        <v>42129.877812500003</v>
      </c>
    </row>
    <row r="1047" spans="1:20" ht="43.2" x14ac:dyDescent="0.3">
      <c r="A1047">
        <v>2352</v>
      </c>
      <c r="B1047" s="3" t="s">
        <v>2352</v>
      </c>
      <c r="C1047" s="3" t="s">
        <v>6461</v>
      </c>
      <c r="D1047">
        <v>2000</v>
      </c>
      <c r="E1047">
        <v>0</v>
      </c>
      <c r="F1047" t="s">
        <v>8219</v>
      </c>
      <c r="G1047" t="s">
        <v>8223</v>
      </c>
      <c r="H1047" t="s">
        <v>8245</v>
      </c>
      <c r="I1047">
        <v>1433603552</v>
      </c>
      <c r="J1047">
        <v>1428419552</v>
      </c>
      <c r="K1047" t="b">
        <v>0</v>
      </c>
      <c r="L1047">
        <v>0</v>
      </c>
      <c r="M1047" t="b">
        <v>0</v>
      </c>
      <c r="N1047" t="s">
        <v>8271</v>
      </c>
      <c r="O1047" s="5">
        <f>((E1047/D1047) *100)</f>
        <v>0</v>
      </c>
      <c r="P1047" s="6">
        <f>IF(L1047 = 0, 0, E1047/L1047)</f>
        <v>0</v>
      </c>
      <c r="Q1047" t="str">
        <f>MID(N1047,1,FIND("/",N1047,1)-1)</f>
        <v>technology</v>
      </c>
      <c r="R1047" t="str">
        <f>MID(N1047,FIND("/",N1047,1)+1,LEN(N1047))</f>
        <v>web</v>
      </c>
      <c r="S1047" s="10">
        <f>(((J1047/60)/60)/24)+DATE(1970,1,1)+(-5/24)</f>
        <v>42101.425370370365</v>
      </c>
      <c r="T1047" s="10">
        <f>(((I1047/60)/60)/24)+DATE(1970,1,1)+(-5/24)</f>
        <v>42161.425370370365</v>
      </c>
    </row>
    <row r="1048" spans="1:20" ht="43.2" x14ac:dyDescent="0.3">
      <c r="A1048">
        <v>1214</v>
      </c>
      <c r="B1048" s="3" t="s">
        <v>1214</v>
      </c>
      <c r="C1048" s="3" t="s">
        <v>5323</v>
      </c>
      <c r="D1048">
        <v>2000</v>
      </c>
      <c r="E1048">
        <v>2636</v>
      </c>
      <c r="F1048" t="s">
        <v>8218</v>
      </c>
      <c r="G1048" t="s">
        <v>8223</v>
      </c>
      <c r="H1048" t="s">
        <v>8245</v>
      </c>
      <c r="I1048">
        <v>1433880605</v>
      </c>
      <c r="J1048">
        <v>1428696605</v>
      </c>
      <c r="K1048" t="b">
        <v>0</v>
      </c>
      <c r="L1048">
        <v>25</v>
      </c>
      <c r="M1048" t="b">
        <v>1</v>
      </c>
      <c r="N1048" t="s">
        <v>8284</v>
      </c>
      <c r="O1048" s="5">
        <f>((E1048/D1048) *100)</f>
        <v>131.80000000000001</v>
      </c>
      <c r="P1048" s="6">
        <f>IF(L1048 = 0, 0, E1048/L1048)</f>
        <v>105.44</v>
      </c>
      <c r="Q1048" t="str">
        <f>MID(N1048,1,FIND("/",N1048,1)-1)</f>
        <v>photography</v>
      </c>
      <c r="R1048" t="str">
        <f>MID(N1048,FIND("/",N1048,1)+1,LEN(N1048))</f>
        <v>photobooks</v>
      </c>
      <c r="S1048" s="10">
        <f>(((J1048/60)/60)/24)+DATE(1970,1,1)+(-5/24)</f>
        <v>42104.632002314807</v>
      </c>
      <c r="T1048" s="10">
        <f>(((I1048/60)/60)/24)+DATE(1970,1,1)+(-5/24)</f>
        <v>42164.632002314807</v>
      </c>
    </row>
    <row r="1049" spans="1:20" ht="43.2" x14ac:dyDescent="0.3">
      <c r="A1049">
        <v>3812</v>
      </c>
      <c r="B1049" s="3" t="s">
        <v>3808</v>
      </c>
      <c r="C1049" s="3" t="s">
        <v>7921</v>
      </c>
      <c r="D1049">
        <v>2000</v>
      </c>
      <c r="E1049">
        <v>2191</v>
      </c>
      <c r="F1049" t="s">
        <v>8218</v>
      </c>
      <c r="G1049" t="s">
        <v>8228</v>
      </c>
      <c r="H1049" t="s">
        <v>8250</v>
      </c>
      <c r="I1049">
        <v>1433131140</v>
      </c>
      <c r="J1049">
        <v>1429120908</v>
      </c>
      <c r="K1049" t="b">
        <v>0</v>
      </c>
      <c r="L1049">
        <v>11</v>
      </c>
      <c r="M1049" t="b">
        <v>1</v>
      </c>
      <c r="N1049" t="s">
        <v>8270</v>
      </c>
      <c r="O1049" s="5">
        <f>((E1049/D1049) *100)</f>
        <v>109.55</v>
      </c>
      <c r="P1049" s="6">
        <f>IF(L1049 = 0, 0, E1049/L1049)</f>
        <v>199.18181818181819</v>
      </c>
      <c r="Q1049" t="str">
        <f>MID(N1049,1,FIND("/",N1049,1)-1)</f>
        <v>theater</v>
      </c>
      <c r="R1049" t="str">
        <f>MID(N1049,FIND("/",N1049,1)+1,LEN(N1049))</f>
        <v>plays</v>
      </c>
      <c r="S1049" s="10">
        <f>(((J1049/60)/60)/24)+DATE(1970,1,1)+(-5/24)</f>
        <v>42109.542916666665</v>
      </c>
      <c r="T1049" s="10">
        <f>(((I1049/60)/60)/24)+DATE(1970,1,1)+(-5/24)</f>
        <v>42155.957638888889</v>
      </c>
    </row>
    <row r="1050" spans="1:20" ht="43.2" x14ac:dyDescent="0.3">
      <c r="A1050">
        <v>3945</v>
      </c>
      <c r="B1050" s="3" t="s">
        <v>3941</v>
      </c>
      <c r="C1050" s="3" t="s">
        <v>8052</v>
      </c>
      <c r="D1050">
        <v>2000</v>
      </c>
      <c r="E1050">
        <v>5</v>
      </c>
      <c r="F1050" t="s">
        <v>8220</v>
      </c>
      <c r="G1050" t="s">
        <v>8223</v>
      </c>
      <c r="H1050" t="s">
        <v>8245</v>
      </c>
      <c r="I1050">
        <v>1431717268</v>
      </c>
      <c r="J1050">
        <v>1429125268</v>
      </c>
      <c r="K1050" t="b">
        <v>0</v>
      </c>
      <c r="L1050">
        <v>1</v>
      </c>
      <c r="M1050" t="b">
        <v>0</v>
      </c>
      <c r="N1050" t="s">
        <v>8270</v>
      </c>
      <c r="O1050" s="5">
        <f>((E1050/D1050) *100)</f>
        <v>0.25</v>
      </c>
      <c r="P1050" s="6">
        <f>IF(L1050 = 0, 0, E1050/L1050)</f>
        <v>5</v>
      </c>
      <c r="Q1050" t="str">
        <f>MID(N1050,1,FIND("/",N1050,1)-1)</f>
        <v>theater</v>
      </c>
      <c r="R1050" t="str">
        <f>MID(N1050,FIND("/",N1050,1)+1,LEN(N1050))</f>
        <v>plays</v>
      </c>
      <c r="S1050" s="10">
        <f>(((J1050/60)/60)/24)+DATE(1970,1,1)+(-5/24)</f>
        <v>42109.593379629623</v>
      </c>
      <c r="T1050" s="10">
        <f>(((I1050/60)/60)/24)+DATE(1970,1,1)+(-5/24)</f>
        <v>42139.593379629623</v>
      </c>
    </row>
    <row r="1051" spans="1:20" ht="28.8" x14ac:dyDescent="0.3">
      <c r="A1051">
        <v>1022</v>
      </c>
      <c r="B1051" s="3" t="s">
        <v>1022</v>
      </c>
      <c r="C1051" s="3" t="s">
        <v>5131</v>
      </c>
      <c r="D1051">
        <v>2000</v>
      </c>
      <c r="E1051">
        <v>2298</v>
      </c>
      <c r="F1051" t="s">
        <v>8218</v>
      </c>
      <c r="G1051" t="s">
        <v>8223</v>
      </c>
      <c r="H1051" t="s">
        <v>8245</v>
      </c>
      <c r="I1051">
        <v>1431876677</v>
      </c>
      <c r="J1051">
        <v>1429284677</v>
      </c>
      <c r="K1051" t="b">
        <v>1</v>
      </c>
      <c r="L1051">
        <v>74</v>
      </c>
      <c r="M1051" t="b">
        <v>1</v>
      </c>
      <c r="N1051" t="s">
        <v>8279</v>
      </c>
      <c r="O1051" s="5">
        <f>((E1051/D1051) *100)</f>
        <v>114.9</v>
      </c>
      <c r="P1051" s="6">
        <f>IF(L1051 = 0, 0, E1051/L1051)</f>
        <v>31.054054054054053</v>
      </c>
      <c r="Q1051" t="str">
        <f>MID(N1051,1,FIND("/",N1051,1)-1)</f>
        <v>music</v>
      </c>
      <c r="R1051" t="str">
        <f>MID(N1051,FIND("/",N1051,1)+1,LEN(N1051))</f>
        <v>electronic music</v>
      </c>
      <c r="S1051" s="10">
        <f>(((J1051/60)/60)/24)+DATE(1970,1,1)+(-5/24)</f>
        <v>42111.438391203708</v>
      </c>
      <c r="T1051" s="10">
        <f>(((I1051/60)/60)/24)+DATE(1970,1,1)+(-5/24)</f>
        <v>42141.438391203708</v>
      </c>
    </row>
    <row r="1052" spans="1:20" ht="43.2" x14ac:dyDescent="0.3">
      <c r="A1052">
        <v>3678</v>
      </c>
      <c r="B1052" s="3" t="s">
        <v>3674</v>
      </c>
      <c r="C1052" s="3" t="s">
        <v>7787</v>
      </c>
      <c r="D1052">
        <v>2000</v>
      </c>
      <c r="E1052">
        <v>2050</v>
      </c>
      <c r="F1052" t="s">
        <v>8218</v>
      </c>
      <c r="G1052" t="s">
        <v>8224</v>
      </c>
      <c r="H1052" t="s">
        <v>8246</v>
      </c>
      <c r="I1052">
        <v>1433076298</v>
      </c>
      <c r="J1052">
        <v>1430052298</v>
      </c>
      <c r="K1052" t="b">
        <v>0</v>
      </c>
      <c r="L1052">
        <v>31</v>
      </c>
      <c r="M1052" t="b">
        <v>1</v>
      </c>
      <c r="N1052" t="s">
        <v>8270</v>
      </c>
      <c r="O1052" s="5">
        <f>((E1052/D1052) *100)</f>
        <v>102.49999999999999</v>
      </c>
      <c r="P1052" s="6">
        <f>IF(L1052 = 0, 0, E1052/L1052)</f>
        <v>66.129032258064512</v>
      </c>
      <c r="Q1052" t="str">
        <f>MID(N1052,1,FIND("/",N1052,1)-1)</f>
        <v>theater</v>
      </c>
      <c r="R1052" t="str">
        <f>MID(N1052,FIND("/",N1052,1)+1,LEN(N1052))</f>
        <v>plays</v>
      </c>
      <c r="S1052" s="10">
        <f>(((J1052/60)/60)/24)+DATE(1970,1,1)+(-5/24)</f>
        <v>42120.322893518511</v>
      </c>
      <c r="T1052" s="10">
        <f>(((I1052/60)/60)/24)+DATE(1970,1,1)+(-5/24)</f>
        <v>42155.322893518511</v>
      </c>
    </row>
    <row r="1053" spans="1:20" ht="43.2" x14ac:dyDescent="0.3">
      <c r="A1053">
        <v>3280</v>
      </c>
      <c r="B1053" s="3" t="s">
        <v>3279</v>
      </c>
      <c r="C1053" s="3" t="s">
        <v>7389</v>
      </c>
      <c r="D1053">
        <v>2000</v>
      </c>
      <c r="E1053">
        <v>2060</v>
      </c>
      <c r="F1053" t="s">
        <v>8218</v>
      </c>
      <c r="G1053" t="s">
        <v>8223</v>
      </c>
      <c r="H1053" t="s">
        <v>8245</v>
      </c>
      <c r="I1053">
        <v>1433134800</v>
      </c>
      <c r="J1053">
        <v>1430158198</v>
      </c>
      <c r="K1053" t="b">
        <v>0</v>
      </c>
      <c r="L1053">
        <v>30</v>
      </c>
      <c r="M1053" t="b">
        <v>1</v>
      </c>
      <c r="N1053" t="s">
        <v>8270</v>
      </c>
      <c r="O1053" s="5">
        <f>((E1053/D1053) *100)</f>
        <v>103</v>
      </c>
      <c r="P1053" s="6">
        <f>IF(L1053 = 0, 0, E1053/L1053)</f>
        <v>68.666666666666671</v>
      </c>
      <c r="Q1053" t="str">
        <f>MID(N1053,1,FIND("/",N1053,1)-1)</f>
        <v>theater</v>
      </c>
      <c r="R1053" t="str">
        <f>MID(N1053,FIND("/",N1053,1)+1,LEN(N1053))</f>
        <v>plays</v>
      </c>
      <c r="S1053" s="10">
        <f>(((J1053/60)/60)/24)+DATE(1970,1,1)+(-5/24)</f>
        <v>42121.548587962963</v>
      </c>
      <c r="T1053" s="10">
        <f>(((I1053/60)/60)/24)+DATE(1970,1,1)+(-5/24)</f>
        <v>42155.999999999993</v>
      </c>
    </row>
    <row r="1054" spans="1:20" ht="43.2" x14ac:dyDescent="0.3">
      <c r="A1054">
        <v>3618</v>
      </c>
      <c r="B1054" s="3" t="s">
        <v>3615</v>
      </c>
      <c r="C1054" s="3" t="s">
        <v>7727</v>
      </c>
      <c r="D1054">
        <v>2000</v>
      </c>
      <c r="E1054">
        <v>2020</v>
      </c>
      <c r="F1054" t="s">
        <v>8218</v>
      </c>
      <c r="G1054" t="s">
        <v>8224</v>
      </c>
      <c r="H1054" t="s">
        <v>8246</v>
      </c>
      <c r="I1054">
        <v>1433343850</v>
      </c>
      <c r="J1054">
        <v>1430751850</v>
      </c>
      <c r="K1054" t="b">
        <v>0</v>
      </c>
      <c r="L1054">
        <v>56</v>
      </c>
      <c r="M1054" t="b">
        <v>1</v>
      </c>
      <c r="N1054" t="s">
        <v>8270</v>
      </c>
      <c r="O1054" s="5">
        <f>((E1054/D1054) *100)</f>
        <v>101</v>
      </c>
      <c r="P1054" s="6">
        <f>IF(L1054 = 0, 0, E1054/L1054)</f>
        <v>36.071428571428569</v>
      </c>
      <c r="Q1054" t="str">
        <f>MID(N1054,1,FIND("/",N1054,1)-1)</f>
        <v>theater</v>
      </c>
      <c r="R1054" t="str">
        <f>MID(N1054,FIND("/",N1054,1)+1,LEN(N1054))</f>
        <v>plays</v>
      </c>
      <c r="S1054" s="10">
        <f>(((J1054/60)/60)/24)+DATE(1970,1,1)+(-5/24)</f>
        <v>42128.419560185182</v>
      </c>
      <c r="T1054" s="10">
        <f>(((I1054/60)/60)/24)+DATE(1970,1,1)+(-5/24)</f>
        <v>42158.419560185182</v>
      </c>
    </row>
    <row r="1055" spans="1:20" ht="43.2" x14ac:dyDescent="0.3">
      <c r="A1055">
        <v>636</v>
      </c>
      <c r="B1055" s="3" t="s">
        <v>636</v>
      </c>
      <c r="C1055" s="3" t="s">
        <v>4745</v>
      </c>
      <c r="D1055">
        <v>2000</v>
      </c>
      <c r="E1055">
        <v>4</v>
      </c>
      <c r="F1055" t="s">
        <v>8219</v>
      </c>
      <c r="G1055" t="s">
        <v>8224</v>
      </c>
      <c r="H1055" t="s">
        <v>8246</v>
      </c>
      <c r="I1055">
        <v>1433587620</v>
      </c>
      <c r="J1055">
        <v>1430996150</v>
      </c>
      <c r="K1055" t="b">
        <v>0</v>
      </c>
      <c r="L1055">
        <v>1</v>
      </c>
      <c r="M1055" t="b">
        <v>0</v>
      </c>
      <c r="N1055" t="s">
        <v>8271</v>
      </c>
      <c r="O1055" s="5">
        <f>((E1055/D1055) *100)</f>
        <v>0.2</v>
      </c>
      <c r="P1055" s="6">
        <f>IF(L1055 = 0, 0, E1055/L1055)</f>
        <v>4</v>
      </c>
      <c r="Q1055" t="str">
        <f>MID(N1055,1,FIND("/",N1055,1)-1)</f>
        <v>technology</v>
      </c>
      <c r="R1055" t="str">
        <f>MID(N1055,FIND("/",N1055,1)+1,LEN(N1055))</f>
        <v>web</v>
      </c>
      <c r="S1055" s="10">
        <f>(((J1055/60)/60)/24)+DATE(1970,1,1)+(-5/24)</f>
        <v>42131.247106481482</v>
      </c>
      <c r="T1055" s="10">
        <f>(((I1055/60)/60)/24)+DATE(1970,1,1)+(-5/24)</f>
        <v>42161.240972222215</v>
      </c>
    </row>
    <row r="1056" spans="1:20" ht="43.2" x14ac:dyDescent="0.3">
      <c r="A1056">
        <v>3499</v>
      </c>
      <c r="B1056" s="3" t="s">
        <v>3497</v>
      </c>
      <c r="C1056" s="3" t="s">
        <v>7608</v>
      </c>
      <c r="D1056">
        <v>2000</v>
      </c>
      <c r="E1056">
        <v>2110</v>
      </c>
      <c r="F1056" t="s">
        <v>8218</v>
      </c>
      <c r="G1056" t="s">
        <v>8223</v>
      </c>
      <c r="H1056" t="s">
        <v>8245</v>
      </c>
      <c r="I1056">
        <v>1435733940</v>
      </c>
      <c r="J1056">
        <v>1431046325</v>
      </c>
      <c r="K1056" t="b">
        <v>0</v>
      </c>
      <c r="L1056">
        <v>35</v>
      </c>
      <c r="M1056" t="b">
        <v>1</v>
      </c>
      <c r="N1056" t="s">
        <v>8270</v>
      </c>
      <c r="O1056" s="5">
        <f>((E1056/D1056) *100)</f>
        <v>105.5</v>
      </c>
      <c r="P1056" s="6">
        <f>IF(L1056 = 0, 0, E1056/L1056)</f>
        <v>60.285714285714285</v>
      </c>
      <c r="Q1056" t="str">
        <f>MID(N1056,1,FIND("/",N1056,1)-1)</f>
        <v>theater</v>
      </c>
      <c r="R1056" t="str">
        <f>MID(N1056,FIND("/",N1056,1)+1,LEN(N1056))</f>
        <v>plays</v>
      </c>
      <c r="S1056" s="10">
        <f>(((J1056/60)/60)/24)+DATE(1970,1,1)+(-5/24)</f>
        <v>42131.827835648146</v>
      </c>
      <c r="T1056" s="10">
        <f>(((I1056/60)/60)/24)+DATE(1970,1,1)+(-5/24)</f>
        <v>42186.082638888889</v>
      </c>
    </row>
    <row r="1057" spans="1:20" ht="43.2" x14ac:dyDescent="0.3">
      <c r="A1057">
        <v>3770</v>
      </c>
      <c r="B1057" s="3" t="s">
        <v>3766</v>
      </c>
      <c r="C1057" s="3" t="s">
        <v>7879</v>
      </c>
      <c r="D1057">
        <v>2000</v>
      </c>
      <c r="E1057">
        <v>2000</v>
      </c>
      <c r="F1057" t="s">
        <v>8218</v>
      </c>
      <c r="G1057" t="s">
        <v>8224</v>
      </c>
      <c r="H1057" t="s">
        <v>8246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8304</v>
      </c>
      <c r="O1057" s="5">
        <f>((E1057/D1057) *100)</f>
        <v>100</v>
      </c>
      <c r="P1057" s="6">
        <f>IF(L1057 = 0, 0, E1057/L1057)</f>
        <v>100</v>
      </c>
      <c r="Q1057" t="str">
        <f>MID(N1057,1,FIND("/",N1057,1)-1)</f>
        <v>theater</v>
      </c>
      <c r="R1057" t="str">
        <f>MID(N1057,FIND("/",N1057,1)+1,LEN(N1057))</f>
        <v>musical</v>
      </c>
      <c r="S1057" s="10">
        <f>(((J1057/60)/60)/24)+DATE(1970,1,1)+(-5/24)</f>
        <v>42138.722337962965</v>
      </c>
      <c r="T1057" s="10">
        <f>(((I1057/60)/60)/24)+DATE(1970,1,1)+(-5/24)</f>
        <v>42168.722337962965</v>
      </c>
    </row>
    <row r="1058" spans="1:20" ht="43.2" x14ac:dyDescent="0.3">
      <c r="A1058">
        <v>1023</v>
      </c>
      <c r="B1058" s="3" t="s">
        <v>1023</v>
      </c>
      <c r="C1058" s="3" t="s">
        <v>5132</v>
      </c>
      <c r="D1058">
        <v>2000</v>
      </c>
      <c r="E1058">
        <v>4743</v>
      </c>
      <c r="F1058" t="s">
        <v>8218</v>
      </c>
      <c r="G1058" t="s">
        <v>8224</v>
      </c>
      <c r="H1058" t="s">
        <v>8246</v>
      </c>
      <c r="I1058">
        <v>1434837861</v>
      </c>
      <c r="J1058">
        <v>1432245861</v>
      </c>
      <c r="K1058" t="b">
        <v>0</v>
      </c>
      <c r="L1058">
        <v>131</v>
      </c>
      <c r="M1058" t="b">
        <v>1</v>
      </c>
      <c r="N1058" t="s">
        <v>8279</v>
      </c>
      <c r="O1058" s="5">
        <f>((E1058/D1058) *100)</f>
        <v>237.15</v>
      </c>
      <c r="P1058" s="6">
        <f>IF(L1058 = 0, 0, E1058/L1058)</f>
        <v>36.206106870229007</v>
      </c>
      <c r="Q1058" t="str">
        <f>MID(N1058,1,FIND("/",N1058,1)-1)</f>
        <v>music</v>
      </c>
      <c r="R1058" t="str">
        <f>MID(N1058,FIND("/",N1058,1)+1,LEN(N1058))</f>
        <v>electronic music</v>
      </c>
      <c r="S1058" s="10">
        <f>(((J1058/60)/60)/24)+DATE(1970,1,1)+(-5/24)</f>
        <v>42145.711354166669</v>
      </c>
      <c r="T1058" s="10">
        <f>(((I1058/60)/60)/24)+DATE(1970,1,1)+(-5/24)</f>
        <v>42175.711354166669</v>
      </c>
    </row>
    <row r="1059" spans="1:20" ht="43.2" x14ac:dyDescent="0.3">
      <c r="A1059">
        <v>3487</v>
      </c>
      <c r="B1059" s="3" t="s">
        <v>3485</v>
      </c>
      <c r="C1059" s="3" t="s">
        <v>7596</v>
      </c>
      <c r="D1059">
        <v>2000</v>
      </c>
      <c r="E1059">
        <v>2555</v>
      </c>
      <c r="F1059" t="s">
        <v>8218</v>
      </c>
      <c r="G1059" t="s">
        <v>8224</v>
      </c>
      <c r="H1059" t="s">
        <v>8246</v>
      </c>
      <c r="I1059">
        <v>1435185252</v>
      </c>
      <c r="J1059">
        <v>1432593252</v>
      </c>
      <c r="K1059" t="b">
        <v>0</v>
      </c>
      <c r="L1059">
        <v>66</v>
      </c>
      <c r="M1059" t="b">
        <v>1</v>
      </c>
      <c r="N1059" t="s">
        <v>8270</v>
      </c>
      <c r="O1059" s="5">
        <f>((E1059/D1059) *100)</f>
        <v>127.75000000000001</v>
      </c>
      <c r="P1059" s="6">
        <f>IF(L1059 = 0, 0, E1059/L1059)</f>
        <v>38.712121212121211</v>
      </c>
      <c r="Q1059" t="str">
        <f>MID(N1059,1,FIND("/",N1059,1)-1)</f>
        <v>theater</v>
      </c>
      <c r="R1059" t="str">
        <f>MID(N1059,FIND("/",N1059,1)+1,LEN(N1059))</f>
        <v>plays</v>
      </c>
      <c r="S1059" s="10">
        <f>(((J1059/60)/60)/24)+DATE(1970,1,1)+(-5/24)</f>
        <v>42149.732083333329</v>
      </c>
      <c r="T1059" s="10">
        <f>(((I1059/60)/60)/24)+DATE(1970,1,1)+(-5/24)</f>
        <v>42179.732083333329</v>
      </c>
    </row>
    <row r="1060" spans="1:20" ht="43.2" x14ac:dyDescent="0.3">
      <c r="A1060">
        <v>3403</v>
      </c>
      <c r="B1060" s="3" t="s">
        <v>3401</v>
      </c>
      <c r="C1060" s="3" t="s">
        <v>7512</v>
      </c>
      <c r="D1060">
        <v>2000</v>
      </c>
      <c r="E1060">
        <v>2000</v>
      </c>
      <c r="F1060" t="s">
        <v>8218</v>
      </c>
      <c r="G1060" t="s">
        <v>8224</v>
      </c>
      <c r="H1060" t="s">
        <v>8246</v>
      </c>
      <c r="I1060">
        <v>1435230324</v>
      </c>
      <c r="J1060">
        <v>1432638324</v>
      </c>
      <c r="K1060" t="b">
        <v>0</v>
      </c>
      <c r="L1060">
        <v>17</v>
      </c>
      <c r="M1060" t="b">
        <v>1</v>
      </c>
      <c r="N1060" t="s">
        <v>8270</v>
      </c>
      <c r="O1060" s="5">
        <f>((E1060/D1060) *100)</f>
        <v>100</v>
      </c>
      <c r="P1060" s="6">
        <f>IF(L1060 = 0, 0, E1060/L1060)</f>
        <v>117.64705882352941</v>
      </c>
      <c r="Q1060" t="str">
        <f>MID(N1060,1,FIND("/",N1060,1)-1)</f>
        <v>theater</v>
      </c>
      <c r="R1060" t="str">
        <f>MID(N1060,FIND("/",N1060,1)+1,LEN(N1060))</f>
        <v>plays</v>
      </c>
      <c r="S1060" s="10">
        <f>(((J1060/60)/60)/24)+DATE(1970,1,1)+(-5/24)</f>
        <v>42150.253749999996</v>
      </c>
      <c r="T1060" s="10">
        <f>(((I1060/60)/60)/24)+DATE(1970,1,1)+(-5/24)</f>
        <v>42180.253749999996</v>
      </c>
    </row>
    <row r="1061" spans="1:20" ht="43.2" x14ac:dyDescent="0.3">
      <c r="A1061">
        <v>2371</v>
      </c>
      <c r="B1061" s="3" t="s">
        <v>2371</v>
      </c>
      <c r="C1061" s="3" t="s">
        <v>6480</v>
      </c>
      <c r="D1061">
        <v>2000</v>
      </c>
      <c r="E1061">
        <v>0</v>
      </c>
      <c r="F1061" t="s">
        <v>8219</v>
      </c>
      <c r="G1061" t="s">
        <v>8223</v>
      </c>
      <c r="H1061" t="s">
        <v>8245</v>
      </c>
      <c r="I1061">
        <v>1435257596</v>
      </c>
      <c r="J1061">
        <v>1432665596</v>
      </c>
      <c r="K1061" t="b">
        <v>0</v>
      </c>
      <c r="L1061">
        <v>0</v>
      </c>
      <c r="M1061" t="b">
        <v>0</v>
      </c>
      <c r="N1061" t="s">
        <v>8271</v>
      </c>
      <c r="O1061" s="5">
        <f>((E1061/D1061) *100)</f>
        <v>0</v>
      </c>
      <c r="P1061" s="6">
        <f>IF(L1061 = 0, 0, E1061/L1061)</f>
        <v>0</v>
      </c>
      <c r="Q1061" t="str">
        <f>MID(N1061,1,FIND("/",N1061,1)-1)</f>
        <v>technology</v>
      </c>
      <c r="R1061" t="str">
        <f>MID(N1061,FIND("/",N1061,1)+1,LEN(N1061))</f>
        <v>web</v>
      </c>
      <c r="S1061" s="10">
        <f>(((J1061/60)/60)/24)+DATE(1970,1,1)+(-5/24)</f>
        <v>42150.569398148145</v>
      </c>
      <c r="T1061" s="10">
        <f>(((I1061/60)/60)/24)+DATE(1970,1,1)+(-5/24)</f>
        <v>42180.569398148145</v>
      </c>
    </row>
    <row r="1062" spans="1:20" ht="28.8" x14ac:dyDescent="0.3">
      <c r="A1062">
        <v>3837</v>
      </c>
      <c r="B1062" s="3" t="s">
        <v>3833</v>
      </c>
      <c r="C1062" s="3" t="s">
        <v>7945</v>
      </c>
      <c r="D1062">
        <v>2000</v>
      </c>
      <c r="E1062">
        <v>2042</v>
      </c>
      <c r="F1062" t="s">
        <v>8218</v>
      </c>
      <c r="G1062" t="s">
        <v>8224</v>
      </c>
      <c r="H1062" t="s">
        <v>8246</v>
      </c>
      <c r="I1062">
        <v>1435947758</v>
      </c>
      <c r="J1062">
        <v>1432837358</v>
      </c>
      <c r="K1062" t="b">
        <v>0</v>
      </c>
      <c r="L1062">
        <v>17</v>
      </c>
      <c r="M1062" t="b">
        <v>1</v>
      </c>
      <c r="N1062" t="s">
        <v>8270</v>
      </c>
      <c r="O1062" s="5">
        <f>((E1062/D1062) *100)</f>
        <v>102.1</v>
      </c>
      <c r="P1062" s="6">
        <f>IF(L1062 = 0, 0, E1062/L1062)</f>
        <v>120.11764705882354</v>
      </c>
      <c r="Q1062" t="str">
        <f>MID(N1062,1,FIND("/",N1062,1)-1)</f>
        <v>theater</v>
      </c>
      <c r="R1062" t="str">
        <f>MID(N1062,FIND("/",N1062,1)+1,LEN(N1062))</f>
        <v>plays</v>
      </c>
      <c r="S1062" s="10">
        <f>(((J1062/60)/60)/24)+DATE(1970,1,1)+(-5/24)</f>
        <v>42152.557384259257</v>
      </c>
      <c r="T1062" s="10">
        <f>(((I1062/60)/60)/24)+DATE(1970,1,1)+(-5/24)</f>
        <v>42188.557384259257</v>
      </c>
    </row>
    <row r="1063" spans="1:20" ht="43.2" x14ac:dyDescent="0.3">
      <c r="A1063">
        <v>3839</v>
      </c>
      <c r="B1063" s="3" t="s">
        <v>3835</v>
      </c>
      <c r="C1063" s="3" t="s">
        <v>7947</v>
      </c>
      <c r="D1063">
        <v>2000</v>
      </c>
      <c r="E1063">
        <v>2025</v>
      </c>
      <c r="F1063" t="s">
        <v>8218</v>
      </c>
      <c r="G1063" t="s">
        <v>8223</v>
      </c>
      <c r="H1063" t="s">
        <v>8245</v>
      </c>
      <c r="I1063">
        <v>1438226724</v>
      </c>
      <c r="J1063">
        <v>1433042724</v>
      </c>
      <c r="K1063" t="b">
        <v>0</v>
      </c>
      <c r="L1063">
        <v>32</v>
      </c>
      <c r="M1063" t="b">
        <v>1</v>
      </c>
      <c r="N1063" t="s">
        <v>8270</v>
      </c>
      <c r="O1063" s="5">
        <f>((E1063/D1063) *100)</f>
        <v>101.25</v>
      </c>
      <c r="P1063" s="6">
        <f>IF(L1063 = 0, 0, E1063/L1063)</f>
        <v>63.28125</v>
      </c>
      <c r="Q1063" t="str">
        <f>MID(N1063,1,FIND("/",N1063,1)-1)</f>
        <v>theater</v>
      </c>
      <c r="R1063" t="str">
        <f>MID(N1063,FIND("/",N1063,1)+1,LEN(N1063))</f>
        <v>plays</v>
      </c>
      <c r="S1063" s="10">
        <f>(((J1063/60)/60)/24)+DATE(1970,1,1)+(-5/24)</f>
        <v>42154.934305555551</v>
      </c>
      <c r="T1063" s="10">
        <f>(((I1063/60)/60)/24)+DATE(1970,1,1)+(-5/24)</f>
        <v>42214.934305555551</v>
      </c>
    </row>
    <row r="1064" spans="1:20" ht="43.2" x14ac:dyDescent="0.3">
      <c r="A1064">
        <v>1285</v>
      </c>
      <c r="B1064" s="3" t="s">
        <v>1285</v>
      </c>
      <c r="C1064" s="3" t="s">
        <v>5394</v>
      </c>
      <c r="D1064">
        <v>2000</v>
      </c>
      <c r="E1064">
        <v>2033</v>
      </c>
      <c r="F1064" t="s">
        <v>8218</v>
      </c>
      <c r="G1064" t="s">
        <v>8224</v>
      </c>
      <c r="H1064" t="s">
        <v>8246</v>
      </c>
      <c r="I1064">
        <v>1434808775</v>
      </c>
      <c r="J1064">
        <v>1433512775</v>
      </c>
      <c r="K1064" t="b">
        <v>0</v>
      </c>
      <c r="L1064">
        <v>63</v>
      </c>
      <c r="M1064" t="b">
        <v>1</v>
      </c>
      <c r="N1064" t="s">
        <v>8270</v>
      </c>
      <c r="O1064" s="5">
        <f>((E1064/D1064) *100)</f>
        <v>101.64999999999999</v>
      </c>
      <c r="P1064" s="6">
        <f>IF(L1064 = 0, 0, E1064/L1064)</f>
        <v>32.269841269841272</v>
      </c>
      <c r="Q1064" t="str">
        <f>MID(N1064,1,FIND("/",N1064,1)-1)</f>
        <v>theater</v>
      </c>
      <c r="R1064" t="str">
        <f>MID(N1064,FIND("/",N1064,1)+1,LEN(N1064))</f>
        <v>plays</v>
      </c>
      <c r="S1064" s="10">
        <f>(((J1064/60)/60)/24)+DATE(1970,1,1)+(-5/24)</f>
        <v>42160.374710648146</v>
      </c>
      <c r="T1064" s="10">
        <f>(((I1064/60)/60)/24)+DATE(1970,1,1)+(-5/24)</f>
        <v>42175.374710648146</v>
      </c>
    </row>
    <row r="1065" spans="1:20" ht="43.2" x14ac:dyDescent="0.3">
      <c r="A1065">
        <v>2200</v>
      </c>
      <c r="B1065" s="3" t="s">
        <v>2200</v>
      </c>
      <c r="C1065" s="3" t="s">
        <v>6309</v>
      </c>
      <c r="D1065">
        <v>2000</v>
      </c>
      <c r="E1065">
        <v>10843</v>
      </c>
      <c r="F1065" t="s">
        <v>8218</v>
      </c>
      <c r="G1065" t="s">
        <v>8224</v>
      </c>
      <c r="H1065" t="s">
        <v>8246</v>
      </c>
      <c r="I1065">
        <v>1436151600</v>
      </c>
      <c r="J1065">
        <v>1433775668</v>
      </c>
      <c r="K1065" t="b">
        <v>0</v>
      </c>
      <c r="L1065">
        <v>263</v>
      </c>
      <c r="M1065" t="b">
        <v>1</v>
      </c>
      <c r="N1065" t="s">
        <v>8296</v>
      </c>
      <c r="O1065" s="5">
        <f>((E1065/D1065) *100)</f>
        <v>542.15</v>
      </c>
      <c r="P1065" s="6">
        <f>IF(L1065 = 0, 0, E1065/L1065)</f>
        <v>41.228136882129277</v>
      </c>
      <c r="Q1065" t="str">
        <f>MID(N1065,1,FIND("/",N1065,1)-1)</f>
        <v>games</v>
      </c>
      <c r="R1065" t="str">
        <f>MID(N1065,FIND("/",N1065,1)+1,LEN(N1065))</f>
        <v>tabletop games</v>
      </c>
      <c r="S1065" s="10">
        <f>(((J1065/60)/60)/24)+DATE(1970,1,1)+(-5/24)</f>
        <v>42163.417453703696</v>
      </c>
      <c r="T1065" s="10">
        <f>(((I1065/60)/60)/24)+DATE(1970,1,1)+(-5/24)</f>
        <v>42190.916666666664</v>
      </c>
    </row>
    <row r="1066" spans="1:20" ht="43.2" x14ac:dyDescent="0.3">
      <c r="A1066">
        <v>3216</v>
      </c>
      <c r="B1066" s="3" t="s">
        <v>3215</v>
      </c>
      <c r="C1066" s="3" t="s">
        <v>7325</v>
      </c>
      <c r="D1066">
        <v>2000</v>
      </c>
      <c r="E1066">
        <v>2001</v>
      </c>
      <c r="F1066" t="s">
        <v>8218</v>
      </c>
      <c r="G1066" t="s">
        <v>8224</v>
      </c>
      <c r="H1066" t="s">
        <v>8246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8270</v>
      </c>
      <c r="O1066" s="5">
        <f>((E1066/D1066) *100)</f>
        <v>100.05</v>
      </c>
      <c r="P1066" s="6">
        <f>IF(L1066 = 0, 0, E1066/L1066)</f>
        <v>57.171428571428571</v>
      </c>
      <c r="Q1066" t="str">
        <f>MID(N1066,1,FIND("/",N1066,1)-1)</f>
        <v>theater</v>
      </c>
      <c r="R1066" t="str">
        <f>MID(N1066,FIND("/",N1066,1)+1,LEN(N1066))</f>
        <v>plays</v>
      </c>
      <c r="S1066" s="10">
        <f>(((J1066/60)/60)/24)+DATE(1970,1,1)+(-5/24)</f>
        <v>42165.254293981481</v>
      </c>
      <c r="T1066" s="10">
        <f>(((I1066/60)/60)/24)+DATE(1970,1,1)+(-5/24)</f>
        <v>42196.395833333336</v>
      </c>
    </row>
    <row r="1067" spans="1:20" ht="28.8" x14ac:dyDescent="0.3">
      <c r="A1067">
        <v>1991</v>
      </c>
      <c r="B1067" s="3" t="s">
        <v>1991</v>
      </c>
      <c r="C1067" s="3" t="s">
        <v>6100</v>
      </c>
      <c r="D1067">
        <v>2000</v>
      </c>
      <c r="E1067">
        <v>140</v>
      </c>
      <c r="F1067" t="s">
        <v>8220</v>
      </c>
      <c r="G1067" t="s">
        <v>8223</v>
      </c>
      <c r="H1067" t="s">
        <v>8245</v>
      </c>
      <c r="I1067">
        <v>1435958786</v>
      </c>
      <c r="J1067">
        <v>1434144386</v>
      </c>
      <c r="K1067" t="b">
        <v>0</v>
      </c>
      <c r="L1067">
        <v>3</v>
      </c>
      <c r="M1067" t="b">
        <v>0</v>
      </c>
      <c r="N1067" t="s">
        <v>8295</v>
      </c>
      <c r="O1067" s="5">
        <f>((E1067/D1067) *100)</f>
        <v>7.0000000000000009</v>
      </c>
      <c r="P1067" s="6">
        <f>IF(L1067 = 0, 0, E1067/L1067)</f>
        <v>46.666666666666664</v>
      </c>
      <c r="Q1067" t="str">
        <f>MID(N1067,1,FIND("/",N1067,1)-1)</f>
        <v>photography</v>
      </c>
      <c r="R1067" t="str">
        <f>MID(N1067,FIND("/",N1067,1)+1,LEN(N1067))</f>
        <v>people</v>
      </c>
      <c r="S1067" s="10">
        <f>(((J1067/60)/60)/24)+DATE(1970,1,1)+(-5/24)</f>
        <v>42167.685023148144</v>
      </c>
      <c r="T1067" s="10">
        <f>(((I1067/60)/60)/24)+DATE(1970,1,1)+(-5/24)</f>
        <v>42188.685023148144</v>
      </c>
    </row>
    <row r="1068" spans="1:20" ht="57.6" x14ac:dyDescent="0.3">
      <c r="A1068">
        <v>2826</v>
      </c>
      <c r="B1068" s="3" t="s">
        <v>2825</v>
      </c>
      <c r="C1068" s="3" t="s">
        <v>6935</v>
      </c>
      <c r="D1068">
        <v>2000</v>
      </c>
      <c r="E1068">
        <v>2155</v>
      </c>
      <c r="F1068" t="s">
        <v>8218</v>
      </c>
      <c r="G1068" t="s">
        <v>8223</v>
      </c>
      <c r="H1068" t="s">
        <v>8245</v>
      </c>
      <c r="I1068">
        <v>1436511600</v>
      </c>
      <c r="J1068">
        <v>1434415812</v>
      </c>
      <c r="K1068" t="b">
        <v>0</v>
      </c>
      <c r="L1068">
        <v>19</v>
      </c>
      <c r="M1068" t="b">
        <v>1</v>
      </c>
      <c r="N1068" t="s">
        <v>8270</v>
      </c>
      <c r="O1068" s="5">
        <f>((E1068/D1068) *100)</f>
        <v>107.74999999999999</v>
      </c>
      <c r="P1068" s="6">
        <f>IF(L1068 = 0, 0, E1068/L1068)</f>
        <v>113.42105263157895</v>
      </c>
      <c r="Q1068" t="str">
        <f>MID(N1068,1,FIND("/",N1068,1)-1)</f>
        <v>theater</v>
      </c>
      <c r="R1068" t="str">
        <f>MID(N1068,FIND("/",N1068,1)+1,LEN(N1068))</f>
        <v>plays</v>
      </c>
      <c r="S1068" s="10">
        <f>(((J1068/60)/60)/24)+DATE(1970,1,1)+(-5/24)</f>
        <v>42170.826527777775</v>
      </c>
      <c r="T1068" s="10">
        <f>(((I1068/60)/60)/24)+DATE(1970,1,1)+(-5/24)</f>
        <v>42195.083333333336</v>
      </c>
    </row>
    <row r="1069" spans="1:20" ht="43.2" x14ac:dyDescent="0.3">
      <c r="A1069">
        <v>3373</v>
      </c>
      <c r="B1069" s="3" t="s">
        <v>3371</v>
      </c>
      <c r="C1069" s="3" t="s">
        <v>7482</v>
      </c>
      <c r="D1069">
        <v>2000</v>
      </c>
      <c r="E1069">
        <v>2005</v>
      </c>
      <c r="F1069" t="s">
        <v>8218</v>
      </c>
      <c r="G1069" t="s">
        <v>8224</v>
      </c>
      <c r="H1069" t="s">
        <v>8246</v>
      </c>
      <c r="I1069">
        <v>1437235200</v>
      </c>
      <c r="J1069">
        <v>1435177840</v>
      </c>
      <c r="K1069" t="b">
        <v>0</v>
      </c>
      <c r="L1069">
        <v>30</v>
      </c>
      <c r="M1069" t="b">
        <v>1</v>
      </c>
      <c r="N1069" t="s">
        <v>8270</v>
      </c>
      <c r="O1069" s="5">
        <f>((E1069/D1069) *100)</f>
        <v>100.25</v>
      </c>
      <c r="P1069" s="6">
        <f>IF(L1069 = 0, 0, E1069/L1069)</f>
        <v>66.833333333333329</v>
      </c>
      <c r="Q1069" t="str">
        <f>MID(N1069,1,FIND("/",N1069,1)-1)</f>
        <v>theater</v>
      </c>
      <c r="R1069" t="str">
        <f>MID(N1069,FIND("/",N1069,1)+1,LEN(N1069))</f>
        <v>plays</v>
      </c>
      <c r="S1069" s="10">
        <f>(((J1069/60)/60)/24)+DATE(1970,1,1)+(-5/24)</f>
        <v>42179.646296296291</v>
      </c>
      <c r="T1069" s="10">
        <f>(((I1069/60)/60)/24)+DATE(1970,1,1)+(-5/24)</f>
        <v>42203.458333333336</v>
      </c>
    </row>
    <row r="1070" spans="1:20" ht="43.2" x14ac:dyDescent="0.3">
      <c r="A1070">
        <v>2792</v>
      </c>
      <c r="B1070" s="3" t="s">
        <v>2791</v>
      </c>
      <c r="C1070" s="3" t="s">
        <v>6901</v>
      </c>
      <c r="D1070">
        <v>2000</v>
      </c>
      <c r="E1070">
        <v>2152</v>
      </c>
      <c r="F1070" t="s">
        <v>8218</v>
      </c>
      <c r="G1070" t="s">
        <v>8223</v>
      </c>
      <c r="H1070" t="s">
        <v>8245</v>
      </c>
      <c r="I1070">
        <v>1439357559</v>
      </c>
      <c r="J1070">
        <v>1435469559</v>
      </c>
      <c r="K1070" t="b">
        <v>0</v>
      </c>
      <c r="L1070">
        <v>24</v>
      </c>
      <c r="M1070" t="b">
        <v>1</v>
      </c>
      <c r="N1070" t="s">
        <v>8270</v>
      </c>
      <c r="O1070" s="5">
        <f>((E1070/D1070) *100)</f>
        <v>107.60000000000001</v>
      </c>
      <c r="P1070" s="6">
        <f>IF(L1070 = 0, 0, E1070/L1070)</f>
        <v>89.666666666666671</v>
      </c>
      <c r="Q1070" t="str">
        <f>MID(N1070,1,FIND("/",N1070,1)-1)</f>
        <v>theater</v>
      </c>
      <c r="R1070" t="str">
        <f>MID(N1070,FIND("/",N1070,1)+1,LEN(N1070))</f>
        <v>plays</v>
      </c>
      <c r="S1070" s="10">
        <f>(((J1070/60)/60)/24)+DATE(1970,1,1)+(-5/24)</f>
        <v>42183.022673611107</v>
      </c>
      <c r="T1070" s="10">
        <f>(((I1070/60)/60)/24)+DATE(1970,1,1)+(-5/24)</f>
        <v>42228.022673611107</v>
      </c>
    </row>
    <row r="1071" spans="1:20" ht="43.2" x14ac:dyDescent="0.3">
      <c r="A1071">
        <v>3653</v>
      </c>
      <c r="B1071" s="3" t="s">
        <v>3649</v>
      </c>
      <c r="C1071" s="3" t="s">
        <v>7762</v>
      </c>
      <c r="D1071">
        <v>2000</v>
      </c>
      <c r="E1071">
        <v>2010</v>
      </c>
      <c r="F1071" t="s">
        <v>8218</v>
      </c>
      <c r="G1071" t="s">
        <v>8224</v>
      </c>
      <c r="H1071" t="s">
        <v>8246</v>
      </c>
      <c r="I1071">
        <v>1438764207</v>
      </c>
      <c r="J1071">
        <v>1436172207</v>
      </c>
      <c r="K1071" t="b">
        <v>0</v>
      </c>
      <c r="L1071">
        <v>33</v>
      </c>
      <c r="M1071" t="b">
        <v>1</v>
      </c>
      <c r="N1071" t="s">
        <v>8270</v>
      </c>
      <c r="O1071" s="5">
        <f>((E1071/D1071) *100)</f>
        <v>100.49999999999999</v>
      </c>
      <c r="P1071" s="6">
        <f>IF(L1071 = 0, 0, E1071/L1071)</f>
        <v>60.909090909090907</v>
      </c>
      <c r="Q1071" t="str">
        <f>MID(N1071,1,FIND("/",N1071,1)-1)</f>
        <v>theater</v>
      </c>
      <c r="R1071" t="str">
        <f>MID(N1071,FIND("/",N1071,1)+1,LEN(N1071))</f>
        <v>plays</v>
      </c>
      <c r="S1071" s="10">
        <f>(((J1071/60)/60)/24)+DATE(1970,1,1)+(-5/24)</f>
        <v>42191.155173611107</v>
      </c>
      <c r="T1071" s="10">
        <f>(((I1071/60)/60)/24)+DATE(1970,1,1)+(-5/24)</f>
        <v>42221.155173611107</v>
      </c>
    </row>
    <row r="1072" spans="1:20" ht="43.2" x14ac:dyDescent="0.3">
      <c r="A1072">
        <v>1301</v>
      </c>
      <c r="B1072" s="3" t="s">
        <v>1301</v>
      </c>
      <c r="C1072" s="3" t="s">
        <v>5410</v>
      </c>
      <c r="D1072">
        <v>2000</v>
      </c>
      <c r="E1072">
        <v>2055</v>
      </c>
      <c r="F1072" t="s">
        <v>8218</v>
      </c>
      <c r="G1072" t="s">
        <v>8223</v>
      </c>
      <c r="H1072" t="s">
        <v>8245</v>
      </c>
      <c r="I1072">
        <v>1437447600</v>
      </c>
      <c r="J1072">
        <v>1436551178</v>
      </c>
      <c r="K1072" t="b">
        <v>0</v>
      </c>
      <c r="L1072">
        <v>29</v>
      </c>
      <c r="M1072" t="b">
        <v>1</v>
      </c>
      <c r="N1072" t="s">
        <v>8270</v>
      </c>
      <c r="O1072" s="5">
        <f>((E1072/D1072) *100)</f>
        <v>102.75000000000001</v>
      </c>
      <c r="P1072" s="6">
        <f>IF(L1072 = 0, 0, E1072/L1072)</f>
        <v>70.862068965517238</v>
      </c>
      <c r="Q1072" t="str">
        <f>MID(N1072,1,FIND("/",N1072,1)-1)</f>
        <v>theater</v>
      </c>
      <c r="R1072" t="str">
        <f>MID(N1072,FIND("/",N1072,1)+1,LEN(N1072))</f>
        <v>plays</v>
      </c>
      <c r="S1072" s="10">
        <f>(((J1072/60)/60)/24)+DATE(1970,1,1)+(-5/24)</f>
        <v>42195.541412037033</v>
      </c>
      <c r="T1072" s="10">
        <f>(((I1072/60)/60)/24)+DATE(1970,1,1)+(-5/24)</f>
        <v>42205.916666666664</v>
      </c>
    </row>
    <row r="1073" spans="1:20" ht="43.2" x14ac:dyDescent="0.3">
      <c r="A1073">
        <v>3465</v>
      </c>
      <c r="B1073" s="3" t="s">
        <v>3463</v>
      </c>
      <c r="C1073" s="3" t="s">
        <v>7574</v>
      </c>
      <c r="D1073">
        <v>2000</v>
      </c>
      <c r="E1073">
        <v>2060</v>
      </c>
      <c r="F1073" t="s">
        <v>8218</v>
      </c>
      <c r="G1073" t="s">
        <v>8224</v>
      </c>
      <c r="H1073" t="s">
        <v>8246</v>
      </c>
      <c r="I1073">
        <v>1439136000</v>
      </c>
      <c r="J1073">
        <v>1436972472</v>
      </c>
      <c r="K1073" t="b">
        <v>0</v>
      </c>
      <c r="L1073">
        <v>36</v>
      </c>
      <c r="M1073" t="b">
        <v>1</v>
      </c>
      <c r="N1073" t="s">
        <v>8270</v>
      </c>
      <c r="O1073" s="5">
        <f>((E1073/D1073) *100)</f>
        <v>103</v>
      </c>
      <c r="P1073" s="6">
        <f>IF(L1073 = 0, 0, E1073/L1073)</f>
        <v>57.222222222222221</v>
      </c>
      <c r="Q1073" t="str">
        <f>MID(N1073,1,FIND("/",N1073,1)-1)</f>
        <v>theater</v>
      </c>
      <c r="R1073" t="str">
        <f>MID(N1073,FIND("/",N1073,1)+1,LEN(N1073))</f>
        <v>plays</v>
      </c>
      <c r="S1073" s="10">
        <f>(((J1073/60)/60)/24)+DATE(1970,1,1)+(-5/24)</f>
        <v>42200.417499999996</v>
      </c>
      <c r="T1073" s="10">
        <f>(((I1073/60)/60)/24)+DATE(1970,1,1)+(-5/24)</f>
        <v>42225.458333333336</v>
      </c>
    </row>
    <row r="1074" spans="1:20" ht="43.2" x14ac:dyDescent="0.3">
      <c r="A1074">
        <v>20</v>
      </c>
      <c r="B1074" s="3" t="s">
        <v>22</v>
      </c>
      <c r="C1074" s="3" t="s">
        <v>4130</v>
      </c>
      <c r="D1074">
        <v>2000</v>
      </c>
      <c r="E1074">
        <v>2004</v>
      </c>
      <c r="F1074" t="s">
        <v>8218</v>
      </c>
      <c r="G1074" t="s">
        <v>8223</v>
      </c>
      <c r="H1074" t="s">
        <v>8245</v>
      </c>
      <c r="I1074">
        <v>1442167912</v>
      </c>
      <c r="J1074">
        <v>1436983912</v>
      </c>
      <c r="K1074" t="b">
        <v>0</v>
      </c>
      <c r="L1074">
        <v>25</v>
      </c>
      <c r="M1074" t="b">
        <v>1</v>
      </c>
      <c r="N1074" t="s">
        <v>8264</v>
      </c>
      <c r="O1074" s="5">
        <f>((E1074/D1074) *100)</f>
        <v>100.2</v>
      </c>
      <c r="P1074" s="6">
        <f>IF(L1074 = 0, 0, E1074/L1074)</f>
        <v>80.16</v>
      </c>
      <c r="Q1074" t="str">
        <f>MID(N1074,1,FIND("/",N1074,1)-1)</f>
        <v>film &amp; video</v>
      </c>
      <c r="R1074" t="str">
        <f>MID(N1074,FIND("/",N1074,1)+1,LEN(N1074))</f>
        <v>television</v>
      </c>
      <c r="S1074" s="10">
        <f>(((J1074/60)/60)/24)+DATE(1970,1,1)+(-5/24)</f>
        <v>42200.549907407411</v>
      </c>
      <c r="T1074" s="10">
        <f>(((I1074/60)/60)/24)+DATE(1970,1,1)+(-5/24)</f>
        <v>42260.549907407411</v>
      </c>
    </row>
    <row r="1075" spans="1:20" ht="57.6" x14ac:dyDescent="0.3">
      <c r="A1075">
        <v>3379</v>
      </c>
      <c r="B1075" s="3" t="s">
        <v>3377</v>
      </c>
      <c r="C1075" s="3" t="s">
        <v>7488</v>
      </c>
      <c r="D1075">
        <v>2000</v>
      </c>
      <c r="E1075">
        <v>2073</v>
      </c>
      <c r="F1075" t="s">
        <v>8218</v>
      </c>
      <c r="G1075" t="s">
        <v>8224</v>
      </c>
      <c r="H1075" t="s">
        <v>8246</v>
      </c>
      <c r="I1075">
        <v>1440630000</v>
      </c>
      <c r="J1075">
        <v>1439122800</v>
      </c>
      <c r="K1075" t="b">
        <v>0</v>
      </c>
      <c r="L1075">
        <v>38</v>
      </c>
      <c r="M1075" t="b">
        <v>1</v>
      </c>
      <c r="N1075" t="s">
        <v>8270</v>
      </c>
      <c r="O1075" s="5">
        <f>((E1075/D1075) *100)</f>
        <v>103.64999999999999</v>
      </c>
      <c r="P1075" s="6">
        <f>IF(L1075 = 0, 0, E1075/L1075)</f>
        <v>54.55263157894737</v>
      </c>
      <c r="Q1075" t="str">
        <f>MID(N1075,1,FIND("/",N1075,1)-1)</f>
        <v>theater</v>
      </c>
      <c r="R1075" t="str">
        <f>MID(N1075,FIND("/",N1075,1)+1,LEN(N1075))</f>
        <v>plays</v>
      </c>
      <c r="S1075" s="10">
        <f>(((J1075/60)/60)/24)+DATE(1970,1,1)+(-5/24)</f>
        <v>42225.305555555555</v>
      </c>
      <c r="T1075" s="10">
        <f>(((I1075/60)/60)/24)+DATE(1970,1,1)+(-5/24)</f>
        <v>42242.749999999993</v>
      </c>
    </row>
    <row r="1076" spans="1:20" ht="43.2" x14ac:dyDescent="0.3">
      <c r="A1076">
        <v>3520</v>
      </c>
      <c r="B1076" s="3" t="s">
        <v>3518</v>
      </c>
      <c r="C1076" s="3" t="s">
        <v>7629</v>
      </c>
      <c r="D1076">
        <v>2000</v>
      </c>
      <c r="E1076">
        <v>2015</v>
      </c>
      <c r="F1076" t="s">
        <v>8218</v>
      </c>
      <c r="G1076" t="s">
        <v>8224</v>
      </c>
      <c r="H1076" t="s">
        <v>8246</v>
      </c>
      <c r="I1076">
        <v>1441547220</v>
      </c>
      <c r="J1076">
        <v>1439322412</v>
      </c>
      <c r="K1076" t="b">
        <v>0</v>
      </c>
      <c r="L1076">
        <v>21</v>
      </c>
      <c r="M1076" t="b">
        <v>1</v>
      </c>
      <c r="N1076" t="s">
        <v>8270</v>
      </c>
      <c r="O1076" s="5">
        <f>((E1076/D1076) *100)</f>
        <v>100.75</v>
      </c>
      <c r="P1076" s="6">
        <f>IF(L1076 = 0, 0, E1076/L1076)</f>
        <v>95.952380952380949</v>
      </c>
      <c r="Q1076" t="str">
        <f>MID(N1076,1,FIND("/",N1076,1)-1)</f>
        <v>theater</v>
      </c>
      <c r="R1076" t="str">
        <f>MID(N1076,FIND("/",N1076,1)+1,LEN(N1076))</f>
        <v>plays</v>
      </c>
      <c r="S1076" s="10">
        <f>(((J1076/60)/60)/24)+DATE(1970,1,1)+(-5/24)</f>
        <v>42227.615879629629</v>
      </c>
      <c r="T1076" s="10">
        <f>(((I1076/60)/60)/24)+DATE(1970,1,1)+(-5/24)</f>
        <v>42253.365972222215</v>
      </c>
    </row>
    <row r="1077" spans="1:20" ht="43.2" x14ac:dyDescent="0.3">
      <c r="A1077">
        <v>2480</v>
      </c>
      <c r="B1077" s="3" t="s">
        <v>2479</v>
      </c>
      <c r="C1077" s="3" t="s">
        <v>6589</v>
      </c>
      <c r="D1077">
        <v>2000</v>
      </c>
      <c r="E1077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8278</v>
      </c>
      <c r="O1077" s="5">
        <f>((E1077/D1077) *100)</f>
        <v>100</v>
      </c>
      <c r="P1077" s="6">
        <f>IF(L1077 = 0, 0, E1077/L1077)</f>
        <v>250</v>
      </c>
      <c r="Q1077" t="str">
        <f>MID(N1077,1,FIND("/",N1077,1)-1)</f>
        <v>music</v>
      </c>
      <c r="R1077" t="str">
        <f>MID(N1077,FIND("/",N1077,1)+1,LEN(N1077))</f>
        <v>indie rock</v>
      </c>
      <c r="S1077" s="10">
        <f>(((J1077/60)/60)/24)+DATE(1970,1,1)+(-5/24)</f>
        <v>42227.727824074071</v>
      </c>
      <c r="T1077" s="10">
        <f>(((I1077/60)/60)/24)+DATE(1970,1,1)+(-5/24)</f>
        <v>42287.727824074071</v>
      </c>
    </row>
    <row r="1078" spans="1:20" ht="43.2" x14ac:dyDescent="0.3">
      <c r="A1078">
        <v>2859</v>
      </c>
      <c r="B1078" s="3" t="s">
        <v>2858</v>
      </c>
      <c r="C1078" s="3" t="s">
        <v>6968</v>
      </c>
      <c r="D1078">
        <v>2000</v>
      </c>
      <c r="E1078">
        <v>35</v>
      </c>
      <c r="F1078" t="s">
        <v>8220</v>
      </c>
      <c r="G1078" t="s">
        <v>8225</v>
      </c>
      <c r="H1078" t="s">
        <v>8247</v>
      </c>
      <c r="I1078">
        <v>1444984904</v>
      </c>
      <c r="J1078">
        <v>1439800904</v>
      </c>
      <c r="K1078" t="b">
        <v>0</v>
      </c>
      <c r="L1078">
        <v>1</v>
      </c>
      <c r="M1078" t="b">
        <v>0</v>
      </c>
      <c r="N1078" t="s">
        <v>8270</v>
      </c>
      <c r="O1078" s="5">
        <f>((E1078/D1078) *100)</f>
        <v>1.7500000000000002</v>
      </c>
      <c r="P1078" s="6">
        <f>IF(L1078 = 0, 0, E1078/L1078)</f>
        <v>35</v>
      </c>
      <c r="Q1078" t="str">
        <f>MID(N1078,1,FIND("/",N1078,1)-1)</f>
        <v>theater</v>
      </c>
      <c r="R1078" t="str">
        <f>MID(N1078,FIND("/",N1078,1)+1,LEN(N1078))</f>
        <v>plays</v>
      </c>
      <c r="S1078" s="10">
        <f>(((J1078/60)/60)/24)+DATE(1970,1,1)+(-5/24)</f>
        <v>42233.153981481482</v>
      </c>
      <c r="T1078" s="10">
        <f>(((I1078/60)/60)/24)+DATE(1970,1,1)+(-5/24)</f>
        <v>42293.153981481482</v>
      </c>
    </row>
    <row r="1079" spans="1:20" ht="43.2" x14ac:dyDescent="0.3">
      <c r="A1079">
        <v>2203</v>
      </c>
      <c r="B1079" s="3" t="s">
        <v>2203</v>
      </c>
      <c r="C1079" s="3" t="s">
        <v>6312</v>
      </c>
      <c r="D1079">
        <v>2000</v>
      </c>
      <c r="E1079">
        <v>2191</v>
      </c>
      <c r="F1079" t="s">
        <v>8218</v>
      </c>
      <c r="G1079" t="s">
        <v>8228</v>
      </c>
      <c r="H1079" t="s">
        <v>8250</v>
      </c>
      <c r="I1079">
        <v>1443127082</v>
      </c>
      <c r="J1079">
        <v>1440535082</v>
      </c>
      <c r="K1079" t="b">
        <v>0</v>
      </c>
      <c r="L1079">
        <v>50</v>
      </c>
      <c r="M1079" t="b">
        <v>1</v>
      </c>
      <c r="N1079" t="s">
        <v>8279</v>
      </c>
      <c r="O1079" s="5">
        <f>((E1079/D1079) *100)</f>
        <v>109.55</v>
      </c>
      <c r="P1079" s="6">
        <f>IF(L1079 = 0, 0, E1079/L1079)</f>
        <v>43.82</v>
      </c>
      <c r="Q1079" t="str">
        <f>MID(N1079,1,FIND("/",N1079,1)-1)</f>
        <v>music</v>
      </c>
      <c r="R1079" t="str">
        <f>MID(N1079,FIND("/",N1079,1)+1,LEN(N1079))</f>
        <v>electronic music</v>
      </c>
      <c r="S1079" s="10">
        <f>(((J1079/60)/60)/24)+DATE(1970,1,1)+(-5/24)</f>
        <v>42241.651412037034</v>
      </c>
      <c r="T1079" s="10">
        <f>(((I1079/60)/60)/24)+DATE(1970,1,1)+(-5/24)</f>
        <v>42271.651412037034</v>
      </c>
    </row>
    <row r="1080" spans="1:20" ht="43.2" x14ac:dyDescent="0.3">
      <c r="A1080">
        <v>1705</v>
      </c>
      <c r="B1080" s="3" t="s">
        <v>1705</v>
      </c>
      <c r="C1080" s="3" t="s">
        <v>5814</v>
      </c>
      <c r="D1080">
        <v>2000</v>
      </c>
      <c r="E1080">
        <v>0</v>
      </c>
      <c r="F1080" t="s">
        <v>8220</v>
      </c>
      <c r="G1080" t="s">
        <v>8223</v>
      </c>
      <c r="H1080" t="s">
        <v>8245</v>
      </c>
      <c r="I1080">
        <v>1441814400</v>
      </c>
      <c r="J1080">
        <v>1440807846</v>
      </c>
      <c r="K1080" t="b">
        <v>0</v>
      </c>
      <c r="L1080">
        <v>0</v>
      </c>
      <c r="M1080" t="b">
        <v>0</v>
      </c>
      <c r="N1080" t="s">
        <v>8292</v>
      </c>
      <c r="O1080" s="5">
        <f>((E1080/D1080) *100)</f>
        <v>0</v>
      </c>
      <c r="P1080" s="6">
        <f>IF(L1080 = 0, 0, E1080/L1080)</f>
        <v>0</v>
      </c>
      <c r="Q1080" t="str">
        <f>MID(N1080,1,FIND("/",N1080,1)-1)</f>
        <v>music</v>
      </c>
      <c r="R1080" t="str">
        <f>MID(N1080,FIND("/",N1080,1)+1,LEN(N1080))</f>
        <v>faith</v>
      </c>
      <c r="S1080" s="10">
        <f>(((J1080/60)/60)/24)+DATE(1970,1,1)+(-5/24)</f>
        <v>42244.808402777773</v>
      </c>
      <c r="T1080" s="10">
        <f>(((I1080/60)/60)/24)+DATE(1970,1,1)+(-5/24)</f>
        <v>42256.458333333336</v>
      </c>
    </row>
    <row r="1081" spans="1:20" ht="43.2" x14ac:dyDescent="0.3">
      <c r="A1081">
        <v>2917</v>
      </c>
      <c r="B1081" s="3" t="s">
        <v>2916</v>
      </c>
      <c r="C1081" s="3" t="s">
        <v>7026</v>
      </c>
      <c r="D1081">
        <v>2000</v>
      </c>
      <c r="E1081">
        <v>437</v>
      </c>
      <c r="F1081" t="s">
        <v>8220</v>
      </c>
      <c r="G1081" t="s">
        <v>8223</v>
      </c>
      <c r="H1081" t="s">
        <v>8245</v>
      </c>
      <c r="I1081">
        <v>1442381847</v>
      </c>
      <c r="J1081">
        <v>1440826647</v>
      </c>
      <c r="K1081" t="b">
        <v>0</v>
      </c>
      <c r="L1081">
        <v>9</v>
      </c>
      <c r="M1081" t="b">
        <v>0</v>
      </c>
      <c r="N1081" t="s">
        <v>8270</v>
      </c>
      <c r="O1081" s="5">
        <f>((E1081/D1081) *100)</f>
        <v>21.85</v>
      </c>
      <c r="P1081" s="6">
        <f>IF(L1081 = 0, 0, E1081/L1081)</f>
        <v>48.555555555555557</v>
      </c>
      <c r="Q1081" t="str">
        <f>MID(N1081,1,FIND("/",N1081,1)-1)</f>
        <v>theater</v>
      </c>
      <c r="R1081" t="str">
        <f>MID(N1081,FIND("/",N1081,1)+1,LEN(N1081))</f>
        <v>plays</v>
      </c>
      <c r="S1081" s="10">
        <f>(((J1081/60)/60)/24)+DATE(1970,1,1)+(-5/24)</f>
        <v>42245.026006944441</v>
      </c>
      <c r="T1081" s="10">
        <f>(((I1081/60)/60)/24)+DATE(1970,1,1)+(-5/24)</f>
        <v>42263.026006944441</v>
      </c>
    </row>
    <row r="1082" spans="1:20" ht="43.2" x14ac:dyDescent="0.3">
      <c r="A1082">
        <v>3535</v>
      </c>
      <c r="B1082" s="3" t="s">
        <v>3533</v>
      </c>
      <c r="C1082" s="3" t="s">
        <v>7644</v>
      </c>
      <c r="D1082">
        <v>2000</v>
      </c>
      <c r="E1082">
        <v>2063</v>
      </c>
      <c r="F1082" t="s">
        <v>8218</v>
      </c>
      <c r="G1082" t="s">
        <v>8224</v>
      </c>
      <c r="H1082" t="s">
        <v>8246</v>
      </c>
      <c r="I1082">
        <v>1443808800</v>
      </c>
      <c r="J1082">
        <v>1441120910</v>
      </c>
      <c r="K1082" t="b">
        <v>0</v>
      </c>
      <c r="L1082">
        <v>46</v>
      </c>
      <c r="M1082" t="b">
        <v>1</v>
      </c>
      <c r="N1082" t="s">
        <v>8270</v>
      </c>
      <c r="O1082" s="5">
        <f>((E1082/D1082) *100)</f>
        <v>103.15</v>
      </c>
      <c r="P1082" s="6">
        <f>IF(L1082 = 0, 0, E1082/L1082)</f>
        <v>44.847826086956523</v>
      </c>
      <c r="Q1082" t="str">
        <f>MID(N1082,1,FIND("/",N1082,1)-1)</f>
        <v>theater</v>
      </c>
      <c r="R1082" t="str">
        <f>MID(N1082,FIND("/",N1082,1)+1,LEN(N1082))</f>
        <v>plays</v>
      </c>
      <c r="S1082" s="10">
        <f>(((J1082/60)/60)/24)+DATE(1970,1,1)+(-5/24)</f>
        <v>42248.431828703695</v>
      </c>
      <c r="T1082" s="10">
        <f>(((I1082/60)/60)/24)+DATE(1970,1,1)+(-5/24)</f>
        <v>42279.541666666664</v>
      </c>
    </row>
    <row r="1083" spans="1:20" ht="43.2" x14ac:dyDescent="0.3">
      <c r="A1083">
        <v>2464</v>
      </c>
      <c r="B1083" s="3" t="s">
        <v>2464</v>
      </c>
      <c r="C1083" s="3" t="s">
        <v>6573</v>
      </c>
      <c r="D1083">
        <v>2000</v>
      </c>
      <c r="E1083">
        <v>2222</v>
      </c>
      <c r="F1083" t="s">
        <v>8218</v>
      </c>
      <c r="G1083" t="s">
        <v>8228</v>
      </c>
      <c r="H1083" t="s">
        <v>8250</v>
      </c>
      <c r="I1083">
        <v>1443641340</v>
      </c>
      <c r="J1083">
        <v>1441143397</v>
      </c>
      <c r="K1083" t="b">
        <v>0</v>
      </c>
      <c r="L1083">
        <v>43</v>
      </c>
      <c r="M1083" t="b">
        <v>1</v>
      </c>
      <c r="N1083" t="s">
        <v>8278</v>
      </c>
      <c r="O1083" s="5">
        <f>((E1083/D1083) *100)</f>
        <v>111.1</v>
      </c>
      <c r="P1083" s="6">
        <f>IF(L1083 = 0, 0, E1083/L1083)</f>
        <v>51.674418604651166</v>
      </c>
      <c r="Q1083" t="str">
        <f>MID(N1083,1,FIND("/",N1083,1)-1)</f>
        <v>music</v>
      </c>
      <c r="R1083" t="str">
        <f>MID(N1083,FIND("/",N1083,1)+1,LEN(N1083))</f>
        <v>indie rock</v>
      </c>
      <c r="S1083" s="10">
        <f>(((J1083/60)/60)/24)+DATE(1970,1,1)+(-5/24)</f>
        <v>42248.692094907405</v>
      </c>
      <c r="T1083" s="10">
        <f>(((I1083/60)/60)/24)+DATE(1970,1,1)+(-5/24)</f>
        <v>42277.603472222218</v>
      </c>
    </row>
    <row r="1084" spans="1:20" ht="43.2" x14ac:dyDescent="0.3">
      <c r="A1084">
        <v>15</v>
      </c>
      <c r="B1084" s="3" t="s">
        <v>17</v>
      </c>
      <c r="C1084" s="3" t="s">
        <v>4125</v>
      </c>
      <c r="D1084">
        <v>2000</v>
      </c>
      <c r="E1084">
        <v>2132</v>
      </c>
      <c r="F1084" t="s">
        <v>8218</v>
      </c>
      <c r="G1084" t="s">
        <v>8226</v>
      </c>
      <c r="H1084" t="s">
        <v>8248</v>
      </c>
      <c r="I1084">
        <v>1443384840</v>
      </c>
      <c r="J1084">
        <v>1441790658</v>
      </c>
      <c r="K1084" t="b">
        <v>0</v>
      </c>
      <c r="L1084">
        <v>98</v>
      </c>
      <c r="M1084" t="b">
        <v>1</v>
      </c>
      <c r="N1084" t="s">
        <v>8264</v>
      </c>
      <c r="O1084" s="5">
        <f>((E1084/D1084) *100)</f>
        <v>106.60000000000001</v>
      </c>
      <c r="P1084" s="6">
        <f>IF(L1084 = 0, 0, E1084/L1084)</f>
        <v>21.755102040816325</v>
      </c>
      <c r="Q1084" t="str">
        <f>MID(N1084,1,FIND("/",N1084,1)-1)</f>
        <v>film &amp; video</v>
      </c>
      <c r="R1084" t="str">
        <f>MID(N1084,FIND("/",N1084,1)+1,LEN(N1084))</f>
        <v>television</v>
      </c>
      <c r="S1084" s="10">
        <f>(((J1084/60)/60)/24)+DATE(1970,1,1)+(-5/24)</f>
        <v>42256.183541666665</v>
      </c>
      <c r="T1084" s="10">
        <f>(((I1084/60)/60)/24)+DATE(1970,1,1)+(-5/24)</f>
        <v>42274.634722222218</v>
      </c>
    </row>
    <row r="1085" spans="1:20" ht="43.2" x14ac:dyDescent="0.3">
      <c r="A1085">
        <v>3445</v>
      </c>
      <c r="B1085" s="3" t="s">
        <v>3443</v>
      </c>
      <c r="C1085" s="3" t="s">
        <v>7554</v>
      </c>
      <c r="D1085">
        <v>2000</v>
      </c>
      <c r="E1085">
        <v>2000</v>
      </c>
      <c r="F1085" t="s">
        <v>8218</v>
      </c>
      <c r="G1085" t="s">
        <v>8224</v>
      </c>
      <c r="H1085" t="s">
        <v>8246</v>
      </c>
      <c r="I1085">
        <v>1445604236</v>
      </c>
      <c r="J1085">
        <v>1443185036</v>
      </c>
      <c r="K1085" t="b">
        <v>0</v>
      </c>
      <c r="L1085">
        <v>31</v>
      </c>
      <c r="M1085" t="b">
        <v>1</v>
      </c>
      <c r="N1085" t="s">
        <v>8270</v>
      </c>
      <c r="O1085" s="5">
        <f>((E1085/D1085) *100)</f>
        <v>100</v>
      </c>
      <c r="P1085" s="6">
        <f>IF(L1085 = 0, 0, E1085/L1085)</f>
        <v>64.516129032258064</v>
      </c>
      <c r="Q1085" t="str">
        <f>MID(N1085,1,FIND("/",N1085,1)-1)</f>
        <v>theater</v>
      </c>
      <c r="R1085" t="str">
        <f>MID(N1085,FIND("/",N1085,1)+1,LEN(N1085))</f>
        <v>plays</v>
      </c>
      <c r="S1085" s="10">
        <f>(((J1085/60)/60)/24)+DATE(1970,1,1)+(-5/24)</f>
        <v>42272.322175925925</v>
      </c>
      <c r="T1085" s="10">
        <f>(((I1085/60)/60)/24)+DATE(1970,1,1)+(-5/24)</f>
        <v>42300.322175925925</v>
      </c>
    </row>
    <row r="1086" spans="1:20" ht="43.2" x14ac:dyDescent="0.3">
      <c r="A1086">
        <v>537</v>
      </c>
      <c r="B1086" s="3" t="s">
        <v>537</v>
      </c>
      <c r="C1086" s="3" t="s">
        <v>4646</v>
      </c>
      <c r="D1086">
        <v>2000</v>
      </c>
      <c r="E1086">
        <v>2410</v>
      </c>
      <c r="F1086" t="s">
        <v>8218</v>
      </c>
      <c r="G1086" t="s">
        <v>8223</v>
      </c>
      <c r="H1086" t="s">
        <v>8245</v>
      </c>
      <c r="I1086">
        <v>1446665191</v>
      </c>
      <c r="J1086">
        <v>1444069591</v>
      </c>
      <c r="K1086" t="b">
        <v>0</v>
      </c>
      <c r="L1086">
        <v>59</v>
      </c>
      <c r="M1086" t="b">
        <v>1</v>
      </c>
      <c r="N1086" t="s">
        <v>8270</v>
      </c>
      <c r="O1086" s="5">
        <f>((E1086/D1086) *100)</f>
        <v>120.5</v>
      </c>
      <c r="P1086" s="6">
        <f>IF(L1086 = 0, 0, E1086/L1086)</f>
        <v>40.847457627118644</v>
      </c>
      <c r="Q1086" t="str">
        <f>MID(N1086,1,FIND("/",N1086,1)-1)</f>
        <v>theater</v>
      </c>
      <c r="R1086" t="str">
        <f>MID(N1086,FIND("/",N1086,1)+1,LEN(N1086))</f>
        <v>plays</v>
      </c>
      <c r="S1086" s="10">
        <f>(((J1086/60)/60)/24)+DATE(1970,1,1)+(-5/24)</f>
        <v>42282.560081018521</v>
      </c>
      <c r="T1086" s="10">
        <f>(((I1086/60)/60)/24)+DATE(1970,1,1)+(-5/24)</f>
        <v>42312.601747685178</v>
      </c>
    </row>
    <row r="1087" spans="1:20" ht="43.2" x14ac:dyDescent="0.3">
      <c r="A1087">
        <v>3817</v>
      </c>
      <c r="B1087" s="3" t="s">
        <v>3813</v>
      </c>
      <c r="C1087" s="3" t="s">
        <v>7926</v>
      </c>
      <c r="D1087">
        <v>2000</v>
      </c>
      <c r="E1087">
        <v>2145</v>
      </c>
      <c r="F1087" t="s">
        <v>8218</v>
      </c>
      <c r="G1087" t="s">
        <v>8223</v>
      </c>
      <c r="H1087" t="s">
        <v>8245</v>
      </c>
      <c r="I1087">
        <v>1445659140</v>
      </c>
      <c r="J1087">
        <v>1444236216</v>
      </c>
      <c r="K1087" t="b">
        <v>0</v>
      </c>
      <c r="L1087">
        <v>20</v>
      </c>
      <c r="M1087" t="b">
        <v>1</v>
      </c>
      <c r="N1087" t="s">
        <v>8270</v>
      </c>
      <c r="O1087" s="5">
        <f>((E1087/D1087) *100)</f>
        <v>107.25</v>
      </c>
      <c r="P1087" s="6">
        <f>IF(L1087 = 0, 0, E1087/L1087)</f>
        <v>107.25</v>
      </c>
      <c r="Q1087" t="str">
        <f>MID(N1087,1,FIND("/",N1087,1)-1)</f>
        <v>theater</v>
      </c>
      <c r="R1087" t="str">
        <f>MID(N1087,FIND("/",N1087,1)+1,LEN(N1087))</f>
        <v>plays</v>
      </c>
      <c r="S1087" s="10">
        <f>(((J1087/60)/60)/24)+DATE(1970,1,1)+(-5/24)</f>
        <v>42284.488611111105</v>
      </c>
      <c r="T1087" s="10">
        <f>(((I1087/60)/60)/24)+DATE(1970,1,1)+(-5/24)</f>
        <v>42300.957638888889</v>
      </c>
    </row>
    <row r="1088" spans="1:20" ht="43.2" x14ac:dyDescent="0.3">
      <c r="A1088">
        <v>402</v>
      </c>
      <c r="B1088" s="3" t="s">
        <v>402</v>
      </c>
      <c r="C1088" s="3" t="s">
        <v>4511</v>
      </c>
      <c r="D1088">
        <v>2000</v>
      </c>
      <c r="E1088">
        <v>2833</v>
      </c>
      <c r="F1088" t="s">
        <v>8218</v>
      </c>
      <c r="G1088" t="s">
        <v>8223</v>
      </c>
      <c r="H1088" t="s">
        <v>8245</v>
      </c>
      <c r="I1088">
        <v>1446731817</v>
      </c>
      <c r="J1088">
        <v>1444913817</v>
      </c>
      <c r="K1088" t="b">
        <v>0</v>
      </c>
      <c r="L1088">
        <v>43</v>
      </c>
      <c r="M1088" t="b">
        <v>1</v>
      </c>
      <c r="N1088" t="s">
        <v>8268</v>
      </c>
      <c r="O1088" s="5">
        <f>((E1088/D1088) *100)</f>
        <v>141.65</v>
      </c>
      <c r="P1088" s="6">
        <f>IF(L1088 = 0, 0, E1088/L1088)</f>
        <v>65.883720930232556</v>
      </c>
      <c r="Q1088" t="str">
        <f>MID(N1088,1,FIND("/",N1088,1)-1)</f>
        <v>film &amp; video</v>
      </c>
      <c r="R1088" t="str">
        <f>MID(N1088,FIND("/",N1088,1)+1,LEN(N1088))</f>
        <v>documentary</v>
      </c>
      <c r="S1088" s="10">
        <f>(((J1088/60)/60)/24)+DATE(1970,1,1)+(-5/24)</f>
        <v>42292.331215277773</v>
      </c>
      <c r="T1088" s="10">
        <f>(((I1088/60)/60)/24)+DATE(1970,1,1)+(-5/24)</f>
        <v>42313.372881944444</v>
      </c>
    </row>
    <row r="1089" spans="1:20" ht="43.2" x14ac:dyDescent="0.3">
      <c r="A1089">
        <v>1993</v>
      </c>
      <c r="B1089" s="3" t="s">
        <v>1993</v>
      </c>
      <c r="C1089" s="3" t="s">
        <v>6102</v>
      </c>
      <c r="D1089">
        <v>2000</v>
      </c>
      <c r="E1089">
        <v>0</v>
      </c>
      <c r="F1089" t="s">
        <v>8220</v>
      </c>
      <c r="G1089" t="s">
        <v>8224</v>
      </c>
      <c r="H1089" t="s">
        <v>8246</v>
      </c>
      <c r="I1089">
        <v>1450706837</v>
      </c>
      <c r="J1089">
        <v>1448114837</v>
      </c>
      <c r="K1089" t="b">
        <v>0</v>
      </c>
      <c r="L1089">
        <v>0</v>
      </c>
      <c r="M1089" t="b">
        <v>0</v>
      </c>
      <c r="N1089" t="s">
        <v>8295</v>
      </c>
      <c r="O1089" s="5">
        <f>((E1089/D1089) *100)</f>
        <v>0</v>
      </c>
      <c r="P1089" s="6">
        <f>IF(L1089 = 0, 0, E1089/L1089)</f>
        <v>0</v>
      </c>
      <c r="Q1089" t="str">
        <f>MID(N1089,1,FIND("/",N1089,1)-1)</f>
        <v>photography</v>
      </c>
      <c r="R1089" t="str">
        <f>MID(N1089,FIND("/",N1089,1)+1,LEN(N1089))</f>
        <v>people</v>
      </c>
      <c r="S1089" s="10">
        <f>(((J1089/60)/60)/24)+DATE(1970,1,1)+(-5/24)</f>
        <v>42329.380057870374</v>
      </c>
      <c r="T1089" s="10">
        <f>(((I1089/60)/60)/24)+DATE(1970,1,1)+(-5/24)</f>
        <v>42359.380057870374</v>
      </c>
    </row>
    <row r="1090" spans="1:20" ht="28.8" x14ac:dyDescent="0.3">
      <c r="A1090">
        <v>2278</v>
      </c>
      <c r="B1090" s="3" t="s">
        <v>2278</v>
      </c>
      <c r="C1090" s="3" t="s">
        <v>6387</v>
      </c>
      <c r="D1090">
        <v>2000</v>
      </c>
      <c r="E1090">
        <v>5414</v>
      </c>
      <c r="F1090" t="s">
        <v>8218</v>
      </c>
      <c r="G1090" t="s">
        <v>8236</v>
      </c>
      <c r="H1090" t="s">
        <v>8248</v>
      </c>
      <c r="I1090">
        <v>1451861940</v>
      </c>
      <c r="J1090">
        <v>1448902867</v>
      </c>
      <c r="K1090" t="b">
        <v>0</v>
      </c>
      <c r="L1090">
        <v>102</v>
      </c>
      <c r="M1090" t="b">
        <v>1</v>
      </c>
      <c r="N1090" t="s">
        <v>8296</v>
      </c>
      <c r="O1090" s="5">
        <f>((E1090/D1090) *100)</f>
        <v>270.7</v>
      </c>
      <c r="P1090" s="6">
        <f>IF(L1090 = 0, 0, E1090/L1090)</f>
        <v>53.078431372549019</v>
      </c>
      <c r="Q1090" t="str">
        <f>MID(N1090,1,FIND("/",N1090,1)-1)</f>
        <v>games</v>
      </c>
      <c r="R1090" t="str">
        <f>MID(N1090,FIND("/",N1090,1)+1,LEN(N1090))</f>
        <v>tabletop games</v>
      </c>
      <c r="S1090" s="10">
        <f>(((J1090/60)/60)/24)+DATE(1970,1,1)+(-5/24)</f>
        <v>42338.500775462955</v>
      </c>
      <c r="T1090" s="10">
        <f>(((I1090/60)/60)/24)+DATE(1970,1,1)+(-5/24)</f>
        <v>42372.749305555553</v>
      </c>
    </row>
    <row r="1091" spans="1:20" ht="57.6" x14ac:dyDescent="0.3">
      <c r="A1091">
        <v>1413</v>
      </c>
      <c r="B1091" s="3" t="s">
        <v>1413</v>
      </c>
      <c r="C1091" s="3" t="s">
        <v>5522</v>
      </c>
      <c r="D1091">
        <v>2000</v>
      </c>
      <c r="E1091">
        <v>100</v>
      </c>
      <c r="F1091" t="s">
        <v>8220</v>
      </c>
      <c r="G1091" t="s">
        <v>8236</v>
      </c>
      <c r="H1091" t="s">
        <v>8248</v>
      </c>
      <c r="I1091">
        <v>1455964170</v>
      </c>
      <c r="J1091">
        <v>1450780170</v>
      </c>
      <c r="K1091" t="b">
        <v>0</v>
      </c>
      <c r="L1091">
        <v>1</v>
      </c>
      <c r="M1091" t="b">
        <v>0</v>
      </c>
      <c r="N1091" t="s">
        <v>8286</v>
      </c>
      <c r="O1091" s="5">
        <f>((E1091/D1091) *100)</f>
        <v>5</v>
      </c>
      <c r="P1091" s="6">
        <f>IF(L1091 = 0, 0, E1091/L1091)</f>
        <v>100</v>
      </c>
      <c r="Q1091" t="str">
        <f>MID(N1091,1,FIND("/",N1091,1)-1)</f>
        <v>publishing</v>
      </c>
      <c r="R1091" t="str">
        <f>MID(N1091,FIND("/",N1091,1)+1,LEN(N1091))</f>
        <v>translations</v>
      </c>
      <c r="S1091" s="10">
        <f>(((J1091/60)/60)/24)+DATE(1970,1,1)+(-5/24)</f>
        <v>42360.228819444441</v>
      </c>
      <c r="T1091" s="10">
        <f>(((I1091/60)/60)/24)+DATE(1970,1,1)+(-5/24)</f>
        <v>42420.228819444441</v>
      </c>
    </row>
    <row r="1092" spans="1:20" ht="43.2" x14ac:dyDescent="0.3">
      <c r="A1092">
        <v>3432</v>
      </c>
      <c r="B1092" s="3" t="s">
        <v>3430</v>
      </c>
      <c r="C1092" s="3" t="s">
        <v>7541</v>
      </c>
      <c r="D1092">
        <v>2000</v>
      </c>
      <c r="E1092">
        <v>2193</v>
      </c>
      <c r="F1092" t="s">
        <v>8218</v>
      </c>
      <c r="G1092" t="s">
        <v>8223</v>
      </c>
      <c r="H1092" t="s">
        <v>8245</v>
      </c>
      <c r="I1092">
        <v>1454709600</v>
      </c>
      <c r="J1092">
        <v>1452520614</v>
      </c>
      <c r="K1092" t="b">
        <v>0</v>
      </c>
      <c r="L1092">
        <v>42</v>
      </c>
      <c r="M1092" t="b">
        <v>1</v>
      </c>
      <c r="N1092" t="s">
        <v>8270</v>
      </c>
      <c r="O1092" s="5">
        <f>((E1092/D1092) *100)</f>
        <v>109.65</v>
      </c>
      <c r="P1092" s="6">
        <f>IF(L1092 = 0, 0, E1092/L1092)</f>
        <v>52.214285714285715</v>
      </c>
      <c r="Q1092" t="str">
        <f>MID(N1092,1,FIND("/",N1092,1)-1)</f>
        <v>theater</v>
      </c>
      <c r="R1092" t="str">
        <f>MID(N1092,FIND("/",N1092,1)+1,LEN(N1092))</f>
        <v>plays</v>
      </c>
      <c r="S1092" s="10">
        <f>(((J1092/60)/60)/24)+DATE(1970,1,1)+(-5/24)</f>
        <v>42380.372847222221</v>
      </c>
      <c r="T1092" s="10">
        <f>(((I1092/60)/60)/24)+DATE(1970,1,1)+(-5/24)</f>
        <v>42405.708333333336</v>
      </c>
    </row>
    <row r="1093" spans="1:20" ht="43.2" x14ac:dyDescent="0.3">
      <c r="A1093">
        <v>3099</v>
      </c>
      <c r="B1093" s="3" t="s">
        <v>3098</v>
      </c>
      <c r="C1093" s="3" t="s">
        <v>7208</v>
      </c>
      <c r="D1093">
        <v>2000</v>
      </c>
      <c r="E1093">
        <v>278</v>
      </c>
      <c r="F1093" t="s">
        <v>8220</v>
      </c>
      <c r="G1093" t="s">
        <v>8223</v>
      </c>
      <c r="H1093" t="s">
        <v>8245</v>
      </c>
      <c r="I1093">
        <v>1455251591</v>
      </c>
      <c r="J1093">
        <v>1452659591</v>
      </c>
      <c r="K1093" t="b">
        <v>0</v>
      </c>
      <c r="L1093">
        <v>5</v>
      </c>
      <c r="M1093" t="b">
        <v>0</v>
      </c>
      <c r="N1093" t="s">
        <v>8302</v>
      </c>
      <c r="O1093" s="5">
        <f>((E1093/D1093) *100)</f>
        <v>13.900000000000002</v>
      </c>
      <c r="P1093" s="6">
        <f>IF(L1093 = 0, 0, E1093/L1093)</f>
        <v>55.6</v>
      </c>
      <c r="Q1093" t="str">
        <f>MID(N1093,1,FIND("/",N1093,1)-1)</f>
        <v>theater</v>
      </c>
      <c r="R1093" t="str">
        <f>MID(N1093,FIND("/",N1093,1)+1,LEN(N1093))</f>
        <v>spaces</v>
      </c>
      <c r="S1093" s="10">
        <f>(((J1093/60)/60)/24)+DATE(1970,1,1)+(-5/24)</f>
        <v>42381.981377314813</v>
      </c>
      <c r="T1093" s="10">
        <f>(((I1093/60)/60)/24)+DATE(1970,1,1)+(-5/24)</f>
        <v>42411.981377314813</v>
      </c>
    </row>
    <row r="1094" spans="1:20" ht="43.2" x14ac:dyDescent="0.3">
      <c r="A1094">
        <v>3313</v>
      </c>
      <c r="B1094" s="3" t="s">
        <v>3312</v>
      </c>
      <c r="C1094" s="3" t="s">
        <v>7422</v>
      </c>
      <c r="D1094">
        <v>2000</v>
      </c>
      <c r="E1094">
        <v>2321</v>
      </c>
      <c r="F1094" t="s">
        <v>8218</v>
      </c>
      <c r="G1094" t="s">
        <v>8223</v>
      </c>
      <c r="H1094" t="s">
        <v>8245</v>
      </c>
      <c r="I1094">
        <v>1453856400</v>
      </c>
      <c r="J1094">
        <v>1452664317</v>
      </c>
      <c r="K1094" t="b">
        <v>0</v>
      </c>
      <c r="L1094">
        <v>29</v>
      </c>
      <c r="M1094" t="b">
        <v>1</v>
      </c>
      <c r="N1094" t="s">
        <v>8270</v>
      </c>
      <c r="O1094" s="5">
        <f>((E1094/D1094) *100)</f>
        <v>116.05000000000001</v>
      </c>
      <c r="P1094" s="6">
        <f>IF(L1094 = 0, 0, E1094/L1094)</f>
        <v>80.034482758620683</v>
      </c>
      <c r="Q1094" t="str">
        <f>MID(N1094,1,FIND("/",N1094,1)-1)</f>
        <v>theater</v>
      </c>
      <c r="R1094" t="str">
        <f>MID(N1094,FIND("/",N1094,1)+1,LEN(N1094))</f>
        <v>plays</v>
      </c>
      <c r="S1094" s="10">
        <f>(((J1094/60)/60)/24)+DATE(1970,1,1)+(-5/24)</f>
        <v>42382.036076388882</v>
      </c>
      <c r="T1094" s="10">
        <f>(((I1094/60)/60)/24)+DATE(1970,1,1)+(-5/24)</f>
        <v>42395.833333333336</v>
      </c>
    </row>
    <row r="1095" spans="1:20" ht="57.6" x14ac:dyDescent="0.3">
      <c r="A1095">
        <v>3985</v>
      </c>
      <c r="B1095" s="3" t="s">
        <v>3980</v>
      </c>
      <c r="C1095" s="3" t="s">
        <v>8090</v>
      </c>
      <c r="D1095">
        <v>2000</v>
      </c>
      <c r="E1095">
        <v>641</v>
      </c>
      <c r="F1095" t="s">
        <v>8220</v>
      </c>
      <c r="G1095" t="s">
        <v>8223</v>
      </c>
      <c r="H1095" t="s">
        <v>8245</v>
      </c>
      <c r="I1095">
        <v>1456002300</v>
      </c>
      <c r="J1095">
        <v>1454173120</v>
      </c>
      <c r="K1095" t="b">
        <v>0</v>
      </c>
      <c r="L1095">
        <v>19</v>
      </c>
      <c r="M1095" t="b">
        <v>0</v>
      </c>
      <c r="N1095" t="s">
        <v>8270</v>
      </c>
      <c r="O1095" s="5">
        <f>((E1095/D1095) *100)</f>
        <v>32.049999999999997</v>
      </c>
      <c r="P1095" s="6">
        <f>IF(L1095 = 0, 0, E1095/L1095)</f>
        <v>33.736842105263158</v>
      </c>
      <c r="Q1095" t="str">
        <f>MID(N1095,1,FIND("/",N1095,1)-1)</f>
        <v>theater</v>
      </c>
      <c r="R1095" t="str">
        <f>MID(N1095,FIND("/",N1095,1)+1,LEN(N1095))</f>
        <v>plays</v>
      </c>
      <c r="S1095" s="10">
        <f>(((J1095/60)/60)/24)+DATE(1970,1,1)+(-5/24)</f>
        <v>42399.499074074069</v>
      </c>
      <c r="T1095" s="10">
        <f>(((I1095/60)/60)/24)+DATE(1970,1,1)+(-5/24)</f>
        <v>42420.670138888883</v>
      </c>
    </row>
    <row r="1096" spans="1:20" ht="28.8" x14ac:dyDescent="0.3">
      <c r="A1096">
        <v>3866</v>
      </c>
      <c r="B1096" s="3" t="s">
        <v>3862</v>
      </c>
      <c r="C1096" s="3" t="s">
        <v>7974</v>
      </c>
      <c r="D1096">
        <v>2000</v>
      </c>
      <c r="E1096">
        <v>11</v>
      </c>
      <c r="F1096" t="s">
        <v>8220</v>
      </c>
      <c r="G1096" t="s">
        <v>8223</v>
      </c>
      <c r="H1096" t="s">
        <v>8245</v>
      </c>
      <c r="I1096">
        <v>1458703740</v>
      </c>
      <c r="J1096">
        <v>1454453021</v>
      </c>
      <c r="K1096" t="b">
        <v>0</v>
      </c>
      <c r="L1096">
        <v>2</v>
      </c>
      <c r="M1096" t="b">
        <v>0</v>
      </c>
      <c r="N1096" t="s">
        <v>8270</v>
      </c>
      <c r="O1096" s="5">
        <f>((E1096/D1096) *100)</f>
        <v>0.54999999999999993</v>
      </c>
      <c r="P1096" s="6">
        <f>IF(L1096 = 0, 0, E1096/L1096)</f>
        <v>5.5</v>
      </c>
      <c r="Q1096" t="str">
        <f>MID(N1096,1,FIND("/",N1096,1)-1)</f>
        <v>theater</v>
      </c>
      <c r="R1096" t="str">
        <f>MID(N1096,FIND("/",N1096,1)+1,LEN(N1096))</f>
        <v>plays</v>
      </c>
      <c r="S1096" s="10">
        <f>(((J1096/60)/60)/24)+DATE(1970,1,1)+(-5/24)</f>
        <v>42402.738668981481</v>
      </c>
      <c r="T1096" s="10">
        <f>(((I1096/60)/60)/24)+DATE(1970,1,1)+(-5/24)</f>
        <v>42451.936805555553</v>
      </c>
    </row>
    <row r="1097" spans="1:20" ht="43.2" x14ac:dyDescent="0.3">
      <c r="A1097">
        <v>2129</v>
      </c>
      <c r="B1097" s="3" t="s">
        <v>2129</v>
      </c>
      <c r="C1097" s="3" t="s">
        <v>6238</v>
      </c>
      <c r="D1097">
        <v>2000</v>
      </c>
      <c r="E1097">
        <v>236</v>
      </c>
      <c r="F1097" t="s">
        <v>8220</v>
      </c>
      <c r="G1097" t="s">
        <v>8223</v>
      </c>
      <c r="H1097" t="s">
        <v>8245</v>
      </c>
      <c r="I1097">
        <v>1457570100</v>
      </c>
      <c r="J1097">
        <v>1454978100</v>
      </c>
      <c r="K1097" t="b">
        <v>0</v>
      </c>
      <c r="L1097">
        <v>12</v>
      </c>
      <c r="M1097" t="b">
        <v>0</v>
      </c>
      <c r="N1097" t="s">
        <v>8281</v>
      </c>
      <c r="O1097" s="5">
        <f>((E1097/D1097) *100)</f>
        <v>11.799999999999999</v>
      </c>
      <c r="P1097" s="6">
        <f>IF(L1097 = 0, 0, E1097/L1097)</f>
        <v>19.666666666666668</v>
      </c>
      <c r="Q1097" t="str">
        <f>MID(N1097,1,FIND("/",N1097,1)-1)</f>
        <v>games</v>
      </c>
      <c r="R1097" t="str">
        <f>MID(N1097,FIND("/",N1097,1)+1,LEN(N1097))</f>
        <v>video games</v>
      </c>
      <c r="S1097" s="10">
        <f>(((J1097/60)/60)/24)+DATE(1970,1,1)+(-5/24)</f>
        <v>42408.815972222219</v>
      </c>
      <c r="T1097" s="10">
        <f>(((I1097/60)/60)/24)+DATE(1970,1,1)+(-5/24)</f>
        <v>42438.815972222219</v>
      </c>
    </row>
    <row r="1098" spans="1:20" ht="43.2" x14ac:dyDescent="0.3">
      <c r="A1098">
        <v>1986</v>
      </c>
      <c r="B1098" s="3" t="s">
        <v>1986</v>
      </c>
      <c r="C1098" s="3" t="s">
        <v>6095</v>
      </c>
      <c r="D1098">
        <v>2000</v>
      </c>
      <c r="E1098">
        <v>1</v>
      </c>
      <c r="F1098" t="s">
        <v>8220</v>
      </c>
      <c r="G1098" t="s">
        <v>8224</v>
      </c>
      <c r="H1098" t="s">
        <v>8246</v>
      </c>
      <c r="I1098">
        <v>1457947483</v>
      </c>
      <c r="J1098">
        <v>1455359083</v>
      </c>
      <c r="K1098" t="b">
        <v>0</v>
      </c>
      <c r="L1098">
        <v>1</v>
      </c>
      <c r="M1098" t="b">
        <v>0</v>
      </c>
      <c r="N1098" t="s">
        <v>8295</v>
      </c>
      <c r="O1098" s="5">
        <f>((E1098/D1098) *100)</f>
        <v>0.05</v>
      </c>
      <c r="P1098" s="6">
        <f>IF(L1098 = 0, 0, E1098/L1098)</f>
        <v>1</v>
      </c>
      <c r="Q1098" t="str">
        <f>MID(N1098,1,FIND("/",N1098,1)-1)</f>
        <v>photography</v>
      </c>
      <c r="R1098" t="str">
        <f>MID(N1098,FIND("/",N1098,1)+1,LEN(N1098))</f>
        <v>people</v>
      </c>
      <c r="S1098" s="10">
        <f>(((J1098/60)/60)/24)+DATE(1970,1,1)+(-5/24)</f>
        <v>42413.225497685176</v>
      </c>
      <c r="T1098" s="10">
        <f>(((I1098/60)/60)/24)+DATE(1970,1,1)+(-5/24)</f>
        <v>42443.183831018519</v>
      </c>
    </row>
    <row r="1099" spans="1:20" ht="43.2" x14ac:dyDescent="0.3">
      <c r="A1099">
        <v>3965</v>
      </c>
      <c r="B1099" s="3" t="s">
        <v>3961</v>
      </c>
      <c r="C1099" s="3" t="s">
        <v>8071</v>
      </c>
      <c r="D1099">
        <v>2000</v>
      </c>
      <c r="E1099">
        <v>285</v>
      </c>
      <c r="F1099" t="s">
        <v>8220</v>
      </c>
      <c r="G1099" t="s">
        <v>8223</v>
      </c>
      <c r="H1099" t="s">
        <v>8245</v>
      </c>
      <c r="I1099">
        <v>1460608780</v>
      </c>
      <c r="J1099">
        <v>1455428380</v>
      </c>
      <c r="K1099" t="b">
        <v>0</v>
      </c>
      <c r="L1099">
        <v>4</v>
      </c>
      <c r="M1099" t="b">
        <v>0</v>
      </c>
      <c r="N1099" t="s">
        <v>8270</v>
      </c>
      <c r="O1099" s="5">
        <f>((E1099/D1099) *100)</f>
        <v>14.249999999999998</v>
      </c>
      <c r="P1099" s="6">
        <f>IF(L1099 = 0, 0, E1099/L1099)</f>
        <v>71.25</v>
      </c>
      <c r="Q1099" t="str">
        <f>MID(N1099,1,FIND("/",N1099,1)-1)</f>
        <v>theater</v>
      </c>
      <c r="R1099" t="str">
        <f>MID(N1099,FIND("/",N1099,1)+1,LEN(N1099))</f>
        <v>plays</v>
      </c>
      <c r="S1099" s="10">
        <f>(((J1099/60)/60)/24)+DATE(1970,1,1)+(-5/24)</f>
        <v>42414.027546296296</v>
      </c>
      <c r="T1099" s="10">
        <f>(((I1099/60)/60)/24)+DATE(1970,1,1)+(-5/24)</f>
        <v>42473.985879629625</v>
      </c>
    </row>
    <row r="1100" spans="1:20" ht="43.2" x14ac:dyDescent="0.3">
      <c r="A1100">
        <v>647</v>
      </c>
      <c r="B1100" s="3" t="s">
        <v>647</v>
      </c>
      <c r="C1100" s="3" t="s">
        <v>4756</v>
      </c>
      <c r="D1100">
        <v>2000</v>
      </c>
      <c r="E1100">
        <v>2141</v>
      </c>
      <c r="F1100" t="s">
        <v>8218</v>
      </c>
      <c r="G1100" t="s">
        <v>8228</v>
      </c>
      <c r="H1100" t="s">
        <v>8250</v>
      </c>
      <c r="I1100">
        <v>1458235549</v>
      </c>
      <c r="J1100">
        <v>1455647149</v>
      </c>
      <c r="K1100" t="b">
        <v>0</v>
      </c>
      <c r="L1100">
        <v>17</v>
      </c>
      <c r="M1100" t="b">
        <v>1</v>
      </c>
      <c r="N1100" t="s">
        <v>8272</v>
      </c>
      <c r="O1100" s="5">
        <f>((E1100/D1100) *100)</f>
        <v>107.05</v>
      </c>
      <c r="P1100" s="6">
        <f>IF(L1100 = 0, 0, E1100/L1100)</f>
        <v>125.94117647058823</v>
      </c>
      <c r="Q1100" t="str">
        <f>MID(N1100,1,FIND("/",N1100,1)-1)</f>
        <v>technology</v>
      </c>
      <c r="R1100" t="str">
        <f>MID(N1100,FIND("/",N1100,1)+1,LEN(N1100))</f>
        <v>wearables</v>
      </c>
      <c r="S1100" s="10">
        <f>(((J1100/60)/60)/24)+DATE(1970,1,1)+(-5/24)</f>
        <v>42416.559594907405</v>
      </c>
      <c r="T1100" s="10">
        <f>(((I1100/60)/60)/24)+DATE(1970,1,1)+(-5/24)</f>
        <v>42446.517928240741</v>
      </c>
    </row>
    <row r="1101" spans="1:20" ht="28.8" x14ac:dyDescent="0.3">
      <c r="A1101">
        <v>3318</v>
      </c>
      <c r="B1101" s="3" t="s">
        <v>3317</v>
      </c>
      <c r="C1101" s="3" t="s">
        <v>7427</v>
      </c>
      <c r="D1101">
        <v>2000</v>
      </c>
      <c r="E1101">
        <v>2512</v>
      </c>
      <c r="F1101" t="s">
        <v>8218</v>
      </c>
      <c r="G1101" t="s">
        <v>8228</v>
      </c>
      <c r="H1101" t="s">
        <v>8250</v>
      </c>
      <c r="I1101">
        <v>1460341800</v>
      </c>
      <c r="J1101">
        <v>1456902893</v>
      </c>
      <c r="K1101" t="b">
        <v>0</v>
      </c>
      <c r="L1101">
        <v>32</v>
      </c>
      <c r="M1101" t="b">
        <v>1</v>
      </c>
      <c r="N1101" t="s">
        <v>8270</v>
      </c>
      <c r="O1101" s="5">
        <f>((E1101/D1101) *100)</f>
        <v>125.6</v>
      </c>
      <c r="P1101" s="6">
        <f>IF(L1101 = 0, 0, E1101/L1101)</f>
        <v>78.5</v>
      </c>
      <c r="Q1101" t="str">
        <f>MID(N1101,1,FIND("/",N1101,1)-1)</f>
        <v>theater</v>
      </c>
      <c r="R1101" t="str">
        <f>MID(N1101,FIND("/",N1101,1)+1,LEN(N1101))</f>
        <v>plays</v>
      </c>
      <c r="S1101" s="10">
        <f>(((J1101/60)/60)/24)+DATE(1970,1,1)+(-5/24)</f>
        <v>42431.093668981477</v>
      </c>
      <c r="T1101" s="10">
        <f>(((I1101/60)/60)/24)+DATE(1970,1,1)+(-5/24)</f>
        <v>42470.895833333336</v>
      </c>
    </row>
    <row r="1102" spans="1:20" ht="43.2" x14ac:dyDescent="0.3">
      <c r="A1102">
        <v>2847</v>
      </c>
      <c r="B1102" s="3" t="s">
        <v>2846</v>
      </c>
      <c r="C1102" s="3" t="s">
        <v>6956</v>
      </c>
      <c r="D1102">
        <v>2000</v>
      </c>
      <c r="E1102">
        <v>0</v>
      </c>
      <c r="F1102" t="s">
        <v>8220</v>
      </c>
      <c r="G1102" t="s">
        <v>8223</v>
      </c>
      <c r="H1102" t="s">
        <v>8245</v>
      </c>
      <c r="I1102">
        <v>1464031265</v>
      </c>
      <c r="J1102">
        <v>1458847265</v>
      </c>
      <c r="K1102" t="b">
        <v>0</v>
      </c>
      <c r="L1102">
        <v>0</v>
      </c>
      <c r="M1102" t="b">
        <v>0</v>
      </c>
      <c r="N1102" t="s">
        <v>8270</v>
      </c>
      <c r="O1102" s="5">
        <f>((E1102/D1102) *100)</f>
        <v>0</v>
      </c>
      <c r="P1102" s="6">
        <f>IF(L1102 = 0, 0, E1102/L1102)</f>
        <v>0</v>
      </c>
      <c r="Q1102" t="str">
        <f>MID(N1102,1,FIND("/",N1102,1)-1)</f>
        <v>theater</v>
      </c>
      <c r="R1102" t="str">
        <f>MID(N1102,FIND("/",N1102,1)+1,LEN(N1102))</f>
        <v>plays</v>
      </c>
      <c r="S1102" s="10">
        <f>(((J1102/60)/60)/24)+DATE(1970,1,1)+(-5/24)</f>
        <v>42453.597974537035</v>
      </c>
      <c r="T1102" s="10">
        <f>(((I1102/60)/60)/24)+DATE(1970,1,1)+(-5/24)</f>
        <v>42513.597974537035</v>
      </c>
    </row>
    <row r="1103" spans="1:20" ht="43.2" x14ac:dyDescent="0.3">
      <c r="A1103">
        <v>1298</v>
      </c>
      <c r="B1103" s="3" t="s">
        <v>1298</v>
      </c>
      <c r="C1103" s="3" t="s">
        <v>5407</v>
      </c>
      <c r="D1103">
        <v>2000</v>
      </c>
      <c r="E1103">
        <v>2093</v>
      </c>
      <c r="F1103" t="s">
        <v>8218</v>
      </c>
      <c r="G1103" t="s">
        <v>8224</v>
      </c>
      <c r="H1103" t="s">
        <v>8246</v>
      </c>
      <c r="I1103">
        <v>1461860432</v>
      </c>
      <c r="J1103">
        <v>1459268432</v>
      </c>
      <c r="K1103" t="b">
        <v>0</v>
      </c>
      <c r="L1103">
        <v>33</v>
      </c>
      <c r="M1103" t="b">
        <v>1</v>
      </c>
      <c r="N1103" t="s">
        <v>8270</v>
      </c>
      <c r="O1103" s="5">
        <f>((E1103/D1103) *100)</f>
        <v>104.65</v>
      </c>
      <c r="P1103" s="6">
        <f>IF(L1103 = 0, 0, E1103/L1103)</f>
        <v>63.424242424242422</v>
      </c>
      <c r="Q1103" t="str">
        <f>MID(N1103,1,FIND("/",N1103,1)-1)</f>
        <v>theater</v>
      </c>
      <c r="R1103" t="str">
        <f>MID(N1103,FIND("/",N1103,1)+1,LEN(N1103))</f>
        <v>plays</v>
      </c>
      <c r="S1103" s="10">
        <f>(((J1103/60)/60)/24)+DATE(1970,1,1)+(-5/24)</f>
        <v>42458.472592592596</v>
      </c>
      <c r="T1103" s="10">
        <f>(((I1103/60)/60)/24)+DATE(1970,1,1)+(-5/24)</f>
        <v>42488.472592592596</v>
      </c>
    </row>
    <row r="1104" spans="1:20" ht="43.2" x14ac:dyDescent="0.3">
      <c r="A1104">
        <v>3627</v>
      </c>
      <c r="B1104" s="3" t="s">
        <v>3624</v>
      </c>
      <c r="C1104" s="3" t="s">
        <v>7736</v>
      </c>
      <c r="D1104">
        <v>2000</v>
      </c>
      <c r="E1104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8270</v>
      </c>
      <c r="O1104" s="5">
        <f>((E1104/D1104) *100)</f>
        <v>100</v>
      </c>
      <c r="P1104" s="6">
        <f>IF(L1104 = 0, 0, E1104/L1104)</f>
        <v>68.965517241379317</v>
      </c>
      <c r="Q1104" t="str">
        <f>MID(N1104,1,FIND("/",N1104,1)-1)</f>
        <v>theater</v>
      </c>
      <c r="R1104" t="str">
        <f>MID(N1104,FIND("/",N1104,1)+1,LEN(N1104))</f>
        <v>plays</v>
      </c>
      <c r="S1104" s="10">
        <f>(((J1104/60)/60)/24)+DATE(1970,1,1)+(-5/24)</f>
        <v>42460.533414351848</v>
      </c>
      <c r="T1104" s="10">
        <f>(((I1104/60)/60)/24)+DATE(1970,1,1)+(-5/24)</f>
        <v>42510.957638888889</v>
      </c>
    </row>
    <row r="1105" spans="1:20" ht="57.6" x14ac:dyDescent="0.3">
      <c r="A1105">
        <v>1669</v>
      </c>
      <c r="B1105" s="3" t="s">
        <v>1669</v>
      </c>
      <c r="C1105" s="3" t="s">
        <v>5778</v>
      </c>
      <c r="D1105">
        <v>2000</v>
      </c>
      <c r="E1105">
        <v>2795</v>
      </c>
      <c r="F1105" t="s">
        <v>8218</v>
      </c>
      <c r="G1105" t="s">
        <v>8223</v>
      </c>
      <c r="H1105" t="s">
        <v>8245</v>
      </c>
      <c r="I1105">
        <v>1464729276</v>
      </c>
      <c r="J1105">
        <v>1459545276</v>
      </c>
      <c r="K1105" t="b">
        <v>0</v>
      </c>
      <c r="L1105">
        <v>52</v>
      </c>
      <c r="M1105" t="b">
        <v>1</v>
      </c>
      <c r="N1105" t="s">
        <v>8291</v>
      </c>
      <c r="O1105" s="5">
        <f>((E1105/D1105) *100)</f>
        <v>139.75</v>
      </c>
      <c r="P1105" s="6">
        <f>IF(L1105 = 0, 0, E1105/L1105)</f>
        <v>53.75</v>
      </c>
      <c r="Q1105" t="str">
        <f>MID(N1105,1,FIND("/",N1105,1)-1)</f>
        <v>music</v>
      </c>
      <c r="R1105" t="str">
        <f>MID(N1105,FIND("/",N1105,1)+1,LEN(N1105))</f>
        <v>pop</v>
      </c>
      <c r="S1105" s="10">
        <f>(((J1105/60)/60)/24)+DATE(1970,1,1)+(-5/24)</f>
        <v>42461.676805555551</v>
      </c>
      <c r="T1105" s="10">
        <f>(((I1105/60)/60)/24)+DATE(1970,1,1)+(-5/24)</f>
        <v>42521.676805555551</v>
      </c>
    </row>
    <row r="1106" spans="1:20" ht="43.2" x14ac:dyDescent="0.3">
      <c r="A1106">
        <v>3697</v>
      </c>
      <c r="B1106" s="3" t="s">
        <v>3693</v>
      </c>
      <c r="C1106" s="3" t="s">
        <v>7806</v>
      </c>
      <c r="D1106">
        <v>2000</v>
      </c>
      <c r="E1106">
        <v>2160</v>
      </c>
      <c r="F1106" t="s">
        <v>8218</v>
      </c>
      <c r="G1106" t="s">
        <v>8224</v>
      </c>
      <c r="H1106" t="s">
        <v>8246</v>
      </c>
      <c r="I1106">
        <v>1462878648</v>
      </c>
      <c r="J1106">
        <v>1461064248</v>
      </c>
      <c r="K1106" t="b">
        <v>0</v>
      </c>
      <c r="L1106">
        <v>30</v>
      </c>
      <c r="M1106" t="b">
        <v>1</v>
      </c>
      <c r="N1106" t="s">
        <v>8270</v>
      </c>
      <c r="O1106" s="5">
        <f>((E1106/D1106) *100)</f>
        <v>108</v>
      </c>
      <c r="P1106" s="6">
        <f>IF(L1106 = 0, 0, E1106/L1106)</f>
        <v>72</v>
      </c>
      <c r="Q1106" t="str">
        <f>MID(N1106,1,FIND("/",N1106,1)-1)</f>
        <v>theater</v>
      </c>
      <c r="R1106" t="str">
        <f>MID(N1106,FIND("/",N1106,1)+1,LEN(N1106))</f>
        <v>plays</v>
      </c>
      <c r="S1106" s="10">
        <f>(((J1106/60)/60)/24)+DATE(1970,1,1)+(-5/24)</f>
        <v>42479.2575</v>
      </c>
      <c r="T1106" s="10">
        <f>(((I1106/60)/60)/24)+DATE(1970,1,1)+(-5/24)</f>
        <v>42500.2575</v>
      </c>
    </row>
    <row r="1107" spans="1:20" ht="43.2" x14ac:dyDescent="0.3">
      <c r="A1107">
        <v>533</v>
      </c>
      <c r="B1107" s="3" t="s">
        <v>533</v>
      </c>
      <c r="C1107" s="3" t="s">
        <v>4642</v>
      </c>
      <c r="D1107">
        <v>2000</v>
      </c>
      <c r="E1107">
        <v>2004</v>
      </c>
      <c r="F1107" t="s">
        <v>8218</v>
      </c>
      <c r="G1107" t="s">
        <v>8224</v>
      </c>
      <c r="H1107" t="s">
        <v>8246</v>
      </c>
      <c r="I1107">
        <v>1463394365</v>
      </c>
      <c r="J1107">
        <v>1461320765</v>
      </c>
      <c r="K1107" t="b">
        <v>0</v>
      </c>
      <c r="L1107">
        <v>17</v>
      </c>
      <c r="M1107" t="b">
        <v>1</v>
      </c>
      <c r="N1107" t="s">
        <v>8270</v>
      </c>
      <c r="O1107" s="5">
        <f>((E1107/D1107) *100)</f>
        <v>100.2</v>
      </c>
      <c r="P1107" s="6">
        <f>IF(L1107 = 0, 0, E1107/L1107)</f>
        <v>117.88235294117646</v>
      </c>
      <c r="Q1107" t="str">
        <f>MID(N1107,1,FIND("/",N1107,1)-1)</f>
        <v>theater</v>
      </c>
      <c r="R1107" t="str">
        <f>MID(N1107,FIND("/",N1107,1)+1,LEN(N1107))</f>
        <v>plays</v>
      </c>
      <c r="S1107" s="10">
        <f>(((J1107/60)/60)/24)+DATE(1970,1,1)+(-5/24)</f>
        <v>42482.226446759254</v>
      </c>
      <c r="T1107" s="10">
        <f>(((I1107/60)/60)/24)+DATE(1970,1,1)+(-5/24)</f>
        <v>42506.226446759254</v>
      </c>
    </row>
    <row r="1108" spans="1:20" ht="57.6" x14ac:dyDescent="0.3">
      <c r="A1108">
        <v>3347</v>
      </c>
      <c r="B1108" s="3" t="s">
        <v>3346</v>
      </c>
      <c r="C1108" s="3" t="s">
        <v>7456</v>
      </c>
      <c r="D1108">
        <v>2000</v>
      </c>
      <c r="E1108">
        <v>2389</v>
      </c>
      <c r="F1108" t="s">
        <v>8218</v>
      </c>
      <c r="G1108" t="s">
        <v>8224</v>
      </c>
      <c r="H1108" t="s">
        <v>8246</v>
      </c>
      <c r="I1108">
        <v>1462741200</v>
      </c>
      <c r="J1108">
        <v>1461503654</v>
      </c>
      <c r="K1108" t="b">
        <v>0</v>
      </c>
      <c r="L1108">
        <v>22</v>
      </c>
      <c r="M1108" t="b">
        <v>1</v>
      </c>
      <c r="N1108" t="s">
        <v>8270</v>
      </c>
      <c r="O1108" s="5">
        <f>((E1108/D1108) *100)</f>
        <v>119.44999999999999</v>
      </c>
      <c r="P1108" s="6">
        <f>IF(L1108 = 0, 0, E1108/L1108)</f>
        <v>108.59090909090909</v>
      </c>
      <c r="Q1108" t="str">
        <f>MID(N1108,1,FIND("/",N1108,1)-1)</f>
        <v>theater</v>
      </c>
      <c r="R1108" t="str">
        <f>MID(N1108,FIND("/",N1108,1)+1,LEN(N1108))</f>
        <v>plays</v>
      </c>
      <c r="S1108" s="10">
        <f>(((J1108/60)/60)/24)+DATE(1970,1,1)+(-5/24)</f>
        <v>42484.343217592592</v>
      </c>
      <c r="T1108" s="10">
        <f>(((I1108/60)/60)/24)+DATE(1970,1,1)+(-5/24)</f>
        <v>42498.666666666664</v>
      </c>
    </row>
    <row r="1109" spans="1:20" ht="43.2" x14ac:dyDescent="0.3">
      <c r="A1109">
        <v>3916</v>
      </c>
      <c r="B1109" s="3" t="s">
        <v>3912</v>
      </c>
      <c r="C1109" s="3" t="s">
        <v>8023</v>
      </c>
      <c r="D1109">
        <v>2000</v>
      </c>
      <c r="E1109">
        <v>0</v>
      </c>
      <c r="F1109" t="s">
        <v>8220</v>
      </c>
      <c r="G1109" t="s">
        <v>8231</v>
      </c>
      <c r="H1109" t="s">
        <v>8252</v>
      </c>
      <c r="I1109">
        <v>1464952752</v>
      </c>
      <c r="J1109">
        <v>1462360752</v>
      </c>
      <c r="K1109" t="b">
        <v>0</v>
      </c>
      <c r="L1109">
        <v>0</v>
      </c>
      <c r="M1109" t="b">
        <v>0</v>
      </c>
      <c r="N1109" t="s">
        <v>8270</v>
      </c>
      <c r="O1109" s="5">
        <f>((E1109/D1109) *100)</f>
        <v>0</v>
      </c>
      <c r="P1109" s="6">
        <f>IF(L1109 = 0, 0, E1109/L1109)</f>
        <v>0</v>
      </c>
      <c r="Q1109" t="str">
        <f>MID(N1109,1,FIND("/",N1109,1)-1)</f>
        <v>theater</v>
      </c>
      <c r="R1109" t="str">
        <f>MID(N1109,FIND("/",N1109,1)+1,LEN(N1109))</f>
        <v>plays</v>
      </c>
      <c r="S1109" s="10">
        <f>(((J1109/60)/60)/24)+DATE(1970,1,1)+(-5/24)</f>
        <v>42494.263333333329</v>
      </c>
      <c r="T1109" s="10">
        <f>(((I1109/60)/60)/24)+DATE(1970,1,1)+(-5/24)</f>
        <v>42524.263333333329</v>
      </c>
    </row>
    <row r="1110" spans="1:20" ht="57.6" x14ac:dyDescent="0.3">
      <c r="A1110">
        <v>2827</v>
      </c>
      <c r="B1110" s="3" t="s">
        <v>2826</v>
      </c>
      <c r="C1110" s="3" t="s">
        <v>6936</v>
      </c>
      <c r="D1110">
        <v>2000</v>
      </c>
      <c r="E1110">
        <v>2405</v>
      </c>
      <c r="F1110" t="s">
        <v>8218</v>
      </c>
      <c r="G1110" t="s">
        <v>8223</v>
      </c>
      <c r="H1110" t="s">
        <v>8245</v>
      </c>
      <c r="I1110">
        <v>1464971400</v>
      </c>
      <c r="J1110">
        <v>1462379066</v>
      </c>
      <c r="K1110" t="b">
        <v>0</v>
      </c>
      <c r="L1110">
        <v>23</v>
      </c>
      <c r="M1110" t="b">
        <v>1</v>
      </c>
      <c r="N1110" t="s">
        <v>8270</v>
      </c>
      <c r="O1110" s="5">
        <f>((E1110/D1110) *100)</f>
        <v>120.24999999999999</v>
      </c>
      <c r="P1110" s="6">
        <f>IF(L1110 = 0, 0, E1110/L1110)</f>
        <v>104.56521739130434</v>
      </c>
      <c r="Q1110" t="str">
        <f>MID(N1110,1,FIND("/",N1110,1)-1)</f>
        <v>theater</v>
      </c>
      <c r="R1110" t="str">
        <f>MID(N1110,FIND("/",N1110,1)+1,LEN(N1110))</f>
        <v>plays</v>
      </c>
      <c r="S1110" s="10">
        <f>(((J1110/60)/60)/24)+DATE(1970,1,1)+(-5/24)</f>
        <v>42494.475300925922</v>
      </c>
      <c r="T1110" s="10">
        <f>(((I1110/60)/60)/24)+DATE(1970,1,1)+(-5/24)</f>
        <v>42524.479166666664</v>
      </c>
    </row>
    <row r="1111" spans="1:20" ht="43.2" x14ac:dyDescent="0.3">
      <c r="A1111">
        <v>3657</v>
      </c>
      <c r="B1111" s="3" t="s">
        <v>3653</v>
      </c>
      <c r="C1111" s="3" t="s">
        <v>7766</v>
      </c>
      <c r="D1111">
        <v>2000</v>
      </c>
      <c r="E1111">
        <v>2215</v>
      </c>
      <c r="F1111" t="s">
        <v>8218</v>
      </c>
      <c r="G1111" t="s">
        <v>8231</v>
      </c>
      <c r="H1111" t="s">
        <v>8252</v>
      </c>
      <c r="I1111">
        <v>1464817320</v>
      </c>
      <c r="J1111">
        <v>1462806419</v>
      </c>
      <c r="K1111" t="b">
        <v>0</v>
      </c>
      <c r="L1111">
        <v>20</v>
      </c>
      <c r="M1111" t="b">
        <v>1</v>
      </c>
      <c r="N1111" t="s">
        <v>8270</v>
      </c>
      <c r="O1111" s="5">
        <f>((E1111/D1111) *100)</f>
        <v>110.75</v>
      </c>
      <c r="P1111" s="6">
        <f>IF(L1111 = 0, 0, E1111/L1111)</f>
        <v>110.75</v>
      </c>
      <c r="Q1111" t="str">
        <f>MID(N1111,1,FIND("/",N1111,1)-1)</f>
        <v>theater</v>
      </c>
      <c r="R1111" t="str">
        <f>MID(N1111,FIND("/",N1111,1)+1,LEN(N1111))</f>
        <v>plays</v>
      </c>
      <c r="S1111" s="10">
        <f>(((J1111/60)/60)/24)+DATE(1970,1,1)+(-5/24)</f>
        <v>42499.421516203707</v>
      </c>
      <c r="T1111" s="10">
        <f>(((I1111/60)/60)/24)+DATE(1970,1,1)+(-5/24)</f>
        <v>42522.695833333331</v>
      </c>
    </row>
    <row r="1112" spans="1:20" ht="57.6" x14ac:dyDescent="0.3">
      <c r="A1112">
        <v>1635</v>
      </c>
      <c r="B1112" s="3" t="s">
        <v>1635</v>
      </c>
      <c r="C1112" s="3" t="s">
        <v>5744</v>
      </c>
      <c r="D1112">
        <v>2000</v>
      </c>
      <c r="E1112">
        <v>2506</v>
      </c>
      <c r="F1112" t="s">
        <v>8218</v>
      </c>
      <c r="G1112" t="s">
        <v>8223</v>
      </c>
      <c r="H1112" t="s">
        <v>8245</v>
      </c>
      <c r="I1112">
        <v>1468270261</v>
      </c>
      <c r="J1112">
        <v>1463086261</v>
      </c>
      <c r="K1112" t="b">
        <v>0</v>
      </c>
      <c r="L1112">
        <v>37</v>
      </c>
      <c r="M1112" t="b">
        <v>1</v>
      </c>
      <c r="N1112" t="s">
        <v>8275</v>
      </c>
      <c r="O1112" s="5">
        <f>((E1112/D1112) *100)</f>
        <v>125.29999999999998</v>
      </c>
      <c r="P1112" s="6">
        <f>IF(L1112 = 0, 0, E1112/L1112)</f>
        <v>67.729729729729726</v>
      </c>
      <c r="Q1112" t="str">
        <f>MID(N1112,1,FIND("/",N1112,1)-1)</f>
        <v>music</v>
      </c>
      <c r="R1112" t="str">
        <f>MID(N1112,FIND("/",N1112,1)+1,LEN(N1112))</f>
        <v>rock</v>
      </c>
      <c r="S1112" s="10">
        <f>(((J1112/60)/60)/24)+DATE(1970,1,1)+(-5/24)</f>
        <v>42502.660428240742</v>
      </c>
      <c r="T1112" s="10">
        <f>(((I1112/60)/60)/24)+DATE(1970,1,1)+(-5/24)</f>
        <v>42562.660428240742</v>
      </c>
    </row>
    <row r="1113" spans="1:20" ht="43.2" x14ac:dyDescent="0.3">
      <c r="A1113">
        <v>3225</v>
      </c>
      <c r="B1113" s="3" t="s">
        <v>3224</v>
      </c>
      <c r="C1113" s="3" t="s">
        <v>7334</v>
      </c>
      <c r="D1113">
        <v>2000</v>
      </c>
      <c r="E1113">
        <v>2047</v>
      </c>
      <c r="F1113" t="s">
        <v>8218</v>
      </c>
      <c r="G1113" t="s">
        <v>8223</v>
      </c>
      <c r="H1113" t="s">
        <v>8245</v>
      </c>
      <c r="I1113">
        <v>1464987600</v>
      </c>
      <c r="J1113">
        <v>1463145938</v>
      </c>
      <c r="K1113" t="b">
        <v>1</v>
      </c>
      <c r="L1113">
        <v>39</v>
      </c>
      <c r="M1113" t="b">
        <v>1</v>
      </c>
      <c r="N1113" t="s">
        <v>8270</v>
      </c>
      <c r="O1113" s="5">
        <f>((E1113/D1113) *100)</f>
        <v>102.35000000000001</v>
      </c>
      <c r="P1113" s="6">
        <f>IF(L1113 = 0, 0, E1113/L1113)</f>
        <v>52.487179487179489</v>
      </c>
      <c r="Q1113" t="str">
        <f>MID(N1113,1,FIND("/",N1113,1)-1)</f>
        <v>theater</v>
      </c>
      <c r="R1113" t="str">
        <f>MID(N1113,FIND("/",N1113,1)+1,LEN(N1113))</f>
        <v>plays</v>
      </c>
      <c r="S1113" s="10">
        <f>(((J1113/60)/60)/24)+DATE(1970,1,1)+(-5/24)</f>
        <v>42503.351134259261</v>
      </c>
      <c r="T1113" s="10">
        <f>(((I1113/60)/60)/24)+DATE(1970,1,1)+(-5/24)</f>
        <v>42524.666666666664</v>
      </c>
    </row>
    <row r="1114" spans="1:20" ht="43.2" x14ac:dyDescent="0.3">
      <c r="A1114">
        <v>3713</v>
      </c>
      <c r="B1114" s="3" t="s">
        <v>3709</v>
      </c>
      <c r="C1114" s="3" t="s">
        <v>7822</v>
      </c>
      <c r="D1114">
        <v>2000</v>
      </c>
      <c r="E1114">
        <v>2030</v>
      </c>
      <c r="F1114" t="s">
        <v>8218</v>
      </c>
      <c r="G1114" t="s">
        <v>8223</v>
      </c>
      <c r="H1114" t="s">
        <v>8245</v>
      </c>
      <c r="I1114">
        <v>1465062166</v>
      </c>
      <c r="J1114">
        <v>1463334166</v>
      </c>
      <c r="K1114" t="b">
        <v>0</v>
      </c>
      <c r="L1114">
        <v>19</v>
      </c>
      <c r="M1114" t="b">
        <v>1</v>
      </c>
      <c r="N1114" t="s">
        <v>8270</v>
      </c>
      <c r="O1114" s="5">
        <f>((E1114/D1114) *100)</f>
        <v>101.49999999999999</v>
      </c>
      <c r="P1114" s="6">
        <f>IF(L1114 = 0, 0, E1114/L1114)</f>
        <v>106.84210526315789</v>
      </c>
      <c r="Q1114" t="str">
        <f>MID(N1114,1,FIND("/",N1114,1)-1)</f>
        <v>theater</v>
      </c>
      <c r="R1114" t="str">
        <f>MID(N1114,FIND("/",N1114,1)+1,LEN(N1114))</f>
        <v>plays</v>
      </c>
      <c r="S1114" s="10">
        <f>(((J1114/60)/60)/24)+DATE(1970,1,1)+(-5/24)</f>
        <v>42505.529699074068</v>
      </c>
      <c r="T1114" s="10">
        <f>(((I1114/60)/60)/24)+DATE(1970,1,1)+(-5/24)</f>
        <v>42525.529699074068</v>
      </c>
    </row>
    <row r="1115" spans="1:20" ht="43.2" x14ac:dyDescent="0.3">
      <c r="A1115">
        <v>3867</v>
      </c>
      <c r="B1115" s="3" t="s">
        <v>3863</v>
      </c>
      <c r="C1115" s="3" t="s">
        <v>7975</v>
      </c>
      <c r="D1115">
        <v>2000</v>
      </c>
      <c r="E1115">
        <v>251</v>
      </c>
      <c r="F1115" t="s">
        <v>8220</v>
      </c>
      <c r="G1115" t="s">
        <v>8223</v>
      </c>
      <c r="H1115" t="s">
        <v>8245</v>
      </c>
      <c r="I1115">
        <v>1466278339</v>
      </c>
      <c r="J1115">
        <v>1463686339</v>
      </c>
      <c r="K1115" t="b">
        <v>0</v>
      </c>
      <c r="L1115">
        <v>5</v>
      </c>
      <c r="M1115" t="b">
        <v>0</v>
      </c>
      <c r="N1115" t="s">
        <v>8270</v>
      </c>
      <c r="O1115" s="5">
        <f>((E1115/D1115) *100)</f>
        <v>12.55</v>
      </c>
      <c r="P1115" s="6">
        <f>IF(L1115 = 0, 0, E1115/L1115)</f>
        <v>50.2</v>
      </c>
      <c r="Q1115" t="str">
        <f>MID(N1115,1,FIND("/",N1115,1)-1)</f>
        <v>theater</v>
      </c>
      <c r="R1115" t="str">
        <f>MID(N1115,FIND("/",N1115,1)+1,LEN(N1115))</f>
        <v>plays</v>
      </c>
      <c r="S1115" s="10">
        <f>(((J1115/60)/60)/24)+DATE(1970,1,1)+(-5/24)</f>
        <v>42509.605775462966</v>
      </c>
      <c r="T1115" s="10">
        <f>(((I1115/60)/60)/24)+DATE(1970,1,1)+(-5/24)</f>
        <v>42539.605775462966</v>
      </c>
    </row>
    <row r="1116" spans="1:20" ht="43.2" x14ac:dyDescent="0.3">
      <c r="A1116">
        <v>851</v>
      </c>
      <c r="B1116" s="3" t="s">
        <v>851</v>
      </c>
      <c r="C1116" s="3" t="s">
        <v>4960</v>
      </c>
      <c r="D1116">
        <v>2000</v>
      </c>
      <c r="E1116">
        <v>2609</v>
      </c>
      <c r="F1116" t="s">
        <v>8218</v>
      </c>
      <c r="G1116" t="s">
        <v>8229</v>
      </c>
      <c r="H1116" t="s">
        <v>8248</v>
      </c>
      <c r="I1116">
        <v>1469994300</v>
      </c>
      <c r="J1116">
        <v>1464815253</v>
      </c>
      <c r="K1116" t="b">
        <v>0</v>
      </c>
      <c r="L1116">
        <v>70</v>
      </c>
      <c r="M1116" t="b">
        <v>1</v>
      </c>
      <c r="N1116" t="s">
        <v>8276</v>
      </c>
      <c r="O1116" s="5">
        <f>((E1116/D1116) *100)</f>
        <v>130.44999999999999</v>
      </c>
      <c r="P1116" s="6">
        <f>IF(L1116 = 0, 0, E1116/L1116)</f>
        <v>37.271428571428572</v>
      </c>
      <c r="Q1116" t="str">
        <f>MID(N1116,1,FIND("/",N1116,1)-1)</f>
        <v>music</v>
      </c>
      <c r="R1116" t="str">
        <f>MID(N1116,FIND("/",N1116,1)+1,LEN(N1116))</f>
        <v>metal</v>
      </c>
      <c r="S1116" s="10">
        <f>(((J1116/60)/60)/24)+DATE(1970,1,1)+(-5/24)</f>
        <v>42522.671909722216</v>
      </c>
      <c r="T1116" s="10">
        <f>(((I1116/60)/60)/24)+DATE(1970,1,1)+(-5/24)</f>
        <v>42582.614583333336</v>
      </c>
    </row>
    <row r="1117" spans="1:20" ht="43.2" x14ac:dyDescent="0.3">
      <c r="A1117">
        <v>2630</v>
      </c>
      <c r="B1117" s="3" t="s">
        <v>2629</v>
      </c>
      <c r="C1117" s="3" t="s">
        <v>6739</v>
      </c>
      <c r="D1117">
        <v>2000</v>
      </c>
      <c r="E1117">
        <v>3158</v>
      </c>
      <c r="F1117" t="s">
        <v>8218</v>
      </c>
      <c r="G1117" t="s">
        <v>8225</v>
      </c>
      <c r="H1117" t="s">
        <v>8247</v>
      </c>
      <c r="I1117">
        <v>1467280800</v>
      </c>
      <c r="J1117">
        <v>1464921112</v>
      </c>
      <c r="K1117" t="b">
        <v>0</v>
      </c>
      <c r="L1117">
        <v>81</v>
      </c>
      <c r="M1117" t="b">
        <v>1</v>
      </c>
      <c r="N1117" t="s">
        <v>8300</v>
      </c>
      <c r="O1117" s="5">
        <f>((E1117/D1117) *100)</f>
        <v>157.9</v>
      </c>
      <c r="P1117" s="6">
        <f>IF(L1117 = 0, 0, E1117/L1117)</f>
        <v>38.987654320987652</v>
      </c>
      <c r="Q1117" t="str">
        <f>MID(N1117,1,FIND("/",N1117,1)-1)</f>
        <v>technology</v>
      </c>
      <c r="R1117" t="str">
        <f>MID(N1117,FIND("/",N1117,1)+1,LEN(N1117))</f>
        <v>space exploration</v>
      </c>
      <c r="S1117" s="10">
        <f>(((J1117/60)/60)/24)+DATE(1970,1,1)+(-5/24)</f>
        <v>42523.897129629629</v>
      </c>
      <c r="T1117" s="10">
        <f>(((I1117/60)/60)/24)+DATE(1970,1,1)+(-5/24)</f>
        <v>42551.208333333336</v>
      </c>
    </row>
    <row r="1118" spans="1:20" ht="43.2" x14ac:dyDescent="0.3">
      <c r="A1118">
        <v>1499</v>
      </c>
      <c r="B1118" s="3" t="s">
        <v>1499</v>
      </c>
      <c r="C1118" s="3" t="s">
        <v>5608</v>
      </c>
      <c r="D1118">
        <v>2000</v>
      </c>
      <c r="E1118">
        <v>5</v>
      </c>
      <c r="F1118" t="s">
        <v>8220</v>
      </c>
      <c r="G1118" t="s">
        <v>8223</v>
      </c>
      <c r="H1118" t="s">
        <v>8245</v>
      </c>
      <c r="I1118">
        <v>1470355833</v>
      </c>
      <c r="J1118">
        <v>1465171833</v>
      </c>
      <c r="K1118" t="b">
        <v>0</v>
      </c>
      <c r="L1118">
        <v>1</v>
      </c>
      <c r="M1118" t="b">
        <v>0</v>
      </c>
      <c r="N1118" t="s">
        <v>8274</v>
      </c>
      <c r="O1118" s="5">
        <f>((E1118/D1118) *100)</f>
        <v>0.25</v>
      </c>
      <c r="P1118" s="6">
        <f>IF(L1118 = 0, 0, E1118/L1118)</f>
        <v>5</v>
      </c>
      <c r="Q1118" t="str">
        <f>MID(N1118,1,FIND("/",N1118,1)-1)</f>
        <v>publishing</v>
      </c>
      <c r="R1118" t="str">
        <f>MID(N1118,FIND("/",N1118,1)+1,LEN(N1118))</f>
        <v>fiction</v>
      </c>
      <c r="S1118" s="10">
        <f>(((J1118/60)/60)/24)+DATE(1970,1,1)+(-5/24)</f>
        <v>42526.798993055556</v>
      </c>
      <c r="T1118" s="10">
        <f>(((I1118/60)/60)/24)+DATE(1970,1,1)+(-5/24)</f>
        <v>42586.798993055556</v>
      </c>
    </row>
    <row r="1119" spans="1:20" ht="43.2" x14ac:dyDescent="0.3">
      <c r="A1119">
        <v>1126</v>
      </c>
      <c r="B1119" s="3" t="s">
        <v>1126</v>
      </c>
      <c r="C1119" s="3" t="s">
        <v>5235</v>
      </c>
      <c r="D1119">
        <v>2000</v>
      </c>
      <c r="E1119">
        <v>10</v>
      </c>
      <c r="F1119" t="s">
        <v>8220</v>
      </c>
      <c r="G1119" t="s">
        <v>8223</v>
      </c>
      <c r="H1119" t="s">
        <v>8245</v>
      </c>
      <c r="I1119">
        <v>1468482694</v>
      </c>
      <c r="J1119">
        <v>1465890694</v>
      </c>
      <c r="K1119" t="b">
        <v>0</v>
      </c>
      <c r="L1119">
        <v>2</v>
      </c>
      <c r="M1119" t="b">
        <v>0</v>
      </c>
      <c r="N1119" t="s">
        <v>8282</v>
      </c>
      <c r="O1119" s="5">
        <f>((E1119/D1119) *100)</f>
        <v>0.5</v>
      </c>
      <c r="P1119" s="6">
        <f>IF(L1119 = 0, 0, E1119/L1119)</f>
        <v>5</v>
      </c>
      <c r="Q1119" t="str">
        <f>MID(N1119,1,FIND("/",N1119,1)-1)</f>
        <v>games</v>
      </c>
      <c r="R1119" t="str">
        <f>MID(N1119,FIND("/",N1119,1)+1,LEN(N1119))</f>
        <v>mobile games</v>
      </c>
      <c r="S1119" s="10">
        <f>(((J1119/60)/60)/24)+DATE(1970,1,1)+(-5/24)</f>
        <v>42535.11914351851</v>
      </c>
      <c r="T1119" s="10">
        <f>(((I1119/60)/60)/24)+DATE(1970,1,1)+(-5/24)</f>
        <v>42565.11914351851</v>
      </c>
    </row>
    <row r="1120" spans="1:20" ht="28.8" x14ac:dyDescent="0.3">
      <c r="A1120">
        <v>66</v>
      </c>
      <c r="B1120" s="3" t="s">
        <v>68</v>
      </c>
      <c r="C1120" s="3" t="s">
        <v>4176</v>
      </c>
      <c r="D1120">
        <v>2000</v>
      </c>
      <c r="E1120">
        <v>2372</v>
      </c>
      <c r="F1120" t="s">
        <v>8218</v>
      </c>
      <c r="G1120" t="s">
        <v>8223</v>
      </c>
      <c r="H1120" t="s">
        <v>8245</v>
      </c>
      <c r="I1120">
        <v>1468873420</v>
      </c>
      <c r="J1120">
        <v>1466281420</v>
      </c>
      <c r="K1120" t="b">
        <v>0</v>
      </c>
      <c r="L1120">
        <v>26</v>
      </c>
      <c r="M1120" t="b">
        <v>1</v>
      </c>
      <c r="N1120" t="s">
        <v>8265</v>
      </c>
      <c r="O1120" s="5">
        <f>((E1120/D1120) *100)</f>
        <v>118.6</v>
      </c>
      <c r="P1120" s="6">
        <f>IF(L1120 = 0, 0, E1120/L1120)</f>
        <v>91.230769230769226</v>
      </c>
      <c r="Q1120" t="str">
        <f>MID(N1120,1,FIND("/",N1120,1)-1)</f>
        <v>film &amp; video</v>
      </c>
      <c r="R1120" t="str">
        <f>MID(N1120,FIND("/",N1120,1)+1,LEN(N1120))</f>
        <v>shorts</v>
      </c>
      <c r="S1120" s="10">
        <f>(((J1120/60)/60)/24)+DATE(1970,1,1)+(-5/24)</f>
        <v>42539.641435185178</v>
      </c>
      <c r="T1120" s="10">
        <f>(((I1120/60)/60)/24)+DATE(1970,1,1)+(-5/24)</f>
        <v>42569.641435185178</v>
      </c>
    </row>
    <row r="1121" spans="1:20" ht="43.2" x14ac:dyDescent="0.3">
      <c r="A1121">
        <v>3474</v>
      </c>
      <c r="B1121" s="3" t="s">
        <v>3472</v>
      </c>
      <c r="C1121" s="3" t="s">
        <v>7583</v>
      </c>
      <c r="D1121">
        <v>2000</v>
      </c>
      <c r="E1121">
        <v>2020</v>
      </c>
      <c r="F1121" t="s">
        <v>8218</v>
      </c>
      <c r="G1121" t="s">
        <v>8224</v>
      </c>
      <c r="H1121" t="s">
        <v>8246</v>
      </c>
      <c r="I1121">
        <v>1469016131</v>
      </c>
      <c r="J1121">
        <v>1466424131</v>
      </c>
      <c r="K1121" t="b">
        <v>0</v>
      </c>
      <c r="L1121">
        <v>39</v>
      </c>
      <c r="M1121" t="b">
        <v>1</v>
      </c>
      <c r="N1121" t="s">
        <v>8270</v>
      </c>
      <c r="O1121" s="5">
        <f>((E1121/D1121) *100)</f>
        <v>101</v>
      </c>
      <c r="P1121" s="6">
        <f>IF(L1121 = 0, 0, E1121/L1121)</f>
        <v>51.794871794871796</v>
      </c>
      <c r="Q1121" t="str">
        <f>MID(N1121,1,FIND("/",N1121,1)-1)</f>
        <v>theater</v>
      </c>
      <c r="R1121" t="str">
        <f>MID(N1121,FIND("/",N1121,1)+1,LEN(N1121))</f>
        <v>plays</v>
      </c>
      <c r="S1121" s="10">
        <f>(((J1121/60)/60)/24)+DATE(1970,1,1)+(-5/24)</f>
        <v>42541.293182870366</v>
      </c>
      <c r="T1121" s="10">
        <f>(((I1121/60)/60)/24)+DATE(1970,1,1)+(-5/24)</f>
        <v>42571.293182870366</v>
      </c>
    </row>
    <row r="1122" spans="1:20" ht="43.2" x14ac:dyDescent="0.3">
      <c r="A1122">
        <v>3782</v>
      </c>
      <c r="B1122" s="3" t="s">
        <v>3778</v>
      </c>
      <c r="C1122" s="3" t="s">
        <v>7891</v>
      </c>
      <c r="D1122">
        <v>2000</v>
      </c>
      <c r="E1122">
        <v>2035</v>
      </c>
      <c r="F1122" t="s">
        <v>8218</v>
      </c>
      <c r="G1122" t="s">
        <v>8224</v>
      </c>
      <c r="H1122" t="s">
        <v>8246</v>
      </c>
      <c r="I1122">
        <v>1469401200</v>
      </c>
      <c r="J1122">
        <v>1466887297</v>
      </c>
      <c r="K1122" t="b">
        <v>0</v>
      </c>
      <c r="L1122">
        <v>27</v>
      </c>
      <c r="M1122" t="b">
        <v>1</v>
      </c>
      <c r="N1122" t="s">
        <v>8304</v>
      </c>
      <c r="O1122" s="5">
        <f>((E1122/D1122) *100)</f>
        <v>101.75</v>
      </c>
      <c r="P1122" s="6">
        <f>IF(L1122 = 0, 0, E1122/L1122)</f>
        <v>75.370370370370367</v>
      </c>
      <c r="Q1122" t="str">
        <f>MID(N1122,1,FIND("/",N1122,1)-1)</f>
        <v>theater</v>
      </c>
      <c r="R1122" t="str">
        <f>MID(N1122,FIND("/",N1122,1)+1,LEN(N1122))</f>
        <v>musical</v>
      </c>
      <c r="S1122" s="10">
        <f>(((J1122/60)/60)/24)+DATE(1970,1,1)+(-5/24)</f>
        <v>42546.653900462967</v>
      </c>
      <c r="T1122" s="10">
        <f>(((I1122/60)/60)/24)+DATE(1970,1,1)+(-5/24)</f>
        <v>42575.749999999993</v>
      </c>
    </row>
    <row r="1123" spans="1:20" ht="43.2" x14ac:dyDescent="0.3">
      <c r="A1123">
        <v>3785</v>
      </c>
      <c r="B1123" s="3" t="s">
        <v>3781</v>
      </c>
      <c r="C1123" s="3" t="s">
        <v>7894</v>
      </c>
      <c r="D1123">
        <v>2000</v>
      </c>
      <c r="E1123">
        <v>3015</v>
      </c>
      <c r="F1123" t="s">
        <v>8218</v>
      </c>
      <c r="G1123" t="s">
        <v>8224</v>
      </c>
      <c r="H1123" t="s">
        <v>8246</v>
      </c>
      <c r="I1123">
        <v>1470132180</v>
      </c>
      <c r="J1123">
        <v>1467040769</v>
      </c>
      <c r="K1123" t="b">
        <v>0</v>
      </c>
      <c r="L1123">
        <v>30</v>
      </c>
      <c r="M1123" t="b">
        <v>1</v>
      </c>
      <c r="N1123" t="s">
        <v>8304</v>
      </c>
      <c r="O1123" s="5">
        <f>((E1123/D1123) *100)</f>
        <v>150.75</v>
      </c>
      <c r="P1123" s="6">
        <f>IF(L1123 = 0, 0, E1123/L1123)</f>
        <v>100.5</v>
      </c>
      <c r="Q1123" t="str">
        <f>MID(N1123,1,FIND("/",N1123,1)-1)</f>
        <v>theater</v>
      </c>
      <c r="R1123" t="str">
        <f>MID(N1123,FIND("/",N1123,1)+1,LEN(N1123))</f>
        <v>musical</v>
      </c>
      <c r="S1123" s="10">
        <f>(((J1123/60)/60)/24)+DATE(1970,1,1)+(-5/24)</f>
        <v>42548.430196759255</v>
      </c>
      <c r="T1123" s="10">
        <f>(((I1123/60)/60)/24)+DATE(1970,1,1)+(-5/24)</f>
        <v>42584.210416666661</v>
      </c>
    </row>
    <row r="1124" spans="1:20" ht="43.2" x14ac:dyDescent="0.3">
      <c r="A1124">
        <v>2788</v>
      </c>
      <c r="B1124" s="3" t="s">
        <v>2787</v>
      </c>
      <c r="C1124" s="3" t="s">
        <v>6897</v>
      </c>
      <c r="D1124">
        <v>2000</v>
      </c>
      <c r="E1124">
        <v>2050</v>
      </c>
      <c r="F1124" t="s">
        <v>8218</v>
      </c>
      <c r="G1124" t="s">
        <v>8223</v>
      </c>
      <c r="H1124" t="s">
        <v>8245</v>
      </c>
      <c r="I1124">
        <v>1469811043</v>
      </c>
      <c r="J1124">
        <v>1467219043</v>
      </c>
      <c r="K1124" t="b">
        <v>0</v>
      </c>
      <c r="L1124">
        <v>20</v>
      </c>
      <c r="M1124" t="b">
        <v>1</v>
      </c>
      <c r="N1124" t="s">
        <v>8270</v>
      </c>
      <c r="O1124" s="5">
        <f>((E1124/D1124) *100)</f>
        <v>102.49999999999999</v>
      </c>
      <c r="P1124" s="6">
        <f>IF(L1124 = 0, 0, E1124/L1124)</f>
        <v>102.5</v>
      </c>
      <c r="Q1124" t="str">
        <f>MID(N1124,1,FIND("/",N1124,1)-1)</f>
        <v>theater</v>
      </c>
      <c r="R1124" t="str">
        <f>MID(N1124,FIND("/",N1124,1)+1,LEN(N1124))</f>
        <v>plays</v>
      </c>
      <c r="S1124" s="10">
        <f>(((J1124/60)/60)/24)+DATE(1970,1,1)+(-5/24)</f>
        <v>42550.493553240733</v>
      </c>
      <c r="T1124" s="10">
        <f>(((I1124/60)/60)/24)+DATE(1970,1,1)+(-5/24)</f>
        <v>42580.493553240733</v>
      </c>
    </row>
    <row r="1125" spans="1:20" ht="28.8" x14ac:dyDescent="0.3">
      <c r="A1125">
        <v>1671</v>
      </c>
      <c r="B1125" s="3" t="s">
        <v>1671</v>
      </c>
      <c r="C1125" s="3" t="s">
        <v>5780</v>
      </c>
      <c r="D1125">
        <v>2000</v>
      </c>
      <c r="E1125">
        <v>2013.47</v>
      </c>
      <c r="F1125" t="s">
        <v>8218</v>
      </c>
      <c r="G1125" t="s">
        <v>8223</v>
      </c>
      <c r="H1125" t="s">
        <v>8245</v>
      </c>
      <c r="I1125">
        <v>1470056614</v>
      </c>
      <c r="J1125">
        <v>1467464614</v>
      </c>
      <c r="K1125" t="b">
        <v>0</v>
      </c>
      <c r="L1125">
        <v>77</v>
      </c>
      <c r="M1125" t="b">
        <v>1</v>
      </c>
      <c r="N1125" t="s">
        <v>8291</v>
      </c>
      <c r="O1125" s="5">
        <f>((E1125/D1125) *100)</f>
        <v>100.67349999999999</v>
      </c>
      <c r="P1125" s="6">
        <f>IF(L1125 = 0, 0, E1125/L1125)</f>
        <v>26.148961038961041</v>
      </c>
      <c r="Q1125" t="str">
        <f>MID(N1125,1,FIND("/",N1125,1)-1)</f>
        <v>music</v>
      </c>
      <c r="R1125" t="str">
        <f>MID(N1125,FIND("/",N1125,1)+1,LEN(N1125))</f>
        <v>pop</v>
      </c>
      <c r="S1125" s="10">
        <f>(((J1125/60)/60)/24)+DATE(1970,1,1)+(-5/24)</f>
        <v>42553.335810185185</v>
      </c>
      <c r="T1125" s="10">
        <f>(((I1125/60)/60)/24)+DATE(1970,1,1)+(-5/24)</f>
        <v>42583.335810185185</v>
      </c>
    </row>
    <row r="1126" spans="1:20" ht="28.8" x14ac:dyDescent="0.3">
      <c r="A1126">
        <v>645</v>
      </c>
      <c r="B1126" s="3" t="s">
        <v>645</v>
      </c>
      <c r="C1126" s="3" t="s">
        <v>4754</v>
      </c>
      <c r="D1126">
        <v>2000</v>
      </c>
      <c r="E1126">
        <v>5574</v>
      </c>
      <c r="F1126" t="s">
        <v>8218</v>
      </c>
      <c r="G1126" t="s">
        <v>8223</v>
      </c>
      <c r="H1126" t="s">
        <v>8245</v>
      </c>
      <c r="I1126">
        <v>1470962274</v>
      </c>
      <c r="J1126">
        <v>1468370274</v>
      </c>
      <c r="K1126" t="b">
        <v>0</v>
      </c>
      <c r="L1126">
        <v>237</v>
      </c>
      <c r="M1126" t="b">
        <v>1</v>
      </c>
      <c r="N1126" t="s">
        <v>8272</v>
      </c>
      <c r="O1126" s="5">
        <f>((E1126/D1126) *100)</f>
        <v>278.7</v>
      </c>
      <c r="P1126" s="6">
        <f>IF(L1126 = 0, 0, E1126/L1126)</f>
        <v>23.518987341772153</v>
      </c>
      <c r="Q1126" t="str">
        <f>MID(N1126,1,FIND("/",N1126,1)-1)</f>
        <v>technology</v>
      </c>
      <c r="R1126" t="str">
        <f>MID(N1126,FIND("/",N1126,1)+1,LEN(N1126))</f>
        <v>wearables</v>
      </c>
      <c r="S1126" s="10">
        <f>(((J1126/60)/60)/24)+DATE(1970,1,1)+(-5/24)</f>
        <v>42563.817986111106</v>
      </c>
      <c r="T1126" s="10">
        <f>(((I1126/60)/60)/24)+DATE(1970,1,1)+(-5/24)</f>
        <v>42593.817986111106</v>
      </c>
    </row>
    <row r="1127" spans="1:20" ht="43.2" x14ac:dyDescent="0.3">
      <c r="A1127">
        <v>2946</v>
      </c>
      <c r="B1127" s="3" t="s">
        <v>2945</v>
      </c>
      <c r="C1127" s="3" t="s">
        <v>7055</v>
      </c>
      <c r="D1127">
        <v>2000</v>
      </c>
      <c r="E1127">
        <v>2</v>
      </c>
      <c r="F1127" t="s">
        <v>8220</v>
      </c>
      <c r="G1127" t="s">
        <v>8224</v>
      </c>
      <c r="H1127" t="s">
        <v>8246</v>
      </c>
      <c r="I1127">
        <v>1471265092</v>
      </c>
      <c r="J1127">
        <v>1468673092</v>
      </c>
      <c r="K1127" t="b">
        <v>0</v>
      </c>
      <c r="L1127">
        <v>2</v>
      </c>
      <c r="M1127" t="b">
        <v>0</v>
      </c>
      <c r="N1127" t="s">
        <v>8302</v>
      </c>
      <c r="O1127" s="5">
        <f>((E1127/D1127) *100)</f>
        <v>0.1</v>
      </c>
      <c r="P1127" s="6">
        <f>IF(L1127 = 0, 0, E1127/L1127)</f>
        <v>1</v>
      </c>
      <c r="Q1127" t="str">
        <f>MID(N1127,1,FIND("/",N1127,1)-1)</f>
        <v>theater</v>
      </c>
      <c r="R1127" t="str">
        <f>MID(N1127,FIND("/",N1127,1)+1,LEN(N1127))</f>
        <v>spaces</v>
      </c>
      <c r="S1127" s="10">
        <f>(((J1127/60)/60)/24)+DATE(1970,1,1)+(-5/24)</f>
        <v>42567.322824074072</v>
      </c>
      <c r="T1127" s="10">
        <f>(((I1127/60)/60)/24)+DATE(1970,1,1)+(-5/24)</f>
        <v>42597.322824074072</v>
      </c>
    </row>
    <row r="1128" spans="1:20" x14ac:dyDescent="0.3">
      <c r="A1128">
        <v>1378</v>
      </c>
      <c r="B1128" s="3" t="s">
        <v>1378</v>
      </c>
      <c r="C1128" s="3" t="s">
        <v>5487</v>
      </c>
      <c r="D1128">
        <v>2000</v>
      </c>
      <c r="E1128">
        <v>4067</v>
      </c>
      <c r="F1128" t="s">
        <v>8218</v>
      </c>
      <c r="G1128" t="s">
        <v>8224</v>
      </c>
      <c r="H1128" t="s">
        <v>8246</v>
      </c>
      <c r="I1128">
        <v>1470075210</v>
      </c>
      <c r="J1128">
        <v>1468779210</v>
      </c>
      <c r="K1128" t="b">
        <v>0</v>
      </c>
      <c r="L1128">
        <v>133</v>
      </c>
      <c r="M1128" t="b">
        <v>1</v>
      </c>
      <c r="N1128" t="s">
        <v>8275</v>
      </c>
      <c r="O1128" s="5">
        <f>((E1128/D1128) *100)</f>
        <v>203.35000000000002</v>
      </c>
      <c r="P1128" s="6">
        <f>IF(L1128 = 0, 0, E1128/L1128)</f>
        <v>30.578947368421051</v>
      </c>
      <c r="Q1128" t="str">
        <f>MID(N1128,1,FIND("/",N1128,1)-1)</f>
        <v>music</v>
      </c>
      <c r="R1128" t="str">
        <f>MID(N1128,FIND("/",N1128,1)+1,LEN(N1128))</f>
        <v>rock</v>
      </c>
      <c r="S1128" s="10">
        <f>(((J1128/60)/60)/24)+DATE(1970,1,1)+(-5/24)</f>
        <v>42568.551041666658</v>
      </c>
      <c r="T1128" s="10">
        <f>(((I1128/60)/60)/24)+DATE(1970,1,1)+(-5/24)</f>
        <v>42583.551041666658</v>
      </c>
    </row>
    <row r="1129" spans="1:20" ht="43.2" x14ac:dyDescent="0.3">
      <c r="A1129">
        <v>3538</v>
      </c>
      <c r="B1129" s="3" t="s">
        <v>3536</v>
      </c>
      <c r="C1129" s="3" t="s">
        <v>7647</v>
      </c>
      <c r="D1129">
        <v>2000</v>
      </c>
      <c r="E1129">
        <v>2569</v>
      </c>
      <c r="F1129" t="s">
        <v>8218</v>
      </c>
      <c r="G1129" t="s">
        <v>8224</v>
      </c>
      <c r="H1129" t="s">
        <v>8246</v>
      </c>
      <c r="I1129">
        <v>1471428340</v>
      </c>
      <c r="J1129">
        <v>1469009140</v>
      </c>
      <c r="K1129" t="b">
        <v>0</v>
      </c>
      <c r="L1129">
        <v>83</v>
      </c>
      <c r="M1129" t="b">
        <v>1</v>
      </c>
      <c r="N1129" t="s">
        <v>8270</v>
      </c>
      <c r="O1129" s="5">
        <f>((E1129/D1129) *100)</f>
        <v>128.44999999999999</v>
      </c>
      <c r="P1129" s="6">
        <f>IF(L1129 = 0, 0, E1129/L1129)</f>
        <v>30.951807228915662</v>
      </c>
      <c r="Q1129" t="str">
        <f>MID(N1129,1,FIND("/",N1129,1)-1)</f>
        <v>theater</v>
      </c>
      <c r="R1129" t="str">
        <f>MID(N1129,FIND("/",N1129,1)+1,LEN(N1129))</f>
        <v>plays</v>
      </c>
      <c r="S1129" s="10">
        <f>(((J1129/60)/60)/24)+DATE(1970,1,1)+(-5/24)</f>
        <v>42571.212268518517</v>
      </c>
      <c r="T1129" s="10">
        <f>(((I1129/60)/60)/24)+DATE(1970,1,1)+(-5/24)</f>
        <v>42599.212268518517</v>
      </c>
    </row>
    <row r="1130" spans="1:20" ht="43.2" x14ac:dyDescent="0.3">
      <c r="A1130">
        <v>3268</v>
      </c>
      <c r="B1130" s="3" t="s">
        <v>3267</v>
      </c>
      <c r="C1130" s="3" t="s">
        <v>7377</v>
      </c>
      <c r="D1130">
        <v>2000</v>
      </c>
      <c r="E1130">
        <v>2560</v>
      </c>
      <c r="F1130" t="s">
        <v>8218</v>
      </c>
      <c r="G1130" t="s">
        <v>8223</v>
      </c>
      <c r="H1130" t="s">
        <v>8245</v>
      </c>
      <c r="I1130">
        <v>1472074928</v>
      </c>
      <c r="J1130">
        <v>1470692528</v>
      </c>
      <c r="K1130" t="b">
        <v>1</v>
      </c>
      <c r="L1130">
        <v>42</v>
      </c>
      <c r="M1130" t="b">
        <v>1</v>
      </c>
      <c r="N1130" t="s">
        <v>8270</v>
      </c>
      <c r="O1130" s="5">
        <f>((E1130/D1130) *100)</f>
        <v>128</v>
      </c>
      <c r="P1130" s="6">
        <f>IF(L1130 = 0, 0, E1130/L1130)</f>
        <v>60.952380952380949</v>
      </c>
      <c r="Q1130" t="str">
        <f>MID(N1130,1,FIND("/",N1130,1)-1)</f>
        <v>theater</v>
      </c>
      <c r="R1130" t="str">
        <f>MID(N1130,FIND("/",N1130,1)+1,LEN(N1130))</f>
        <v>plays</v>
      </c>
      <c r="S1130" s="10">
        <f>(((J1130/60)/60)/24)+DATE(1970,1,1)+(-5/24)</f>
        <v>42590.695925925924</v>
      </c>
      <c r="T1130" s="10">
        <f>(((I1130/60)/60)/24)+DATE(1970,1,1)+(-5/24)</f>
        <v>42606.695925925924</v>
      </c>
    </row>
    <row r="1131" spans="1:20" ht="43.2" x14ac:dyDescent="0.3">
      <c r="A1131">
        <v>2791</v>
      </c>
      <c r="B1131" s="3" t="s">
        <v>2790</v>
      </c>
      <c r="C1131" s="3" t="s">
        <v>6900</v>
      </c>
      <c r="D1131">
        <v>2000</v>
      </c>
      <c r="E1131">
        <v>2050</v>
      </c>
      <c r="F1131" t="s">
        <v>8218</v>
      </c>
      <c r="G1131" t="s">
        <v>8223</v>
      </c>
      <c r="H1131" t="s">
        <v>8245</v>
      </c>
      <c r="I1131">
        <v>1473393600</v>
      </c>
      <c r="J1131">
        <v>1470778559</v>
      </c>
      <c r="K1131" t="b">
        <v>0</v>
      </c>
      <c r="L1131">
        <v>28</v>
      </c>
      <c r="M1131" t="b">
        <v>1</v>
      </c>
      <c r="N1131" t="s">
        <v>8270</v>
      </c>
      <c r="O1131" s="5">
        <f>((E1131/D1131) *100)</f>
        <v>102.49999999999999</v>
      </c>
      <c r="P1131" s="6">
        <f>IF(L1131 = 0, 0, E1131/L1131)</f>
        <v>73.214285714285708</v>
      </c>
      <c r="Q1131" t="str">
        <f>MID(N1131,1,FIND("/",N1131,1)-1)</f>
        <v>theater</v>
      </c>
      <c r="R1131" t="str">
        <f>MID(N1131,FIND("/",N1131,1)+1,LEN(N1131))</f>
        <v>plays</v>
      </c>
      <c r="S1131" s="10">
        <f>(((J1131/60)/60)/24)+DATE(1970,1,1)+(-5/24)</f>
        <v>42591.691655092589</v>
      </c>
      <c r="T1131" s="10">
        <f>(((I1131/60)/60)/24)+DATE(1970,1,1)+(-5/24)</f>
        <v>42621.958333333336</v>
      </c>
    </row>
    <row r="1132" spans="1:20" ht="28.8" x14ac:dyDescent="0.3">
      <c r="A1132">
        <v>1030</v>
      </c>
      <c r="B1132" s="3" t="s">
        <v>1030</v>
      </c>
      <c r="C1132" s="3" t="s">
        <v>5139</v>
      </c>
      <c r="D1132">
        <v>2000</v>
      </c>
      <c r="E1132">
        <v>6842</v>
      </c>
      <c r="F1132" t="s">
        <v>8218</v>
      </c>
      <c r="G1132" t="s">
        <v>8223</v>
      </c>
      <c r="H1132" t="s">
        <v>8245</v>
      </c>
      <c r="I1132">
        <v>1473680149</v>
      </c>
      <c r="J1132">
        <v>1472470549</v>
      </c>
      <c r="K1132" t="b">
        <v>0</v>
      </c>
      <c r="L1132">
        <v>159</v>
      </c>
      <c r="M1132" t="b">
        <v>1</v>
      </c>
      <c r="N1132" t="s">
        <v>8279</v>
      </c>
      <c r="O1132" s="5">
        <f>((E1132/D1132) *100)</f>
        <v>342.09999999999997</v>
      </c>
      <c r="P1132" s="6">
        <f>IF(L1132 = 0, 0, E1132/L1132)</f>
        <v>43.031446540880502</v>
      </c>
      <c r="Q1132" t="str">
        <f>MID(N1132,1,FIND("/",N1132,1)-1)</f>
        <v>music</v>
      </c>
      <c r="R1132" t="str">
        <f>MID(N1132,FIND("/",N1132,1)+1,LEN(N1132))</f>
        <v>electronic music</v>
      </c>
      <c r="S1132" s="10">
        <f>(((J1132/60)/60)/24)+DATE(1970,1,1)+(-5/24)</f>
        <v>42611.274872685179</v>
      </c>
      <c r="T1132" s="10">
        <f>(((I1132/60)/60)/24)+DATE(1970,1,1)+(-5/24)</f>
        <v>42625.274872685179</v>
      </c>
    </row>
    <row r="1133" spans="1:20" ht="43.2" x14ac:dyDescent="0.3">
      <c r="A1133">
        <v>3727</v>
      </c>
      <c r="B1133" s="3" t="s">
        <v>3723</v>
      </c>
      <c r="C1133" s="3" t="s">
        <v>7836</v>
      </c>
      <c r="D1133">
        <v>2000</v>
      </c>
      <c r="E1133">
        <v>2015</v>
      </c>
      <c r="F1133" t="s">
        <v>8218</v>
      </c>
      <c r="G1133" t="s">
        <v>8223</v>
      </c>
      <c r="H1133" t="s">
        <v>8245</v>
      </c>
      <c r="I1133">
        <v>1476939300</v>
      </c>
      <c r="J1133">
        <v>1474273294</v>
      </c>
      <c r="K1133" t="b">
        <v>0</v>
      </c>
      <c r="L1133">
        <v>33</v>
      </c>
      <c r="M1133" t="b">
        <v>1</v>
      </c>
      <c r="N1133" t="s">
        <v>8270</v>
      </c>
      <c r="O1133" s="5">
        <f>((E1133/D1133) *100)</f>
        <v>100.75</v>
      </c>
      <c r="P1133" s="6">
        <f>IF(L1133 = 0, 0, E1133/L1133)</f>
        <v>61.060606060606062</v>
      </c>
      <c r="Q1133" t="str">
        <f>MID(N1133,1,FIND("/",N1133,1)-1)</f>
        <v>theater</v>
      </c>
      <c r="R1133" t="str">
        <f>MID(N1133,FIND("/",N1133,1)+1,LEN(N1133))</f>
        <v>plays</v>
      </c>
      <c r="S1133" s="10">
        <f>(((J1133/60)/60)/24)+DATE(1970,1,1)+(-5/24)</f>
        <v>42632.139976851853</v>
      </c>
      <c r="T1133" s="10">
        <f>(((I1133/60)/60)/24)+DATE(1970,1,1)+(-5/24)</f>
        <v>42662.996527777774</v>
      </c>
    </row>
    <row r="1134" spans="1:20" ht="57.6" x14ac:dyDescent="0.3">
      <c r="A1134">
        <v>2758</v>
      </c>
      <c r="B1134" s="3" t="s">
        <v>2757</v>
      </c>
      <c r="C1134" s="3" t="s">
        <v>6867</v>
      </c>
      <c r="D1134">
        <v>2000</v>
      </c>
      <c r="E1134">
        <v>234</v>
      </c>
      <c r="F1134" t="s">
        <v>8220</v>
      </c>
      <c r="G1134" t="s">
        <v>8225</v>
      </c>
      <c r="H1134" t="s">
        <v>8247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8303</v>
      </c>
      <c r="O1134" s="5">
        <f>((E1134/D1134) *100)</f>
        <v>11.700000000000001</v>
      </c>
      <c r="P1134" s="6">
        <f>IF(L1134 = 0, 0, E1134/L1134)</f>
        <v>39</v>
      </c>
      <c r="Q1134" t="str">
        <f>MID(N1134,1,FIND("/",N1134,1)-1)</f>
        <v>publishing</v>
      </c>
      <c r="R1134" t="str">
        <f>MID(N1134,FIND("/",N1134,1)+1,LEN(N1134))</f>
        <v>children's books</v>
      </c>
      <c r="S1134" s="10">
        <f>(((J1134/60)/60)/24)+DATE(1970,1,1)+(-5/24)</f>
        <v>42639.23359953703</v>
      </c>
      <c r="T1134" s="10">
        <f>(((I1134/60)/60)/24)+DATE(1970,1,1)+(-5/24)</f>
        <v>42653.23359953703</v>
      </c>
    </row>
    <row r="1135" spans="1:20" ht="43.2" x14ac:dyDescent="0.3">
      <c r="A1135">
        <v>1716</v>
      </c>
      <c r="B1135" s="3" t="s">
        <v>1716</v>
      </c>
      <c r="C1135" s="3" t="s">
        <v>5825</v>
      </c>
      <c r="D1135">
        <v>2000</v>
      </c>
      <c r="E1135">
        <v>150</v>
      </c>
      <c r="F1135" t="s">
        <v>8220</v>
      </c>
      <c r="G1135" t="s">
        <v>8223</v>
      </c>
      <c r="H1135" t="s">
        <v>8245</v>
      </c>
      <c r="I1135">
        <v>1481295099</v>
      </c>
      <c r="J1135">
        <v>1477835499</v>
      </c>
      <c r="K1135" t="b">
        <v>0</v>
      </c>
      <c r="L1135">
        <v>3</v>
      </c>
      <c r="M1135" t="b">
        <v>0</v>
      </c>
      <c r="N1135" t="s">
        <v>8292</v>
      </c>
      <c r="O1135" s="5">
        <f>((E1135/D1135) *100)</f>
        <v>7.5</v>
      </c>
      <c r="P1135" s="6">
        <f>IF(L1135 = 0, 0, E1135/L1135)</f>
        <v>50</v>
      </c>
      <c r="Q1135" t="str">
        <f>MID(N1135,1,FIND("/",N1135,1)-1)</f>
        <v>music</v>
      </c>
      <c r="R1135" t="str">
        <f>MID(N1135,FIND("/",N1135,1)+1,LEN(N1135))</f>
        <v>faith</v>
      </c>
      <c r="S1135" s="10">
        <f>(((J1135/60)/60)/24)+DATE(1970,1,1)+(-5/24)</f>
        <v>42673.369201388887</v>
      </c>
      <c r="T1135" s="10">
        <f>(((I1135/60)/60)/24)+DATE(1970,1,1)+(-5/24)</f>
        <v>42713.410868055551</v>
      </c>
    </row>
    <row r="1136" spans="1:20" ht="43.2" x14ac:dyDescent="0.3">
      <c r="A1136">
        <v>2623</v>
      </c>
      <c r="B1136" s="3" t="s">
        <v>2622</v>
      </c>
      <c r="C1136" s="3" t="s">
        <v>6732</v>
      </c>
      <c r="D1136">
        <v>2000</v>
      </c>
      <c r="E1136">
        <v>2280</v>
      </c>
      <c r="F1136" t="s">
        <v>8218</v>
      </c>
      <c r="G1136" t="s">
        <v>8223</v>
      </c>
      <c r="H1136" t="s">
        <v>8245</v>
      </c>
      <c r="I1136">
        <v>1480658966</v>
      </c>
      <c r="J1136">
        <v>1479449366</v>
      </c>
      <c r="K1136" t="b">
        <v>0</v>
      </c>
      <c r="L1136">
        <v>62</v>
      </c>
      <c r="M1136" t="b">
        <v>1</v>
      </c>
      <c r="N1136" t="s">
        <v>8300</v>
      </c>
      <c r="O1136" s="5">
        <f>((E1136/D1136) *100)</f>
        <v>113.99999999999999</v>
      </c>
      <c r="P1136" s="6">
        <f>IF(L1136 = 0, 0, E1136/L1136)</f>
        <v>36.774193548387096</v>
      </c>
      <c r="Q1136" t="str">
        <f>MID(N1136,1,FIND("/",N1136,1)-1)</f>
        <v>technology</v>
      </c>
      <c r="R1136" t="str">
        <f>MID(N1136,FIND("/",N1136,1)+1,LEN(N1136))</f>
        <v>space exploration</v>
      </c>
      <c r="S1136" s="10">
        <f>(((J1136/60)/60)/24)+DATE(1970,1,1)+(-5/24)</f>
        <v>42692.048217592594</v>
      </c>
      <c r="T1136" s="10">
        <f>(((I1136/60)/60)/24)+DATE(1970,1,1)+(-5/24)</f>
        <v>42706.048217592594</v>
      </c>
    </row>
    <row r="1137" spans="1:20" ht="28.8" x14ac:dyDescent="0.3">
      <c r="A1137">
        <v>2972</v>
      </c>
      <c r="B1137" s="3" t="s">
        <v>2971</v>
      </c>
      <c r="C1137" s="3" t="s">
        <v>7081</v>
      </c>
      <c r="D1137">
        <v>2000</v>
      </c>
      <c r="E1137">
        <v>2107</v>
      </c>
      <c r="F1137" t="s">
        <v>8218</v>
      </c>
      <c r="G1137" t="s">
        <v>8223</v>
      </c>
      <c r="H1137" t="s">
        <v>8245</v>
      </c>
      <c r="I1137">
        <v>1480899600</v>
      </c>
      <c r="J1137">
        <v>1479609520</v>
      </c>
      <c r="K1137" t="b">
        <v>0</v>
      </c>
      <c r="L1137">
        <v>17</v>
      </c>
      <c r="M1137" t="b">
        <v>1</v>
      </c>
      <c r="N1137" t="s">
        <v>8270</v>
      </c>
      <c r="O1137" s="5">
        <f>((E1137/D1137) *100)</f>
        <v>105.35000000000001</v>
      </c>
      <c r="P1137" s="6">
        <f>IF(L1137 = 0, 0, E1137/L1137)</f>
        <v>123.94117647058823</v>
      </c>
      <c r="Q1137" t="str">
        <f>MID(N1137,1,FIND("/",N1137,1)-1)</f>
        <v>theater</v>
      </c>
      <c r="R1137" t="str">
        <f>MID(N1137,FIND("/",N1137,1)+1,LEN(N1137))</f>
        <v>plays</v>
      </c>
      <c r="S1137" s="10">
        <f>(((J1137/60)/60)/24)+DATE(1970,1,1)+(-5/24)</f>
        <v>42693.90185185185</v>
      </c>
      <c r="T1137" s="10">
        <f>(((I1137/60)/60)/24)+DATE(1970,1,1)+(-5/24)</f>
        <v>42708.833333333336</v>
      </c>
    </row>
    <row r="1138" spans="1:20" ht="57.6" x14ac:dyDescent="0.3">
      <c r="A1138">
        <v>1585</v>
      </c>
      <c r="B1138" s="3" t="s">
        <v>1585</v>
      </c>
      <c r="C1138" s="3" t="s">
        <v>5694</v>
      </c>
      <c r="D1138">
        <v>2000</v>
      </c>
      <c r="E1138">
        <v>1580</v>
      </c>
      <c r="F1138" t="s">
        <v>8220</v>
      </c>
      <c r="G1138" t="s">
        <v>8228</v>
      </c>
      <c r="H1138" t="s">
        <v>8250</v>
      </c>
      <c r="I1138">
        <v>1482663600</v>
      </c>
      <c r="J1138">
        <v>1480800568</v>
      </c>
      <c r="K1138" t="b">
        <v>0</v>
      </c>
      <c r="L1138">
        <v>12</v>
      </c>
      <c r="M1138" t="b">
        <v>0</v>
      </c>
      <c r="N1138" t="s">
        <v>8290</v>
      </c>
      <c r="O1138" s="5">
        <f>((E1138/D1138) *100)</f>
        <v>79</v>
      </c>
      <c r="P1138" s="6">
        <f>IF(L1138 = 0, 0, E1138/L1138)</f>
        <v>131.66666666666666</v>
      </c>
      <c r="Q1138" t="str">
        <f>MID(N1138,1,FIND("/",N1138,1)-1)</f>
        <v>photography</v>
      </c>
      <c r="R1138" t="str">
        <f>MID(N1138,FIND("/",N1138,1)+1,LEN(N1138))</f>
        <v>places</v>
      </c>
      <c r="S1138" s="10">
        <f>(((J1138/60)/60)/24)+DATE(1970,1,1)+(-5/24)</f>
        <v>42707.687129629623</v>
      </c>
      <c r="T1138" s="10">
        <f>(((I1138/60)/60)/24)+DATE(1970,1,1)+(-5/24)</f>
        <v>42729.249999999993</v>
      </c>
    </row>
    <row r="1139" spans="1:20" ht="43.2" x14ac:dyDescent="0.3">
      <c r="A1139">
        <v>1742</v>
      </c>
      <c r="B1139" s="3" t="s">
        <v>1742</v>
      </c>
      <c r="C1139" s="3" t="s">
        <v>5851</v>
      </c>
      <c r="D1139">
        <v>2000</v>
      </c>
      <c r="E1139">
        <v>2175</v>
      </c>
      <c r="F1139" t="s">
        <v>8218</v>
      </c>
      <c r="G1139" t="s">
        <v>8223</v>
      </c>
      <c r="H1139" t="s">
        <v>8245</v>
      </c>
      <c r="I1139">
        <v>1483822800</v>
      </c>
      <c r="J1139">
        <v>1481058170</v>
      </c>
      <c r="K1139" t="b">
        <v>0</v>
      </c>
      <c r="L1139">
        <v>34</v>
      </c>
      <c r="M1139" t="b">
        <v>1</v>
      </c>
      <c r="N1139" t="s">
        <v>8284</v>
      </c>
      <c r="O1139" s="5">
        <f>((E1139/D1139) *100)</f>
        <v>108.74999999999999</v>
      </c>
      <c r="P1139" s="6">
        <f>IF(L1139 = 0, 0, E1139/L1139)</f>
        <v>63.970588235294116</v>
      </c>
      <c r="Q1139" t="str">
        <f>MID(N1139,1,FIND("/",N1139,1)-1)</f>
        <v>photography</v>
      </c>
      <c r="R1139" t="str">
        <f>MID(N1139,FIND("/",N1139,1)+1,LEN(N1139))</f>
        <v>photobooks</v>
      </c>
      <c r="S1139" s="10">
        <f>(((J1139/60)/60)/24)+DATE(1970,1,1)+(-5/24)</f>
        <v>42710.668634259251</v>
      </c>
      <c r="T1139" s="10">
        <f>(((I1139/60)/60)/24)+DATE(1970,1,1)+(-5/24)</f>
        <v>42742.666666666664</v>
      </c>
    </row>
    <row r="1140" spans="1:20" ht="43.2" x14ac:dyDescent="0.3">
      <c r="A1140">
        <v>535</v>
      </c>
      <c r="B1140" s="3" t="s">
        <v>535</v>
      </c>
      <c r="C1140" s="3" t="s">
        <v>4644</v>
      </c>
      <c r="D1140">
        <v>2000</v>
      </c>
      <c r="E1140">
        <v>2050</v>
      </c>
      <c r="F1140" t="s">
        <v>8218</v>
      </c>
      <c r="G1140" t="s">
        <v>8224</v>
      </c>
      <c r="H1140" t="s">
        <v>8246</v>
      </c>
      <c r="I1140">
        <v>1483707905</v>
      </c>
      <c r="J1140">
        <v>1481115905</v>
      </c>
      <c r="K1140" t="b">
        <v>0</v>
      </c>
      <c r="L1140">
        <v>59</v>
      </c>
      <c r="M1140" t="b">
        <v>1</v>
      </c>
      <c r="N1140" t="s">
        <v>8270</v>
      </c>
      <c r="O1140" s="5">
        <f>((E1140/D1140) *100)</f>
        <v>102.49999999999999</v>
      </c>
      <c r="P1140" s="6">
        <f>IF(L1140 = 0, 0, E1140/L1140)</f>
        <v>34.745762711864408</v>
      </c>
      <c r="Q1140" t="str">
        <f>MID(N1140,1,FIND("/",N1140,1)-1)</f>
        <v>theater</v>
      </c>
      <c r="R1140" t="str">
        <f>MID(N1140,FIND("/",N1140,1)+1,LEN(N1140))</f>
        <v>plays</v>
      </c>
      <c r="S1140" s="10">
        <f>(((J1140/60)/60)/24)+DATE(1970,1,1)+(-5/24)</f>
        <v>42711.336863425917</v>
      </c>
      <c r="T1140" s="10">
        <f>(((I1140/60)/60)/24)+DATE(1970,1,1)+(-5/24)</f>
        <v>42741.336863425917</v>
      </c>
    </row>
    <row r="1141" spans="1:20" ht="43.2" x14ac:dyDescent="0.3">
      <c r="A1141">
        <v>1188</v>
      </c>
      <c r="B1141" s="3" t="s">
        <v>1188</v>
      </c>
      <c r="C1141" s="3" t="s">
        <v>5297</v>
      </c>
      <c r="D1141">
        <v>2000</v>
      </c>
      <c r="E1141">
        <v>3211</v>
      </c>
      <c r="F1141" t="s">
        <v>8218</v>
      </c>
      <c r="G1141" t="s">
        <v>8228</v>
      </c>
      <c r="H1141" t="s">
        <v>8250</v>
      </c>
      <c r="I1141">
        <v>1482943740</v>
      </c>
      <c r="J1141">
        <v>1481129340</v>
      </c>
      <c r="K1141" t="b">
        <v>0</v>
      </c>
      <c r="L1141">
        <v>85</v>
      </c>
      <c r="M1141" t="b">
        <v>1</v>
      </c>
      <c r="N1141" t="s">
        <v>8284</v>
      </c>
      <c r="O1141" s="5">
        <f>((E1141/D1141) *100)</f>
        <v>160.54999999999998</v>
      </c>
      <c r="P1141" s="6">
        <f>IF(L1141 = 0, 0, E1141/L1141)</f>
        <v>37.776470588235291</v>
      </c>
      <c r="Q1141" t="str">
        <f>MID(N1141,1,FIND("/",N1141,1)-1)</f>
        <v>photography</v>
      </c>
      <c r="R1141" t="str">
        <f>MID(N1141,FIND("/",N1141,1)+1,LEN(N1141))</f>
        <v>photobooks</v>
      </c>
      <c r="S1141" s="10">
        <f>(((J1141/60)/60)/24)+DATE(1970,1,1)+(-5/24)</f>
        <v>42711.492361111108</v>
      </c>
      <c r="T1141" s="10">
        <f>(((I1141/60)/60)/24)+DATE(1970,1,1)+(-5/24)</f>
        <v>42732.492361111108</v>
      </c>
    </row>
    <row r="1142" spans="1:20" ht="43.2" x14ac:dyDescent="0.3">
      <c r="A1142">
        <v>1284</v>
      </c>
      <c r="B1142" s="3" t="s">
        <v>1284</v>
      </c>
      <c r="C1142" s="3" t="s">
        <v>5393</v>
      </c>
      <c r="D1142">
        <v>2000</v>
      </c>
      <c r="E1142">
        <v>2020</v>
      </c>
      <c r="F1142" t="s">
        <v>8218</v>
      </c>
      <c r="G1142" t="s">
        <v>8223</v>
      </c>
      <c r="H1142" t="s">
        <v>8245</v>
      </c>
      <c r="I1142">
        <v>1483203540</v>
      </c>
      <c r="J1142">
        <v>1481175482</v>
      </c>
      <c r="K1142" t="b">
        <v>0</v>
      </c>
      <c r="L1142">
        <v>31</v>
      </c>
      <c r="M1142" t="b">
        <v>1</v>
      </c>
      <c r="N1142" t="s">
        <v>8270</v>
      </c>
      <c r="O1142" s="5">
        <f>((E1142/D1142) *100)</f>
        <v>101</v>
      </c>
      <c r="P1142" s="6">
        <f>IF(L1142 = 0, 0, E1142/L1142)</f>
        <v>65.161290322580641</v>
      </c>
      <c r="Q1142" t="str">
        <f>MID(N1142,1,FIND("/",N1142,1)-1)</f>
        <v>theater</v>
      </c>
      <c r="R1142" t="str">
        <f>MID(N1142,FIND("/",N1142,1)+1,LEN(N1142))</f>
        <v>plays</v>
      </c>
      <c r="S1142" s="10">
        <f>(((J1142/60)/60)/24)+DATE(1970,1,1)+(-5/24)</f>
        <v>42712.026412037034</v>
      </c>
      <c r="T1142" s="10">
        <f>(((I1142/60)/60)/24)+DATE(1970,1,1)+(-5/24)</f>
        <v>42735.499305555553</v>
      </c>
    </row>
    <row r="1143" spans="1:20" ht="43.2" x14ac:dyDescent="0.3">
      <c r="A1143">
        <v>3257</v>
      </c>
      <c r="B1143" s="3" t="s">
        <v>3256</v>
      </c>
      <c r="C1143" s="3" t="s">
        <v>7366</v>
      </c>
      <c r="D1143">
        <v>2000</v>
      </c>
      <c r="E1143">
        <v>2125.9899999999998</v>
      </c>
      <c r="F1143" t="s">
        <v>8218</v>
      </c>
      <c r="G1143" t="s">
        <v>8224</v>
      </c>
      <c r="H1143" t="s">
        <v>8246</v>
      </c>
      <c r="I1143">
        <v>1487769952</v>
      </c>
      <c r="J1143">
        <v>1485177952</v>
      </c>
      <c r="K1143" t="b">
        <v>0</v>
      </c>
      <c r="L1143">
        <v>41</v>
      </c>
      <c r="M1143" t="b">
        <v>1</v>
      </c>
      <c r="N1143" t="s">
        <v>8270</v>
      </c>
      <c r="O1143" s="5">
        <f>((E1143/D1143) *100)</f>
        <v>106.29949999999999</v>
      </c>
      <c r="P1143" s="6">
        <f>IF(L1143 = 0, 0, E1143/L1143)</f>
        <v>51.853414634146333</v>
      </c>
      <c r="Q1143" t="str">
        <f>MID(N1143,1,FIND("/",N1143,1)-1)</f>
        <v>theater</v>
      </c>
      <c r="R1143" t="str">
        <f>MID(N1143,FIND("/",N1143,1)+1,LEN(N1143))</f>
        <v>plays</v>
      </c>
      <c r="S1143" s="10">
        <f>(((J1143/60)/60)/24)+DATE(1970,1,1)+(-5/24)</f>
        <v>42758.351296296292</v>
      </c>
      <c r="T1143" s="10">
        <f>(((I1143/60)/60)/24)+DATE(1970,1,1)+(-5/24)</f>
        <v>42788.351296296292</v>
      </c>
    </row>
    <row r="1144" spans="1:20" ht="43.2" x14ac:dyDescent="0.3">
      <c r="A1144">
        <v>3888</v>
      </c>
      <c r="B1144" s="3" t="s">
        <v>3884</v>
      </c>
      <c r="C1144" s="3" t="s">
        <v>7995</v>
      </c>
      <c r="D1144">
        <v>2000</v>
      </c>
      <c r="E1144">
        <v>542</v>
      </c>
      <c r="F1144" t="s">
        <v>8220</v>
      </c>
      <c r="G1144" t="s">
        <v>8224</v>
      </c>
      <c r="H1144" t="s">
        <v>8246</v>
      </c>
      <c r="I1144">
        <v>1488114358</v>
      </c>
      <c r="J1144">
        <v>1485522358</v>
      </c>
      <c r="K1144" t="b">
        <v>0</v>
      </c>
      <c r="L1144">
        <v>14</v>
      </c>
      <c r="M1144" t="b">
        <v>0</v>
      </c>
      <c r="N1144" t="s">
        <v>8270</v>
      </c>
      <c r="O1144" s="5">
        <f>((E1144/D1144) *100)</f>
        <v>27.1</v>
      </c>
      <c r="P1144" s="6">
        <f>IF(L1144 = 0, 0, E1144/L1144)</f>
        <v>38.714285714285715</v>
      </c>
      <c r="Q1144" t="str">
        <f>MID(N1144,1,FIND("/",N1144,1)-1)</f>
        <v>theater</v>
      </c>
      <c r="R1144" t="str">
        <f>MID(N1144,FIND("/",N1144,1)+1,LEN(N1144))</f>
        <v>plays</v>
      </c>
      <c r="S1144" s="10">
        <f>(((J1144/60)/60)/24)+DATE(1970,1,1)+(-5/24)</f>
        <v>42762.337476851848</v>
      </c>
      <c r="T1144" s="10">
        <f>(((I1144/60)/60)/24)+DATE(1970,1,1)+(-5/24)</f>
        <v>42792.337476851848</v>
      </c>
    </row>
    <row r="1145" spans="1:20" ht="57.6" x14ac:dyDescent="0.3">
      <c r="A1145">
        <v>2181</v>
      </c>
      <c r="B1145" s="3" t="s">
        <v>2181</v>
      </c>
      <c r="C1145" s="3" t="s">
        <v>6290</v>
      </c>
      <c r="D1145">
        <v>2000</v>
      </c>
      <c r="E1145">
        <v>3062</v>
      </c>
      <c r="F1145" t="s">
        <v>8218</v>
      </c>
      <c r="G1145" t="s">
        <v>8223</v>
      </c>
      <c r="H1145" t="s">
        <v>8245</v>
      </c>
      <c r="I1145">
        <v>1487635653</v>
      </c>
      <c r="J1145">
        <v>1486426053</v>
      </c>
      <c r="K1145" t="b">
        <v>0</v>
      </c>
      <c r="L1145">
        <v>53</v>
      </c>
      <c r="M1145" t="b">
        <v>1</v>
      </c>
      <c r="N1145" t="s">
        <v>8296</v>
      </c>
      <c r="O1145" s="5">
        <f>((E1145/D1145) *100)</f>
        <v>153.1</v>
      </c>
      <c r="P1145" s="6">
        <f>IF(L1145 = 0, 0, E1145/L1145)</f>
        <v>57.773584905660378</v>
      </c>
      <c r="Q1145" t="str">
        <f>MID(N1145,1,FIND("/",N1145,1)-1)</f>
        <v>games</v>
      </c>
      <c r="R1145" t="str">
        <f>MID(N1145,FIND("/",N1145,1)+1,LEN(N1145))</f>
        <v>tabletop games</v>
      </c>
      <c r="S1145" s="10">
        <f>(((J1145/60)/60)/24)+DATE(1970,1,1)+(-5/24)</f>
        <v>42772.796909722216</v>
      </c>
      <c r="T1145" s="10">
        <f>(((I1145/60)/60)/24)+DATE(1970,1,1)+(-5/24)</f>
        <v>42786.796909722216</v>
      </c>
    </row>
    <row r="1146" spans="1:20" ht="72" x14ac:dyDescent="0.3">
      <c r="A1146">
        <v>3290</v>
      </c>
      <c r="B1146" s="3" t="s">
        <v>3289</v>
      </c>
      <c r="C1146" s="3" t="s">
        <v>7399</v>
      </c>
      <c r="D1146">
        <v>2000</v>
      </c>
      <c r="E1146">
        <v>2424</v>
      </c>
      <c r="F1146" t="s">
        <v>8218</v>
      </c>
      <c r="G1146" t="s">
        <v>8224</v>
      </c>
      <c r="H1146" t="s">
        <v>8246</v>
      </c>
      <c r="I1146">
        <v>1489234891</v>
      </c>
      <c r="J1146">
        <v>1486642891</v>
      </c>
      <c r="K1146" t="b">
        <v>0</v>
      </c>
      <c r="L1146">
        <v>72</v>
      </c>
      <c r="M1146" t="b">
        <v>1</v>
      </c>
      <c r="N1146" t="s">
        <v>8270</v>
      </c>
      <c r="O1146" s="5">
        <f>((E1146/D1146) *100)</f>
        <v>121.2</v>
      </c>
      <c r="P1146" s="6">
        <f>IF(L1146 = 0, 0, E1146/L1146)</f>
        <v>33.666666666666664</v>
      </c>
      <c r="Q1146" t="str">
        <f>MID(N1146,1,FIND("/",N1146,1)-1)</f>
        <v>theater</v>
      </c>
      <c r="R1146" t="str">
        <f>MID(N1146,FIND("/",N1146,1)+1,LEN(N1146))</f>
        <v>plays</v>
      </c>
      <c r="S1146" s="10">
        <f>(((J1146/60)/60)/24)+DATE(1970,1,1)+(-5/24)</f>
        <v>42775.306608796294</v>
      </c>
      <c r="T1146" s="10">
        <f>(((I1146/60)/60)/24)+DATE(1970,1,1)+(-5/24)</f>
        <v>42805.306608796294</v>
      </c>
    </row>
    <row r="1147" spans="1:20" ht="43.2" x14ac:dyDescent="0.3">
      <c r="A1147">
        <v>2615</v>
      </c>
      <c r="B1147" s="3" t="s">
        <v>2614</v>
      </c>
      <c r="C1147" s="3" t="s">
        <v>6724</v>
      </c>
      <c r="D1147">
        <v>2001</v>
      </c>
      <c r="E114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8300</v>
      </c>
      <c r="O1147" s="5">
        <f>((E1147/D1147) *100)</f>
        <v>169.76511744127936</v>
      </c>
      <c r="P1147" s="6">
        <f>IF(L1147 = 0, 0, E1147/L1147)</f>
        <v>47.180555555555557</v>
      </c>
      <c r="Q1147" t="str">
        <f>MID(N1147,1,FIND("/",N1147,1)-1)</f>
        <v>technology</v>
      </c>
      <c r="R1147" t="str">
        <f>MID(N1147,FIND("/",N1147,1)+1,LEN(N1147))</f>
        <v>space exploration</v>
      </c>
      <c r="S1147" s="10">
        <f>(((J1147/60)/60)/24)+DATE(1970,1,1)+(-5/24)</f>
        <v>42453.288935185185</v>
      </c>
      <c r="T1147" s="10">
        <f>(((I1147/60)/60)/24)+DATE(1970,1,1)+(-5/24)</f>
        <v>42490.291666666664</v>
      </c>
    </row>
    <row r="1148" spans="1:20" ht="43.2" x14ac:dyDescent="0.3">
      <c r="A1148">
        <v>879</v>
      </c>
      <c r="B1148" s="3" t="s">
        <v>879</v>
      </c>
      <c r="C1148" s="3" t="s">
        <v>4988</v>
      </c>
      <c r="D1148">
        <v>2100</v>
      </c>
      <c r="E114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8277</v>
      </c>
      <c r="O1148" s="5">
        <f>((E1148/D1148) *100)</f>
        <v>30.666666666666664</v>
      </c>
      <c r="P1148" s="6">
        <f>IF(L1148 = 0, 0, E1148/L1148)</f>
        <v>21.466666666666665</v>
      </c>
      <c r="Q1148" t="str">
        <f>MID(N1148,1,FIND("/",N1148,1)-1)</f>
        <v>music</v>
      </c>
      <c r="R1148" t="str">
        <f>MID(N1148,FIND("/",N1148,1)+1,LEN(N1148))</f>
        <v>jazz</v>
      </c>
      <c r="S1148" s="10">
        <f>(((J1148/60)/60)/24)+DATE(1970,1,1)+(-5/24)</f>
        <v>41037.621585648143</v>
      </c>
      <c r="T1148" s="10">
        <f>(((I1148/60)/60)/24)+DATE(1970,1,1)+(-5/24)</f>
        <v>41058.621585648143</v>
      </c>
    </row>
    <row r="1149" spans="1:20" ht="57.6" x14ac:dyDescent="0.3">
      <c r="A1149">
        <v>1119</v>
      </c>
      <c r="B1149" s="3" t="s">
        <v>1119</v>
      </c>
      <c r="C1149" s="3" t="s">
        <v>5228</v>
      </c>
      <c r="D1149">
        <v>2100</v>
      </c>
      <c r="E1149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8281</v>
      </c>
      <c r="O1149" s="5">
        <f>((E1149/D1149) *100)</f>
        <v>0.23809523809523811</v>
      </c>
      <c r="P1149" s="6">
        <f>IF(L1149 = 0, 0, E1149/L1149)</f>
        <v>5</v>
      </c>
      <c r="Q1149" t="str">
        <f>MID(N1149,1,FIND("/",N1149,1)-1)</f>
        <v>games</v>
      </c>
      <c r="R1149" t="str">
        <f>MID(N1149,FIND("/",N1149,1)+1,LEN(N1149))</f>
        <v>video games</v>
      </c>
      <c r="S1149" s="10">
        <f>(((J1149/60)/60)/24)+DATE(1970,1,1)+(-5/24)</f>
        <v>41722.584074074075</v>
      </c>
      <c r="T1149" s="10">
        <f>(((I1149/60)/60)/24)+DATE(1970,1,1)+(-5/24)</f>
        <v>41735.584074074075</v>
      </c>
    </row>
    <row r="1150" spans="1:20" ht="43.2" x14ac:dyDescent="0.3">
      <c r="A1150">
        <v>3448</v>
      </c>
      <c r="B1150" s="3" t="s">
        <v>3446</v>
      </c>
      <c r="C1150" s="3" t="s">
        <v>7557</v>
      </c>
      <c r="D1150">
        <v>2100</v>
      </c>
      <c r="E1150">
        <v>2305</v>
      </c>
      <c r="F1150" t="s">
        <v>8218</v>
      </c>
      <c r="G1150" t="s">
        <v>8223</v>
      </c>
      <c r="H1150" t="s">
        <v>8245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8270</v>
      </c>
      <c r="O1150" s="5">
        <f>((E1150/D1150) *100)</f>
        <v>109.76190476190477</v>
      </c>
      <c r="P1150" s="6">
        <f>IF(L1150 = 0, 0, E1150/L1150)</f>
        <v>51.222222222222221</v>
      </c>
      <c r="Q1150" t="str">
        <f>MID(N1150,1,FIND("/",N1150,1)-1)</f>
        <v>theater</v>
      </c>
      <c r="R1150" t="str">
        <f>MID(N1150,FIND("/",N1150,1)+1,LEN(N1150))</f>
        <v>plays</v>
      </c>
      <c r="S1150" s="10">
        <f>(((J1150/60)/60)/24)+DATE(1970,1,1)+(-5/24)</f>
        <v>41959.910752314812</v>
      </c>
      <c r="T1150" s="10">
        <f>(((I1150/60)/60)/24)+DATE(1970,1,1)+(-5/24)</f>
        <v>41989.910752314812</v>
      </c>
    </row>
    <row r="1151" spans="1:20" ht="43.2" x14ac:dyDescent="0.3">
      <c r="A1151">
        <v>1673</v>
      </c>
      <c r="B1151" s="3" t="s">
        <v>1673</v>
      </c>
      <c r="C1151" s="3" t="s">
        <v>5782</v>
      </c>
      <c r="D1151">
        <v>2100</v>
      </c>
      <c r="E1151">
        <v>2690</v>
      </c>
      <c r="F1151" t="s">
        <v>8218</v>
      </c>
      <c r="G1151" t="s">
        <v>8223</v>
      </c>
      <c r="H1151" t="s">
        <v>8245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8291</v>
      </c>
      <c r="O1151" s="5">
        <f>((E1151/D1151) *100)</f>
        <v>128.09523809523807</v>
      </c>
      <c r="P1151" s="6">
        <f>IF(L1151 = 0, 0, E1151/L1151)</f>
        <v>45.593220338983052</v>
      </c>
      <c r="Q1151" t="str">
        <f>MID(N1151,1,FIND("/",N1151,1)-1)</f>
        <v>music</v>
      </c>
      <c r="R1151" t="str">
        <f>MID(N1151,FIND("/",N1151,1)+1,LEN(N1151))</f>
        <v>pop</v>
      </c>
      <c r="S1151" s="10">
        <f>(((J1151/60)/60)/24)+DATE(1970,1,1)+(-5/24)</f>
        <v>42039.670046296298</v>
      </c>
      <c r="T1151" s="10">
        <f>(((I1151/60)/60)/24)+DATE(1970,1,1)+(-5/24)</f>
        <v>42069.670046296298</v>
      </c>
    </row>
    <row r="1152" spans="1:20" ht="43.2" x14ac:dyDescent="0.3">
      <c r="A1152">
        <v>3548</v>
      </c>
      <c r="B1152" s="3" t="s">
        <v>3546</v>
      </c>
      <c r="C1152" s="3" t="s">
        <v>7657</v>
      </c>
      <c r="D1152">
        <v>2100</v>
      </c>
      <c r="E1152">
        <v>2140</v>
      </c>
      <c r="F1152" t="s">
        <v>8218</v>
      </c>
      <c r="G1152" t="s">
        <v>8223</v>
      </c>
      <c r="H1152" t="s">
        <v>8245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8270</v>
      </c>
      <c r="O1152" s="5">
        <f>((E1152/D1152) *100)</f>
        <v>101.9047619047619</v>
      </c>
      <c r="P1152" s="6">
        <f>IF(L1152 = 0, 0, E1152/L1152)</f>
        <v>164.61538461538461</v>
      </c>
      <c r="Q1152" t="str">
        <f>MID(N1152,1,FIND("/",N1152,1)-1)</f>
        <v>theater</v>
      </c>
      <c r="R1152" t="str">
        <f>MID(N1152,FIND("/",N1152,1)+1,LEN(N1152))</f>
        <v>plays</v>
      </c>
      <c r="S1152" s="10">
        <f>(((J1152/60)/60)/24)+DATE(1970,1,1)+(-5/24)</f>
        <v>42411.733958333331</v>
      </c>
      <c r="T1152" s="10">
        <f>(((I1152/60)/60)/24)+DATE(1970,1,1)+(-5/24)</f>
        <v>42433.833333333336</v>
      </c>
    </row>
    <row r="1153" spans="1:20" ht="43.2" x14ac:dyDescent="0.3">
      <c r="A1153">
        <v>2676</v>
      </c>
      <c r="B1153" s="3" t="s">
        <v>2675</v>
      </c>
      <c r="C1153" s="3" t="s">
        <v>6785</v>
      </c>
      <c r="D1153">
        <v>2100</v>
      </c>
      <c r="E1153">
        <v>1058</v>
      </c>
      <c r="F1153" t="s">
        <v>8220</v>
      </c>
      <c r="G1153" t="s">
        <v>8228</v>
      </c>
      <c r="H1153" t="s">
        <v>8250</v>
      </c>
      <c r="I1153">
        <v>1463929174</v>
      </c>
      <c r="J1153">
        <v>1461337174</v>
      </c>
      <c r="K1153" t="b">
        <v>0</v>
      </c>
      <c r="L1153">
        <v>9</v>
      </c>
      <c r="M1153" t="b">
        <v>0</v>
      </c>
      <c r="N1153" t="s">
        <v>8301</v>
      </c>
      <c r="O1153" s="5">
        <f>((E1153/D1153) *100)</f>
        <v>50.38095238095238</v>
      </c>
      <c r="P1153" s="6">
        <f>IF(L1153 = 0, 0, E1153/L1153)</f>
        <v>117.55555555555556</v>
      </c>
      <c r="Q1153" t="str">
        <f>MID(N1153,1,FIND("/",N1153,1)-1)</f>
        <v>technology</v>
      </c>
      <c r="R1153" t="str">
        <f>MID(N1153,FIND("/",N1153,1)+1,LEN(N1153))</f>
        <v>makerspaces</v>
      </c>
      <c r="S1153" s="10">
        <f>(((J1153/60)/60)/24)+DATE(1970,1,1)+(-5/24)</f>
        <v>42482.416365740741</v>
      </c>
      <c r="T1153" s="10">
        <f>(((I1153/60)/60)/24)+DATE(1970,1,1)+(-5/24)</f>
        <v>42512.416365740741</v>
      </c>
    </row>
    <row r="1154" spans="1:20" ht="43.2" x14ac:dyDescent="0.3">
      <c r="A1154">
        <v>3813</v>
      </c>
      <c r="B1154" s="3" t="s">
        <v>3809</v>
      </c>
      <c r="C1154" s="3" t="s">
        <v>7922</v>
      </c>
      <c r="D1154">
        <v>2100</v>
      </c>
      <c r="E1154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8270</v>
      </c>
      <c r="O1154" s="5">
        <f>((E1154/D1154) *100)</f>
        <v>100.95190476190474</v>
      </c>
      <c r="P1154" s="6">
        <f>IF(L1154 = 0, 0, E1154/L1154)</f>
        <v>78.518148148148143</v>
      </c>
      <c r="Q1154" t="str">
        <f>MID(N1154,1,FIND("/",N1154,1)-1)</f>
        <v>theater</v>
      </c>
      <c r="R1154" t="str">
        <f>MID(N1154,FIND("/",N1154,1)+1,LEN(N1154))</f>
        <v>plays</v>
      </c>
      <c r="S1154" s="10">
        <f>(((J1154/60)/60)/24)+DATE(1970,1,1)+(-5/24)</f>
        <v>42497.067372685182</v>
      </c>
      <c r="T1154" s="10">
        <f>(((I1154/60)/60)/24)+DATE(1970,1,1)+(-5/24)</f>
        <v>42535.696527777771</v>
      </c>
    </row>
    <row r="1155" spans="1:20" ht="43.2" x14ac:dyDescent="0.3">
      <c r="A1155">
        <v>72</v>
      </c>
      <c r="B1155" s="3" t="s">
        <v>74</v>
      </c>
      <c r="C1155" s="3" t="s">
        <v>4182</v>
      </c>
      <c r="D1155">
        <v>2200</v>
      </c>
      <c r="E1155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8265</v>
      </c>
      <c r="O1155" s="5">
        <f>((E1155/D1155) *100)</f>
        <v>108.40909090909091</v>
      </c>
      <c r="P1155" s="6">
        <f>IF(L1155 = 0, 0, E1155/L1155)</f>
        <v>58.170731707317074</v>
      </c>
      <c r="Q1155" t="str">
        <f>MID(N1155,1,FIND("/",N1155,1)-1)</f>
        <v>film &amp; video</v>
      </c>
      <c r="R1155" t="str">
        <f>MID(N1155,FIND("/",N1155,1)+1,LEN(N1155))</f>
        <v>shorts</v>
      </c>
      <c r="S1155" s="10">
        <f>(((J1155/60)/60)/24)+DATE(1970,1,1)+(-5/24)</f>
        <v>41207.801863425921</v>
      </c>
      <c r="T1155" s="10">
        <f>(((I1155/60)/60)/24)+DATE(1970,1,1)+(-5/24)</f>
        <v>41227.791666666664</v>
      </c>
    </row>
    <row r="1156" spans="1:20" ht="43.2" x14ac:dyDescent="0.3">
      <c r="A1156">
        <v>865</v>
      </c>
      <c r="B1156" s="3" t="s">
        <v>865</v>
      </c>
      <c r="C1156" s="3" t="s">
        <v>4974</v>
      </c>
      <c r="D1156">
        <v>2200</v>
      </c>
      <c r="E1156">
        <v>45</v>
      </c>
      <c r="F1156" t="s">
        <v>8220</v>
      </c>
      <c r="G1156" t="s">
        <v>8223</v>
      </c>
      <c r="H1156" t="s">
        <v>8245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8277</v>
      </c>
      <c r="O1156" s="5">
        <f>((E1156/D1156) *100)</f>
        <v>2.0454545454545454</v>
      </c>
      <c r="P1156" s="6">
        <f>IF(L1156 = 0, 0, E1156/L1156)</f>
        <v>22.5</v>
      </c>
      <c r="Q1156" t="str">
        <f>MID(N1156,1,FIND("/",N1156,1)-1)</f>
        <v>music</v>
      </c>
      <c r="R1156" t="str">
        <f>MID(N1156,FIND("/",N1156,1)+1,LEN(N1156))</f>
        <v>jazz</v>
      </c>
      <c r="S1156" s="10">
        <f>(((J1156/60)/60)/24)+DATE(1970,1,1)+(-5/24)</f>
        <v>41230.564780092594</v>
      </c>
      <c r="T1156" s="10">
        <f>(((I1156/60)/60)/24)+DATE(1970,1,1)+(-5/24)</f>
        <v>41290.564780092594</v>
      </c>
    </row>
    <row r="1157" spans="1:20" ht="43.2" x14ac:dyDescent="0.3">
      <c r="A1157">
        <v>2106</v>
      </c>
      <c r="B1157" s="3" t="s">
        <v>2106</v>
      </c>
      <c r="C1157" s="3" t="s">
        <v>6215</v>
      </c>
      <c r="D1157">
        <v>2200</v>
      </c>
      <c r="E1157">
        <v>2355</v>
      </c>
      <c r="F1157" t="s">
        <v>8218</v>
      </c>
      <c r="G1157" t="s">
        <v>8223</v>
      </c>
      <c r="H1157" t="s">
        <v>8245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8278</v>
      </c>
      <c r="O1157" s="5">
        <f>((E1157/D1157) *100)</f>
        <v>107.04545454545456</v>
      </c>
      <c r="P1157" s="6">
        <f>IF(L1157 = 0, 0, E1157/L1157)</f>
        <v>53.522727272727273</v>
      </c>
      <c r="Q1157" t="str">
        <f>MID(N1157,1,FIND("/",N1157,1)-1)</f>
        <v>music</v>
      </c>
      <c r="R1157" t="str">
        <f>MID(N1157,FIND("/",N1157,1)+1,LEN(N1157))</f>
        <v>indie rock</v>
      </c>
      <c r="S1157" s="10">
        <f>(((J1157/60)/60)/24)+DATE(1970,1,1)+(-5/24)</f>
        <v>41270.006643518514</v>
      </c>
      <c r="T1157" s="10">
        <f>(((I1157/60)/60)/24)+DATE(1970,1,1)+(-5/24)</f>
        <v>41300.006643518514</v>
      </c>
    </row>
    <row r="1158" spans="1:20" ht="43.2" x14ac:dyDescent="0.3">
      <c r="A1158">
        <v>3152</v>
      </c>
      <c r="B1158" s="3" t="s">
        <v>3151</v>
      </c>
      <c r="C1158" s="3" t="s">
        <v>7261</v>
      </c>
      <c r="D1158">
        <v>2200</v>
      </c>
      <c r="E1158">
        <v>2331</v>
      </c>
      <c r="F1158" t="s">
        <v>8218</v>
      </c>
      <c r="G1158" t="s">
        <v>8224</v>
      </c>
      <c r="H1158" t="s">
        <v>8246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8270</v>
      </c>
      <c r="O1158" s="5">
        <f>((E1158/D1158) *100)</f>
        <v>105.95454545454545</v>
      </c>
      <c r="P1158" s="6">
        <f>IF(L1158 = 0, 0, E1158/L1158)</f>
        <v>34.791044776119406</v>
      </c>
      <c r="Q1158" t="str">
        <f>MID(N1158,1,FIND("/",N1158,1)-1)</f>
        <v>theater</v>
      </c>
      <c r="R1158" t="str">
        <f>MID(N1158,FIND("/",N1158,1)+1,LEN(N1158))</f>
        <v>plays</v>
      </c>
      <c r="S1158" s="10">
        <f>(((J1158/60)/60)/24)+DATE(1970,1,1)+(-5/24)</f>
        <v>41550.659340277773</v>
      </c>
      <c r="T1158" s="10">
        <f>(((I1158/60)/60)/24)+DATE(1970,1,1)+(-5/24)</f>
        <v>41580.659340277773</v>
      </c>
    </row>
    <row r="1159" spans="1:20" ht="43.2" x14ac:dyDescent="0.3">
      <c r="A1159">
        <v>1069</v>
      </c>
      <c r="B1159" s="3" t="s">
        <v>1069</v>
      </c>
      <c r="C1159" s="3" t="s">
        <v>5178</v>
      </c>
      <c r="D1159">
        <v>2200</v>
      </c>
      <c r="E1159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8281</v>
      </c>
      <c r="O1159" s="5">
        <f>((E1159/D1159) *100)</f>
        <v>38.636363636363633</v>
      </c>
      <c r="P1159" s="6">
        <f>IF(L1159 = 0, 0, E1159/L1159)</f>
        <v>40.476190476190474</v>
      </c>
      <c r="Q1159" t="str">
        <f>MID(N1159,1,FIND("/",N1159,1)-1)</f>
        <v>games</v>
      </c>
      <c r="R1159" t="str">
        <f>MID(N1159,FIND("/",N1159,1)+1,LEN(N1159))</f>
        <v>video games</v>
      </c>
      <c r="S1159" s="10">
        <f>(((J1159/60)/60)/24)+DATE(1970,1,1)+(-5/24)</f>
        <v>41572.021516203698</v>
      </c>
      <c r="T1159" s="10">
        <f>(((I1159/60)/60)/24)+DATE(1970,1,1)+(-5/24)</f>
        <v>41604.06318287037</v>
      </c>
    </row>
    <row r="1160" spans="1:20" ht="28.8" x14ac:dyDescent="0.3">
      <c r="A1160">
        <v>3743</v>
      </c>
      <c r="B1160" s="3" t="s">
        <v>3739</v>
      </c>
      <c r="C1160" s="3" t="s">
        <v>7852</v>
      </c>
      <c r="D1160">
        <v>2200</v>
      </c>
      <c r="E1160">
        <v>0</v>
      </c>
      <c r="F1160" t="s">
        <v>8220</v>
      </c>
      <c r="G1160" t="s">
        <v>8223</v>
      </c>
      <c r="H1160" t="s">
        <v>8245</v>
      </c>
      <c r="I1160">
        <v>1404406964</v>
      </c>
      <c r="J1160">
        <v>1401814964</v>
      </c>
      <c r="K1160" t="b">
        <v>0</v>
      </c>
      <c r="L1160">
        <v>0</v>
      </c>
      <c r="M1160" t="b">
        <v>0</v>
      </c>
      <c r="N1160" t="s">
        <v>8270</v>
      </c>
      <c r="O1160" s="5">
        <f>((E1160/D1160) *100)</f>
        <v>0</v>
      </c>
      <c r="P1160" s="6">
        <f>IF(L1160 = 0, 0, E1160/L1160)</f>
        <v>0</v>
      </c>
      <c r="Q1160" t="str">
        <f>MID(N1160,1,FIND("/",N1160,1)-1)</f>
        <v>theater</v>
      </c>
      <c r="R1160" t="str">
        <f>MID(N1160,FIND("/",N1160,1)+1,LEN(N1160))</f>
        <v>plays</v>
      </c>
      <c r="S1160" s="10">
        <f>(((J1160/60)/60)/24)+DATE(1970,1,1)+(-5/24)</f>
        <v>41793.501898148148</v>
      </c>
      <c r="T1160" s="10">
        <f>(((I1160/60)/60)/24)+DATE(1970,1,1)+(-5/24)</f>
        <v>41823.501898148148</v>
      </c>
    </row>
    <row r="1161" spans="1:20" ht="43.2" x14ac:dyDescent="0.3">
      <c r="A1161">
        <v>3556</v>
      </c>
      <c r="B1161" s="3" t="s">
        <v>3554</v>
      </c>
      <c r="C1161" s="3" t="s">
        <v>7665</v>
      </c>
      <c r="D1161">
        <v>2200</v>
      </c>
      <c r="E1161">
        <v>2210</v>
      </c>
      <c r="F1161" t="s">
        <v>8218</v>
      </c>
      <c r="G1161" t="s">
        <v>8224</v>
      </c>
      <c r="H1161" t="s">
        <v>8246</v>
      </c>
      <c r="I1161">
        <v>1408289724</v>
      </c>
      <c r="J1161">
        <v>1403105724</v>
      </c>
      <c r="K1161" t="b">
        <v>0</v>
      </c>
      <c r="L1161">
        <v>20</v>
      </c>
      <c r="M1161" t="b">
        <v>1</v>
      </c>
      <c r="N1161" t="s">
        <v>8270</v>
      </c>
      <c r="O1161" s="5">
        <f>((E1161/D1161) *100)</f>
        <v>100.45454545454547</v>
      </c>
      <c r="P1161" s="6">
        <f>IF(L1161 = 0, 0, E1161/L1161)</f>
        <v>110.5</v>
      </c>
      <c r="Q1161" t="str">
        <f>MID(N1161,1,FIND("/",N1161,1)-1)</f>
        <v>theater</v>
      </c>
      <c r="R1161" t="str">
        <f>MID(N1161,FIND("/",N1161,1)+1,LEN(N1161))</f>
        <v>plays</v>
      </c>
      <c r="S1161" s="10">
        <f>(((J1161/60)/60)/24)+DATE(1970,1,1)+(-5/24)</f>
        <v>41808.441249999996</v>
      </c>
      <c r="T1161" s="10">
        <f>(((I1161/60)/60)/24)+DATE(1970,1,1)+(-5/24)</f>
        <v>41868.441249999996</v>
      </c>
    </row>
    <row r="1162" spans="1:20" ht="28.8" x14ac:dyDescent="0.3">
      <c r="A1162">
        <v>2258</v>
      </c>
      <c r="B1162" s="3" t="s">
        <v>2258</v>
      </c>
      <c r="C1162" s="3" t="s">
        <v>6367</v>
      </c>
      <c r="D1162">
        <v>2200</v>
      </c>
      <c r="E1162">
        <v>3223</v>
      </c>
      <c r="F1162" t="s">
        <v>8218</v>
      </c>
      <c r="G1162" t="s">
        <v>8223</v>
      </c>
      <c r="H1162" t="s">
        <v>8245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8296</v>
      </c>
      <c r="O1162" s="5">
        <f>((E1162/D1162) *100)</f>
        <v>146.5</v>
      </c>
      <c r="P1162" s="6">
        <f>IF(L1162 = 0, 0, E1162/L1162)</f>
        <v>15.721951219512196</v>
      </c>
      <c r="Q1162" t="str">
        <f>MID(N1162,1,FIND("/",N1162,1)-1)</f>
        <v>games</v>
      </c>
      <c r="R1162" t="str">
        <f>MID(N1162,FIND("/",N1162,1)+1,LEN(N1162))</f>
        <v>tabletop games</v>
      </c>
      <c r="S1162" s="10">
        <f>(((J1162/60)/60)/24)+DATE(1970,1,1)+(-5/24)</f>
        <v>42136.542673611104</v>
      </c>
      <c r="T1162" s="10">
        <f>(((I1162/60)/60)/24)+DATE(1970,1,1)+(-5/24)</f>
        <v>42166.542673611104</v>
      </c>
    </row>
    <row r="1163" spans="1:20" ht="43.2" x14ac:dyDescent="0.3">
      <c r="A1163">
        <v>105</v>
      </c>
      <c r="B1163" s="3" t="s">
        <v>107</v>
      </c>
      <c r="C1163" s="3" t="s">
        <v>4215</v>
      </c>
      <c r="D1163">
        <v>2200</v>
      </c>
      <c r="E1163">
        <v>2363</v>
      </c>
      <c r="F1163" t="s">
        <v>8218</v>
      </c>
      <c r="G1163" t="s">
        <v>8223</v>
      </c>
      <c r="H1163" t="s">
        <v>8245</v>
      </c>
      <c r="I1163">
        <v>1463184000</v>
      </c>
      <c r="J1163">
        <v>1461605020</v>
      </c>
      <c r="K1163" t="b">
        <v>0</v>
      </c>
      <c r="L1163">
        <v>60</v>
      </c>
      <c r="M1163" t="b">
        <v>1</v>
      </c>
      <c r="N1163" t="s">
        <v>8265</v>
      </c>
      <c r="O1163" s="5">
        <f>((E1163/D1163) *100)</f>
        <v>107.40909090909089</v>
      </c>
      <c r="P1163" s="6">
        <f>IF(L1163 = 0, 0, E1163/L1163)</f>
        <v>39.383333333333333</v>
      </c>
      <c r="Q1163" t="str">
        <f>MID(N1163,1,FIND("/",N1163,1)-1)</f>
        <v>film &amp; video</v>
      </c>
      <c r="R1163" t="str">
        <f>MID(N1163,FIND("/",N1163,1)+1,LEN(N1163))</f>
        <v>shorts</v>
      </c>
      <c r="S1163" s="10">
        <f>(((J1163/60)/60)/24)+DATE(1970,1,1)+(-5/24)</f>
        <v>42485.516435185178</v>
      </c>
      <c r="T1163" s="10">
        <f>(((I1163/60)/60)/24)+DATE(1970,1,1)+(-5/24)</f>
        <v>42503.791666666664</v>
      </c>
    </row>
    <row r="1164" spans="1:20" ht="43.2" x14ac:dyDescent="0.3">
      <c r="A1164">
        <v>760</v>
      </c>
      <c r="B1164" s="3" t="s">
        <v>760</v>
      </c>
      <c r="C1164" s="3" t="s">
        <v>4869</v>
      </c>
      <c r="D1164">
        <v>2200</v>
      </c>
      <c r="E1164">
        <v>0</v>
      </c>
      <c r="F1164" t="s">
        <v>8220</v>
      </c>
      <c r="G1164" t="s">
        <v>8223</v>
      </c>
      <c r="H1164" t="s">
        <v>8245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8274</v>
      </c>
      <c r="O1164" s="5">
        <f>((E1164/D1164) *100)</f>
        <v>0</v>
      </c>
      <c r="P1164" s="6">
        <f>IF(L1164 = 0, 0, E1164/L1164)</f>
        <v>0</v>
      </c>
      <c r="Q1164" t="str">
        <f>MID(N1164,1,FIND("/",N1164,1)-1)</f>
        <v>publishing</v>
      </c>
      <c r="R1164" t="str">
        <f>MID(N1164,FIND("/",N1164,1)+1,LEN(N1164))</f>
        <v>fiction</v>
      </c>
      <c r="S1164" s="10">
        <f>(((J1164/60)/60)/24)+DATE(1970,1,1)+(-5/24)</f>
        <v>42670.555706018517</v>
      </c>
      <c r="T1164" s="10">
        <f>(((I1164/60)/60)/24)+DATE(1970,1,1)+(-5/24)</f>
        <v>42700.597372685181</v>
      </c>
    </row>
    <row r="1165" spans="1:20" ht="43.2" x14ac:dyDescent="0.3">
      <c r="A1165">
        <v>1221</v>
      </c>
      <c r="B1165" s="3" t="s">
        <v>1221</v>
      </c>
      <c r="C1165" s="3" t="s">
        <v>5330</v>
      </c>
      <c r="D1165">
        <v>2200</v>
      </c>
      <c r="E1165">
        <v>2451.0100000000002</v>
      </c>
      <c r="F1165" t="s">
        <v>8218</v>
      </c>
      <c r="G1165" t="s">
        <v>8224</v>
      </c>
      <c r="H1165" t="s">
        <v>8246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8284</v>
      </c>
      <c r="O1165" s="5">
        <f>((E1165/D1165) *100)</f>
        <v>111.40954545454547</v>
      </c>
      <c r="P1165" s="6">
        <f>IF(L1165 = 0, 0, E1165/L1165)</f>
        <v>23.796213592233013</v>
      </c>
      <c r="Q1165" t="str">
        <f>MID(N1165,1,FIND("/",N1165,1)-1)</f>
        <v>photography</v>
      </c>
      <c r="R1165" t="str">
        <f>MID(N1165,FIND("/",N1165,1)+1,LEN(N1165))</f>
        <v>photobooks</v>
      </c>
      <c r="S1165" s="10">
        <f>(((J1165/60)/60)/24)+DATE(1970,1,1)+(-5/24)</f>
        <v>42680.267222222225</v>
      </c>
      <c r="T1165" s="10">
        <f>(((I1165/60)/60)/24)+DATE(1970,1,1)+(-5/24)</f>
        <v>42707.791666666664</v>
      </c>
    </row>
    <row r="1166" spans="1:20" ht="43.2" x14ac:dyDescent="0.3">
      <c r="A1166">
        <v>1383</v>
      </c>
      <c r="B1166" s="3" t="s">
        <v>1383</v>
      </c>
      <c r="C1166" s="3" t="s">
        <v>5492</v>
      </c>
      <c r="D1166">
        <v>2200</v>
      </c>
      <c r="E1166">
        <v>4673</v>
      </c>
      <c r="F1166" t="s">
        <v>8218</v>
      </c>
      <c r="G1166" t="s">
        <v>8228</v>
      </c>
      <c r="H1166" t="s">
        <v>8250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8275</v>
      </c>
      <c r="O1166" s="5">
        <f>((E1166/D1166) *100)</f>
        <v>212.40909090909091</v>
      </c>
      <c r="P1166" s="6">
        <f>IF(L1166 = 0, 0, E1166/L1166)</f>
        <v>50.247311827956992</v>
      </c>
      <c r="Q1166" t="str">
        <f>MID(N1166,1,FIND("/",N1166,1)-1)</f>
        <v>music</v>
      </c>
      <c r="R1166" t="str">
        <f>MID(N1166,FIND("/",N1166,1)+1,LEN(N1166))</f>
        <v>rock</v>
      </c>
      <c r="S1166" s="10">
        <f>(((J1166/60)/60)/24)+DATE(1970,1,1)+(-5/24)</f>
        <v>42706.866643518515</v>
      </c>
      <c r="T1166" s="10">
        <f>(((I1166/60)/60)/24)+DATE(1970,1,1)+(-5/24)</f>
        <v>42726.866643518515</v>
      </c>
    </row>
    <row r="1167" spans="1:20" ht="43.2" x14ac:dyDescent="0.3">
      <c r="A1167">
        <v>745</v>
      </c>
      <c r="B1167" s="3" t="s">
        <v>745</v>
      </c>
      <c r="C1167" s="3" t="s">
        <v>4854</v>
      </c>
      <c r="D1167">
        <v>2220</v>
      </c>
      <c r="E116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8273</v>
      </c>
      <c r="O1167" s="5">
        <f>((E1167/D1167) *100)</f>
        <v>179.09909909909908</v>
      </c>
      <c r="P1167" s="6">
        <f>IF(L1167 = 0, 0, E1167/L1167)</f>
        <v>53.729729729729726</v>
      </c>
      <c r="Q1167" t="str">
        <f>MID(N1167,1,FIND("/",N1167,1)-1)</f>
        <v>publishing</v>
      </c>
      <c r="R1167" t="str">
        <f>MID(N1167,FIND("/",N1167,1)+1,LEN(N1167))</f>
        <v>nonfiction</v>
      </c>
      <c r="S1167" s="10">
        <f>(((J1167/60)/60)/24)+DATE(1970,1,1)+(-5/24)</f>
        <v>41367.363946759258</v>
      </c>
      <c r="T1167" s="10">
        <f>(((I1167/60)/60)/24)+DATE(1970,1,1)+(-5/24)</f>
        <v>41397.363946759258</v>
      </c>
    </row>
    <row r="1168" spans="1:20" ht="43.2" x14ac:dyDescent="0.3">
      <c r="A1168">
        <v>4081</v>
      </c>
      <c r="B1168" s="3" t="s">
        <v>4076</v>
      </c>
      <c r="C1168" s="3" t="s">
        <v>8183</v>
      </c>
      <c r="D1168">
        <v>2224</v>
      </c>
      <c r="E116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8270</v>
      </c>
      <c r="O1168" s="5">
        <f>((E1168/D1168) *100)</f>
        <v>15.737410071942445</v>
      </c>
      <c r="P1168" s="6">
        <f>IF(L1168 = 0, 0, E1168/L1168)</f>
        <v>29.166666666666668</v>
      </c>
      <c r="Q1168" t="str">
        <f>MID(N1168,1,FIND("/",N1168,1)-1)</f>
        <v>theater</v>
      </c>
      <c r="R1168" t="str">
        <f>MID(N1168,FIND("/",N1168,1)+1,LEN(N1168))</f>
        <v>plays</v>
      </c>
      <c r="S1168" s="10">
        <f>(((J1168/60)/60)/24)+DATE(1970,1,1)+(-5/24)</f>
        <v>42041.372974537029</v>
      </c>
      <c r="T1168" s="10">
        <f>(((I1168/60)/60)/24)+DATE(1970,1,1)+(-5/24)</f>
        <v>42071.331307870372</v>
      </c>
    </row>
    <row r="1169" spans="1:20" ht="43.2" x14ac:dyDescent="0.3">
      <c r="A1169">
        <v>1543</v>
      </c>
      <c r="B1169" s="3" t="s">
        <v>1543</v>
      </c>
      <c r="C1169" s="3" t="s">
        <v>5652</v>
      </c>
      <c r="D1169">
        <v>2250</v>
      </c>
      <c r="E1169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8288</v>
      </c>
      <c r="O1169" s="5">
        <f>((E1169/D1169) *100)</f>
        <v>0.44444444444444442</v>
      </c>
      <c r="P1169" s="6">
        <f>IF(L1169 = 0, 0, E1169/L1169)</f>
        <v>10</v>
      </c>
      <c r="Q1169" t="str">
        <f>MID(N1169,1,FIND("/",N1169,1)-1)</f>
        <v>photography</v>
      </c>
      <c r="R1169" t="str">
        <f>MID(N1169,FIND("/",N1169,1)+1,LEN(N1169))</f>
        <v>nature</v>
      </c>
      <c r="S1169" s="10">
        <f>(((J1169/60)/60)/24)+DATE(1970,1,1)+(-5/24)</f>
        <v>41935.301319444443</v>
      </c>
      <c r="T1169" s="10">
        <f>(((I1169/60)/60)/24)+DATE(1970,1,1)+(-5/24)</f>
        <v>41965.342986111107</v>
      </c>
    </row>
    <row r="1170" spans="1:20" ht="43.2" x14ac:dyDescent="0.3">
      <c r="A1170">
        <v>3252</v>
      </c>
      <c r="B1170" s="3" t="s">
        <v>3251</v>
      </c>
      <c r="C1170" s="3" t="s">
        <v>7361</v>
      </c>
      <c r="D1170">
        <v>2250</v>
      </c>
      <c r="E1170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8270</v>
      </c>
      <c r="O1170" s="5">
        <f>((E1170/D1170) *100)</f>
        <v>127.82222222222221</v>
      </c>
      <c r="P1170" s="6">
        <f>IF(L1170 = 0, 0, E1170/L1170)</f>
        <v>57.52</v>
      </c>
      <c r="Q1170" t="str">
        <f>MID(N1170,1,FIND("/",N1170,1)-1)</f>
        <v>theater</v>
      </c>
      <c r="R1170" t="str">
        <f>MID(N1170,FIND("/",N1170,1)+1,LEN(N1170))</f>
        <v>plays</v>
      </c>
      <c r="S1170" s="10">
        <f>(((J1170/60)/60)/24)+DATE(1970,1,1)+(-5/24)</f>
        <v>42590.264351851853</v>
      </c>
      <c r="T1170" s="10">
        <f>(((I1170/60)/60)/24)+DATE(1970,1,1)+(-5/24)</f>
        <v>42620.264351851853</v>
      </c>
    </row>
    <row r="1171" spans="1:20" ht="43.2" x14ac:dyDescent="0.3">
      <c r="A1171">
        <v>1648</v>
      </c>
      <c r="B1171" s="3" t="s">
        <v>1648</v>
      </c>
      <c r="C1171" s="3" t="s">
        <v>5757</v>
      </c>
      <c r="D1171">
        <v>2300</v>
      </c>
      <c r="E1171">
        <v>2881</v>
      </c>
      <c r="F1171" t="s">
        <v>8218</v>
      </c>
      <c r="G1171" t="s">
        <v>8223</v>
      </c>
      <c r="H1171" t="s">
        <v>8245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8291</v>
      </c>
      <c r="O1171" s="5">
        <f>((E1171/D1171) *100)</f>
        <v>125.26086956521738</v>
      </c>
      <c r="P1171" s="6">
        <f>IF(L1171 = 0, 0, E1171/L1171)</f>
        <v>32.011111111111113</v>
      </c>
      <c r="Q1171" t="str">
        <f>MID(N1171,1,FIND("/",N1171,1)-1)</f>
        <v>music</v>
      </c>
      <c r="R1171" t="str">
        <f>MID(N1171,FIND("/",N1171,1)+1,LEN(N1171))</f>
        <v>pop</v>
      </c>
      <c r="S1171" s="10">
        <f>(((J1171/60)/60)/24)+DATE(1970,1,1)+(-5/24)</f>
        <v>40592.496319444443</v>
      </c>
      <c r="T1171" s="10">
        <f>(((I1171/60)/60)/24)+DATE(1970,1,1)+(-5/24)</f>
        <v>40622.454652777778</v>
      </c>
    </row>
    <row r="1172" spans="1:20" ht="43.2" x14ac:dyDescent="0.3">
      <c r="A1172">
        <v>270</v>
      </c>
      <c r="B1172" s="3" t="s">
        <v>270</v>
      </c>
      <c r="C1172" s="3" t="s">
        <v>4379</v>
      </c>
      <c r="D1172">
        <v>2300</v>
      </c>
      <c r="E1172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8268</v>
      </c>
      <c r="O1172" s="5">
        <f>((E1172/D1172) *100)</f>
        <v>152.60869565217391</v>
      </c>
      <c r="P1172" s="6">
        <f>IF(L1172 = 0, 0, E1172/L1172)</f>
        <v>57.540983606557376</v>
      </c>
      <c r="Q1172" t="str">
        <f>MID(N1172,1,FIND("/",N1172,1)-1)</f>
        <v>film &amp; video</v>
      </c>
      <c r="R1172" t="str">
        <f>MID(N1172,FIND("/",N1172,1)+1,LEN(N1172))</f>
        <v>documentary</v>
      </c>
      <c r="S1172" s="10">
        <f>(((J1172/60)/60)/24)+DATE(1970,1,1)+(-5/24)</f>
        <v>40637.658217592587</v>
      </c>
      <c r="T1172" s="10">
        <f>(((I1172/60)/60)/24)+DATE(1970,1,1)+(-5/24)</f>
        <v>40687.958333333328</v>
      </c>
    </row>
    <row r="1173" spans="1:20" ht="43.2" x14ac:dyDescent="0.3">
      <c r="A1173">
        <v>803</v>
      </c>
      <c r="B1173" s="3" t="s">
        <v>803</v>
      </c>
      <c r="C1173" s="3" t="s">
        <v>4912</v>
      </c>
      <c r="D1173">
        <v>2300</v>
      </c>
      <c r="E1173">
        <v>2835</v>
      </c>
      <c r="F1173" t="s">
        <v>8218</v>
      </c>
      <c r="G1173" t="s">
        <v>8223</v>
      </c>
      <c r="H1173" t="s">
        <v>8245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8275</v>
      </c>
      <c r="O1173" s="5">
        <f>((E1173/D1173) *100)</f>
        <v>123.2608695652174</v>
      </c>
      <c r="P1173" s="6">
        <f>IF(L1173 = 0, 0, E1173/L1173)</f>
        <v>74.60526315789474</v>
      </c>
      <c r="Q1173" t="str">
        <f>MID(N1173,1,FIND("/",N1173,1)-1)</f>
        <v>music</v>
      </c>
      <c r="R1173" t="str">
        <f>MID(N1173,FIND("/",N1173,1)+1,LEN(N1173))</f>
        <v>rock</v>
      </c>
      <c r="S1173" s="10">
        <f>(((J1173/60)/60)/24)+DATE(1970,1,1)+(-5/24)</f>
        <v>40665.741643518515</v>
      </c>
      <c r="T1173" s="10">
        <f>(((I1173/60)/60)/24)+DATE(1970,1,1)+(-5/24)</f>
        <v>40691.833333333328</v>
      </c>
    </row>
    <row r="1174" spans="1:20" ht="43.2" x14ac:dyDescent="0.3">
      <c r="A1174">
        <v>2302</v>
      </c>
      <c r="B1174" s="3" t="s">
        <v>2302</v>
      </c>
      <c r="C1174" s="3" t="s">
        <v>6411</v>
      </c>
      <c r="D1174">
        <v>2300</v>
      </c>
      <c r="E1174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8278</v>
      </c>
      <c r="O1174" s="5">
        <f>((E1174/D1174) *100)</f>
        <v>170.65217391304347</v>
      </c>
      <c r="P1174" s="6">
        <f>IF(L1174 = 0, 0, E1174/L1174)</f>
        <v>46.176470588235297</v>
      </c>
      <c r="Q1174" t="str">
        <f>MID(N1174,1,FIND("/",N1174,1)-1)</f>
        <v>music</v>
      </c>
      <c r="R1174" t="str">
        <f>MID(N1174,FIND("/",N1174,1)+1,LEN(N1174))</f>
        <v>indie rock</v>
      </c>
      <c r="S1174" s="10">
        <f>(((J1174/60)/60)/24)+DATE(1970,1,1)+(-5/24)</f>
        <v>41605.660115740735</v>
      </c>
      <c r="T1174" s="10">
        <f>(((I1174/60)/60)/24)+DATE(1970,1,1)+(-5/24)</f>
        <v>41639.083333333328</v>
      </c>
    </row>
    <row r="1175" spans="1:20" ht="57.6" x14ac:dyDescent="0.3">
      <c r="A1175">
        <v>1531</v>
      </c>
      <c r="B1175" s="3" t="s">
        <v>1531</v>
      </c>
      <c r="C1175" s="3" t="s">
        <v>5640</v>
      </c>
      <c r="D1175">
        <v>2350</v>
      </c>
      <c r="E1175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8284</v>
      </c>
      <c r="O1175" s="5">
        <f>((E1175/D1175) *100)</f>
        <v>175.95744680851064</v>
      </c>
      <c r="P1175" s="6">
        <f>IF(L1175 = 0, 0, E1175/L1175)</f>
        <v>56.643835616438359</v>
      </c>
      <c r="Q1175" t="str">
        <f>MID(N1175,1,FIND("/",N1175,1)-1)</f>
        <v>photography</v>
      </c>
      <c r="R1175" t="str">
        <f>MID(N1175,FIND("/",N1175,1)+1,LEN(N1175))</f>
        <v>photobooks</v>
      </c>
      <c r="S1175" s="10">
        <f>(((J1175/60)/60)/24)+DATE(1970,1,1)+(-5/24)</f>
        <v>41941.594050925924</v>
      </c>
      <c r="T1175" s="10">
        <f>(((I1175/60)/60)/24)+DATE(1970,1,1)+(-5/24)</f>
        <v>41973.916666666664</v>
      </c>
    </row>
    <row r="1176" spans="1:20" ht="28.8" x14ac:dyDescent="0.3">
      <c r="A1176">
        <v>1493</v>
      </c>
      <c r="B1176" s="3" t="s">
        <v>1493</v>
      </c>
      <c r="C1176" s="3" t="s">
        <v>5602</v>
      </c>
      <c r="D1176">
        <v>2400</v>
      </c>
      <c r="E1176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8274</v>
      </c>
      <c r="O1176" s="5">
        <f>((E1176/D1176) *100)</f>
        <v>0</v>
      </c>
      <c r="P1176" s="6">
        <f>IF(L1176 = 0, 0, E1176/L1176)</f>
        <v>0</v>
      </c>
      <c r="Q1176" t="str">
        <f>MID(N1176,1,FIND("/",N1176,1)-1)</f>
        <v>publishing</v>
      </c>
      <c r="R1176" t="str">
        <f>MID(N1176,FIND("/",N1176,1)+1,LEN(N1176))</f>
        <v>fiction</v>
      </c>
      <c r="S1176" s="10">
        <f>(((J1176/60)/60)/24)+DATE(1970,1,1)+(-5/24)</f>
        <v>41411.658275462964</v>
      </c>
      <c r="T1176" s="10">
        <f>(((I1176/60)/60)/24)+DATE(1970,1,1)+(-5/24)</f>
        <v>41441.658275462964</v>
      </c>
    </row>
    <row r="1177" spans="1:20" ht="28.8" x14ac:dyDescent="0.3">
      <c r="A1177">
        <v>3778</v>
      </c>
      <c r="B1177" s="3" t="s">
        <v>3774</v>
      </c>
      <c r="C1177" s="3" t="s">
        <v>7887</v>
      </c>
      <c r="D1177">
        <v>2400</v>
      </c>
      <c r="E1177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8304</v>
      </c>
      <c r="O1177" s="5">
        <f>((E1177/D1177) *100)</f>
        <v>105.04166666666667</v>
      </c>
      <c r="P1177" s="6">
        <f>IF(L1177 = 0, 0, E1177/L1177)</f>
        <v>70.027777777777771</v>
      </c>
      <c r="Q1177" t="str">
        <f>MID(N1177,1,FIND("/",N1177,1)-1)</f>
        <v>theater</v>
      </c>
      <c r="R1177" t="str">
        <f>MID(N1177,FIND("/",N1177,1)+1,LEN(N1177))</f>
        <v>musical</v>
      </c>
      <c r="S1177" s="10">
        <f>(((J1177/60)/60)/24)+DATE(1970,1,1)+(-5/24)</f>
        <v>41989.610879629625</v>
      </c>
      <c r="T1177" s="10">
        <f>(((I1177/60)/60)/24)+DATE(1970,1,1)+(-5/24)</f>
        <v>42049.610879629625</v>
      </c>
    </row>
    <row r="1178" spans="1:20" ht="43.2" x14ac:dyDescent="0.3">
      <c r="A1178">
        <v>2986</v>
      </c>
      <c r="B1178" s="3" t="s">
        <v>2985</v>
      </c>
      <c r="C1178" s="3" t="s">
        <v>7095</v>
      </c>
      <c r="D1178">
        <v>2400</v>
      </c>
      <c r="E117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8302</v>
      </c>
      <c r="O1178" s="5">
        <f>((E1178/D1178) *100)</f>
        <v>105.5</v>
      </c>
      <c r="P1178" s="6">
        <f>IF(L1178 = 0, 0, E1178/L1178)</f>
        <v>45.214285714285715</v>
      </c>
      <c r="Q1178" t="str">
        <f>MID(N1178,1,FIND("/",N1178,1)-1)</f>
        <v>theater</v>
      </c>
      <c r="R1178" t="str">
        <f>MID(N1178,FIND("/",N1178,1)+1,LEN(N1178))</f>
        <v>spaces</v>
      </c>
      <c r="S1178" s="10">
        <f>(((J1178/60)/60)/24)+DATE(1970,1,1)+(-5/24)</f>
        <v>42431.29173611111</v>
      </c>
      <c r="T1178" s="10">
        <f>(((I1178/60)/60)/24)+DATE(1970,1,1)+(-5/24)</f>
        <v>42491.250069444439</v>
      </c>
    </row>
    <row r="1179" spans="1:20" ht="43.2" x14ac:dyDescent="0.3">
      <c r="A1179">
        <v>3555</v>
      </c>
      <c r="B1179" s="3" t="s">
        <v>3553</v>
      </c>
      <c r="C1179" s="3" t="s">
        <v>7664</v>
      </c>
      <c r="D1179">
        <v>2400</v>
      </c>
      <c r="E1179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8270</v>
      </c>
      <c r="O1179" s="5">
        <f>((E1179/D1179) *100)</f>
        <v>100</v>
      </c>
      <c r="P1179" s="6">
        <f>IF(L1179 = 0, 0, E1179/L1179)</f>
        <v>171.42857142857142</v>
      </c>
      <c r="Q1179" t="str">
        <f>MID(N1179,1,FIND("/",N1179,1)-1)</f>
        <v>theater</v>
      </c>
      <c r="R1179" t="str">
        <f>MID(N1179,FIND("/",N1179,1)+1,LEN(N1179))</f>
        <v>plays</v>
      </c>
      <c r="S1179" s="10">
        <f>(((J1179/60)/60)/24)+DATE(1970,1,1)+(-5/24)</f>
        <v>42661.233726851853</v>
      </c>
      <c r="T1179" s="10">
        <f>(((I1179/60)/60)/24)+DATE(1970,1,1)+(-5/24)</f>
        <v>42691.27539351851</v>
      </c>
    </row>
    <row r="1180" spans="1:20" ht="28.8" x14ac:dyDescent="0.3">
      <c r="A1180">
        <v>1689</v>
      </c>
      <c r="B1180" s="3" t="s">
        <v>1689</v>
      </c>
      <c r="C1180" s="3" t="s">
        <v>5798</v>
      </c>
      <c r="D1180">
        <v>2400</v>
      </c>
      <c r="E1180">
        <v>2400</v>
      </c>
      <c r="F1180" t="s">
        <v>8221</v>
      </c>
      <c r="G1180" t="s">
        <v>8223</v>
      </c>
      <c r="H1180" t="s">
        <v>8245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8292</v>
      </c>
      <c r="O1180" s="5">
        <f>((E1180/D1180) *100)</f>
        <v>100</v>
      </c>
      <c r="P1180" s="6">
        <f>IF(L1180 = 0, 0, E1180/L1180)</f>
        <v>171.42857142857142</v>
      </c>
      <c r="Q1180" t="str">
        <f>MID(N1180,1,FIND("/",N1180,1)-1)</f>
        <v>music</v>
      </c>
      <c r="R1180" t="str">
        <f>MID(N1180,FIND("/",N1180,1)+1,LEN(N1180))</f>
        <v>faith</v>
      </c>
      <c r="S1180" s="10">
        <f>(((J1180/60)/60)/24)+DATE(1970,1,1)+(-5/24)</f>
        <v>42780.734143518515</v>
      </c>
      <c r="T1180" s="10">
        <f>(((I1180/60)/60)/24)+DATE(1970,1,1)+(-5/24)</f>
        <v>42810.692476851851</v>
      </c>
    </row>
    <row r="1181" spans="1:20" ht="43.2" x14ac:dyDescent="0.3">
      <c r="A1181">
        <v>3865</v>
      </c>
      <c r="B1181" s="3" t="s">
        <v>3861</v>
      </c>
      <c r="C1181" s="3" t="s">
        <v>7973</v>
      </c>
      <c r="D1181">
        <v>2413</v>
      </c>
      <c r="E1181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8270</v>
      </c>
      <c r="O1181" s="5">
        <f>((E1181/D1181) *100)</f>
        <v>26.937422295897225</v>
      </c>
      <c r="P1181" s="6">
        <f>IF(L1181 = 0, 0, E1181/L1181)</f>
        <v>46.428571428571431</v>
      </c>
      <c r="Q1181" t="str">
        <f>MID(N1181,1,FIND("/",N1181,1)-1)</f>
        <v>theater</v>
      </c>
      <c r="R1181" t="str">
        <f>MID(N1181,FIND("/",N1181,1)+1,LEN(N1181))</f>
        <v>plays</v>
      </c>
      <c r="S1181" s="10">
        <f>(((J1181/60)/60)/24)+DATE(1970,1,1)+(-5/24)</f>
        <v>41841.44326388889</v>
      </c>
      <c r="T1181" s="10">
        <f>(((I1181/60)/60)/24)+DATE(1970,1,1)+(-5/24)</f>
        <v>41881.020833333328</v>
      </c>
    </row>
    <row r="1182" spans="1:20" ht="43.2" x14ac:dyDescent="0.3">
      <c r="A1182">
        <v>376</v>
      </c>
      <c r="B1182" s="3" t="s">
        <v>376</v>
      </c>
      <c r="C1182" s="3" t="s">
        <v>4485</v>
      </c>
      <c r="D1182">
        <v>2450</v>
      </c>
      <c r="E1182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8268</v>
      </c>
      <c r="O1182" s="5">
        <f>((E1182/D1182) *100)</f>
        <v>105.9591836734694</v>
      </c>
      <c r="P1182" s="6">
        <f>IF(L1182 = 0, 0, E1182/L1182)</f>
        <v>54.083333333333336</v>
      </c>
      <c r="Q1182" t="str">
        <f>MID(N1182,1,FIND("/",N1182,1)-1)</f>
        <v>film &amp; video</v>
      </c>
      <c r="R1182" t="str">
        <f>MID(N1182,FIND("/",N1182,1)+1,LEN(N1182))</f>
        <v>documentary</v>
      </c>
      <c r="S1182" s="10">
        <f>(((J1182/60)/60)/24)+DATE(1970,1,1)+(-5/24)</f>
        <v>42576.244398148141</v>
      </c>
      <c r="T1182" s="10">
        <f>(((I1182/60)/60)/24)+DATE(1970,1,1)+(-5/24)</f>
        <v>42607.244398148141</v>
      </c>
    </row>
    <row r="1183" spans="1:20" ht="43.2" x14ac:dyDescent="0.3">
      <c r="A1183">
        <v>2724</v>
      </c>
      <c r="B1183" s="3" t="s">
        <v>2723</v>
      </c>
      <c r="C1183" s="3" t="s">
        <v>6833</v>
      </c>
      <c r="D1183">
        <v>2468</v>
      </c>
      <c r="E1183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8294</v>
      </c>
      <c r="O1183" s="5">
        <f>((E1183/D1183) *100)</f>
        <v>296.87520259319291</v>
      </c>
      <c r="P1183" s="6">
        <f>IF(L1183 = 0, 0, E1183/L1183)</f>
        <v>7.1902649656526005</v>
      </c>
      <c r="Q1183" t="str">
        <f>MID(N1183,1,FIND("/",N1183,1)-1)</f>
        <v>technology</v>
      </c>
      <c r="R1183" t="str">
        <f>MID(N1183,FIND("/",N1183,1)+1,LEN(N1183))</f>
        <v>hardware</v>
      </c>
      <c r="S1183" s="10">
        <f>(((J1183/60)/60)/24)+DATE(1970,1,1)+(-5/24)</f>
        <v>42199.118738425925</v>
      </c>
      <c r="T1183" s="10">
        <f>(((I1183/60)/60)/24)+DATE(1970,1,1)+(-5/24)</f>
        <v>42231.118738425925</v>
      </c>
    </row>
    <row r="1184" spans="1:20" ht="57.6" x14ac:dyDescent="0.3">
      <c r="A1184">
        <v>1888</v>
      </c>
      <c r="B1184" s="3" t="s">
        <v>1888</v>
      </c>
      <c r="C1184" s="3" t="s">
        <v>5997</v>
      </c>
      <c r="D1184">
        <v>2500</v>
      </c>
      <c r="E1184">
        <v>4152</v>
      </c>
      <c r="F1184" t="s">
        <v>8218</v>
      </c>
      <c r="G1184" t="s">
        <v>8223</v>
      </c>
      <c r="H1184" t="s">
        <v>8245</v>
      </c>
      <c r="I1184">
        <v>1275368340</v>
      </c>
      <c r="J1184">
        <v>1272692732</v>
      </c>
      <c r="K1184" t="b">
        <v>0</v>
      </c>
      <c r="L1184">
        <v>89</v>
      </c>
      <c r="M1184" t="b">
        <v>1</v>
      </c>
      <c r="N1184" t="s">
        <v>8278</v>
      </c>
      <c r="O1184" s="5">
        <f>((E1184/D1184) *100)</f>
        <v>166.08</v>
      </c>
      <c r="P1184" s="6">
        <f>IF(L1184 = 0, 0, E1184/L1184)</f>
        <v>46.651685393258425</v>
      </c>
      <c r="Q1184" t="str">
        <f>MID(N1184,1,FIND("/",N1184,1)-1)</f>
        <v>music</v>
      </c>
      <c r="R1184" t="str">
        <f>MID(N1184,FIND("/",N1184,1)+1,LEN(N1184))</f>
        <v>indie rock</v>
      </c>
      <c r="S1184" s="10">
        <f>(((J1184/60)/60)/24)+DATE(1970,1,1)+(-5/24)</f>
        <v>40299.03162037037</v>
      </c>
      <c r="T1184" s="10">
        <f>(((I1184/60)/60)/24)+DATE(1970,1,1)+(-5/24)</f>
        <v>40329.999305555553</v>
      </c>
    </row>
    <row r="1185" spans="1:20" ht="28.8" x14ac:dyDescent="0.3">
      <c r="A1185">
        <v>2475</v>
      </c>
      <c r="B1185" s="3" t="s">
        <v>2475</v>
      </c>
      <c r="C1185" s="3" t="s">
        <v>6584</v>
      </c>
      <c r="D1185">
        <v>2500</v>
      </c>
      <c r="E1185">
        <v>2618</v>
      </c>
      <c r="F1185" t="s">
        <v>8218</v>
      </c>
      <c r="G1185" t="s">
        <v>8223</v>
      </c>
      <c r="H1185" t="s">
        <v>8245</v>
      </c>
      <c r="I1185">
        <v>1278799200</v>
      </c>
      <c r="J1185">
        <v>1273647255</v>
      </c>
      <c r="K1185" t="b">
        <v>0</v>
      </c>
      <c r="L1185">
        <v>81</v>
      </c>
      <c r="M1185" t="b">
        <v>1</v>
      </c>
      <c r="N1185" t="s">
        <v>8278</v>
      </c>
      <c r="O1185" s="5">
        <f>((E1185/D1185) *100)</f>
        <v>104.71999999999998</v>
      </c>
      <c r="P1185" s="6">
        <f>IF(L1185 = 0, 0, E1185/L1185)</f>
        <v>32.320987654320987</v>
      </c>
      <c r="Q1185" t="str">
        <f>MID(N1185,1,FIND("/",N1185,1)-1)</f>
        <v>music</v>
      </c>
      <c r="R1185" t="str">
        <f>MID(N1185,FIND("/",N1185,1)+1,LEN(N1185))</f>
        <v>indie rock</v>
      </c>
      <c r="S1185" s="10">
        <f>(((J1185/60)/60)/24)+DATE(1970,1,1)+(-5/24)</f>
        <v>40310.079340277778</v>
      </c>
      <c r="T1185" s="10">
        <f>(((I1185/60)/60)/24)+DATE(1970,1,1)+(-5/24)</f>
        <v>40369.708333333328</v>
      </c>
    </row>
    <row r="1186" spans="1:20" ht="43.2" x14ac:dyDescent="0.3">
      <c r="A1186">
        <v>87</v>
      </c>
      <c r="B1186" s="3" t="s">
        <v>89</v>
      </c>
      <c r="C1186" s="3" t="s">
        <v>4197</v>
      </c>
      <c r="D1186">
        <v>2500</v>
      </c>
      <c r="E1186">
        <v>2615</v>
      </c>
      <c r="F1186" t="s">
        <v>8218</v>
      </c>
      <c r="G1186" t="s">
        <v>8223</v>
      </c>
      <c r="H1186" t="s">
        <v>8245</v>
      </c>
      <c r="I1186">
        <v>1275529260</v>
      </c>
      <c r="J1186">
        <v>1274705803</v>
      </c>
      <c r="K1186" t="b">
        <v>0</v>
      </c>
      <c r="L1186">
        <v>25</v>
      </c>
      <c r="M1186" t="b">
        <v>1</v>
      </c>
      <c r="N1186" t="s">
        <v>8265</v>
      </c>
      <c r="O1186" s="5">
        <f>((E1186/D1186) *100)</f>
        <v>104.60000000000001</v>
      </c>
      <c r="P1186" s="6">
        <f>IF(L1186 = 0, 0, E1186/L1186)</f>
        <v>104.6</v>
      </c>
      <c r="Q1186" t="str">
        <f>MID(N1186,1,FIND("/",N1186,1)-1)</f>
        <v>film &amp; video</v>
      </c>
      <c r="R1186" t="str">
        <f>MID(N1186,FIND("/",N1186,1)+1,LEN(N1186))</f>
        <v>shorts</v>
      </c>
      <c r="S1186" s="10">
        <f>(((J1186/60)/60)/24)+DATE(1970,1,1)+(-5/24)</f>
        <v>40322.331053240734</v>
      </c>
      <c r="T1186" s="10">
        <f>(((I1186/60)/60)/24)+DATE(1970,1,1)+(-5/24)</f>
        <v>40331.861805555556</v>
      </c>
    </row>
    <row r="1187" spans="1:20" ht="43.2" x14ac:dyDescent="0.3">
      <c r="A1187">
        <v>908</v>
      </c>
      <c r="B1187" s="3" t="s">
        <v>908</v>
      </c>
      <c r="C1187" s="3" t="s">
        <v>5017</v>
      </c>
      <c r="D1187">
        <v>2500</v>
      </c>
      <c r="E1187">
        <v>0</v>
      </c>
      <c r="F1187" t="s">
        <v>8220</v>
      </c>
      <c r="G1187" t="s">
        <v>8223</v>
      </c>
      <c r="H1187" t="s">
        <v>8245</v>
      </c>
      <c r="I1187">
        <v>1280206740</v>
      </c>
      <c r="J1187">
        <v>1276283655</v>
      </c>
      <c r="K1187" t="b">
        <v>0</v>
      </c>
      <c r="L1187">
        <v>0</v>
      </c>
      <c r="M1187" t="b">
        <v>0</v>
      </c>
      <c r="N1187" t="s">
        <v>8277</v>
      </c>
      <c r="O1187" s="5">
        <f>((E1187/D1187) *100)</f>
        <v>0</v>
      </c>
      <c r="P1187" s="6">
        <f>IF(L1187 = 0, 0, E1187/L1187)</f>
        <v>0</v>
      </c>
      <c r="Q1187" t="str">
        <f>MID(N1187,1,FIND("/",N1187,1)-1)</f>
        <v>music</v>
      </c>
      <c r="R1187" t="str">
        <f>MID(N1187,FIND("/",N1187,1)+1,LEN(N1187))</f>
        <v>jazz</v>
      </c>
      <c r="S1187" s="10">
        <f>(((J1187/60)/60)/24)+DATE(1970,1,1)+(-5/24)</f>
        <v>40340.593229166661</v>
      </c>
      <c r="T1187" s="10">
        <f>(((I1187/60)/60)/24)+DATE(1970,1,1)+(-5/24)</f>
        <v>40385.999305555553</v>
      </c>
    </row>
    <row r="1188" spans="1:20" ht="28.8" x14ac:dyDescent="0.3">
      <c r="A1188">
        <v>758</v>
      </c>
      <c r="B1188" s="3" t="s">
        <v>758</v>
      </c>
      <c r="C1188" s="3" t="s">
        <v>4867</v>
      </c>
      <c r="D1188">
        <v>2500</v>
      </c>
      <c r="E1188">
        <v>2550</v>
      </c>
      <c r="F1188" t="s">
        <v>8218</v>
      </c>
      <c r="G1188" t="s">
        <v>8223</v>
      </c>
      <c r="H1188" t="s">
        <v>8245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8273</v>
      </c>
      <c r="O1188" s="5">
        <f>((E1188/D1188) *100)</f>
        <v>102</v>
      </c>
      <c r="P1188" s="6">
        <f>IF(L1188 = 0, 0, E1188/L1188)</f>
        <v>134.21052631578948</v>
      </c>
      <c r="Q1188" t="str">
        <f>MID(N1188,1,FIND("/",N1188,1)-1)</f>
        <v>publishing</v>
      </c>
      <c r="R1188" t="str">
        <f>MID(N1188,FIND("/",N1188,1)+1,LEN(N1188))</f>
        <v>nonfiction</v>
      </c>
      <c r="S1188" s="10">
        <f>(((J1188/60)/60)/24)+DATE(1970,1,1)+(-5/24)</f>
        <v>40429.628101851849</v>
      </c>
      <c r="T1188" s="10">
        <f>(((I1188/60)/60)/24)+DATE(1970,1,1)+(-5/24)</f>
        <v>40459.628101851849</v>
      </c>
    </row>
    <row r="1189" spans="1:20" ht="28.8" x14ac:dyDescent="0.3">
      <c r="A1189">
        <v>262</v>
      </c>
      <c r="B1189" s="3" t="s">
        <v>262</v>
      </c>
      <c r="C1189" s="3" t="s">
        <v>4371</v>
      </c>
      <c r="D1189">
        <v>2500</v>
      </c>
      <c r="E1189">
        <v>6000</v>
      </c>
      <c r="F1189" t="s">
        <v>8218</v>
      </c>
      <c r="G1189" t="s">
        <v>8223</v>
      </c>
      <c r="H1189" t="s">
        <v>8245</v>
      </c>
      <c r="I1189">
        <v>1298699828</v>
      </c>
      <c r="J1189">
        <v>1294811828</v>
      </c>
      <c r="K1189" t="b">
        <v>1</v>
      </c>
      <c r="L1189">
        <v>145</v>
      </c>
      <c r="M1189" t="b">
        <v>1</v>
      </c>
      <c r="N1189" t="s">
        <v>8268</v>
      </c>
      <c r="O1189" s="5">
        <f>((E1189/D1189) *100)</f>
        <v>240</v>
      </c>
      <c r="P1189" s="6">
        <f>IF(L1189 = 0, 0, E1189/L1189)</f>
        <v>41.379310344827587</v>
      </c>
      <c r="Q1189" t="str">
        <f>MID(N1189,1,FIND("/",N1189,1)-1)</f>
        <v>film &amp; video</v>
      </c>
      <c r="R1189" t="str">
        <f>MID(N1189,FIND("/",N1189,1)+1,LEN(N1189))</f>
        <v>documentary</v>
      </c>
      <c r="S1189" s="10">
        <f>(((J1189/60)/60)/24)+DATE(1970,1,1)+(-5/24)</f>
        <v>40555.039675925924</v>
      </c>
      <c r="T1189" s="10">
        <f>(((I1189/60)/60)/24)+DATE(1970,1,1)+(-5/24)</f>
        <v>40600.039675925924</v>
      </c>
    </row>
    <row r="1190" spans="1:20" ht="43.2" x14ac:dyDescent="0.3">
      <c r="A1190">
        <v>1893</v>
      </c>
      <c r="B1190" s="3" t="s">
        <v>1893</v>
      </c>
      <c r="C1190" s="3" t="s">
        <v>6002</v>
      </c>
      <c r="D1190">
        <v>2500</v>
      </c>
      <c r="E1190">
        <v>2600</v>
      </c>
      <c r="F1190" t="s">
        <v>8218</v>
      </c>
      <c r="G1190" t="s">
        <v>8223</v>
      </c>
      <c r="H1190" t="s">
        <v>8245</v>
      </c>
      <c r="I1190">
        <v>1302926340</v>
      </c>
      <c r="J1190">
        <v>1301524585</v>
      </c>
      <c r="K1190" t="b">
        <v>0</v>
      </c>
      <c r="L1190">
        <v>45</v>
      </c>
      <c r="M1190" t="b">
        <v>1</v>
      </c>
      <c r="N1190" t="s">
        <v>8278</v>
      </c>
      <c r="O1190" s="5">
        <f>((E1190/D1190) *100)</f>
        <v>104</v>
      </c>
      <c r="P1190" s="6">
        <f>IF(L1190 = 0, 0, E1190/L1190)</f>
        <v>57.777777777777779</v>
      </c>
      <c r="Q1190" t="str">
        <f>MID(N1190,1,FIND("/",N1190,1)-1)</f>
        <v>music</v>
      </c>
      <c r="R1190" t="str">
        <f>MID(N1190,FIND("/",N1190,1)+1,LEN(N1190))</f>
        <v>indie rock</v>
      </c>
      <c r="S1190" s="10">
        <f>(((J1190/60)/60)/24)+DATE(1970,1,1)+(-5/24)</f>
        <v>40632.733622685184</v>
      </c>
      <c r="T1190" s="10">
        <f>(((I1190/60)/60)/24)+DATE(1970,1,1)+(-5/24)</f>
        <v>40648.957638888889</v>
      </c>
    </row>
    <row r="1191" spans="1:20" ht="43.2" x14ac:dyDescent="0.3">
      <c r="A1191">
        <v>1601</v>
      </c>
      <c r="B1191" s="3" t="s">
        <v>1601</v>
      </c>
      <c r="C1191" s="3" t="s">
        <v>5710</v>
      </c>
      <c r="D1191">
        <v>2500</v>
      </c>
      <c r="E1191">
        <v>2706.23</v>
      </c>
      <c r="F1191" t="s">
        <v>8218</v>
      </c>
      <c r="G1191" t="s">
        <v>8223</v>
      </c>
      <c r="H1191" t="s">
        <v>8245</v>
      </c>
      <c r="I1191">
        <v>1304561633</v>
      </c>
      <c r="J1191">
        <v>1301969633</v>
      </c>
      <c r="K1191" t="b">
        <v>0</v>
      </c>
      <c r="L1191">
        <v>56</v>
      </c>
      <c r="M1191" t="b">
        <v>1</v>
      </c>
      <c r="N1191" t="s">
        <v>8275</v>
      </c>
      <c r="O1191" s="5">
        <f>((E1191/D1191) *100)</f>
        <v>108.2492</v>
      </c>
      <c r="P1191" s="6">
        <f>IF(L1191 = 0, 0, E1191/L1191)</f>
        <v>48.325535714285714</v>
      </c>
      <c r="Q1191" t="str">
        <f>MID(N1191,1,FIND("/",N1191,1)-1)</f>
        <v>music</v>
      </c>
      <c r="R1191" t="str">
        <f>MID(N1191,FIND("/",N1191,1)+1,LEN(N1191))</f>
        <v>rock</v>
      </c>
      <c r="S1191" s="10">
        <f>(((J1191/60)/60)/24)+DATE(1970,1,1)+(-5/24)</f>
        <v>40637.884641203702</v>
      </c>
      <c r="T1191" s="10">
        <f>(((I1191/60)/60)/24)+DATE(1970,1,1)+(-5/24)</f>
        <v>40667.884641203702</v>
      </c>
    </row>
    <row r="1192" spans="1:20" ht="43.2" x14ac:dyDescent="0.3">
      <c r="A1192">
        <v>2095</v>
      </c>
      <c r="B1192" s="3" t="s">
        <v>2095</v>
      </c>
      <c r="C1192" s="3" t="s">
        <v>6204</v>
      </c>
      <c r="D1192">
        <v>2500</v>
      </c>
      <c r="E1192">
        <v>2500</v>
      </c>
      <c r="F1192" t="s">
        <v>8218</v>
      </c>
      <c r="G1192" t="s">
        <v>8223</v>
      </c>
      <c r="H1192" t="s">
        <v>8245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8278</v>
      </c>
      <c r="O1192" s="5">
        <f>((E1192/D1192) *100)</f>
        <v>100</v>
      </c>
      <c r="P1192" s="6">
        <f>IF(L1192 = 0, 0, E1192/L1192)</f>
        <v>113.63636363636364</v>
      </c>
      <c r="Q1192" t="str">
        <f>MID(N1192,1,FIND("/",N1192,1)-1)</f>
        <v>music</v>
      </c>
      <c r="R1192" t="str">
        <f>MID(N1192,FIND("/",N1192,1)+1,LEN(N1192))</f>
        <v>indie rock</v>
      </c>
      <c r="S1192" s="10">
        <f>(((J1192/60)/60)/24)+DATE(1970,1,1)+(-5/24)</f>
        <v>40758.525150462956</v>
      </c>
      <c r="T1192" s="10">
        <f>(((I1192/60)/60)/24)+DATE(1970,1,1)+(-5/24)</f>
        <v>40818.525150462956</v>
      </c>
    </row>
    <row r="1193" spans="1:20" ht="57.6" x14ac:dyDescent="0.3">
      <c r="A1193">
        <v>2540</v>
      </c>
      <c r="B1193" s="3" t="s">
        <v>2539</v>
      </c>
      <c r="C1193" s="3" t="s">
        <v>6649</v>
      </c>
      <c r="D1193">
        <v>2500</v>
      </c>
      <c r="E1193">
        <v>2585</v>
      </c>
      <c r="F1193" t="s">
        <v>8218</v>
      </c>
      <c r="G1193" t="s">
        <v>8223</v>
      </c>
      <c r="H1193" t="s">
        <v>8245</v>
      </c>
      <c r="I1193">
        <v>1319904721</v>
      </c>
      <c r="J1193">
        <v>1314720721</v>
      </c>
      <c r="K1193" t="b">
        <v>0</v>
      </c>
      <c r="L1193">
        <v>27</v>
      </c>
      <c r="M1193" t="b">
        <v>1</v>
      </c>
      <c r="N1193" t="s">
        <v>8299</v>
      </c>
      <c r="O1193" s="5">
        <f>((E1193/D1193) *100)</f>
        <v>103.4</v>
      </c>
      <c r="P1193" s="6">
        <f>IF(L1193 = 0, 0, E1193/L1193)</f>
        <v>95.740740740740748</v>
      </c>
      <c r="Q1193" t="str">
        <f>MID(N1193,1,FIND("/",N1193,1)-1)</f>
        <v>music</v>
      </c>
      <c r="R1193" t="str">
        <f>MID(N1193,FIND("/",N1193,1)+1,LEN(N1193))</f>
        <v>classical music</v>
      </c>
      <c r="S1193" s="10">
        <f>(((J1193/60)/60)/24)+DATE(1970,1,1)+(-5/24)</f>
        <v>40785.466678240737</v>
      </c>
      <c r="T1193" s="10">
        <f>(((I1193/60)/60)/24)+DATE(1970,1,1)+(-5/24)</f>
        <v>40845.466678240737</v>
      </c>
    </row>
    <row r="1194" spans="1:20" ht="43.2" x14ac:dyDescent="0.3">
      <c r="A1194">
        <v>898</v>
      </c>
      <c r="B1194" s="3" t="s">
        <v>898</v>
      </c>
      <c r="C1194" s="3" t="s">
        <v>5007</v>
      </c>
      <c r="D1194">
        <v>2500</v>
      </c>
      <c r="E1194">
        <v>70</v>
      </c>
      <c r="F1194" t="s">
        <v>8220</v>
      </c>
      <c r="G1194" t="s">
        <v>8223</v>
      </c>
      <c r="H1194" t="s">
        <v>8245</v>
      </c>
      <c r="I1194">
        <v>1326651110</v>
      </c>
      <c r="J1194">
        <v>1322763110</v>
      </c>
      <c r="K1194" t="b">
        <v>0</v>
      </c>
      <c r="L1194">
        <v>2</v>
      </c>
      <c r="M1194" t="b">
        <v>0</v>
      </c>
      <c r="N1194" t="s">
        <v>8278</v>
      </c>
      <c r="O1194" s="5">
        <f>((E1194/D1194) *100)</f>
        <v>2.8000000000000003</v>
      </c>
      <c r="P1194" s="6">
        <f>IF(L1194 = 0, 0, E1194/L1194)</f>
        <v>35</v>
      </c>
      <c r="Q1194" t="str">
        <f>MID(N1194,1,FIND("/",N1194,1)-1)</f>
        <v>music</v>
      </c>
      <c r="R1194" t="str">
        <f>MID(N1194,FIND("/",N1194,1)+1,LEN(N1194))</f>
        <v>indie rock</v>
      </c>
      <c r="S1194" s="10">
        <f>(((J1194/60)/60)/24)+DATE(1970,1,1)+(-5/24)</f>
        <v>40878.549884259257</v>
      </c>
      <c r="T1194" s="10">
        <f>(((I1194/60)/60)/24)+DATE(1970,1,1)+(-5/24)</f>
        <v>40923.549884259257</v>
      </c>
    </row>
    <row r="1195" spans="1:20" ht="28.8" x14ac:dyDescent="0.3">
      <c r="A1195">
        <v>1239</v>
      </c>
      <c r="B1195" s="3" t="s">
        <v>1239</v>
      </c>
      <c r="C1195" s="3" t="s">
        <v>5348</v>
      </c>
      <c r="D1195">
        <v>2500</v>
      </c>
      <c r="E1195">
        <v>0</v>
      </c>
      <c r="F1195" t="s">
        <v>8219</v>
      </c>
      <c r="G1195" t="s">
        <v>8223</v>
      </c>
      <c r="H1195" t="s">
        <v>8245</v>
      </c>
      <c r="I1195">
        <v>1325804767</v>
      </c>
      <c r="J1195">
        <v>1323212767</v>
      </c>
      <c r="K1195" t="b">
        <v>0</v>
      </c>
      <c r="L1195">
        <v>0</v>
      </c>
      <c r="M1195" t="b">
        <v>0</v>
      </c>
      <c r="N1195" t="s">
        <v>8285</v>
      </c>
      <c r="O1195" s="5">
        <f>((E1195/D1195) *100)</f>
        <v>0</v>
      </c>
      <c r="P1195" s="6">
        <f>IF(L1195 = 0, 0, E1195/L1195)</f>
        <v>0</v>
      </c>
      <c r="Q1195" t="str">
        <f>MID(N1195,1,FIND("/",N1195,1)-1)</f>
        <v>music</v>
      </c>
      <c r="R1195" t="str">
        <f>MID(N1195,FIND("/",N1195,1)+1,LEN(N1195))</f>
        <v>world music</v>
      </c>
      <c r="S1195" s="10">
        <f>(((J1195/60)/60)/24)+DATE(1970,1,1)+(-5/24)</f>
        <v>40883.754247685181</v>
      </c>
      <c r="T1195" s="10">
        <f>(((I1195/60)/60)/24)+DATE(1970,1,1)+(-5/24)</f>
        <v>40913.754247685181</v>
      </c>
    </row>
    <row r="1196" spans="1:20" ht="43.2" x14ac:dyDescent="0.3">
      <c r="A1196">
        <v>1821</v>
      </c>
      <c r="B1196" s="3" t="s">
        <v>1821</v>
      </c>
      <c r="C1196" s="3" t="s">
        <v>5930</v>
      </c>
      <c r="D1196">
        <v>2500</v>
      </c>
      <c r="E1196">
        <v>3372.25</v>
      </c>
      <c r="F1196" t="s">
        <v>8218</v>
      </c>
      <c r="G1196" t="s">
        <v>8223</v>
      </c>
      <c r="H1196" t="s">
        <v>8245</v>
      </c>
      <c r="I1196">
        <v>1330760367</v>
      </c>
      <c r="J1196">
        <v>1326872367</v>
      </c>
      <c r="K1196" t="b">
        <v>0</v>
      </c>
      <c r="L1196">
        <v>57</v>
      </c>
      <c r="M1196" t="b">
        <v>1</v>
      </c>
      <c r="N1196" t="s">
        <v>8275</v>
      </c>
      <c r="O1196" s="5">
        <f>((E1196/D1196) *100)</f>
        <v>134.88999999999999</v>
      </c>
      <c r="P1196" s="6">
        <f>IF(L1196 = 0, 0, E1196/L1196)</f>
        <v>59.162280701754383</v>
      </c>
      <c r="Q1196" t="str">
        <f>MID(N1196,1,FIND("/",N1196,1)-1)</f>
        <v>music</v>
      </c>
      <c r="R1196" t="str">
        <f>MID(N1196,FIND("/",N1196,1)+1,LEN(N1196))</f>
        <v>rock</v>
      </c>
      <c r="S1196" s="10">
        <f>(((J1196/60)/60)/24)+DATE(1970,1,1)+(-5/24)</f>
        <v>40926.110729166663</v>
      </c>
      <c r="T1196" s="10">
        <f>(((I1196/60)/60)/24)+DATE(1970,1,1)+(-5/24)</f>
        <v>40971.110729166663</v>
      </c>
    </row>
    <row r="1197" spans="1:20" ht="43.2" x14ac:dyDescent="0.3">
      <c r="A1197">
        <v>1664</v>
      </c>
      <c r="B1197" s="3" t="s">
        <v>1664</v>
      </c>
      <c r="C1197" s="3" t="s">
        <v>5773</v>
      </c>
      <c r="D1197">
        <v>2500</v>
      </c>
      <c r="E1197">
        <v>3060.22</v>
      </c>
      <c r="F1197" t="s">
        <v>8218</v>
      </c>
      <c r="G1197" t="s">
        <v>8223</v>
      </c>
      <c r="H1197" t="s">
        <v>8245</v>
      </c>
      <c r="I1197">
        <v>1331870340</v>
      </c>
      <c r="J1197">
        <v>1328033818</v>
      </c>
      <c r="K1197" t="b">
        <v>0</v>
      </c>
      <c r="L1197">
        <v>89</v>
      </c>
      <c r="M1197" t="b">
        <v>1</v>
      </c>
      <c r="N1197" t="s">
        <v>8291</v>
      </c>
      <c r="O1197" s="5">
        <f>((E1197/D1197) *100)</f>
        <v>122.40879999999999</v>
      </c>
      <c r="P1197" s="6">
        <f>IF(L1197 = 0, 0, E1197/L1197)</f>
        <v>34.384494382022467</v>
      </c>
      <c r="Q1197" t="str">
        <f>MID(N1197,1,FIND("/",N1197,1)-1)</f>
        <v>music</v>
      </c>
      <c r="R1197" t="str">
        <f>MID(N1197,FIND("/",N1197,1)+1,LEN(N1197))</f>
        <v>pop</v>
      </c>
      <c r="S1197" s="10">
        <f>(((J1197/60)/60)/24)+DATE(1970,1,1)+(-5/24)</f>
        <v>40939.553449074068</v>
      </c>
      <c r="T1197" s="10">
        <f>(((I1197/60)/60)/24)+DATE(1970,1,1)+(-5/24)</f>
        <v>40983.957638888889</v>
      </c>
    </row>
    <row r="1198" spans="1:20" ht="43.2" x14ac:dyDescent="0.3">
      <c r="A1198">
        <v>2291</v>
      </c>
      <c r="B1198" s="3" t="s">
        <v>2291</v>
      </c>
      <c r="C1198" s="3" t="s">
        <v>6400</v>
      </c>
      <c r="D1198">
        <v>2500</v>
      </c>
      <c r="E1198">
        <v>4320</v>
      </c>
      <c r="F1198" t="s">
        <v>8218</v>
      </c>
      <c r="G1198" t="s">
        <v>8223</v>
      </c>
      <c r="H1198" t="s">
        <v>8245</v>
      </c>
      <c r="I1198">
        <v>1335153600</v>
      </c>
      <c r="J1198">
        <v>1332199618</v>
      </c>
      <c r="K1198" t="b">
        <v>0</v>
      </c>
      <c r="L1198">
        <v>43</v>
      </c>
      <c r="M1198" t="b">
        <v>1</v>
      </c>
      <c r="N1198" t="s">
        <v>8275</v>
      </c>
      <c r="O1198" s="5">
        <f>((E1198/D1198) *100)</f>
        <v>172.8</v>
      </c>
      <c r="P1198" s="6">
        <f>IF(L1198 = 0, 0, E1198/L1198)</f>
        <v>100.46511627906976</v>
      </c>
      <c r="Q1198" t="str">
        <f>MID(N1198,1,FIND("/",N1198,1)-1)</f>
        <v>music</v>
      </c>
      <c r="R1198" t="str">
        <f>MID(N1198,FIND("/",N1198,1)+1,LEN(N1198))</f>
        <v>rock</v>
      </c>
      <c r="S1198" s="10">
        <f>(((J1198/60)/60)/24)+DATE(1970,1,1)+(-5/24)</f>
        <v>40987.768726851849</v>
      </c>
      <c r="T1198" s="10">
        <f>(((I1198/60)/60)/24)+DATE(1970,1,1)+(-5/24)</f>
        <v>41021.958333333328</v>
      </c>
    </row>
    <row r="1199" spans="1:20" ht="43.2" x14ac:dyDescent="0.3">
      <c r="A1199">
        <v>2315</v>
      </c>
      <c r="B1199" s="3" t="s">
        <v>2315</v>
      </c>
      <c r="C1199" s="3" t="s">
        <v>6424</v>
      </c>
      <c r="D1199">
        <v>2500</v>
      </c>
      <c r="E1199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8278</v>
      </c>
      <c r="O1199" s="5">
        <f>((E1199/D1199) *100)</f>
        <v>102.60000000000001</v>
      </c>
      <c r="P1199" s="6">
        <f>IF(L1199 = 0, 0, E1199/L1199)</f>
        <v>40.078125</v>
      </c>
      <c r="Q1199" t="str">
        <f>MID(N1199,1,FIND("/",N1199,1)-1)</f>
        <v>music</v>
      </c>
      <c r="R1199" t="str">
        <f>MID(N1199,FIND("/",N1199,1)+1,LEN(N1199))</f>
        <v>indie rock</v>
      </c>
      <c r="S1199" s="10">
        <f>(((J1199/60)/60)/24)+DATE(1970,1,1)+(-5/24)</f>
        <v>41004.517858796295</v>
      </c>
      <c r="T1199" s="10">
        <f>(((I1199/60)/60)/24)+DATE(1970,1,1)+(-5/24)</f>
        <v>41034.517858796295</v>
      </c>
    </row>
    <row r="1200" spans="1:20" ht="43.2" x14ac:dyDescent="0.3">
      <c r="A1200">
        <v>2742</v>
      </c>
      <c r="B1200" s="3" t="s">
        <v>2741</v>
      </c>
      <c r="C1200" s="3" t="s">
        <v>6851</v>
      </c>
      <c r="D1200">
        <v>2500</v>
      </c>
      <c r="E1200">
        <v>731</v>
      </c>
      <c r="F1200" t="s">
        <v>8220</v>
      </c>
      <c r="G1200" t="s">
        <v>8223</v>
      </c>
      <c r="H1200" t="s">
        <v>8245</v>
      </c>
      <c r="I1200">
        <v>1337102187</v>
      </c>
      <c r="J1200">
        <v>1335892587</v>
      </c>
      <c r="K1200" t="b">
        <v>0</v>
      </c>
      <c r="L1200">
        <v>18</v>
      </c>
      <c r="M1200" t="b">
        <v>0</v>
      </c>
      <c r="N1200" t="s">
        <v>8303</v>
      </c>
      <c r="O1200" s="5">
        <f>((E1200/D1200) *100)</f>
        <v>29.24</v>
      </c>
      <c r="P1200" s="6">
        <f>IF(L1200 = 0, 0, E1200/L1200)</f>
        <v>40.611111111111114</v>
      </c>
      <c r="Q1200" t="str">
        <f>MID(N1200,1,FIND("/",N1200,1)-1)</f>
        <v>publishing</v>
      </c>
      <c r="R1200" t="str">
        <f>MID(N1200,FIND("/",N1200,1)+1,LEN(N1200))</f>
        <v>children's books</v>
      </c>
      <c r="S1200" s="10">
        <f>(((J1200/60)/60)/24)+DATE(1970,1,1)+(-5/24)</f>
        <v>41030.511423611111</v>
      </c>
      <c r="T1200" s="10">
        <f>(((I1200/60)/60)/24)+DATE(1970,1,1)+(-5/24)</f>
        <v>41044.511423611111</v>
      </c>
    </row>
    <row r="1201" spans="1:20" ht="43.2" x14ac:dyDescent="0.3">
      <c r="A1201">
        <v>412</v>
      </c>
      <c r="B1201" s="3" t="s">
        <v>412</v>
      </c>
      <c r="C1201" s="3" t="s">
        <v>4521</v>
      </c>
      <c r="D1201">
        <v>2500</v>
      </c>
      <c r="E1201">
        <v>3171</v>
      </c>
      <c r="F1201" t="s">
        <v>8218</v>
      </c>
      <c r="G1201" t="s">
        <v>8223</v>
      </c>
      <c r="H1201" t="s">
        <v>8245</v>
      </c>
      <c r="I1201">
        <v>1343238578</v>
      </c>
      <c r="J1201">
        <v>1341856178</v>
      </c>
      <c r="K1201" t="b">
        <v>0</v>
      </c>
      <c r="L1201">
        <v>55</v>
      </c>
      <c r="M1201" t="b">
        <v>1</v>
      </c>
      <c r="N1201" t="s">
        <v>8268</v>
      </c>
      <c r="O1201" s="5">
        <f>((E1201/D1201) *100)</f>
        <v>126.84</v>
      </c>
      <c r="P1201" s="6">
        <f>IF(L1201 = 0, 0, E1201/L1201)</f>
        <v>57.654545454545456</v>
      </c>
      <c r="Q1201" t="str">
        <f>MID(N1201,1,FIND("/",N1201,1)-1)</f>
        <v>film &amp; video</v>
      </c>
      <c r="R1201" t="str">
        <f>MID(N1201,FIND("/",N1201,1)+1,LEN(N1201))</f>
        <v>documentary</v>
      </c>
      <c r="S1201" s="10">
        <f>(((J1201/60)/60)/24)+DATE(1970,1,1)+(-5/24)</f>
        <v>41099.534467592588</v>
      </c>
      <c r="T1201" s="10">
        <f>(((I1201/60)/60)/24)+DATE(1970,1,1)+(-5/24)</f>
        <v>41115.534467592588</v>
      </c>
    </row>
    <row r="1202" spans="1:20" x14ac:dyDescent="0.3">
      <c r="A1202">
        <v>1236</v>
      </c>
      <c r="B1202" s="3" t="s">
        <v>1236</v>
      </c>
      <c r="C1202" s="3" t="s">
        <v>5345</v>
      </c>
      <c r="D1202">
        <v>2500</v>
      </c>
      <c r="E1202">
        <v>0</v>
      </c>
      <c r="F1202" t="s">
        <v>8219</v>
      </c>
      <c r="G1202" t="s">
        <v>8223</v>
      </c>
      <c r="H1202" t="s">
        <v>8245</v>
      </c>
      <c r="I1202">
        <v>1343491200</v>
      </c>
      <c r="J1202">
        <v>1342801164</v>
      </c>
      <c r="K1202" t="b">
        <v>0</v>
      </c>
      <c r="L1202">
        <v>0</v>
      </c>
      <c r="M1202" t="b">
        <v>0</v>
      </c>
      <c r="N1202" t="s">
        <v>8285</v>
      </c>
      <c r="O1202" s="5">
        <f>((E1202/D1202) *100)</f>
        <v>0</v>
      </c>
      <c r="P1202" s="6">
        <f>IF(L1202 = 0, 0, E1202/L1202)</f>
        <v>0</v>
      </c>
      <c r="Q1202" t="str">
        <f>MID(N1202,1,FIND("/",N1202,1)-1)</f>
        <v>music</v>
      </c>
      <c r="R1202" t="str">
        <f>MID(N1202,FIND("/",N1202,1)+1,LEN(N1202))</f>
        <v>world music</v>
      </c>
      <c r="S1202" s="10">
        <f>(((J1202/60)/60)/24)+DATE(1970,1,1)+(-5/24)</f>
        <v>41110.47180555555</v>
      </c>
      <c r="T1202" s="10">
        <f>(((I1202/60)/60)/24)+DATE(1970,1,1)+(-5/24)</f>
        <v>41118.458333333328</v>
      </c>
    </row>
    <row r="1203" spans="1:20" ht="57.6" x14ac:dyDescent="0.3">
      <c r="A1203">
        <v>1900</v>
      </c>
      <c r="B1203" s="3" t="s">
        <v>1900</v>
      </c>
      <c r="C1203" s="3" t="s">
        <v>6009</v>
      </c>
      <c r="D1203">
        <v>2500</v>
      </c>
      <c r="E1203">
        <v>2734.11</v>
      </c>
      <c r="F1203" t="s">
        <v>8218</v>
      </c>
      <c r="G1203" t="s">
        <v>8223</v>
      </c>
      <c r="H1203" t="s">
        <v>8245</v>
      </c>
      <c r="I1203">
        <v>1349517540</v>
      </c>
      <c r="J1203">
        <v>1347137731</v>
      </c>
      <c r="K1203" t="b">
        <v>0</v>
      </c>
      <c r="L1203">
        <v>54</v>
      </c>
      <c r="M1203" t="b">
        <v>1</v>
      </c>
      <c r="N1203" t="s">
        <v>8278</v>
      </c>
      <c r="O1203" s="5">
        <f>((E1203/D1203) *100)</f>
        <v>109.3644</v>
      </c>
      <c r="P1203" s="6">
        <f>IF(L1203 = 0, 0, E1203/L1203)</f>
        <v>50.631666666666668</v>
      </c>
      <c r="Q1203" t="str">
        <f>MID(N1203,1,FIND("/",N1203,1)-1)</f>
        <v>music</v>
      </c>
      <c r="R1203" t="str">
        <f>MID(N1203,FIND("/",N1203,1)+1,LEN(N1203))</f>
        <v>indie rock</v>
      </c>
      <c r="S1203" s="10">
        <f>(((J1203/60)/60)/24)+DATE(1970,1,1)+(-5/24)</f>
        <v>41160.663553240738</v>
      </c>
      <c r="T1203" s="10">
        <f>(((I1203/60)/60)/24)+DATE(1970,1,1)+(-5/24)</f>
        <v>41188.207638888889</v>
      </c>
    </row>
    <row r="1204" spans="1:20" ht="43.2" x14ac:dyDescent="0.3">
      <c r="A1204">
        <v>1972</v>
      </c>
      <c r="B1204" s="3" t="s">
        <v>1972</v>
      </c>
      <c r="C1204" s="3" t="s">
        <v>6081</v>
      </c>
      <c r="D1204">
        <v>2500</v>
      </c>
      <c r="E1204">
        <v>16862</v>
      </c>
      <c r="F1204" t="s">
        <v>8218</v>
      </c>
      <c r="G1204" t="s">
        <v>8223</v>
      </c>
      <c r="H1204" t="s">
        <v>8245</v>
      </c>
      <c r="I1204">
        <v>1353201444</v>
      </c>
      <c r="J1204">
        <v>1350605844</v>
      </c>
      <c r="K1204" t="b">
        <v>1</v>
      </c>
      <c r="L1204">
        <v>238</v>
      </c>
      <c r="M1204" t="b">
        <v>1</v>
      </c>
      <c r="N1204" t="s">
        <v>8294</v>
      </c>
      <c r="O1204" s="5">
        <f>((E1204/D1204) *100)</f>
        <v>674.48</v>
      </c>
      <c r="P1204" s="6">
        <f>IF(L1204 = 0, 0, E1204/L1204)</f>
        <v>70.848739495798313</v>
      </c>
      <c r="Q1204" t="str">
        <f>MID(N1204,1,FIND("/",N1204,1)-1)</f>
        <v>technology</v>
      </c>
      <c r="R1204" t="str">
        <f>MID(N1204,FIND("/",N1204,1)+1,LEN(N1204))</f>
        <v>hardware</v>
      </c>
      <c r="S1204" s="10">
        <f>(((J1204/60)/60)/24)+DATE(1970,1,1)+(-5/24)</f>
        <v>41200.803749999999</v>
      </c>
      <c r="T1204" s="10">
        <f>(((I1204/60)/60)/24)+DATE(1970,1,1)+(-5/24)</f>
        <v>41230.845416666663</v>
      </c>
    </row>
    <row r="1205" spans="1:20" ht="57.6" x14ac:dyDescent="0.3">
      <c r="A1205">
        <v>1355</v>
      </c>
      <c r="B1205" s="3" t="s">
        <v>1355</v>
      </c>
      <c r="C1205" s="3" t="s">
        <v>5464</v>
      </c>
      <c r="D1205">
        <v>2500</v>
      </c>
      <c r="E1205">
        <v>3067</v>
      </c>
      <c r="F1205" t="s">
        <v>8218</v>
      </c>
      <c r="G1205" t="s">
        <v>8224</v>
      </c>
      <c r="H1205" t="s">
        <v>8246</v>
      </c>
      <c r="I1205">
        <v>1354269600</v>
      </c>
      <c r="J1205">
        <v>1351663605</v>
      </c>
      <c r="K1205" t="b">
        <v>0</v>
      </c>
      <c r="L1205">
        <v>121</v>
      </c>
      <c r="M1205" t="b">
        <v>1</v>
      </c>
      <c r="N1205" t="s">
        <v>8273</v>
      </c>
      <c r="O1205" s="5">
        <f>((E1205/D1205) *100)</f>
        <v>122.67999999999999</v>
      </c>
      <c r="P1205" s="6">
        <f>IF(L1205 = 0, 0, E1205/L1205)</f>
        <v>25.347107438016529</v>
      </c>
      <c r="Q1205" t="str">
        <f>MID(N1205,1,FIND("/",N1205,1)-1)</f>
        <v>publishing</v>
      </c>
      <c r="R1205" t="str">
        <f>MID(N1205,FIND("/",N1205,1)+1,LEN(N1205))</f>
        <v>nonfiction</v>
      </c>
      <c r="S1205" s="10">
        <f>(((J1205/60)/60)/24)+DATE(1970,1,1)+(-5/24)</f>
        <v>41213.046354166661</v>
      </c>
      <c r="T1205" s="10">
        <f>(((I1205/60)/60)/24)+DATE(1970,1,1)+(-5/24)</f>
        <v>41243.208333333328</v>
      </c>
    </row>
    <row r="1206" spans="1:20" ht="43.2" x14ac:dyDescent="0.3">
      <c r="A1206">
        <v>1666</v>
      </c>
      <c r="B1206" s="3" t="s">
        <v>1666</v>
      </c>
      <c r="C1206" s="3" t="s">
        <v>5775</v>
      </c>
      <c r="D1206">
        <v>2500</v>
      </c>
      <c r="E1206">
        <v>4022</v>
      </c>
      <c r="F1206" t="s">
        <v>8218</v>
      </c>
      <c r="G1206" t="s">
        <v>8223</v>
      </c>
      <c r="H1206" t="s">
        <v>8245</v>
      </c>
      <c r="I1206">
        <v>1364447073</v>
      </c>
      <c r="J1206">
        <v>1361858673</v>
      </c>
      <c r="K1206" t="b">
        <v>0</v>
      </c>
      <c r="L1206">
        <v>98</v>
      </c>
      <c r="M1206" t="b">
        <v>1</v>
      </c>
      <c r="N1206" t="s">
        <v>8291</v>
      </c>
      <c r="O1206" s="5">
        <f>((E1206/D1206) *100)</f>
        <v>160.88</v>
      </c>
      <c r="P1206" s="6">
        <f>IF(L1206 = 0, 0, E1206/L1206)</f>
        <v>41.04081632653061</v>
      </c>
      <c r="Q1206" t="str">
        <f>MID(N1206,1,FIND("/",N1206,1)-1)</f>
        <v>music</v>
      </c>
      <c r="R1206" t="str">
        <f>MID(N1206,FIND("/",N1206,1)+1,LEN(N1206))</f>
        <v>pop</v>
      </c>
      <c r="S1206" s="10">
        <f>(((J1206/60)/60)/24)+DATE(1970,1,1)+(-5/24)</f>
        <v>41331.04482638889</v>
      </c>
      <c r="T1206" s="10">
        <f>(((I1206/60)/60)/24)+DATE(1970,1,1)+(-5/24)</f>
        <v>41361.003159722219</v>
      </c>
    </row>
    <row r="1207" spans="1:20" ht="43.2" x14ac:dyDescent="0.3">
      <c r="A1207">
        <v>726</v>
      </c>
      <c r="B1207" s="3" t="s">
        <v>726</v>
      </c>
      <c r="C1207" s="3" t="s">
        <v>4835</v>
      </c>
      <c r="D1207">
        <v>2500</v>
      </c>
      <c r="E1207">
        <v>2535</v>
      </c>
      <c r="F1207" t="s">
        <v>8218</v>
      </c>
      <c r="G1207" t="s">
        <v>8223</v>
      </c>
      <c r="H1207" t="s">
        <v>8245</v>
      </c>
      <c r="I1207">
        <v>1365728487</v>
      </c>
      <c r="J1207">
        <v>1363136487</v>
      </c>
      <c r="K1207" t="b">
        <v>0</v>
      </c>
      <c r="L1207">
        <v>35</v>
      </c>
      <c r="M1207" t="b">
        <v>1</v>
      </c>
      <c r="N1207" t="s">
        <v>8273</v>
      </c>
      <c r="O1207" s="5">
        <f>((E1207/D1207) *100)</f>
        <v>101.4</v>
      </c>
      <c r="P1207" s="6">
        <f>IF(L1207 = 0, 0, E1207/L1207)</f>
        <v>72.428571428571431</v>
      </c>
      <c r="Q1207" t="str">
        <f>MID(N1207,1,FIND("/",N1207,1)-1)</f>
        <v>publishing</v>
      </c>
      <c r="R1207" t="str">
        <f>MID(N1207,FIND("/",N1207,1)+1,LEN(N1207))</f>
        <v>nonfiction</v>
      </c>
      <c r="S1207" s="10">
        <f>(((J1207/60)/60)/24)+DATE(1970,1,1)+(-5/24)</f>
        <v>41345.834340277775</v>
      </c>
      <c r="T1207" s="10">
        <f>(((I1207/60)/60)/24)+DATE(1970,1,1)+(-5/24)</f>
        <v>41375.834340277775</v>
      </c>
    </row>
    <row r="1208" spans="1:20" ht="43.2" x14ac:dyDescent="0.3">
      <c r="A1208">
        <v>2466</v>
      </c>
      <c r="B1208" s="3" t="s">
        <v>2466</v>
      </c>
      <c r="C1208" s="3" t="s">
        <v>6575</v>
      </c>
      <c r="D1208">
        <v>2500</v>
      </c>
      <c r="E1208">
        <v>2500</v>
      </c>
      <c r="F1208" t="s">
        <v>8218</v>
      </c>
      <c r="G1208" t="s">
        <v>8223</v>
      </c>
      <c r="H1208" t="s">
        <v>8245</v>
      </c>
      <c r="I1208">
        <v>1368066453</v>
      </c>
      <c r="J1208">
        <v>1365474453</v>
      </c>
      <c r="K1208" t="b">
        <v>0</v>
      </c>
      <c r="L1208">
        <v>52</v>
      </c>
      <c r="M1208" t="b">
        <v>1</v>
      </c>
      <c r="N1208" t="s">
        <v>8278</v>
      </c>
      <c r="O1208" s="5">
        <f>((E1208/D1208) *100)</f>
        <v>100</v>
      </c>
      <c r="P1208" s="6">
        <f>IF(L1208 = 0, 0, E1208/L1208)</f>
        <v>48.07692307692308</v>
      </c>
      <c r="Q1208" t="str">
        <f>MID(N1208,1,FIND("/",N1208,1)-1)</f>
        <v>music</v>
      </c>
      <c r="R1208" t="str">
        <f>MID(N1208,FIND("/",N1208,1)+1,LEN(N1208))</f>
        <v>indie rock</v>
      </c>
      <c r="S1208" s="10">
        <f>(((J1208/60)/60)/24)+DATE(1970,1,1)+(-5/24)</f>
        <v>41372.894131944442</v>
      </c>
      <c r="T1208" s="10">
        <f>(((I1208/60)/60)/24)+DATE(1970,1,1)+(-5/24)</f>
        <v>41402.894131944442</v>
      </c>
    </row>
    <row r="1209" spans="1:20" ht="43.2" x14ac:dyDescent="0.3">
      <c r="A1209">
        <v>38</v>
      </c>
      <c r="B1209" s="3" t="s">
        <v>40</v>
      </c>
      <c r="C1209" s="3" t="s">
        <v>4148</v>
      </c>
      <c r="D1209">
        <v>2500</v>
      </c>
      <c r="E1209">
        <v>2751</v>
      </c>
      <c r="F1209" t="s">
        <v>8218</v>
      </c>
      <c r="G1209" t="s">
        <v>8223</v>
      </c>
      <c r="H1209" t="s">
        <v>8245</v>
      </c>
      <c r="I1209">
        <v>1368235344</v>
      </c>
      <c r="J1209">
        <v>1365643344</v>
      </c>
      <c r="K1209" t="b">
        <v>0</v>
      </c>
      <c r="L1209">
        <v>66</v>
      </c>
      <c r="M1209" t="b">
        <v>1</v>
      </c>
      <c r="N1209" t="s">
        <v>8264</v>
      </c>
      <c r="O1209" s="5">
        <f>((E1209/D1209) *100)</f>
        <v>110.04</v>
      </c>
      <c r="P1209" s="6">
        <f>IF(L1209 = 0, 0, E1209/L1209)</f>
        <v>41.68181818181818</v>
      </c>
      <c r="Q1209" t="str">
        <f>MID(N1209,1,FIND("/",N1209,1)-1)</f>
        <v>film &amp; video</v>
      </c>
      <c r="R1209" t="str">
        <f>MID(N1209,FIND("/",N1209,1)+1,LEN(N1209))</f>
        <v>television</v>
      </c>
      <c r="S1209" s="10">
        <f>(((J1209/60)/60)/24)+DATE(1970,1,1)+(-5/24)</f>
        <v>41374.848888888882</v>
      </c>
      <c r="T1209" s="10">
        <f>(((I1209/60)/60)/24)+DATE(1970,1,1)+(-5/24)</f>
        <v>41404.848888888882</v>
      </c>
    </row>
    <row r="1210" spans="1:20" ht="43.2" x14ac:dyDescent="0.3">
      <c r="A1210">
        <v>755</v>
      </c>
      <c r="B1210" s="3" t="s">
        <v>755</v>
      </c>
      <c r="C1210" s="3" t="s">
        <v>4864</v>
      </c>
      <c r="D1210">
        <v>2500</v>
      </c>
      <c r="E1210">
        <v>2547.69</v>
      </c>
      <c r="F1210" t="s">
        <v>8218</v>
      </c>
      <c r="G1210" t="s">
        <v>8223</v>
      </c>
      <c r="H1210" t="s">
        <v>8245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8273</v>
      </c>
      <c r="O1210" s="5">
        <f>((E1210/D1210) *100)</f>
        <v>101.9076</v>
      </c>
      <c r="P1210" s="6">
        <f>IF(L1210 = 0, 0, E1210/L1210)</f>
        <v>37.466029411764708</v>
      </c>
      <c r="Q1210" t="str">
        <f>MID(N1210,1,FIND("/",N1210,1)-1)</f>
        <v>publishing</v>
      </c>
      <c r="R1210" t="str">
        <f>MID(N1210,FIND("/",N1210,1)+1,LEN(N1210))</f>
        <v>nonfiction</v>
      </c>
      <c r="S1210" s="10">
        <f>(((J1210/60)/60)/24)+DATE(1970,1,1)+(-5/24)</f>
        <v>41383.396724537037</v>
      </c>
      <c r="T1210" s="10">
        <f>(((I1210/60)/60)/24)+DATE(1970,1,1)+(-5/24)</f>
        <v>41413.820138888885</v>
      </c>
    </row>
    <row r="1211" spans="1:20" ht="57.6" x14ac:dyDescent="0.3">
      <c r="A1211">
        <v>1401</v>
      </c>
      <c r="B1211" s="3" t="s">
        <v>1401</v>
      </c>
      <c r="C1211" s="3" t="s">
        <v>5510</v>
      </c>
      <c r="D1211">
        <v>2500</v>
      </c>
      <c r="E1211">
        <v>12413</v>
      </c>
      <c r="F1211" t="s">
        <v>8218</v>
      </c>
      <c r="G1211" t="s">
        <v>8223</v>
      </c>
      <c r="H1211" t="s">
        <v>8245</v>
      </c>
      <c r="I1211">
        <v>1369612474</v>
      </c>
      <c r="J1211">
        <v>1367798074</v>
      </c>
      <c r="K1211" t="b">
        <v>0</v>
      </c>
      <c r="L1211">
        <v>240</v>
      </c>
      <c r="M1211" t="b">
        <v>1</v>
      </c>
      <c r="N1211" t="s">
        <v>8275</v>
      </c>
      <c r="O1211" s="5">
        <f>((E1211/D1211) *100)</f>
        <v>496.52000000000004</v>
      </c>
      <c r="P1211" s="6">
        <f>IF(L1211 = 0, 0, E1211/L1211)</f>
        <v>51.720833333333331</v>
      </c>
      <c r="Q1211" t="str">
        <f>MID(N1211,1,FIND("/",N1211,1)-1)</f>
        <v>music</v>
      </c>
      <c r="R1211" t="str">
        <f>MID(N1211,FIND("/",N1211,1)+1,LEN(N1211))</f>
        <v>rock</v>
      </c>
      <c r="S1211" s="10">
        <f>(((J1211/60)/60)/24)+DATE(1970,1,1)+(-5/24)</f>
        <v>41399.787893518514</v>
      </c>
      <c r="T1211" s="10">
        <f>(((I1211/60)/60)/24)+DATE(1970,1,1)+(-5/24)</f>
        <v>41420.787893518514</v>
      </c>
    </row>
    <row r="1212" spans="1:20" ht="43.2" x14ac:dyDescent="0.3">
      <c r="A1212">
        <v>2231</v>
      </c>
      <c r="B1212" s="3" t="s">
        <v>2231</v>
      </c>
      <c r="C1212" s="3" t="s">
        <v>6340</v>
      </c>
      <c r="D1212">
        <v>2500</v>
      </c>
      <c r="E1212">
        <v>30303.24</v>
      </c>
      <c r="F1212" t="s">
        <v>8218</v>
      </c>
      <c r="G1212" t="s">
        <v>8223</v>
      </c>
      <c r="H1212" t="s">
        <v>8245</v>
      </c>
      <c r="I1212">
        <v>1372136400</v>
      </c>
      <c r="J1212">
        <v>1369864301</v>
      </c>
      <c r="K1212" t="b">
        <v>0</v>
      </c>
      <c r="L1212">
        <v>1113</v>
      </c>
      <c r="M1212" t="b">
        <v>1</v>
      </c>
      <c r="N1212" t="s">
        <v>8296</v>
      </c>
      <c r="O1212" s="5">
        <f>((E1212/D1212) *100)</f>
        <v>1212.1296000000002</v>
      </c>
      <c r="P1212" s="6">
        <f>IF(L1212 = 0, 0, E1212/L1212)</f>
        <v>27.226630727762803</v>
      </c>
      <c r="Q1212" t="str">
        <f>MID(N1212,1,FIND("/",N1212,1)-1)</f>
        <v>games</v>
      </c>
      <c r="R1212" t="str">
        <f>MID(N1212,FIND("/",N1212,1)+1,LEN(N1212))</f>
        <v>tabletop games</v>
      </c>
      <c r="S1212" s="10">
        <f>(((J1212/60)/60)/24)+DATE(1970,1,1)+(-5/24)</f>
        <v>41423.702557870369</v>
      </c>
      <c r="T1212" s="10">
        <f>(((I1212/60)/60)/24)+DATE(1970,1,1)+(-5/24)</f>
        <v>41450</v>
      </c>
    </row>
    <row r="1213" spans="1:20" ht="28.8" x14ac:dyDescent="0.3">
      <c r="A1213">
        <v>2089</v>
      </c>
      <c r="B1213" s="3" t="s">
        <v>2089</v>
      </c>
      <c r="C1213" s="3" t="s">
        <v>6198</v>
      </c>
      <c r="D1213">
        <v>2500</v>
      </c>
      <c r="E1213">
        <v>3010.01</v>
      </c>
      <c r="F1213" t="s">
        <v>8218</v>
      </c>
      <c r="G1213" t="s">
        <v>8223</v>
      </c>
      <c r="H1213" t="s">
        <v>8245</v>
      </c>
      <c r="I1213">
        <v>1375408194</v>
      </c>
      <c r="J1213">
        <v>1372384194</v>
      </c>
      <c r="K1213" t="b">
        <v>0</v>
      </c>
      <c r="L1213">
        <v>62</v>
      </c>
      <c r="M1213" t="b">
        <v>1</v>
      </c>
      <c r="N1213" t="s">
        <v>8278</v>
      </c>
      <c r="O1213" s="5">
        <f>((E1213/D1213) *100)</f>
        <v>120.4004</v>
      </c>
      <c r="P1213" s="6">
        <f>IF(L1213 = 0, 0, E1213/L1213)</f>
        <v>48.54854838709678</v>
      </c>
      <c r="Q1213" t="str">
        <f>MID(N1213,1,FIND("/",N1213,1)-1)</f>
        <v>music</v>
      </c>
      <c r="R1213" t="str">
        <f>MID(N1213,FIND("/",N1213,1)+1,LEN(N1213))</f>
        <v>indie rock</v>
      </c>
      <c r="S1213" s="10">
        <f>(((J1213/60)/60)/24)+DATE(1970,1,1)+(-5/24)</f>
        <v>41452.867986111109</v>
      </c>
      <c r="T1213" s="10">
        <f>(((I1213/60)/60)/24)+DATE(1970,1,1)+(-5/24)</f>
        <v>41487.867986111109</v>
      </c>
    </row>
    <row r="1214" spans="1:20" ht="43.2" x14ac:dyDescent="0.3">
      <c r="A1214">
        <v>3183</v>
      </c>
      <c r="B1214" s="3" t="s">
        <v>3182</v>
      </c>
      <c r="C1214" s="3" t="s">
        <v>7292</v>
      </c>
      <c r="D1214">
        <v>2500</v>
      </c>
      <c r="E1214">
        <v>2725</v>
      </c>
      <c r="F1214" t="s">
        <v>8218</v>
      </c>
      <c r="G1214" t="s">
        <v>8223</v>
      </c>
      <c r="H1214" t="s">
        <v>8245</v>
      </c>
      <c r="I1214">
        <v>1377284669</v>
      </c>
      <c r="J1214">
        <v>1375729469</v>
      </c>
      <c r="K1214" t="b">
        <v>1</v>
      </c>
      <c r="L1214">
        <v>68</v>
      </c>
      <c r="M1214" t="b">
        <v>1</v>
      </c>
      <c r="N1214" t="s">
        <v>8270</v>
      </c>
      <c r="O1214" s="5">
        <f>((E1214/D1214) *100)</f>
        <v>109.00000000000001</v>
      </c>
      <c r="P1214" s="6">
        <f>IF(L1214 = 0, 0, E1214/L1214)</f>
        <v>40.073529411764703</v>
      </c>
      <c r="Q1214" t="str">
        <f>MID(N1214,1,FIND("/",N1214,1)-1)</f>
        <v>theater</v>
      </c>
      <c r="R1214" t="str">
        <f>MID(N1214,FIND("/",N1214,1)+1,LEN(N1214))</f>
        <v>plays</v>
      </c>
      <c r="S1214" s="10">
        <f>(((J1214/60)/60)/24)+DATE(1970,1,1)+(-5/24)</f>
        <v>41491.586446759255</v>
      </c>
      <c r="T1214" s="10">
        <f>(((I1214/60)/60)/24)+DATE(1970,1,1)+(-5/24)</f>
        <v>41509.586446759255</v>
      </c>
    </row>
    <row r="1215" spans="1:20" ht="43.2" x14ac:dyDescent="0.3">
      <c r="A1215">
        <v>842</v>
      </c>
      <c r="B1215" s="3" t="s">
        <v>842</v>
      </c>
      <c r="C1215" s="3" t="s">
        <v>4951</v>
      </c>
      <c r="D1215">
        <v>2500</v>
      </c>
      <c r="E1215">
        <v>2608</v>
      </c>
      <c r="F1215" t="s">
        <v>8218</v>
      </c>
      <c r="G1215" t="s">
        <v>8228</v>
      </c>
      <c r="H1215" t="s">
        <v>8250</v>
      </c>
      <c r="I1215">
        <v>1381723140</v>
      </c>
      <c r="J1215">
        <v>1378735983</v>
      </c>
      <c r="K1215" t="b">
        <v>1</v>
      </c>
      <c r="L1215">
        <v>39</v>
      </c>
      <c r="M1215" t="b">
        <v>1</v>
      </c>
      <c r="N1215" t="s">
        <v>8276</v>
      </c>
      <c r="O1215" s="5">
        <f>((E1215/D1215) *100)</f>
        <v>104.32</v>
      </c>
      <c r="P1215" s="6">
        <f>IF(L1215 = 0, 0, E1215/L1215)</f>
        <v>66.871794871794876</v>
      </c>
      <c r="Q1215" t="str">
        <f>MID(N1215,1,FIND("/",N1215,1)-1)</f>
        <v>music</v>
      </c>
      <c r="R1215" t="str">
        <f>MID(N1215,FIND("/",N1215,1)+1,LEN(N1215))</f>
        <v>metal</v>
      </c>
      <c r="S1215" s="10">
        <f>(((J1215/60)/60)/24)+DATE(1970,1,1)+(-5/24)</f>
        <v>41526.384062500001</v>
      </c>
      <c r="T1215" s="10">
        <f>(((I1215/60)/60)/24)+DATE(1970,1,1)+(-5/24)</f>
        <v>41560.957638888889</v>
      </c>
    </row>
    <row r="1216" spans="1:20" ht="28.8" x14ac:dyDescent="0.3">
      <c r="A1216">
        <v>792</v>
      </c>
      <c r="B1216" s="3" t="s">
        <v>792</v>
      </c>
      <c r="C1216" s="3" t="s">
        <v>4901</v>
      </c>
      <c r="D1216">
        <v>2500</v>
      </c>
      <c r="E1216">
        <v>2511.11</v>
      </c>
      <c r="F1216" t="s">
        <v>8218</v>
      </c>
      <c r="G1216" t="s">
        <v>8223</v>
      </c>
      <c r="H1216" t="s">
        <v>8245</v>
      </c>
      <c r="I1216">
        <v>1383861483</v>
      </c>
      <c r="J1216">
        <v>1381265883</v>
      </c>
      <c r="K1216" t="b">
        <v>0</v>
      </c>
      <c r="L1216">
        <v>60</v>
      </c>
      <c r="M1216" t="b">
        <v>1</v>
      </c>
      <c r="N1216" t="s">
        <v>8275</v>
      </c>
      <c r="O1216" s="5">
        <f>((E1216/D1216) *100)</f>
        <v>100.44440000000002</v>
      </c>
      <c r="P1216" s="6">
        <f>IF(L1216 = 0, 0, E1216/L1216)</f>
        <v>41.851833333333339</v>
      </c>
      <c r="Q1216" t="str">
        <f>MID(N1216,1,FIND("/",N1216,1)-1)</f>
        <v>music</v>
      </c>
      <c r="R1216" t="str">
        <f>MID(N1216,FIND("/",N1216,1)+1,LEN(N1216))</f>
        <v>rock</v>
      </c>
      <c r="S1216" s="10">
        <f>(((J1216/60)/60)/24)+DATE(1970,1,1)+(-5/24)</f>
        <v>41555.665312500001</v>
      </c>
      <c r="T1216" s="10">
        <f>(((I1216/60)/60)/24)+DATE(1970,1,1)+(-5/24)</f>
        <v>41585.706979166665</v>
      </c>
    </row>
    <row r="1217" spans="1:20" ht="57.6" x14ac:dyDescent="0.3">
      <c r="A1217">
        <v>434</v>
      </c>
      <c r="B1217" s="3" t="s">
        <v>434</v>
      </c>
      <c r="C1217" s="3" t="s">
        <v>4543</v>
      </c>
      <c r="D1217">
        <v>2500</v>
      </c>
      <c r="E1217">
        <v>125</v>
      </c>
      <c r="F1217" t="s">
        <v>8220</v>
      </c>
      <c r="G1217" t="s">
        <v>8223</v>
      </c>
      <c r="H1217" t="s">
        <v>8245</v>
      </c>
      <c r="I1217">
        <v>1385931702</v>
      </c>
      <c r="J1217">
        <v>1383076902</v>
      </c>
      <c r="K1217" t="b">
        <v>0</v>
      </c>
      <c r="L1217">
        <v>2</v>
      </c>
      <c r="M1217" t="b">
        <v>0</v>
      </c>
      <c r="N1217" t="s">
        <v>8269</v>
      </c>
      <c r="O1217" s="5">
        <f>((E1217/D1217) *100)</f>
        <v>5</v>
      </c>
      <c r="P1217" s="6">
        <f>IF(L1217 = 0, 0, E1217/L1217)</f>
        <v>62.5</v>
      </c>
      <c r="Q1217" t="str">
        <f>MID(N1217,1,FIND("/",N1217,1)-1)</f>
        <v>film &amp; video</v>
      </c>
      <c r="R1217" t="str">
        <f>MID(N1217,FIND("/",N1217,1)+1,LEN(N1217))</f>
        <v>animation</v>
      </c>
      <c r="S1217" s="10">
        <f>(((J1217/60)/60)/24)+DATE(1970,1,1)+(-5/24)</f>
        <v>41576.626180555555</v>
      </c>
      <c r="T1217" s="10">
        <f>(((I1217/60)/60)/24)+DATE(1970,1,1)+(-5/24)</f>
        <v>41609.667847222219</v>
      </c>
    </row>
    <row r="1218" spans="1:20" ht="43.2" x14ac:dyDescent="0.3">
      <c r="A1218">
        <v>768</v>
      </c>
      <c r="B1218" s="3" t="s">
        <v>768</v>
      </c>
      <c r="C1218" s="3" t="s">
        <v>4877</v>
      </c>
      <c r="D1218">
        <v>2500</v>
      </c>
      <c r="E1218">
        <v>0</v>
      </c>
      <c r="F1218" t="s">
        <v>8220</v>
      </c>
      <c r="G1218" t="s">
        <v>8223</v>
      </c>
      <c r="H1218" t="s">
        <v>8245</v>
      </c>
      <c r="I1218">
        <v>1387169890</v>
      </c>
      <c r="J1218">
        <v>1384577890</v>
      </c>
      <c r="K1218" t="b">
        <v>0</v>
      </c>
      <c r="L1218">
        <v>0</v>
      </c>
      <c r="M1218" t="b">
        <v>0</v>
      </c>
      <c r="N1218" t="s">
        <v>8274</v>
      </c>
      <c r="O1218" s="5">
        <f>((E1218/D1218) *100)</f>
        <v>0</v>
      </c>
      <c r="P1218" s="6">
        <f>IF(L1218 = 0, 0, E1218/L1218)</f>
        <v>0</v>
      </c>
      <c r="Q1218" t="str">
        <f>MID(N1218,1,FIND("/",N1218,1)-1)</f>
        <v>publishing</v>
      </c>
      <c r="R1218" t="str">
        <f>MID(N1218,FIND("/",N1218,1)+1,LEN(N1218))</f>
        <v>fiction</v>
      </c>
      <c r="S1218" s="10">
        <f>(((J1218/60)/60)/24)+DATE(1970,1,1)+(-5/24)</f>
        <v>41593.998726851853</v>
      </c>
      <c r="T1218" s="10">
        <f>(((I1218/60)/60)/24)+DATE(1970,1,1)+(-5/24)</f>
        <v>41623.998726851853</v>
      </c>
    </row>
    <row r="1219" spans="1:20" ht="57.6" x14ac:dyDescent="0.3">
      <c r="A1219">
        <v>733</v>
      </c>
      <c r="B1219" s="3" t="s">
        <v>733</v>
      </c>
      <c r="C1219" s="3" t="s">
        <v>4842</v>
      </c>
      <c r="D1219">
        <v>2500</v>
      </c>
      <c r="E1219">
        <v>3012</v>
      </c>
      <c r="F1219" t="s">
        <v>8218</v>
      </c>
      <c r="G1219" t="s">
        <v>8224</v>
      </c>
      <c r="H1219" t="s">
        <v>8246</v>
      </c>
      <c r="I1219">
        <v>1387533892</v>
      </c>
      <c r="J1219">
        <v>1384941892</v>
      </c>
      <c r="K1219" t="b">
        <v>0</v>
      </c>
      <c r="L1219">
        <v>169</v>
      </c>
      <c r="M1219" t="b">
        <v>1</v>
      </c>
      <c r="N1219" t="s">
        <v>8273</v>
      </c>
      <c r="O1219" s="5">
        <f>((E1219/D1219) *100)</f>
        <v>120.48</v>
      </c>
      <c r="P1219" s="6">
        <f>IF(L1219 = 0, 0, E1219/L1219)</f>
        <v>17.822485207100591</v>
      </c>
      <c r="Q1219" t="str">
        <f>MID(N1219,1,FIND("/",N1219,1)-1)</f>
        <v>publishing</v>
      </c>
      <c r="R1219" t="str">
        <f>MID(N1219,FIND("/",N1219,1)+1,LEN(N1219))</f>
        <v>nonfiction</v>
      </c>
      <c r="S1219" s="10">
        <f>(((J1219/60)/60)/24)+DATE(1970,1,1)+(-5/24)</f>
        <v>41598.211712962962</v>
      </c>
      <c r="T1219" s="10">
        <f>(((I1219/60)/60)/24)+DATE(1970,1,1)+(-5/24)</f>
        <v>41628.211712962962</v>
      </c>
    </row>
    <row r="1220" spans="1:20" ht="57.6" x14ac:dyDescent="0.3">
      <c r="A1220">
        <v>2274</v>
      </c>
      <c r="B1220" s="3" t="s">
        <v>2274</v>
      </c>
      <c r="C1220" s="3" t="s">
        <v>6383</v>
      </c>
      <c r="D1220">
        <v>2500</v>
      </c>
      <c r="E1220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8296</v>
      </c>
      <c r="O1220" s="5">
        <f>((E1220/D1220) *100)</f>
        <v>119.6</v>
      </c>
      <c r="P1220" s="6">
        <f>IF(L1220 = 0, 0, E1220/L1220)</f>
        <v>30.202020202020201</v>
      </c>
      <c r="Q1220" t="str">
        <f>MID(N1220,1,FIND("/",N1220,1)-1)</f>
        <v>games</v>
      </c>
      <c r="R1220" t="str">
        <f>MID(N1220,FIND("/",N1220,1)+1,LEN(N1220))</f>
        <v>tabletop games</v>
      </c>
      <c r="S1220" s="10">
        <f>(((J1220/60)/60)/24)+DATE(1970,1,1)+(-5/24)</f>
        <v>41663.292326388888</v>
      </c>
      <c r="T1220" s="10">
        <f>(((I1220/60)/60)/24)+DATE(1970,1,1)+(-5/24)</f>
        <v>41693.292326388888</v>
      </c>
    </row>
    <row r="1221" spans="1:20" ht="43.2" x14ac:dyDescent="0.3">
      <c r="A1221">
        <v>2260</v>
      </c>
      <c r="B1221" s="3" t="s">
        <v>2260</v>
      </c>
      <c r="C1221" s="3" t="s">
        <v>6369</v>
      </c>
      <c r="D1221">
        <v>2500</v>
      </c>
      <c r="E1221">
        <v>8173</v>
      </c>
      <c r="F1221" t="s">
        <v>8218</v>
      </c>
      <c r="G1221" t="s">
        <v>8223</v>
      </c>
      <c r="H1221" t="s">
        <v>8245</v>
      </c>
      <c r="I1221">
        <v>1395876250</v>
      </c>
      <c r="J1221">
        <v>1393287850</v>
      </c>
      <c r="K1221" t="b">
        <v>0</v>
      </c>
      <c r="L1221">
        <v>84</v>
      </c>
      <c r="M1221" t="b">
        <v>1</v>
      </c>
      <c r="N1221" t="s">
        <v>8296</v>
      </c>
      <c r="O1221" s="5">
        <f>((E1221/D1221) *100)</f>
        <v>326.92</v>
      </c>
      <c r="P1221" s="6">
        <f>IF(L1221 = 0, 0, E1221/L1221)</f>
        <v>97.297619047619051</v>
      </c>
      <c r="Q1221" t="str">
        <f>MID(N1221,1,FIND("/",N1221,1)-1)</f>
        <v>games</v>
      </c>
      <c r="R1221" t="str">
        <f>MID(N1221,FIND("/",N1221,1)+1,LEN(N1221))</f>
        <v>tabletop games</v>
      </c>
      <c r="S1221" s="10">
        <f>(((J1221/60)/60)/24)+DATE(1970,1,1)+(-5/24)</f>
        <v>41694.808449074073</v>
      </c>
      <c r="T1221" s="10">
        <f>(((I1221/60)/60)/24)+DATE(1970,1,1)+(-5/24)</f>
        <v>41724.766782407409</v>
      </c>
    </row>
    <row r="1222" spans="1:20" ht="43.2" x14ac:dyDescent="0.3">
      <c r="A1222">
        <v>2211</v>
      </c>
      <c r="B1222" s="3" t="s">
        <v>2211</v>
      </c>
      <c r="C1222" s="3" t="s">
        <v>6320</v>
      </c>
      <c r="D1222">
        <v>2500</v>
      </c>
      <c r="E1222">
        <v>4890</v>
      </c>
      <c r="F1222" t="s">
        <v>8218</v>
      </c>
      <c r="G1222" t="s">
        <v>8223</v>
      </c>
      <c r="H1222" t="s">
        <v>8245</v>
      </c>
      <c r="I1222">
        <v>1397113140</v>
      </c>
      <c r="J1222">
        <v>1395168625</v>
      </c>
      <c r="K1222" t="b">
        <v>0</v>
      </c>
      <c r="L1222">
        <v>120</v>
      </c>
      <c r="M1222" t="b">
        <v>1</v>
      </c>
      <c r="N1222" t="s">
        <v>8279</v>
      </c>
      <c r="O1222" s="5">
        <f>((E1222/D1222) *100)</f>
        <v>195.6</v>
      </c>
      <c r="P1222" s="6">
        <f>IF(L1222 = 0, 0, E1222/L1222)</f>
        <v>40.75</v>
      </c>
      <c r="Q1222" t="str">
        <f>MID(N1222,1,FIND("/",N1222,1)-1)</f>
        <v>music</v>
      </c>
      <c r="R1222" t="str">
        <f>MID(N1222,FIND("/",N1222,1)+1,LEN(N1222))</f>
        <v>electronic music</v>
      </c>
      <c r="S1222" s="10">
        <f>(((J1222/60)/60)/24)+DATE(1970,1,1)+(-5/24)</f>
        <v>41716.576678240737</v>
      </c>
      <c r="T1222" s="10">
        <f>(((I1222/60)/60)/24)+DATE(1970,1,1)+(-5/24)</f>
        <v>41739.082638888889</v>
      </c>
    </row>
    <row r="1223" spans="1:20" ht="43.2" x14ac:dyDescent="0.3">
      <c r="A1223">
        <v>837</v>
      </c>
      <c r="B1223" s="3" t="s">
        <v>837</v>
      </c>
      <c r="C1223" s="3" t="s">
        <v>4946</v>
      </c>
      <c r="D1223">
        <v>2500</v>
      </c>
      <c r="E1223">
        <v>3045</v>
      </c>
      <c r="F1223" t="s">
        <v>8218</v>
      </c>
      <c r="G1223" t="s">
        <v>8223</v>
      </c>
      <c r="H1223" t="s">
        <v>8245</v>
      </c>
      <c r="I1223">
        <v>1398988662</v>
      </c>
      <c r="J1223">
        <v>1396396662</v>
      </c>
      <c r="K1223" t="b">
        <v>0</v>
      </c>
      <c r="L1223">
        <v>62</v>
      </c>
      <c r="M1223" t="b">
        <v>1</v>
      </c>
      <c r="N1223" t="s">
        <v>8275</v>
      </c>
      <c r="O1223" s="5">
        <f>((E1223/D1223) *100)</f>
        <v>121.8</v>
      </c>
      <c r="P1223" s="6">
        <f>IF(L1223 = 0, 0, E1223/L1223)</f>
        <v>49.112903225806448</v>
      </c>
      <c r="Q1223" t="str">
        <f>MID(N1223,1,FIND("/",N1223,1)-1)</f>
        <v>music</v>
      </c>
      <c r="R1223" t="str">
        <f>MID(N1223,FIND("/",N1223,1)+1,LEN(N1223))</f>
        <v>rock</v>
      </c>
      <c r="S1223" s="10">
        <f>(((J1223/60)/60)/24)+DATE(1970,1,1)+(-5/24)</f>
        <v>41730.79006944444</v>
      </c>
      <c r="T1223" s="10">
        <f>(((I1223/60)/60)/24)+DATE(1970,1,1)+(-5/24)</f>
        <v>41760.79006944444</v>
      </c>
    </row>
    <row r="1224" spans="1:20" ht="43.2" x14ac:dyDescent="0.3">
      <c r="A1224">
        <v>448</v>
      </c>
      <c r="B1224" s="3" t="s">
        <v>448</v>
      </c>
      <c r="C1224" s="3" t="s">
        <v>4557</v>
      </c>
      <c r="D1224">
        <v>2500</v>
      </c>
      <c r="E1224">
        <v>82.01</v>
      </c>
      <c r="F1224" t="s">
        <v>8220</v>
      </c>
      <c r="G1224" t="s">
        <v>8223</v>
      </c>
      <c r="H1224" t="s">
        <v>8245</v>
      </c>
      <c r="I1224">
        <v>1400091095</v>
      </c>
      <c r="J1224">
        <v>1398363095</v>
      </c>
      <c r="K1224" t="b">
        <v>0</v>
      </c>
      <c r="L1224">
        <v>4</v>
      </c>
      <c r="M1224" t="b">
        <v>0</v>
      </c>
      <c r="N1224" t="s">
        <v>8269</v>
      </c>
      <c r="O1224" s="5">
        <f>((E1224/D1224) *100)</f>
        <v>3.2804000000000002</v>
      </c>
      <c r="P1224" s="6">
        <f>IF(L1224 = 0, 0, E1224/L1224)</f>
        <v>20.502500000000001</v>
      </c>
      <c r="Q1224" t="str">
        <f>MID(N1224,1,FIND("/",N1224,1)-1)</f>
        <v>film &amp; video</v>
      </c>
      <c r="R1224" t="str">
        <f>MID(N1224,FIND("/",N1224,1)+1,LEN(N1224))</f>
        <v>animation</v>
      </c>
      <c r="S1224" s="10">
        <f>(((J1224/60)/60)/24)+DATE(1970,1,1)+(-5/24)</f>
        <v>41753.549710648142</v>
      </c>
      <c r="T1224" s="10">
        <f>(((I1224/60)/60)/24)+DATE(1970,1,1)+(-5/24)</f>
        <v>41773.549710648142</v>
      </c>
    </row>
    <row r="1225" spans="1:20" ht="43.2" x14ac:dyDescent="0.3">
      <c r="A1225">
        <v>2810</v>
      </c>
      <c r="B1225" s="3" t="s">
        <v>2809</v>
      </c>
      <c r="C1225" s="3" t="s">
        <v>6919</v>
      </c>
      <c r="D1225">
        <v>2500</v>
      </c>
      <c r="E1225">
        <v>2705</v>
      </c>
      <c r="F1225" t="s">
        <v>8218</v>
      </c>
      <c r="G1225" t="s">
        <v>8223</v>
      </c>
      <c r="H1225" t="s">
        <v>8245</v>
      </c>
      <c r="I1225">
        <v>1401595140</v>
      </c>
      <c r="J1225">
        <v>1398828064</v>
      </c>
      <c r="K1225" t="b">
        <v>0</v>
      </c>
      <c r="L1225">
        <v>57</v>
      </c>
      <c r="M1225" t="b">
        <v>1</v>
      </c>
      <c r="N1225" t="s">
        <v>8270</v>
      </c>
      <c r="O1225" s="5">
        <f>((E1225/D1225) *100)</f>
        <v>108.2</v>
      </c>
      <c r="P1225" s="6">
        <f>IF(L1225 = 0, 0, E1225/L1225)</f>
        <v>47.456140350877192</v>
      </c>
      <c r="Q1225" t="str">
        <f>MID(N1225,1,FIND("/",N1225,1)-1)</f>
        <v>theater</v>
      </c>
      <c r="R1225" t="str">
        <f>MID(N1225,FIND("/",N1225,1)+1,LEN(N1225))</f>
        <v>plays</v>
      </c>
      <c r="S1225" s="10">
        <f>(((J1225/60)/60)/24)+DATE(1970,1,1)+(-5/24)</f>
        <v>41758.931296296294</v>
      </c>
      <c r="T1225" s="10">
        <f>(((I1225/60)/60)/24)+DATE(1970,1,1)+(-5/24)</f>
        <v>41790.957638888889</v>
      </c>
    </row>
    <row r="1226" spans="1:20" ht="86.4" x14ac:dyDescent="0.3">
      <c r="A1226">
        <v>3505</v>
      </c>
      <c r="B1226" s="3" t="s">
        <v>3503</v>
      </c>
      <c r="C1226" s="3" t="s">
        <v>7614</v>
      </c>
      <c r="D1226">
        <v>2500</v>
      </c>
      <c r="E1226">
        <v>2594</v>
      </c>
      <c r="F1226" t="s">
        <v>8218</v>
      </c>
      <c r="G1226" t="s">
        <v>8223</v>
      </c>
      <c r="H1226" t="s">
        <v>8245</v>
      </c>
      <c r="I1226">
        <v>1399953600</v>
      </c>
      <c r="J1226">
        <v>1398983245</v>
      </c>
      <c r="K1226" t="b">
        <v>0</v>
      </c>
      <c r="L1226">
        <v>39</v>
      </c>
      <c r="M1226" t="b">
        <v>1</v>
      </c>
      <c r="N1226" t="s">
        <v>8270</v>
      </c>
      <c r="O1226" s="5">
        <f>((E1226/D1226) *100)</f>
        <v>103.76</v>
      </c>
      <c r="P1226" s="6">
        <f>IF(L1226 = 0, 0, E1226/L1226)</f>
        <v>66.512820512820511</v>
      </c>
      <c r="Q1226" t="str">
        <f>MID(N1226,1,FIND("/",N1226,1)-1)</f>
        <v>theater</v>
      </c>
      <c r="R1226" t="str">
        <f>MID(N1226,FIND("/",N1226,1)+1,LEN(N1226))</f>
        <v>plays</v>
      </c>
      <c r="S1226" s="10">
        <f>(((J1226/60)/60)/24)+DATE(1970,1,1)+(-5/24)</f>
        <v>41760.727372685185</v>
      </c>
      <c r="T1226" s="10">
        <f>(((I1226/60)/60)/24)+DATE(1970,1,1)+(-5/24)</f>
        <v>41771.958333333328</v>
      </c>
    </row>
    <row r="1227" spans="1:20" ht="43.2" x14ac:dyDescent="0.3">
      <c r="A1227">
        <v>3025</v>
      </c>
      <c r="B1227" s="3" t="s">
        <v>3024</v>
      </c>
      <c r="C1227" s="3" t="s">
        <v>7134</v>
      </c>
      <c r="D1227">
        <v>2500</v>
      </c>
      <c r="E1227">
        <v>7555</v>
      </c>
      <c r="F1227" t="s">
        <v>8218</v>
      </c>
      <c r="G1227" t="s">
        <v>8224</v>
      </c>
      <c r="H1227" t="s">
        <v>8246</v>
      </c>
      <c r="I1227">
        <v>1401465600</v>
      </c>
      <c r="J1227">
        <v>1399032813</v>
      </c>
      <c r="K1227" t="b">
        <v>0</v>
      </c>
      <c r="L1227">
        <v>145</v>
      </c>
      <c r="M1227" t="b">
        <v>1</v>
      </c>
      <c r="N1227" t="s">
        <v>8302</v>
      </c>
      <c r="O1227" s="5">
        <f>((E1227/D1227) *100)</f>
        <v>302.2</v>
      </c>
      <c r="P1227" s="6">
        <f>IF(L1227 = 0, 0, E1227/L1227)</f>
        <v>52.103448275862071</v>
      </c>
      <c r="Q1227" t="str">
        <f>MID(N1227,1,FIND("/",N1227,1)-1)</f>
        <v>theater</v>
      </c>
      <c r="R1227" t="str">
        <f>MID(N1227,FIND("/",N1227,1)+1,LEN(N1227))</f>
        <v>spaces</v>
      </c>
      <c r="S1227" s="10">
        <f>(((J1227/60)/60)/24)+DATE(1970,1,1)+(-5/24)</f>
        <v>41761.301076388889</v>
      </c>
      <c r="T1227" s="10">
        <f>(((I1227/60)/60)/24)+DATE(1970,1,1)+(-5/24)</f>
        <v>41789.458333333328</v>
      </c>
    </row>
    <row r="1228" spans="1:20" ht="57.6" x14ac:dyDescent="0.3">
      <c r="A1228">
        <v>3164</v>
      </c>
      <c r="B1228" s="3" t="s">
        <v>3163</v>
      </c>
      <c r="C1228" s="3" t="s">
        <v>7273</v>
      </c>
      <c r="D1228">
        <v>2500</v>
      </c>
      <c r="E1228">
        <v>2669</v>
      </c>
      <c r="F1228" t="s">
        <v>8218</v>
      </c>
      <c r="G1228" t="s">
        <v>8223</v>
      </c>
      <c r="H1228" t="s">
        <v>8245</v>
      </c>
      <c r="I1228">
        <v>1402341615</v>
      </c>
      <c r="J1228">
        <v>1399490415</v>
      </c>
      <c r="K1228" t="b">
        <v>1</v>
      </c>
      <c r="L1228">
        <v>71</v>
      </c>
      <c r="M1228" t="b">
        <v>1</v>
      </c>
      <c r="N1228" t="s">
        <v>8270</v>
      </c>
      <c r="O1228" s="5">
        <f>((E1228/D1228) *100)</f>
        <v>106.76</v>
      </c>
      <c r="P1228" s="6">
        <f>IF(L1228 = 0, 0, E1228/L1228)</f>
        <v>37.591549295774648</v>
      </c>
      <c r="Q1228" t="str">
        <f>MID(N1228,1,FIND("/",N1228,1)-1)</f>
        <v>theater</v>
      </c>
      <c r="R1228" t="str">
        <f>MID(N1228,FIND("/",N1228,1)+1,LEN(N1228))</f>
        <v>plays</v>
      </c>
      <c r="S1228" s="10">
        <f>(((J1228/60)/60)/24)+DATE(1970,1,1)+(-5/24)</f>
        <v>41766.597395833334</v>
      </c>
      <c r="T1228" s="10">
        <f>(((I1228/60)/60)/24)+DATE(1970,1,1)+(-5/24)</f>
        <v>41799.597395833334</v>
      </c>
    </row>
    <row r="1229" spans="1:20" ht="43.2" x14ac:dyDescent="0.3">
      <c r="A1229">
        <v>1259</v>
      </c>
      <c r="B1229" s="3" t="s">
        <v>1259</v>
      </c>
      <c r="C1229" s="3" t="s">
        <v>5368</v>
      </c>
      <c r="D1229">
        <v>2500</v>
      </c>
      <c r="E1229">
        <v>2606</v>
      </c>
      <c r="F1229" t="s">
        <v>8218</v>
      </c>
      <c r="G1229" t="s">
        <v>8223</v>
      </c>
      <c r="H1229" t="s">
        <v>8245</v>
      </c>
      <c r="I1229">
        <v>1402286340</v>
      </c>
      <c r="J1229">
        <v>1399504664</v>
      </c>
      <c r="K1229" t="b">
        <v>1</v>
      </c>
      <c r="L1229">
        <v>96</v>
      </c>
      <c r="M1229" t="b">
        <v>1</v>
      </c>
      <c r="N1229" t="s">
        <v>8275</v>
      </c>
      <c r="O1229" s="5">
        <f>((E1229/D1229) *100)</f>
        <v>104.24</v>
      </c>
      <c r="P1229" s="6">
        <f>IF(L1229 = 0, 0, E1229/L1229)</f>
        <v>27.145833333333332</v>
      </c>
      <c r="Q1229" t="str">
        <f>MID(N1229,1,FIND("/",N1229,1)-1)</f>
        <v>music</v>
      </c>
      <c r="R1229" t="str">
        <f>MID(N1229,FIND("/",N1229,1)+1,LEN(N1229))</f>
        <v>rock</v>
      </c>
      <c r="S1229" s="10">
        <f>(((J1229/60)/60)/24)+DATE(1970,1,1)+(-5/24)</f>
        <v>41766.762314814812</v>
      </c>
      <c r="T1229" s="10">
        <f>(((I1229/60)/60)/24)+DATE(1970,1,1)+(-5/24)</f>
        <v>41798.957638888889</v>
      </c>
    </row>
    <row r="1230" spans="1:20" ht="43.2" x14ac:dyDescent="0.3">
      <c r="A1230">
        <v>1248</v>
      </c>
      <c r="B1230" s="3" t="s">
        <v>1248</v>
      </c>
      <c r="C1230" s="3" t="s">
        <v>5357</v>
      </c>
      <c r="D1230">
        <v>2500</v>
      </c>
      <c r="E1230">
        <v>3791</v>
      </c>
      <c r="F1230" t="s">
        <v>8218</v>
      </c>
      <c r="G1230" t="s">
        <v>8223</v>
      </c>
      <c r="H1230" t="s">
        <v>8245</v>
      </c>
      <c r="I1230">
        <v>1402642740</v>
      </c>
      <c r="J1230">
        <v>1399563953</v>
      </c>
      <c r="K1230" t="b">
        <v>1</v>
      </c>
      <c r="L1230">
        <v>59</v>
      </c>
      <c r="M1230" t="b">
        <v>1</v>
      </c>
      <c r="N1230" t="s">
        <v>8275</v>
      </c>
      <c r="O1230" s="5">
        <f>((E1230/D1230) *100)</f>
        <v>151.63999999999999</v>
      </c>
      <c r="P1230" s="6">
        <f>IF(L1230 = 0, 0, E1230/L1230)</f>
        <v>64.254237288135599</v>
      </c>
      <c r="Q1230" t="str">
        <f>MID(N1230,1,FIND("/",N1230,1)-1)</f>
        <v>music</v>
      </c>
      <c r="R1230" t="str">
        <f>MID(N1230,FIND("/",N1230,1)+1,LEN(N1230))</f>
        <v>rock</v>
      </c>
      <c r="S1230" s="10">
        <f>(((J1230/60)/60)/24)+DATE(1970,1,1)+(-5/24)</f>
        <v>41767.448530092588</v>
      </c>
      <c r="T1230" s="10">
        <f>(((I1230/60)/60)/24)+DATE(1970,1,1)+(-5/24)</f>
        <v>41803.082638888889</v>
      </c>
    </row>
    <row r="1231" spans="1:20" ht="43.2" x14ac:dyDescent="0.3">
      <c r="A1231">
        <v>3168</v>
      </c>
      <c r="B1231" s="3" t="s">
        <v>3167</v>
      </c>
      <c r="C1231" s="3" t="s">
        <v>7277</v>
      </c>
      <c r="D1231">
        <v>2500</v>
      </c>
      <c r="E1231">
        <v>3105</v>
      </c>
      <c r="F1231" t="s">
        <v>8218</v>
      </c>
      <c r="G1231" t="s">
        <v>8223</v>
      </c>
      <c r="H1231" t="s">
        <v>8245</v>
      </c>
      <c r="I1231">
        <v>1402696800</v>
      </c>
      <c r="J1231">
        <v>1399948353</v>
      </c>
      <c r="K1231" t="b">
        <v>1</v>
      </c>
      <c r="L1231">
        <v>61</v>
      </c>
      <c r="M1231" t="b">
        <v>1</v>
      </c>
      <c r="N1231" t="s">
        <v>8270</v>
      </c>
      <c r="O1231" s="5">
        <f>((E1231/D1231) *100)</f>
        <v>124.2</v>
      </c>
      <c r="P1231" s="6">
        <f>IF(L1231 = 0, 0, E1231/L1231)</f>
        <v>50.901639344262293</v>
      </c>
      <c r="Q1231" t="str">
        <f>MID(N1231,1,FIND("/",N1231,1)-1)</f>
        <v>theater</v>
      </c>
      <c r="R1231" t="str">
        <f>MID(N1231,FIND("/",N1231,1)+1,LEN(N1231))</f>
        <v>plays</v>
      </c>
      <c r="S1231" s="10">
        <f>(((J1231/60)/60)/24)+DATE(1970,1,1)+(-5/24)</f>
        <v>41771.897604166668</v>
      </c>
      <c r="T1231" s="10">
        <f>(((I1231/60)/60)/24)+DATE(1970,1,1)+(-5/24)</f>
        <v>41803.708333333328</v>
      </c>
    </row>
    <row r="1232" spans="1:20" ht="43.2" x14ac:dyDescent="0.3">
      <c r="A1232">
        <v>1863</v>
      </c>
      <c r="B1232" s="3" t="s">
        <v>1863</v>
      </c>
      <c r="C1232" s="3" t="s">
        <v>5972</v>
      </c>
      <c r="D1232">
        <v>2500</v>
      </c>
      <c r="E1232">
        <v>10</v>
      </c>
      <c r="F1232" t="s">
        <v>8220</v>
      </c>
      <c r="G1232" t="s">
        <v>8223</v>
      </c>
      <c r="H1232" t="s">
        <v>8245</v>
      </c>
      <c r="I1232">
        <v>1402600085</v>
      </c>
      <c r="J1232">
        <v>1400008085</v>
      </c>
      <c r="K1232" t="b">
        <v>0</v>
      </c>
      <c r="L1232">
        <v>2</v>
      </c>
      <c r="M1232" t="b">
        <v>0</v>
      </c>
      <c r="N1232" t="s">
        <v>8282</v>
      </c>
      <c r="O1232" s="5">
        <f>((E1232/D1232) *100)</f>
        <v>0.4</v>
      </c>
      <c r="P1232" s="6">
        <f>IF(L1232 = 0, 0, E1232/L1232)</f>
        <v>5</v>
      </c>
      <c r="Q1232" t="str">
        <f>MID(N1232,1,FIND("/",N1232,1)-1)</f>
        <v>games</v>
      </c>
      <c r="R1232" t="str">
        <f>MID(N1232,FIND("/",N1232,1)+1,LEN(N1232))</f>
        <v>mobile games</v>
      </c>
      <c r="S1232" s="10">
        <f>(((J1232/60)/60)/24)+DATE(1970,1,1)+(-5/24)</f>
        <v>41772.588946759257</v>
      </c>
      <c r="T1232" s="10">
        <f>(((I1232/60)/60)/24)+DATE(1970,1,1)+(-5/24)</f>
        <v>41802.588946759257</v>
      </c>
    </row>
    <row r="1233" spans="1:20" ht="43.2" x14ac:dyDescent="0.3">
      <c r="A1233">
        <v>1935</v>
      </c>
      <c r="B1233" s="3" t="s">
        <v>1935</v>
      </c>
      <c r="C1233" s="3" t="s">
        <v>6044</v>
      </c>
      <c r="D1233">
        <v>2500</v>
      </c>
      <c r="E1233">
        <v>2710</v>
      </c>
      <c r="F1233" t="s">
        <v>8218</v>
      </c>
      <c r="G1233" t="s">
        <v>8223</v>
      </c>
      <c r="H1233" t="s">
        <v>8245</v>
      </c>
      <c r="I1233">
        <v>1403326740</v>
      </c>
      <c r="J1233">
        <v>1400106171</v>
      </c>
      <c r="K1233" t="b">
        <v>0</v>
      </c>
      <c r="L1233">
        <v>50</v>
      </c>
      <c r="M1233" t="b">
        <v>1</v>
      </c>
      <c r="N1233" t="s">
        <v>8278</v>
      </c>
      <c r="O1233" s="5">
        <f>((E1233/D1233) *100)</f>
        <v>108.4</v>
      </c>
      <c r="P1233" s="6">
        <f>IF(L1233 = 0, 0, E1233/L1233)</f>
        <v>54.2</v>
      </c>
      <c r="Q1233" t="str">
        <f>MID(N1233,1,FIND("/",N1233,1)-1)</f>
        <v>music</v>
      </c>
      <c r="R1233" t="str">
        <f>MID(N1233,FIND("/",N1233,1)+1,LEN(N1233))</f>
        <v>indie rock</v>
      </c>
      <c r="S1233" s="10">
        <f>(((J1233/60)/60)/24)+DATE(1970,1,1)+(-5/24)</f>
        <v>41773.72420138889</v>
      </c>
      <c r="T1233" s="10">
        <f>(((I1233/60)/60)/24)+DATE(1970,1,1)+(-5/24)</f>
        <v>41810.999305555553</v>
      </c>
    </row>
    <row r="1234" spans="1:20" ht="43.2" x14ac:dyDescent="0.3">
      <c r="A1234">
        <v>2934</v>
      </c>
      <c r="B1234" s="3" t="s">
        <v>2933</v>
      </c>
      <c r="C1234" s="3" t="s">
        <v>7043</v>
      </c>
      <c r="D1234">
        <v>2500</v>
      </c>
      <c r="E1234">
        <v>2700</v>
      </c>
      <c r="F1234" t="s">
        <v>8218</v>
      </c>
      <c r="G1234" t="s">
        <v>8228</v>
      </c>
      <c r="H1234" t="s">
        <v>8250</v>
      </c>
      <c r="I1234">
        <v>1402845364</v>
      </c>
      <c r="J1234">
        <v>1400253364</v>
      </c>
      <c r="K1234" t="b">
        <v>0</v>
      </c>
      <c r="L1234">
        <v>37</v>
      </c>
      <c r="M1234" t="b">
        <v>1</v>
      </c>
      <c r="N1234" t="s">
        <v>8304</v>
      </c>
      <c r="O1234" s="5">
        <f>((E1234/D1234) *100)</f>
        <v>108</v>
      </c>
      <c r="P1234" s="6">
        <f>IF(L1234 = 0, 0, E1234/L1234)</f>
        <v>72.972972972972968</v>
      </c>
      <c r="Q1234" t="str">
        <f>MID(N1234,1,FIND("/",N1234,1)-1)</f>
        <v>theater</v>
      </c>
      <c r="R1234" t="str">
        <f>MID(N1234,FIND("/",N1234,1)+1,LEN(N1234))</f>
        <v>musical</v>
      </c>
      <c r="S1234" s="10">
        <f>(((J1234/60)/60)/24)+DATE(1970,1,1)+(-5/24)</f>
        <v>41775.427824074075</v>
      </c>
      <c r="T1234" s="10">
        <f>(((I1234/60)/60)/24)+DATE(1970,1,1)+(-5/24)</f>
        <v>41805.427824074075</v>
      </c>
    </row>
    <row r="1235" spans="1:20" ht="43.2" x14ac:dyDescent="0.3">
      <c r="A1235">
        <v>3177</v>
      </c>
      <c r="B1235" s="3" t="s">
        <v>3176</v>
      </c>
      <c r="C1235" s="3" t="s">
        <v>7286</v>
      </c>
      <c r="D1235">
        <v>2500</v>
      </c>
      <c r="E1235">
        <v>2935</v>
      </c>
      <c r="F1235" t="s">
        <v>8218</v>
      </c>
      <c r="G1235" t="s">
        <v>8223</v>
      </c>
      <c r="H1235" t="s">
        <v>8245</v>
      </c>
      <c r="I1235">
        <v>1403366409</v>
      </c>
      <c r="J1235">
        <v>1400774409</v>
      </c>
      <c r="K1235" t="b">
        <v>1</v>
      </c>
      <c r="L1235">
        <v>51</v>
      </c>
      <c r="M1235" t="b">
        <v>1</v>
      </c>
      <c r="N1235" t="s">
        <v>8270</v>
      </c>
      <c r="O1235" s="5">
        <f>((E1235/D1235) *100)</f>
        <v>117.39999999999999</v>
      </c>
      <c r="P1235" s="6">
        <f>IF(L1235 = 0, 0, E1235/L1235)</f>
        <v>57.549019607843135</v>
      </c>
      <c r="Q1235" t="str">
        <f>MID(N1235,1,FIND("/",N1235,1)-1)</f>
        <v>theater</v>
      </c>
      <c r="R1235" t="str">
        <f>MID(N1235,FIND("/",N1235,1)+1,LEN(N1235))</f>
        <v>plays</v>
      </c>
      <c r="S1235" s="10">
        <f>(((J1235/60)/60)/24)+DATE(1970,1,1)+(-5/24)</f>
        <v>41781.458437499998</v>
      </c>
      <c r="T1235" s="10">
        <f>(((I1235/60)/60)/24)+DATE(1970,1,1)+(-5/24)</f>
        <v>41811.458437499998</v>
      </c>
    </row>
    <row r="1236" spans="1:20" ht="43.2" x14ac:dyDescent="0.3">
      <c r="A1236">
        <v>3859</v>
      </c>
      <c r="B1236" s="3" t="s">
        <v>3855</v>
      </c>
      <c r="C1236" s="3" t="s">
        <v>7967</v>
      </c>
      <c r="D1236">
        <v>2500</v>
      </c>
      <c r="E1236">
        <v>1</v>
      </c>
      <c r="F1236" t="s">
        <v>8220</v>
      </c>
      <c r="G1236" t="s">
        <v>8223</v>
      </c>
      <c r="H1236" t="s">
        <v>8245</v>
      </c>
      <c r="I1236">
        <v>1403730000</v>
      </c>
      <c r="J1236">
        <v>1401485207</v>
      </c>
      <c r="K1236" t="b">
        <v>0</v>
      </c>
      <c r="L1236">
        <v>1</v>
      </c>
      <c r="M1236" t="b">
        <v>0</v>
      </c>
      <c r="N1236" t="s">
        <v>8270</v>
      </c>
      <c r="O1236" s="5">
        <f>((E1236/D1236) *100)</f>
        <v>0.04</v>
      </c>
      <c r="P1236" s="6">
        <f>IF(L1236 = 0, 0, E1236/L1236)</f>
        <v>1</v>
      </c>
      <c r="Q1236" t="str">
        <f>MID(N1236,1,FIND("/",N1236,1)-1)</f>
        <v>theater</v>
      </c>
      <c r="R1236" t="str">
        <f>MID(N1236,FIND("/",N1236,1)+1,LEN(N1236))</f>
        <v>plays</v>
      </c>
      <c r="S1236" s="10">
        <f>(((J1236/60)/60)/24)+DATE(1970,1,1)+(-5/24)</f>
        <v>41789.685266203705</v>
      </c>
      <c r="T1236" s="10">
        <f>(((I1236/60)/60)/24)+DATE(1970,1,1)+(-5/24)</f>
        <v>41815.666666666664</v>
      </c>
    </row>
    <row r="1237" spans="1:20" ht="57.6" x14ac:dyDescent="0.3">
      <c r="A1237">
        <v>3980</v>
      </c>
      <c r="B1237" s="3" t="s">
        <v>3976</v>
      </c>
      <c r="C1237" s="3" t="s">
        <v>8086</v>
      </c>
      <c r="D1237">
        <v>2500</v>
      </c>
      <c r="E1237">
        <v>450</v>
      </c>
      <c r="F1237" t="s">
        <v>8220</v>
      </c>
      <c r="G1237" t="s">
        <v>8223</v>
      </c>
      <c r="H1237" t="s">
        <v>8245</v>
      </c>
      <c r="I1237">
        <v>1404570147</v>
      </c>
      <c r="J1237">
        <v>1401978147</v>
      </c>
      <c r="K1237" t="b">
        <v>0</v>
      </c>
      <c r="L1237">
        <v>7</v>
      </c>
      <c r="M1237" t="b">
        <v>0</v>
      </c>
      <c r="N1237" t="s">
        <v>8270</v>
      </c>
      <c r="O1237" s="5">
        <f>((E1237/D1237) *100)</f>
        <v>18</v>
      </c>
      <c r="P1237" s="6">
        <f>IF(L1237 = 0, 0, E1237/L1237)</f>
        <v>64.285714285714292</v>
      </c>
      <c r="Q1237" t="str">
        <f>MID(N1237,1,FIND("/",N1237,1)-1)</f>
        <v>theater</v>
      </c>
      <c r="R1237" t="str">
        <f>MID(N1237,FIND("/",N1237,1)+1,LEN(N1237))</f>
        <v>plays</v>
      </c>
      <c r="S1237" s="10">
        <f>(((J1237/60)/60)/24)+DATE(1970,1,1)+(-5/24)</f>
        <v>41795.390590277777</v>
      </c>
      <c r="T1237" s="10">
        <f>(((I1237/60)/60)/24)+DATE(1970,1,1)+(-5/24)</f>
        <v>41825.390590277777</v>
      </c>
    </row>
    <row r="1238" spans="1:20" ht="43.2" x14ac:dyDescent="0.3">
      <c r="A1238">
        <v>1333</v>
      </c>
      <c r="B1238" s="3" t="s">
        <v>1333</v>
      </c>
      <c r="C1238" s="3" t="s">
        <v>5442</v>
      </c>
      <c r="D1238">
        <v>2500</v>
      </c>
      <c r="E1238">
        <v>0</v>
      </c>
      <c r="F1238" t="s">
        <v>8219</v>
      </c>
      <c r="G1238" t="s">
        <v>8225</v>
      </c>
      <c r="H1238" t="s">
        <v>8247</v>
      </c>
      <c r="I1238">
        <v>1405478025</v>
      </c>
      <c r="J1238">
        <v>1402886025</v>
      </c>
      <c r="K1238" t="b">
        <v>0</v>
      </c>
      <c r="L1238">
        <v>0</v>
      </c>
      <c r="M1238" t="b">
        <v>0</v>
      </c>
      <c r="N1238" t="s">
        <v>8272</v>
      </c>
      <c r="O1238" s="5">
        <f>((E1238/D1238) *100)</f>
        <v>0</v>
      </c>
      <c r="P1238" s="6">
        <f>IF(L1238 = 0, 0, E1238/L1238)</f>
        <v>0</v>
      </c>
      <c r="Q1238" t="str">
        <f>MID(N1238,1,FIND("/",N1238,1)-1)</f>
        <v>technology</v>
      </c>
      <c r="R1238" t="str">
        <f>MID(N1238,FIND("/",N1238,1)+1,LEN(N1238))</f>
        <v>wearables</v>
      </c>
      <c r="S1238" s="10">
        <f>(((J1238/60)/60)/24)+DATE(1970,1,1)+(-5/24)</f>
        <v>41805.8984375</v>
      </c>
      <c r="T1238" s="10">
        <f>(((I1238/60)/60)/24)+DATE(1970,1,1)+(-5/24)</f>
        <v>41835.8984375</v>
      </c>
    </row>
    <row r="1239" spans="1:20" ht="43.2" x14ac:dyDescent="0.3">
      <c r="A1239">
        <v>1998</v>
      </c>
      <c r="B1239" s="3" t="s">
        <v>1998</v>
      </c>
      <c r="C1239" s="3" t="s">
        <v>6107</v>
      </c>
      <c r="D1239">
        <v>2500</v>
      </c>
      <c r="E1239">
        <v>655</v>
      </c>
      <c r="F1239" t="s">
        <v>8220</v>
      </c>
      <c r="G1239" t="s">
        <v>8223</v>
      </c>
      <c r="H1239" t="s">
        <v>8245</v>
      </c>
      <c r="I1239">
        <v>1406861438</v>
      </c>
      <c r="J1239">
        <v>1402973438</v>
      </c>
      <c r="K1239" t="b">
        <v>0</v>
      </c>
      <c r="L1239">
        <v>3</v>
      </c>
      <c r="M1239" t="b">
        <v>0</v>
      </c>
      <c r="N1239" t="s">
        <v>8295</v>
      </c>
      <c r="O1239" s="5">
        <f>((E1239/D1239) *100)</f>
        <v>26.200000000000003</v>
      </c>
      <c r="P1239" s="6">
        <f>IF(L1239 = 0, 0, E1239/L1239)</f>
        <v>218.33333333333334</v>
      </c>
      <c r="Q1239" t="str">
        <f>MID(N1239,1,FIND("/",N1239,1)-1)</f>
        <v>photography</v>
      </c>
      <c r="R1239" t="str">
        <f>MID(N1239,FIND("/",N1239,1)+1,LEN(N1239))</f>
        <v>people</v>
      </c>
      <c r="S1239" s="10">
        <f>(((J1239/60)/60)/24)+DATE(1970,1,1)+(-5/24)</f>
        <v>41806.910162037035</v>
      </c>
      <c r="T1239" s="10">
        <f>(((I1239/60)/60)/24)+DATE(1970,1,1)+(-5/24)</f>
        <v>41851.910162037035</v>
      </c>
    </row>
    <row r="1240" spans="1:20" ht="43.2" x14ac:dyDescent="0.3">
      <c r="A1240">
        <v>3754</v>
      </c>
      <c r="B1240" s="3" t="s">
        <v>3750</v>
      </c>
      <c r="C1240" s="3" t="s">
        <v>7863</v>
      </c>
      <c r="D1240">
        <v>2500</v>
      </c>
      <c r="E1240">
        <v>3000</v>
      </c>
      <c r="F1240" t="s">
        <v>8218</v>
      </c>
      <c r="G1240" t="s">
        <v>8223</v>
      </c>
      <c r="H1240" t="s">
        <v>8245</v>
      </c>
      <c r="I1240">
        <v>1406350740</v>
      </c>
      <c r="J1240">
        <v>1403125737</v>
      </c>
      <c r="K1240" t="b">
        <v>0</v>
      </c>
      <c r="L1240">
        <v>27</v>
      </c>
      <c r="M1240" t="b">
        <v>1</v>
      </c>
      <c r="N1240" t="s">
        <v>8304</v>
      </c>
      <c r="O1240" s="5">
        <f>((E1240/D1240) *100)</f>
        <v>120</v>
      </c>
      <c r="P1240" s="6">
        <f>IF(L1240 = 0, 0, E1240/L1240)</f>
        <v>111.11111111111111</v>
      </c>
      <c r="Q1240" t="str">
        <f>MID(N1240,1,FIND("/",N1240,1)-1)</f>
        <v>theater</v>
      </c>
      <c r="R1240" t="str">
        <f>MID(N1240,FIND("/",N1240,1)+1,LEN(N1240))</f>
        <v>musical</v>
      </c>
      <c r="S1240" s="10">
        <f>(((J1240/60)/60)/24)+DATE(1970,1,1)+(-5/24)</f>
        <v>41808.67288194444</v>
      </c>
      <c r="T1240" s="10">
        <f>(((I1240/60)/60)/24)+DATE(1970,1,1)+(-5/24)</f>
        <v>41845.999305555553</v>
      </c>
    </row>
    <row r="1241" spans="1:20" ht="28.8" x14ac:dyDescent="0.3">
      <c r="A1241">
        <v>2786</v>
      </c>
      <c r="B1241" s="3" t="s">
        <v>2785</v>
      </c>
      <c r="C1241" s="3" t="s">
        <v>6895</v>
      </c>
      <c r="D1241">
        <v>2500</v>
      </c>
      <c r="E1241">
        <v>2946</v>
      </c>
      <c r="F1241" t="s">
        <v>8218</v>
      </c>
      <c r="G1241" t="s">
        <v>8224</v>
      </c>
      <c r="H1241" t="s">
        <v>8246</v>
      </c>
      <c r="I1241">
        <v>1404913180</v>
      </c>
      <c r="J1241">
        <v>1403703580</v>
      </c>
      <c r="K1241" t="b">
        <v>0</v>
      </c>
      <c r="L1241">
        <v>74</v>
      </c>
      <c r="M1241" t="b">
        <v>1</v>
      </c>
      <c r="N1241" t="s">
        <v>8270</v>
      </c>
      <c r="O1241" s="5">
        <f>((E1241/D1241) *100)</f>
        <v>117.83999999999999</v>
      </c>
      <c r="P1241" s="6">
        <f>IF(L1241 = 0, 0, E1241/L1241)</f>
        <v>39.810810810810814</v>
      </c>
      <c r="Q1241" t="str">
        <f>MID(N1241,1,FIND("/",N1241,1)-1)</f>
        <v>theater</v>
      </c>
      <c r="R1241" t="str">
        <f>MID(N1241,FIND("/",N1241,1)+1,LEN(N1241))</f>
        <v>plays</v>
      </c>
      <c r="S1241" s="10">
        <f>(((J1241/60)/60)/24)+DATE(1970,1,1)+(-5/24)</f>
        <v>41815.360879629625</v>
      </c>
      <c r="T1241" s="10">
        <f>(((I1241/60)/60)/24)+DATE(1970,1,1)+(-5/24)</f>
        <v>41829.360879629625</v>
      </c>
    </row>
    <row r="1242" spans="1:20" ht="28.8" x14ac:dyDescent="0.3">
      <c r="A1242">
        <v>3623</v>
      </c>
      <c r="B1242" s="3" t="s">
        <v>3620</v>
      </c>
      <c r="C1242" s="3" t="s">
        <v>7732</v>
      </c>
      <c r="D1242">
        <v>2500</v>
      </c>
      <c r="E1242">
        <v>3000</v>
      </c>
      <c r="F1242" t="s">
        <v>8218</v>
      </c>
      <c r="G1242" t="s">
        <v>8223</v>
      </c>
      <c r="H1242" t="s">
        <v>8245</v>
      </c>
      <c r="I1242">
        <v>1406358000</v>
      </c>
      <c r="J1242">
        <v>1404841270</v>
      </c>
      <c r="K1242" t="b">
        <v>0</v>
      </c>
      <c r="L1242">
        <v>34</v>
      </c>
      <c r="M1242" t="b">
        <v>1</v>
      </c>
      <c r="N1242" t="s">
        <v>8270</v>
      </c>
      <c r="O1242" s="5">
        <f>((E1242/D1242) *100)</f>
        <v>120</v>
      </c>
      <c r="P1242" s="6">
        <f>IF(L1242 = 0, 0, E1242/L1242)</f>
        <v>88.235294117647058</v>
      </c>
      <c r="Q1242" t="str">
        <f>MID(N1242,1,FIND("/",N1242,1)-1)</f>
        <v>theater</v>
      </c>
      <c r="R1242" t="str">
        <f>MID(N1242,FIND("/",N1242,1)+1,LEN(N1242))</f>
        <v>plays</v>
      </c>
      <c r="S1242" s="10">
        <f>(((J1242/60)/60)/24)+DATE(1970,1,1)+(-5/24)</f>
        <v>41828.528587962959</v>
      </c>
      <c r="T1242" s="10">
        <f>(((I1242/60)/60)/24)+DATE(1970,1,1)+(-5/24)</f>
        <v>41846.083333333328</v>
      </c>
    </row>
    <row r="1243" spans="1:20" ht="43.2" x14ac:dyDescent="0.3">
      <c r="A1243">
        <v>3927</v>
      </c>
      <c r="B1243" s="3" t="s">
        <v>3923</v>
      </c>
      <c r="C1243" s="3" t="s">
        <v>8034</v>
      </c>
      <c r="D1243">
        <v>2500</v>
      </c>
      <c r="E1243">
        <v>25</v>
      </c>
      <c r="F1243" t="s">
        <v>8220</v>
      </c>
      <c r="G1243" t="s">
        <v>8224</v>
      </c>
      <c r="H1243" t="s">
        <v>8246</v>
      </c>
      <c r="I1243">
        <v>1407565504</v>
      </c>
      <c r="J1243">
        <v>1404973504</v>
      </c>
      <c r="K1243" t="b">
        <v>0</v>
      </c>
      <c r="L1243">
        <v>2</v>
      </c>
      <c r="M1243" t="b">
        <v>0</v>
      </c>
      <c r="N1243" t="s">
        <v>8270</v>
      </c>
      <c r="O1243" s="5">
        <f>((E1243/D1243) *100)</f>
        <v>1</v>
      </c>
      <c r="P1243" s="6">
        <f>IF(L1243 = 0, 0, E1243/L1243)</f>
        <v>12.5</v>
      </c>
      <c r="Q1243" t="str">
        <f>MID(N1243,1,FIND("/",N1243,1)-1)</f>
        <v>theater</v>
      </c>
      <c r="R1243" t="str">
        <f>MID(N1243,FIND("/",N1243,1)+1,LEN(N1243))</f>
        <v>plays</v>
      </c>
      <c r="S1243" s="10">
        <f>(((J1243/60)/60)/24)+DATE(1970,1,1)+(-5/24)</f>
        <v>41830.059074074074</v>
      </c>
      <c r="T1243" s="10">
        <f>(((I1243/60)/60)/24)+DATE(1970,1,1)+(-5/24)</f>
        <v>41860.059074074074</v>
      </c>
    </row>
    <row r="1244" spans="1:20" ht="57.6" x14ac:dyDescent="0.3">
      <c r="A1244">
        <v>1054</v>
      </c>
      <c r="B1244" s="3" t="s">
        <v>1054</v>
      </c>
      <c r="C1244" s="3" t="s">
        <v>5163</v>
      </c>
      <c r="D1244">
        <v>2500</v>
      </c>
      <c r="E1244">
        <v>0</v>
      </c>
      <c r="F1244" t="s">
        <v>8219</v>
      </c>
      <c r="G1244" t="s">
        <v>8223</v>
      </c>
      <c r="H1244" t="s">
        <v>8245</v>
      </c>
      <c r="I1244">
        <v>1407708000</v>
      </c>
      <c r="J1244">
        <v>1405110399</v>
      </c>
      <c r="K1244" t="b">
        <v>0</v>
      </c>
      <c r="L1244">
        <v>0</v>
      </c>
      <c r="M1244" t="b">
        <v>0</v>
      </c>
      <c r="N1244" t="s">
        <v>8280</v>
      </c>
      <c r="O1244" s="5">
        <f>((E1244/D1244) *100)</f>
        <v>0</v>
      </c>
      <c r="P1244" s="6">
        <f>IF(L1244 = 0, 0, E1244/L1244)</f>
        <v>0</v>
      </c>
      <c r="Q1244" t="str">
        <f>MID(N1244,1,FIND("/",N1244,1)-1)</f>
        <v>journalism</v>
      </c>
      <c r="R1244" t="str">
        <f>MID(N1244,FIND("/",N1244,1)+1,LEN(N1244))</f>
        <v>audio</v>
      </c>
      <c r="S1244" s="10">
        <f>(((J1244/60)/60)/24)+DATE(1970,1,1)+(-5/24)</f>
        <v>41831.643506944441</v>
      </c>
      <c r="T1244" s="10">
        <f>(((I1244/60)/60)/24)+DATE(1970,1,1)+(-5/24)</f>
        <v>41861.708333333328</v>
      </c>
    </row>
    <row r="1245" spans="1:20" ht="43.2" x14ac:dyDescent="0.3">
      <c r="A1245">
        <v>2029</v>
      </c>
      <c r="B1245" s="3" t="s">
        <v>2029</v>
      </c>
      <c r="C1245" s="3" t="s">
        <v>6138</v>
      </c>
      <c r="D1245">
        <v>2500</v>
      </c>
      <c r="E1245">
        <v>9030</v>
      </c>
      <c r="F1245" t="s">
        <v>8218</v>
      </c>
      <c r="G1245" t="s">
        <v>8223</v>
      </c>
      <c r="H1245" t="s">
        <v>8245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8294</v>
      </c>
      <c r="O1245" s="5">
        <f>((E1245/D1245) *100)</f>
        <v>361.2</v>
      </c>
      <c r="P1245" s="6">
        <f>IF(L1245 = 0, 0, E1245/L1245)</f>
        <v>96.063829787234042</v>
      </c>
      <c r="Q1245" t="str">
        <f>MID(N1245,1,FIND("/",N1245,1)-1)</f>
        <v>technology</v>
      </c>
      <c r="R1245" t="str">
        <f>MID(N1245,FIND("/",N1245,1)+1,LEN(N1245))</f>
        <v>hardware</v>
      </c>
      <c r="S1245" s="10">
        <f>(((J1245/60)/60)/24)+DATE(1970,1,1)+(-5/24)</f>
        <v>41847.813437500001</v>
      </c>
      <c r="T1245" s="10">
        <f>(((I1245/60)/60)/24)+DATE(1970,1,1)+(-5/24)</f>
        <v>41877.813437500001</v>
      </c>
    </row>
    <row r="1246" spans="1:20" ht="43.2" x14ac:dyDescent="0.3">
      <c r="A1246">
        <v>3516</v>
      </c>
      <c r="B1246" s="3" t="s">
        <v>3514</v>
      </c>
      <c r="C1246" s="3" t="s">
        <v>7625</v>
      </c>
      <c r="D1246">
        <v>2500</v>
      </c>
      <c r="E1246">
        <v>2500</v>
      </c>
      <c r="F1246" t="s">
        <v>8218</v>
      </c>
      <c r="G1246" t="s">
        <v>8223</v>
      </c>
      <c r="H1246" t="s">
        <v>8245</v>
      </c>
      <c r="I1246">
        <v>1410145200</v>
      </c>
      <c r="J1246">
        <v>1407197670</v>
      </c>
      <c r="K1246" t="b">
        <v>0</v>
      </c>
      <c r="L1246">
        <v>11</v>
      </c>
      <c r="M1246" t="b">
        <v>1</v>
      </c>
      <c r="N1246" t="s">
        <v>8270</v>
      </c>
      <c r="O1246" s="5">
        <f>((E1246/D1246) *100)</f>
        <v>100</v>
      </c>
      <c r="P1246" s="6">
        <f>IF(L1246 = 0, 0, E1246/L1246)</f>
        <v>227.27272727272728</v>
      </c>
      <c r="Q1246" t="str">
        <f>MID(N1246,1,FIND("/",N1246,1)-1)</f>
        <v>theater</v>
      </c>
      <c r="R1246" t="str">
        <f>MID(N1246,FIND("/",N1246,1)+1,LEN(N1246))</f>
        <v>plays</v>
      </c>
      <c r="S1246" s="10">
        <f>(((J1246/60)/60)/24)+DATE(1970,1,1)+(-5/24)</f>
        <v>41855.801736111105</v>
      </c>
      <c r="T1246" s="10">
        <f>(((I1246/60)/60)/24)+DATE(1970,1,1)+(-5/24)</f>
        <v>41889.916666666664</v>
      </c>
    </row>
    <row r="1247" spans="1:20" ht="43.2" x14ac:dyDescent="0.3">
      <c r="A1247">
        <v>4038</v>
      </c>
      <c r="B1247" s="3" t="s">
        <v>4033</v>
      </c>
      <c r="C1247" s="3" t="s">
        <v>8141</v>
      </c>
      <c r="D1247">
        <v>2500</v>
      </c>
      <c r="E1247">
        <v>301</v>
      </c>
      <c r="F1247" t="s">
        <v>8220</v>
      </c>
      <c r="G1247" t="s">
        <v>8223</v>
      </c>
      <c r="H1247" t="s">
        <v>8245</v>
      </c>
      <c r="I1247">
        <v>1413573010</v>
      </c>
      <c r="J1247">
        <v>1408389010</v>
      </c>
      <c r="K1247" t="b">
        <v>0</v>
      </c>
      <c r="L1247">
        <v>4</v>
      </c>
      <c r="M1247" t="b">
        <v>0</v>
      </c>
      <c r="N1247" t="s">
        <v>8270</v>
      </c>
      <c r="O1247" s="5">
        <f>((E1247/D1247) *100)</f>
        <v>12.04</v>
      </c>
      <c r="P1247" s="6">
        <f>IF(L1247 = 0, 0, E1247/L1247)</f>
        <v>75.25</v>
      </c>
      <c r="Q1247" t="str">
        <f>MID(N1247,1,FIND("/",N1247,1)-1)</f>
        <v>theater</v>
      </c>
      <c r="R1247" t="str">
        <f>MID(N1247,FIND("/",N1247,1)+1,LEN(N1247))</f>
        <v>plays</v>
      </c>
      <c r="S1247" s="10">
        <f>(((J1247/60)/60)/24)+DATE(1970,1,1)+(-5/24)</f>
        <v>41869.59039351852</v>
      </c>
      <c r="T1247" s="10">
        <f>(((I1247/60)/60)/24)+DATE(1970,1,1)+(-5/24)</f>
        <v>41929.59039351852</v>
      </c>
    </row>
    <row r="1248" spans="1:20" ht="43.2" x14ac:dyDescent="0.3">
      <c r="A1248">
        <v>1557</v>
      </c>
      <c r="B1248" s="3" t="s">
        <v>1557</v>
      </c>
      <c r="C1248" s="3" t="s">
        <v>5666</v>
      </c>
      <c r="D1248">
        <v>2500</v>
      </c>
      <c r="E1248">
        <v>100</v>
      </c>
      <c r="F1248" t="s">
        <v>8220</v>
      </c>
      <c r="G1248" t="s">
        <v>8223</v>
      </c>
      <c r="H1248" t="s">
        <v>8245</v>
      </c>
      <c r="I1248">
        <v>1411227633</v>
      </c>
      <c r="J1248">
        <v>1408549233</v>
      </c>
      <c r="K1248" t="b">
        <v>0</v>
      </c>
      <c r="L1248">
        <v>1</v>
      </c>
      <c r="M1248" t="b">
        <v>0</v>
      </c>
      <c r="N1248" t="s">
        <v>8288</v>
      </c>
      <c r="O1248" s="5">
        <f>((E1248/D1248) *100)</f>
        <v>4</v>
      </c>
      <c r="P1248" s="6">
        <f>IF(L1248 = 0, 0, E1248/L1248)</f>
        <v>100</v>
      </c>
      <c r="Q1248" t="str">
        <f>MID(N1248,1,FIND("/",N1248,1)-1)</f>
        <v>photography</v>
      </c>
      <c r="R1248" t="str">
        <f>MID(N1248,FIND("/",N1248,1)+1,LEN(N1248))</f>
        <v>nature</v>
      </c>
      <c r="S1248" s="10">
        <f>(((J1248/60)/60)/24)+DATE(1970,1,1)+(-5/24)</f>
        <v>41871.444826388884</v>
      </c>
      <c r="T1248" s="10">
        <f>(((I1248/60)/60)/24)+DATE(1970,1,1)+(-5/24)</f>
        <v>41902.444826388884</v>
      </c>
    </row>
    <row r="1249" spans="1:20" ht="43.2" x14ac:dyDescent="0.3">
      <c r="A1249">
        <v>649</v>
      </c>
      <c r="B1249" s="3" t="s">
        <v>649</v>
      </c>
      <c r="C1249" s="3" t="s">
        <v>4758</v>
      </c>
      <c r="D1249">
        <v>2500</v>
      </c>
      <c r="E1249">
        <v>3499</v>
      </c>
      <c r="F1249" t="s">
        <v>8218</v>
      </c>
      <c r="G1249" t="s">
        <v>8223</v>
      </c>
      <c r="H1249" t="s">
        <v>8245</v>
      </c>
      <c r="I1249">
        <v>1410904413</v>
      </c>
      <c r="J1249">
        <v>1409090013</v>
      </c>
      <c r="K1249" t="b">
        <v>0</v>
      </c>
      <c r="L1249">
        <v>82</v>
      </c>
      <c r="M1249" t="b">
        <v>1</v>
      </c>
      <c r="N1249" t="s">
        <v>8272</v>
      </c>
      <c r="O1249" s="5">
        <f>((E1249/D1249) *100)</f>
        <v>139.96</v>
      </c>
      <c r="P1249" s="6">
        <f>IF(L1249 = 0, 0, E1249/L1249)</f>
        <v>42.670731707317074</v>
      </c>
      <c r="Q1249" t="str">
        <f>MID(N1249,1,FIND("/",N1249,1)-1)</f>
        <v>technology</v>
      </c>
      <c r="R1249" t="str">
        <f>MID(N1249,FIND("/",N1249,1)+1,LEN(N1249))</f>
        <v>wearables</v>
      </c>
      <c r="S1249" s="10">
        <f>(((J1249/60)/60)/24)+DATE(1970,1,1)+(-5/24)</f>
        <v>41877.703854166662</v>
      </c>
      <c r="T1249" s="10">
        <f>(((I1249/60)/60)/24)+DATE(1970,1,1)+(-5/24)</f>
        <v>41898.703854166662</v>
      </c>
    </row>
    <row r="1250" spans="1:20" ht="43.2" x14ac:dyDescent="0.3">
      <c r="A1250">
        <v>3699</v>
      </c>
      <c r="B1250" s="3" t="s">
        <v>3695</v>
      </c>
      <c r="C1250" s="3" t="s">
        <v>7808</v>
      </c>
      <c r="D1250">
        <v>2500</v>
      </c>
      <c r="E1250">
        <v>2520</v>
      </c>
      <c r="F1250" t="s">
        <v>8218</v>
      </c>
      <c r="G1250" t="s">
        <v>8223</v>
      </c>
      <c r="H1250" t="s">
        <v>8245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8270</v>
      </c>
      <c r="O1250" s="5">
        <f>((E1250/D1250) *100)</f>
        <v>100.8</v>
      </c>
      <c r="P1250" s="6">
        <f>IF(L1250 = 0, 0, E1250/L1250)</f>
        <v>63</v>
      </c>
      <c r="Q1250" t="str">
        <f>MID(N1250,1,FIND("/",N1250,1)-1)</f>
        <v>theater</v>
      </c>
      <c r="R1250" t="str">
        <f>MID(N1250,FIND("/",N1250,1)+1,LEN(N1250))</f>
        <v>plays</v>
      </c>
      <c r="S1250" s="10">
        <f>(((J1250/60)/60)/24)+DATE(1970,1,1)+(-5/24)</f>
        <v>41897.393703703703</v>
      </c>
      <c r="T1250" s="10">
        <f>(((I1250/60)/60)/24)+DATE(1970,1,1)+(-5/24)</f>
        <v>41927.393703703703</v>
      </c>
    </row>
    <row r="1251" spans="1:20" ht="43.2" x14ac:dyDescent="0.3">
      <c r="A1251">
        <v>169</v>
      </c>
      <c r="B1251" s="3" t="s">
        <v>170</v>
      </c>
      <c r="C1251" s="3" t="s">
        <v>4278</v>
      </c>
      <c r="D1251">
        <v>2500</v>
      </c>
      <c r="E1251">
        <v>560</v>
      </c>
      <c r="F1251" t="s">
        <v>8220</v>
      </c>
      <c r="G1251" t="s">
        <v>8224</v>
      </c>
      <c r="H1251" t="s">
        <v>8246</v>
      </c>
      <c r="I1251">
        <v>1413634059</v>
      </c>
      <c r="J1251">
        <v>1411042059</v>
      </c>
      <c r="K1251" t="b">
        <v>0</v>
      </c>
      <c r="L1251">
        <v>10</v>
      </c>
      <c r="M1251" t="b">
        <v>0</v>
      </c>
      <c r="N1251" t="s">
        <v>8267</v>
      </c>
      <c r="O1251" s="5">
        <f>((E1251/D1251) *100)</f>
        <v>22.400000000000002</v>
      </c>
      <c r="P1251" s="6">
        <f>IF(L1251 = 0, 0, E1251/L1251)</f>
        <v>56</v>
      </c>
      <c r="Q1251" t="str">
        <f>MID(N1251,1,FIND("/",N1251,1)-1)</f>
        <v>film &amp; video</v>
      </c>
      <c r="R1251" t="str">
        <f>MID(N1251,FIND("/",N1251,1)+1,LEN(N1251))</f>
        <v>drama</v>
      </c>
      <c r="S1251" s="10">
        <f>(((J1251/60)/60)/24)+DATE(1970,1,1)+(-5/24)</f>
        <v>41900.296979166662</v>
      </c>
      <c r="T1251" s="10">
        <f>(((I1251/60)/60)/24)+DATE(1970,1,1)+(-5/24)</f>
        <v>41930.296979166662</v>
      </c>
    </row>
    <row r="1252" spans="1:20" ht="43.2" x14ac:dyDescent="0.3">
      <c r="A1252">
        <v>3337</v>
      </c>
      <c r="B1252" s="3" t="s">
        <v>3336</v>
      </c>
      <c r="C1252" s="3" t="s">
        <v>7446</v>
      </c>
      <c r="D1252">
        <v>2500</v>
      </c>
      <c r="E1252">
        <v>2755</v>
      </c>
      <c r="F1252" t="s">
        <v>8218</v>
      </c>
      <c r="G1252" t="s">
        <v>8224</v>
      </c>
      <c r="H1252" t="s">
        <v>8246</v>
      </c>
      <c r="I1252">
        <v>1412974800</v>
      </c>
      <c r="J1252">
        <v>1411109167</v>
      </c>
      <c r="K1252" t="b">
        <v>0</v>
      </c>
      <c r="L1252">
        <v>34</v>
      </c>
      <c r="M1252" t="b">
        <v>1</v>
      </c>
      <c r="N1252" t="s">
        <v>8270</v>
      </c>
      <c r="O1252" s="5">
        <f>((E1252/D1252) *100)</f>
        <v>110.2</v>
      </c>
      <c r="P1252" s="6">
        <f>IF(L1252 = 0, 0, E1252/L1252)</f>
        <v>81.029411764705884</v>
      </c>
      <c r="Q1252" t="str">
        <f>MID(N1252,1,FIND("/",N1252,1)-1)</f>
        <v>theater</v>
      </c>
      <c r="R1252" t="str">
        <f>MID(N1252,FIND("/",N1252,1)+1,LEN(N1252))</f>
        <v>plays</v>
      </c>
      <c r="S1252" s="10">
        <f>(((J1252/60)/60)/24)+DATE(1970,1,1)+(-5/24)</f>
        <v>41901.073692129627</v>
      </c>
      <c r="T1252" s="10">
        <f>(((I1252/60)/60)/24)+DATE(1970,1,1)+(-5/24)</f>
        <v>41922.666666666664</v>
      </c>
    </row>
    <row r="1253" spans="1:20" ht="43.2" x14ac:dyDescent="0.3">
      <c r="A1253">
        <v>1774</v>
      </c>
      <c r="B1253" s="3" t="s">
        <v>1774</v>
      </c>
      <c r="C1253" s="3" t="s">
        <v>5883</v>
      </c>
      <c r="D1253">
        <v>2500</v>
      </c>
      <c r="E1253">
        <v>1148</v>
      </c>
      <c r="F1253" t="s">
        <v>8220</v>
      </c>
      <c r="G1253" t="s">
        <v>8223</v>
      </c>
      <c r="H1253" t="s">
        <v>8245</v>
      </c>
      <c r="I1253">
        <v>1417273140</v>
      </c>
      <c r="J1253">
        <v>1413609292</v>
      </c>
      <c r="K1253" t="b">
        <v>1</v>
      </c>
      <c r="L1253">
        <v>13</v>
      </c>
      <c r="M1253" t="b">
        <v>0</v>
      </c>
      <c r="N1253" t="s">
        <v>8284</v>
      </c>
      <c r="O1253" s="5">
        <f>((E1253/D1253) *100)</f>
        <v>45.92</v>
      </c>
      <c r="P1253" s="6">
        <f>IF(L1253 = 0, 0, E1253/L1253)</f>
        <v>88.307692307692307</v>
      </c>
      <c r="Q1253" t="str">
        <f>MID(N1253,1,FIND("/",N1253,1)-1)</f>
        <v>photography</v>
      </c>
      <c r="R1253" t="str">
        <f>MID(N1253,FIND("/",N1253,1)+1,LEN(N1253))</f>
        <v>photobooks</v>
      </c>
      <c r="S1253" s="10">
        <f>(((J1253/60)/60)/24)+DATE(1970,1,1)+(-5/24)</f>
        <v>41930.010324074072</v>
      </c>
      <c r="T1253" s="10">
        <f>(((I1253/60)/60)/24)+DATE(1970,1,1)+(-5/24)</f>
        <v>41972.415972222218</v>
      </c>
    </row>
    <row r="1254" spans="1:20" ht="43.2" x14ac:dyDescent="0.3">
      <c r="A1254">
        <v>1560</v>
      </c>
      <c r="B1254" s="3" t="s">
        <v>1560</v>
      </c>
      <c r="C1254" s="3" t="s">
        <v>5669</v>
      </c>
      <c r="D1254">
        <v>2500</v>
      </c>
      <c r="E1254">
        <v>94</v>
      </c>
      <c r="F1254" t="s">
        <v>8220</v>
      </c>
      <c r="G1254" t="s">
        <v>8223</v>
      </c>
      <c r="H1254" t="s">
        <v>8245</v>
      </c>
      <c r="I1254">
        <v>1415842193</v>
      </c>
      <c r="J1254">
        <v>1414110593</v>
      </c>
      <c r="K1254" t="b">
        <v>0</v>
      </c>
      <c r="L1254">
        <v>4</v>
      </c>
      <c r="M1254" t="b">
        <v>0</v>
      </c>
      <c r="N1254" t="s">
        <v>8288</v>
      </c>
      <c r="O1254" s="5">
        <f>((E1254/D1254) *100)</f>
        <v>3.7600000000000002</v>
      </c>
      <c r="P1254" s="6">
        <f>IF(L1254 = 0, 0, E1254/L1254)</f>
        <v>23.5</v>
      </c>
      <c r="Q1254" t="str">
        <f>MID(N1254,1,FIND("/",N1254,1)-1)</f>
        <v>photography</v>
      </c>
      <c r="R1254" t="str">
        <f>MID(N1254,FIND("/",N1254,1)+1,LEN(N1254))</f>
        <v>nature</v>
      </c>
      <c r="S1254" s="10">
        <f>(((J1254/60)/60)/24)+DATE(1970,1,1)+(-5/24)</f>
        <v>41935.812418981477</v>
      </c>
      <c r="T1254" s="10">
        <f>(((I1254/60)/60)/24)+DATE(1970,1,1)+(-5/24)</f>
        <v>41955.854085648149</v>
      </c>
    </row>
    <row r="1255" spans="1:20" ht="43.2" x14ac:dyDescent="0.3">
      <c r="A1255">
        <v>2832</v>
      </c>
      <c r="B1255" s="3" t="s">
        <v>2831</v>
      </c>
      <c r="C1255" s="3" t="s">
        <v>6941</v>
      </c>
      <c r="D1255">
        <v>2500</v>
      </c>
      <c r="E1255">
        <v>2867.99</v>
      </c>
      <c r="F1255" t="s">
        <v>8218</v>
      </c>
      <c r="G1255" t="s">
        <v>8224</v>
      </c>
      <c r="H1255" t="s">
        <v>8246</v>
      </c>
      <c r="I1255">
        <v>1416780000</v>
      </c>
      <c r="J1255">
        <v>1414342894</v>
      </c>
      <c r="K1255" t="b">
        <v>0</v>
      </c>
      <c r="L1255">
        <v>95</v>
      </c>
      <c r="M1255" t="b">
        <v>1</v>
      </c>
      <c r="N1255" t="s">
        <v>8270</v>
      </c>
      <c r="O1255" s="5">
        <f>((E1255/D1255) *100)</f>
        <v>114.71959999999999</v>
      </c>
      <c r="P1255" s="6">
        <f>IF(L1255 = 0, 0, E1255/L1255)</f>
        <v>30.189368421052631</v>
      </c>
      <c r="Q1255" t="str">
        <f>MID(N1255,1,FIND("/",N1255,1)-1)</f>
        <v>theater</v>
      </c>
      <c r="R1255" t="str">
        <f>MID(N1255,FIND("/",N1255,1)+1,LEN(N1255))</f>
        <v>plays</v>
      </c>
      <c r="S1255" s="10">
        <f>(((J1255/60)/60)/24)+DATE(1970,1,1)+(-5/24)</f>
        <v>41938.501087962963</v>
      </c>
      <c r="T1255" s="10">
        <f>(((I1255/60)/60)/24)+DATE(1970,1,1)+(-5/24)</f>
        <v>41966.708333333336</v>
      </c>
    </row>
    <row r="1256" spans="1:20" ht="28.8" x14ac:dyDescent="0.3">
      <c r="A1256">
        <v>598</v>
      </c>
      <c r="B1256" s="3" t="s">
        <v>598</v>
      </c>
      <c r="C1256" s="3" t="s">
        <v>4707</v>
      </c>
      <c r="D1256">
        <v>2500</v>
      </c>
      <c r="E1256">
        <v>850</v>
      </c>
      <c r="F1256" t="s">
        <v>8220</v>
      </c>
      <c r="G1256" t="s">
        <v>8223</v>
      </c>
      <c r="H1256" t="s">
        <v>8245</v>
      </c>
      <c r="I1256">
        <v>1417737781</v>
      </c>
      <c r="J1256">
        <v>1415145781</v>
      </c>
      <c r="K1256" t="b">
        <v>0</v>
      </c>
      <c r="L1256">
        <v>7</v>
      </c>
      <c r="M1256" t="b">
        <v>0</v>
      </c>
      <c r="N1256" t="s">
        <v>8271</v>
      </c>
      <c r="O1256" s="5">
        <f>((E1256/D1256) *100)</f>
        <v>34</v>
      </c>
      <c r="P1256" s="6">
        <f>IF(L1256 = 0, 0, E1256/L1256)</f>
        <v>121.42857142857143</v>
      </c>
      <c r="Q1256" t="str">
        <f>MID(N1256,1,FIND("/",N1256,1)-1)</f>
        <v>technology</v>
      </c>
      <c r="R1256" t="str">
        <f>MID(N1256,FIND("/",N1256,1)+1,LEN(N1256))</f>
        <v>web</v>
      </c>
      <c r="S1256" s="10">
        <f>(((J1256/60)/60)/24)+DATE(1970,1,1)+(-5/24)</f>
        <v>41947.793761574074</v>
      </c>
      <c r="T1256" s="10">
        <f>(((I1256/60)/60)/24)+DATE(1970,1,1)+(-5/24)</f>
        <v>41977.793761574074</v>
      </c>
    </row>
    <row r="1257" spans="1:20" ht="28.8" x14ac:dyDescent="0.3">
      <c r="A1257">
        <v>1641</v>
      </c>
      <c r="B1257" s="3" t="s">
        <v>1641</v>
      </c>
      <c r="C1257" s="3" t="s">
        <v>5750</v>
      </c>
      <c r="D1257">
        <v>2500</v>
      </c>
      <c r="E1257">
        <v>2535</v>
      </c>
      <c r="F1257" t="s">
        <v>8218</v>
      </c>
      <c r="G1257" t="s">
        <v>8223</v>
      </c>
      <c r="H1257" t="s">
        <v>8245</v>
      </c>
      <c r="I1257">
        <v>1418998744</v>
      </c>
      <c r="J1257">
        <v>1416406744</v>
      </c>
      <c r="K1257" t="b">
        <v>0</v>
      </c>
      <c r="L1257">
        <v>26</v>
      </c>
      <c r="M1257" t="b">
        <v>1</v>
      </c>
      <c r="N1257" t="s">
        <v>8291</v>
      </c>
      <c r="O1257" s="5">
        <f>((E1257/D1257) *100)</f>
        <v>101.4</v>
      </c>
      <c r="P1257" s="6">
        <f>IF(L1257 = 0, 0, E1257/L1257)</f>
        <v>97.5</v>
      </c>
      <c r="Q1257" t="str">
        <f>MID(N1257,1,FIND("/",N1257,1)-1)</f>
        <v>music</v>
      </c>
      <c r="R1257" t="str">
        <f>MID(N1257,FIND("/",N1257,1)+1,LEN(N1257))</f>
        <v>pop</v>
      </c>
      <c r="S1257" s="10">
        <f>(((J1257/60)/60)/24)+DATE(1970,1,1)+(-5/24)</f>
        <v>41962.388240740744</v>
      </c>
      <c r="T1257" s="10">
        <f>(((I1257/60)/60)/24)+DATE(1970,1,1)+(-5/24)</f>
        <v>41992.388240740744</v>
      </c>
    </row>
    <row r="1258" spans="1:20" ht="43.2" x14ac:dyDescent="0.3">
      <c r="A1258">
        <v>203</v>
      </c>
      <c r="B1258" s="3" t="s">
        <v>204</v>
      </c>
      <c r="C1258" s="3" t="s">
        <v>4312</v>
      </c>
      <c r="D1258">
        <v>2500</v>
      </c>
      <c r="E1258">
        <v>746</v>
      </c>
      <c r="F1258" t="s">
        <v>8220</v>
      </c>
      <c r="G1258" t="s">
        <v>8224</v>
      </c>
      <c r="H1258" t="s">
        <v>8246</v>
      </c>
      <c r="I1258">
        <v>1422562864</v>
      </c>
      <c r="J1258">
        <v>1417378864</v>
      </c>
      <c r="K1258" t="b">
        <v>0</v>
      </c>
      <c r="L1258">
        <v>8</v>
      </c>
      <c r="M1258" t="b">
        <v>0</v>
      </c>
      <c r="N1258" t="s">
        <v>8267</v>
      </c>
      <c r="O1258" s="5">
        <f>((E1258/D1258) *100)</f>
        <v>29.84</v>
      </c>
      <c r="P1258" s="6">
        <f>IF(L1258 = 0, 0, E1258/L1258)</f>
        <v>93.25</v>
      </c>
      <c r="Q1258" t="str">
        <f>MID(N1258,1,FIND("/",N1258,1)-1)</f>
        <v>film &amp; video</v>
      </c>
      <c r="R1258" t="str">
        <f>MID(N1258,FIND("/",N1258,1)+1,LEN(N1258))</f>
        <v>drama</v>
      </c>
      <c r="S1258" s="10">
        <f>(((J1258/60)/60)/24)+DATE(1970,1,1)+(-5/24)</f>
        <v>41973.639629629623</v>
      </c>
      <c r="T1258" s="10">
        <f>(((I1258/60)/60)/24)+DATE(1970,1,1)+(-5/24)</f>
        <v>42033.639629629623</v>
      </c>
    </row>
    <row r="1259" spans="1:20" ht="43.2" x14ac:dyDescent="0.3">
      <c r="A1259">
        <v>2940</v>
      </c>
      <c r="B1259" s="3" t="s">
        <v>2939</v>
      </c>
      <c r="C1259" s="3" t="s">
        <v>7049</v>
      </c>
      <c r="D1259">
        <v>2500</v>
      </c>
      <c r="E1259">
        <v>2681</v>
      </c>
      <c r="F1259" t="s">
        <v>8218</v>
      </c>
      <c r="G1259" t="s">
        <v>8223</v>
      </c>
      <c r="H1259" t="s">
        <v>8245</v>
      </c>
      <c r="I1259">
        <v>1421606018</v>
      </c>
      <c r="J1259">
        <v>1418150018</v>
      </c>
      <c r="K1259" t="b">
        <v>0</v>
      </c>
      <c r="L1259">
        <v>33</v>
      </c>
      <c r="M1259" t="b">
        <v>1</v>
      </c>
      <c r="N1259" t="s">
        <v>8304</v>
      </c>
      <c r="O1259" s="5">
        <f>((E1259/D1259) *100)</f>
        <v>107.24000000000001</v>
      </c>
      <c r="P1259" s="6">
        <f>IF(L1259 = 0, 0, E1259/L1259)</f>
        <v>81.242424242424249</v>
      </c>
      <c r="Q1259" t="str">
        <f>MID(N1259,1,FIND("/",N1259,1)-1)</f>
        <v>theater</v>
      </c>
      <c r="R1259" t="str">
        <f>MID(N1259,FIND("/",N1259,1)+1,LEN(N1259))</f>
        <v>musical</v>
      </c>
      <c r="S1259" s="10">
        <f>(((J1259/60)/60)/24)+DATE(1970,1,1)+(-5/24)</f>
        <v>41982.565023148149</v>
      </c>
      <c r="T1259" s="10">
        <f>(((I1259/60)/60)/24)+DATE(1970,1,1)+(-5/24)</f>
        <v>42022.565023148149</v>
      </c>
    </row>
    <row r="1260" spans="1:20" ht="43.2" x14ac:dyDescent="0.3">
      <c r="A1260">
        <v>3897</v>
      </c>
      <c r="B1260" s="3" t="s">
        <v>3893</v>
      </c>
      <c r="C1260" s="3" t="s">
        <v>8004</v>
      </c>
      <c r="D1260">
        <v>2500</v>
      </c>
      <c r="E1260">
        <v>440</v>
      </c>
      <c r="F1260" t="s">
        <v>8220</v>
      </c>
      <c r="G1260" t="s">
        <v>8227</v>
      </c>
      <c r="H1260" t="s">
        <v>8249</v>
      </c>
      <c r="I1260">
        <v>1420750683</v>
      </c>
      <c r="J1260">
        <v>1418158683</v>
      </c>
      <c r="K1260" t="b">
        <v>0</v>
      </c>
      <c r="L1260">
        <v>10</v>
      </c>
      <c r="M1260" t="b">
        <v>0</v>
      </c>
      <c r="N1260" t="s">
        <v>8270</v>
      </c>
      <c r="O1260" s="5">
        <f>((E1260/D1260) *100)</f>
        <v>17.599999999999998</v>
      </c>
      <c r="P1260" s="6">
        <f>IF(L1260 = 0, 0, E1260/L1260)</f>
        <v>44</v>
      </c>
      <c r="Q1260" t="str">
        <f>MID(N1260,1,FIND("/",N1260,1)-1)</f>
        <v>theater</v>
      </c>
      <c r="R1260" t="str">
        <f>MID(N1260,FIND("/",N1260,1)+1,LEN(N1260))</f>
        <v>plays</v>
      </c>
      <c r="S1260" s="10">
        <f>(((J1260/60)/60)/24)+DATE(1970,1,1)+(-5/24)</f>
        <v>41982.665312499994</v>
      </c>
      <c r="T1260" s="10">
        <f>(((I1260/60)/60)/24)+DATE(1970,1,1)+(-5/24)</f>
        <v>42012.665312499994</v>
      </c>
    </row>
    <row r="1261" spans="1:20" ht="57.6" x14ac:dyDescent="0.3">
      <c r="A1261">
        <v>2873</v>
      </c>
      <c r="B1261" s="3" t="s">
        <v>2872</v>
      </c>
      <c r="C1261" s="3" t="s">
        <v>6982</v>
      </c>
      <c r="D1261">
        <v>2500</v>
      </c>
      <c r="E1261">
        <v>953</v>
      </c>
      <c r="F1261" t="s">
        <v>8220</v>
      </c>
      <c r="G1261" t="s">
        <v>8223</v>
      </c>
      <c r="H1261" t="s">
        <v>8245</v>
      </c>
      <c r="I1261">
        <v>1422473831</v>
      </c>
      <c r="J1261">
        <v>1419881831</v>
      </c>
      <c r="K1261" t="b">
        <v>0</v>
      </c>
      <c r="L1261">
        <v>8</v>
      </c>
      <c r="M1261" t="b">
        <v>0</v>
      </c>
      <c r="N1261" t="s">
        <v>8270</v>
      </c>
      <c r="O1261" s="5">
        <f>((E1261/D1261) *100)</f>
        <v>38.119999999999997</v>
      </c>
      <c r="P1261" s="6">
        <f>IF(L1261 = 0, 0, E1261/L1261)</f>
        <v>119.125</v>
      </c>
      <c r="Q1261" t="str">
        <f>MID(N1261,1,FIND("/",N1261,1)-1)</f>
        <v>theater</v>
      </c>
      <c r="R1261" t="str">
        <f>MID(N1261,FIND("/",N1261,1)+1,LEN(N1261))</f>
        <v>plays</v>
      </c>
      <c r="S1261" s="10">
        <f>(((J1261/60)/60)/24)+DATE(1970,1,1)+(-5/24)</f>
        <v>42002.609155092585</v>
      </c>
      <c r="T1261" s="10">
        <f>(((I1261/60)/60)/24)+DATE(1970,1,1)+(-5/24)</f>
        <v>42032.609155092585</v>
      </c>
    </row>
    <row r="1262" spans="1:20" ht="28.8" x14ac:dyDescent="0.3">
      <c r="A1262">
        <v>3264</v>
      </c>
      <c r="B1262" s="3" t="s">
        <v>3263</v>
      </c>
      <c r="C1262" s="3" t="s">
        <v>7373</v>
      </c>
      <c r="D1262">
        <v>2500</v>
      </c>
      <c r="E1262">
        <v>2575</v>
      </c>
      <c r="F1262" t="s">
        <v>8218</v>
      </c>
      <c r="G1262" t="s">
        <v>8223</v>
      </c>
      <c r="H1262" t="s">
        <v>8245</v>
      </c>
      <c r="I1262">
        <v>1422482400</v>
      </c>
      <c r="J1262">
        <v>1421089938</v>
      </c>
      <c r="K1262" t="b">
        <v>1</v>
      </c>
      <c r="L1262">
        <v>49</v>
      </c>
      <c r="M1262" t="b">
        <v>1</v>
      </c>
      <c r="N1262" t="s">
        <v>8270</v>
      </c>
      <c r="O1262" s="5">
        <f>((E1262/D1262) *100)</f>
        <v>103</v>
      </c>
      <c r="P1262" s="6">
        <f>IF(L1262 = 0, 0, E1262/L1262)</f>
        <v>52.551020408163268</v>
      </c>
      <c r="Q1262" t="str">
        <f>MID(N1262,1,FIND("/",N1262,1)-1)</f>
        <v>theater</v>
      </c>
      <c r="R1262" t="str">
        <f>MID(N1262,FIND("/",N1262,1)+1,LEN(N1262))</f>
        <v>plays</v>
      </c>
      <c r="S1262" s="10">
        <f>(((J1262/60)/60)/24)+DATE(1970,1,1)+(-5/24)</f>
        <v>42016.591874999998</v>
      </c>
      <c r="T1262" s="10">
        <f>(((I1262/60)/60)/24)+DATE(1970,1,1)+(-5/24)</f>
        <v>42032.708333333336</v>
      </c>
    </row>
    <row r="1263" spans="1:20" ht="43.2" x14ac:dyDescent="0.3">
      <c r="A1263">
        <v>1347</v>
      </c>
      <c r="B1263" s="3" t="s">
        <v>1347</v>
      </c>
      <c r="C1263" s="3" t="s">
        <v>5456</v>
      </c>
      <c r="D1263">
        <v>2500</v>
      </c>
      <c r="E1263">
        <v>2555</v>
      </c>
      <c r="F1263" t="s">
        <v>8218</v>
      </c>
      <c r="G1263" t="s">
        <v>8223</v>
      </c>
      <c r="H1263" t="s">
        <v>8245</v>
      </c>
      <c r="I1263">
        <v>1425741525</v>
      </c>
      <c r="J1263">
        <v>1423149525</v>
      </c>
      <c r="K1263" t="b">
        <v>0</v>
      </c>
      <c r="L1263">
        <v>31</v>
      </c>
      <c r="M1263" t="b">
        <v>1</v>
      </c>
      <c r="N1263" t="s">
        <v>8273</v>
      </c>
      <c r="O1263" s="5">
        <f>((E1263/D1263) *100)</f>
        <v>102.2</v>
      </c>
      <c r="P1263" s="6">
        <f>IF(L1263 = 0, 0, E1263/L1263)</f>
        <v>82.41935483870968</v>
      </c>
      <c r="Q1263" t="str">
        <f>MID(N1263,1,FIND("/",N1263,1)-1)</f>
        <v>publishing</v>
      </c>
      <c r="R1263" t="str">
        <f>MID(N1263,FIND("/",N1263,1)+1,LEN(N1263))</f>
        <v>nonfiction</v>
      </c>
      <c r="S1263" s="10">
        <f>(((J1263/60)/60)/24)+DATE(1970,1,1)+(-5/24)</f>
        <v>42040.429687499993</v>
      </c>
      <c r="T1263" s="10">
        <f>(((I1263/60)/60)/24)+DATE(1970,1,1)+(-5/24)</f>
        <v>42070.429687499993</v>
      </c>
    </row>
    <row r="1264" spans="1:20" ht="28.8" x14ac:dyDescent="0.3">
      <c r="A1264">
        <v>3544</v>
      </c>
      <c r="B1264" s="3" t="s">
        <v>3542</v>
      </c>
      <c r="C1264" s="3" t="s">
        <v>7653</v>
      </c>
      <c r="D1264">
        <v>2500</v>
      </c>
      <c r="E1264">
        <v>2500</v>
      </c>
      <c r="F1264" t="s">
        <v>8218</v>
      </c>
      <c r="G1264" t="s">
        <v>8223</v>
      </c>
      <c r="H1264" t="s">
        <v>8245</v>
      </c>
      <c r="I1264">
        <v>1425758257</v>
      </c>
      <c r="J1264">
        <v>1423166257</v>
      </c>
      <c r="K1264" t="b">
        <v>0</v>
      </c>
      <c r="L1264">
        <v>24</v>
      </c>
      <c r="M1264" t="b">
        <v>1</v>
      </c>
      <c r="N1264" t="s">
        <v>8270</v>
      </c>
      <c r="O1264" s="5">
        <f>((E1264/D1264) *100)</f>
        <v>100</v>
      </c>
      <c r="P1264" s="6">
        <f>IF(L1264 = 0, 0, E1264/L1264)</f>
        <v>104.16666666666667</v>
      </c>
      <c r="Q1264" t="str">
        <f>MID(N1264,1,FIND("/",N1264,1)-1)</f>
        <v>theater</v>
      </c>
      <c r="R1264" t="str">
        <f>MID(N1264,FIND("/",N1264,1)+1,LEN(N1264))</f>
        <v>plays</v>
      </c>
      <c r="S1264" s="10">
        <f>(((J1264/60)/60)/24)+DATE(1970,1,1)+(-5/24)</f>
        <v>42040.623344907406</v>
      </c>
      <c r="T1264" s="10">
        <f>(((I1264/60)/60)/24)+DATE(1970,1,1)+(-5/24)</f>
        <v>42070.623344907406</v>
      </c>
    </row>
    <row r="1265" spans="1:20" ht="43.2" x14ac:dyDescent="0.3">
      <c r="A1265">
        <v>3616</v>
      </c>
      <c r="B1265" s="3" t="s">
        <v>3613</v>
      </c>
      <c r="C1265" s="3" t="s">
        <v>7725</v>
      </c>
      <c r="D1265">
        <v>2500</v>
      </c>
      <c r="E1265">
        <v>3120</v>
      </c>
      <c r="F1265" t="s">
        <v>8218</v>
      </c>
      <c r="G1265" t="s">
        <v>8224</v>
      </c>
      <c r="H1265" t="s">
        <v>8246</v>
      </c>
      <c r="I1265">
        <v>1426801664</v>
      </c>
      <c r="J1265">
        <v>1424213264</v>
      </c>
      <c r="K1265" t="b">
        <v>0</v>
      </c>
      <c r="L1265">
        <v>45</v>
      </c>
      <c r="M1265" t="b">
        <v>1</v>
      </c>
      <c r="N1265" t="s">
        <v>8270</v>
      </c>
      <c r="O1265" s="5">
        <f>((E1265/D1265) *100)</f>
        <v>124.8</v>
      </c>
      <c r="P1265" s="6">
        <f>IF(L1265 = 0, 0, E1265/L1265)</f>
        <v>69.333333333333329</v>
      </c>
      <c r="Q1265" t="str">
        <f>MID(N1265,1,FIND("/",N1265,1)-1)</f>
        <v>theater</v>
      </c>
      <c r="R1265" t="str">
        <f>MID(N1265,FIND("/",N1265,1)+1,LEN(N1265))</f>
        <v>plays</v>
      </c>
      <c r="S1265" s="10">
        <f>(((J1265/60)/60)/24)+DATE(1970,1,1)+(-5/24)</f>
        <v>42052.741481481477</v>
      </c>
      <c r="T1265" s="10">
        <f>(((I1265/60)/60)/24)+DATE(1970,1,1)+(-5/24)</f>
        <v>42082.699814814812</v>
      </c>
    </row>
    <row r="1266" spans="1:20" ht="43.2" x14ac:dyDescent="0.3">
      <c r="A1266">
        <v>2920</v>
      </c>
      <c r="B1266" s="3" t="s">
        <v>2919</v>
      </c>
      <c r="C1266" s="3" t="s">
        <v>7029</v>
      </c>
      <c r="D1266">
        <v>2500</v>
      </c>
      <c r="E1266">
        <v>671</v>
      </c>
      <c r="F1266" t="s">
        <v>8220</v>
      </c>
      <c r="G1266" t="s">
        <v>8228</v>
      </c>
      <c r="H1266" t="s">
        <v>8250</v>
      </c>
      <c r="I1266">
        <v>1427306470</v>
      </c>
      <c r="J1266">
        <v>1424718070</v>
      </c>
      <c r="K1266" t="b">
        <v>0</v>
      </c>
      <c r="L1266">
        <v>13</v>
      </c>
      <c r="M1266" t="b">
        <v>0</v>
      </c>
      <c r="N1266" t="s">
        <v>8270</v>
      </c>
      <c r="O1266" s="5">
        <f>((E1266/D1266) *100)</f>
        <v>26.840000000000003</v>
      </c>
      <c r="P1266" s="6">
        <f>IF(L1266 = 0, 0, E1266/L1266)</f>
        <v>51.615384615384613</v>
      </c>
      <c r="Q1266" t="str">
        <f>MID(N1266,1,FIND("/",N1266,1)-1)</f>
        <v>theater</v>
      </c>
      <c r="R1266" t="str">
        <f>MID(N1266,FIND("/",N1266,1)+1,LEN(N1266))</f>
        <v>plays</v>
      </c>
      <c r="S1266" s="10">
        <f>(((J1266/60)/60)/24)+DATE(1970,1,1)+(-5/24)</f>
        <v>42058.584143518521</v>
      </c>
      <c r="T1266" s="10">
        <f>(((I1266/60)/60)/24)+DATE(1970,1,1)+(-5/24)</f>
        <v>42088.54247685185</v>
      </c>
    </row>
    <row r="1267" spans="1:20" ht="57.6" x14ac:dyDescent="0.3">
      <c r="A1267">
        <v>2840</v>
      </c>
      <c r="B1267" s="3" t="s">
        <v>2839</v>
      </c>
      <c r="C1267" s="3" t="s">
        <v>6949</v>
      </c>
      <c r="D1267">
        <v>2500</v>
      </c>
      <c r="E1267">
        <v>2600</v>
      </c>
      <c r="F1267" t="s">
        <v>8218</v>
      </c>
      <c r="G1267" t="s">
        <v>8224</v>
      </c>
      <c r="H1267" t="s">
        <v>8246</v>
      </c>
      <c r="I1267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8270</v>
      </c>
      <c r="O1267" s="5">
        <f>((E1267/D1267) *100)</f>
        <v>104</v>
      </c>
      <c r="P1267" s="6">
        <f>IF(L1267 = 0, 0, E1267/L1267)</f>
        <v>19.696969696969695</v>
      </c>
      <c r="Q1267" t="str">
        <f>MID(N1267,1,FIND("/",N1267,1)-1)</f>
        <v>theater</v>
      </c>
      <c r="R1267" t="str">
        <f>MID(N1267,FIND("/",N1267,1)+1,LEN(N1267))</f>
        <v>plays</v>
      </c>
      <c r="S1267" s="10">
        <f>(((J1267/60)/60)/24)+DATE(1970,1,1)+(-5/24)</f>
        <v>42059.827303240738</v>
      </c>
      <c r="T1267" s="10">
        <f>(((I1267/60)/60)/24)+DATE(1970,1,1)+(-5/24)</f>
        <v>42081.499999999993</v>
      </c>
    </row>
    <row r="1268" spans="1:20" ht="43.2" x14ac:dyDescent="0.3">
      <c r="A1268">
        <v>1402</v>
      </c>
      <c r="B1268" s="3" t="s">
        <v>1402</v>
      </c>
      <c r="C1268" s="3" t="s">
        <v>5511</v>
      </c>
      <c r="D1268">
        <v>2500</v>
      </c>
      <c r="E1268">
        <v>2729</v>
      </c>
      <c r="F1268" t="s">
        <v>8218</v>
      </c>
      <c r="G1268" t="s">
        <v>8224</v>
      </c>
      <c r="H1268" t="s">
        <v>8246</v>
      </c>
      <c r="I1268">
        <v>1430439411</v>
      </c>
      <c r="J1268">
        <v>1425259011</v>
      </c>
      <c r="K1268" t="b">
        <v>0</v>
      </c>
      <c r="L1268">
        <v>113</v>
      </c>
      <c r="M1268" t="b">
        <v>1</v>
      </c>
      <c r="N1268" t="s">
        <v>8275</v>
      </c>
      <c r="O1268" s="5">
        <f>((E1268/D1268) *100)</f>
        <v>109.16</v>
      </c>
      <c r="P1268" s="6">
        <f>IF(L1268 = 0, 0, E1268/L1268)</f>
        <v>24.150442477876105</v>
      </c>
      <c r="Q1268" t="str">
        <f>MID(N1268,1,FIND("/",N1268,1)-1)</f>
        <v>music</v>
      </c>
      <c r="R1268" t="str">
        <f>MID(N1268,FIND("/",N1268,1)+1,LEN(N1268))</f>
        <v>rock</v>
      </c>
      <c r="S1268" s="10">
        <f>(((J1268/60)/60)/24)+DATE(1970,1,1)+(-5/24)</f>
        <v>42064.845034722217</v>
      </c>
      <c r="T1268" s="10">
        <f>(((I1268/60)/60)/24)+DATE(1970,1,1)+(-5/24)</f>
        <v>42124.80336805556</v>
      </c>
    </row>
    <row r="1269" spans="1:20" ht="43.2" x14ac:dyDescent="0.3">
      <c r="A1269">
        <v>3611</v>
      </c>
      <c r="B1269" s="3" t="s">
        <v>3609</v>
      </c>
      <c r="C1269" s="3" t="s">
        <v>7720</v>
      </c>
      <c r="D1269">
        <v>2500</v>
      </c>
      <c r="E1269">
        <v>3400</v>
      </c>
      <c r="F1269" t="s">
        <v>8218</v>
      </c>
      <c r="G1269" t="s">
        <v>8224</v>
      </c>
      <c r="H1269" t="s">
        <v>8246</v>
      </c>
      <c r="I1269">
        <v>1428483201</v>
      </c>
      <c r="J1269">
        <v>1425891201</v>
      </c>
      <c r="K1269" t="b">
        <v>0</v>
      </c>
      <c r="L1269">
        <v>51</v>
      </c>
      <c r="M1269" t="b">
        <v>1</v>
      </c>
      <c r="N1269" t="s">
        <v>8270</v>
      </c>
      <c r="O1269" s="5">
        <f>((E1269/D1269) *100)</f>
        <v>136</v>
      </c>
      <c r="P1269" s="6">
        <f>IF(L1269 = 0, 0, E1269/L1269)</f>
        <v>66.666666666666671</v>
      </c>
      <c r="Q1269" t="str">
        <f>MID(N1269,1,FIND("/",N1269,1)-1)</f>
        <v>theater</v>
      </c>
      <c r="R1269" t="str">
        <f>MID(N1269,FIND("/",N1269,1)+1,LEN(N1269))</f>
        <v>plays</v>
      </c>
      <c r="S1269" s="10">
        <f>(((J1269/60)/60)/24)+DATE(1970,1,1)+(-5/24)</f>
        <v>42072.162048611113</v>
      </c>
      <c r="T1269" s="10">
        <f>(((I1269/60)/60)/24)+DATE(1970,1,1)+(-5/24)</f>
        <v>42102.162048611113</v>
      </c>
    </row>
    <row r="1270" spans="1:20" ht="57.6" x14ac:dyDescent="0.3">
      <c r="A1270">
        <v>3774</v>
      </c>
      <c r="B1270" s="3" t="s">
        <v>3770</v>
      </c>
      <c r="C1270" s="3" t="s">
        <v>7883</v>
      </c>
      <c r="D1270">
        <v>2500</v>
      </c>
      <c r="E1270">
        <v>2500</v>
      </c>
      <c r="F1270" t="s">
        <v>8218</v>
      </c>
      <c r="G1270" t="s">
        <v>8228</v>
      </c>
      <c r="H1270" t="s">
        <v>8250</v>
      </c>
      <c r="I1270">
        <v>1428606055</v>
      </c>
      <c r="J1270">
        <v>1427223655</v>
      </c>
      <c r="K1270" t="b">
        <v>0</v>
      </c>
      <c r="L1270">
        <v>25</v>
      </c>
      <c r="M1270" t="b">
        <v>1</v>
      </c>
      <c r="N1270" t="s">
        <v>8304</v>
      </c>
      <c r="O1270" s="5">
        <f>((E1270/D1270) *100)</f>
        <v>100</v>
      </c>
      <c r="P1270" s="6">
        <f>IF(L1270 = 0, 0, E1270/L1270)</f>
        <v>100</v>
      </c>
      <c r="Q1270" t="str">
        <f>MID(N1270,1,FIND("/",N1270,1)-1)</f>
        <v>theater</v>
      </c>
      <c r="R1270" t="str">
        <f>MID(N1270,FIND("/",N1270,1)+1,LEN(N1270))</f>
        <v>musical</v>
      </c>
      <c r="S1270" s="10">
        <f>(((J1270/60)/60)/24)+DATE(1970,1,1)+(-5/24)</f>
        <v>42087.583969907406</v>
      </c>
      <c r="T1270" s="10">
        <f>(((I1270/60)/60)/24)+DATE(1970,1,1)+(-5/24)</f>
        <v>42103.583969907406</v>
      </c>
    </row>
    <row r="1271" spans="1:20" ht="57.6" x14ac:dyDescent="0.3">
      <c r="A1271">
        <v>1847</v>
      </c>
      <c r="B1271" s="3" t="s">
        <v>1847</v>
      </c>
      <c r="C1271" s="3" t="s">
        <v>5956</v>
      </c>
      <c r="D1271">
        <v>2500</v>
      </c>
      <c r="E1271">
        <v>3022</v>
      </c>
      <c r="F1271" t="s">
        <v>8218</v>
      </c>
      <c r="G1271" t="s">
        <v>8223</v>
      </c>
      <c r="H1271" t="s">
        <v>8245</v>
      </c>
      <c r="I1271">
        <v>1429594832</v>
      </c>
      <c r="J1271">
        <v>1427780432</v>
      </c>
      <c r="K1271" t="b">
        <v>0</v>
      </c>
      <c r="L1271">
        <v>38</v>
      </c>
      <c r="M1271" t="b">
        <v>1</v>
      </c>
      <c r="N1271" t="s">
        <v>8275</v>
      </c>
      <c r="O1271" s="5">
        <f>((E1271/D1271) *100)</f>
        <v>120.88000000000001</v>
      </c>
      <c r="P1271" s="6">
        <f>IF(L1271 = 0, 0, E1271/L1271)</f>
        <v>79.526315789473685</v>
      </c>
      <c r="Q1271" t="str">
        <f>MID(N1271,1,FIND("/",N1271,1)-1)</f>
        <v>music</v>
      </c>
      <c r="R1271" t="str">
        <f>MID(N1271,FIND("/",N1271,1)+1,LEN(N1271))</f>
        <v>rock</v>
      </c>
      <c r="S1271" s="10">
        <f>(((J1271/60)/60)/24)+DATE(1970,1,1)+(-5/24)</f>
        <v>42094.028148148143</v>
      </c>
      <c r="T1271" s="10">
        <f>(((I1271/60)/60)/24)+DATE(1970,1,1)+(-5/24)</f>
        <v>42115.028148148143</v>
      </c>
    </row>
    <row r="1272" spans="1:20" ht="43.2" x14ac:dyDescent="0.3">
      <c r="A1272">
        <v>3438</v>
      </c>
      <c r="B1272" s="3" t="s">
        <v>3436</v>
      </c>
      <c r="C1272" s="3" t="s">
        <v>7547</v>
      </c>
      <c r="D1272">
        <v>2500</v>
      </c>
      <c r="E1272">
        <v>2605</v>
      </c>
      <c r="F1272" t="s">
        <v>8218</v>
      </c>
      <c r="G1272" t="s">
        <v>8224</v>
      </c>
      <c r="H1272" t="s">
        <v>8246</v>
      </c>
      <c r="I1272">
        <v>1430600400</v>
      </c>
      <c r="J1272">
        <v>1428358567</v>
      </c>
      <c r="K1272" t="b">
        <v>0</v>
      </c>
      <c r="L1272">
        <v>14</v>
      </c>
      <c r="M1272" t="b">
        <v>1</v>
      </c>
      <c r="N1272" t="s">
        <v>8270</v>
      </c>
      <c r="O1272" s="5">
        <f>((E1272/D1272) *100)</f>
        <v>104.2</v>
      </c>
      <c r="P1272" s="6">
        <f>IF(L1272 = 0, 0, E1272/L1272)</f>
        <v>186.07142857142858</v>
      </c>
      <c r="Q1272" t="str">
        <f>MID(N1272,1,FIND("/",N1272,1)-1)</f>
        <v>theater</v>
      </c>
      <c r="R1272" t="str">
        <f>MID(N1272,FIND("/",N1272,1)+1,LEN(N1272))</f>
        <v>plays</v>
      </c>
      <c r="S1272" s="10">
        <f>(((J1272/60)/60)/24)+DATE(1970,1,1)+(-5/24)</f>
        <v>42100.719525462955</v>
      </c>
      <c r="T1272" s="10">
        <f>(((I1272/60)/60)/24)+DATE(1970,1,1)+(-5/24)</f>
        <v>42126.666666666664</v>
      </c>
    </row>
    <row r="1273" spans="1:20" ht="43.2" x14ac:dyDescent="0.3">
      <c r="A1273">
        <v>2163</v>
      </c>
      <c r="B1273" s="3" t="s">
        <v>2163</v>
      </c>
      <c r="C1273" s="3" t="s">
        <v>6272</v>
      </c>
      <c r="D1273">
        <v>2500</v>
      </c>
      <c r="E1273">
        <v>3305</v>
      </c>
      <c r="F1273" t="s">
        <v>8218</v>
      </c>
      <c r="G1273" t="s">
        <v>8223</v>
      </c>
      <c r="H1273" t="s">
        <v>8245</v>
      </c>
      <c r="I1273">
        <v>1433735400</v>
      </c>
      <c r="J1273">
        <v>1429306520</v>
      </c>
      <c r="K1273" t="b">
        <v>0</v>
      </c>
      <c r="L1273">
        <v>44</v>
      </c>
      <c r="M1273" t="b">
        <v>1</v>
      </c>
      <c r="N1273" t="s">
        <v>8275</v>
      </c>
      <c r="O1273" s="5">
        <f>((E1273/D1273) *100)</f>
        <v>132.20000000000002</v>
      </c>
      <c r="P1273" s="6">
        <f>IF(L1273 = 0, 0, E1273/L1273)</f>
        <v>75.11363636363636</v>
      </c>
      <c r="Q1273" t="str">
        <f>MID(N1273,1,FIND("/",N1273,1)-1)</f>
        <v>music</v>
      </c>
      <c r="R1273" t="str">
        <f>MID(N1273,FIND("/",N1273,1)+1,LEN(N1273))</f>
        <v>rock</v>
      </c>
      <c r="S1273" s="10">
        <f>(((J1273/60)/60)/24)+DATE(1970,1,1)+(-5/24)</f>
        <v>42111.691203703704</v>
      </c>
      <c r="T1273" s="10">
        <f>(((I1273/60)/60)/24)+DATE(1970,1,1)+(-5/24)</f>
        <v>42162.951388888883</v>
      </c>
    </row>
    <row r="1274" spans="1:20" ht="43.2" x14ac:dyDescent="0.3">
      <c r="A1274">
        <v>3914</v>
      </c>
      <c r="B1274" s="3" t="s">
        <v>3910</v>
      </c>
      <c r="C1274" s="3" t="s">
        <v>8021</v>
      </c>
      <c r="D1274">
        <v>2500</v>
      </c>
      <c r="E1274">
        <v>909</v>
      </c>
      <c r="F1274" t="s">
        <v>8220</v>
      </c>
      <c r="G1274" t="s">
        <v>8224</v>
      </c>
      <c r="H1274" t="s">
        <v>8246</v>
      </c>
      <c r="I1274">
        <v>1431298740</v>
      </c>
      <c r="J1274">
        <v>1429558756</v>
      </c>
      <c r="K1274" t="b">
        <v>0</v>
      </c>
      <c r="L1274">
        <v>27</v>
      </c>
      <c r="M1274" t="b">
        <v>0</v>
      </c>
      <c r="N1274" t="s">
        <v>8270</v>
      </c>
      <c r="O1274" s="5">
        <f>((E1274/D1274) *100)</f>
        <v>36.36</v>
      </c>
      <c r="P1274" s="6">
        <f>IF(L1274 = 0, 0, E1274/L1274)</f>
        <v>33.666666666666664</v>
      </c>
      <c r="Q1274" t="str">
        <f>MID(N1274,1,FIND("/",N1274,1)-1)</f>
        <v>theater</v>
      </c>
      <c r="R1274" t="str">
        <f>MID(N1274,FIND("/",N1274,1)+1,LEN(N1274))</f>
        <v>plays</v>
      </c>
      <c r="S1274" s="10">
        <f>(((J1274/60)/60)/24)+DATE(1970,1,1)+(-5/24)</f>
        <v>42114.610601851848</v>
      </c>
      <c r="T1274" s="10">
        <f>(((I1274/60)/60)/24)+DATE(1970,1,1)+(-5/24)</f>
        <v>42134.749305555553</v>
      </c>
    </row>
    <row r="1275" spans="1:20" ht="43.2" x14ac:dyDescent="0.3">
      <c r="A1275">
        <v>3278</v>
      </c>
      <c r="B1275" s="3" t="s">
        <v>3277</v>
      </c>
      <c r="C1275" s="3" t="s">
        <v>7387</v>
      </c>
      <c r="D1275">
        <v>2500</v>
      </c>
      <c r="E1275">
        <v>2585</v>
      </c>
      <c r="F1275" t="s">
        <v>8218</v>
      </c>
      <c r="G1275" t="s">
        <v>8224</v>
      </c>
      <c r="H1275" t="s">
        <v>8246</v>
      </c>
      <c r="I1275">
        <v>1433017303</v>
      </c>
      <c r="J1275">
        <v>1430425303</v>
      </c>
      <c r="K1275" t="b">
        <v>1</v>
      </c>
      <c r="L1275">
        <v>34</v>
      </c>
      <c r="M1275" t="b">
        <v>1</v>
      </c>
      <c r="N1275" t="s">
        <v>8270</v>
      </c>
      <c r="O1275" s="5">
        <f>((E1275/D1275) *100)</f>
        <v>103.4</v>
      </c>
      <c r="P1275" s="6">
        <f>IF(L1275 = 0, 0, E1275/L1275)</f>
        <v>76.029411764705884</v>
      </c>
      <c r="Q1275" t="str">
        <f>MID(N1275,1,FIND("/",N1275,1)-1)</f>
        <v>theater</v>
      </c>
      <c r="R1275" t="str">
        <f>MID(N1275,FIND("/",N1275,1)+1,LEN(N1275))</f>
        <v>plays</v>
      </c>
      <c r="S1275" s="10">
        <f>(((J1275/60)/60)/24)+DATE(1970,1,1)+(-5/24)</f>
        <v>42124.640081018515</v>
      </c>
      <c r="T1275" s="10">
        <f>(((I1275/60)/60)/24)+DATE(1970,1,1)+(-5/24)</f>
        <v>42154.640081018515</v>
      </c>
    </row>
    <row r="1276" spans="1:20" ht="43.2" x14ac:dyDescent="0.3">
      <c r="A1276">
        <v>2626</v>
      </c>
      <c r="B1276" s="3" t="s">
        <v>2625</v>
      </c>
      <c r="C1276" s="3" t="s">
        <v>6735</v>
      </c>
      <c r="D1276">
        <v>2500</v>
      </c>
      <c r="E1276">
        <v>2800</v>
      </c>
      <c r="F1276" t="s">
        <v>8218</v>
      </c>
      <c r="G1276" t="s">
        <v>8223</v>
      </c>
      <c r="H1276" t="s">
        <v>8245</v>
      </c>
      <c r="I1276">
        <v>1433343869</v>
      </c>
      <c r="J1276">
        <v>1430751869</v>
      </c>
      <c r="K1276" t="b">
        <v>0</v>
      </c>
      <c r="L1276">
        <v>50</v>
      </c>
      <c r="M1276" t="b">
        <v>1</v>
      </c>
      <c r="N1276" t="s">
        <v>8300</v>
      </c>
      <c r="O1276" s="5">
        <f>((E1276/D1276) *100)</f>
        <v>112.00000000000001</v>
      </c>
      <c r="P1276" s="6">
        <f>IF(L1276 = 0, 0, E1276/L1276)</f>
        <v>56</v>
      </c>
      <c r="Q1276" t="str">
        <f>MID(N1276,1,FIND("/",N1276,1)-1)</f>
        <v>technology</v>
      </c>
      <c r="R1276" t="str">
        <f>MID(N1276,FIND("/",N1276,1)+1,LEN(N1276))</f>
        <v>space exploration</v>
      </c>
      <c r="S1276" s="10">
        <f>(((J1276/60)/60)/24)+DATE(1970,1,1)+(-5/24)</f>
        <v>42128.41978009259</v>
      </c>
      <c r="T1276" s="10">
        <f>(((I1276/60)/60)/24)+DATE(1970,1,1)+(-5/24)</f>
        <v>42158.41978009259</v>
      </c>
    </row>
    <row r="1277" spans="1:20" ht="43.2" x14ac:dyDescent="0.3">
      <c r="A1277">
        <v>3900</v>
      </c>
      <c r="B1277" s="3" t="s">
        <v>3896</v>
      </c>
      <c r="C1277" s="3" t="s">
        <v>8007</v>
      </c>
      <c r="D1277">
        <v>2500</v>
      </c>
      <c r="E127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8270</v>
      </c>
      <c r="O1277" s="5">
        <f>((E1277/D1277) *100)</f>
        <v>5.4</v>
      </c>
      <c r="P1277" s="6">
        <f>IF(L1277 = 0, 0, E1277/L1277)</f>
        <v>27</v>
      </c>
      <c r="Q1277" t="str">
        <f>MID(N1277,1,FIND("/",N1277,1)-1)</f>
        <v>theater</v>
      </c>
      <c r="R1277" t="str">
        <f>MID(N1277,FIND("/",N1277,1)+1,LEN(N1277))</f>
        <v>plays</v>
      </c>
      <c r="S1277" s="10">
        <f>(((J1277/60)/60)/24)+DATE(1970,1,1)+(-5/24)</f>
        <v>42135.884155092594</v>
      </c>
      <c r="T1277" s="10">
        <f>(((I1277/60)/60)/24)+DATE(1970,1,1)+(-5/24)</f>
        <v>42165.884155092594</v>
      </c>
    </row>
    <row r="1278" spans="1:20" ht="43.2" x14ac:dyDescent="0.3">
      <c r="A1278">
        <v>3614</v>
      </c>
      <c r="B1278" s="3" t="s">
        <v>3438</v>
      </c>
      <c r="C1278" s="3" t="s">
        <v>7723</v>
      </c>
      <c r="D1278">
        <v>2500</v>
      </c>
      <c r="E1278">
        <v>2520</v>
      </c>
      <c r="F1278" t="s">
        <v>8218</v>
      </c>
      <c r="G1278" t="s">
        <v>8223</v>
      </c>
      <c r="H1278" t="s">
        <v>8245</v>
      </c>
      <c r="I1278">
        <v>1434675616</v>
      </c>
      <c r="J1278">
        <v>1432083616</v>
      </c>
      <c r="K1278" t="b">
        <v>0</v>
      </c>
      <c r="L1278">
        <v>71</v>
      </c>
      <c r="M1278" t="b">
        <v>1</v>
      </c>
      <c r="N1278" t="s">
        <v>8270</v>
      </c>
      <c r="O1278" s="5">
        <f>((E1278/D1278) *100)</f>
        <v>100.8</v>
      </c>
      <c r="P1278" s="6">
        <f>IF(L1278 = 0, 0, E1278/L1278)</f>
        <v>35.492957746478872</v>
      </c>
      <c r="Q1278" t="str">
        <f>MID(N1278,1,FIND("/",N1278,1)-1)</f>
        <v>theater</v>
      </c>
      <c r="R1278" t="str">
        <f>MID(N1278,FIND("/",N1278,1)+1,LEN(N1278))</f>
        <v>plays</v>
      </c>
      <c r="S1278" s="10">
        <f>(((J1278/60)/60)/24)+DATE(1970,1,1)+(-5/24)</f>
        <v>42143.833518518521</v>
      </c>
      <c r="T1278" s="10">
        <f>(((I1278/60)/60)/24)+DATE(1970,1,1)+(-5/24)</f>
        <v>42173.833518518521</v>
      </c>
    </row>
    <row r="1279" spans="1:20" ht="57.6" x14ac:dyDescent="0.3">
      <c r="A1279">
        <v>549</v>
      </c>
      <c r="B1279" s="3" t="s">
        <v>549</v>
      </c>
      <c r="C1279" s="3" t="s">
        <v>4658</v>
      </c>
      <c r="D1279">
        <v>2500</v>
      </c>
      <c r="E1279">
        <v>68</v>
      </c>
      <c r="F1279" t="s">
        <v>8220</v>
      </c>
      <c r="G1279" t="s">
        <v>8224</v>
      </c>
      <c r="H1279" t="s">
        <v>8246</v>
      </c>
      <c r="I1279">
        <v>1436368622</v>
      </c>
      <c r="J1279">
        <v>1433776622</v>
      </c>
      <c r="K1279" t="b">
        <v>0</v>
      </c>
      <c r="L1279">
        <v>8</v>
      </c>
      <c r="M1279" t="b">
        <v>0</v>
      </c>
      <c r="N1279" t="s">
        <v>8271</v>
      </c>
      <c r="O1279" s="5">
        <f>((E1279/D1279) *100)</f>
        <v>2.7199999999999998</v>
      </c>
      <c r="P1279" s="6">
        <f>IF(L1279 = 0, 0, E1279/L1279)</f>
        <v>8.5</v>
      </c>
      <c r="Q1279" t="str">
        <f>MID(N1279,1,FIND("/",N1279,1)-1)</f>
        <v>technology</v>
      </c>
      <c r="R1279" t="str">
        <f>MID(N1279,FIND("/",N1279,1)+1,LEN(N1279))</f>
        <v>web</v>
      </c>
      <c r="S1279" s="10">
        <f>(((J1279/60)/60)/24)+DATE(1970,1,1)+(-5/24)</f>
        <v>42163.428495370368</v>
      </c>
      <c r="T1279" s="10">
        <f>(((I1279/60)/60)/24)+DATE(1970,1,1)+(-5/24)</f>
        <v>42193.428495370368</v>
      </c>
    </row>
    <row r="1280" spans="1:20" ht="28.8" x14ac:dyDescent="0.3">
      <c r="A1280">
        <v>3747</v>
      </c>
      <c r="B1280" s="3" t="s">
        <v>3743</v>
      </c>
      <c r="C1280" s="3" t="s">
        <v>7856</v>
      </c>
      <c r="D1280">
        <v>2500</v>
      </c>
      <c r="E1280">
        <v>25</v>
      </c>
      <c r="F1280" t="s">
        <v>8220</v>
      </c>
      <c r="G1280" t="s">
        <v>8224</v>
      </c>
      <c r="H1280" t="s">
        <v>8246</v>
      </c>
      <c r="I1280">
        <v>1436137140</v>
      </c>
      <c r="J1280">
        <v>1433833896</v>
      </c>
      <c r="K1280" t="b">
        <v>0</v>
      </c>
      <c r="L1280">
        <v>1</v>
      </c>
      <c r="M1280" t="b">
        <v>0</v>
      </c>
      <c r="N1280" t="s">
        <v>8270</v>
      </c>
      <c r="O1280" s="5">
        <f>((E1280/D1280) *100)</f>
        <v>1</v>
      </c>
      <c r="P1280" s="6">
        <f>IF(L1280 = 0, 0, E1280/L1280)</f>
        <v>25</v>
      </c>
      <c r="Q1280" t="str">
        <f>MID(N1280,1,FIND("/",N1280,1)-1)</f>
        <v>theater</v>
      </c>
      <c r="R1280" t="str">
        <f>MID(N1280,FIND("/",N1280,1)+1,LEN(N1280))</f>
        <v>plays</v>
      </c>
      <c r="S1280" s="10">
        <f>(((J1280/60)/60)/24)+DATE(1970,1,1)+(-5/24)</f>
        <v>42164.091388888883</v>
      </c>
      <c r="T1280" s="10">
        <f>(((I1280/60)/60)/24)+DATE(1970,1,1)+(-5/24)</f>
        <v>42190.749305555553</v>
      </c>
    </row>
    <row r="1281" spans="1:20" ht="43.2" x14ac:dyDescent="0.3">
      <c r="A1281">
        <v>3780</v>
      </c>
      <c r="B1281" s="3" t="s">
        <v>3776</v>
      </c>
      <c r="C1281" s="3" t="s">
        <v>7889</v>
      </c>
      <c r="D1281">
        <v>2500</v>
      </c>
      <c r="E1281">
        <v>3000</v>
      </c>
      <c r="F1281" t="s">
        <v>8218</v>
      </c>
      <c r="G1281" t="s">
        <v>8223</v>
      </c>
      <c r="H1281" t="s">
        <v>8245</v>
      </c>
      <c r="I1281">
        <v>1436817960</v>
      </c>
      <c r="J1281">
        <v>1433999785</v>
      </c>
      <c r="K1281" t="b">
        <v>0</v>
      </c>
      <c r="L1281">
        <v>30</v>
      </c>
      <c r="M1281" t="b">
        <v>1</v>
      </c>
      <c r="N1281" t="s">
        <v>8304</v>
      </c>
      <c r="O1281" s="5">
        <f>((E1281/D1281) *100)</f>
        <v>120</v>
      </c>
      <c r="P1281" s="6">
        <f>IF(L1281 = 0, 0, E1281/L1281)</f>
        <v>100</v>
      </c>
      <c r="Q1281" t="str">
        <f>MID(N1281,1,FIND("/",N1281,1)-1)</f>
        <v>theater</v>
      </c>
      <c r="R1281" t="str">
        <f>MID(N1281,FIND("/",N1281,1)+1,LEN(N1281))</f>
        <v>musical</v>
      </c>
      <c r="S1281" s="10">
        <f>(((J1281/60)/60)/24)+DATE(1970,1,1)+(-5/24)</f>
        <v>42166.011400462965</v>
      </c>
      <c r="T1281" s="10">
        <f>(((I1281/60)/60)/24)+DATE(1970,1,1)+(-5/24)</f>
        <v>42198.629166666658</v>
      </c>
    </row>
    <row r="1282" spans="1:20" ht="43.2" x14ac:dyDescent="0.3">
      <c r="A1282">
        <v>3247</v>
      </c>
      <c r="B1282" s="3" t="s">
        <v>3246</v>
      </c>
      <c r="C1282" s="3" t="s">
        <v>7356</v>
      </c>
      <c r="D1282">
        <v>2500</v>
      </c>
      <c r="E1282">
        <v>2646.5</v>
      </c>
      <c r="F1282" t="s">
        <v>8218</v>
      </c>
      <c r="G1282" t="s">
        <v>8224</v>
      </c>
      <c r="H1282" t="s">
        <v>8246</v>
      </c>
      <c r="I1282">
        <v>1436696712</v>
      </c>
      <c r="J1282">
        <v>1434104712</v>
      </c>
      <c r="K1282" t="b">
        <v>1</v>
      </c>
      <c r="L1282">
        <v>57</v>
      </c>
      <c r="M1282" t="b">
        <v>1</v>
      </c>
      <c r="N1282" t="s">
        <v>8270</v>
      </c>
      <c r="O1282" s="5">
        <f>((E1282/D1282) *100)</f>
        <v>105.86</v>
      </c>
      <c r="P1282" s="6">
        <f>IF(L1282 = 0, 0, E1282/L1282)</f>
        <v>46.429824561403507</v>
      </c>
      <c r="Q1282" t="str">
        <f>MID(N1282,1,FIND("/",N1282,1)-1)</f>
        <v>theater</v>
      </c>
      <c r="R1282" t="str">
        <f>MID(N1282,FIND("/",N1282,1)+1,LEN(N1282))</f>
        <v>plays</v>
      </c>
      <c r="S1282" s="10">
        <f>(((J1282/60)/60)/24)+DATE(1970,1,1)+(-5/24)</f>
        <v>42167.22583333333</v>
      </c>
      <c r="T1282" s="10">
        <f>(((I1282/60)/60)/24)+DATE(1970,1,1)+(-5/24)</f>
        <v>42197.22583333333</v>
      </c>
    </row>
    <row r="1283" spans="1:20" ht="43.2" x14ac:dyDescent="0.3">
      <c r="A1283">
        <v>3823</v>
      </c>
      <c r="B1283" s="3" t="s">
        <v>3819</v>
      </c>
      <c r="C1283" s="3" t="s">
        <v>7931</v>
      </c>
      <c r="D1283">
        <v>2500</v>
      </c>
      <c r="E1283">
        <v>2650</v>
      </c>
      <c r="F1283" t="s">
        <v>8218</v>
      </c>
      <c r="G1283" t="s">
        <v>8223</v>
      </c>
      <c r="H1283" t="s">
        <v>8245</v>
      </c>
      <c r="I1283">
        <v>1437364740</v>
      </c>
      <c r="J1283">
        <v>1434405044</v>
      </c>
      <c r="K1283" t="b">
        <v>0</v>
      </c>
      <c r="L1283">
        <v>41</v>
      </c>
      <c r="M1283" t="b">
        <v>1</v>
      </c>
      <c r="N1283" t="s">
        <v>8270</v>
      </c>
      <c r="O1283" s="5">
        <f>((E1283/D1283) *100)</f>
        <v>106</v>
      </c>
      <c r="P1283" s="6">
        <f>IF(L1283 = 0, 0, E1283/L1283)</f>
        <v>64.634146341463421</v>
      </c>
      <c r="Q1283" t="str">
        <f>MID(N1283,1,FIND("/",N1283,1)-1)</f>
        <v>theater</v>
      </c>
      <c r="R1283" t="str">
        <f>MID(N1283,FIND("/",N1283,1)+1,LEN(N1283))</f>
        <v>plays</v>
      </c>
      <c r="S1283" s="10">
        <f>(((J1283/60)/60)/24)+DATE(1970,1,1)+(-5/24)</f>
        <v>42170.701898148145</v>
      </c>
      <c r="T1283" s="10">
        <f>(((I1283/60)/60)/24)+DATE(1970,1,1)+(-5/24)</f>
        <v>42204.957638888889</v>
      </c>
    </row>
    <row r="1284" spans="1:20" ht="57.6" x14ac:dyDescent="0.3">
      <c r="A1284">
        <v>3101</v>
      </c>
      <c r="B1284" s="3" t="s">
        <v>3100</v>
      </c>
      <c r="C1284" s="3" t="s">
        <v>7210</v>
      </c>
      <c r="D1284">
        <v>2500</v>
      </c>
      <c r="E1284">
        <v>300</v>
      </c>
      <c r="F1284" t="s">
        <v>8220</v>
      </c>
      <c r="G1284" t="s">
        <v>8229</v>
      </c>
      <c r="H1284" t="s">
        <v>8248</v>
      </c>
      <c r="I1284">
        <v>1437033360</v>
      </c>
      <c r="J1284">
        <v>1434445937</v>
      </c>
      <c r="K1284" t="b">
        <v>0</v>
      </c>
      <c r="L1284">
        <v>12</v>
      </c>
      <c r="M1284" t="b">
        <v>0</v>
      </c>
      <c r="N1284" t="s">
        <v>8302</v>
      </c>
      <c r="O1284" s="5">
        <f>((E1284/D1284) *100)</f>
        <v>12</v>
      </c>
      <c r="P1284" s="6">
        <f>IF(L1284 = 0, 0, E1284/L1284)</f>
        <v>25</v>
      </c>
      <c r="Q1284" t="str">
        <f>MID(N1284,1,FIND("/",N1284,1)-1)</f>
        <v>theater</v>
      </c>
      <c r="R1284" t="str">
        <f>MID(N1284,FIND("/",N1284,1)+1,LEN(N1284))</f>
        <v>spaces</v>
      </c>
      <c r="S1284" s="10">
        <f>(((J1284/60)/60)/24)+DATE(1970,1,1)+(-5/24)</f>
        <v>42171.175196759257</v>
      </c>
      <c r="T1284" s="10">
        <f>(((I1284/60)/60)/24)+DATE(1970,1,1)+(-5/24)</f>
        <v>42201.12222222222</v>
      </c>
    </row>
    <row r="1285" spans="1:20" ht="43.2" x14ac:dyDescent="0.3">
      <c r="A1285">
        <v>3851</v>
      </c>
      <c r="B1285" s="3" t="s">
        <v>3847</v>
      </c>
      <c r="C1285" s="3" t="s">
        <v>7959</v>
      </c>
      <c r="D1285">
        <v>2500</v>
      </c>
      <c r="E1285">
        <v>852</v>
      </c>
      <c r="F1285" t="s">
        <v>8220</v>
      </c>
      <c r="G1285" t="s">
        <v>8224</v>
      </c>
      <c r="H1285" t="s">
        <v>8246</v>
      </c>
      <c r="I1285">
        <v>1437129179</v>
      </c>
      <c r="J1285">
        <v>1434537179</v>
      </c>
      <c r="K1285" t="b">
        <v>1</v>
      </c>
      <c r="L1285">
        <v>24</v>
      </c>
      <c r="M1285" t="b">
        <v>0</v>
      </c>
      <c r="N1285" t="s">
        <v>8270</v>
      </c>
      <c r="O1285" s="5">
        <f>((E1285/D1285) *100)</f>
        <v>34.08</v>
      </c>
      <c r="P1285" s="6">
        <f>IF(L1285 = 0, 0, E1285/L1285)</f>
        <v>35.5</v>
      </c>
      <c r="Q1285" t="str">
        <f>MID(N1285,1,FIND("/",N1285,1)-1)</f>
        <v>theater</v>
      </c>
      <c r="R1285" t="str">
        <f>MID(N1285,FIND("/",N1285,1)+1,LEN(N1285))</f>
        <v>plays</v>
      </c>
      <c r="S1285" s="10">
        <f>(((J1285/60)/60)/24)+DATE(1970,1,1)+(-5/24)</f>
        <v>42172.23123842592</v>
      </c>
      <c r="T1285" s="10">
        <f>(((I1285/60)/60)/24)+DATE(1970,1,1)+(-5/24)</f>
        <v>42202.23123842592</v>
      </c>
    </row>
    <row r="1286" spans="1:20" x14ac:dyDescent="0.3">
      <c r="A1286">
        <v>2864</v>
      </c>
      <c r="B1286" s="3" t="s">
        <v>2863</v>
      </c>
      <c r="C1286" s="3" t="s">
        <v>6973</v>
      </c>
      <c r="D1286">
        <v>2500</v>
      </c>
      <c r="E1286">
        <v>40</v>
      </c>
      <c r="F1286" t="s">
        <v>8220</v>
      </c>
      <c r="G1286" t="s">
        <v>8224</v>
      </c>
      <c r="H1286" t="s">
        <v>8246</v>
      </c>
      <c r="I1286">
        <v>1437139080</v>
      </c>
      <c r="J1286">
        <v>1434552207</v>
      </c>
      <c r="K1286" t="b">
        <v>0</v>
      </c>
      <c r="L1286">
        <v>3</v>
      </c>
      <c r="M1286" t="b">
        <v>0</v>
      </c>
      <c r="N1286" t="s">
        <v>8270</v>
      </c>
      <c r="O1286" s="5">
        <f>((E1286/D1286) *100)</f>
        <v>1.6</v>
      </c>
      <c r="P1286" s="6">
        <f>IF(L1286 = 0, 0, E1286/L1286)</f>
        <v>13.333333333333334</v>
      </c>
      <c r="Q1286" t="str">
        <f>MID(N1286,1,FIND("/",N1286,1)-1)</f>
        <v>theater</v>
      </c>
      <c r="R1286" t="str">
        <f>MID(N1286,FIND("/",N1286,1)+1,LEN(N1286))</f>
        <v>plays</v>
      </c>
      <c r="S1286" s="10">
        <f>(((J1286/60)/60)/24)+DATE(1970,1,1)+(-5/24)</f>
        <v>42172.405173611107</v>
      </c>
      <c r="T1286" s="10">
        <f>(((I1286/60)/60)/24)+DATE(1970,1,1)+(-5/24)</f>
        <v>42202.345833333333</v>
      </c>
    </row>
    <row r="1287" spans="1:20" ht="43.2" x14ac:dyDescent="0.3">
      <c r="A1287">
        <v>4093</v>
      </c>
      <c r="B1287" s="3" t="s">
        <v>4088</v>
      </c>
      <c r="C1287" s="3" t="s">
        <v>8195</v>
      </c>
      <c r="D1287">
        <v>2500</v>
      </c>
      <c r="E1287">
        <v>60</v>
      </c>
      <c r="F1287" t="s">
        <v>8220</v>
      </c>
      <c r="G1287" t="s">
        <v>8224</v>
      </c>
      <c r="H1287" t="s">
        <v>8246</v>
      </c>
      <c r="I1287">
        <v>1440272093</v>
      </c>
      <c r="J1287">
        <v>1435088093</v>
      </c>
      <c r="K1287" t="b">
        <v>0</v>
      </c>
      <c r="L1287">
        <v>4</v>
      </c>
      <c r="M1287" t="b">
        <v>0</v>
      </c>
      <c r="N1287" t="s">
        <v>8270</v>
      </c>
      <c r="O1287" s="5">
        <f>((E1287/D1287) *100)</f>
        <v>2.4</v>
      </c>
      <c r="P1287" s="6">
        <f>IF(L1287 = 0, 0, E1287/L1287)</f>
        <v>15</v>
      </c>
      <c r="Q1287" t="str">
        <f>MID(N1287,1,FIND("/",N1287,1)-1)</f>
        <v>theater</v>
      </c>
      <c r="R1287" t="str">
        <f>MID(N1287,FIND("/",N1287,1)+1,LEN(N1287))</f>
        <v>plays</v>
      </c>
      <c r="S1287" s="10">
        <f>(((J1287/60)/60)/24)+DATE(1970,1,1)+(-5/24)</f>
        <v>42178.607557870368</v>
      </c>
      <c r="T1287" s="10">
        <f>(((I1287/60)/60)/24)+DATE(1970,1,1)+(-5/24)</f>
        <v>42238.607557870368</v>
      </c>
    </row>
    <row r="1288" spans="1:20" ht="43.2" x14ac:dyDescent="0.3">
      <c r="A1288">
        <v>1295</v>
      </c>
      <c r="B1288" s="3" t="s">
        <v>1295</v>
      </c>
      <c r="C1288" s="3" t="s">
        <v>5404</v>
      </c>
      <c r="D1288">
        <v>2500</v>
      </c>
      <c r="E1288">
        <v>2549</v>
      </c>
      <c r="F1288" t="s">
        <v>8218</v>
      </c>
      <c r="G1288" t="s">
        <v>8224</v>
      </c>
      <c r="H1288" t="s">
        <v>8246</v>
      </c>
      <c r="I1288">
        <v>1438189200</v>
      </c>
      <c r="J1288">
        <v>1435585497</v>
      </c>
      <c r="K1288" t="b">
        <v>0</v>
      </c>
      <c r="L1288">
        <v>64</v>
      </c>
      <c r="M1288" t="b">
        <v>1</v>
      </c>
      <c r="N1288" t="s">
        <v>8270</v>
      </c>
      <c r="O1288" s="5">
        <f>((E1288/D1288) *100)</f>
        <v>101.96000000000001</v>
      </c>
      <c r="P1288" s="6">
        <f>IF(L1288 = 0, 0, E1288/L1288)</f>
        <v>39.828125</v>
      </c>
      <c r="Q1288" t="str">
        <f>MID(N1288,1,FIND("/",N1288,1)-1)</f>
        <v>theater</v>
      </c>
      <c r="R1288" t="str">
        <f>MID(N1288,FIND("/",N1288,1)+1,LEN(N1288))</f>
        <v>plays</v>
      </c>
      <c r="S1288" s="10">
        <f>(((J1288/60)/60)/24)+DATE(1970,1,1)+(-5/24)</f>
        <v>42184.364548611113</v>
      </c>
      <c r="T1288" s="10">
        <f>(((I1288/60)/60)/24)+DATE(1970,1,1)+(-5/24)</f>
        <v>42214.499999999993</v>
      </c>
    </row>
    <row r="1289" spans="1:20" ht="57.6" x14ac:dyDescent="0.3">
      <c r="A1289">
        <v>3898</v>
      </c>
      <c r="B1289" s="3" t="s">
        <v>3894</v>
      </c>
      <c r="C1289" s="3" t="s">
        <v>8005</v>
      </c>
      <c r="D1289">
        <v>2500</v>
      </c>
      <c r="E1289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8270</v>
      </c>
      <c r="O1289" s="5">
        <f>((E1289/D1289) *100)</f>
        <v>32.56</v>
      </c>
      <c r="P1289" s="6">
        <f>IF(L1289 = 0, 0, E1289/L1289)</f>
        <v>50.875</v>
      </c>
      <c r="Q1289" t="str">
        <f>MID(N1289,1,FIND("/",N1289,1)-1)</f>
        <v>theater</v>
      </c>
      <c r="R1289" t="str">
        <f>MID(N1289,FIND("/",N1289,1)+1,LEN(N1289))</f>
        <v>plays</v>
      </c>
      <c r="S1289" s="10">
        <f>(((J1289/60)/60)/24)+DATE(1970,1,1)+(-5/24)</f>
        <v>42193.273958333331</v>
      </c>
      <c r="T1289" s="10">
        <f>(((I1289/60)/60)/24)+DATE(1970,1,1)+(-5/24)</f>
        <v>42233.458333333336</v>
      </c>
    </row>
    <row r="1290" spans="1:20" ht="43.2" x14ac:dyDescent="0.3">
      <c r="A1290">
        <v>2647</v>
      </c>
      <c r="B1290" s="3" t="s">
        <v>2646</v>
      </c>
      <c r="C1290" s="3" t="s">
        <v>6756</v>
      </c>
      <c r="D1290">
        <v>2500</v>
      </c>
      <c r="E1290">
        <v>36</v>
      </c>
      <c r="F1290" t="s">
        <v>8219</v>
      </c>
      <c r="G1290" t="s">
        <v>8228</v>
      </c>
      <c r="H1290" t="s">
        <v>8250</v>
      </c>
      <c r="I1290">
        <v>1439533019</v>
      </c>
      <c r="J1290">
        <v>1436941019</v>
      </c>
      <c r="K1290" t="b">
        <v>0</v>
      </c>
      <c r="L1290">
        <v>3</v>
      </c>
      <c r="M1290" t="b">
        <v>0</v>
      </c>
      <c r="N1290" t="s">
        <v>8300</v>
      </c>
      <c r="O1290" s="5">
        <f>((E1290/D1290) *100)</f>
        <v>1.44</v>
      </c>
      <c r="P1290" s="6">
        <f>IF(L1290 = 0, 0, E1290/L1290)</f>
        <v>12</v>
      </c>
      <c r="Q1290" t="str">
        <f>MID(N1290,1,FIND("/",N1290,1)-1)</f>
        <v>technology</v>
      </c>
      <c r="R1290" t="str">
        <f>MID(N1290,FIND("/",N1290,1)+1,LEN(N1290))</f>
        <v>space exploration</v>
      </c>
      <c r="S1290" s="10">
        <f>(((J1290/60)/60)/24)+DATE(1970,1,1)+(-5/24)</f>
        <v>42200.053460648145</v>
      </c>
      <c r="T1290" s="10">
        <f>(((I1290/60)/60)/24)+DATE(1970,1,1)+(-5/24)</f>
        <v>42230.053460648145</v>
      </c>
    </row>
    <row r="1291" spans="1:20" ht="115.2" x14ac:dyDescent="0.3">
      <c r="A1291">
        <v>3561</v>
      </c>
      <c r="B1291" s="3" t="s">
        <v>3559</v>
      </c>
      <c r="C1291" s="3" t="s">
        <v>7670</v>
      </c>
      <c r="D1291">
        <v>2500</v>
      </c>
      <c r="E1291">
        <v>2560</v>
      </c>
      <c r="F1291" t="s">
        <v>8218</v>
      </c>
      <c r="G1291" t="s">
        <v>8223</v>
      </c>
      <c r="H1291" t="s">
        <v>8245</v>
      </c>
      <c r="I1291">
        <v>1438799760</v>
      </c>
      <c r="J1291">
        <v>1437236378</v>
      </c>
      <c r="K1291" t="b">
        <v>0</v>
      </c>
      <c r="L1291">
        <v>54</v>
      </c>
      <c r="M1291" t="b">
        <v>1</v>
      </c>
      <c r="N1291" t="s">
        <v>8270</v>
      </c>
      <c r="O1291" s="5">
        <f>((E1291/D1291) *100)</f>
        <v>102.4</v>
      </c>
      <c r="P1291" s="6">
        <f>IF(L1291 = 0, 0, E1291/L1291)</f>
        <v>47.407407407407405</v>
      </c>
      <c r="Q1291" t="str">
        <f>MID(N1291,1,FIND("/",N1291,1)-1)</f>
        <v>theater</v>
      </c>
      <c r="R1291" t="str">
        <f>MID(N1291,FIND("/",N1291,1)+1,LEN(N1291))</f>
        <v>plays</v>
      </c>
      <c r="S1291" s="10">
        <f>(((J1291/60)/60)/24)+DATE(1970,1,1)+(-5/24)</f>
        <v>42203.471967592595</v>
      </c>
      <c r="T1291" s="10">
        <f>(((I1291/60)/60)/24)+DATE(1970,1,1)+(-5/24)</f>
        <v>42221.566666666658</v>
      </c>
    </row>
    <row r="1292" spans="1:20" ht="43.2" x14ac:dyDescent="0.3">
      <c r="A1292">
        <v>2246</v>
      </c>
      <c r="B1292" s="3" t="s">
        <v>2246</v>
      </c>
      <c r="C1292" s="3" t="s">
        <v>6355</v>
      </c>
      <c r="D1292">
        <v>2500</v>
      </c>
      <c r="E1292">
        <v>2503</v>
      </c>
      <c r="F1292" t="s">
        <v>8218</v>
      </c>
      <c r="G1292" t="s">
        <v>8224</v>
      </c>
      <c r="H1292" t="s">
        <v>8246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8296</v>
      </c>
      <c r="O1292" s="5">
        <f>((E1292/D1292) *100)</f>
        <v>100.12</v>
      </c>
      <c r="P1292" s="6">
        <f>IF(L1292 = 0, 0, E1292/L1292)</f>
        <v>43.912280701754383</v>
      </c>
      <c r="Q1292" t="str">
        <f>MID(N1292,1,FIND("/",N1292,1)-1)</f>
        <v>games</v>
      </c>
      <c r="R1292" t="str">
        <f>MID(N1292,FIND("/",N1292,1)+1,LEN(N1292))</f>
        <v>tabletop games</v>
      </c>
      <c r="S1292" s="10">
        <f>(((J1292/60)/60)/24)+DATE(1970,1,1)+(-5/24)</f>
        <v>42221.583449074074</v>
      </c>
      <c r="T1292" s="10">
        <f>(((I1292/60)/60)/24)+DATE(1970,1,1)+(-5/24)</f>
        <v>42251.583449074074</v>
      </c>
    </row>
    <row r="1293" spans="1:20" ht="28.8" x14ac:dyDescent="0.3">
      <c r="A1293">
        <v>1050</v>
      </c>
      <c r="B1293" s="3" t="s">
        <v>1050</v>
      </c>
      <c r="C1293" s="3" t="s">
        <v>5159</v>
      </c>
      <c r="D1293">
        <v>2500</v>
      </c>
      <c r="E1293">
        <v>0</v>
      </c>
      <c r="F1293" t="s">
        <v>8219</v>
      </c>
      <c r="G1293" t="s">
        <v>8223</v>
      </c>
      <c r="H1293" t="s">
        <v>8245</v>
      </c>
      <c r="I1293">
        <v>1442257677</v>
      </c>
      <c r="J1293">
        <v>1439665677</v>
      </c>
      <c r="K1293" t="b">
        <v>0</v>
      </c>
      <c r="L1293">
        <v>0</v>
      </c>
      <c r="M1293" t="b">
        <v>0</v>
      </c>
      <c r="N1293" t="s">
        <v>8280</v>
      </c>
      <c r="O1293" s="5">
        <f>((E1293/D1293) *100)</f>
        <v>0</v>
      </c>
      <c r="P1293" s="6">
        <f>IF(L1293 = 0, 0, E1293/L1293)</f>
        <v>0</v>
      </c>
      <c r="Q1293" t="str">
        <f>MID(N1293,1,FIND("/",N1293,1)-1)</f>
        <v>journalism</v>
      </c>
      <c r="R1293" t="str">
        <f>MID(N1293,FIND("/",N1293,1)+1,LEN(N1293))</f>
        <v>audio</v>
      </c>
      <c r="S1293" s="10">
        <f>(((J1293/60)/60)/24)+DATE(1970,1,1)+(-5/24)</f>
        <v>42231.588854166665</v>
      </c>
      <c r="T1293" s="10">
        <f>(((I1293/60)/60)/24)+DATE(1970,1,1)+(-5/24)</f>
        <v>42261.588854166665</v>
      </c>
    </row>
    <row r="1294" spans="1:20" ht="43.2" x14ac:dyDescent="0.3">
      <c r="A1294">
        <v>3311</v>
      </c>
      <c r="B1294" s="3" t="s">
        <v>3310</v>
      </c>
      <c r="C1294" s="3" t="s">
        <v>7420</v>
      </c>
      <c r="D1294">
        <v>2500</v>
      </c>
      <c r="E1294">
        <v>2746</v>
      </c>
      <c r="F1294" t="s">
        <v>8218</v>
      </c>
      <c r="G1294" t="s">
        <v>8223</v>
      </c>
      <c r="H1294" t="s">
        <v>8245</v>
      </c>
      <c r="I1294">
        <v>1445065210</v>
      </c>
      <c r="J1294">
        <v>1442473210</v>
      </c>
      <c r="K1294" t="b">
        <v>0</v>
      </c>
      <c r="L1294">
        <v>45</v>
      </c>
      <c r="M1294" t="b">
        <v>1</v>
      </c>
      <c r="N1294" t="s">
        <v>8270</v>
      </c>
      <c r="O1294" s="5">
        <f>((E1294/D1294) *100)</f>
        <v>109.84</v>
      </c>
      <c r="P1294" s="6">
        <f>IF(L1294 = 0, 0, E1294/L1294)</f>
        <v>61.022222222222226</v>
      </c>
      <c r="Q1294" t="str">
        <f>MID(N1294,1,FIND("/",N1294,1)-1)</f>
        <v>theater</v>
      </c>
      <c r="R1294" t="str">
        <f>MID(N1294,FIND("/",N1294,1)+1,LEN(N1294))</f>
        <v>plays</v>
      </c>
      <c r="S1294" s="10">
        <f>(((J1294/60)/60)/24)+DATE(1970,1,1)+(-5/24)</f>
        <v>42264.083449074074</v>
      </c>
      <c r="T1294" s="10">
        <f>(((I1294/60)/60)/24)+DATE(1970,1,1)+(-5/24)</f>
        <v>42294.083449074074</v>
      </c>
    </row>
    <row r="1295" spans="1:20" ht="43.2" x14ac:dyDescent="0.3">
      <c r="A1295">
        <v>3222</v>
      </c>
      <c r="B1295" s="3" t="s">
        <v>3221</v>
      </c>
      <c r="C1295" s="3" t="s">
        <v>7331</v>
      </c>
      <c r="D1295">
        <v>2500</v>
      </c>
      <c r="E1295">
        <v>3120</v>
      </c>
      <c r="F1295" t="s">
        <v>8218</v>
      </c>
      <c r="G1295" t="s">
        <v>8223</v>
      </c>
      <c r="H1295" t="s">
        <v>8245</v>
      </c>
      <c r="I1295">
        <v>1445722140</v>
      </c>
      <c r="J1295">
        <v>1443016697</v>
      </c>
      <c r="K1295" t="b">
        <v>1</v>
      </c>
      <c r="L1295">
        <v>84</v>
      </c>
      <c r="M1295" t="b">
        <v>1</v>
      </c>
      <c r="N1295" t="s">
        <v>8270</v>
      </c>
      <c r="O1295" s="5">
        <f>((E1295/D1295) *100)</f>
        <v>124.8</v>
      </c>
      <c r="P1295" s="6">
        <f>IF(L1295 = 0, 0, E1295/L1295)</f>
        <v>37.142857142857146</v>
      </c>
      <c r="Q1295" t="str">
        <f>MID(N1295,1,FIND("/",N1295,1)-1)</f>
        <v>theater</v>
      </c>
      <c r="R1295" t="str">
        <f>MID(N1295,FIND("/",N1295,1)+1,LEN(N1295))</f>
        <v>plays</v>
      </c>
      <c r="S1295" s="10">
        <f>(((J1295/60)/60)/24)+DATE(1970,1,1)+(-5/24)</f>
        <v>42270.373807870368</v>
      </c>
      <c r="T1295" s="10">
        <f>(((I1295/60)/60)/24)+DATE(1970,1,1)+(-5/24)</f>
        <v>42301.686805555553</v>
      </c>
    </row>
    <row r="1296" spans="1:20" ht="43.2" x14ac:dyDescent="0.3">
      <c r="A1296">
        <v>572</v>
      </c>
      <c r="B1296" s="3" t="s">
        <v>572</v>
      </c>
      <c r="C1296" s="3" t="s">
        <v>4681</v>
      </c>
      <c r="D1296">
        <v>2500</v>
      </c>
      <c r="E1296">
        <v>0</v>
      </c>
      <c r="F1296" t="s">
        <v>8220</v>
      </c>
      <c r="G1296" t="s">
        <v>8223</v>
      </c>
      <c r="H1296" t="s">
        <v>8245</v>
      </c>
      <c r="I1296">
        <v>1446660688</v>
      </c>
      <c r="J1296">
        <v>1444065088</v>
      </c>
      <c r="K1296" t="b">
        <v>0</v>
      </c>
      <c r="L1296">
        <v>0</v>
      </c>
      <c r="M1296" t="b">
        <v>0</v>
      </c>
      <c r="N1296" t="s">
        <v>8271</v>
      </c>
      <c r="O1296" s="5">
        <f>((E1296/D1296) *100)</f>
        <v>0</v>
      </c>
      <c r="P1296" s="6">
        <f>IF(L1296 = 0, 0, E1296/L1296)</f>
        <v>0</v>
      </c>
      <c r="Q1296" t="str">
        <f>MID(N1296,1,FIND("/",N1296,1)-1)</f>
        <v>technology</v>
      </c>
      <c r="R1296" t="str">
        <f>MID(N1296,FIND("/",N1296,1)+1,LEN(N1296))</f>
        <v>web</v>
      </c>
      <c r="S1296" s="10">
        <f>(((J1296/60)/60)/24)+DATE(1970,1,1)+(-5/24)</f>
        <v>42282.507962962954</v>
      </c>
      <c r="T1296" s="10">
        <f>(((I1296/60)/60)/24)+DATE(1970,1,1)+(-5/24)</f>
        <v>42312.549629629626</v>
      </c>
    </row>
    <row r="1297" spans="1:20" ht="28.8" x14ac:dyDescent="0.3">
      <c r="A1297">
        <v>3263</v>
      </c>
      <c r="B1297" s="3" t="s">
        <v>3262</v>
      </c>
      <c r="C1297" s="3" t="s">
        <v>7372</v>
      </c>
      <c r="D1297">
        <v>2500</v>
      </c>
      <c r="E1297">
        <v>2804.16</v>
      </c>
      <c r="F1297" t="s">
        <v>8218</v>
      </c>
      <c r="G1297" t="s">
        <v>8223</v>
      </c>
      <c r="H1297" t="s">
        <v>8245</v>
      </c>
      <c r="I1297">
        <v>1446238800</v>
      </c>
      <c r="J1297">
        <v>1444220588</v>
      </c>
      <c r="K1297" t="b">
        <v>1</v>
      </c>
      <c r="L1297">
        <v>68</v>
      </c>
      <c r="M1297" t="b">
        <v>1</v>
      </c>
      <c r="N1297" t="s">
        <v>8270</v>
      </c>
      <c r="O1297" s="5">
        <f>((E1297/D1297) *100)</f>
        <v>112.1664</v>
      </c>
      <c r="P1297" s="6">
        <f>IF(L1297 = 0, 0, E1297/L1297)</f>
        <v>41.237647058823526</v>
      </c>
      <c r="Q1297" t="str">
        <f>MID(N1297,1,FIND("/",N1297,1)-1)</f>
        <v>theater</v>
      </c>
      <c r="R1297" t="str">
        <f>MID(N1297,FIND("/",N1297,1)+1,LEN(N1297))</f>
        <v>plays</v>
      </c>
      <c r="S1297" s="10">
        <f>(((J1297/60)/60)/24)+DATE(1970,1,1)+(-5/24)</f>
        <v>42284.30773148148</v>
      </c>
      <c r="T1297" s="10">
        <f>(((I1297/60)/60)/24)+DATE(1970,1,1)+(-5/24)</f>
        <v>42307.666666666664</v>
      </c>
    </row>
    <row r="1298" spans="1:20" ht="43.2" x14ac:dyDescent="0.3">
      <c r="A1298">
        <v>3441</v>
      </c>
      <c r="B1298" s="3" t="s">
        <v>3439</v>
      </c>
      <c r="C1298" s="3" t="s">
        <v>7550</v>
      </c>
      <c r="D1298">
        <v>2500</v>
      </c>
      <c r="E1298">
        <v>2565</v>
      </c>
      <c r="F1298" t="s">
        <v>8218</v>
      </c>
      <c r="G1298" t="s">
        <v>8223</v>
      </c>
      <c r="H1298" t="s">
        <v>8245</v>
      </c>
      <c r="I1298">
        <v>1447445820</v>
      </c>
      <c r="J1298">
        <v>1445077121</v>
      </c>
      <c r="K1298" t="b">
        <v>0</v>
      </c>
      <c r="L1298">
        <v>43</v>
      </c>
      <c r="M1298" t="b">
        <v>1</v>
      </c>
      <c r="N1298" t="s">
        <v>8270</v>
      </c>
      <c r="O1298" s="5">
        <f>((E1298/D1298) *100)</f>
        <v>102.60000000000001</v>
      </c>
      <c r="P1298" s="6">
        <f>IF(L1298 = 0, 0, E1298/L1298)</f>
        <v>59.651162790697676</v>
      </c>
      <c r="Q1298" t="str">
        <f>MID(N1298,1,FIND("/",N1298,1)-1)</f>
        <v>theater</v>
      </c>
      <c r="R1298" t="str">
        <f>MID(N1298,FIND("/",N1298,1)+1,LEN(N1298))</f>
        <v>plays</v>
      </c>
      <c r="S1298" s="10">
        <f>(((J1298/60)/60)/24)+DATE(1970,1,1)+(-5/24)</f>
        <v>42294.221307870372</v>
      </c>
      <c r="T1298" s="10">
        <f>(((I1298/60)/60)/24)+DATE(1970,1,1)+(-5/24)</f>
        <v>42321.636805555558</v>
      </c>
    </row>
    <row r="1299" spans="1:20" ht="43.2" x14ac:dyDescent="0.3">
      <c r="A1299">
        <v>2779</v>
      </c>
      <c r="B1299" s="3" t="s">
        <v>2778</v>
      </c>
      <c r="C1299" s="3" t="s">
        <v>6888</v>
      </c>
      <c r="D1299">
        <v>2500</v>
      </c>
      <c r="E1299">
        <v>53</v>
      </c>
      <c r="F1299" t="s">
        <v>8220</v>
      </c>
      <c r="G1299" t="s">
        <v>8223</v>
      </c>
      <c r="H1299" t="s">
        <v>8245</v>
      </c>
      <c r="I1299">
        <v>1448204621</v>
      </c>
      <c r="J1299">
        <v>1445609021</v>
      </c>
      <c r="K1299" t="b">
        <v>0</v>
      </c>
      <c r="L1299">
        <v>1</v>
      </c>
      <c r="M1299" t="b">
        <v>0</v>
      </c>
      <c r="N1299" t="s">
        <v>8303</v>
      </c>
      <c r="O1299" s="5">
        <f>((E1299/D1299) *100)</f>
        <v>2.12</v>
      </c>
      <c r="P1299" s="6">
        <f>IF(L1299 = 0, 0, E1299/L1299)</f>
        <v>53</v>
      </c>
      <c r="Q1299" t="str">
        <f>MID(N1299,1,FIND("/",N1299,1)-1)</f>
        <v>publishing</v>
      </c>
      <c r="R1299" t="str">
        <f>MID(N1299,FIND("/",N1299,1)+1,LEN(N1299))</f>
        <v>children's books</v>
      </c>
      <c r="S1299" s="10">
        <f>(((J1299/60)/60)/24)+DATE(1970,1,1)+(-5/24)</f>
        <v>42300.377557870372</v>
      </c>
      <c r="T1299" s="10">
        <f>(((I1299/60)/60)/24)+DATE(1970,1,1)+(-5/24)</f>
        <v>42330.419224537036</v>
      </c>
    </row>
    <row r="1300" spans="1:20" ht="28.8" x14ac:dyDescent="0.3">
      <c r="A1300">
        <v>3287</v>
      </c>
      <c r="B1300" s="3" t="s">
        <v>3286</v>
      </c>
      <c r="C1300" s="3" t="s">
        <v>7396</v>
      </c>
      <c r="D1300">
        <v>2500</v>
      </c>
      <c r="E1300">
        <v>2500</v>
      </c>
      <c r="F1300" t="s">
        <v>8218</v>
      </c>
      <c r="G1300" t="s">
        <v>8228</v>
      </c>
      <c r="H1300" t="s">
        <v>8250</v>
      </c>
      <c r="I1300">
        <v>1448733628</v>
      </c>
      <c r="J1300">
        <v>1446573628</v>
      </c>
      <c r="K1300" t="b">
        <v>0</v>
      </c>
      <c r="L1300">
        <v>34</v>
      </c>
      <c r="M1300" t="b">
        <v>1</v>
      </c>
      <c r="N1300" t="s">
        <v>8270</v>
      </c>
      <c r="O1300" s="5">
        <f>((E1300/D1300) *100)</f>
        <v>100</v>
      </c>
      <c r="P1300" s="6">
        <f>IF(L1300 = 0, 0, E1300/L1300)</f>
        <v>73.529411764705884</v>
      </c>
      <c r="Q1300" t="str">
        <f>MID(N1300,1,FIND("/",N1300,1)-1)</f>
        <v>theater</v>
      </c>
      <c r="R1300" t="str">
        <f>MID(N1300,FIND("/",N1300,1)+1,LEN(N1300))</f>
        <v>plays</v>
      </c>
      <c r="S1300" s="10">
        <f>(((J1300/60)/60)/24)+DATE(1970,1,1)+(-5/24)</f>
        <v>42311.541990740741</v>
      </c>
      <c r="T1300" s="10">
        <f>(((I1300/60)/60)/24)+DATE(1970,1,1)+(-5/24)</f>
        <v>42336.541990740741</v>
      </c>
    </row>
    <row r="1301" spans="1:20" ht="28.8" x14ac:dyDescent="0.3">
      <c r="A1301">
        <v>1150</v>
      </c>
      <c r="B1301" s="3" t="s">
        <v>1150</v>
      </c>
      <c r="C1301" s="3" t="s">
        <v>5259</v>
      </c>
      <c r="D1301">
        <v>2500</v>
      </c>
      <c r="E1301">
        <v>252</v>
      </c>
      <c r="F1301" t="s">
        <v>8220</v>
      </c>
      <c r="G1301" t="s">
        <v>8223</v>
      </c>
      <c r="H1301" t="s">
        <v>8245</v>
      </c>
      <c r="I1301">
        <v>1452293675</v>
      </c>
      <c r="J1301">
        <v>1447109675</v>
      </c>
      <c r="K1301" t="b">
        <v>0</v>
      </c>
      <c r="L1301">
        <v>6</v>
      </c>
      <c r="M1301" t="b">
        <v>0</v>
      </c>
      <c r="N1301" t="s">
        <v>8283</v>
      </c>
      <c r="O1301" s="5">
        <f>((E1301/D1301) *100)</f>
        <v>10.08</v>
      </c>
      <c r="P1301" s="6">
        <f>IF(L1301 = 0, 0, E1301/L1301)</f>
        <v>42</v>
      </c>
      <c r="Q1301" t="str">
        <f>MID(N1301,1,FIND("/",N1301,1)-1)</f>
        <v>food</v>
      </c>
      <c r="R1301" t="str">
        <f>MID(N1301,FIND("/",N1301,1)+1,LEN(N1301))</f>
        <v>food trucks</v>
      </c>
      <c r="S1301" s="10">
        <f>(((J1301/60)/60)/24)+DATE(1970,1,1)+(-5/24)</f>
        <v>42317.74623842592</v>
      </c>
      <c r="T1301" s="10">
        <f>(((I1301/60)/60)/24)+DATE(1970,1,1)+(-5/24)</f>
        <v>42377.74623842592</v>
      </c>
    </row>
    <row r="1302" spans="1:20" ht="43.2" x14ac:dyDescent="0.3">
      <c r="A1302">
        <v>3615</v>
      </c>
      <c r="B1302" s="3" t="s">
        <v>3612</v>
      </c>
      <c r="C1302" s="3" t="s">
        <v>7724</v>
      </c>
      <c r="D1302">
        <v>2500</v>
      </c>
      <c r="E1302">
        <v>2670</v>
      </c>
      <c r="F1302" t="s">
        <v>8218</v>
      </c>
      <c r="G1302" t="s">
        <v>8224</v>
      </c>
      <c r="H1302" t="s">
        <v>8246</v>
      </c>
      <c r="I1302">
        <v>1449756896</v>
      </c>
      <c r="J1302">
        <v>1447164896</v>
      </c>
      <c r="K1302" t="b">
        <v>0</v>
      </c>
      <c r="L1302">
        <v>72</v>
      </c>
      <c r="M1302" t="b">
        <v>1</v>
      </c>
      <c r="N1302" t="s">
        <v>8270</v>
      </c>
      <c r="O1302" s="5">
        <f>((E1302/D1302) *100)</f>
        <v>106.80000000000001</v>
      </c>
      <c r="P1302" s="6">
        <f>IF(L1302 = 0, 0, E1302/L1302)</f>
        <v>37.083333333333336</v>
      </c>
      <c r="Q1302" t="str">
        <f>MID(N1302,1,FIND("/",N1302,1)-1)</f>
        <v>theater</v>
      </c>
      <c r="R1302" t="str">
        <f>MID(N1302,FIND("/",N1302,1)+1,LEN(N1302))</f>
        <v>plays</v>
      </c>
      <c r="S1302" s="10">
        <f>(((J1302/60)/60)/24)+DATE(1970,1,1)+(-5/24)</f>
        <v>42318.385370370372</v>
      </c>
      <c r="T1302" s="10">
        <f>(((I1302/60)/60)/24)+DATE(1970,1,1)+(-5/24)</f>
        <v>42348.385370370372</v>
      </c>
    </row>
    <row r="1303" spans="1:20" ht="57.6" x14ac:dyDescent="0.3">
      <c r="A1303">
        <v>1212</v>
      </c>
      <c r="B1303" s="3" t="s">
        <v>1212</v>
      </c>
      <c r="C1303" s="3" t="s">
        <v>5321</v>
      </c>
      <c r="D1303">
        <v>2500</v>
      </c>
      <c r="E1303">
        <v>3226</v>
      </c>
      <c r="F1303" t="s">
        <v>8218</v>
      </c>
      <c r="G1303" t="s">
        <v>8223</v>
      </c>
      <c r="H1303" t="s">
        <v>8245</v>
      </c>
      <c r="I1303">
        <v>1448586000</v>
      </c>
      <c r="J1303">
        <v>1447195695</v>
      </c>
      <c r="K1303" t="b">
        <v>0</v>
      </c>
      <c r="L1303">
        <v>83</v>
      </c>
      <c r="M1303" t="b">
        <v>1</v>
      </c>
      <c r="N1303" t="s">
        <v>8284</v>
      </c>
      <c r="O1303" s="5">
        <f>((E1303/D1303) *100)</f>
        <v>129.04</v>
      </c>
      <c r="P1303" s="6">
        <f>IF(L1303 = 0, 0, E1303/L1303)</f>
        <v>38.867469879518069</v>
      </c>
      <c r="Q1303" t="str">
        <f>MID(N1303,1,FIND("/",N1303,1)-1)</f>
        <v>photography</v>
      </c>
      <c r="R1303" t="str">
        <f>MID(N1303,FIND("/",N1303,1)+1,LEN(N1303))</f>
        <v>photobooks</v>
      </c>
      <c r="S1303" s="10">
        <f>(((J1303/60)/60)/24)+DATE(1970,1,1)+(-5/24)</f>
        <v>42318.741840277777</v>
      </c>
      <c r="T1303" s="10">
        <f>(((I1303/60)/60)/24)+DATE(1970,1,1)+(-5/24)</f>
        <v>42334.833333333336</v>
      </c>
    </row>
    <row r="1304" spans="1:20" ht="43.2" x14ac:dyDescent="0.3">
      <c r="A1304">
        <v>3365</v>
      </c>
      <c r="B1304" s="3" t="s">
        <v>3363</v>
      </c>
      <c r="C1304" s="3" t="s">
        <v>7474</v>
      </c>
      <c r="D1304">
        <v>2500</v>
      </c>
      <c r="E1304">
        <v>2600</v>
      </c>
      <c r="F1304" t="s">
        <v>8218</v>
      </c>
      <c r="G1304" t="s">
        <v>8223</v>
      </c>
      <c r="H1304" t="s">
        <v>8245</v>
      </c>
      <c r="I1304">
        <v>1449973592</v>
      </c>
      <c r="J1304">
        <v>1447381592</v>
      </c>
      <c r="K1304" t="b">
        <v>0</v>
      </c>
      <c r="L1304">
        <v>3</v>
      </c>
      <c r="M1304" t="b">
        <v>1</v>
      </c>
      <c r="N1304" t="s">
        <v>8270</v>
      </c>
      <c r="O1304" s="5">
        <f>((E1304/D1304) *100)</f>
        <v>104</v>
      </c>
      <c r="P1304" s="6">
        <f>IF(L1304 = 0, 0, E1304/L1304)</f>
        <v>866.66666666666663</v>
      </c>
      <c r="Q1304" t="str">
        <f>MID(N1304,1,FIND("/",N1304,1)-1)</f>
        <v>theater</v>
      </c>
      <c r="R1304" t="str">
        <f>MID(N1304,FIND("/",N1304,1)+1,LEN(N1304))</f>
        <v>plays</v>
      </c>
      <c r="S1304" s="10">
        <f>(((J1304/60)/60)/24)+DATE(1970,1,1)+(-5/24)</f>
        <v>42320.893425925926</v>
      </c>
      <c r="T1304" s="10">
        <f>(((I1304/60)/60)/24)+DATE(1970,1,1)+(-5/24)</f>
        <v>42350.893425925926</v>
      </c>
    </row>
    <row r="1305" spans="1:20" ht="43.2" x14ac:dyDescent="0.3">
      <c r="A1305">
        <v>2233</v>
      </c>
      <c r="B1305" s="3" t="s">
        <v>2233</v>
      </c>
      <c r="C1305" s="3" t="s">
        <v>6342</v>
      </c>
      <c r="D1305">
        <v>2500</v>
      </c>
      <c r="E1305">
        <v>8301</v>
      </c>
      <c r="F1305" t="s">
        <v>8218</v>
      </c>
      <c r="G1305" t="s">
        <v>8224</v>
      </c>
      <c r="H1305" t="s">
        <v>8246</v>
      </c>
      <c r="I1305">
        <v>1450051200</v>
      </c>
      <c r="J1305">
        <v>1448269539</v>
      </c>
      <c r="K1305" t="b">
        <v>0</v>
      </c>
      <c r="L1305">
        <v>391</v>
      </c>
      <c r="M1305" t="b">
        <v>1</v>
      </c>
      <c r="N1305" t="s">
        <v>8296</v>
      </c>
      <c r="O1305" s="5">
        <f>((E1305/D1305) *100)</f>
        <v>332.03999999999996</v>
      </c>
      <c r="P1305" s="6">
        <f>IF(L1305 = 0, 0, E1305/L1305)</f>
        <v>21.230179028132991</v>
      </c>
      <c r="Q1305" t="str">
        <f>MID(N1305,1,FIND("/",N1305,1)-1)</f>
        <v>games</v>
      </c>
      <c r="R1305" t="str">
        <f>MID(N1305,FIND("/",N1305,1)+1,LEN(N1305))</f>
        <v>tabletop games</v>
      </c>
      <c r="S1305" s="10">
        <f>(((J1305/60)/60)/24)+DATE(1970,1,1)+(-5/24)</f>
        <v>42331.170590277768</v>
      </c>
      <c r="T1305" s="10">
        <f>(((I1305/60)/60)/24)+DATE(1970,1,1)+(-5/24)</f>
        <v>42351.791666666664</v>
      </c>
    </row>
    <row r="1306" spans="1:20" ht="43.2" x14ac:dyDescent="0.3">
      <c r="A1306">
        <v>569</v>
      </c>
      <c r="B1306" s="3" t="s">
        <v>569</v>
      </c>
      <c r="C1306" s="3" t="s">
        <v>4678</v>
      </c>
      <c r="D1306">
        <v>2500</v>
      </c>
      <c r="E1306">
        <v>20</v>
      </c>
      <c r="F1306" t="s">
        <v>8220</v>
      </c>
      <c r="G1306" t="s">
        <v>8228</v>
      </c>
      <c r="H1306" t="s">
        <v>8250</v>
      </c>
      <c r="I1306">
        <v>1451679612</v>
      </c>
      <c r="J1306">
        <v>1449087612</v>
      </c>
      <c r="K1306" t="b">
        <v>0</v>
      </c>
      <c r="L1306">
        <v>1</v>
      </c>
      <c r="M1306" t="b">
        <v>0</v>
      </c>
      <c r="N1306" t="s">
        <v>8271</v>
      </c>
      <c r="O1306" s="5">
        <f>((E1306/D1306) *100)</f>
        <v>0.8</v>
      </c>
      <c r="P1306" s="6">
        <f>IF(L1306 = 0, 0, E1306/L1306)</f>
        <v>20</v>
      </c>
      <c r="Q1306" t="str">
        <f>MID(N1306,1,FIND("/",N1306,1)-1)</f>
        <v>technology</v>
      </c>
      <c r="R1306" t="str">
        <f>MID(N1306,FIND("/",N1306,1)+1,LEN(N1306))</f>
        <v>web</v>
      </c>
      <c r="S1306" s="10">
        <f>(((J1306/60)/60)/24)+DATE(1970,1,1)+(-5/24)</f>
        <v>42340.639027777775</v>
      </c>
      <c r="T1306" s="10">
        <f>(((I1306/60)/60)/24)+DATE(1970,1,1)+(-5/24)</f>
        <v>42370.639027777775</v>
      </c>
    </row>
    <row r="1307" spans="1:20" ht="43.2" x14ac:dyDescent="0.3">
      <c r="A1307">
        <v>1111</v>
      </c>
      <c r="B1307" s="3" t="s">
        <v>1111</v>
      </c>
      <c r="C1307" s="3" t="s">
        <v>5220</v>
      </c>
      <c r="D1307">
        <v>2500</v>
      </c>
      <c r="E1307">
        <v>1</v>
      </c>
      <c r="F1307" t="s">
        <v>8220</v>
      </c>
      <c r="G1307" t="s">
        <v>8223</v>
      </c>
      <c r="H1307" t="s">
        <v>8245</v>
      </c>
      <c r="I1307">
        <v>1452228790</v>
      </c>
      <c r="J1307">
        <v>1449636790</v>
      </c>
      <c r="K1307" t="b">
        <v>0</v>
      </c>
      <c r="L1307">
        <v>1</v>
      </c>
      <c r="M1307" t="b">
        <v>0</v>
      </c>
      <c r="N1307" t="s">
        <v>8281</v>
      </c>
      <c r="O1307" s="5">
        <f>((E1307/D1307) *100)</f>
        <v>0.04</v>
      </c>
      <c r="P1307" s="6">
        <f>IF(L1307 = 0, 0, E1307/L1307)</f>
        <v>1</v>
      </c>
      <c r="Q1307" t="str">
        <f>MID(N1307,1,FIND("/",N1307,1)-1)</f>
        <v>games</v>
      </c>
      <c r="R1307" t="str">
        <f>MID(N1307,FIND("/",N1307,1)+1,LEN(N1307))</f>
        <v>video games</v>
      </c>
      <c r="S1307" s="10">
        <f>(((J1307/60)/60)/24)+DATE(1970,1,1)+(-5/24)</f>
        <v>42346.995254629634</v>
      </c>
      <c r="T1307" s="10">
        <f>(((I1307/60)/60)/24)+DATE(1970,1,1)+(-5/24)</f>
        <v>42376.995254629634</v>
      </c>
    </row>
    <row r="1308" spans="1:20" ht="43.2" x14ac:dyDescent="0.3">
      <c r="A1308">
        <v>962</v>
      </c>
      <c r="B1308" s="3" t="s">
        <v>962</v>
      </c>
      <c r="C1308" s="3" t="s">
        <v>5071</v>
      </c>
      <c r="D1308">
        <v>2500</v>
      </c>
      <c r="E1308">
        <v>712</v>
      </c>
      <c r="F1308" t="s">
        <v>8220</v>
      </c>
      <c r="G1308" t="s">
        <v>8223</v>
      </c>
      <c r="H1308" t="s">
        <v>8245</v>
      </c>
      <c r="I1308">
        <v>1455210353</v>
      </c>
      <c r="J1308">
        <v>1451927153</v>
      </c>
      <c r="K1308" t="b">
        <v>0</v>
      </c>
      <c r="L1308">
        <v>37</v>
      </c>
      <c r="M1308" t="b">
        <v>0</v>
      </c>
      <c r="N1308" t="s">
        <v>8272</v>
      </c>
      <c r="O1308" s="5">
        <f>((E1308/D1308) *100)</f>
        <v>28.48</v>
      </c>
      <c r="P1308" s="6">
        <f>IF(L1308 = 0, 0, E1308/L1308)</f>
        <v>19.243243243243242</v>
      </c>
      <c r="Q1308" t="str">
        <f>MID(N1308,1,FIND("/",N1308,1)-1)</f>
        <v>technology</v>
      </c>
      <c r="R1308" t="str">
        <f>MID(N1308,FIND("/",N1308,1)+1,LEN(N1308))</f>
        <v>wearables</v>
      </c>
      <c r="S1308" s="10">
        <f>(((J1308/60)/60)/24)+DATE(1970,1,1)+(-5/24)</f>
        <v>42373.504085648143</v>
      </c>
      <c r="T1308" s="10">
        <f>(((I1308/60)/60)/24)+DATE(1970,1,1)+(-5/24)</f>
        <v>42411.504085648143</v>
      </c>
    </row>
    <row r="1309" spans="1:20" ht="57.6" x14ac:dyDescent="0.3">
      <c r="A1309">
        <v>4030</v>
      </c>
      <c r="B1309" s="3" t="s">
        <v>4025</v>
      </c>
      <c r="C1309" s="3" t="s">
        <v>8134</v>
      </c>
      <c r="D1309">
        <v>2500</v>
      </c>
      <c r="E1309">
        <v>400</v>
      </c>
      <c r="F1309" t="s">
        <v>8220</v>
      </c>
      <c r="G1309" t="s">
        <v>8223</v>
      </c>
      <c r="H1309" t="s">
        <v>8245</v>
      </c>
      <c r="I1309">
        <v>1454525340</v>
      </c>
      <c r="J1309">
        <v>1452008599</v>
      </c>
      <c r="K1309" t="b">
        <v>0</v>
      </c>
      <c r="L1309">
        <v>6</v>
      </c>
      <c r="M1309" t="b">
        <v>0</v>
      </c>
      <c r="N1309" t="s">
        <v>8270</v>
      </c>
      <c r="O1309" s="5">
        <f>((E1309/D1309) *100)</f>
        <v>16</v>
      </c>
      <c r="P1309" s="6">
        <f>IF(L1309 = 0, 0, E1309/L1309)</f>
        <v>66.666666666666671</v>
      </c>
      <c r="Q1309" t="str">
        <f>MID(N1309,1,FIND("/",N1309,1)-1)</f>
        <v>theater</v>
      </c>
      <c r="R1309" t="str">
        <f>MID(N1309,FIND("/",N1309,1)+1,LEN(N1309))</f>
        <v>plays</v>
      </c>
      <c r="S1309" s="10">
        <f>(((J1309/60)/60)/24)+DATE(1970,1,1)+(-5/24)</f>
        <v>42374.446747685179</v>
      </c>
      <c r="T1309" s="10">
        <f>(((I1309/60)/60)/24)+DATE(1970,1,1)+(-5/24)</f>
        <v>42403.575694444437</v>
      </c>
    </row>
    <row r="1310" spans="1:20" ht="43.2" x14ac:dyDescent="0.3">
      <c r="A1310">
        <v>194</v>
      </c>
      <c r="B1310" s="3" t="s">
        <v>195</v>
      </c>
      <c r="C1310" s="3" t="s">
        <v>4303</v>
      </c>
      <c r="D1310">
        <v>2500</v>
      </c>
      <c r="E1310">
        <v>3</v>
      </c>
      <c r="F1310" t="s">
        <v>8220</v>
      </c>
      <c r="G1310" t="s">
        <v>8224</v>
      </c>
      <c r="H1310" t="s">
        <v>8246</v>
      </c>
      <c r="I1310">
        <v>1457308531</v>
      </c>
      <c r="J1310">
        <v>1452124531</v>
      </c>
      <c r="K1310" t="b">
        <v>0</v>
      </c>
      <c r="L1310">
        <v>3</v>
      </c>
      <c r="M1310" t="b">
        <v>0</v>
      </c>
      <c r="N1310" t="s">
        <v>8267</v>
      </c>
      <c r="O1310" s="5">
        <f>((E1310/D1310) *100)</f>
        <v>0.12</v>
      </c>
      <c r="P1310" s="6">
        <f>IF(L1310 = 0, 0, E1310/L1310)</f>
        <v>1</v>
      </c>
      <c r="Q1310" t="str">
        <f>MID(N1310,1,FIND("/",N1310,1)-1)</f>
        <v>film &amp; video</v>
      </c>
      <c r="R1310" t="str">
        <f>MID(N1310,FIND("/",N1310,1)+1,LEN(N1310))</f>
        <v>drama</v>
      </c>
      <c r="S1310" s="10">
        <f>(((J1310/60)/60)/24)+DATE(1970,1,1)+(-5/24)</f>
        <v>42375.788553240738</v>
      </c>
      <c r="T1310" s="10">
        <f>(((I1310/60)/60)/24)+DATE(1970,1,1)+(-5/24)</f>
        <v>42435.788553240738</v>
      </c>
    </row>
    <row r="1311" spans="1:20" ht="43.2" x14ac:dyDescent="0.3">
      <c r="A1311">
        <v>4112</v>
      </c>
      <c r="B1311" s="3" t="s">
        <v>4107</v>
      </c>
      <c r="C1311" s="3" t="s">
        <v>6960</v>
      </c>
      <c r="D1311">
        <v>2500</v>
      </c>
      <c r="E1311">
        <v>1</v>
      </c>
      <c r="F1311" t="s">
        <v>8220</v>
      </c>
      <c r="G1311" t="s">
        <v>8240</v>
      </c>
      <c r="H1311" t="s">
        <v>8248</v>
      </c>
      <c r="I1311">
        <v>1456617600</v>
      </c>
      <c r="J1311">
        <v>1454280186</v>
      </c>
      <c r="K1311" t="b">
        <v>0</v>
      </c>
      <c r="L1311">
        <v>1</v>
      </c>
      <c r="M1311" t="b">
        <v>0</v>
      </c>
      <c r="N1311" t="s">
        <v>8270</v>
      </c>
      <c r="O1311" s="5">
        <f>((E1311/D1311) *100)</f>
        <v>0.04</v>
      </c>
      <c r="P1311" s="6">
        <f>IF(L1311 = 0, 0, E1311/L1311)</f>
        <v>1</v>
      </c>
      <c r="Q1311" t="str">
        <f>MID(N1311,1,FIND("/",N1311,1)-1)</f>
        <v>theater</v>
      </c>
      <c r="R1311" t="str">
        <f>MID(N1311,FIND("/",N1311,1)+1,LEN(N1311))</f>
        <v>plays</v>
      </c>
      <c r="S1311" s="10">
        <f>(((J1311/60)/60)/24)+DATE(1970,1,1)+(-5/24)</f>
        <v>42400.738263888888</v>
      </c>
      <c r="T1311" s="10">
        <f>(((I1311/60)/60)/24)+DATE(1970,1,1)+(-5/24)</f>
        <v>42427.791666666664</v>
      </c>
    </row>
    <row r="1312" spans="1:20" ht="43.2" x14ac:dyDescent="0.3">
      <c r="A1312">
        <v>1392</v>
      </c>
      <c r="B1312" s="3" t="s">
        <v>1392</v>
      </c>
      <c r="C1312" s="3" t="s">
        <v>5501</v>
      </c>
      <c r="D1312">
        <v>2500</v>
      </c>
      <c r="E1312">
        <v>2841</v>
      </c>
      <c r="F1312" t="s">
        <v>8218</v>
      </c>
      <c r="G1312" t="s">
        <v>8223</v>
      </c>
      <c r="H1312" t="s">
        <v>8245</v>
      </c>
      <c r="I1312">
        <v>1456976586</v>
      </c>
      <c r="J1312">
        <v>1454298186</v>
      </c>
      <c r="K1312" t="b">
        <v>0</v>
      </c>
      <c r="L1312">
        <v>104</v>
      </c>
      <c r="M1312" t="b">
        <v>1</v>
      </c>
      <c r="N1312" t="s">
        <v>8275</v>
      </c>
      <c r="O1312" s="5">
        <f>((E1312/D1312) *100)</f>
        <v>113.64000000000001</v>
      </c>
      <c r="P1312" s="6">
        <f>IF(L1312 = 0, 0, E1312/L1312)</f>
        <v>27.317307692307693</v>
      </c>
      <c r="Q1312" t="str">
        <f>MID(N1312,1,FIND("/",N1312,1)-1)</f>
        <v>music</v>
      </c>
      <c r="R1312" t="str">
        <f>MID(N1312,FIND("/",N1312,1)+1,LEN(N1312))</f>
        <v>rock</v>
      </c>
      <c r="S1312" s="10">
        <f>(((J1312/60)/60)/24)+DATE(1970,1,1)+(-5/24)</f>
        <v>42400.946597222217</v>
      </c>
      <c r="T1312" s="10">
        <f>(((I1312/60)/60)/24)+DATE(1970,1,1)+(-5/24)</f>
        <v>42431.946597222217</v>
      </c>
    </row>
    <row r="1313" spans="1:20" ht="43.2" x14ac:dyDescent="0.3">
      <c r="A1313">
        <v>1572</v>
      </c>
      <c r="B1313" s="3" t="s">
        <v>1572</v>
      </c>
      <c r="C1313" s="3" t="s">
        <v>5681</v>
      </c>
      <c r="D1313">
        <v>2500</v>
      </c>
      <c r="E1313">
        <v>125</v>
      </c>
      <c r="F1313" t="s">
        <v>8219</v>
      </c>
      <c r="G1313" t="s">
        <v>8224</v>
      </c>
      <c r="H1313" t="s">
        <v>8246</v>
      </c>
      <c r="I1313">
        <v>1456703940</v>
      </c>
      <c r="J1313">
        <v>1454546859</v>
      </c>
      <c r="K1313" t="b">
        <v>0</v>
      </c>
      <c r="L1313">
        <v>3</v>
      </c>
      <c r="M1313" t="b">
        <v>0</v>
      </c>
      <c r="N1313" t="s">
        <v>8289</v>
      </c>
      <c r="O1313" s="5">
        <f>((E1313/D1313) *100)</f>
        <v>5</v>
      </c>
      <c r="P1313" s="6">
        <f>IF(L1313 = 0, 0, E1313/L1313)</f>
        <v>41.666666666666664</v>
      </c>
      <c r="Q1313" t="str">
        <f>MID(N1313,1,FIND("/",N1313,1)-1)</f>
        <v>publishing</v>
      </c>
      <c r="R1313" t="str">
        <f>MID(N1313,FIND("/",N1313,1)+1,LEN(N1313))</f>
        <v>art books</v>
      </c>
      <c r="S1313" s="10">
        <f>(((J1313/60)/60)/24)+DATE(1970,1,1)+(-5/24)</f>
        <v>42403.824756944443</v>
      </c>
      <c r="T1313" s="10">
        <f>(((I1313/60)/60)/24)+DATE(1970,1,1)+(-5/24)</f>
        <v>42428.790972222218</v>
      </c>
    </row>
    <row r="1314" spans="1:20" ht="28.8" x14ac:dyDescent="0.3">
      <c r="A1314">
        <v>3597</v>
      </c>
      <c r="B1314" s="3" t="s">
        <v>3595</v>
      </c>
      <c r="C1314" s="3" t="s">
        <v>7706</v>
      </c>
      <c r="D1314">
        <v>2500</v>
      </c>
      <c r="E1314">
        <v>2565</v>
      </c>
      <c r="F1314" t="s">
        <v>8218</v>
      </c>
      <c r="G1314" t="s">
        <v>8223</v>
      </c>
      <c r="H1314" t="s">
        <v>8245</v>
      </c>
      <c r="I1314">
        <v>1456984740</v>
      </c>
      <c r="J1314">
        <v>1455717790</v>
      </c>
      <c r="K1314" t="b">
        <v>0</v>
      </c>
      <c r="L1314">
        <v>33</v>
      </c>
      <c r="M1314" t="b">
        <v>1</v>
      </c>
      <c r="N1314" t="s">
        <v>8270</v>
      </c>
      <c r="O1314" s="5">
        <f>((E1314/D1314) *100)</f>
        <v>102.60000000000001</v>
      </c>
      <c r="P1314" s="6">
        <f>IF(L1314 = 0, 0, E1314/L1314)</f>
        <v>77.727272727272734</v>
      </c>
      <c r="Q1314" t="str">
        <f>MID(N1314,1,FIND("/",N1314,1)-1)</f>
        <v>theater</v>
      </c>
      <c r="R1314" t="str">
        <f>MID(N1314,FIND("/",N1314,1)+1,LEN(N1314))</f>
        <v>plays</v>
      </c>
      <c r="S1314" s="10">
        <f>(((J1314/60)/60)/24)+DATE(1970,1,1)+(-5/24)</f>
        <v>42417.377199074072</v>
      </c>
      <c r="T1314" s="10">
        <f>(((I1314/60)/60)/24)+DATE(1970,1,1)+(-5/24)</f>
        <v>42432.040972222218</v>
      </c>
    </row>
    <row r="1315" spans="1:20" ht="43.2" x14ac:dyDescent="0.3">
      <c r="A1315">
        <v>2165</v>
      </c>
      <c r="B1315" s="3" t="s">
        <v>2165</v>
      </c>
      <c r="C1315" s="3" t="s">
        <v>6274</v>
      </c>
      <c r="D1315">
        <v>2500</v>
      </c>
      <c r="E1315">
        <v>3466</v>
      </c>
      <c r="F1315" t="s">
        <v>8218</v>
      </c>
      <c r="G1315" t="s">
        <v>8229</v>
      </c>
      <c r="H1315" t="s">
        <v>8248</v>
      </c>
      <c r="I1315">
        <v>1460127635</v>
      </c>
      <c r="J1315">
        <v>1457539235</v>
      </c>
      <c r="K1315" t="b">
        <v>0</v>
      </c>
      <c r="L1315">
        <v>117</v>
      </c>
      <c r="M1315" t="b">
        <v>1</v>
      </c>
      <c r="N1315" t="s">
        <v>8275</v>
      </c>
      <c r="O1315" s="5">
        <f>((E1315/D1315) *100)</f>
        <v>138.64000000000001</v>
      </c>
      <c r="P1315" s="6">
        <f>IF(L1315 = 0, 0, E1315/L1315)</f>
        <v>29.623931623931625</v>
      </c>
      <c r="Q1315" t="str">
        <f>MID(N1315,1,FIND("/",N1315,1)-1)</f>
        <v>music</v>
      </c>
      <c r="R1315" t="str">
        <f>MID(N1315,FIND("/",N1315,1)+1,LEN(N1315))</f>
        <v>rock</v>
      </c>
      <c r="S1315" s="10">
        <f>(((J1315/60)/60)/24)+DATE(1970,1,1)+(-5/24)</f>
        <v>42438.458738425928</v>
      </c>
      <c r="T1315" s="10">
        <f>(((I1315/60)/60)/24)+DATE(1970,1,1)+(-5/24)</f>
        <v>42468.417071759257</v>
      </c>
    </row>
    <row r="1316" spans="1:20" ht="43.2" x14ac:dyDescent="0.3">
      <c r="A1316">
        <v>2907</v>
      </c>
      <c r="B1316" s="3" t="s">
        <v>2906</v>
      </c>
      <c r="C1316" s="3" t="s">
        <v>7016</v>
      </c>
      <c r="D1316">
        <v>2500</v>
      </c>
      <c r="E1316">
        <v>2</v>
      </c>
      <c r="F1316" t="s">
        <v>8220</v>
      </c>
      <c r="G1316" t="s">
        <v>8223</v>
      </c>
      <c r="H1316" t="s">
        <v>8245</v>
      </c>
      <c r="I1316">
        <v>1463259837</v>
      </c>
      <c r="J1316">
        <v>1458075837</v>
      </c>
      <c r="K1316" t="b">
        <v>0</v>
      </c>
      <c r="L1316">
        <v>2</v>
      </c>
      <c r="M1316" t="b">
        <v>0</v>
      </c>
      <c r="N1316" t="s">
        <v>8270</v>
      </c>
      <c r="O1316" s="5">
        <f>((E1316/D1316) *100)</f>
        <v>0.08</v>
      </c>
      <c r="P1316" s="6">
        <f>IF(L1316 = 0, 0, E1316/L1316)</f>
        <v>1</v>
      </c>
      <c r="Q1316" t="str">
        <f>MID(N1316,1,FIND("/",N1316,1)-1)</f>
        <v>theater</v>
      </c>
      <c r="R1316" t="str">
        <f>MID(N1316,FIND("/",N1316,1)+1,LEN(N1316))</f>
        <v>plays</v>
      </c>
      <c r="S1316" s="10">
        <f>(((J1316/60)/60)/24)+DATE(1970,1,1)+(-5/24)</f>
        <v>42444.669409722213</v>
      </c>
      <c r="T1316" s="10">
        <f>(((I1316/60)/60)/24)+DATE(1970,1,1)+(-5/24)</f>
        <v>42504.669409722213</v>
      </c>
    </row>
    <row r="1317" spans="1:20" ht="43.2" x14ac:dyDescent="0.3">
      <c r="A1317">
        <v>2809</v>
      </c>
      <c r="B1317" s="3" t="s">
        <v>2808</v>
      </c>
      <c r="C1317" s="3" t="s">
        <v>6918</v>
      </c>
      <c r="D1317">
        <v>2500</v>
      </c>
      <c r="E1317">
        <v>2560</v>
      </c>
      <c r="F1317" t="s">
        <v>8218</v>
      </c>
      <c r="G1317" t="s">
        <v>8223</v>
      </c>
      <c r="H1317" t="s">
        <v>8245</v>
      </c>
      <c r="I1317">
        <v>1459348740</v>
      </c>
      <c r="J1317">
        <v>1458647725</v>
      </c>
      <c r="K1317" t="b">
        <v>0</v>
      </c>
      <c r="L1317">
        <v>21</v>
      </c>
      <c r="M1317" t="b">
        <v>1</v>
      </c>
      <c r="N1317" t="s">
        <v>8270</v>
      </c>
      <c r="O1317" s="5">
        <f>((E1317/D1317) *100)</f>
        <v>102.4</v>
      </c>
      <c r="P1317" s="6">
        <f>IF(L1317 = 0, 0, E1317/L1317)</f>
        <v>121.9047619047619</v>
      </c>
      <c r="Q1317" t="str">
        <f>MID(N1317,1,FIND("/",N1317,1)-1)</f>
        <v>theater</v>
      </c>
      <c r="R1317" t="str">
        <f>MID(N1317,FIND("/",N1317,1)+1,LEN(N1317))</f>
        <v>plays</v>
      </c>
      <c r="S1317" s="10">
        <f>(((J1317/60)/60)/24)+DATE(1970,1,1)+(-5/24)</f>
        <v>42451.288483796299</v>
      </c>
      <c r="T1317" s="10">
        <f>(((I1317/60)/60)/24)+DATE(1970,1,1)+(-5/24)</f>
        <v>42459.402083333327</v>
      </c>
    </row>
    <row r="1318" spans="1:20" ht="43.2" x14ac:dyDescent="0.3">
      <c r="A1318">
        <v>3550</v>
      </c>
      <c r="B1318" s="3" t="s">
        <v>3548</v>
      </c>
      <c r="C1318" s="3" t="s">
        <v>7659</v>
      </c>
      <c r="D1318">
        <v>2500</v>
      </c>
      <c r="E1318">
        <v>2620</v>
      </c>
      <c r="F1318" t="s">
        <v>8218</v>
      </c>
      <c r="G1318" t="s">
        <v>8224</v>
      </c>
      <c r="H1318" t="s">
        <v>8246</v>
      </c>
      <c r="I1318">
        <v>1462224398</v>
      </c>
      <c r="J1318">
        <v>1459632398</v>
      </c>
      <c r="K1318" t="b">
        <v>0</v>
      </c>
      <c r="L1318">
        <v>64</v>
      </c>
      <c r="M1318" t="b">
        <v>1</v>
      </c>
      <c r="N1318" t="s">
        <v>8270</v>
      </c>
      <c r="O1318" s="5">
        <f>((E1318/D1318) *100)</f>
        <v>104.80000000000001</v>
      </c>
      <c r="P1318" s="6">
        <f>IF(L1318 = 0, 0, E1318/L1318)</f>
        <v>40.9375</v>
      </c>
      <c r="Q1318" t="str">
        <f>MID(N1318,1,FIND("/",N1318,1)-1)</f>
        <v>theater</v>
      </c>
      <c r="R1318" t="str">
        <f>MID(N1318,FIND("/",N1318,1)+1,LEN(N1318))</f>
        <v>plays</v>
      </c>
      <c r="S1318" s="10">
        <f>(((J1318/60)/60)/24)+DATE(1970,1,1)+(-5/24)</f>
        <v>42462.685162037036</v>
      </c>
      <c r="T1318" s="10">
        <f>(((I1318/60)/60)/24)+DATE(1970,1,1)+(-5/24)</f>
        <v>42492.685162037036</v>
      </c>
    </row>
    <row r="1319" spans="1:20" ht="43.2" x14ac:dyDescent="0.3">
      <c r="A1319">
        <v>2829</v>
      </c>
      <c r="B1319" s="3" t="s">
        <v>2828</v>
      </c>
      <c r="C1319" s="3" t="s">
        <v>6938</v>
      </c>
      <c r="D1319">
        <v>2500</v>
      </c>
      <c r="E1319">
        <v>2663</v>
      </c>
      <c r="F1319" t="s">
        <v>8218</v>
      </c>
      <c r="G1319" t="s">
        <v>8224</v>
      </c>
      <c r="H1319" t="s">
        <v>8246</v>
      </c>
      <c r="I1319">
        <v>1464863118</v>
      </c>
      <c r="J1319">
        <v>1462443918</v>
      </c>
      <c r="K1319" t="b">
        <v>0</v>
      </c>
      <c r="L1319">
        <v>76</v>
      </c>
      <c r="M1319" t="b">
        <v>1</v>
      </c>
      <c r="N1319" t="s">
        <v>8270</v>
      </c>
      <c r="O1319" s="5">
        <f>((E1319/D1319) *100)</f>
        <v>106.52</v>
      </c>
      <c r="P1319" s="6">
        <f>IF(L1319 = 0, 0, E1319/L1319)</f>
        <v>35.039473684210527</v>
      </c>
      <c r="Q1319" t="str">
        <f>MID(N1319,1,FIND("/",N1319,1)-1)</f>
        <v>theater</v>
      </c>
      <c r="R1319" t="str">
        <f>MID(N1319,FIND("/",N1319,1)+1,LEN(N1319))</f>
        <v>plays</v>
      </c>
      <c r="S1319" s="10">
        <f>(((J1319/60)/60)/24)+DATE(1970,1,1)+(-5/24)</f>
        <v>42495.225902777776</v>
      </c>
      <c r="T1319" s="10">
        <f>(((I1319/60)/60)/24)+DATE(1970,1,1)+(-5/24)</f>
        <v>42523.225902777776</v>
      </c>
    </row>
    <row r="1320" spans="1:20" ht="43.2" x14ac:dyDescent="0.3">
      <c r="A1320">
        <v>2933</v>
      </c>
      <c r="B1320" s="3" t="s">
        <v>2932</v>
      </c>
      <c r="C1320" s="3" t="s">
        <v>7042</v>
      </c>
      <c r="D1320">
        <v>2500</v>
      </c>
      <c r="E1320">
        <v>2569</v>
      </c>
      <c r="F1320" t="s">
        <v>8218</v>
      </c>
      <c r="G1320" t="s">
        <v>8223</v>
      </c>
      <c r="H1320" t="s">
        <v>8245</v>
      </c>
      <c r="I1320">
        <v>1465081053</v>
      </c>
      <c r="J1320">
        <v>1462489053</v>
      </c>
      <c r="K1320" t="b">
        <v>0</v>
      </c>
      <c r="L1320">
        <v>54</v>
      </c>
      <c r="M1320" t="b">
        <v>1</v>
      </c>
      <c r="N1320" t="s">
        <v>8304</v>
      </c>
      <c r="O1320" s="5">
        <f>((E1320/D1320) *100)</f>
        <v>102.76</v>
      </c>
      <c r="P1320" s="6">
        <f>IF(L1320 = 0, 0, E1320/L1320)</f>
        <v>47.574074074074076</v>
      </c>
      <c r="Q1320" t="str">
        <f>MID(N1320,1,FIND("/",N1320,1)-1)</f>
        <v>theater</v>
      </c>
      <c r="R1320" t="str">
        <f>MID(N1320,FIND("/",N1320,1)+1,LEN(N1320))</f>
        <v>musical</v>
      </c>
      <c r="S1320" s="10">
        <f>(((J1320/60)/60)/24)+DATE(1970,1,1)+(-5/24)</f>
        <v>42495.748298611106</v>
      </c>
      <c r="T1320" s="10">
        <f>(((I1320/60)/60)/24)+DATE(1970,1,1)+(-5/24)</f>
        <v>42525.748298611106</v>
      </c>
    </row>
    <row r="1321" spans="1:20" ht="72" x14ac:dyDescent="0.3">
      <c r="A1321">
        <v>2177</v>
      </c>
      <c r="B1321" s="3" t="s">
        <v>2177</v>
      </c>
      <c r="C1321" s="3" t="s">
        <v>6286</v>
      </c>
      <c r="D1321">
        <v>2500</v>
      </c>
      <c r="E1321">
        <v>2503</v>
      </c>
      <c r="F1321" t="s">
        <v>8218</v>
      </c>
      <c r="G1321" t="s">
        <v>8223</v>
      </c>
      <c r="H1321" t="s">
        <v>8245</v>
      </c>
      <c r="I1321">
        <v>1465192867</v>
      </c>
      <c r="J1321">
        <v>1463032867</v>
      </c>
      <c r="K1321" t="b">
        <v>0</v>
      </c>
      <c r="L1321">
        <v>38</v>
      </c>
      <c r="M1321" t="b">
        <v>1</v>
      </c>
      <c r="N1321" t="s">
        <v>8275</v>
      </c>
      <c r="O1321" s="5">
        <f>((E1321/D1321) *100)</f>
        <v>100.12</v>
      </c>
      <c r="P1321" s="6">
        <f>IF(L1321 = 0, 0, E1321/L1321)</f>
        <v>65.868421052631575</v>
      </c>
      <c r="Q1321" t="str">
        <f>MID(N1321,1,FIND("/",N1321,1)-1)</f>
        <v>music</v>
      </c>
      <c r="R1321" t="str">
        <f>MID(N1321,FIND("/",N1321,1)+1,LEN(N1321))</f>
        <v>rock</v>
      </c>
      <c r="S1321" s="10">
        <f>(((J1321/60)/60)/24)+DATE(1970,1,1)+(-5/24)</f>
        <v>42502.042442129627</v>
      </c>
      <c r="T1321" s="10">
        <f>(((I1321/60)/60)/24)+DATE(1970,1,1)+(-5/24)</f>
        <v>42527.042442129627</v>
      </c>
    </row>
    <row r="1322" spans="1:20" ht="57.6" x14ac:dyDescent="0.3">
      <c r="A1322">
        <v>2257</v>
      </c>
      <c r="B1322" s="3" t="s">
        <v>2257</v>
      </c>
      <c r="C1322" s="3" t="s">
        <v>6366</v>
      </c>
      <c r="D1322">
        <v>2500</v>
      </c>
      <c r="E1322">
        <v>15903.5</v>
      </c>
      <c r="F1322" t="s">
        <v>8218</v>
      </c>
      <c r="G1322" t="s">
        <v>8224</v>
      </c>
      <c r="H1322" t="s">
        <v>8246</v>
      </c>
      <c r="I1322">
        <v>1466377200</v>
      </c>
      <c r="J1322">
        <v>1463351329</v>
      </c>
      <c r="K1322" t="b">
        <v>0</v>
      </c>
      <c r="L1322">
        <v>169</v>
      </c>
      <c r="M1322" t="b">
        <v>1</v>
      </c>
      <c r="N1322" t="s">
        <v>8296</v>
      </c>
      <c r="O1322" s="5">
        <f>((E1322/D1322) *100)</f>
        <v>636.14</v>
      </c>
      <c r="P1322" s="6">
        <f>IF(L1322 = 0, 0, E1322/L1322)</f>
        <v>94.103550295857985</v>
      </c>
      <c r="Q1322" t="str">
        <f>MID(N1322,1,FIND("/",N1322,1)-1)</f>
        <v>games</v>
      </c>
      <c r="R1322" t="str">
        <f>MID(N1322,FIND("/",N1322,1)+1,LEN(N1322))</f>
        <v>tabletop games</v>
      </c>
      <c r="S1322" s="10">
        <f>(((J1322/60)/60)/24)+DATE(1970,1,1)+(-5/24)</f>
        <v>42505.728344907409</v>
      </c>
      <c r="T1322" s="10">
        <f>(((I1322/60)/60)/24)+DATE(1970,1,1)+(-5/24)</f>
        <v>42540.749999999993</v>
      </c>
    </row>
    <row r="1323" spans="1:20" ht="57.6" x14ac:dyDescent="0.3">
      <c r="A1323">
        <v>3484</v>
      </c>
      <c r="B1323" s="3" t="s">
        <v>3482</v>
      </c>
      <c r="C1323" s="3" t="s">
        <v>7593</v>
      </c>
      <c r="D1323">
        <v>2500</v>
      </c>
      <c r="E1323">
        <v>2856</v>
      </c>
      <c r="F1323" t="s">
        <v>8218</v>
      </c>
      <c r="G1323" t="s">
        <v>8223</v>
      </c>
      <c r="H1323" t="s">
        <v>8245</v>
      </c>
      <c r="I1323">
        <v>1466014499</v>
      </c>
      <c r="J1323">
        <v>1463422499</v>
      </c>
      <c r="K1323" t="b">
        <v>0</v>
      </c>
      <c r="L1323">
        <v>44</v>
      </c>
      <c r="M1323" t="b">
        <v>1</v>
      </c>
      <c r="N1323" t="s">
        <v>8270</v>
      </c>
      <c r="O1323" s="5">
        <f>((E1323/D1323) *100)</f>
        <v>114.24000000000001</v>
      </c>
      <c r="P1323" s="6">
        <f>IF(L1323 = 0, 0, E1323/L1323)</f>
        <v>64.909090909090907</v>
      </c>
      <c r="Q1323" t="str">
        <f>MID(N1323,1,FIND("/",N1323,1)-1)</f>
        <v>theater</v>
      </c>
      <c r="R1323" t="str">
        <f>MID(N1323,FIND("/",N1323,1)+1,LEN(N1323))</f>
        <v>plays</v>
      </c>
      <c r="S1323" s="10">
        <f>(((J1323/60)/60)/24)+DATE(1970,1,1)+(-5/24)</f>
        <v>42506.552071759252</v>
      </c>
      <c r="T1323" s="10">
        <f>(((I1323/60)/60)/24)+DATE(1970,1,1)+(-5/24)</f>
        <v>42536.552071759252</v>
      </c>
    </row>
    <row r="1324" spans="1:20" ht="43.2" x14ac:dyDescent="0.3">
      <c r="A1324">
        <v>3320</v>
      </c>
      <c r="B1324" s="3" t="s">
        <v>3319</v>
      </c>
      <c r="C1324" s="3" t="s">
        <v>7429</v>
      </c>
      <c r="D1324">
        <v>2500</v>
      </c>
      <c r="E1324">
        <v>2525</v>
      </c>
      <c r="F1324" t="s">
        <v>8218</v>
      </c>
      <c r="G1324" t="s">
        <v>8223</v>
      </c>
      <c r="H1324" t="s">
        <v>8245</v>
      </c>
      <c r="I1324">
        <v>1466557557</v>
      </c>
      <c r="J1324">
        <v>1463965557</v>
      </c>
      <c r="K1324" t="b">
        <v>0</v>
      </c>
      <c r="L1324">
        <v>38</v>
      </c>
      <c r="M1324" t="b">
        <v>1</v>
      </c>
      <c r="N1324" t="s">
        <v>8270</v>
      </c>
      <c r="O1324" s="5">
        <f>((E1324/D1324) *100)</f>
        <v>101</v>
      </c>
      <c r="P1324" s="6">
        <f>IF(L1324 = 0, 0, E1324/L1324)</f>
        <v>66.44736842105263</v>
      </c>
      <c r="Q1324" t="str">
        <f>MID(N1324,1,FIND("/",N1324,1)-1)</f>
        <v>theater</v>
      </c>
      <c r="R1324" t="str">
        <f>MID(N1324,FIND("/",N1324,1)+1,LEN(N1324))</f>
        <v>plays</v>
      </c>
      <c r="S1324" s="10">
        <f>(((J1324/60)/60)/24)+DATE(1970,1,1)+(-5/24)</f>
        <v>42512.837465277778</v>
      </c>
      <c r="T1324" s="10">
        <f>(((I1324/60)/60)/24)+DATE(1970,1,1)+(-5/24)</f>
        <v>42542.837465277778</v>
      </c>
    </row>
    <row r="1325" spans="1:20" ht="57.6" x14ac:dyDescent="0.3">
      <c r="A1325">
        <v>2867</v>
      </c>
      <c r="B1325" s="3" t="s">
        <v>2866</v>
      </c>
      <c r="C1325" s="3" t="s">
        <v>6976</v>
      </c>
      <c r="D1325">
        <v>2500</v>
      </c>
      <c r="E1325">
        <v>504</v>
      </c>
      <c r="F1325" t="s">
        <v>8220</v>
      </c>
      <c r="G1325" t="s">
        <v>8223</v>
      </c>
      <c r="H1325" t="s">
        <v>8245</v>
      </c>
      <c r="I1325">
        <v>1467604800</v>
      </c>
      <c r="J1325">
        <v>1465533672</v>
      </c>
      <c r="K1325" t="b">
        <v>0</v>
      </c>
      <c r="L1325">
        <v>10</v>
      </c>
      <c r="M1325" t="b">
        <v>0</v>
      </c>
      <c r="N1325" t="s">
        <v>8270</v>
      </c>
      <c r="O1325" s="5">
        <f>((E1325/D1325) *100)</f>
        <v>20.16</v>
      </c>
      <c r="P1325" s="6">
        <f>IF(L1325 = 0, 0, E1325/L1325)</f>
        <v>50.4</v>
      </c>
      <c r="Q1325" t="str">
        <f>MID(N1325,1,FIND("/",N1325,1)-1)</f>
        <v>theater</v>
      </c>
      <c r="R1325" t="str">
        <f>MID(N1325,FIND("/",N1325,1)+1,LEN(N1325))</f>
        <v>plays</v>
      </c>
      <c r="S1325" s="10">
        <f>(((J1325/60)/60)/24)+DATE(1970,1,1)+(-5/24)</f>
        <v>42530.986944444441</v>
      </c>
      <c r="T1325" s="10">
        <f>(((I1325/60)/60)/24)+DATE(1970,1,1)+(-5/24)</f>
        <v>42554.958333333336</v>
      </c>
    </row>
    <row r="1326" spans="1:20" ht="43.2" x14ac:dyDescent="0.3">
      <c r="A1326">
        <v>3503</v>
      </c>
      <c r="B1326" s="3" t="s">
        <v>3501</v>
      </c>
      <c r="C1326" s="3" t="s">
        <v>7612</v>
      </c>
      <c r="D1326">
        <v>2500</v>
      </c>
      <c r="E1326">
        <v>2689</v>
      </c>
      <c r="F1326" t="s">
        <v>8218</v>
      </c>
      <c r="G1326" t="s">
        <v>8224</v>
      </c>
      <c r="H1326" t="s">
        <v>8246</v>
      </c>
      <c r="I1326">
        <v>1469359728</v>
      </c>
      <c r="J1326">
        <v>1466767728</v>
      </c>
      <c r="K1326" t="b">
        <v>0</v>
      </c>
      <c r="L1326">
        <v>38</v>
      </c>
      <c r="M1326" t="b">
        <v>1</v>
      </c>
      <c r="N1326" t="s">
        <v>8270</v>
      </c>
      <c r="O1326" s="5">
        <f>((E1326/D1326) *100)</f>
        <v>107.55999999999999</v>
      </c>
      <c r="P1326" s="6">
        <f>IF(L1326 = 0, 0, E1326/L1326)</f>
        <v>70.763157894736835</v>
      </c>
      <c r="Q1326" t="str">
        <f>MID(N1326,1,FIND("/",N1326,1)-1)</f>
        <v>theater</v>
      </c>
      <c r="R1326" t="str">
        <f>MID(N1326,FIND("/",N1326,1)+1,LEN(N1326))</f>
        <v>plays</v>
      </c>
      <c r="S1326" s="10">
        <f>(((J1326/60)/60)/24)+DATE(1970,1,1)+(-5/24)</f>
        <v>42545.27</v>
      </c>
      <c r="T1326" s="10">
        <f>(((I1326/60)/60)/24)+DATE(1970,1,1)+(-5/24)</f>
        <v>42575.27</v>
      </c>
    </row>
    <row r="1327" spans="1:20" ht="43.2" x14ac:dyDescent="0.3">
      <c r="A1327">
        <v>681</v>
      </c>
      <c r="B1327" s="3" t="s">
        <v>681</v>
      </c>
      <c r="C1327" s="3" t="s">
        <v>4790</v>
      </c>
      <c r="D1327">
        <v>2500</v>
      </c>
      <c r="E1327">
        <v>1</v>
      </c>
      <c r="F1327" t="s">
        <v>8220</v>
      </c>
      <c r="G1327" t="s">
        <v>8223</v>
      </c>
      <c r="H1327" t="s">
        <v>8245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8272</v>
      </c>
      <c r="O1327" s="5">
        <f>((E1327/D1327) *100)</f>
        <v>0.04</v>
      </c>
      <c r="P1327" s="6">
        <f>IF(L1327 = 0, 0, E1327/L1327)</f>
        <v>1</v>
      </c>
      <c r="Q1327" t="str">
        <f>MID(N1327,1,FIND("/",N1327,1)-1)</f>
        <v>technology</v>
      </c>
      <c r="R1327" t="str">
        <f>MID(N1327,FIND("/",N1327,1)+1,LEN(N1327))</f>
        <v>wearables</v>
      </c>
      <c r="S1327" s="10">
        <f>(((J1327/60)/60)/24)+DATE(1970,1,1)+(-5/24)</f>
        <v>42639.597268518519</v>
      </c>
      <c r="T1327" s="10">
        <f>(((I1327/60)/60)/24)+DATE(1970,1,1)+(-5/24)</f>
        <v>42669.597268518519</v>
      </c>
    </row>
    <row r="1328" spans="1:20" ht="57.6" x14ac:dyDescent="0.3">
      <c r="A1328">
        <v>2447</v>
      </c>
      <c r="B1328" s="3" t="s">
        <v>2447</v>
      </c>
      <c r="C1328" s="3" t="s">
        <v>6556</v>
      </c>
      <c r="D1328">
        <v>2500</v>
      </c>
      <c r="E1328">
        <v>10680</v>
      </c>
      <c r="F1328" t="s">
        <v>8218</v>
      </c>
      <c r="G1328" t="s">
        <v>8223</v>
      </c>
      <c r="H1328" t="s">
        <v>8245</v>
      </c>
      <c r="I1328">
        <v>1478923200</v>
      </c>
      <c r="J1328">
        <v>1476184593</v>
      </c>
      <c r="K1328" t="b">
        <v>0</v>
      </c>
      <c r="L1328">
        <v>337</v>
      </c>
      <c r="M1328" t="b">
        <v>1</v>
      </c>
      <c r="N1328" t="s">
        <v>8297</v>
      </c>
      <c r="O1328" s="5">
        <f>((E1328/D1328) *100)</f>
        <v>427.20000000000005</v>
      </c>
      <c r="P1328" s="6">
        <f>IF(L1328 = 0, 0, E1328/L1328)</f>
        <v>31.691394658753708</v>
      </c>
      <c r="Q1328" t="str">
        <f>MID(N1328,1,FIND("/",N1328,1)-1)</f>
        <v>food</v>
      </c>
      <c r="R1328" t="str">
        <f>MID(N1328,FIND("/",N1328,1)+1,LEN(N1328))</f>
        <v>small batch</v>
      </c>
      <c r="S1328" s="10">
        <f>(((J1328/60)/60)/24)+DATE(1970,1,1)+(-5/24)</f>
        <v>42654.26149305555</v>
      </c>
      <c r="T1328" s="10">
        <f>(((I1328/60)/60)/24)+DATE(1970,1,1)+(-5/24)</f>
        <v>42685.958333333336</v>
      </c>
    </row>
    <row r="1329" spans="1:20" ht="43.2" x14ac:dyDescent="0.3">
      <c r="A1329">
        <v>1183</v>
      </c>
      <c r="B1329" s="3" t="s">
        <v>1183</v>
      </c>
      <c r="C1329" s="3" t="s">
        <v>5292</v>
      </c>
      <c r="D1329">
        <v>2500</v>
      </c>
      <c r="E1329">
        <v>100</v>
      </c>
      <c r="F1329" t="s">
        <v>8220</v>
      </c>
      <c r="G1329" t="s">
        <v>8223</v>
      </c>
      <c r="H1329" t="s">
        <v>8245</v>
      </c>
      <c r="I1329">
        <v>1478059140</v>
      </c>
      <c r="J1329">
        <v>1476391223</v>
      </c>
      <c r="K1329" t="b">
        <v>0</v>
      </c>
      <c r="L1329">
        <v>3</v>
      </c>
      <c r="M1329" t="b">
        <v>0</v>
      </c>
      <c r="N1329" t="s">
        <v>8283</v>
      </c>
      <c r="O1329" s="5">
        <f>((E1329/D1329) *100)</f>
        <v>4</v>
      </c>
      <c r="P1329" s="6">
        <f>IF(L1329 = 0, 0, E1329/L1329)</f>
        <v>33.333333333333336</v>
      </c>
      <c r="Q1329" t="str">
        <f>MID(N1329,1,FIND("/",N1329,1)-1)</f>
        <v>food</v>
      </c>
      <c r="R1329" t="str">
        <f>MID(N1329,FIND("/",N1329,1)+1,LEN(N1329))</f>
        <v>food trucks</v>
      </c>
      <c r="S1329" s="10">
        <f>(((J1329/60)/60)/24)+DATE(1970,1,1)+(-5/24)</f>
        <v>42656.653043981474</v>
      </c>
      <c r="T1329" s="10">
        <f>(((I1329/60)/60)/24)+DATE(1970,1,1)+(-5/24)</f>
        <v>42675.957638888889</v>
      </c>
    </row>
    <row r="1330" spans="1:20" ht="43.2" x14ac:dyDescent="0.3">
      <c r="A1330">
        <v>3920</v>
      </c>
      <c r="B1330" s="3" t="s">
        <v>3916</v>
      </c>
      <c r="C1330" s="3" t="s">
        <v>8027</v>
      </c>
      <c r="D1330">
        <v>2500</v>
      </c>
      <c r="E1330">
        <v>135</v>
      </c>
      <c r="F1330" t="s">
        <v>8220</v>
      </c>
      <c r="G1330" t="s">
        <v>8224</v>
      </c>
      <c r="H1330" t="s">
        <v>8246</v>
      </c>
      <c r="I1330">
        <v>1479032260</v>
      </c>
      <c r="J1330">
        <v>1476436660</v>
      </c>
      <c r="K1330" t="b">
        <v>0</v>
      </c>
      <c r="L1330">
        <v>3</v>
      </c>
      <c r="M1330" t="b">
        <v>0</v>
      </c>
      <c r="N1330" t="s">
        <v>8270</v>
      </c>
      <c r="O1330" s="5">
        <f>((E1330/D1330) *100)</f>
        <v>5.4</v>
      </c>
      <c r="P1330" s="6">
        <f>IF(L1330 = 0, 0, E1330/L1330)</f>
        <v>45</v>
      </c>
      <c r="Q1330" t="str">
        <f>MID(N1330,1,FIND("/",N1330,1)-1)</f>
        <v>theater</v>
      </c>
      <c r="R1330" t="str">
        <f>MID(N1330,FIND("/",N1330,1)+1,LEN(N1330))</f>
        <v>plays</v>
      </c>
      <c r="S1330" s="10">
        <f>(((J1330/60)/60)/24)+DATE(1970,1,1)+(-5/24)</f>
        <v>42657.178935185184</v>
      </c>
      <c r="T1330" s="10">
        <f>(((I1330/60)/60)/24)+DATE(1970,1,1)+(-5/24)</f>
        <v>42687.220601851855</v>
      </c>
    </row>
    <row r="1331" spans="1:20" ht="43.2" x14ac:dyDescent="0.3">
      <c r="A1331">
        <v>3312</v>
      </c>
      <c r="B1331" s="3" t="s">
        <v>3311</v>
      </c>
      <c r="C1331" s="3" t="s">
        <v>7421</v>
      </c>
      <c r="D1331">
        <v>2500</v>
      </c>
      <c r="E1331">
        <v>2501</v>
      </c>
      <c r="F1331" t="s">
        <v>8218</v>
      </c>
      <c r="G1331" t="s">
        <v>8223</v>
      </c>
      <c r="H1331" t="s">
        <v>8245</v>
      </c>
      <c r="I1331">
        <v>1478901600</v>
      </c>
      <c r="J1331">
        <v>1477077946</v>
      </c>
      <c r="K1331" t="b">
        <v>0</v>
      </c>
      <c r="L1331">
        <v>41</v>
      </c>
      <c r="M1331" t="b">
        <v>1</v>
      </c>
      <c r="N1331" t="s">
        <v>8270</v>
      </c>
      <c r="O1331" s="5">
        <f>((E1331/D1331) *100)</f>
        <v>100.03999999999999</v>
      </c>
      <c r="P1331" s="6">
        <f>IF(L1331 = 0, 0, E1331/L1331)</f>
        <v>61</v>
      </c>
      <c r="Q1331" t="str">
        <f>MID(N1331,1,FIND("/",N1331,1)-1)</f>
        <v>theater</v>
      </c>
      <c r="R1331" t="str">
        <f>MID(N1331,FIND("/",N1331,1)+1,LEN(N1331))</f>
        <v>plays</v>
      </c>
      <c r="S1331" s="10">
        <f>(((J1331/60)/60)/24)+DATE(1970,1,1)+(-5/24)</f>
        <v>42664.601226851846</v>
      </c>
      <c r="T1331" s="10">
        <f>(((I1331/60)/60)/24)+DATE(1970,1,1)+(-5/24)</f>
        <v>42685.708333333336</v>
      </c>
    </row>
    <row r="1332" spans="1:20" ht="43.2" x14ac:dyDescent="0.3">
      <c r="A1332">
        <v>2377</v>
      </c>
      <c r="B1332" s="3" t="s">
        <v>2377</v>
      </c>
      <c r="C1332" s="3" t="s">
        <v>6486</v>
      </c>
      <c r="D1332">
        <v>2500</v>
      </c>
      <c r="E1332">
        <v>0</v>
      </c>
      <c r="F1332" t="s">
        <v>8219</v>
      </c>
      <c r="G1332" t="s">
        <v>8228</v>
      </c>
      <c r="H1332" t="s">
        <v>8250</v>
      </c>
      <c r="I1332">
        <v>1480110783</v>
      </c>
      <c r="J1332">
        <v>1477515183</v>
      </c>
      <c r="K1332" t="b">
        <v>0</v>
      </c>
      <c r="L1332">
        <v>0</v>
      </c>
      <c r="M1332" t="b">
        <v>0</v>
      </c>
      <c r="N1332" t="s">
        <v>8271</v>
      </c>
      <c r="O1332" s="5">
        <f>((E1332/D1332) *100)</f>
        <v>0</v>
      </c>
      <c r="P1332" s="6">
        <f>IF(L1332 = 0, 0, E1332/L1332)</f>
        <v>0</v>
      </c>
      <c r="Q1332" t="str">
        <f>MID(N1332,1,FIND("/",N1332,1)-1)</f>
        <v>technology</v>
      </c>
      <c r="R1332" t="str">
        <f>MID(N1332,FIND("/",N1332,1)+1,LEN(N1332))</f>
        <v>web</v>
      </c>
      <c r="S1332" s="10">
        <f>(((J1332/60)/60)/24)+DATE(1970,1,1)+(-5/24)</f>
        <v>42669.661840277775</v>
      </c>
      <c r="T1332" s="10">
        <f>(((I1332/60)/60)/24)+DATE(1970,1,1)+(-5/24)</f>
        <v>42699.703506944446</v>
      </c>
    </row>
    <row r="1333" spans="1:20" ht="43.2" x14ac:dyDescent="0.3">
      <c r="A1333">
        <v>1302</v>
      </c>
      <c r="B1333" s="3" t="s">
        <v>1302</v>
      </c>
      <c r="C1333" s="3" t="s">
        <v>5411</v>
      </c>
      <c r="D1333">
        <v>2500</v>
      </c>
      <c r="E1333">
        <v>2500</v>
      </c>
      <c r="F1333" t="s">
        <v>8218</v>
      </c>
      <c r="G1333" t="s">
        <v>8223</v>
      </c>
      <c r="H1333" t="s">
        <v>8245</v>
      </c>
      <c r="I1333">
        <v>1480559011</v>
      </c>
      <c r="J1333">
        <v>1477963411</v>
      </c>
      <c r="K1333" t="b">
        <v>0</v>
      </c>
      <c r="L1333">
        <v>50</v>
      </c>
      <c r="M1333" t="b">
        <v>1</v>
      </c>
      <c r="N1333" t="s">
        <v>8270</v>
      </c>
      <c r="O1333" s="5">
        <f>((E1333/D1333) *100)</f>
        <v>100</v>
      </c>
      <c r="P1333" s="6">
        <f>IF(L1333 = 0, 0, E1333/L1333)</f>
        <v>50</v>
      </c>
      <c r="Q1333" t="str">
        <f>MID(N1333,1,FIND("/",N1333,1)-1)</f>
        <v>theater</v>
      </c>
      <c r="R1333" t="str">
        <f>MID(N1333,FIND("/",N1333,1)+1,LEN(N1333))</f>
        <v>plays</v>
      </c>
      <c r="S1333" s="10">
        <f>(((J1333/60)/60)/24)+DATE(1970,1,1)+(-5/24)</f>
        <v>42674.849664351852</v>
      </c>
      <c r="T1333" s="10">
        <f>(((I1333/60)/60)/24)+DATE(1970,1,1)+(-5/24)</f>
        <v>42704.891331018516</v>
      </c>
    </row>
    <row r="1334" spans="1:20" ht="43.2" x14ac:dyDescent="0.3">
      <c r="A1334">
        <v>197</v>
      </c>
      <c r="B1334" s="3" t="s">
        <v>198</v>
      </c>
      <c r="C1334" s="3" t="s">
        <v>4306</v>
      </c>
      <c r="D1334">
        <v>2500</v>
      </c>
      <c r="E1334">
        <v>262</v>
      </c>
      <c r="F1334" t="s">
        <v>8220</v>
      </c>
      <c r="G1334" t="s">
        <v>8224</v>
      </c>
      <c r="H1334" t="s">
        <v>8246</v>
      </c>
      <c r="I1334">
        <v>1487365200</v>
      </c>
      <c r="J1334">
        <v>1483734100</v>
      </c>
      <c r="K1334" t="b">
        <v>0</v>
      </c>
      <c r="L1334">
        <v>8</v>
      </c>
      <c r="M1334" t="b">
        <v>0</v>
      </c>
      <c r="N1334" t="s">
        <v>8267</v>
      </c>
      <c r="O1334" s="5">
        <f>((E1334/D1334) *100)</f>
        <v>10.48</v>
      </c>
      <c r="P1334" s="6">
        <f>IF(L1334 = 0, 0, E1334/L1334)</f>
        <v>32.75</v>
      </c>
      <c r="Q1334" t="str">
        <f>MID(N1334,1,FIND("/",N1334,1)-1)</f>
        <v>film &amp; video</v>
      </c>
      <c r="R1334" t="str">
        <f>MID(N1334,FIND("/",N1334,1)+1,LEN(N1334))</f>
        <v>drama</v>
      </c>
      <c r="S1334" s="10">
        <f>(((J1334/60)/60)/24)+DATE(1970,1,1)+(-5/24)</f>
        <v>42741.640046296299</v>
      </c>
      <c r="T1334" s="10">
        <f>(((I1334/60)/60)/24)+DATE(1970,1,1)+(-5/24)</f>
        <v>42783.666666666664</v>
      </c>
    </row>
    <row r="1335" spans="1:20" ht="43.2" x14ac:dyDescent="0.3">
      <c r="A1335">
        <v>2269</v>
      </c>
      <c r="B1335" s="3" t="s">
        <v>2269</v>
      </c>
      <c r="C1335" s="3" t="s">
        <v>6378</v>
      </c>
      <c r="D1335">
        <v>2500</v>
      </c>
      <c r="E1335">
        <v>45041</v>
      </c>
      <c r="F1335" t="s">
        <v>8218</v>
      </c>
      <c r="G1335" t="s">
        <v>8223</v>
      </c>
      <c r="H1335" t="s">
        <v>8245</v>
      </c>
      <c r="I1335">
        <v>1488862800</v>
      </c>
      <c r="J1335">
        <v>1486745663</v>
      </c>
      <c r="K1335" t="b">
        <v>0</v>
      </c>
      <c r="L1335">
        <v>902</v>
      </c>
      <c r="M1335" t="b">
        <v>1</v>
      </c>
      <c r="N1335" t="s">
        <v>8296</v>
      </c>
      <c r="O1335" s="5">
        <f>((E1335/D1335) *100)</f>
        <v>1801.64</v>
      </c>
      <c r="P1335" s="6">
        <f>IF(L1335 = 0, 0, E1335/L1335)</f>
        <v>49.934589800443462</v>
      </c>
      <c r="Q1335" t="str">
        <f>MID(N1335,1,FIND("/",N1335,1)-1)</f>
        <v>games</v>
      </c>
      <c r="R1335" t="str">
        <f>MID(N1335,FIND("/",N1335,1)+1,LEN(N1335))</f>
        <v>tabletop games</v>
      </c>
      <c r="S1335" s="10">
        <f>(((J1335/60)/60)/24)+DATE(1970,1,1)+(-5/24)</f>
        <v>42776.496099537035</v>
      </c>
      <c r="T1335" s="10">
        <f>(((I1335/60)/60)/24)+DATE(1970,1,1)+(-5/24)</f>
        <v>42800.999999999993</v>
      </c>
    </row>
    <row r="1336" spans="1:20" ht="43.2" x14ac:dyDescent="0.3">
      <c r="A1336">
        <v>2273</v>
      </c>
      <c r="B1336" s="3" t="s">
        <v>2273</v>
      </c>
      <c r="C1336" s="3" t="s">
        <v>6382</v>
      </c>
      <c r="D1336">
        <v>2500</v>
      </c>
      <c r="E1336">
        <v>5509</v>
      </c>
      <c r="F1336" t="s">
        <v>8218</v>
      </c>
      <c r="G1336" t="s">
        <v>8228</v>
      </c>
      <c r="H1336" t="s">
        <v>8250</v>
      </c>
      <c r="I1336">
        <v>1489320642</v>
      </c>
      <c r="J1336">
        <v>1487164242</v>
      </c>
      <c r="K1336" t="b">
        <v>0</v>
      </c>
      <c r="L1336">
        <v>147</v>
      </c>
      <c r="M1336" t="b">
        <v>1</v>
      </c>
      <c r="N1336" t="s">
        <v>8296</v>
      </c>
      <c r="O1336" s="5">
        <f>((E1336/D1336) *100)</f>
        <v>220.35999999999999</v>
      </c>
      <c r="P1336" s="6">
        <f>IF(L1336 = 0, 0, E1336/L1336)</f>
        <v>37.476190476190474</v>
      </c>
      <c r="Q1336" t="str">
        <f>MID(N1336,1,FIND("/",N1336,1)-1)</f>
        <v>games</v>
      </c>
      <c r="R1336" t="str">
        <f>MID(N1336,FIND("/",N1336,1)+1,LEN(N1336))</f>
        <v>tabletop games</v>
      </c>
      <c r="S1336" s="10">
        <f>(((J1336/60)/60)/24)+DATE(1970,1,1)+(-5/24)</f>
        <v>42781.340763888882</v>
      </c>
      <c r="T1336" s="10">
        <f>(((I1336/60)/60)/24)+DATE(1970,1,1)+(-5/24)</f>
        <v>42806.299097222225</v>
      </c>
    </row>
    <row r="1337" spans="1:20" ht="43.2" x14ac:dyDescent="0.3">
      <c r="A1337">
        <v>1690</v>
      </c>
      <c r="B1337" s="3" t="s">
        <v>1690</v>
      </c>
      <c r="C1337" s="3" t="s">
        <v>5799</v>
      </c>
      <c r="D1337">
        <v>2500</v>
      </c>
      <c r="E1337">
        <v>635</v>
      </c>
      <c r="F1337" t="s">
        <v>8221</v>
      </c>
      <c r="G1337" t="s">
        <v>8223</v>
      </c>
      <c r="H1337" t="s">
        <v>8245</v>
      </c>
      <c r="I1337">
        <v>1491470442</v>
      </c>
      <c r="J1337">
        <v>1488882042</v>
      </c>
      <c r="K1337" t="b">
        <v>0</v>
      </c>
      <c r="L1337">
        <v>11</v>
      </c>
      <c r="M1337" t="b">
        <v>0</v>
      </c>
      <c r="N1337" t="s">
        <v>8292</v>
      </c>
      <c r="O1337" s="5">
        <f>((E1337/D1337) *100)</f>
        <v>25.4</v>
      </c>
      <c r="P1337" s="6">
        <f>IF(L1337 = 0, 0, E1337/L1337)</f>
        <v>57.727272727272727</v>
      </c>
      <c r="Q1337" t="str">
        <f>MID(N1337,1,FIND("/",N1337,1)-1)</f>
        <v>music</v>
      </c>
      <c r="R1337" t="str">
        <f>MID(N1337,FIND("/",N1337,1)+1,LEN(N1337))</f>
        <v>faith</v>
      </c>
      <c r="S1337" s="10">
        <f>(((J1337/60)/60)/24)+DATE(1970,1,1)+(-5/24)</f>
        <v>42801.222708333335</v>
      </c>
      <c r="T1337" s="10">
        <f>(((I1337/60)/60)/24)+DATE(1970,1,1)+(-5/24)</f>
        <v>42831.181041666663</v>
      </c>
    </row>
    <row r="1338" spans="1:20" ht="28.8" x14ac:dyDescent="0.3">
      <c r="A1338">
        <v>1928</v>
      </c>
      <c r="B1338" s="3" t="s">
        <v>1928</v>
      </c>
      <c r="C1338" s="3" t="s">
        <v>6037</v>
      </c>
      <c r="D1338">
        <v>2550</v>
      </c>
      <c r="E133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8278</v>
      </c>
      <c r="O1338" s="5">
        <f>((E1338/D1338) *100)</f>
        <v>103.1372549019608</v>
      </c>
      <c r="P1338" s="6">
        <f>IF(L1338 = 0, 0, E1338/L1338)</f>
        <v>77.352941176470594</v>
      </c>
      <c r="Q1338" t="str">
        <f>MID(N1338,1,FIND("/",N1338,1)-1)</f>
        <v>music</v>
      </c>
      <c r="R1338" t="str">
        <f>MID(N1338,FIND("/",N1338,1)+1,LEN(N1338))</f>
        <v>indie rock</v>
      </c>
      <c r="S1338" s="10">
        <f>(((J1338/60)/60)/24)+DATE(1970,1,1)+(-5/24)</f>
        <v>41371.439745370371</v>
      </c>
      <c r="T1338" s="10">
        <f>(((I1338/60)/60)/24)+DATE(1970,1,1)+(-5/24)</f>
        <v>41401.439745370371</v>
      </c>
    </row>
    <row r="1339" spans="1:20" ht="28.8" x14ac:dyDescent="0.3">
      <c r="A1339">
        <v>2058</v>
      </c>
      <c r="B1339" s="3" t="s">
        <v>2058</v>
      </c>
      <c r="C1339" s="3" t="s">
        <v>6167</v>
      </c>
      <c r="D1339">
        <v>2560</v>
      </c>
      <c r="E1339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8294</v>
      </c>
      <c r="O1339" s="5">
        <f>((E1339/D1339) *100)</f>
        <v>168.28125</v>
      </c>
      <c r="P1339" s="6">
        <f>IF(L1339 = 0, 0, E1339/L1339)</f>
        <v>10.507317073170732</v>
      </c>
      <c r="Q1339" t="str">
        <f>MID(N1339,1,FIND("/",N1339,1)-1)</f>
        <v>technology</v>
      </c>
      <c r="R1339" t="str">
        <f>MID(N1339,FIND("/",N1339,1)+1,LEN(N1339))</f>
        <v>hardware</v>
      </c>
      <c r="S1339" s="10">
        <f>(((J1339/60)/60)/24)+DATE(1970,1,1)+(-5/24)</f>
        <v>42026.16238425926</v>
      </c>
      <c r="T1339" s="10">
        <f>(((I1339/60)/60)/24)+DATE(1970,1,1)+(-5/24)</f>
        <v>42065.624999999993</v>
      </c>
    </row>
    <row r="1340" spans="1:20" ht="43.2" x14ac:dyDescent="0.3">
      <c r="A1340">
        <v>34</v>
      </c>
      <c r="B1340" s="3" t="s">
        <v>36</v>
      </c>
      <c r="C1340" s="3" t="s">
        <v>4144</v>
      </c>
      <c r="D1340">
        <v>2600</v>
      </c>
      <c r="E1340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8264</v>
      </c>
      <c r="O1340" s="5">
        <f>((E1340/D1340) *100)</f>
        <v>130.46153846153845</v>
      </c>
      <c r="P1340" s="6">
        <f>IF(L1340 = 0, 0, E1340/L1340)</f>
        <v>49.882352941176471</v>
      </c>
      <c r="Q1340" t="str">
        <f>MID(N1340,1,FIND("/",N1340,1)-1)</f>
        <v>film &amp; video</v>
      </c>
      <c r="R1340" t="str">
        <f>MID(N1340,FIND("/",N1340,1)+1,LEN(N1340))</f>
        <v>television</v>
      </c>
      <c r="S1340" s="10">
        <f>(((J1340/60)/60)/24)+DATE(1970,1,1)+(-5/24)</f>
        <v>41841.113437499997</v>
      </c>
      <c r="T1340" s="10">
        <f>(((I1340/60)/60)/24)+DATE(1970,1,1)+(-5/24)</f>
        <v>41856.113437499997</v>
      </c>
    </row>
    <row r="1341" spans="1:20" ht="43.2" x14ac:dyDescent="0.3">
      <c r="A1341">
        <v>3230</v>
      </c>
      <c r="B1341" s="3" t="s">
        <v>3229</v>
      </c>
      <c r="C1341" s="3" t="s">
        <v>7339</v>
      </c>
      <c r="D1341">
        <v>2600</v>
      </c>
      <c r="E1341">
        <v>2857</v>
      </c>
      <c r="F1341" t="s">
        <v>8218</v>
      </c>
      <c r="G1341" t="s">
        <v>8223</v>
      </c>
      <c r="H1341" t="s">
        <v>8245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8270</v>
      </c>
      <c r="O1341" s="5">
        <f>((E1341/D1341) *100)</f>
        <v>109.88461538461539</v>
      </c>
      <c r="P1341" s="6">
        <f>IF(L1341 = 0, 0, E1341/L1341)</f>
        <v>77.21621621621621</v>
      </c>
      <c r="Q1341" t="str">
        <f>MID(N1341,1,FIND("/",N1341,1)-1)</f>
        <v>theater</v>
      </c>
      <c r="R1341" t="str">
        <f>MID(N1341,FIND("/",N1341,1)+1,LEN(N1341))</f>
        <v>plays</v>
      </c>
      <c r="S1341" s="10">
        <f>(((J1341/60)/60)/24)+DATE(1970,1,1)+(-5/24)</f>
        <v>41897.959791666668</v>
      </c>
      <c r="T1341" s="10">
        <f>(((I1341/60)/60)/24)+DATE(1970,1,1)+(-5/24)</f>
        <v>41912.957638888889</v>
      </c>
    </row>
    <row r="1342" spans="1:20" ht="28.8" x14ac:dyDescent="0.3">
      <c r="A1342">
        <v>3595</v>
      </c>
      <c r="B1342" s="3" t="s">
        <v>3593</v>
      </c>
      <c r="C1342" s="3" t="s">
        <v>7704</v>
      </c>
      <c r="D1342">
        <v>2600</v>
      </c>
      <c r="E1342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8270</v>
      </c>
      <c r="O1342" s="5">
        <f>((E1342/D1342) *100)</f>
        <v>118.5</v>
      </c>
      <c r="P1342" s="6">
        <f>IF(L1342 = 0, 0, E1342/L1342)</f>
        <v>49.693548387096776</v>
      </c>
      <c r="Q1342" t="str">
        <f>MID(N1342,1,FIND("/",N1342,1)-1)</f>
        <v>theater</v>
      </c>
      <c r="R1342" t="str">
        <f>MID(N1342,FIND("/",N1342,1)+1,LEN(N1342))</f>
        <v>plays</v>
      </c>
      <c r="S1342" s="10">
        <f>(((J1342/60)/60)/24)+DATE(1970,1,1)+(-5/24)</f>
        <v>42049.800034722219</v>
      </c>
      <c r="T1342" s="10">
        <f>(((I1342/60)/60)/24)+DATE(1970,1,1)+(-5/24)</f>
        <v>42076.082638888889</v>
      </c>
    </row>
    <row r="1343" spans="1:20" ht="43.2" x14ac:dyDescent="0.3">
      <c r="A1343">
        <v>1525</v>
      </c>
      <c r="B1343" s="3" t="s">
        <v>1525</v>
      </c>
      <c r="C1343" s="3" t="s">
        <v>5634</v>
      </c>
      <c r="D1343">
        <v>2600</v>
      </c>
      <c r="E1343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8284</v>
      </c>
      <c r="O1343" s="5">
        <f>((E1343/D1343) *100)</f>
        <v>174.00576923076923</v>
      </c>
      <c r="P1343" s="6">
        <f>IF(L1343 = 0, 0, E1343/L1343)</f>
        <v>32.315357142857138</v>
      </c>
      <c r="Q1343" t="str">
        <f>MID(N1343,1,FIND("/",N1343,1)-1)</f>
        <v>photography</v>
      </c>
      <c r="R1343" t="str">
        <f>MID(N1343,FIND("/",N1343,1)+1,LEN(N1343))</f>
        <v>photobooks</v>
      </c>
      <c r="S1343" s="10">
        <f>(((J1343/60)/60)/24)+DATE(1970,1,1)+(-5/24)</f>
        <v>42570.494652777772</v>
      </c>
      <c r="T1343" s="10">
        <f>(((I1343/60)/60)/24)+DATE(1970,1,1)+(-5/24)</f>
        <v>42600.494652777772</v>
      </c>
    </row>
    <row r="1344" spans="1:20" ht="43.2" x14ac:dyDescent="0.3">
      <c r="A1344">
        <v>1199</v>
      </c>
      <c r="B1344" s="3" t="s">
        <v>1199</v>
      </c>
      <c r="C1344" s="3" t="s">
        <v>5308</v>
      </c>
      <c r="D1344">
        <v>2658</v>
      </c>
      <c r="E134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8284</v>
      </c>
      <c r="O1344" s="5">
        <f>((E1344/D1344) *100)</f>
        <v>101.31677953348381</v>
      </c>
      <c r="P1344" s="6">
        <f>IF(L1344 = 0, 0, E1344/L1344)</f>
        <v>299.22222222222223</v>
      </c>
      <c r="Q1344" t="str">
        <f>MID(N1344,1,FIND("/",N1344,1)-1)</f>
        <v>photography</v>
      </c>
      <c r="R1344" t="str">
        <f>MID(N1344,FIND("/",N1344,1)+1,LEN(N1344))</f>
        <v>photobooks</v>
      </c>
      <c r="S1344" s="10">
        <f>(((J1344/60)/60)/24)+DATE(1970,1,1)+(-5/24)</f>
        <v>42161.562499999993</v>
      </c>
      <c r="T1344" s="10">
        <f>(((I1344/60)/60)/24)+DATE(1970,1,1)+(-5/24)</f>
        <v>42193.562499999993</v>
      </c>
    </row>
    <row r="1345" spans="1:20" x14ac:dyDescent="0.3">
      <c r="A1345">
        <v>2833</v>
      </c>
      <c r="B1345" s="3" t="s">
        <v>2832</v>
      </c>
      <c r="C1345" s="3" t="s">
        <v>6942</v>
      </c>
      <c r="D1345">
        <v>2700</v>
      </c>
      <c r="E1345">
        <v>2923</v>
      </c>
      <c r="F1345" t="s">
        <v>8218</v>
      </c>
      <c r="G1345" t="s">
        <v>8223</v>
      </c>
      <c r="H1345" t="s">
        <v>8245</v>
      </c>
      <c r="I1345">
        <v>1444528800</v>
      </c>
      <c r="J1345">
        <v>1442804633</v>
      </c>
      <c r="K1345" t="b">
        <v>0</v>
      </c>
      <c r="L1345">
        <v>35</v>
      </c>
      <c r="M1345" t="b">
        <v>1</v>
      </c>
      <c r="N1345" t="s">
        <v>8270</v>
      </c>
      <c r="O1345" s="5">
        <f>((E1345/D1345) *100)</f>
        <v>108.25925925925925</v>
      </c>
      <c r="P1345" s="6">
        <f>IF(L1345 = 0, 0, E1345/L1345)</f>
        <v>83.51428571428572</v>
      </c>
      <c r="Q1345" t="str">
        <f>MID(N1345,1,FIND("/",N1345,1)-1)</f>
        <v>theater</v>
      </c>
      <c r="R1345" t="str">
        <f>MID(N1345,FIND("/",N1345,1)+1,LEN(N1345))</f>
        <v>plays</v>
      </c>
      <c r="S1345" s="10">
        <f>(((J1345/60)/60)/24)+DATE(1970,1,1)+(-5/24)</f>
        <v>42267.919363425921</v>
      </c>
      <c r="T1345" s="10">
        <f>(((I1345/60)/60)/24)+DATE(1970,1,1)+(-5/24)</f>
        <v>42287.874999999993</v>
      </c>
    </row>
    <row r="1346" spans="1:20" ht="43.2" x14ac:dyDescent="0.3">
      <c r="A1346">
        <v>3265</v>
      </c>
      <c r="B1346" s="3" t="s">
        <v>3264</v>
      </c>
      <c r="C1346" s="3" t="s">
        <v>7374</v>
      </c>
      <c r="D1346">
        <v>2700</v>
      </c>
      <c r="E1346">
        <v>4428</v>
      </c>
      <c r="F1346" t="s">
        <v>8218</v>
      </c>
      <c r="G1346" t="s">
        <v>8240</v>
      </c>
      <c r="H1346" t="s">
        <v>8248</v>
      </c>
      <c r="I1346">
        <v>1449162000</v>
      </c>
      <c r="J1346">
        <v>1446570315</v>
      </c>
      <c r="K1346" t="b">
        <v>1</v>
      </c>
      <c r="L1346">
        <v>63</v>
      </c>
      <c r="M1346" t="b">
        <v>1</v>
      </c>
      <c r="N1346" t="s">
        <v>8270</v>
      </c>
      <c r="O1346" s="5">
        <f>((E1346/D1346) *100)</f>
        <v>164</v>
      </c>
      <c r="P1346" s="6">
        <f>IF(L1346 = 0, 0, E1346/L1346)</f>
        <v>70.285714285714292</v>
      </c>
      <c r="Q1346" t="str">
        <f>MID(N1346,1,FIND("/",N1346,1)-1)</f>
        <v>theater</v>
      </c>
      <c r="R1346" t="str">
        <f>MID(N1346,FIND("/",N1346,1)+1,LEN(N1346))</f>
        <v>plays</v>
      </c>
      <c r="S1346" s="10">
        <f>(((J1346/60)/60)/24)+DATE(1970,1,1)+(-5/24)</f>
        <v>42311.503645833327</v>
      </c>
      <c r="T1346" s="10">
        <f>(((I1346/60)/60)/24)+DATE(1970,1,1)+(-5/24)</f>
        <v>42341.499999999993</v>
      </c>
    </row>
    <row r="1347" spans="1:20" ht="43.2" x14ac:dyDescent="0.3">
      <c r="A1347">
        <v>977</v>
      </c>
      <c r="B1347" s="3" t="s">
        <v>977</v>
      </c>
      <c r="C1347" s="3" t="s">
        <v>5086</v>
      </c>
      <c r="D1347">
        <v>2700</v>
      </c>
      <c r="E1347">
        <v>909</v>
      </c>
      <c r="F1347" t="s">
        <v>8220</v>
      </c>
      <c r="G1347" t="s">
        <v>8238</v>
      </c>
      <c r="H1347" t="s">
        <v>8248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8272</v>
      </c>
      <c r="O1347" s="5">
        <f>((E1347/D1347) *100)</f>
        <v>33.666666666666664</v>
      </c>
      <c r="P1347" s="6">
        <f>IF(L1347 = 0, 0, E1347/L1347)</f>
        <v>75.75</v>
      </c>
      <c r="Q1347" t="str">
        <f>MID(N1347,1,FIND("/",N1347,1)-1)</f>
        <v>technology</v>
      </c>
      <c r="R1347" t="str">
        <f>MID(N1347,FIND("/",N1347,1)+1,LEN(N1347))</f>
        <v>wearables</v>
      </c>
      <c r="S1347" s="10">
        <f>(((J1347/60)/60)/24)+DATE(1970,1,1)+(-5/24)</f>
        <v>42391.733761574076</v>
      </c>
      <c r="T1347" s="10">
        <f>(((I1347/60)/60)/24)+DATE(1970,1,1)+(-5/24)</f>
        <v>42421.733761574076</v>
      </c>
    </row>
    <row r="1348" spans="1:20" ht="43.2" x14ac:dyDescent="0.3">
      <c r="A1348">
        <v>1191</v>
      </c>
      <c r="B1348" s="3" t="s">
        <v>1191</v>
      </c>
      <c r="C1348" s="3" t="s">
        <v>5300</v>
      </c>
      <c r="D1348">
        <v>2700</v>
      </c>
      <c r="E1348">
        <v>2945</v>
      </c>
      <c r="F1348" t="s">
        <v>8218</v>
      </c>
      <c r="G1348" t="s">
        <v>8223</v>
      </c>
      <c r="H1348" t="s">
        <v>8245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8284</v>
      </c>
      <c r="O1348" s="5">
        <f>((E1348/D1348) *100)</f>
        <v>109.07407407407408</v>
      </c>
      <c r="P1348" s="6">
        <f>IF(L1348 = 0, 0, E1348/L1348)</f>
        <v>89.242424242424249</v>
      </c>
      <c r="Q1348" t="str">
        <f>MID(N1348,1,FIND("/",N1348,1)-1)</f>
        <v>photography</v>
      </c>
      <c r="R1348" t="str">
        <f>MID(N1348,FIND("/",N1348,1)+1,LEN(N1348))</f>
        <v>photobooks</v>
      </c>
      <c r="S1348" s="10">
        <f>(((J1348/60)/60)/24)+DATE(1970,1,1)+(-5/24)</f>
        <v>42419.395370370366</v>
      </c>
      <c r="T1348" s="10">
        <f>(((I1348/60)/60)/24)+DATE(1970,1,1)+(-5/24)</f>
        <v>42449.353703703695</v>
      </c>
    </row>
    <row r="1349" spans="1:20" ht="43.2" x14ac:dyDescent="0.3">
      <c r="A1349">
        <v>2322</v>
      </c>
      <c r="B1349" s="3" t="s">
        <v>2322</v>
      </c>
      <c r="C1349" s="3" t="s">
        <v>6431</v>
      </c>
      <c r="D1349">
        <v>2700</v>
      </c>
      <c r="E1349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8297</v>
      </c>
      <c r="O1349" s="5">
        <f>((E1349/D1349) *100)</f>
        <v>3.1481481481481479</v>
      </c>
      <c r="P1349" s="6">
        <f>IF(L1349 = 0, 0, E1349/L1349)</f>
        <v>21.25</v>
      </c>
      <c r="Q1349" t="str">
        <f>MID(N1349,1,FIND("/",N1349,1)-1)</f>
        <v>food</v>
      </c>
      <c r="R1349" t="str">
        <f>MID(N1349,FIND("/",N1349,1)+1,LEN(N1349))</f>
        <v>small batch</v>
      </c>
      <c r="S1349" s="10">
        <f>(((J1349/60)/60)/24)+DATE(1970,1,1)+(-5/24)</f>
        <v>42804.687141203707</v>
      </c>
      <c r="T1349" s="10">
        <f>(((I1349/60)/60)/24)+DATE(1970,1,1)+(-5/24)</f>
        <v>42834.645474537036</v>
      </c>
    </row>
    <row r="1350" spans="1:20" ht="43.2" x14ac:dyDescent="0.3">
      <c r="A1350">
        <v>1439</v>
      </c>
      <c r="B1350" s="3" t="s">
        <v>1439</v>
      </c>
      <c r="C1350" s="3" t="s">
        <v>5548</v>
      </c>
      <c r="D1350">
        <v>2725</v>
      </c>
      <c r="E1350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8286</v>
      </c>
      <c r="O1350" s="5">
        <f>((E1350/D1350) *100)</f>
        <v>6.6055045871559637</v>
      </c>
      <c r="P1350" s="6">
        <f>IF(L1350 = 0, 0, E1350/L1350)</f>
        <v>30</v>
      </c>
      <c r="Q1350" t="str">
        <f>MID(N1350,1,FIND("/",N1350,1)-1)</f>
        <v>publishing</v>
      </c>
      <c r="R1350" t="str">
        <f>MID(N1350,FIND("/",N1350,1)+1,LEN(N1350))</f>
        <v>translations</v>
      </c>
      <c r="S1350" s="10">
        <f>(((J1350/60)/60)/24)+DATE(1970,1,1)+(-5/24)</f>
        <v>42040.621539351843</v>
      </c>
      <c r="T1350" s="10">
        <f>(((I1350/60)/60)/24)+DATE(1970,1,1)+(-5/24)</f>
        <v>42070.621539351843</v>
      </c>
    </row>
    <row r="1351" spans="1:20" ht="57.6" x14ac:dyDescent="0.3">
      <c r="A1351">
        <v>1229</v>
      </c>
      <c r="B1351" s="3" t="s">
        <v>1229</v>
      </c>
      <c r="C1351" s="3" t="s">
        <v>5338</v>
      </c>
      <c r="D1351">
        <v>2750</v>
      </c>
      <c r="E1351">
        <v>25</v>
      </c>
      <c r="F1351" t="s">
        <v>8219</v>
      </c>
      <c r="G1351" t="s">
        <v>8223</v>
      </c>
      <c r="H1351" t="s">
        <v>8245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8285</v>
      </c>
      <c r="O1351" s="5">
        <f>((E1351/D1351) *100)</f>
        <v>0.90909090909090906</v>
      </c>
      <c r="P1351" s="6">
        <f>IF(L1351 = 0, 0, E1351/L1351)</f>
        <v>25</v>
      </c>
      <c r="Q1351" t="str">
        <f>MID(N1351,1,FIND("/",N1351,1)-1)</f>
        <v>music</v>
      </c>
      <c r="R1351" t="str">
        <f>MID(N1351,FIND("/",N1351,1)+1,LEN(N1351))</f>
        <v>world music</v>
      </c>
      <c r="S1351" s="10">
        <f>(((J1351/60)/60)/24)+DATE(1970,1,1)+(-5/24)</f>
        <v>40985.251469907402</v>
      </c>
      <c r="T1351" s="10">
        <f>(((I1351/60)/60)/24)+DATE(1970,1,1)+(-5/24)</f>
        <v>41015.458333333328</v>
      </c>
    </row>
    <row r="1352" spans="1:20" ht="43.2" x14ac:dyDescent="0.3">
      <c r="A1352">
        <v>939</v>
      </c>
      <c r="B1352" s="3" t="s">
        <v>939</v>
      </c>
      <c r="C1352" s="3" t="s">
        <v>5048</v>
      </c>
      <c r="D1352">
        <v>2750</v>
      </c>
      <c r="E1352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8277</v>
      </c>
      <c r="O1352" s="5">
        <f>((E1352/D1352) *100)</f>
        <v>1.4545454545454546</v>
      </c>
      <c r="P1352" s="6">
        <f>IF(L1352 = 0, 0, E1352/L1352)</f>
        <v>20</v>
      </c>
      <c r="Q1352" t="str">
        <f>MID(N1352,1,FIND("/",N1352,1)-1)</f>
        <v>music</v>
      </c>
      <c r="R1352" t="str">
        <f>MID(N1352,FIND("/",N1352,1)+1,LEN(N1352))</f>
        <v>jazz</v>
      </c>
      <c r="S1352" s="10">
        <f>(((J1352/60)/60)/24)+DATE(1970,1,1)+(-5/24)</f>
        <v>41416.554837962962</v>
      </c>
      <c r="T1352" s="10">
        <f>(((I1352/60)/60)/24)+DATE(1970,1,1)+(-5/24)</f>
        <v>41455.623611111107</v>
      </c>
    </row>
    <row r="1353" spans="1:20" ht="43.2" x14ac:dyDescent="0.3">
      <c r="A1353">
        <v>793</v>
      </c>
      <c r="B1353" s="3" t="s">
        <v>793</v>
      </c>
      <c r="C1353" s="3" t="s">
        <v>4902</v>
      </c>
      <c r="D1353">
        <v>2750</v>
      </c>
      <c r="E1353">
        <v>2826.43</v>
      </c>
      <c r="F1353" t="s">
        <v>8218</v>
      </c>
      <c r="G1353" t="s">
        <v>8223</v>
      </c>
      <c r="H1353" t="s">
        <v>8245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8275</v>
      </c>
      <c r="O1353" s="5">
        <f>((E1353/D1353) *100)</f>
        <v>102.77927272727271</v>
      </c>
      <c r="P1353" s="6">
        <f>IF(L1353 = 0, 0, E1353/L1353)</f>
        <v>88.325937499999995</v>
      </c>
      <c r="Q1353" t="str">
        <f>MID(N1353,1,FIND("/",N1353,1)-1)</f>
        <v>music</v>
      </c>
      <c r="R1353" t="str">
        <f>MID(N1353,FIND("/",N1353,1)+1,LEN(N1353))</f>
        <v>rock</v>
      </c>
      <c r="S1353" s="10">
        <f>(((J1353/60)/60)/24)+DATE(1970,1,1)+(-5/24)</f>
        <v>41442.532916666663</v>
      </c>
      <c r="T1353" s="10">
        <f>(((I1353/60)/60)/24)+DATE(1970,1,1)+(-5/24)</f>
        <v>41457.999305555553</v>
      </c>
    </row>
    <row r="1354" spans="1:20" ht="43.2" x14ac:dyDescent="0.3">
      <c r="A1354">
        <v>4074</v>
      </c>
      <c r="B1354" s="3" t="s">
        <v>4069</v>
      </c>
      <c r="C1354" s="3" t="s">
        <v>8176</v>
      </c>
      <c r="D1354">
        <v>2750</v>
      </c>
      <c r="E1354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8270</v>
      </c>
      <c r="O1354" s="5">
        <f>((E1354/D1354) *100)</f>
        <v>26.727272727272727</v>
      </c>
      <c r="P1354" s="6">
        <f>IF(L1354 = 0, 0, E1354/L1354)</f>
        <v>35</v>
      </c>
      <c r="Q1354" t="str">
        <f>MID(N1354,1,FIND("/",N1354,1)-1)</f>
        <v>theater</v>
      </c>
      <c r="R1354" t="str">
        <f>MID(N1354,FIND("/",N1354,1)+1,LEN(N1354))</f>
        <v>plays</v>
      </c>
      <c r="S1354" s="10">
        <f>(((J1354/60)/60)/24)+DATE(1970,1,1)+(-5/24)</f>
        <v>42283.344618055555</v>
      </c>
      <c r="T1354" s="10">
        <f>(((I1354/60)/60)/24)+DATE(1970,1,1)+(-5/24)</f>
        <v>42313.386284722219</v>
      </c>
    </row>
    <row r="1355" spans="1:20" ht="43.2" x14ac:dyDescent="0.3">
      <c r="A1355">
        <v>3530</v>
      </c>
      <c r="B1355" s="3" t="s">
        <v>3528</v>
      </c>
      <c r="C1355" s="3" t="s">
        <v>7639</v>
      </c>
      <c r="D1355">
        <v>2750</v>
      </c>
      <c r="E1355">
        <v>2750</v>
      </c>
      <c r="F1355" t="s">
        <v>8218</v>
      </c>
      <c r="G1355" t="s">
        <v>8224</v>
      </c>
      <c r="H1355" t="s">
        <v>8246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8270</v>
      </c>
      <c r="O1355" s="5">
        <f>((E1355/D1355) *100)</f>
        <v>100</v>
      </c>
      <c r="P1355" s="6">
        <f>IF(L1355 = 0, 0, E1355/L1355)</f>
        <v>125</v>
      </c>
      <c r="Q1355" t="str">
        <f>MID(N1355,1,FIND("/",N1355,1)-1)</f>
        <v>theater</v>
      </c>
      <c r="R1355" t="str">
        <f>MID(N1355,FIND("/",N1355,1)+1,LEN(N1355))</f>
        <v>plays</v>
      </c>
      <c r="S1355" s="10">
        <f>(((J1355/60)/60)/24)+DATE(1970,1,1)+(-5/24)</f>
        <v>42442.41501157407</v>
      </c>
      <c r="T1355" s="10">
        <f>(((I1355/60)/60)/24)+DATE(1970,1,1)+(-5/24)</f>
        <v>42470.624999999993</v>
      </c>
    </row>
    <row r="1356" spans="1:20" ht="57.6" x14ac:dyDescent="0.3">
      <c r="A1356">
        <v>3419</v>
      </c>
      <c r="B1356" s="3" t="s">
        <v>3417</v>
      </c>
      <c r="C1356" s="3" t="s">
        <v>7528</v>
      </c>
      <c r="D1356">
        <v>2750</v>
      </c>
      <c r="E1356">
        <v>2930</v>
      </c>
      <c r="F1356" t="s">
        <v>8218</v>
      </c>
      <c r="G1356" t="s">
        <v>8240</v>
      </c>
      <c r="H1356" t="s">
        <v>8248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8270</v>
      </c>
      <c r="O1356" s="5">
        <f>((E1356/D1356) *100)</f>
        <v>106.54545454545455</v>
      </c>
      <c r="P1356" s="6">
        <f>IF(L1356 = 0, 0, E1356/L1356)</f>
        <v>63.695652173913047</v>
      </c>
      <c r="Q1356" t="str">
        <f>MID(N1356,1,FIND("/",N1356,1)-1)</f>
        <v>theater</v>
      </c>
      <c r="R1356" t="str">
        <f>MID(N1356,FIND("/",N1356,1)+1,LEN(N1356))</f>
        <v>plays</v>
      </c>
      <c r="S1356" s="10">
        <f>(((J1356/60)/60)/24)+DATE(1970,1,1)+(-5/24)</f>
        <v>42448.613252314812</v>
      </c>
      <c r="T1356" s="10">
        <f>(((I1356/60)/60)/24)+DATE(1970,1,1)+(-5/24)</f>
        <v>42466.687499999993</v>
      </c>
    </row>
    <row r="1357" spans="1:20" ht="43.2" x14ac:dyDescent="0.3">
      <c r="A1357">
        <v>3142</v>
      </c>
      <c r="B1357" s="3" t="s">
        <v>3141</v>
      </c>
      <c r="C1357" s="3" t="s">
        <v>7251</v>
      </c>
      <c r="D1357">
        <v>2750</v>
      </c>
      <c r="E1357">
        <v>45</v>
      </c>
      <c r="F1357" t="s">
        <v>8221</v>
      </c>
      <c r="G1357" t="s">
        <v>8224</v>
      </c>
      <c r="H1357" t="s">
        <v>8246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8270</v>
      </c>
      <c r="O1357" s="5">
        <f>((E1357/D1357) *100)</f>
        <v>1.6363636363636365</v>
      </c>
      <c r="P1357" s="6">
        <f>IF(L1357 = 0, 0, E1357/L1357)</f>
        <v>15</v>
      </c>
      <c r="Q1357" t="str">
        <f>MID(N1357,1,FIND("/",N1357,1)-1)</f>
        <v>theater</v>
      </c>
      <c r="R1357" t="str">
        <f>MID(N1357,FIND("/",N1357,1)+1,LEN(N1357))</f>
        <v>plays</v>
      </c>
      <c r="S1357" s="10">
        <f>(((J1357/60)/60)/24)+DATE(1970,1,1)+(-5/24)</f>
        <v>42783.304849537039</v>
      </c>
      <c r="T1357" s="10">
        <f>(((I1357/60)/60)/24)+DATE(1970,1,1)+(-5/24)</f>
        <v>42813.263182870367</v>
      </c>
    </row>
    <row r="1358" spans="1:20" ht="43.2" x14ac:dyDescent="0.3">
      <c r="A1358">
        <v>406</v>
      </c>
      <c r="B1358" s="3" t="s">
        <v>406</v>
      </c>
      <c r="C1358" s="3" t="s">
        <v>4515</v>
      </c>
      <c r="D1358">
        <v>2800</v>
      </c>
      <c r="E1358">
        <v>3015.73</v>
      </c>
      <c r="F1358" t="s">
        <v>8218</v>
      </c>
      <c r="G1358" t="s">
        <v>8223</v>
      </c>
      <c r="H1358" t="s">
        <v>8245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8268</v>
      </c>
      <c r="O1358" s="5">
        <f>((E1358/D1358) *100)</f>
        <v>107.70464285714286</v>
      </c>
      <c r="P1358" s="6">
        <f>IF(L1358 = 0, 0, E1358/L1358)</f>
        <v>86.163714285714292</v>
      </c>
      <c r="Q1358" t="str">
        <f>MID(N1358,1,FIND("/",N1358,1)-1)</f>
        <v>film &amp; video</v>
      </c>
      <c r="R1358" t="str">
        <f>MID(N1358,FIND("/",N1358,1)+1,LEN(N1358))</f>
        <v>documentary</v>
      </c>
      <c r="S1358" s="10">
        <f>(((J1358/60)/60)/24)+DATE(1970,1,1)+(-5/24)</f>
        <v>40637.95413194444</v>
      </c>
      <c r="T1358" s="10">
        <f>(((I1358/60)/60)/24)+DATE(1970,1,1)+(-5/24)</f>
        <v>40672.040972222218</v>
      </c>
    </row>
    <row r="1359" spans="1:20" ht="43.2" x14ac:dyDescent="0.3">
      <c r="A1359">
        <v>1604</v>
      </c>
      <c r="B1359" s="3" t="s">
        <v>1604</v>
      </c>
      <c r="C1359" s="3" t="s">
        <v>5713</v>
      </c>
      <c r="D1359">
        <v>2800</v>
      </c>
      <c r="E1359">
        <v>3419</v>
      </c>
      <c r="F1359" t="s">
        <v>8218</v>
      </c>
      <c r="G1359" t="s">
        <v>8223</v>
      </c>
      <c r="H1359" t="s">
        <v>8245</v>
      </c>
      <c r="I1359">
        <v>1332011835</v>
      </c>
      <c r="J1359">
        <v>1328559435</v>
      </c>
      <c r="K1359" t="b">
        <v>0</v>
      </c>
      <c r="L1359">
        <v>70</v>
      </c>
      <c r="M1359" t="b">
        <v>1</v>
      </c>
      <c r="N1359" t="s">
        <v>8275</v>
      </c>
      <c r="O1359" s="5">
        <f>((E1359/D1359) *100)</f>
        <v>122.10714285714286</v>
      </c>
      <c r="P1359" s="6">
        <f>IF(L1359 = 0, 0, E1359/L1359)</f>
        <v>48.842857142857142</v>
      </c>
      <c r="Q1359" t="str">
        <f>MID(N1359,1,FIND("/",N1359,1)-1)</f>
        <v>music</v>
      </c>
      <c r="R1359" t="str">
        <f>MID(N1359,FIND("/",N1359,1)+1,LEN(N1359))</f>
        <v>rock</v>
      </c>
      <c r="S1359" s="10">
        <f>(((J1359/60)/60)/24)+DATE(1970,1,1)+(-5/24)</f>
        <v>40945.636979166666</v>
      </c>
      <c r="T1359" s="10">
        <f>(((I1359/60)/60)/24)+DATE(1970,1,1)+(-5/24)</f>
        <v>40985.595312499994</v>
      </c>
    </row>
    <row r="1360" spans="1:20" ht="43.2" x14ac:dyDescent="0.3">
      <c r="A1360">
        <v>1500</v>
      </c>
      <c r="B1360" s="3" t="s">
        <v>1500</v>
      </c>
      <c r="C1360" s="3" t="s">
        <v>5609</v>
      </c>
      <c r="D1360">
        <v>2800</v>
      </c>
      <c r="E1360">
        <v>701</v>
      </c>
      <c r="F1360" t="s">
        <v>8220</v>
      </c>
      <c r="G1360" t="s">
        <v>8223</v>
      </c>
      <c r="H1360" t="s">
        <v>8245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8274</v>
      </c>
      <c r="O1360" s="5">
        <f>((E1360/D1360) *100)</f>
        <v>25.035714285714285</v>
      </c>
      <c r="P1360" s="6">
        <f>IF(L1360 = 0, 0, E1360/L1360)</f>
        <v>46.733333333333334</v>
      </c>
      <c r="Q1360" t="str">
        <f>MID(N1360,1,FIND("/",N1360,1)-1)</f>
        <v>publishing</v>
      </c>
      <c r="R1360" t="str">
        <f>MID(N1360,FIND("/",N1360,1)+1,LEN(N1360))</f>
        <v>fiction</v>
      </c>
      <c r="S1360" s="10">
        <f>(((J1360/60)/60)/24)+DATE(1970,1,1)+(-5/24)</f>
        <v>41365.69626157407</v>
      </c>
      <c r="T1360" s="10">
        <f>(((I1360/60)/60)/24)+DATE(1970,1,1)+(-5/24)</f>
        <v>41395.69626157407</v>
      </c>
    </row>
    <row r="1361" spans="1:20" ht="43.2" x14ac:dyDescent="0.3">
      <c r="A1361">
        <v>3513</v>
      </c>
      <c r="B1361" s="3" t="s">
        <v>3511</v>
      </c>
      <c r="C1361" s="3" t="s">
        <v>7622</v>
      </c>
      <c r="D1361">
        <v>2800</v>
      </c>
      <c r="E1361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8270</v>
      </c>
      <c r="O1361" s="5">
        <f>((E1361/D1361) *100)</f>
        <v>118.39285714285714</v>
      </c>
      <c r="P1361" s="6">
        <f>IF(L1361 = 0, 0, E1361/L1361)</f>
        <v>75.340909090909093</v>
      </c>
      <c r="Q1361" t="str">
        <f>MID(N1361,1,FIND("/",N1361,1)-1)</f>
        <v>theater</v>
      </c>
      <c r="R1361" t="str">
        <f>MID(N1361,FIND("/",N1361,1)+1,LEN(N1361))</f>
        <v>plays</v>
      </c>
      <c r="S1361" s="10">
        <f>(((J1361/60)/60)/24)+DATE(1970,1,1)+(-5/24)</f>
        <v>41780.887870370367</v>
      </c>
      <c r="T1361" s="10">
        <f>(((I1361/60)/60)/24)+DATE(1970,1,1)+(-5/24)</f>
        <v>41793.999305555553</v>
      </c>
    </row>
    <row r="1362" spans="1:20" ht="43.2" x14ac:dyDescent="0.3">
      <c r="A1362">
        <v>162</v>
      </c>
      <c r="B1362" s="3" t="s">
        <v>163</v>
      </c>
      <c r="C1362" s="3" t="s">
        <v>4271</v>
      </c>
      <c r="D1362">
        <v>2800</v>
      </c>
      <c r="E1362">
        <v>435</v>
      </c>
      <c r="F1362" t="s">
        <v>8220</v>
      </c>
      <c r="G1362" t="s">
        <v>8223</v>
      </c>
      <c r="H1362" t="s">
        <v>8245</v>
      </c>
      <c r="I1362">
        <v>1408232520</v>
      </c>
      <c r="J1362">
        <v>1405393356</v>
      </c>
      <c r="K1362" t="b">
        <v>0</v>
      </c>
      <c r="L1362">
        <v>10</v>
      </c>
      <c r="M1362" t="b">
        <v>0</v>
      </c>
      <c r="N1362" t="s">
        <v>8267</v>
      </c>
      <c r="O1362" s="5">
        <f>((E1362/D1362) *100)</f>
        <v>15.535714285714286</v>
      </c>
      <c r="P1362" s="6">
        <f>IF(L1362 = 0, 0, E1362/L1362)</f>
        <v>43.5</v>
      </c>
      <c r="Q1362" t="str">
        <f>MID(N1362,1,FIND("/",N1362,1)-1)</f>
        <v>film &amp; video</v>
      </c>
      <c r="R1362" t="str">
        <f>MID(N1362,FIND("/",N1362,1)+1,LEN(N1362))</f>
        <v>drama</v>
      </c>
      <c r="S1362" s="10">
        <f>(((J1362/60)/60)/24)+DATE(1970,1,1)+(-5/24)</f>
        <v>41834.91847222222</v>
      </c>
      <c r="T1362" s="10">
        <f>(((I1362/60)/60)/24)+DATE(1970,1,1)+(-5/24)</f>
        <v>41867.779166666667</v>
      </c>
    </row>
    <row r="1363" spans="1:20" ht="43.2" x14ac:dyDescent="0.3">
      <c r="A1363">
        <v>1390</v>
      </c>
      <c r="B1363" s="3" t="s">
        <v>1390</v>
      </c>
      <c r="C1363" s="3" t="s">
        <v>5499</v>
      </c>
      <c r="D1363">
        <v>2800</v>
      </c>
      <c r="E1363">
        <v>3055</v>
      </c>
      <c r="F1363" t="s">
        <v>8218</v>
      </c>
      <c r="G1363" t="s">
        <v>8223</v>
      </c>
      <c r="H1363" t="s">
        <v>8245</v>
      </c>
      <c r="I1363">
        <v>1430154720</v>
      </c>
      <c r="J1363">
        <v>1427224606</v>
      </c>
      <c r="K1363" t="b">
        <v>0</v>
      </c>
      <c r="L1363">
        <v>19</v>
      </c>
      <c r="M1363" t="b">
        <v>1</v>
      </c>
      <c r="N1363" t="s">
        <v>8275</v>
      </c>
      <c r="O1363" s="5">
        <f>((E1363/D1363) *100)</f>
        <v>109.10714285714285</v>
      </c>
      <c r="P1363" s="6">
        <f>IF(L1363 = 0, 0, E1363/L1363)</f>
        <v>160.78947368421052</v>
      </c>
      <c r="Q1363" t="str">
        <f>MID(N1363,1,FIND("/",N1363,1)-1)</f>
        <v>music</v>
      </c>
      <c r="R1363" t="str">
        <f>MID(N1363,FIND("/",N1363,1)+1,LEN(N1363))</f>
        <v>rock</v>
      </c>
      <c r="S1363" s="10">
        <f>(((J1363/60)/60)/24)+DATE(1970,1,1)+(-5/24)</f>
        <v>42087.594976851848</v>
      </c>
      <c r="T1363" s="10">
        <f>(((I1363/60)/60)/24)+DATE(1970,1,1)+(-5/24)</f>
        <v>42121.508333333331</v>
      </c>
    </row>
    <row r="1364" spans="1:20" ht="43.2" x14ac:dyDescent="0.3">
      <c r="A1364">
        <v>3238</v>
      </c>
      <c r="B1364" s="3" t="s">
        <v>3237</v>
      </c>
      <c r="C1364" s="3" t="s">
        <v>7347</v>
      </c>
      <c r="D1364">
        <v>2800</v>
      </c>
      <c r="E1364">
        <v>3145</v>
      </c>
      <c r="F1364" t="s">
        <v>8218</v>
      </c>
      <c r="G1364" t="s">
        <v>8224</v>
      </c>
      <c r="H1364" t="s">
        <v>8246</v>
      </c>
      <c r="I1364">
        <v>1435752898</v>
      </c>
      <c r="J1364">
        <v>1433160898</v>
      </c>
      <c r="K1364" t="b">
        <v>1</v>
      </c>
      <c r="L1364">
        <v>79</v>
      </c>
      <c r="M1364" t="b">
        <v>1</v>
      </c>
      <c r="N1364" t="s">
        <v>8270</v>
      </c>
      <c r="O1364" s="5">
        <f>((E1364/D1364) *100)</f>
        <v>112.32142857142857</v>
      </c>
      <c r="P1364" s="6">
        <f>IF(L1364 = 0, 0, E1364/L1364)</f>
        <v>39.810126582278478</v>
      </c>
      <c r="Q1364" t="str">
        <f>MID(N1364,1,FIND("/",N1364,1)-1)</f>
        <v>theater</v>
      </c>
      <c r="R1364" t="str">
        <f>MID(N1364,FIND("/",N1364,1)+1,LEN(N1364))</f>
        <v>plays</v>
      </c>
      <c r="S1364" s="10">
        <f>(((J1364/60)/60)/24)+DATE(1970,1,1)+(-5/24)</f>
        <v>42156.302060185182</v>
      </c>
      <c r="T1364" s="10">
        <f>(((I1364/60)/60)/24)+DATE(1970,1,1)+(-5/24)</f>
        <v>42186.302060185182</v>
      </c>
    </row>
    <row r="1365" spans="1:20" ht="43.2" x14ac:dyDescent="0.3">
      <c r="A1365">
        <v>2236</v>
      </c>
      <c r="B1365" s="3" t="s">
        <v>2236</v>
      </c>
      <c r="C1365" s="3" t="s">
        <v>6345</v>
      </c>
      <c r="D1365">
        <v>2800</v>
      </c>
      <c r="E1365">
        <v>15039</v>
      </c>
      <c r="F1365" t="s">
        <v>8218</v>
      </c>
      <c r="G1365" t="s">
        <v>8223</v>
      </c>
      <c r="H1365" t="s">
        <v>8245</v>
      </c>
      <c r="I1365">
        <v>1454338123</v>
      </c>
      <c r="J1365">
        <v>1451746123</v>
      </c>
      <c r="K1365" t="b">
        <v>0</v>
      </c>
      <c r="L1365">
        <v>680</v>
      </c>
      <c r="M1365" t="b">
        <v>1</v>
      </c>
      <c r="N1365" t="s">
        <v>8296</v>
      </c>
      <c r="O1365" s="5">
        <f>((E1365/D1365) *100)</f>
        <v>537.10714285714289</v>
      </c>
      <c r="P1365" s="6">
        <f>IF(L1365 = 0, 0, E1365/L1365)</f>
        <v>22.116176470588236</v>
      </c>
      <c r="Q1365" t="str">
        <f>MID(N1365,1,FIND("/",N1365,1)-1)</f>
        <v>games</v>
      </c>
      <c r="R1365" t="str">
        <f>MID(N1365,FIND("/",N1365,1)+1,LEN(N1365))</f>
        <v>tabletop games</v>
      </c>
      <c r="S1365" s="10">
        <f>(((J1365/60)/60)/24)+DATE(1970,1,1)+(-5/24)</f>
        <v>42371.408831018511</v>
      </c>
      <c r="T1365" s="10">
        <f>(((I1365/60)/60)/24)+DATE(1970,1,1)+(-5/24)</f>
        <v>42401.408831018511</v>
      </c>
    </row>
    <row r="1366" spans="1:20" ht="57.6" x14ac:dyDescent="0.3">
      <c r="A1366">
        <v>3469</v>
      </c>
      <c r="B1366" s="3" t="s">
        <v>3467</v>
      </c>
      <c r="C1366" s="3" t="s">
        <v>7578</v>
      </c>
      <c r="D1366">
        <v>2800</v>
      </c>
      <c r="E1366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8270</v>
      </c>
      <c r="O1366" s="5">
        <f>((E1366/D1366) *100)</f>
        <v>113.39285714285714</v>
      </c>
      <c r="P1366" s="6">
        <f>IF(L1366 = 0, 0, E1366/L1366)</f>
        <v>50.396825396825399</v>
      </c>
      <c r="Q1366" t="str">
        <f>MID(N1366,1,FIND("/",N1366,1)-1)</f>
        <v>theater</v>
      </c>
      <c r="R1366" t="str">
        <f>MID(N1366,FIND("/",N1366,1)+1,LEN(N1366))</f>
        <v>plays</v>
      </c>
      <c r="S1366" s="10">
        <f>(((J1366/60)/60)/24)+DATE(1970,1,1)+(-5/24)</f>
        <v>42458.433391203704</v>
      </c>
      <c r="T1366" s="10">
        <f>(((I1366/60)/60)/24)+DATE(1970,1,1)+(-5/24)</f>
        <v>42488.433391203704</v>
      </c>
    </row>
    <row r="1367" spans="1:20" ht="43.2" x14ac:dyDescent="0.3">
      <c r="A1367">
        <v>2813</v>
      </c>
      <c r="B1367" s="3" t="s">
        <v>2812</v>
      </c>
      <c r="C1367" s="3" t="s">
        <v>6922</v>
      </c>
      <c r="D1367">
        <v>2800</v>
      </c>
      <c r="E1367">
        <v>3572.12</v>
      </c>
      <c r="F1367" t="s">
        <v>8218</v>
      </c>
      <c r="G1367" t="s">
        <v>8223</v>
      </c>
      <c r="H1367" t="s">
        <v>8245</v>
      </c>
      <c r="I1367">
        <v>1481737761</v>
      </c>
      <c r="J1367">
        <v>1479577761</v>
      </c>
      <c r="K1367" t="b">
        <v>0</v>
      </c>
      <c r="L1367">
        <v>96</v>
      </c>
      <c r="M1367" t="b">
        <v>1</v>
      </c>
      <c r="N1367" t="s">
        <v>8270</v>
      </c>
      <c r="O1367" s="5">
        <f>((E1367/D1367) *100)</f>
        <v>127.57571428571428</v>
      </c>
      <c r="P1367" s="6">
        <f>IF(L1367 = 0, 0, E1367/L1367)</f>
        <v>37.209583333333335</v>
      </c>
      <c r="Q1367" t="str">
        <f>MID(N1367,1,FIND("/",N1367,1)-1)</f>
        <v>theater</v>
      </c>
      <c r="R1367" t="str">
        <f>MID(N1367,FIND("/",N1367,1)+1,LEN(N1367))</f>
        <v>plays</v>
      </c>
      <c r="S1367" s="10">
        <f>(((J1367/60)/60)/24)+DATE(1970,1,1)+(-5/24)</f>
        <v>42693.534270833326</v>
      </c>
      <c r="T1367" s="10">
        <f>(((I1367/60)/60)/24)+DATE(1970,1,1)+(-5/24)</f>
        <v>42718.534270833326</v>
      </c>
    </row>
    <row r="1368" spans="1:20" ht="28.8" x14ac:dyDescent="0.3">
      <c r="A1368">
        <v>405</v>
      </c>
      <c r="B1368" s="3" t="s">
        <v>405</v>
      </c>
      <c r="C1368" s="3" t="s">
        <v>4514</v>
      </c>
      <c r="D1368">
        <v>2820</v>
      </c>
      <c r="E136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8268</v>
      </c>
      <c r="O1368" s="5">
        <f>((E1368/D1368) *100)</f>
        <v>107.65957446808511</v>
      </c>
      <c r="P1368" s="6">
        <f>IF(L1368 = 0, 0, E1368/L1368)</f>
        <v>55.2</v>
      </c>
      <c r="Q1368" t="str">
        <f>MID(N1368,1,FIND("/",N1368,1)-1)</f>
        <v>film &amp; video</v>
      </c>
      <c r="R1368" t="str">
        <f>MID(N1368,FIND("/",N1368,1)+1,LEN(N1368))</f>
        <v>documentary</v>
      </c>
      <c r="S1368" s="10">
        <f>(((J1368/60)/60)/24)+DATE(1970,1,1)+(-5/24)</f>
        <v>41673.876608796294</v>
      </c>
      <c r="T1368" s="10">
        <f>(((I1368/60)/60)/24)+DATE(1970,1,1)+(-5/24)</f>
        <v>41703.876608796294</v>
      </c>
    </row>
    <row r="1369" spans="1:20" ht="57.6" x14ac:dyDescent="0.3">
      <c r="A1369">
        <v>3969</v>
      </c>
      <c r="B1369" s="3" t="s">
        <v>3965</v>
      </c>
      <c r="C1369" s="3" t="s">
        <v>8075</v>
      </c>
      <c r="D1369">
        <v>2825</v>
      </c>
      <c r="E1369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8270</v>
      </c>
      <c r="O1369" s="5">
        <f>((E1369/D1369) *100)</f>
        <v>7.4690265486725664</v>
      </c>
      <c r="P1369" s="6">
        <f>IF(L1369 = 0, 0, E1369/L1369)</f>
        <v>35.166666666666664</v>
      </c>
      <c r="Q1369" t="str">
        <f>MID(N1369,1,FIND("/",N1369,1)-1)</f>
        <v>theater</v>
      </c>
      <c r="R1369" t="str">
        <f>MID(N1369,FIND("/",N1369,1)+1,LEN(N1369))</f>
        <v>plays</v>
      </c>
      <c r="S1369" s="10">
        <f>(((J1369/60)/60)/24)+DATE(1970,1,1)+(-5/24)</f>
        <v>42601.646365740737</v>
      </c>
      <c r="T1369" s="10">
        <f>(((I1369/60)/60)/24)+DATE(1970,1,1)+(-5/24)</f>
        <v>42610.954861111109</v>
      </c>
    </row>
    <row r="1370" spans="1:20" ht="43.2" x14ac:dyDescent="0.3">
      <c r="A1370">
        <v>3705</v>
      </c>
      <c r="B1370" s="3" t="s">
        <v>3701</v>
      </c>
      <c r="C1370" s="3" t="s">
        <v>7814</v>
      </c>
      <c r="D1370">
        <v>2827</v>
      </c>
      <c r="E1370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8270</v>
      </c>
      <c r="O1370" s="5">
        <f>((E1370/D1370) *100)</f>
        <v>103.46657233816768</v>
      </c>
      <c r="P1370" s="6">
        <f>IF(L1370 = 0, 0, E1370/L1370)</f>
        <v>83.571428571428569</v>
      </c>
      <c r="Q1370" t="str">
        <f>MID(N1370,1,FIND("/",N1370,1)-1)</f>
        <v>theater</v>
      </c>
      <c r="R1370" t="str">
        <f>MID(N1370,FIND("/",N1370,1)+1,LEN(N1370))</f>
        <v>plays</v>
      </c>
      <c r="S1370" s="10">
        <f>(((J1370/60)/60)/24)+DATE(1970,1,1)+(-5/24)</f>
        <v>41792.334652777776</v>
      </c>
      <c r="T1370" s="10">
        <f>(((I1370/60)/60)/24)+DATE(1970,1,1)+(-5/24)</f>
        <v>41813.541666666664</v>
      </c>
    </row>
    <row r="1371" spans="1:20" ht="43.2" x14ac:dyDescent="0.3">
      <c r="A1371">
        <v>1722</v>
      </c>
      <c r="B1371" s="3" t="s">
        <v>1722</v>
      </c>
      <c r="C1371" s="3" t="s">
        <v>5831</v>
      </c>
      <c r="D1371">
        <v>2880</v>
      </c>
      <c r="E1371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8292</v>
      </c>
      <c r="O1371" s="5">
        <f>((E1371/D1371) *100)</f>
        <v>3.4722222222222224E-2</v>
      </c>
      <c r="P1371" s="6">
        <f>IF(L1371 = 0, 0, E1371/L1371)</f>
        <v>1</v>
      </c>
      <c r="Q1371" t="str">
        <f>MID(N1371,1,FIND("/",N1371,1)-1)</f>
        <v>music</v>
      </c>
      <c r="R1371" t="str">
        <f>MID(N1371,FIND("/",N1371,1)+1,LEN(N1371))</f>
        <v>faith</v>
      </c>
      <c r="S1371" s="10">
        <f>(((J1371/60)/60)/24)+DATE(1970,1,1)+(-5/24)</f>
        <v>42425.752650462957</v>
      </c>
      <c r="T1371" s="10">
        <f>(((I1371/60)/60)/24)+DATE(1970,1,1)+(-5/24)</f>
        <v>42462.798611111109</v>
      </c>
    </row>
    <row r="1372" spans="1:20" ht="43.2" x14ac:dyDescent="0.3">
      <c r="A1372">
        <v>3937</v>
      </c>
      <c r="B1372" s="3" t="s">
        <v>3933</v>
      </c>
      <c r="C1372" s="3" t="s">
        <v>8044</v>
      </c>
      <c r="D1372">
        <v>2885</v>
      </c>
      <c r="E1372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8270</v>
      </c>
      <c r="O1372" s="5">
        <f>((E1372/D1372) *100)</f>
        <v>86.135181975736558</v>
      </c>
      <c r="P1372" s="6">
        <f>IF(L1372 = 0, 0, E1372/L1372)</f>
        <v>248.5</v>
      </c>
      <c r="Q1372" t="str">
        <f>MID(N1372,1,FIND("/",N1372,1)-1)</f>
        <v>theater</v>
      </c>
      <c r="R1372" t="str">
        <f>MID(N1372,FIND("/",N1372,1)+1,LEN(N1372))</f>
        <v>plays</v>
      </c>
      <c r="S1372" s="10">
        <f>(((J1372/60)/60)/24)+DATE(1970,1,1)+(-5/24)</f>
        <v>42534.423148148147</v>
      </c>
      <c r="T1372" s="10">
        <f>(((I1372/60)/60)/24)+DATE(1970,1,1)+(-5/24)</f>
        <v>42562.423148148147</v>
      </c>
    </row>
    <row r="1373" spans="1:20" ht="43.2" x14ac:dyDescent="0.3">
      <c r="A1373">
        <v>2865</v>
      </c>
      <c r="B1373" s="3" t="s">
        <v>2864</v>
      </c>
      <c r="C1373" s="3" t="s">
        <v>6974</v>
      </c>
      <c r="D1373">
        <v>2888</v>
      </c>
      <c r="E1373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8270</v>
      </c>
      <c r="O1373" s="5">
        <f>((E1373/D1373) *100)</f>
        <v>0</v>
      </c>
      <c r="P1373" s="6">
        <f>IF(L1373 = 0, 0, E1373/L1373)</f>
        <v>0</v>
      </c>
      <c r="Q1373" t="str">
        <f>MID(N1373,1,FIND("/",N1373,1)-1)</f>
        <v>theater</v>
      </c>
      <c r="R1373" t="str">
        <f>MID(N1373,FIND("/",N1373,1)+1,LEN(N1373))</f>
        <v>plays</v>
      </c>
      <c r="S1373" s="10">
        <f>(((J1373/60)/60)/24)+DATE(1970,1,1)+(-5/24)</f>
        <v>41949.905775462961</v>
      </c>
      <c r="T1373" s="10">
        <f>(((I1373/60)/60)/24)+DATE(1970,1,1)+(-5/24)</f>
        <v>42009.905775462961</v>
      </c>
    </row>
    <row r="1374" spans="1:20" ht="28.8" x14ac:dyDescent="0.3">
      <c r="A1374">
        <v>907</v>
      </c>
      <c r="B1374" s="3" t="s">
        <v>907</v>
      </c>
      <c r="C1374" s="3" t="s">
        <v>5016</v>
      </c>
      <c r="D1374">
        <v>2900</v>
      </c>
      <c r="E1374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8277</v>
      </c>
      <c r="O1374" s="5">
        <f>((E1374/D1374) *100)</f>
        <v>0</v>
      </c>
      <c r="P1374" s="6">
        <f>IF(L1374 = 0, 0, E1374/L1374)</f>
        <v>0</v>
      </c>
      <c r="Q1374" t="str">
        <f>MID(N1374,1,FIND("/",N1374,1)-1)</f>
        <v>music</v>
      </c>
      <c r="R1374" t="str">
        <f>MID(N1374,FIND("/",N1374,1)+1,LEN(N1374))</f>
        <v>jazz</v>
      </c>
      <c r="S1374" s="10">
        <f>(((J1374/60)/60)/24)+DATE(1970,1,1)+(-5/24)</f>
        <v>40766.9840625</v>
      </c>
      <c r="T1374" s="10">
        <f>(((I1374/60)/60)/24)+DATE(1970,1,1)+(-5/24)</f>
        <v>40796.9840625</v>
      </c>
    </row>
    <row r="1375" spans="1:20" ht="43.2" x14ac:dyDescent="0.3">
      <c r="A1375">
        <v>1490</v>
      </c>
      <c r="B1375" s="3" t="s">
        <v>1490</v>
      </c>
      <c r="C1375" s="3" t="s">
        <v>5599</v>
      </c>
      <c r="D1375">
        <v>2900</v>
      </c>
      <c r="E1375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8274</v>
      </c>
      <c r="O1375" s="5">
        <f>((E1375/D1375) *100)</f>
        <v>30.862068965517242</v>
      </c>
      <c r="P1375" s="6">
        <f>IF(L1375 = 0, 0, E1375/L1375)</f>
        <v>47.10526315789474</v>
      </c>
      <c r="Q1375" t="str">
        <f>MID(N1375,1,FIND("/",N1375,1)-1)</f>
        <v>publishing</v>
      </c>
      <c r="R1375" t="str">
        <f>MID(N1375,FIND("/",N1375,1)+1,LEN(N1375))</f>
        <v>fiction</v>
      </c>
      <c r="S1375" s="10">
        <f>(((J1375/60)/60)/24)+DATE(1970,1,1)+(-5/24)</f>
        <v>41520.352708333332</v>
      </c>
      <c r="T1375" s="10">
        <f>(((I1375/60)/60)/24)+DATE(1970,1,1)+(-5/24)</f>
        <v>41549.352708333332</v>
      </c>
    </row>
    <row r="1376" spans="1:20" ht="57.6" x14ac:dyDescent="0.3">
      <c r="A1376">
        <v>3401</v>
      </c>
      <c r="B1376" s="3" t="s">
        <v>3399</v>
      </c>
      <c r="C1376" s="3" t="s">
        <v>7510</v>
      </c>
      <c r="D1376">
        <v>2900</v>
      </c>
      <c r="E1376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8270</v>
      </c>
      <c r="O1376" s="5">
        <f>((E1376/D1376) *100)</f>
        <v>101.86206896551724</v>
      </c>
      <c r="P1376" s="6">
        <f>IF(L1376 = 0, 0, E1376/L1376)</f>
        <v>44.757575757575758</v>
      </c>
      <c r="Q1376" t="str">
        <f>MID(N1376,1,FIND("/",N1376,1)-1)</f>
        <v>theater</v>
      </c>
      <c r="R1376" t="str">
        <f>MID(N1376,FIND("/",N1376,1)+1,LEN(N1376))</f>
        <v>plays</v>
      </c>
      <c r="S1376" s="10">
        <f>(((J1376/60)/60)/24)+DATE(1970,1,1)+(-5/24)</f>
        <v>42193.5155787037</v>
      </c>
      <c r="T1376" s="10">
        <f>(((I1376/60)/60)/24)+DATE(1970,1,1)+(-5/24)</f>
        <v>42223.5155787037</v>
      </c>
    </row>
    <row r="1377" spans="1:20" ht="28.8" x14ac:dyDescent="0.3">
      <c r="A1377">
        <v>746</v>
      </c>
      <c r="B1377" s="3" t="s">
        <v>746</v>
      </c>
      <c r="C1377" s="3" t="s">
        <v>4855</v>
      </c>
      <c r="D1377">
        <v>2987</v>
      </c>
      <c r="E137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8273</v>
      </c>
      <c r="O1377" s="5">
        <f>((E1377/D1377) *100)</f>
        <v>111.08135252761969</v>
      </c>
      <c r="P1377" s="6">
        <f>IF(L1377 = 0, 0, E1377/L1377)</f>
        <v>34.206185567010309</v>
      </c>
      <c r="Q1377" t="str">
        <f>MID(N1377,1,FIND("/",N1377,1)-1)</f>
        <v>publishing</v>
      </c>
      <c r="R1377" t="str">
        <f>MID(N1377,FIND("/",N1377,1)+1,LEN(N1377))</f>
        <v>nonfiction</v>
      </c>
      <c r="S1377" s="10">
        <f>(((J1377/60)/60)/24)+DATE(1970,1,1)+(-5/24)</f>
        <v>41156.834594907406</v>
      </c>
      <c r="T1377" s="10">
        <f>(((I1377/60)/60)/24)+DATE(1970,1,1)+(-5/24)</f>
        <v>41174.957638888889</v>
      </c>
    </row>
    <row r="1378" spans="1:20" ht="43.2" x14ac:dyDescent="0.3">
      <c r="A1378">
        <v>157</v>
      </c>
      <c r="B1378" s="3" t="s">
        <v>158</v>
      </c>
      <c r="C1378" s="3" t="s">
        <v>4266</v>
      </c>
      <c r="D1378">
        <v>2995</v>
      </c>
      <c r="E137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8266</v>
      </c>
      <c r="O1378" s="5">
        <f>((E1378/D1378) *100)</f>
        <v>0.26711185308848079</v>
      </c>
      <c r="P1378" s="6">
        <f>IF(L1378 = 0, 0, E1378/L1378)</f>
        <v>4</v>
      </c>
      <c r="Q1378" t="str">
        <f>MID(N1378,1,FIND("/",N1378,1)-1)</f>
        <v>film &amp; video</v>
      </c>
      <c r="R1378" t="str">
        <f>MID(N1378,FIND("/",N1378,1)+1,LEN(N1378))</f>
        <v>science fiction</v>
      </c>
      <c r="S1378" s="10">
        <f>(((J1378/60)/60)/24)+DATE(1970,1,1)+(-5/24)</f>
        <v>42396.703379629624</v>
      </c>
      <c r="T1378" s="10">
        <f>(((I1378/60)/60)/24)+DATE(1970,1,1)+(-5/24)</f>
        <v>42426.703379629624</v>
      </c>
    </row>
    <row r="1379" spans="1:20" ht="28.8" x14ac:dyDescent="0.3">
      <c r="A1379">
        <v>1276</v>
      </c>
      <c r="B1379" s="3" t="s">
        <v>1276</v>
      </c>
      <c r="C1379" s="3" t="s">
        <v>5385</v>
      </c>
      <c r="D1379">
        <v>3000</v>
      </c>
      <c r="E1379">
        <v>3132.63</v>
      </c>
      <c r="F1379" t="s">
        <v>8218</v>
      </c>
      <c r="G1379" t="s">
        <v>8223</v>
      </c>
      <c r="H1379" t="s">
        <v>8245</v>
      </c>
      <c r="I1379">
        <v>1251777600</v>
      </c>
      <c r="J1379">
        <v>1247504047</v>
      </c>
      <c r="K1379" t="b">
        <v>1</v>
      </c>
      <c r="L1379">
        <v>68</v>
      </c>
      <c r="M1379" t="b">
        <v>1</v>
      </c>
      <c r="N1379" t="s">
        <v>8275</v>
      </c>
      <c r="O1379" s="5">
        <f>((E1379/D1379) *100)</f>
        <v>104.42100000000001</v>
      </c>
      <c r="P1379" s="6">
        <f>IF(L1379 = 0, 0, E1379/L1379)</f>
        <v>46.06808823529412</v>
      </c>
      <c r="Q1379" t="str">
        <f>MID(N1379,1,FIND("/",N1379,1)-1)</f>
        <v>music</v>
      </c>
      <c r="R1379" t="str">
        <f>MID(N1379,FIND("/",N1379,1)+1,LEN(N1379))</f>
        <v>rock</v>
      </c>
      <c r="S1379" s="10">
        <f>(((J1379/60)/60)/24)+DATE(1970,1,1)+(-5/24)</f>
        <v>40007.49591435185</v>
      </c>
      <c r="T1379" s="10">
        <f>(((I1379/60)/60)/24)+DATE(1970,1,1)+(-5/24)</f>
        <v>40056.958333333328</v>
      </c>
    </row>
    <row r="1380" spans="1:20" ht="28.8" x14ac:dyDescent="0.3">
      <c r="A1380">
        <v>2028</v>
      </c>
      <c r="B1380" s="3" t="s">
        <v>2028</v>
      </c>
      <c r="C1380" s="3" t="s">
        <v>6137</v>
      </c>
      <c r="D1380">
        <v>3000</v>
      </c>
      <c r="E1380">
        <v>3785</v>
      </c>
      <c r="F1380" t="s">
        <v>8218</v>
      </c>
      <c r="G1380" t="s">
        <v>8223</v>
      </c>
      <c r="H1380" t="s">
        <v>8245</v>
      </c>
      <c r="I1380">
        <v>1268690100</v>
      </c>
      <c r="J1380">
        <v>1265493806</v>
      </c>
      <c r="K1380" t="b">
        <v>1</v>
      </c>
      <c r="L1380">
        <v>79</v>
      </c>
      <c r="M1380" t="b">
        <v>1</v>
      </c>
      <c r="N1380" t="s">
        <v>8294</v>
      </c>
      <c r="O1380" s="5">
        <f>((E1380/D1380) *100)</f>
        <v>126.16666666666667</v>
      </c>
      <c r="P1380" s="6">
        <f>IF(L1380 = 0, 0, E1380/L1380)</f>
        <v>47.911392405063289</v>
      </c>
      <c r="Q1380" t="str">
        <f>MID(N1380,1,FIND("/",N1380,1)-1)</f>
        <v>technology</v>
      </c>
      <c r="R1380" t="str">
        <f>MID(N1380,FIND("/",N1380,1)+1,LEN(N1380))</f>
        <v>hardware</v>
      </c>
      <c r="S1380" s="10">
        <f>(((J1380/60)/60)/24)+DATE(1970,1,1)+(-5/24)</f>
        <v>40215.710717592592</v>
      </c>
      <c r="T1380" s="10">
        <f>(((I1380/60)/60)/24)+DATE(1970,1,1)+(-5/24)</f>
        <v>40252.704861111109</v>
      </c>
    </row>
    <row r="1381" spans="1:20" ht="43.2" x14ac:dyDescent="0.3">
      <c r="A1381">
        <v>272</v>
      </c>
      <c r="B1381" s="3" t="s">
        <v>272</v>
      </c>
      <c r="C1381" s="3" t="s">
        <v>4381</v>
      </c>
      <c r="D1381">
        <v>3000</v>
      </c>
      <c r="E1381">
        <v>5323.01</v>
      </c>
      <c r="F1381" t="s">
        <v>8218</v>
      </c>
      <c r="G1381" t="s">
        <v>8223</v>
      </c>
      <c r="H1381" t="s">
        <v>8245</v>
      </c>
      <c r="I1381">
        <v>1272480540</v>
      </c>
      <c r="J1381">
        <v>1267220191</v>
      </c>
      <c r="K1381" t="b">
        <v>1</v>
      </c>
      <c r="L1381">
        <v>65</v>
      </c>
      <c r="M1381" t="b">
        <v>1</v>
      </c>
      <c r="N1381" t="s">
        <v>8268</v>
      </c>
      <c r="O1381" s="5">
        <f>((E1381/D1381) *100)</f>
        <v>177.43366666666668</v>
      </c>
      <c r="P1381" s="6">
        <f>IF(L1381 = 0, 0, E1381/L1381)</f>
        <v>81.892461538461546</v>
      </c>
      <c r="Q1381" t="str">
        <f>MID(N1381,1,FIND("/",N1381,1)-1)</f>
        <v>film &amp; video</v>
      </c>
      <c r="R1381" t="str">
        <f>MID(N1381,FIND("/",N1381,1)+1,LEN(N1381))</f>
        <v>documentary</v>
      </c>
      <c r="S1381" s="10">
        <f>(((J1381/60)/60)/24)+DATE(1970,1,1)+(-5/24)</f>
        <v>40235.692025462959</v>
      </c>
      <c r="T1381" s="10">
        <f>(((I1381/60)/60)/24)+DATE(1970,1,1)+(-5/24)</f>
        <v>40296.575694444444</v>
      </c>
    </row>
    <row r="1382" spans="1:20" ht="43.2" x14ac:dyDescent="0.3">
      <c r="A1382">
        <v>2088</v>
      </c>
      <c r="B1382" s="3" t="s">
        <v>2088</v>
      </c>
      <c r="C1382" s="3" t="s">
        <v>6197</v>
      </c>
      <c r="D1382">
        <v>3000</v>
      </c>
      <c r="E1382">
        <v>3465.32</v>
      </c>
      <c r="F1382" t="s">
        <v>8218</v>
      </c>
      <c r="G1382" t="s">
        <v>8223</v>
      </c>
      <c r="H1382" t="s">
        <v>8245</v>
      </c>
      <c r="I1382">
        <v>1284177540</v>
      </c>
      <c r="J1382">
        <v>1281028152</v>
      </c>
      <c r="K1382" t="b">
        <v>0</v>
      </c>
      <c r="L1382">
        <v>75</v>
      </c>
      <c r="M1382" t="b">
        <v>1</v>
      </c>
      <c r="N1382" t="s">
        <v>8278</v>
      </c>
      <c r="O1382" s="5">
        <f>((E1382/D1382) *100)</f>
        <v>115.51066666666668</v>
      </c>
      <c r="P1382" s="6">
        <f>IF(L1382 = 0, 0, E1382/L1382)</f>
        <v>46.204266666666669</v>
      </c>
      <c r="Q1382" t="str">
        <f>MID(N1382,1,FIND("/",N1382,1)-1)</f>
        <v>music</v>
      </c>
      <c r="R1382" t="str">
        <f>MID(N1382,FIND("/",N1382,1)+1,LEN(N1382))</f>
        <v>indie rock</v>
      </c>
      <c r="S1382" s="10">
        <f>(((J1382/60)/60)/24)+DATE(1970,1,1)+(-5/24)</f>
        <v>40395.506388888884</v>
      </c>
      <c r="T1382" s="10">
        <f>(((I1382/60)/60)/24)+DATE(1970,1,1)+(-5/24)</f>
        <v>40431.957638888889</v>
      </c>
    </row>
    <row r="1383" spans="1:20" ht="43.2" x14ac:dyDescent="0.3">
      <c r="A1383">
        <v>91</v>
      </c>
      <c r="B1383" s="3" t="s">
        <v>93</v>
      </c>
      <c r="C1383" s="3" t="s">
        <v>4201</v>
      </c>
      <c r="D1383">
        <v>3000</v>
      </c>
      <c r="E1383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8265</v>
      </c>
      <c r="O1383" s="5">
        <f>((E1383/D1383) *100)</f>
        <v>120</v>
      </c>
      <c r="P1383" s="6">
        <f>IF(L1383 = 0, 0, E1383/L1383)</f>
        <v>78.260869565217391</v>
      </c>
      <c r="Q1383" t="str">
        <f>MID(N1383,1,FIND("/",N1383,1)-1)</f>
        <v>film &amp; video</v>
      </c>
      <c r="R1383" t="str">
        <f>MID(N1383,FIND("/",N1383,1)+1,LEN(N1383))</f>
        <v>shorts</v>
      </c>
      <c r="S1383" s="10">
        <f>(((J1383/60)/60)/24)+DATE(1970,1,1)+(-5/24)</f>
        <v>40619.194027777776</v>
      </c>
      <c r="T1383" s="10">
        <f>(((I1383/60)/60)/24)+DATE(1970,1,1)+(-5/24)</f>
        <v>40680.194027777776</v>
      </c>
    </row>
    <row r="1384" spans="1:20" ht="43.2" x14ac:dyDescent="0.3">
      <c r="A1384">
        <v>3153</v>
      </c>
      <c r="B1384" s="3" t="s">
        <v>3152</v>
      </c>
      <c r="C1384" s="3" t="s">
        <v>7262</v>
      </c>
      <c r="D1384">
        <v>3000</v>
      </c>
      <c r="E1384">
        <v>10067.5</v>
      </c>
      <c r="F1384" t="s">
        <v>8218</v>
      </c>
      <c r="G1384" t="s">
        <v>8223</v>
      </c>
      <c r="H1384" t="s">
        <v>8245</v>
      </c>
      <c r="I1384">
        <v>1304225940</v>
      </c>
      <c r="J1384">
        <v>1301542937</v>
      </c>
      <c r="K1384" t="b">
        <v>1</v>
      </c>
      <c r="L1384">
        <v>241</v>
      </c>
      <c r="M1384" t="b">
        <v>1</v>
      </c>
      <c r="N1384" t="s">
        <v>8270</v>
      </c>
      <c r="O1384" s="5">
        <f>((E1384/D1384) *100)</f>
        <v>335.58333333333337</v>
      </c>
      <c r="P1384" s="6">
        <f>IF(L1384 = 0, 0, E1384/L1384)</f>
        <v>41.773858921161825</v>
      </c>
      <c r="Q1384" t="str">
        <f>MID(N1384,1,FIND("/",N1384,1)-1)</f>
        <v>theater</v>
      </c>
      <c r="R1384" t="str">
        <f>MID(N1384,FIND("/",N1384,1)+1,LEN(N1384))</f>
        <v>plays</v>
      </c>
      <c r="S1384" s="10">
        <f>(((J1384/60)/60)/24)+DATE(1970,1,1)+(-5/24)</f>
        <v>40632.946030092593</v>
      </c>
      <c r="T1384" s="10">
        <f>(((I1384/60)/60)/24)+DATE(1970,1,1)+(-5/24)</f>
        <v>40663.999305555553</v>
      </c>
    </row>
    <row r="1385" spans="1:20" ht="43.2" x14ac:dyDescent="0.3">
      <c r="A1385">
        <v>1358</v>
      </c>
      <c r="B1385" s="3" t="s">
        <v>1358</v>
      </c>
      <c r="C1385" s="3" t="s">
        <v>5467</v>
      </c>
      <c r="D1385">
        <v>3000</v>
      </c>
      <c r="E1385">
        <v>3350</v>
      </c>
      <c r="F1385" t="s">
        <v>8218</v>
      </c>
      <c r="G1385" t="s">
        <v>8223</v>
      </c>
      <c r="H1385" t="s">
        <v>8245</v>
      </c>
      <c r="I1385">
        <v>1309009323</v>
      </c>
      <c r="J1385">
        <v>1306417323</v>
      </c>
      <c r="K1385" t="b">
        <v>0</v>
      </c>
      <c r="L1385">
        <v>49</v>
      </c>
      <c r="M1385" t="b">
        <v>1</v>
      </c>
      <c r="N1385" t="s">
        <v>8273</v>
      </c>
      <c r="O1385" s="5">
        <f>((E1385/D1385) *100)</f>
        <v>111.66666666666667</v>
      </c>
      <c r="P1385" s="6">
        <f>IF(L1385 = 0, 0, E1385/L1385)</f>
        <v>68.367346938775512</v>
      </c>
      <c r="Q1385" t="str">
        <f>MID(N1385,1,FIND("/",N1385,1)-1)</f>
        <v>publishing</v>
      </c>
      <c r="R1385" t="str">
        <f>MID(N1385,FIND("/",N1385,1)+1,LEN(N1385))</f>
        <v>nonfiction</v>
      </c>
      <c r="S1385" s="10">
        <f>(((J1385/60)/60)/24)+DATE(1970,1,1)+(-5/24)</f>
        <v>40689.362534722219</v>
      </c>
      <c r="T1385" s="10">
        <f>(((I1385/60)/60)/24)+DATE(1970,1,1)+(-5/24)</f>
        <v>40719.362534722219</v>
      </c>
    </row>
    <row r="1386" spans="1:20" ht="43.2" x14ac:dyDescent="0.3">
      <c r="A1386">
        <v>805</v>
      </c>
      <c r="B1386" s="3" t="s">
        <v>805</v>
      </c>
      <c r="C1386" s="3" t="s">
        <v>4914</v>
      </c>
      <c r="D1386">
        <v>3000</v>
      </c>
      <c r="E1386">
        <v>3150</v>
      </c>
      <c r="F1386" t="s">
        <v>8218</v>
      </c>
      <c r="G1386" t="s">
        <v>8223</v>
      </c>
      <c r="H1386" t="s">
        <v>8245</v>
      </c>
      <c r="I1386">
        <v>1310857200</v>
      </c>
      <c r="J1386">
        <v>1306525512</v>
      </c>
      <c r="K1386" t="b">
        <v>0</v>
      </c>
      <c r="L1386">
        <v>54</v>
      </c>
      <c r="M1386" t="b">
        <v>1</v>
      </c>
      <c r="N1386" t="s">
        <v>8275</v>
      </c>
      <c r="O1386" s="5">
        <f>((E1386/D1386) *100)</f>
        <v>105</v>
      </c>
      <c r="P1386" s="6">
        <f>IF(L1386 = 0, 0, E1386/L1386)</f>
        <v>58.333333333333336</v>
      </c>
      <c r="Q1386" t="str">
        <f>MID(N1386,1,FIND("/",N1386,1)-1)</f>
        <v>music</v>
      </c>
      <c r="R1386" t="str">
        <f>MID(N1386,FIND("/",N1386,1)+1,LEN(N1386))</f>
        <v>rock</v>
      </c>
      <c r="S1386" s="10">
        <f>(((J1386/60)/60)/24)+DATE(1970,1,1)+(-5/24)</f>
        <v>40690.614722222221</v>
      </c>
      <c r="T1386" s="10">
        <f>(((I1386/60)/60)/24)+DATE(1970,1,1)+(-5/24)</f>
        <v>40740.75</v>
      </c>
    </row>
    <row r="1387" spans="1:20" ht="43.2" x14ac:dyDescent="0.3">
      <c r="A1387">
        <v>1848</v>
      </c>
      <c r="B1387" s="3" t="s">
        <v>1848</v>
      </c>
      <c r="C1387" s="3" t="s">
        <v>5957</v>
      </c>
      <c r="D1387">
        <v>3000</v>
      </c>
      <c r="E1387">
        <v>3221</v>
      </c>
      <c r="F1387" t="s">
        <v>8218</v>
      </c>
      <c r="G1387" t="s">
        <v>8223</v>
      </c>
      <c r="H1387" t="s">
        <v>8245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8275</v>
      </c>
      <c r="O1387" s="5">
        <f>((E1387/D1387) *100)</f>
        <v>107.36666666666667</v>
      </c>
      <c r="P1387" s="6">
        <f>IF(L1387 = 0, 0, E1387/L1387)</f>
        <v>134.20833333333334</v>
      </c>
      <c r="Q1387" t="str">
        <f>MID(N1387,1,FIND("/",N1387,1)-1)</f>
        <v>music</v>
      </c>
      <c r="R1387" t="str">
        <f>MID(N1387,FIND("/",N1387,1)+1,LEN(N1387))</f>
        <v>rock</v>
      </c>
      <c r="S1387" s="10">
        <f>(((J1387/60)/60)/24)+DATE(1970,1,1)+(-5/24)</f>
        <v>40691.579722222217</v>
      </c>
      <c r="T1387" s="10">
        <f>(((I1387/60)/60)/24)+DATE(1970,1,1)+(-5/24)</f>
        <v>40755.082638888889</v>
      </c>
    </row>
    <row r="1388" spans="1:20" ht="43.2" x14ac:dyDescent="0.3">
      <c r="A1388">
        <v>751</v>
      </c>
      <c r="B1388" s="3" t="s">
        <v>751</v>
      </c>
      <c r="C1388" s="3" t="s">
        <v>4860</v>
      </c>
      <c r="D1388">
        <v>3000</v>
      </c>
      <c r="E1388">
        <v>3555</v>
      </c>
      <c r="F1388" t="s">
        <v>8218</v>
      </c>
      <c r="G1388" t="s">
        <v>8223</v>
      </c>
      <c r="H1388" t="s">
        <v>8245</v>
      </c>
      <c r="I1388">
        <v>1312470475</v>
      </c>
      <c r="J1388">
        <v>1308496075</v>
      </c>
      <c r="K1388" t="b">
        <v>0</v>
      </c>
      <c r="L1388">
        <v>62</v>
      </c>
      <c r="M1388" t="b">
        <v>1</v>
      </c>
      <c r="N1388" t="s">
        <v>8273</v>
      </c>
      <c r="O1388" s="5">
        <f>((E1388/D1388) *100)</f>
        <v>118.5</v>
      </c>
      <c r="P1388" s="6">
        <f>IF(L1388 = 0, 0, E1388/L1388)</f>
        <v>57.338709677419352</v>
      </c>
      <c r="Q1388" t="str">
        <f>MID(N1388,1,FIND("/",N1388,1)-1)</f>
        <v>publishing</v>
      </c>
      <c r="R1388" t="str">
        <f>MID(N1388,FIND("/",N1388,1)+1,LEN(N1388))</f>
        <v>nonfiction</v>
      </c>
      <c r="S1388" s="10">
        <f>(((J1388/60)/60)/24)+DATE(1970,1,1)+(-5/24)</f>
        <v>40713.422164351847</v>
      </c>
      <c r="T1388" s="10">
        <f>(((I1388/60)/60)/24)+DATE(1970,1,1)+(-5/24)</f>
        <v>40759.422164351847</v>
      </c>
    </row>
    <row r="1389" spans="1:20" ht="28.8" x14ac:dyDescent="0.3">
      <c r="A1389">
        <v>1859</v>
      </c>
      <c r="B1389" s="3" t="s">
        <v>1859</v>
      </c>
      <c r="C1389" s="3" t="s">
        <v>5968</v>
      </c>
      <c r="D1389">
        <v>3000</v>
      </c>
      <c r="E1389">
        <v>3955</v>
      </c>
      <c r="F1389" t="s">
        <v>8218</v>
      </c>
      <c r="G1389" t="s">
        <v>8223</v>
      </c>
      <c r="H1389" t="s">
        <v>8245</v>
      </c>
      <c r="I1389">
        <v>1316716129</v>
      </c>
      <c r="J1389">
        <v>1314124129</v>
      </c>
      <c r="K1389" t="b">
        <v>0</v>
      </c>
      <c r="L1389">
        <v>56</v>
      </c>
      <c r="M1389" t="b">
        <v>1</v>
      </c>
      <c r="N1389" t="s">
        <v>8275</v>
      </c>
      <c r="O1389" s="5">
        <f>((E1389/D1389) *100)</f>
        <v>131.83333333333334</v>
      </c>
      <c r="P1389" s="6">
        <f>IF(L1389 = 0, 0, E1389/L1389)</f>
        <v>70.625</v>
      </c>
      <c r="Q1389" t="str">
        <f>MID(N1389,1,FIND("/",N1389,1)-1)</f>
        <v>music</v>
      </c>
      <c r="R1389" t="str">
        <f>MID(N1389,FIND("/",N1389,1)+1,LEN(N1389))</f>
        <v>rock</v>
      </c>
      <c r="S1389" s="10">
        <f>(((J1389/60)/60)/24)+DATE(1970,1,1)+(-5/24)</f>
        <v>40778.561678240738</v>
      </c>
      <c r="T1389" s="10">
        <f>(((I1389/60)/60)/24)+DATE(1970,1,1)+(-5/24)</f>
        <v>40808.561678240738</v>
      </c>
    </row>
    <row r="1390" spans="1:20" ht="43.2" x14ac:dyDescent="0.3">
      <c r="A1390">
        <v>2097</v>
      </c>
      <c r="B1390" s="3" t="s">
        <v>2097</v>
      </c>
      <c r="C1390" s="3" t="s">
        <v>6206</v>
      </c>
      <c r="D1390">
        <v>3000</v>
      </c>
      <c r="E1390">
        <v>3000</v>
      </c>
      <c r="F1390" t="s">
        <v>8218</v>
      </c>
      <c r="G1390" t="s">
        <v>8223</v>
      </c>
      <c r="H1390" t="s">
        <v>8245</v>
      </c>
      <c r="I1390">
        <v>1322751735</v>
      </c>
      <c r="J1390">
        <v>1317564135</v>
      </c>
      <c r="K1390" t="b">
        <v>0</v>
      </c>
      <c r="L1390">
        <v>38</v>
      </c>
      <c r="M1390" t="b">
        <v>1</v>
      </c>
      <c r="N1390" t="s">
        <v>8278</v>
      </c>
      <c r="O1390" s="5">
        <f>((E1390/D1390) *100)</f>
        <v>100</v>
      </c>
      <c r="P1390" s="6">
        <f>IF(L1390 = 0, 0, E1390/L1390)</f>
        <v>78.94736842105263</v>
      </c>
      <c r="Q1390" t="str">
        <f>MID(N1390,1,FIND("/",N1390,1)-1)</f>
        <v>music</v>
      </c>
      <c r="R1390" t="str">
        <f>MID(N1390,FIND("/",N1390,1)+1,LEN(N1390))</f>
        <v>indie rock</v>
      </c>
      <c r="S1390" s="10">
        <f>(((J1390/60)/60)/24)+DATE(1970,1,1)+(-5/24)</f>
        <v>40818.376562499994</v>
      </c>
      <c r="T1390" s="10">
        <f>(((I1390/60)/60)/24)+DATE(1970,1,1)+(-5/24)</f>
        <v>40878.418229166666</v>
      </c>
    </row>
    <row r="1391" spans="1:20" ht="57.6" x14ac:dyDescent="0.3">
      <c r="A1391">
        <v>2488</v>
      </c>
      <c r="B1391" s="3" t="s">
        <v>2487</v>
      </c>
      <c r="C1391" s="3" t="s">
        <v>6597</v>
      </c>
      <c r="D1391">
        <v>3000</v>
      </c>
      <c r="E1391">
        <v>3201</v>
      </c>
      <c r="F1391" t="s">
        <v>8218</v>
      </c>
      <c r="G1391" t="s">
        <v>8223</v>
      </c>
      <c r="H1391" t="s">
        <v>8245</v>
      </c>
      <c r="I1391">
        <v>1321459908</v>
      </c>
      <c r="J1391">
        <v>1318864308</v>
      </c>
      <c r="K1391" t="b">
        <v>0</v>
      </c>
      <c r="L1391">
        <v>65</v>
      </c>
      <c r="M1391" t="b">
        <v>1</v>
      </c>
      <c r="N1391" t="s">
        <v>8278</v>
      </c>
      <c r="O1391" s="5">
        <f>((E1391/D1391) *100)</f>
        <v>106.69999999999999</v>
      </c>
      <c r="P1391" s="6">
        <f>IF(L1391 = 0, 0, E1391/L1391)</f>
        <v>49.246153846153845</v>
      </c>
      <c r="Q1391" t="str">
        <f>MID(N1391,1,FIND("/",N1391,1)-1)</f>
        <v>music</v>
      </c>
      <c r="R1391" t="str">
        <f>MID(N1391,FIND("/",N1391,1)+1,LEN(N1391))</f>
        <v>indie rock</v>
      </c>
      <c r="S1391" s="10">
        <f>(((J1391/60)/60)/24)+DATE(1970,1,1)+(-5/24)</f>
        <v>40833.424861111111</v>
      </c>
      <c r="T1391" s="10">
        <f>(((I1391/60)/60)/24)+DATE(1970,1,1)+(-5/24)</f>
        <v>40863.466527777775</v>
      </c>
    </row>
    <row r="1392" spans="1:20" ht="43.2" x14ac:dyDescent="0.3">
      <c r="A1392">
        <v>114</v>
      </c>
      <c r="B1392" s="3" t="s">
        <v>116</v>
      </c>
      <c r="C1392" s="3" t="s">
        <v>4224</v>
      </c>
      <c r="D1392">
        <v>3000</v>
      </c>
      <c r="E1392">
        <v>3100</v>
      </c>
      <c r="F1392" t="s">
        <v>8218</v>
      </c>
      <c r="G1392" t="s">
        <v>8223</v>
      </c>
      <c r="H1392" t="s">
        <v>8245</v>
      </c>
      <c r="I1392">
        <v>1326436488</v>
      </c>
      <c r="J1392">
        <v>1321252488</v>
      </c>
      <c r="K1392" t="b">
        <v>0</v>
      </c>
      <c r="L1392">
        <v>35</v>
      </c>
      <c r="M1392" t="b">
        <v>1</v>
      </c>
      <c r="N1392" t="s">
        <v>8265</v>
      </c>
      <c r="O1392" s="5">
        <f>((E1392/D1392) *100)</f>
        <v>103.33333333333334</v>
      </c>
      <c r="P1392" s="6">
        <f>IF(L1392 = 0, 0, E1392/L1392)</f>
        <v>88.571428571428569</v>
      </c>
      <c r="Q1392" t="str">
        <f>MID(N1392,1,FIND("/",N1392,1)-1)</f>
        <v>film &amp; video</v>
      </c>
      <c r="R1392" t="str">
        <f>MID(N1392,FIND("/",N1392,1)+1,LEN(N1392))</f>
        <v>shorts</v>
      </c>
      <c r="S1392" s="10">
        <f>(((J1392/60)/60)/24)+DATE(1970,1,1)+(-5/24)</f>
        <v>40861.065833333334</v>
      </c>
      <c r="T1392" s="10">
        <f>(((I1392/60)/60)/24)+DATE(1970,1,1)+(-5/24)</f>
        <v>40921.065833333334</v>
      </c>
    </row>
    <row r="1393" spans="1:20" ht="43.2" x14ac:dyDescent="0.3">
      <c r="A1393">
        <v>424</v>
      </c>
      <c r="B1393" s="3" t="s">
        <v>424</v>
      </c>
      <c r="C1393" s="3" t="s">
        <v>4533</v>
      </c>
      <c r="D1393">
        <v>3000</v>
      </c>
      <c r="E1393">
        <v>203.9</v>
      </c>
      <c r="F1393" t="s">
        <v>8220</v>
      </c>
      <c r="G1393" t="s">
        <v>8223</v>
      </c>
      <c r="H1393" t="s">
        <v>8245</v>
      </c>
      <c r="I1393">
        <v>1332748899</v>
      </c>
      <c r="J1393">
        <v>1327568499</v>
      </c>
      <c r="K1393" t="b">
        <v>0</v>
      </c>
      <c r="L1393">
        <v>5</v>
      </c>
      <c r="M1393" t="b">
        <v>0</v>
      </c>
      <c r="N1393" t="s">
        <v>8269</v>
      </c>
      <c r="O1393" s="5">
        <f>((E1393/D1393) *100)</f>
        <v>6.7966666666666677</v>
      </c>
      <c r="P1393" s="6">
        <f>IF(L1393 = 0, 0, E1393/L1393)</f>
        <v>40.78</v>
      </c>
      <c r="Q1393" t="str">
        <f>MID(N1393,1,FIND("/",N1393,1)-1)</f>
        <v>film &amp; video</v>
      </c>
      <c r="R1393" t="str">
        <f>MID(N1393,FIND("/",N1393,1)+1,LEN(N1393))</f>
        <v>animation</v>
      </c>
      <c r="S1393" s="10">
        <f>(((J1393/60)/60)/24)+DATE(1970,1,1)+(-5/24)</f>
        <v>40934.167812499996</v>
      </c>
      <c r="T1393" s="10">
        <f>(((I1393/60)/60)/24)+DATE(1970,1,1)+(-5/24)</f>
        <v>40994.126145833332</v>
      </c>
    </row>
    <row r="1394" spans="1:20" ht="28.8" x14ac:dyDescent="0.3">
      <c r="A1394">
        <v>1676</v>
      </c>
      <c r="B1394" s="3" t="s">
        <v>1676</v>
      </c>
      <c r="C1394" s="3" t="s">
        <v>5785</v>
      </c>
      <c r="D1394">
        <v>3000</v>
      </c>
      <c r="E1394">
        <v>3460</v>
      </c>
      <c r="F1394" t="s">
        <v>8218</v>
      </c>
      <c r="G1394" t="s">
        <v>8223</v>
      </c>
      <c r="H1394" t="s">
        <v>8245</v>
      </c>
      <c r="I1394">
        <v>1334980740</v>
      </c>
      <c r="J1394">
        <v>1330968347</v>
      </c>
      <c r="K1394" t="b">
        <v>0</v>
      </c>
      <c r="L1394">
        <v>42</v>
      </c>
      <c r="M1394" t="b">
        <v>1</v>
      </c>
      <c r="N1394" t="s">
        <v>8291</v>
      </c>
      <c r="O1394" s="5">
        <f>((E1394/D1394) *100)</f>
        <v>115.33333333333333</v>
      </c>
      <c r="P1394" s="6">
        <f>IF(L1394 = 0, 0, E1394/L1394)</f>
        <v>82.38095238095238</v>
      </c>
      <c r="Q1394" t="str">
        <f>MID(N1394,1,FIND("/",N1394,1)-1)</f>
        <v>music</v>
      </c>
      <c r="R1394" t="str">
        <f>MID(N1394,FIND("/",N1394,1)+1,LEN(N1394))</f>
        <v>pop</v>
      </c>
      <c r="S1394" s="10">
        <f>(((J1394/60)/60)/24)+DATE(1970,1,1)+(-5/24)</f>
        <v>40973.517905092594</v>
      </c>
      <c r="T1394" s="10">
        <f>(((I1394/60)/60)/24)+DATE(1970,1,1)+(-5/24)</f>
        <v>41019.957638888889</v>
      </c>
    </row>
    <row r="1395" spans="1:20" ht="43.2" x14ac:dyDescent="0.3">
      <c r="A1395">
        <v>2283</v>
      </c>
      <c r="B1395" s="3" t="s">
        <v>2283</v>
      </c>
      <c r="C1395" s="3" t="s">
        <v>6392</v>
      </c>
      <c r="D1395">
        <v>3000</v>
      </c>
      <c r="E1395">
        <v>3025.66</v>
      </c>
      <c r="F1395" t="s">
        <v>8218</v>
      </c>
      <c r="G1395" t="s">
        <v>8223</v>
      </c>
      <c r="H1395" t="s">
        <v>8245</v>
      </c>
      <c r="I1395">
        <v>1336528804</v>
      </c>
      <c r="J1395">
        <v>1331348404</v>
      </c>
      <c r="K1395" t="b">
        <v>0</v>
      </c>
      <c r="L1395">
        <v>48</v>
      </c>
      <c r="M1395" t="b">
        <v>1</v>
      </c>
      <c r="N1395" t="s">
        <v>8275</v>
      </c>
      <c r="O1395" s="5">
        <f>((E1395/D1395) *100)</f>
        <v>100.85533333333332</v>
      </c>
      <c r="P1395" s="6">
        <f>IF(L1395 = 0, 0, E1395/L1395)</f>
        <v>63.03458333333333</v>
      </c>
      <c r="Q1395" t="str">
        <f>MID(N1395,1,FIND("/",N1395,1)-1)</f>
        <v>music</v>
      </c>
      <c r="R1395" t="str">
        <f>MID(N1395,FIND("/",N1395,1)+1,LEN(N1395))</f>
        <v>rock</v>
      </c>
      <c r="S1395" s="10">
        <f>(((J1395/60)/60)/24)+DATE(1970,1,1)+(-5/24)</f>
        <v>40977.916712962957</v>
      </c>
      <c r="T1395" s="10">
        <f>(((I1395/60)/60)/24)+DATE(1970,1,1)+(-5/24)</f>
        <v>41037.875046296293</v>
      </c>
    </row>
    <row r="1396" spans="1:20" ht="43.2" x14ac:dyDescent="0.3">
      <c r="A1396">
        <v>797</v>
      </c>
      <c r="B1396" s="3" t="s">
        <v>797</v>
      </c>
      <c r="C1396" s="3" t="s">
        <v>4906</v>
      </c>
      <c r="D1396">
        <v>3000</v>
      </c>
      <c r="E1396">
        <v>3226</v>
      </c>
      <c r="F1396" t="s">
        <v>8218</v>
      </c>
      <c r="G1396" t="s">
        <v>8223</v>
      </c>
      <c r="H1396" t="s">
        <v>8245</v>
      </c>
      <c r="I1396">
        <v>1335672000</v>
      </c>
      <c r="J1396">
        <v>1332978688</v>
      </c>
      <c r="K1396" t="b">
        <v>0</v>
      </c>
      <c r="L1396">
        <v>71</v>
      </c>
      <c r="M1396" t="b">
        <v>1</v>
      </c>
      <c r="N1396" t="s">
        <v>8275</v>
      </c>
      <c r="O1396" s="5">
        <f>((E1396/D1396) *100)</f>
        <v>107.53333333333333</v>
      </c>
      <c r="P1396" s="6">
        <f>IF(L1396 = 0, 0, E1396/L1396)</f>
        <v>45.436619718309856</v>
      </c>
      <c r="Q1396" t="str">
        <f>MID(N1396,1,FIND("/",N1396,1)-1)</f>
        <v>music</v>
      </c>
      <c r="R1396" t="str">
        <f>MID(N1396,FIND("/",N1396,1)+1,LEN(N1396))</f>
        <v>rock</v>
      </c>
      <c r="S1396" s="10">
        <f>(((J1396/60)/60)/24)+DATE(1970,1,1)+(-5/24)</f>
        <v>40996.785740740735</v>
      </c>
      <c r="T1396" s="10">
        <f>(((I1396/60)/60)/24)+DATE(1970,1,1)+(-5/24)</f>
        <v>41027.958333333328</v>
      </c>
    </row>
    <row r="1397" spans="1:20" ht="43.2" x14ac:dyDescent="0.3">
      <c r="A1397">
        <v>3210</v>
      </c>
      <c r="B1397" s="3" t="s">
        <v>3209</v>
      </c>
      <c r="C1397" s="3" t="s">
        <v>7319</v>
      </c>
      <c r="D1397">
        <v>3000</v>
      </c>
      <c r="E1397">
        <v>3773</v>
      </c>
      <c r="F1397" t="s">
        <v>8218</v>
      </c>
      <c r="G1397" t="s">
        <v>8223</v>
      </c>
      <c r="H1397" t="s">
        <v>8245</v>
      </c>
      <c r="I1397">
        <v>1338523140</v>
      </c>
      <c r="J1397">
        <v>1334442519</v>
      </c>
      <c r="K1397" t="b">
        <v>1</v>
      </c>
      <c r="L1397">
        <v>60</v>
      </c>
      <c r="M1397" t="b">
        <v>1</v>
      </c>
      <c r="N1397" t="s">
        <v>8270</v>
      </c>
      <c r="O1397" s="5">
        <f>((E1397/D1397) *100)</f>
        <v>125.76666666666667</v>
      </c>
      <c r="P1397" s="6">
        <f>IF(L1397 = 0, 0, E1397/L1397)</f>
        <v>62.883333333333333</v>
      </c>
      <c r="Q1397" t="str">
        <f>MID(N1397,1,FIND("/",N1397,1)-1)</f>
        <v>theater</v>
      </c>
      <c r="R1397" t="str">
        <f>MID(N1397,FIND("/",N1397,1)+1,LEN(N1397))</f>
        <v>plays</v>
      </c>
      <c r="S1397" s="10">
        <f>(((J1397/60)/60)/24)+DATE(1970,1,1)+(-5/24)</f>
        <v>41013.728229166663</v>
      </c>
      <c r="T1397" s="10">
        <f>(((I1397/60)/60)/24)+DATE(1970,1,1)+(-5/24)</f>
        <v>41060.957638888889</v>
      </c>
    </row>
    <row r="1398" spans="1:20" ht="43.2" x14ac:dyDescent="0.3">
      <c r="A1398">
        <v>303</v>
      </c>
      <c r="B1398" s="3" t="s">
        <v>303</v>
      </c>
      <c r="C1398" s="3" t="s">
        <v>4412</v>
      </c>
      <c r="D1398">
        <v>3000</v>
      </c>
      <c r="E1398">
        <v>4124</v>
      </c>
      <c r="F1398" t="s">
        <v>8218</v>
      </c>
      <c r="G1398" t="s">
        <v>8223</v>
      </c>
      <c r="H1398" t="s">
        <v>8245</v>
      </c>
      <c r="I1398">
        <v>1338601346</v>
      </c>
      <c r="J1398">
        <v>1336009346</v>
      </c>
      <c r="K1398" t="b">
        <v>1</v>
      </c>
      <c r="L1398">
        <v>82</v>
      </c>
      <c r="M1398" t="b">
        <v>1</v>
      </c>
      <c r="N1398" t="s">
        <v>8268</v>
      </c>
      <c r="O1398" s="5">
        <f>((E1398/D1398) *100)</f>
        <v>137.46666666666667</v>
      </c>
      <c r="P1398" s="6">
        <f>IF(L1398 = 0, 0, E1398/L1398)</f>
        <v>50.292682926829265</v>
      </c>
      <c r="Q1398" t="str">
        <f>MID(N1398,1,FIND("/",N1398,1)-1)</f>
        <v>film &amp; video</v>
      </c>
      <c r="R1398" t="str">
        <f>MID(N1398,FIND("/",N1398,1)+1,LEN(N1398))</f>
        <v>documentary</v>
      </c>
      <c r="S1398" s="10">
        <f>(((J1398/60)/60)/24)+DATE(1970,1,1)+(-5/24)</f>
        <v>41031.862800925926</v>
      </c>
      <c r="T1398" s="10">
        <f>(((I1398/60)/60)/24)+DATE(1970,1,1)+(-5/24)</f>
        <v>41061.862800925926</v>
      </c>
    </row>
    <row r="1399" spans="1:20" ht="43.2" x14ac:dyDescent="0.3">
      <c r="A1399">
        <v>2285</v>
      </c>
      <c r="B1399" s="3" t="s">
        <v>2285</v>
      </c>
      <c r="C1399" s="3" t="s">
        <v>6394</v>
      </c>
      <c r="D1399">
        <v>3000</v>
      </c>
      <c r="E1399">
        <v>3641</v>
      </c>
      <c r="F1399" t="s">
        <v>8218</v>
      </c>
      <c r="G1399" t="s">
        <v>8223</v>
      </c>
      <c r="H1399" t="s">
        <v>8245</v>
      </c>
      <c r="I1399">
        <v>1340944043</v>
      </c>
      <c r="J1399">
        <v>1338352043</v>
      </c>
      <c r="K1399" t="b">
        <v>0</v>
      </c>
      <c r="L1399">
        <v>79</v>
      </c>
      <c r="M1399" t="b">
        <v>1</v>
      </c>
      <c r="N1399" t="s">
        <v>8275</v>
      </c>
      <c r="O1399" s="5">
        <f>((E1399/D1399) *100)</f>
        <v>121.36666666666667</v>
      </c>
      <c r="P1399" s="6">
        <f>IF(L1399 = 0, 0, E1399/L1399)</f>
        <v>46.088607594936711</v>
      </c>
      <c r="Q1399" t="str">
        <f>MID(N1399,1,FIND("/",N1399,1)-1)</f>
        <v>music</v>
      </c>
      <c r="R1399" t="str">
        <f>MID(N1399,FIND("/",N1399,1)+1,LEN(N1399))</f>
        <v>rock</v>
      </c>
      <c r="S1399" s="10">
        <f>(((J1399/60)/60)/24)+DATE(1970,1,1)+(-5/24)</f>
        <v>41058.977349537032</v>
      </c>
      <c r="T1399" s="10">
        <f>(((I1399/60)/60)/24)+DATE(1970,1,1)+(-5/24)</f>
        <v>41088.977349537032</v>
      </c>
    </row>
    <row r="1400" spans="1:20" ht="43.2" x14ac:dyDescent="0.3">
      <c r="A1400">
        <v>2462</v>
      </c>
      <c r="B1400" s="3" t="s">
        <v>2462</v>
      </c>
      <c r="C1400" s="3" t="s">
        <v>6571</v>
      </c>
      <c r="D1400">
        <v>3000</v>
      </c>
      <c r="E1400">
        <v>3321.25</v>
      </c>
      <c r="F1400" t="s">
        <v>8218</v>
      </c>
      <c r="G1400" t="s">
        <v>8223</v>
      </c>
      <c r="H1400" t="s">
        <v>8245</v>
      </c>
      <c r="I1400">
        <v>1342672096</v>
      </c>
      <c r="J1400">
        <v>1340944096</v>
      </c>
      <c r="K1400" t="b">
        <v>0</v>
      </c>
      <c r="L1400">
        <v>115</v>
      </c>
      <c r="M1400" t="b">
        <v>1</v>
      </c>
      <c r="N1400" t="s">
        <v>8278</v>
      </c>
      <c r="O1400" s="5">
        <f>((E1400/D1400) *100)</f>
        <v>110.70833333333334</v>
      </c>
      <c r="P1400" s="6">
        <f>IF(L1400 = 0, 0, E1400/L1400)</f>
        <v>28.880434782608695</v>
      </c>
      <c r="Q1400" t="str">
        <f>MID(N1400,1,FIND("/",N1400,1)-1)</f>
        <v>music</v>
      </c>
      <c r="R1400" t="str">
        <f>MID(N1400,FIND("/",N1400,1)+1,LEN(N1400))</f>
        <v>indie rock</v>
      </c>
      <c r="S1400" s="10">
        <f>(((J1400/60)/60)/24)+DATE(1970,1,1)+(-5/24)</f>
        <v>41088.977962962963</v>
      </c>
      <c r="T1400" s="10">
        <f>(((I1400/60)/60)/24)+DATE(1970,1,1)+(-5/24)</f>
        <v>41108.977962962963</v>
      </c>
    </row>
    <row r="1401" spans="1:20" ht="43.2" x14ac:dyDescent="0.3">
      <c r="A1401">
        <v>822</v>
      </c>
      <c r="B1401" s="3" t="s">
        <v>822</v>
      </c>
      <c r="C1401" s="3" t="s">
        <v>4931</v>
      </c>
      <c r="D1401">
        <v>3000</v>
      </c>
      <c r="E1401">
        <v>3575</v>
      </c>
      <c r="F1401" t="s">
        <v>8218</v>
      </c>
      <c r="G1401" t="s">
        <v>8223</v>
      </c>
      <c r="H1401" t="s">
        <v>8245</v>
      </c>
      <c r="I1401">
        <v>1349477050</v>
      </c>
      <c r="J1401">
        <v>1346885050</v>
      </c>
      <c r="K1401" t="b">
        <v>0</v>
      </c>
      <c r="L1401">
        <v>69</v>
      </c>
      <c r="M1401" t="b">
        <v>1</v>
      </c>
      <c r="N1401" t="s">
        <v>8275</v>
      </c>
      <c r="O1401" s="5">
        <f>((E1401/D1401) *100)</f>
        <v>119.16666666666667</v>
      </c>
      <c r="P1401" s="6">
        <f>IF(L1401 = 0, 0, E1401/L1401)</f>
        <v>51.811594202898547</v>
      </c>
      <c r="Q1401" t="str">
        <f>MID(N1401,1,FIND("/",N1401,1)-1)</f>
        <v>music</v>
      </c>
      <c r="R1401" t="str">
        <f>MID(N1401,FIND("/",N1401,1)+1,LEN(N1401))</f>
        <v>rock</v>
      </c>
      <c r="S1401" s="10">
        <f>(((J1401/60)/60)/24)+DATE(1970,1,1)+(-5/24)</f>
        <v>41157.739004629628</v>
      </c>
      <c r="T1401" s="10">
        <f>(((I1401/60)/60)/24)+DATE(1970,1,1)+(-5/24)</f>
        <v>41187.739004629628</v>
      </c>
    </row>
    <row r="1402" spans="1:20" ht="43.2" x14ac:dyDescent="0.3">
      <c r="A1402">
        <v>897</v>
      </c>
      <c r="B1402" s="3" t="s">
        <v>897</v>
      </c>
      <c r="C1402" s="3" t="s">
        <v>5006</v>
      </c>
      <c r="D1402">
        <v>3000</v>
      </c>
      <c r="E1402">
        <v>0</v>
      </c>
      <c r="F1402" t="s">
        <v>8220</v>
      </c>
      <c r="G1402" t="s">
        <v>8223</v>
      </c>
      <c r="H1402" t="s">
        <v>8245</v>
      </c>
      <c r="I1402">
        <v>1354123908</v>
      </c>
      <c r="J1402">
        <v>1351528308</v>
      </c>
      <c r="K1402" t="b">
        <v>0</v>
      </c>
      <c r="L1402">
        <v>0</v>
      </c>
      <c r="M1402" t="b">
        <v>0</v>
      </c>
      <c r="N1402" t="s">
        <v>8278</v>
      </c>
      <c r="O1402" s="5">
        <f>((E1402/D1402) *100)</f>
        <v>0</v>
      </c>
      <c r="P1402" s="6">
        <f>IF(L1402 = 0, 0, E1402/L1402)</f>
        <v>0</v>
      </c>
      <c r="Q1402" t="str">
        <f>MID(N1402,1,FIND("/",N1402,1)-1)</f>
        <v>music</v>
      </c>
      <c r="R1402" t="str">
        <f>MID(N1402,FIND("/",N1402,1)+1,LEN(N1402))</f>
        <v>indie rock</v>
      </c>
      <c r="S1402" s="10">
        <f>(((J1402/60)/60)/24)+DATE(1970,1,1)+(-5/24)</f>
        <v>41211.480416666665</v>
      </c>
      <c r="T1402" s="10">
        <f>(((I1402/60)/60)/24)+DATE(1970,1,1)+(-5/24)</f>
        <v>41241.52208333333</v>
      </c>
    </row>
    <row r="1403" spans="1:20" ht="43.2" x14ac:dyDescent="0.3">
      <c r="A1403">
        <v>924</v>
      </c>
      <c r="B1403" s="3" t="s">
        <v>924</v>
      </c>
      <c r="C1403" s="3" t="s">
        <v>5033</v>
      </c>
      <c r="D1403">
        <v>3000</v>
      </c>
      <c r="E1403">
        <v>327</v>
      </c>
      <c r="F1403" t="s">
        <v>8220</v>
      </c>
      <c r="G1403" t="s">
        <v>8223</v>
      </c>
      <c r="H1403" t="s">
        <v>8245</v>
      </c>
      <c r="I1403">
        <v>1360795069</v>
      </c>
      <c r="J1403">
        <v>1358203069</v>
      </c>
      <c r="K1403" t="b">
        <v>0</v>
      </c>
      <c r="L1403">
        <v>15</v>
      </c>
      <c r="M1403" t="b">
        <v>0</v>
      </c>
      <c r="N1403" t="s">
        <v>8277</v>
      </c>
      <c r="O1403" s="5">
        <f>((E1403/D1403) *100)</f>
        <v>10.9</v>
      </c>
      <c r="P1403" s="6">
        <f>IF(L1403 = 0, 0, E1403/L1403)</f>
        <v>21.8</v>
      </c>
      <c r="Q1403" t="str">
        <f>MID(N1403,1,FIND("/",N1403,1)-1)</f>
        <v>music</v>
      </c>
      <c r="R1403" t="str">
        <f>MID(N1403,FIND("/",N1403,1)+1,LEN(N1403))</f>
        <v>jazz</v>
      </c>
      <c r="S1403" s="10">
        <f>(((J1403/60)/60)/24)+DATE(1970,1,1)+(-5/24)</f>
        <v>41288.734594907408</v>
      </c>
      <c r="T1403" s="10">
        <f>(((I1403/60)/60)/24)+DATE(1970,1,1)+(-5/24)</f>
        <v>41318.734594907408</v>
      </c>
    </row>
    <row r="1404" spans="1:20" ht="43.2" x14ac:dyDescent="0.3">
      <c r="A1404">
        <v>62</v>
      </c>
      <c r="B1404" s="3" t="s">
        <v>64</v>
      </c>
      <c r="C1404" s="3" t="s">
        <v>4172</v>
      </c>
      <c r="D1404">
        <v>3000</v>
      </c>
      <c r="E1404">
        <v>4642</v>
      </c>
      <c r="F1404" t="s">
        <v>8218</v>
      </c>
      <c r="G1404" t="s">
        <v>8223</v>
      </c>
      <c r="H1404" t="s">
        <v>8245</v>
      </c>
      <c r="I1404">
        <v>1362337878</v>
      </c>
      <c r="J1404">
        <v>1360177878</v>
      </c>
      <c r="K1404" t="b">
        <v>0</v>
      </c>
      <c r="L1404">
        <v>48</v>
      </c>
      <c r="M1404" t="b">
        <v>1</v>
      </c>
      <c r="N1404" t="s">
        <v>8265</v>
      </c>
      <c r="O1404" s="5">
        <f>((E1404/D1404) *100)</f>
        <v>154.73333333333332</v>
      </c>
      <c r="P1404" s="6">
        <f>IF(L1404 = 0, 0, E1404/L1404)</f>
        <v>96.708333333333329</v>
      </c>
      <c r="Q1404" t="str">
        <f>MID(N1404,1,FIND("/",N1404,1)-1)</f>
        <v>film &amp; video</v>
      </c>
      <c r="R1404" t="str">
        <f>MID(N1404,FIND("/",N1404,1)+1,LEN(N1404))</f>
        <v>shorts</v>
      </c>
      <c r="S1404" s="10">
        <f>(((J1404/60)/60)/24)+DATE(1970,1,1)+(-5/24)</f>
        <v>41311.591180555552</v>
      </c>
      <c r="T1404" s="10">
        <f>(((I1404/60)/60)/24)+DATE(1970,1,1)+(-5/24)</f>
        <v>41336.591180555552</v>
      </c>
    </row>
    <row r="1405" spans="1:20" ht="57.6" x14ac:dyDescent="0.3">
      <c r="A1405">
        <v>874</v>
      </c>
      <c r="B1405" s="3" t="s">
        <v>874</v>
      </c>
      <c r="C1405" s="3" t="s">
        <v>4983</v>
      </c>
      <c r="D1405">
        <v>3000</v>
      </c>
      <c r="E1405">
        <v>730</v>
      </c>
      <c r="F1405" t="s">
        <v>8220</v>
      </c>
      <c r="G1405" t="s">
        <v>8223</v>
      </c>
      <c r="H1405" t="s">
        <v>8245</v>
      </c>
      <c r="I1405">
        <v>1367676034</v>
      </c>
      <c r="J1405">
        <v>1365084034</v>
      </c>
      <c r="K1405" t="b">
        <v>0</v>
      </c>
      <c r="L1405">
        <v>21</v>
      </c>
      <c r="M1405" t="b">
        <v>0</v>
      </c>
      <c r="N1405" t="s">
        <v>8277</v>
      </c>
      <c r="O1405" s="5">
        <f>((E1405/D1405) *100)</f>
        <v>24.333333333333336</v>
      </c>
      <c r="P1405" s="6">
        <f>IF(L1405 = 0, 0, E1405/L1405)</f>
        <v>34.761904761904759</v>
      </c>
      <c r="Q1405" t="str">
        <f>MID(N1405,1,FIND("/",N1405,1)-1)</f>
        <v>music</v>
      </c>
      <c r="R1405" t="str">
        <f>MID(N1405,FIND("/",N1405,1)+1,LEN(N1405))</f>
        <v>jazz</v>
      </c>
      <c r="S1405" s="10">
        <f>(((J1405/60)/60)/24)+DATE(1970,1,1)+(-5/24)</f>
        <v>41368.375393518516</v>
      </c>
      <c r="T1405" s="10">
        <f>(((I1405/60)/60)/24)+DATE(1970,1,1)+(-5/24)</f>
        <v>41398.375393518516</v>
      </c>
    </row>
    <row r="1406" spans="1:20" ht="43.2" x14ac:dyDescent="0.3">
      <c r="A1406">
        <v>777</v>
      </c>
      <c r="B1406" s="3" t="s">
        <v>777</v>
      </c>
      <c r="C1406" s="3" t="s">
        <v>4886</v>
      </c>
      <c r="D1406">
        <v>3000</v>
      </c>
      <c r="E1406">
        <v>21</v>
      </c>
      <c r="F1406" t="s">
        <v>8220</v>
      </c>
      <c r="G1406" t="s">
        <v>8223</v>
      </c>
      <c r="H1406" t="s">
        <v>8245</v>
      </c>
      <c r="I1406">
        <v>1375313577</v>
      </c>
      <c r="J1406">
        <v>1372721577</v>
      </c>
      <c r="K1406" t="b">
        <v>0</v>
      </c>
      <c r="L1406">
        <v>3</v>
      </c>
      <c r="M1406" t="b">
        <v>0</v>
      </c>
      <c r="N1406" t="s">
        <v>8274</v>
      </c>
      <c r="O1406" s="5">
        <f>((E1406/D1406) *100)</f>
        <v>0.70000000000000007</v>
      </c>
      <c r="P1406" s="6">
        <f>IF(L1406 = 0, 0, E1406/L1406)</f>
        <v>7</v>
      </c>
      <c r="Q1406" t="str">
        <f>MID(N1406,1,FIND("/",N1406,1)-1)</f>
        <v>publishing</v>
      </c>
      <c r="R1406" t="str">
        <f>MID(N1406,FIND("/",N1406,1)+1,LEN(N1406))</f>
        <v>fiction</v>
      </c>
      <c r="S1406" s="10">
        <f>(((J1406/60)/60)/24)+DATE(1970,1,1)+(-5/24)</f>
        <v>41456.772881944438</v>
      </c>
      <c r="T1406" s="10">
        <f>(((I1406/60)/60)/24)+DATE(1970,1,1)+(-5/24)</f>
        <v>41486.772881944438</v>
      </c>
    </row>
    <row r="1407" spans="1:20" ht="43.2" x14ac:dyDescent="0.3">
      <c r="A1407">
        <v>1474</v>
      </c>
      <c r="B1407" s="3" t="s">
        <v>1474</v>
      </c>
      <c r="C1407" s="3" t="s">
        <v>5583</v>
      </c>
      <c r="D1407">
        <v>3000</v>
      </c>
      <c r="E1407">
        <v>3368</v>
      </c>
      <c r="F1407" t="s">
        <v>8218</v>
      </c>
      <c r="G1407" t="s">
        <v>8223</v>
      </c>
      <c r="H1407" t="s">
        <v>8245</v>
      </c>
      <c r="I1407">
        <v>1379093292</v>
      </c>
      <c r="J1407">
        <v>1376501292</v>
      </c>
      <c r="K1407" t="b">
        <v>1</v>
      </c>
      <c r="L1407">
        <v>76</v>
      </c>
      <c r="M1407" t="b">
        <v>1</v>
      </c>
      <c r="N1407" t="s">
        <v>8287</v>
      </c>
      <c r="O1407" s="5">
        <f>((E1407/D1407) *100)</f>
        <v>112.26666666666667</v>
      </c>
      <c r="P1407" s="6">
        <f>IF(L1407 = 0, 0, E1407/L1407)</f>
        <v>44.315789473684212</v>
      </c>
      <c r="Q1407" t="str">
        <f>MID(N1407,1,FIND("/",N1407,1)-1)</f>
        <v>publishing</v>
      </c>
      <c r="R1407" t="str">
        <f>MID(N1407,FIND("/",N1407,1)+1,LEN(N1407))</f>
        <v>radio &amp; podcasts</v>
      </c>
      <c r="S1407" s="10">
        <f>(((J1407/60)/60)/24)+DATE(1970,1,1)+(-5/24)</f>
        <v>41500.519583333327</v>
      </c>
      <c r="T1407" s="10">
        <f>(((I1407/60)/60)/24)+DATE(1970,1,1)+(-5/24)</f>
        <v>41530.519583333327</v>
      </c>
    </row>
    <row r="1408" spans="1:20" ht="43.2" x14ac:dyDescent="0.3">
      <c r="A1408">
        <v>1225</v>
      </c>
      <c r="B1408" s="3" t="s">
        <v>1225</v>
      </c>
      <c r="C1408" s="3" t="s">
        <v>5334</v>
      </c>
      <c r="D1408">
        <v>3000</v>
      </c>
      <c r="E1408">
        <v>132</v>
      </c>
      <c r="F1408" t="s">
        <v>8219</v>
      </c>
      <c r="G1408" t="s">
        <v>8223</v>
      </c>
      <c r="H1408" t="s">
        <v>8245</v>
      </c>
      <c r="I1408">
        <v>1382478278</v>
      </c>
      <c r="J1408">
        <v>1377294278</v>
      </c>
      <c r="K1408" t="b">
        <v>0</v>
      </c>
      <c r="L1408">
        <v>3</v>
      </c>
      <c r="M1408" t="b">
        <v>0</v>
      </c>
      <c r="N1408" t="s">
        <v>8285</v>
      </c>
      <c r="O1408" s="5">
        <f>((E1408/D1408) *100)</f>
        <v>4.3999999999999995</v>
      </c>
      <c r="P1408" s="6">
        <f>IF(L1408 = 0, 0, E1408/L1408)</f>
        <v>44</v>
      </c>
      <c r="Q1408" t="str">
        <f>MID(N1408,1,FIND("/",N1408,1)-1)</f>
        <v>music</v>
      </c>
      <c r="R1408" t="str">
        <f>MID(N1408,FIND("/",N1408,1)+1,LEN(N1408))</f>
        <v>world music</v>
      </c>
      <c r="S1408" s="10">
        <f>(((J1408/60)/60)/24)+DATE(1970,1,1)+(-5/24)</f>
        <v>41509.697662037033</v>
      </c>
      <c r="T1408" s="10">
        <f>(((I1408/60)/60)/24)+DATE(1970,1,1)+(-5/24)</f>
        <v>41569.697662037033</v>
      </c>
    </row>
    <row r="1409" spans="1:20" ht="57.6" x14ac:dyDescent="0.3">
      <c r="A1409">
        <v>890</v>
      </c>
      <c r="B1409" s="3" t="s">
        <v>890</v>
      </c>
      <c r="C1409" s="3" t="s">
        <v>4999</v>
      </c>
      <c r="D1409">
        <v>3000</v>
      </c>
      <c r="E1409">
        <v>125</v>
      </c>
      <c r="F1409" t="s">
        <v>8220</v>
      </c>
      <c r="G1409" t="s">
        <v>8223</v>
      </c>
      <c r="H1409" t="s">
        <v>8245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8278</v>
      </c>
      <c r="O1409" s="5">
        <f>((E1409/D1409) *100)</f>
        <v>4.1666666666666661</v>
      </c>
      <c r="P1409" s="6">
        <f>IF(L1409 = 0, 0, E1409/L1409)</f>
        <v>31.25</v>
      </c>
      <c r="Q1409" t="str">
        <f>MID(N1409,1,FIND("/",N1409,1)-1)</f>
        <v>music</v>
      </c>
      <c r="R1409" t="str">
        <f>MID(N1409,FIND("/",N1409,1)+1,LEN(N1409))</f>
        <v>indie rock</v>
      </c>
      <c r="S1409" s="10">
        <f>(((J1409/60)/60)/24)+DATE(1970,1,1)+(-5/24)</f>
        <v>41569.490497685183</v>
      </c>
      <c r="T1409" s="10">
        <f>(((I1409/60)/60)/24)+DATE(1970,1,1)+(-5/24)</f>
        <v>41599.532164351847</v>
      </c>
    </row>
    <row r="1410" spans="1:20" ht="28.8" x14ac:dyDescent="0.3">
      <c r="A1410">
        <v>2040</v>
      </c>
      <c r="B1410" s="3" t="s">
        <v>2040</v>
      </c>
      <c r="C1410" s="3" t="s">
        <v>6149</v>
      </c>
      <c r="D1410">
        <v>3000</v>
      </c>
      <c r="E1410">
        <v>7445.14</v>
      </c>
      <c r="F1410" t="s">
        <v>8218</v>
      </c>
      <c r="G1410" t="s">
        <v>8223</v>
      </c>
      <c r="H1410" t="s">
        <v>8245</v>
      </c>
      <c r="I1410">
        <v>1384557303</v>
      </c>
      <c r="J1410">
        <v>1383257703</v>
      </c>
      <c r="K1410" t="b">
        <v>1</v>
      </c>
      <c r="L1410">
        <v>271</v>
      </c>
      <c r="M1410" t="b">
        <v>1</v>
      </c>
      <c r="N1410" t="s">
        <v>8294</v>
      </c>
      <c r="O1410" s="5">
        <f>((E1410/D1410) *100)</f>
        <v>248.17133333333334</v>
      </c>
      <c r="P1410" s="6">
        <f>IF(L1410 = 0, 0, E1410/L1410)</f>
        <v>27.472841328413285</v>
      </c>
      <c r="Q1410" t="str">
        <f>MID(N1410,1,FIND("/",N1410,1)-1)</f>
        <v>technology</v>
      </c>
      <c r="R1410" t="str">
        <f>MID(N1410,FIND("/",N1410,1)+1,LEN(N1410))</f>
        <v>hardware</v>
      </c>
      <c r="S1410" s="10">
        <f>(((J1410/60)/60)/24)+DATE(1970,1,1)+(-5/24)</f>
        <v>41578.718784722223</v>
      </c>
      <c r="T1410" s="10">
        <f>(((I1410/60)/60)/24)+DATE(1970,1,1)+(-5/24)</f>
        <v>41593.760451388887</v>
      </c>
    </row>
    <row r="1411" spans="1:20" ht="43.2" x14ac:dyDescent="0.3">
      <c r="A1411">
        <v>1255</v>
      </c>
      <c r="B1411" s="3" t="s">
        <v>1255</v>
      </c>
      <c r="C1411" s="3" t="s">
        <v>5364</v>
      </c>
      <c r="D1411">
        <v>3000</v>
      </c>
      <c r="E1411">
        <v>6071</v>
      </c>
      <c r="F1411" t="s">
        <v>8218</v>
      </c>
      <c r="G1411" t="s">
        <v>8223</v>
      </c>
      <c r="H1411" t="s">
        <v>8245</v>
      </c>
      <c r="I1411">
        <v>1385932652</v>
      </c>
      <c r="J1411">
        <v>1383337052</v>
      </c>
      <c r="K1411" t="b">
        <v>1</v>
      </c>
      <c r="L1411">
        <v>109</v>
      </c>
      <c r="M1411" t="b">
        <v>1</v>
      </c>
      <c r="N1411" t="s">
        <v>8275</v>
      </c>
      <c r="O1411" s="5">
        <f>((E1411/D1411) *100)</f>
        <v>202.36666666666667</v>
      </c>
      <c r="P1411" s="6">
        <f>IF(L1411 = 0, 0, E1411/L1411)</f>
        <v>55.697247706422019</v>
      </c>
      <c r="Q1411" t="str">
        <f>MID(N1411,1,FIND("/",N1411,1)-1)</f>
        <v>music</v>
      </c>
      <c r="R1411" t="str">
        <f>MID(N1411,FIND("/",N1411,1)+1,LEN(N1411))</f>
        <v>rock</v>
      </c>
      <c r="S1411" s="10">
        <f>(((J1411/60)/60)/24)+DATE(1970,1,1)+(-5/24)</f>
        <v>41579.637175925927</v>
      </c>
      <c r="T1411" s="10">
        <f>(((I1411/60)/60)/24)+DATE(1970,1,1)+(-5/24)</f>
        <v>41609.678842592592</v>
      </c>
    </row>
    <row r="1412" spans="1:20" ht="43.2" x14ac:dyDescent="0.3">
      <c r="A1412">
        <v>2319</v>
      </c>
      <c r="B1412" s="3" t="s">
        <v>2319</v>
      </c>
      <c r="C1412" s="3" t="s">
        <v>6428</v>
      </c>
      <c r="D1412">
        <v>3000</v>
      </c>
      <c r="E1412">
        <v>3231</v>
      </c>
      <c r="F1412" t="s">
        <v>8218</v>
      </c>
      <c r="G1412" t="s">
        <v>8223</v>
      </c>
      <c r="H1412" t="s">
        <v>8245</v>
      </c>
      <c r="I1412">
        <v>1387072685</v>
      </c>
      <c r="J1412">
        <v>1384480685</v>
      </c>
      <c r="K1412" t="b">
        <v>1</v>
      </c>
      <c r="L1412">
        <v>77</v>
      </c>
      <c r="M1412" t="b">
        <v>1</v>
      </c>
      <c r="N1412" t="s">
        <v>8278</v>
      </c>
      <c r="O1412" s="5">
        <f>((E1412/D1412) *100)</f>
        <v>107.69999999999999</v>
      </c>
      <c r="P1412" s="6">
        <f>IF(L1412 = 0, 0, E1412/L1412)</f>
        <v>41.961038961038959</v>
      </c>
      <c r="Q1412" t="str">
        <f>MID(N1412,1,FIND("/",N1412,1)-1)</f>
        <v>music</v>
      </c>
      <c r="R1412" t="str">
        <f>MID(N1412,FIND("/",N1412,1)+1,LEN(N1412))</f>
        <v>indie rock</v>
      </c>
      <c r="S1412" s="10">
        <f>(((J1412/60)/60)/24)+DATE(1970,1,1)+(-5/24)</f>
        <v>41592.873668981476</v>
      </c>
      <c r="T1412" s="10">
        <f>(((I1412/60)/60)/24)+DATE(1970,1,1)+(-5/24)</f>
        <v>41622.873668981476</v>
      </c>
    </row>
    <row r="1413" spans="1:20" ht="57.6" x14ac:dyDescent="0.3">
      <c r="A1413">
        <v>1924</v>
      </c>
      <c r="B1413" s="3" t="s">
        <v>1924</v>
      </c>
      <c r="C1413" s="3" t="s">
        <v>6033</v>
      </c>
      <c r="D1413">
        <v>3000</v>
      </c>
      <c r="E1413">
        <v>3432</v>
      </c>
      <c r="F1413" t="s">
        <v>8218</v>
      </c>
      <c r="G1413" t="s">
        <v>8223</v>
      </c>
      <c r="H1413" t="s">
        <v>8245</v>
      </c>
      <c r="I1413">
        <v>1389814380</v>
      </c>
      <c r="J1413">
        <v>1387390555</v>
      </c>
      <c r="K1413" t="b">
        <v>0</v>
      </c>
      <c r="L1413">
        <v>33</v>
      </c>
      <c r="M1413" t="b">
        <v>1</v>
      </c>
      <c r="N1413" t="s">
        <v>8278</v>
      </c>
      <c r="O1413" s="5">
        <f>((E1413/D1413) *100)</f>
        <v>114.39999999999999</v>
      </c>
      <c r="P1413" s="6">
        <f>IF(L1413 = 0, 0, E1413/L1413)</f>
        <v>104</v>
      </c>
      <c r="Q1413" t="str">
        <f>MID(N1413,1,FIND("/",N1413,1)-1)</f>
        <v>music</v>
      </c>
      <c r="R1413" t="str">
        <f>MID(N1413,FIND("/",N1413,1)+1,LEN(N1413))</f>
        <v>indie rock</v>
      </c>
      <c r="S1413" s="10">
        <f>(((J1413/60)/60)/24)+DATE(1970,1,1)+(-5/24)</f>
        <v>41626.552719907406</v>
      </c>
      <c r="T1413" s="10">
        <f>(((I1413/60)/60)/24)+DATE(1970,1,1)+(-5/24)</f>
        <v>41654.606249999997</v>
      </c>
    </row>
    <row r="1414" spans="1:20" x14ac:dyDescent="0.3">
      <c r="A1414">
        <v>1824</v>
      </c>
      <c r="B1414" s="3" t="s">
        <v>1824</v>
      </c>
      <c r="C1414" s="3" t="s">
        <v>5933</v>
      </c>
      <c r="D1414">
        <v>3000</v>
      </c>
      <c r="E1414">
        <v>3002</v>
      </c>
      <c r="F1414" t="s">
        <v>8218</v>
      </c>
      <c r="G1414" t="s">
        <v>8223</v>
      </c>
      <c r="H1414" t="s">
        <v>8245</v>
      </c>
      <c r="I1414">
        <v>1389146880</v>
      </c>
      <c r="J1414">
        <v>1387403967</v>
      </c>
      <c r="K1414" t="b">
        <v>0</v>
      </c>
      <c r="L1414">
        <v>40</v>
      </c>
      <c r="M1414" t="b">
        <v>1</v>
      </c>
      <c r="N1414" t="s">
        <v>8275</v>
      </c>
      <c r="O1414" s="5">
        <f>((E1414/D1414) *100)</f>
        <v>100.06666666666666</v>
      </c>
      <c r="P1414" s="6">
        <f>IF(L1414 = 0, 0, E1414/L1414)</f>
        <v>75.05</v>
      </c>
      <c r="Q1414" t="str">
        <f>MID(N1414,1,FIND("/",N1414,1)-1)</f>
        <v>music</v>
      </c>
      <c r="R1414" t="str">
        <f>MID(N1414,FIND("/",N1414,1)+1,LEN(N1414))</f>
        <v>rock</v>
      </c>
      <c r="S1414" s="10">
        <f>(((J1414/60)/60)/24)+DATE(1970,1,1)+(-5/24)</f>
        <v>41626.707951388889</v>
      </c>
      <c r="T1414" s="10">
        <f>(((I1414/60)/60)/24)+DATE(1970,1,1)+(-5/24)</f>
        <v>41646.880555555552</v>
      </c>
    </row>
    <row r="1415" spans="1:20" ht="43.2" x14ac:dyDescent="0.3">
      <c r="A1415">
        <v>1065</v>
      </c>
      <c r="B1415" s="3" t="s">
        <v>1065</v>
      </c>
      <c r="C1415" s="3" t="s">
        <v>5174</v>
      </c>
      <c r="D1415">
        <v>3000</v>
      </c>
      <c r="E1415">
        <v>81</v>
      </c>
      <c r="F1415" t="s">
        <v>8220</v>
      </c>
      <c r="G1415" t="s">
        <v>8225</v>
      </c>
      <c r="H1415" t="s">
        <v>8247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8281</v>
      </c>
      <c r="O1415" s="5">
        <f>((E1415/D1415) *100)</f>
        <v>2.7</v>
      </c>
      <c r="P1415" s="6">
        <f>IF(L1415 = 0, 0, E1415/L1415)</f>
        <v>16.2</v>
      </c>
      <c r="Q1415" t="str">
        <f>MID(N1415,1,FIND("/",N1415,1)-1)</f>
        <v>games</v>
      </c>
      <c r="R1415" t="str">
        <f>MID(N1415,FIND("/",N1415,1)+1,LEN(N1415))</f>
        <v>video games</v>
      </c>
      <c r="S1415" s="10">
        <f>(((J1415/60)/60)/24)+DATE(1970,1,1)+(-5/24)</f>
        <v>41661.172708333332</v>
      </c>
      <c r="T1415" s="10">
        <f>(((I1415/60)/60)/24)+DATE(1970,1,1)+(-5/24)</f>
        <v>41689.172708333332</v>
      </c>
    </row>
    <row r="1416" spans="1:20" ht="43.2" x14ac:dyDescent="0.3">
      <c r="A1416">
        <v>2312</v>
      </c>
      <c r="B1416" s="3" t="s">
        <v>2312</v>
      </c>
      <c r="C1416" s="3" t="s">
        <v>6421</v>
      </c>
      <c r="D1416">
        <v>3000</v>
      </c>
      <c r="E1416">
        <v>3236</v>
      </c>
      <c r="F1416" t="s">
        <v>8218</v>
      </c>
      <c r="G1416" t="s">
        <v>8223</v>
      </c>
      <c r="H1416" t="s">
        <v>8245</v>
      </c>
      <c r="I1416">
        <v>1397862000</v>
      </c>
      <c r="J1416">
        <v>1395155478</v>
      </c>
      <c r="K1416" t="b">
        <v>1</v>
      </c>
      <c r="L1416">
        <v>79</v>
      </c>
      <c r="M1416" t="b">
        <v>1</v>
      </c>
      <c r="N1416" t="s">
        <v>8278</v>
      </c>
      <c r="O1416" s="5">
        <f>((E1416/D1416) *100)</f>
        <v>107.86666666666666</v>
      </c>
      <c r="P1416" s="6">
        <f>IF(L1416 = 0, 0, E1416/L1416)</f>
        <v>40.962025316455694</v>
      </c>
      <c r="Q1416" t="str">
        <f>MID(N1416,1,FIND("/",N1416,1)-1)</f>
        <v>music</v>
      </c>
      <c r="R1416" t="str">
        <f>MID(N1416,FIND("/",N1416,1)+1,LEN(N1416))</f>
        <v>indie rock</v>
      </c>
      <c r="S1416" s="10">
        <f>(((J1416/60)/60)/24)+DATE(1970,1,1)+(-5/24)</f>
        <v>41716.424513888887</v>
      </c>
      <c r="T1416" s="10">
        <f>(((I1416/60)/60)/24)+DATE(1970,1,1)+(-5/24)</f>
        <v>41747.75</v>
      </c>
    </row>
    <row r="1417" spans="1:20" ht="28.8" x14ac:dyDescent="0.3">
      <c r="A1417">
        <v>53</v>
      </c>
      <c r="B1417" s="3" t="s">
        <v>55</v>
      </c>
      <c r="C1417" s="3" t="s">
        <v>4163</v>
      </c>
      <c r="D1417">
        <v>3000</v>
      </c>
      <c r="E1417">
        <v>3289</v>
      </c>
      <c r="F1417" t="s">
        <v>8218</v>
      </c>
      <c r="G1417" t="s">
        <v>8223</v>
      </c>
      <c r="H1417" t="s">
        <v>8245</v>
      </c>
      <c r="I1417">
        <v>1396648800</v>
      </c>
      <c r="J1417">
        <v>1395407445</v>
      </c>
      <c r="K1417" t="b">
        <v>0</v>
      </c>
      <c r="L1417">
        <v>117</v>
      </c>
      <c r="M1417" t="b">
        <v>1</v>
      </c>
      <c r="N1417" t="s">
        <v>8264</v>
      </c>
      <c r="O1417" s="5">
        <f>((E1417/D1417) *100)</f>
        <v>109.63333333333334</v>
      </c>
      <c r="P1417" s="6">
        <f>IF(L1417 = 0, 0, E1417/L1417)</f>
        <v>28.111111111111111</v>
      </c>
      <c r="Q1417" t="str">
        <f>MID(N1417,1,FIND("/",N1417,1)-1)</f>
        <v>film &amp; video</v>
      </c>
      <c r="R1417" t="str">
        <f>MID(N1417,FIND("/",N1417,1)+1,LEN(N1417))</f>
        <v>television</v>
      </c>
      <c r="S1417" s="10">
        <f>(((J1417/60)/60)/24)+DATE(1970,1,1)+(-5/24)</f>
        <v>41719.340798611105</v>
      </c>
      <c r="T1417" s="10">
        <f>(((I1417/60)/60)/24)+DATE(1970,1,1)+(-5/24)</f>
        <v>41733.708333333328</v>
      </c>
    </row>
    <row r="1418" spans="1:20" ht="43.2" x14ac:dyDescent="0.3">
      <c r="A1418">
        <v>2084</v>
      </c>
      <c r="B1418" s="3" t="s">
        <v>2084</v>
      </c>
      <c r="C1418" s="3" t="s">
        <v>6193</v>
      </c>
      <c r="D1418">
        <v>3000</v>
      </c>
      <c r="E1418">
        <v>3250</v>
      </c>
      <c r="F1418" t="s">
        <v>8218</v>
      </c>
      <c r="G1418" t="s">
        <v>8223</v>
      </c>
      <c r="H1418" t="s">
        <v>8245</v>
      </c>
      <c r="I1418">
        <v>1399186740</v>
      </c>
      <c r="J1418">
        <v>1396468782</v>
      </c>
      <c r="K1418" t="b">
        <v>0</v>
      </c>
      <c r="L1418">
        <v>46</v>
      </c>
      <c r="M1418" t="b">
        <v>1</v>
      </c>
      <c r="N1418" t="s">
        <v>8278</v>
      </c>
      <c r="O1418" s="5">
        <f>((E1418/D1418) *100)</f>
        <v>108.33333333333333</v>
      </c>
      <c r="P1418" s="6">
        <f>IF(L1418 = 0, 0, E1418/L1418)</f>
        <v>70.652173913043484</v>
      </c>
      <c r="Q1418" t="str">
        <f>MID(N1418,1,FIND("/",N1418,1)-1)</f>
        <v>music</v>
      </c>
      <c r="R1418" t="str">
        <f>MID(N1418,FIND("/",N1418,1)+1,LEN(N1418))</f>
        <v>indie rock</v>
      </c>
      <c r="S1418" s="10">
        <f>(((J1418/60)/60)/24)+DATE(1970,1,1)+(-5/24)</f>
        <v>41731.624791666662</v>
      </c>
      <c r="T1418" s="10">
        <f>(((I1418/60)/60)/24)+DATE(1970,1,1)+(-5/24)</f>
        <v>41763.082638888889</v>
      </c>
    </row>
    <row r="1419" spans="1:20" ht="28.8" x14ac:dyDescent="0.3">
      <c r="A1419">
        <v>2830</v>
      </c>
      <c r="B1419" s="3" t="s">
        <v>2829</v>
      </c>
      <c r="C1419" s="3" t="s">
        <v>6939</v>
      </c>
      <c r="D1419">
        <v>3000</v>
      </c>
      <c r="E1419">
        <v>3000</v>
      </c>
      <c r="F1419" t="s">
        <v>8218</v>
      </c>
      <c r="G1419" t="s">
        <v>8223</v>
      </c>
      <c r="H1419" t="s">
        <v>8245</v>
      </c>
      <c r="I1419">
        <v>1399867140</v>
      </c>
      <c r="J1419">
        <v>1398802148</v>
      </c>
      <c r="K1419" t="b">
        <v>0</v>
      </c>
      <c r="L1419">
        <v>11</v>
      </c>
      <c r="M1419" t="b">
        <v>1</v>
      </c>
      <c r="N1419" t="s">
        <v>8270</v>
      </c>
      <c r="O1419" s="5">
        <f>((E1419/D1419) *100)</f>
        <v>100</v>
      </c>
      <c r="P1419" s="6">
        <f>IF(L1419 = 0, 0, E1419/L1419)</f>
        <v>272.72727272727275</v>
      </c>
      <c r="Q1419" t="str">
        <f>MID(N1419,1,FIND("/",N1419,1)-1)</f>
        <v>theater</v>
      </c>
      <c r="R1419" t="str">
        <f>MID(N1419,FIND("/",N1419,1)+1,LEN(N1419))</f>
        <v>plays</v>
      </c>
      <c r="S1419" s="10">
        <f>(((J1419/60)/60)/24)+DATE(1970,1,1)+(-5/24)</f>
        <v>41758.631342592591</v>
      </c>
      <c r="T1419" s="10">
        <f>(((I1419/60)/60)/24)+DATE(1970,1,1)+(-5/24)</f>
        <v>41770.957638888889</v>
      </c>
    </row>
    <row r="1420" spans="1:20" ht="43.2" x14ac:dyDescent="0.3">
      <c r="A1420">
        <v>2413</v>
      </c>
      <c r="B1420" s="3" t="s">
        <v>2413</v>
      </c>
      <c r="C1420" s="3" t="s">
        <v>6522</v>
      </c>
      <c r="D1420">
        <v>3000</v>
      </c>
      <c r="E1420">
        <v>25</v>
      </c>
      <c r="F1420" t="s">
        <v>8220</v>
      </c>
      <c r="G1420" t="s">
        <v>8223</v>
      </c>
      <c r="H1420" t="s">
        <v>8245</v>
      </c>
      <c r="I1420">
        <v>1401579000</v>
      </c>
      <c r="J1420">
        <v>1398911882</v>
      </c>
      <c r="K1420" t="b">
        <v>0</v>
      </c>
      <c r="L1420">
        <v>3</v>
      </c>
      <c r="M1420" t="b">
        <v>0</v>
      </c>
      <c r="N1420" t="s">
        <v>8283</v>
      </c>
      <c r="O1420" s="5">
        <f>((E1420/D1420) *100)</f>
        <v>0.83333333333333337</v>
      </c>
      <c r="P1420" s="6">
        <f>IF(L1420 = 0, 0, E1420/L1420)</f>
        <v>8.3333333333333339</v>
      </c>
      <c r="Q1420" t="str">
        <f>MID(N1420,1,FIND("/",N1420,1)-1)</f>
        <v>food</v>
      </c>
      <c r="R1420" t="str">
        <f>MID(N1420,FIND("/",N1420,1)+1,LEN(N1420))</f>
        <v>food trucks</v>
      </c>
      <c r="S1420" s="10">
        <f>(((J1420/60)/60)/24)+DATE(1970,1,1)+(-5/24)</f>
        <v>41759.901412037034</v>
      </c>
      <c r="T1420" s="10">
        <f>(((I1420/60)/60)/24)+DATE(1970,1,1)+(-5/24)</f>
        <v>41790.770833333328</v>
      </c>
    </row>
    <row r="1421" spans="1:20" ht="43.2" x14ac:dyDescent="0.3">
      <c r="A1421">
        <v>3375</v>
      </c>
      <c r="B1421" s="3" t="s">
        <v>3373</v>
      </c>
      <c r="C1421" s="3" t="s">
        <v>7484</v>
      </c>
      <c r="D1421">
        <v>3000</v>
      </c>
      <c r="E1421">
        <v>3000</v>
      </c>
      <c r="F1421" t="s">
        <v>8218</v>
      </c>
      <c r="G1421" t="s">
        <v>8224</v>
      </c>
      <c r="H1421" t="s">
        <v>8246</v>
      </c>
      <c r="I1421">
        <v>1400423973</v>
      </c>
      <c r="J1421">
        <v>1399387173</v>
      </c>
      <c r="K1421" t="b">
        <v>0</v>
      </c>
      <c r="L1421">
        <v>17</v>
      </c>
      <c r="M1421" t="b">
        <v>1</v>
      </c>
      <c r="N1421" t="s">
        <v>8270</v>
      </c>
      <c r="O1421" s="5">
        <f>((E1421/D1421) *100)</f>
        <v>100</v>
      </c>
      <c r="P1421" s="6">
        <f>IF(L1421 = 0, 0, E1421/L1421)</f>
        <v>176.47058823529412</v>
      </c>
      <c r="Q1421" t="str">
        <f>MID(N1421,1,FIND("/",N1421,1)-1)</f>
        <v>theater</v>
      </c>
      <c r="R1421" t="str">
        <f>MID(N1421,FIND("/",N1421,1)+1,LEN(N1421))</f>
        <v>plays</v>
      </c>
      <c r="S1421" s="10">
        <f>(((J1421/60)/60)/24)+DATE(1970,1,1)+(-5/24)</f>
        <v>41765.402465277773</v>
      </c>
      <c r="T1421" s="10">
        <f>(((I1421/60)/60)/24)+DATE(1970,1,1)+(-5/24)</f>
        <v>41777.402465277773</v>
      </c>
    </row>
    <row r="1422" spans="1:20" ht="43.2" x14ac:dyDescent="0.3">
      <c r="A1422">
        <v>3682</v>
      </c>
      <c r="B1422" s="3" t="s">
        <v>3678</v>
      </c>
      <c r="C1422" s="3" t="s">
        <v>7791</v>
      </c>
      <c r="D1422">
        <v>3000</v>
      </c>
      <c r="E1422">
        <v>4176</v>
      </c>
      <c r="F1422" t="s">
        <v>8218</v>
      </c>
      <c r="G1422" t="s">
        <v>8223</v>
      </c>
      <c r="H1422" t="s">
        <v>8245</v>
      </c>
      <c r="I1422">
        <v>1402901940</v>
      </c>
      <c r="J1422">
        <v>1399998418</v>
      </c>
      <c r="K1422" t="b">
        <v>0</v>
      </c>
      <c r="L1422">
        <v>67</v>
      </c>
      <c r="M1422" t="b">
        <v>1</v>
      </c>
      <c r="N1422" t="s">
        <v>8270</v>
      </c>
      <c r="O1422" s="5">
        <f>((E1422/D1422) *100)</f>
        <v>139.19999999999999</v>
      </c>
      <c r="P1422" s="6">
        <f>IF(L1422 = 0, 0, E1422/L1422)</f>
        <v>62.328358208955223</v>
      </c>
      <c r="Q1422" t="str">
        <f>MID(N1422,1,FIND("/",N1422,1)-1)</f>
        <v>theater</v>
      </c>
      <c r="R1422" t="str">
        <f>MID(N1422,FIND("/",N1422,1)+1,LEN(N1422))</f>
        <v>plays</v>
      </c>
      <c r="S1422" s="10">
        <f>(((J1422/60)/60)/24)+DATE(1970,1,1)+(-5/24)</f>
        <v>41772.477060185185</v>
      </c>
      <c r="T1422" s="10">
        <f>(((I1422/60)/60)/24)+DATE(1970,1,1)+(-5/24)</f>
        <v>41806.082638888889</v>
      </c>
    </row>
    <row r="1423" spans="1:20" ht="43.2" x14ac:dyDescent="0.3">
      <c r="A1423">
        <v>10</v>
      </c>
      <c r="B1423" s="3" t="s">
        <v>12</v>
      </c>
      <c r="C1423" s="3" t="s">
        <v>4120</v>
      </c>
      <c r="D1423">
        <v>3000</v>
      </c>
      <c r="E1423">
        <v>3015</v>
      </c>
      <c r="F1423" t="s">
        <v>8218</v>
      </c>
      <c r="G1423" t="s">
        <v>8223</v>
      </c>
      <c r="H1423" t="s">
        <v>8245</v>
      </c>
      <c r="I1423">
        <v>1403660279</v>
      </c>
      <c r="J1423">
        <v>1400636279</v>
      </c>
      <c r="K1423" t="b">
        <v>0</v>
      </c>
      <c r="L1423">
        <v>19</v>
      </c>
      <c r="M1423" t="b">
        <v>1</v>
      </c>
      <c r="N1423" t="s">
        <v>8264</v>
      </c>
      <c r="O1423" s="5">
        <f>((E1423/D1423) *100)</f>
        <v>100.49999999999999</v>
      </c>
      <c r="P1423" s="6">
        <f>IF(L1423 = 0, 0, E1423/L1423)</f>
        <v>158.68421052631578</v>
      </c>
      <c r="Q1423" t="str">
        <f>MID(N1423,1,FIND("/",N1423,1)-1)</f>
        <v>film &amp; video</v>
      </c>
      <c r="R1423" t="str">
        <f>MID(N1423,FIND("/",N1423,1)+1,LEN(N1423))</f>
        <v>television</v>
      </c>
      <c r="S1423" s="10">
        <f>(((J1423/60)/60)/24)+DATE(1970,1,1)+(-5/24)</f>
        <v>41779.859710648147</v>
      </c>
      <c r="T1423" s="10">
        <f>(((I1423/60)/60)/24)+DATE(1970,1,1)+(-5/24)</f>
        <v>41814.859710648147</v>
      </c>
    </row>
    <row r="1424" spans="1:20" ht="43.2" x14ac:dyDescent="0.3">
      <c r="A1424">
        <v>135</v>
      </c>
      <c r="B1424" s="3" t="s">
        <v>136</v>
      </c>
      <c r="C1424" s="3" t="s">
        <v>4245</v>
      </c>
      <c r="D1424">
        <v>3000</v>
      </c>
      <c r="E1424">
        <v>403</v>
      </c>
      <c r="F1424" t="s">
        <v>8219</v>
      </c>
      <c r="G1424" t="s">
        <v>8223</v>
      </c>
      <c r="H1424" t="s">
        <v>8245</v>
      </c>
      <c r="I1424">
        <v>1404241200</v>
      </c>
      <c r="J1424">
        <v>1401354597</v>
      </c>
      <c r="K1424" t="b">
        <v>0</v>
      </c>
      <c r="L1424">
        <v>5</v>
      </c>
      <c r="M1424" t="b">
        <v>0</v>
      </c>
      <c r="N1424" t="s">
        <v>8266</v>
      </c>
      <c r="O1424" s="5">
        <f>((E1424/D1424) *100)</f>
        <v>13.433333333333334</v>
      </c>
      <c r="P1424" s="6">
        <f>IF(L1424 = 0, 0, E1424/L1424)</f>
        <v>80.599999999999994</v>
      </c>
      <c r="Q1424" t="str">
        <f>MID(N1424,1,FIND("/",N1424,1)-1)</f>
        <v>film &amp; video</v>
      </c>
      <c r="R1424" t="str">
        <f>MID(N1424,FIND("/",N1424,1)+1,LEN(N1424))</f>
        <v>science fiction</v>
      </c>
      <c r="S1424" s="10">
        <f>(((J1424/60)/60)/24)+DATE(1970,1,1)+(-5/24)</f>
        <v>41788.173576388886</v>
      </c>
      <c r="T1424" s="10">
        <f>(((I1424/60)/60)/24)+DATE(1970,1,1)+(-5/24)</f>
        <v>41821.583333333328</v>
      </c>
    </row>
    <row r="1425" spans="1:20" ht="57.6" x14ac:dyDescent="0.3">
      <c r="A1425">
        <v>1437</v>
      </c>
      <c r="B1425" s="3" t="s">
        <v>1437</v>
      </c>
      <c r="C1425" s="3" t="s">
        <v>5546</v>
      </c>
      <c r="D1425">
        <v>3000</v>
      </c>
      <c r="E1425">
        <v>807</v>
      </c>
      <c r="F1425" t="s">
        <v>8220</v>
      </c>
      <c r="G1425" t="s">
        <v>8223</v>
      </c>
      <c r="H1425" t="s">
        <v>8245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8286</v>
      </c>
      <c r="O1425" s="5">
        <f>((E1425/D1425) *100)</f>
        <v>26.900000000000002</v>
      </c>
      <c r="P1425" s="6">
        <f>IF(L1425 = 0, 0, E1425/L1425)</f>
        <v>36.68181818181818</v>
      </c>
      <c r="Q1425" t="str">
        <f>MID(N1425,1,FIND("/",N1425,1)-1)</f>
        <v>publishing</v>
      </c>
      <c r="R1425" t="str">
        <f>MID(N1425,FIND("/",N1425,1)+1,LEN(N1425))</f>
        <v>translations</v>
      </c>
      <c r="S1425" s="10">
        <f>(((J1425/60)/60)/24)+DATE(1970,1,1)+(-5/24)</f>
        <v>41796.32336805555</v>
      </c>
      <c r="T1425" s="10">
        <f>(((I1425/60)/60)/24)+DATE(1970,1,1)+(-5/24)</f>
        <v>41832.999305555553</v>
      </c>
    </row>
    <row r="1426" spans="1:20" ht="43.2" x14ac:dyDescent="0.3">
      <c r="A1426">
        <v>3482</v>
      </c>
      <c r="B1426" s="3" t="s">
        <v>3480</v>
      </c>
      <c r="C1426" s="3" t="s">
        <v>7591</v>
      </c>
      <c r="D1426">
        <v>3000</v>
      </c>
      <c r="E1426">
        <v>4150</v>
      </c>
      <c r="F1426" t="s">
        <v>8218</v>
      </c>
      <c r="G1426" t="s">
        <v>8224</v>
      </c>
      <c r="H1426" t="s">
        <v>8246</v>
      </c>
      <c r="I1426">
        <v>1404671466</v>
      </c>
      <c r="J1426">
        <v>1402079466</v>
      </c>
      <c r="K1426" t="b">
        <v>0</v>
      </c>
      <c r="L1426">
        <v>80</v>
      </c>
      <c r="M1426" t="b">
        <v>1</v>
      </c>
      <c r="N1426" t="s">
        <v>8270</v>
      </c>
      <c r="O1426" s="5">
        <f>((E1426/D1426) *100)</f>
        <v>138.33333333333334</v>
      </c>
      <c r="P1426" s="6">
        <f>IF(L1426 = 0, 0, E1426/L1426)</f>
        <v>51.875</v>
      </c>
      <c r="Q1426" t="str">
        <f>MID(N1426,1,FIND("/",N1426,1)-1)</f>
        <v>theater</v>
      </c>
      <c r="R1426" t="str">
        <f>MID(N1426,FIND("/",N1426,1)+1,LEN(N1426))</f>
        <v>plays</v>
      </c>
      <c r="S1426" s="10">
        <f>(((J1426/60)/60)/24)+DATE(1970,1,1)+(-5/24)</f>
        <v>41796.563263888886</v>
      </c>
      <c r="T1426" s="10">
        <f>(((I1426/60)/60)/24)+DATE(1970,1,1)+(-5/24)</f>
        <v>41826.563263888886</v>
      </c>
    </row>
    <row r="1427" spans="1:20" ht="43.2" x14ac:dyDescent="0.3">
      <c r="A1427">
        <v>29</v>
      </c>
      <c r="B1427" s="3" t="s">
        <v>31</v>
      </c>
      <c r="C1427" s="3" t="s">
        <v>4139</v>
      </c>
      <c r="D1427">
        <v>3000</v>
      </c>
      <c r="E1427">
        <v>3700</v>
      </c>
      <c r="F1427" t="s">
        <v>8218</v>
      </c>
      <c r="G1427" t="s">
        <v>8224</v>
      </c>
      <c r="H1427" t="s">
        <v>8246</v>
      </c>
      <c r="I1427">
        <v>1406045368</v>
      </c>
      <c r="J1427">
        <v>1403453368</v>
      </c>
      <c r="K1427" t="b">
        <v>0</v>
      </c>
      <c r="L1427">
        <v>117</v>
      </c>
      <c r="M1427" t="b">
        <v>1</v>
      </c>
      <c r="N1427" t="s">
        <v>8264</v>
      </c>
      <c r="O1427" s="5">
        <f>((E1427/D1427) *100)</f>
        <v>123.33333333333334</v>
      </c>
      <c r="P1427" s="6">
        <f>IF(L1427 = 0, 0, E1427/L1427)</f>
        <v>31.623931623931625</v>
      </c>
      <c r="Q1427" t="str">
        <f>MID(N1427,1,FIND("/",N1427,1)-1)</f>
        <v>film &amp; video</v>
      </c>
      <c r="R1427" t="str">
        <f>MID(N1427,FIND("/",N1427,1)+1,LEN(N1427))</f>
        <v>television</v>
      </c>
      <c r="S1427" s="10">
        <f>(((J1427/60)/60)/24)+DATE(1970,1,1)+(-5/24)</f>
        <v>41812.464907407404</v>
      </c>
      <c r="T1427" s="10">
        <f>(((I1427/60)/60)/24)+DATE(1970,1,1)+(-5/24)</f>
        <v>41842.464907407404</v>
      </c>
    </row>
    <row r="1428" spans="1:20" ht="43.2" x14ac:dyDescent="0.3">
      <c r="A1428">
        <v>3456</v>
      </c>
      <c r="B1428" s="3" t="s">
        <v>3454</v>
      </c>
      <c r="C1428" s="3" t="s">
        <v>7565</v>
      </c>
      <c r="D1428">
        <v>3000</v>
      </c>
      <c r="E1428">
        <v>5739</v>
      </c>
      <c r="F1428" t="s">
        <v>8218</v>
      </c>
      <c r="G1428" t="s">
        <v>8223</v>
      </c>
      <c r="H1428" t="s">
        <v>8245</v>
      </c>
      <c r="I1428">
        <v>1406876340</v>
      </c>
      <c r="J1428">
        <v>1404190567</v>
      </c>
      <c r="K1428" t="b">
        <v>0</v>
      </c>
      <c r="L1428">
        <v>16</v>
      </c>
      <c r="M1428" t="b">
        <v>1</v>
      </c>
      <c r="N1428" t="s">
        <v>8270</v>
      </c>
      <c r="O1428" s="5">
        <f>((E1428/D1428) *100)</f>
        <v>191.3</v>
      </c>
      <c r="P1428" s="6">
        <f>IF(L1428 = 0, 0, E1428/L1428)</f>
        <v>358.6875</v>
      </c>
      <c r="Q1428" t="str">
        <f>MID(N1428,1,FIND("/",N1428,1)-1)</f>
        <v>theater</v>
      </c>
      <c r="R1428" t="str">
        <f>MID(N1428,FIND("/",N1428,1)+1,LEN(N1428))</f>
        <v>plays</v>
      </c>
      <c r="S1428" s="10">
        <f>(((J1428/60)/60)/24)+DATE(1970,1,1)+(-5/24)</f>
        <v>41820.997303240736</v>
      </c>
      <c r="T1428" s="10">
        <f>(((I1428/60)/60)/24)+DATE(1970,1,1)+(-5/24)</f>
        <v>41852.082638888889</v>
      </c>
    </row>
    <row r="1429" spans="1:20" ht="43.2" x14ac:dyDescent="0.3">
      <c r="A1429">
        <v>1133</v>
      </c>
      <c r="B1429" s="3" t="s">
        <v>1133</v>
      </c>
      <c r="C1429" s="3" t="s">
        <v>5242</v>
      </c>
      <c r="D1429">
        <v>3000</v>
      </c>
      <c r="E1429">
        <v>20</v>
      </c>
      <c r="F1429" t="s">
        <v>8220</v>
      </c>
      <c r="G1429" t="s">
        <v>8224</v>
      </c>
      <c r="H1429" t="s">
        <v>8246</v>
      </c>
      <c r="I1429">
        <v>1406799981</v>
      </c>
      <c r="J1429">
        <v>1404207981</v>
      </c>
      <c r="K1429" t="b">
        <v>0</v>
      </c>
      <c r="L1429">
        <v>1</v>
      </c>
      <c r="M1429" t="b">
        <v>0</v>
      </c>
      <c r="N1429" t="s">
        <v>8282</v>
      </c>
      <c r="O1429" s="5">
        <f>((E1429/D1429) *100)</f>
        <v>0.66666666666666674</v>
      </c>
      <c r="P1429" s="6">
        <f>IF(L1429 = 0, 0, E1429/L1429)</f>
        <v>20</v>
      </c>
      <c r="Q1429" t="str">
        <f>MID(N1429,1,FIND("/",N1429,1)-1)</f>
        <v>games</v>
      </c>
      <c r="R1429" t="str">
        <f>MID(N1429,FIND("/",N1429,1)+1,LEN(N1429))</f>
        <v>mobile games</v>
      </c>
      <c r="S1429" s="10">
        <f>(((J1429/60)/60)/24)+DATE(1970,1,1)+(-5/24)</f>
        <v>41821.198854166665</v>
      </c>
      <c r="T1429" s="10">
        <f>(((I1429/60)/60)/24)+DATE(1970,1,1)+(-5/24)</f>
        <v>41851.198854166665</v>
      </c>
    </row>
    <row r="1430" spans="1:20" ht="43.2" x14ac:dyDescent="0.3">
      <c r="A1430">
        <v>3506</v>
      </c>
      <c r="B1430" s="3" t="s">
        <v>3504</v>
      </c>
      <c r="C1430" s="3" t="s">
        <v>7615</v>
      </c>
      <c r="D1430">
        <v>3000</v>
      </c>
      <c r="E1430">
        <v>3045</v>
      </c>
      <c r="F1430" t="s">
        <v>8218</v>
      </c>
      <c r="G1430" t="s">
        <v>8223</v>
      </c>
      <c r="H1430" t="s">
        <v>8245</v>
      </c>
      <c r="I1430">
        <v>1408815440</v>
      </c>
      <c r="J1430">
        <v>1404927440</v>
      </c>
      <c r="K1430" t="b">
        <v>0</v>
      </c>
      <c r="L1430">
        <v>29</v>
      </c>
      <c r="M1430" t="b">
        <v>1</v>
      </c>
      <c r="N1430" t="s">
        <v>8270</v>
      </c>
      <c r="O1430" s="5">
        <f>((E1430/D1430) *100)</f>
        <v>101.49999999999999</v>
      </c>
      <c r="P1430" s="6">
        <f>IF(L1430 = 0, 0, E1430/L1430)</f>
        <v>105</v>
      </c>
      <c r="Q1430" t="str">
        <f>MID(N1430,1,FIND("/",N1430,1)-1)</f>
        <v>theater</v>
      </c>
      <c r="R1430" t="str">
        <f>MID(N1430,FIND("/",N1430,1)+1,LEN(N1430))</f>
        <v>plays</v>
      </c>
      <c r="S1430" s="10">
        <f>(((J1430/60)/60)/24)+DATE(1970,1,1)+(-5/24)</f>
        <v>41829.525925925926</v>
      </c>
      <c r="T1430" s="10">
        <f>(((I1430/60)/60)/24)+DATE(1970,1,1)+(-5/24)</f>
        <v>41874.525925925926</v>
      </c>
    </row>
    <row r="1431" spans="1:20" ht="43.2" x14ac:dyDescent="0.3">
      <c r="A1431">
        <v>3688</v>
      </c>
      <c r="B1431" s="3" t="s">
        <v>3684</v>
      </c>
      <c r="C1431" s="3" t="s">
        <v>7797</v>
      </c>
      <c r="D1431">
        <v>3000</v>
      </c>
      <c r="E1431">
        <v>3275</v>
      </c>
      <c r="F1431" t="s">
        <v>8218</v>
      </c>
      <c r="G1431" t="s">
        <v>8224</v>
      </c>
      <c r="H1431" t="s">
        <v>8246</v>
      </c>
      <c r="I1431">
        <v>1407524004</v>
      </c>
      <c r="J1431">
        <v>1404932004</v>
      </c>
      <c r="K1431" t="b">
        <v>0</v>
      </c>
      <c r="L1431">
        <v>39</v>
      </c>
      <c r="M1431" t="b">
        <v>1</v>
      </c>
      <c r="N1431" t="s">
        <v>8270</v>
      </c>
      <c r="O1431" s="5">
        <f>((E1431/D1431) *100)</f>
        <v>109.16666666666666</v>
      </c>
      <c r="P1431" s="6">
        <f>IF(L1431 = 0, 0, E1431/L1431)</f>
        <v>83.974358974358978</v>
      </c>
      <c r="Q1431" t="str">
        <f>MID(N1431,1,FIND("/",N1431,1)-1)</f>
        <v>theater</v>
      </c>
      <c r="R1431" t="str">
        <f>MID(N1431,FIND("/",N1431,1)+1,LEN(N1431))</f>
        <v>plays</v>
      </c>
      <c r="S1431" s="10">
        <f>(((J1431/60)/60)/24)+DATE(1970,1,1)+(-5/24)</f>
        <v>41829.578749999993</v>
      </c>
      <c r="T1431" s="10">
        <f>(((I1431/60)/60)/24)+DATE(1970,1,1)+(-5/24)</f>
        <v>41859.578749999993</v>
      </c>
    </row>
    <row r="1432" spans="1:20" ht="43.2" x14ac:dyDescent="0.3">
      <c r="A1432">
        <v>1407</v>
      </c>
      <c r="B1432" s="3" t="s">
        <v>1407</v>
      </c>
      <c r="C1432" s="3" t="s">
        <v>5516</v>
      </c>
      <c r="D1432">
        <v>3000</v>
      </c>
      <c r="E1432">
        <v>15</v>
      </c>
      <c r="F1432" t="s">
        <v>8220</v>
      </c>
      <c r="G1432" t="s">
        <v>8223</v>
      </c>
      <c r="H1432" t="s">
        <v>8245</v>
      </c>
      <c r="I1432">
        <v>1407847978</v>
      </c>
      <c r="J1432">
        <v>1405687978</v>
      </c>
      <c r="K1432" t="b">
        <v>0</v>
      </c>
      <c r="L1432">
        <v>2</v>
      </c>
      <c r="M1432" t="b">
        <v>0</v>
      </c>
      <c r="N1432" t="s">
        <v>8286</v>
      </c>
      <c r="O1432" s="5">
        <f>((E1432/D1432) *100)</f>
        <v>0.5</v>
      </c>
      <c r="P1432" s="6">
        <f>IF(L1432 = 0, 0, E1432/L1432)</f>
        <v>7.5</v>
      </c>
      <c r="Q1432" t="str">
        <f>MID(N1432,1,FIND("/",N1432,1)-1)</f>
        <v>publishing</v>
      </c>
      <c r="R1432" t="str">
        <f>MID(N1432,FIND("/",N1432,1)+1,LEN(N1432))</f>
        <v>translations</v>
      </c>
      <c r="S1432" s="10">
        <f>(((J1432/60)/60)/24)+DATE(1970,1,1)+(-5/24)</f>
        <v>41838.32844907407</v>
      </c>
      <c r="T1432" s="10">
        <f>(((I1432/60)/60)/24)+DATE(1970,1,1)+(-5/24)</f>
        <v>41863.32844907407</v>
      </c>
    </row>
    <row r="1433" spans="1:20" ht="28.8" x14ac:dyDescent="0.3">
      <c r="A1433">
        <v>3167</v>
      </c>
      <c r="B1433" s="3" t="s">
        <v>3166</v>
      </c>
      <c r="C1433" s="3" t="s">
        <v>7276</v>
      </c>
      <c r="D1433">
        <v>3000</v>
      </c>
      <c r="E1433">
        <v>3485</v>
      </c>
      <c r="F1433" t="s">
        <v>8218</v>
      </c>
      <c r="G1433" t="s">
        <v>8223</v>
      </c>
      <c r="H1433" t="s">
        <v>8245</v>
      </c>
      <c r="I1433">
        <v>1406952781</v>
      </c>
      <c r="J1433">
        <v>1405743181</v>
      </c>
      <c r="K1433" t="b">
        <v>1</v>
      </c>
      <c r="L1433">
        <v>55</v>
      </c>
      <c r="M1433" t="b">
        <v>1</v>
      </c>
      <c r="N1433" t="s">
        <v>8270</v>
      </c>
      <c r="O1433" s="5">
        <f>((E1433/D1433) *100)</f>
        <v>116.16666666666666</v>
      </c>
      <c r="P1433" s="6">
        <f>IF(L1433 = 0, 0, E1433/L1433)</f>
        <v>63.363636363636367</v>
      </c>
      <c r="Q1433" t="str">
        <f>MID(N1433,1,FIND("/",N1433,1)-1)</f>
        <v>theater</v>
      </c>
      <c r="R1433" t="str">
        <f>MID(N1433,FIND("/",N1433,1)+1,LEN(N1433))</f>
        <v>plays</v>
      </c>
      <c r="S1433" s="10">
        <f>(((J1433/60)/60)/24)+DATE(1970,1,1)+(-5/24)</f>
        <v>41838.967372685183</v>
      </c>
      <c r="T1433" s="10">
        <f>(((I1433/60)/60)/24)+DATE(1970,1,1)+(-5/24)</f>
        <v>41852.967372685183</v>
      </c>
    </row>
    <row r="1434" spans="1:20" ht="43.2" x14ac:dyDescent="0.3">
      <c r="A1434">
        <v>1498</v>
      </c>
      <c r="B1434" s="3" t="s">
        <v>1498</v>
      </c>
      <c r="C1434" s="3" t="s">
        <v>5607</v>
      </c>
      <c r="D1434">
        <v>3000</v>
      </c>
      <c r="E1434">
        <v>57</v>
      </c>
      <c r="F1434" t="s">
        <v>8220</v>
      </c>
      <c r="G1434" t="s">
        <v>8223</v>
      </c>
      <c r="H1434" t="s">
        <v>8245</v>
      </c>
      <c r="I1434">
        <v>1409787378</v>
      </c>
      <c r="J1434">
        <v>1405899378</v>
      </c>
      <c r="K1434" t="b">
        <v>0</v>
      </c>
      <c r="L1434">
        <v>3</v>
      </c>
      <c r="M1434" t="b">
        <v>0</v>
      </c>
      <c r="N1434" t="s">
        <v>8274</v>
      </c>
      <c r="O1434" s="5">
        <f>((E1434/D1434) *100)</f>
        <v>1.9</v>
      </c>
      <c r="P1434" s="6">
        <f>IF(L1434 = 0, 0, E1434/L1434)</f>
        <v>19</v>
      </c>
      <c r="Q1434" t="str">
        <f>MID(N1434,1,FIND("/",N1434,1)-1)</f>
        <v>publishing</v>
      </c>
      <c r="R1434" t="str">
        <f>MID(N1434,FIND("/",N1434,1)+1,LEN(N1434))</f>
        <v>fiction</v>
      </c>
      <c r="S1434" s="10">
        <f>(((J1434/60)/60)/24)+DATE(1970,1,1)+(-5/24)</f>
        <v>41840.775208333333</v>
      </c>
      <c r="T1434" s="10">
        <f>(((I1434/60)/60)/24)+DATE(1970,1,1)+(-5/24)</f>
        <v>41885.775208333333</v>
      </c>
    </row>
    <row r="1435" spans="1:20" ht="43.2" x14ac:dyDescent="0.3">
      <c r="A1435">
        <v>2746</v>
      </c>
      <c r="B1435" s="3" t="s">
        <v>2745</v>
      </c>
      <c r="C1435" s="3" t="s">
        <v>6855</v>
      </c>
      <c r="D1435">
        <v>3000</v>
      </c>
      <c r="E1435">
        <v>801</v>
      </c>
      <c r="F1435" t="s">
        <v>8220</v>
      </c>
      <c r="G1435" t="s">
        <v>8223</v>
      </c>
      <c r="H1435" t="s">
        <v>8245</v>
      </c>
      <c r="I1435">
        <v>1409337911</v>
      </c>
      <c r="J1435">
        <v>1406745911</v>
      </c>
      <c r="K1435" t="b">
        <v>0</v>
      </c>
      <c r="L1435">
        <v>19</v>
      </c>
      <c r="M1435" t="b">
        <v>0</v>
      </c>
      <c r="N1435" t="s">
        <v>8303</v>
      </c>
      <c r="O1435" s="5">
        <f>((E1435/D1435) *100)</f>
        <v>26.700000000000003</v>
      </c>
      <c r="P1435" s="6">
        <f>IF(L1435 = 0, 0, E1435/L1435)</f>
        <v>42.157894736842103</v>
      </c>
      <c r="Q1435" t="str">
        <f>MID(N1435,1,FIND("/",N1435,1)-1)</f>
        <v>publishing</v>
      </c>
      <c r="R1435" t="str">
        <f>MID(N1435,FIND("/",N1435,1)+1,LEN(N1435))</f>
        <v>children's books</v>
      </c>
      <c r="S1435" s="10">
        <f>(((J1435/60)/60)/24)+DATE(1970,1,1)+(-5/24)</f>
        <v>41850.57304398148</v>
      </c>
      <c r="T1435" s="10">
        <f>(((I1435/60)/60)/24)+DATE(1970,1,1)+(-5/24)</f>
        <v>41880.57304398148</v>
      </c>
    </row>
    <row r="1436" spans="1:20" ht="43.2" x14ac:dyDescent="0.3">
      <c r="A1436">
        <v>2889</v>
      </c>
      <c r="B1436" s="3" t="s">
        <v>2888</v>
      </c>
      <c r="C1436" s="3" t="s">
        <v>6998</v>
      </c>
      <c r="D1436">
        <v>3000</v>
      </c>
      <c r="E1436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8270</v>
      </c>
      <c r="O1436" s="5">
        <f>((E1436/D1436) *100)</f>
        <v>38.066666666666663</v>
      </c>
      <c r="P1436" s="6">
        <f>IF(L1436 = 0, 0, E1436/L1436)</f>
        <v>81.571428571428569</v>
      </c>
      <c r="Q1436" t="str">
        <f>MID(N1436,1,FIND("/",N1436,1)-1)</f>
        <v>theater</v>
      </c>
      <c r="R1436" t="str">
        <f>MID(N1436,FIND("/",N1436,1)+1,LEN(N1436))</f>
        <v>plays</v>
      </c>
      <c r="S1436" s="10">
        <f>(((J1436/60)/60)/24)+DATE(1970,1,1)+(-5/24)</f>
        <v>41850.654918981476</v>
      </c>
      <c r="T1436" s="10">
        <f>(((I1436/60)/60)/24)+DATE(1970,1,1)+(-5/24)</f>
        <v>41880.654918981476</v>
      </c>
    </row>
    <row r="1437" spans="1:20" ht="57.6" x14ac:dyDescent="0.3">
      <c r="A1437">
        <v>3174</v>
      </c>
      <c r="B1437" s="3" t="s">
        <v>3173</v>
      </c>
      <c r="C1437" s="3" t="s">
        <v>7283</v>
      </c>
      <c r="D1437">
        <v>3000</v>
      </c>
      <c r="E1437">
        <v>3034</v>
      </c>
      <c r="F1437" t="s">
        <v>8218</v>
      </c>
      <c r="G1437" t="s">
        <v>8223</v>
      </c>
      <c r="H1437" t="s">
        <v>8245</v>
      </c>
      <c r="I1437">
        <v>1408999508</v>
      </c>
      <c r="J1437">
        <v>1407789908</v>
      </c>
      <c r="K1437" t="b">
        <v>1</v>
      </c>
      <c r="L1437">
        <v>23</v>
      </c>
      <c r="M1437" t="b">
        <v>1</v>
      </c>
      <c r="N1437" t="s">
        <v>8270</v>
      </c>
      <c r="O1437" s="5">
        <f>((E1437/D1437) *100)</f>
        <v>101.13333333333334</v>
      </c>
      <c r="P1437" s="6">
        <f>IF(L1437 = 0, 0, E1437/L1437)</f>
        <v>131.91304347826087</v>
      </c>
      <c r="Q1437" t="str">
        <f>MID(N1437,1,FIND("/",N1437,1)-1)</f>
        <v>theater</v>
      </c>
      <c r="R1437" t="str">
        <f>MID(N1437,FIND("/",N1437,1)+1,LEN(N1437))</f>
        <v>plays</v>
      </c>
      <c r="S1437" s="10">
        <f>(((J1437/60)/60)/24)+DATE(1970,1,1)+(-5/24)</f>
        <v>41862.656342592592</v>
      </c>
      <c r="T1437" s="10">
        <f>(((I1437/60)/60)/24)+DATE(1970,1,1)+(-5/24)</f>
        <v>41876.656342592592</v>
      </c>
    </row>
    <row r="1438" spans="1:20" ht="43.2" x14ac:dyDescent="0.3">
      <c r="A1438">
        <v>1857</v>
      </c>
      <c r="B1438" s="3" t="s">
        <v>1857</v>
      </c>
      <c r="C1438" s="3" t="s">
        <v>5966</v>
      </c>
      <c r="D1438">
        <v>3000</v>
      </c>
      <c r="E1438">
        <v>3000</v>
      </c>
      <c r="F1438" t="s">
        <v>8218</v>
      </c>
      <c r="G1438" t="s">
        <v>8223</v>
      </c>
      <c r="H1438" t="s">
        <v>8245</v>
      </c>
      <c r="I1438">
        <v>1410546413</v>
      </c>
      <c r="J1438">
        <v>1407954413</v>
      </c>
      <c r="K1438" t="b">
        <v>0</v>
      </c>
      <c r="L1438">
        <v>22</v>
      </c>
      <c r="M1438" t="b">
        <v>1</v>
      </c>
      <c r="N1438" t="s">
        <v>8275</v>
      </c>
      <c r="O1438" s="5">
        <f>((E1438/D1438) *100)</f>
        <v>100</v>
      </c>
      <c r="P1438" s="6">
        <f>IF(L1438 = 0, 0, E1438/L1438)</f>
        <v>136.36363636363637</v>
      </c>
      <c r="Q1438" t="str">
        <f>MID(N1438,1,FIND("/",N1438,1)-1)</f>
        <v>music</v>
      </c>
      <c r="R1438" t="str">
        <f>MID(N1438,FIND("/",N1438,1)+1,LEN(N1438))</f>
        <v>rock</v>
      </c>
      <c r="S1438" s="10">
        <f>(((J1438/60)/60)/24)+DATE(1970,1,1)+(-5/24)</f>
        <v>41864.560335648144</v>
      </c>
      <c r="T1438" s="10">
        <f>(((I1438/60)/60)/24)+DATE(1970,1,1)+(-5/24)</f>
        <v>41894.560335648144</v>
      </c>
    </row>
    <row r="1439" spans="1:20" ht="57.6" x14ac:dyDescent="0.3">
      <c r="A1439">
        <v>4052</v>
      </c>
      <c r="B1439" s="3" t="s">
        <v>4047</v>
      </c>
      <c r="C1439" s="3" t="s">
        <v>8155</v>
      </c>
      <c r="D1439">
        <v>3000</v>
      </c>
      <c r="E1439">
        <v>1126</v>
      </c>
      <c r="F1439" t="s">
        <v>8220</v>
      </c>
      <c r="G1439" t="s">
        <v>8223</v>
      </c>
      <c r="H1439" t="s">
        <v>8245</v>
      </c>
      <c r="I1439">
        <v>1413234316</v>
      </c>
      <c r="J1439">
        <v>1408050316</v>
      </c>
      <c r="K1439" t="b">
        <v>0</v>
      </c>
      <c r="L1439">
        <v>13</v>
      </c>
      <c r="M1439" t="b">
        <v>0</v>
      </c>
      <c r="N1439" t="s">
        <v>8270</v>
      </c>
      <c r="O1439" s="5">
        <f>((E1439/D1439) *100)</f>
        <v>37.533333333333339</v>
      </c>
      <c r="P1439" s="6">
        <f>IF(L1439 = 0, 0, E1439/L1439)</f>
        <v>86.615384615384613</v>
      </c>
      <c r="Q1439" t="str">
        <f>MID(N1439,1,FIND("/",N1439,1)-1)</f>
        <v>theater</v>
      </c>
      <c r="R1439" t="str">
        <f>MID(N1439,FIND("/",N1439,1)+1,LEN(N1439))</f>
        <v>plays</v>
      </c>
      <c r="S1439" s="10">
        <f>(((J1439/60)/60)/24)+DATE(1970,1,1)+(-5/24)</f>
        <v>41865.670324074068</v>
      </c>
      <c r="T1439" s="10">
        <f>(((I1439/60)/60)/24)+DATE(1970,1,1)+(-5/24)</f>
        <v>41925.670324074068</v>
      </c>
    </row>
    <row r="1440" spans="1:20" ht="43.2" x14ac:dyDescent="0.3">
      <c r="A1440">
        <v>4005</v>
      </c>
      <c r="B1440" s="3" t="s">
        <v>4000</v>
      </c>
      <c r="C1440" s="3" t="s">
        <v>8109</v>
      </c>
      <c r="D1440">
        <v>3000</v>
      </c>
      <c r="E1440">
        <v>40</v>
      </c>
      <c r="F1440" t="s">
        <v>8220</v>
      </c>
      <c r="G1440" t="s">
        <v>8223</v>
      </c>
      <c r="H1440" t="s">
        <v>8245</v>
      </c>
      <c r="I1440">
        <v>1413832985</v>
      </c>
      <c r="J1440">
        <v>1408648985</v>
      </c>
      <c r="K1440" t="b">
        <v>0</v>
      </c>
      <c r="L1440">
        <v>2</v>
      </c>
      <c r="M1440" t="b">
        <v>0</v>
      </c>
      <c r="N1440" t="s">
        <v>8270</v>
      </c>
      <c r="O1440" s="5">
        <f>((E1440/D1440) *100)</f>
        <v>1.3333333333333335</v>
      </c>
      <c r="P1440" s="6">
        <f>IF(L1440 = 0, 0, E1440/L1440)</f>
        <v>20</v>
      </c>
      <c r="Q1440" t="str">
        <f>MID(N1440,1,FIND("/",N1440,1)-1)</f>
        <v>theater</v>
      </c>
      <c r="R1440" t="str">
        <f>MID(N1440,FIND("/",N1440,1)+1,LEN(N1440))</f>
        <v>plays</v>
      </c>
      <c r="S1440" s="10">
        <f>(((J1440/60)/60)/24)+DATE(1970,1,1)+(-5/24)</f>
        <v>41872.599363425921</v>
      </c>
      <c r="T1440" s="10">
        <f>(((I1440/60)/60)/24)+DATE(1970,1,1)+(-5/24)</f>
        <v>41932.599363425921</v>
      </c>
    </row>
    <row r="1441" spans="1:20" ht="57.6" x14ac:dyDescent="0.3">
      <c r="A1441">
        <v>3672</v>
      </c>
      <c r="B1441" s="3" t="s">
        <v>3668</v>
      </c>
      <c r="C1441" s="3" t="s">
        <v>7781</v>
      </c>
      <c r="D1441">
        <v>3000</v>
      </c>
      <c r="E1441">
        <v>3046</v>
      </c>
      <c r="F1441" t="s">
        <v>8218</v>
      </c>
      <c r="G1441" t="s">
        <v>8224</v>
      </c>
      <c r="H1441" t="s">
        <v>8246</v>
      </c>
      <c r="I1441">
        <v>1411771384</v>
      </c>
      <c r="J1441">
        <v>1409179384</v>
      </c>
      <c r="K1441" t="b">
        <v>0</v>
      </c>
      <c r="L1441">
        <v>57</v>
      </c>
      <c r="M1441" t="b">
        <v>1</v>
      </c>
      <c r="N1441" t="s">
        <v>8270</v>
      </c>
      <c r="O1441" s="5">
        <f>((E1441/D1441) *100)</f>
        <v>101.53333333333335</v>
      </c>
      <c r="P1441" s="6">
        <f>IF(L1441 = 0, 0, E1441/L1441)</f>
        <v>53.438596491228068</v>
      </c>
      <c r="Q1441" t="str">
        <f>MID(N1441,1,FIND("/",N1441,1)-1)</f>
        <v>theater</v>
      </c>
      <c r="R1441" t="str">
        <f>MID(N1441,FIND("/",N1441,1)+1,LEN(N1441))</f>
        <v>plays</v>
      </c>
      <c r="S1441" s="10">
        <f>(((J1441/60)/60)/24)+DATE(1970,1,1)+(-5/24)</f>
        <v>41878.738240740735</v>
      </c>
      <c r="T1441" s="10">
        <f>(((I1441/60)/60)/24)+DATE(1970,1,1)+(-5/24)</f>
        <v>41908.738240740735</v>
      </c>
    </row>
    <row r="1442" spans="1:20" ht="43.2" x14ac:dyDescent="0.3">
      <c r="A1442">
        <v>2182</v>
      </c>
      <c r="B1442" s="3" t="s">
        <v>2182</v>
      </c>
      <c r="C1442" s="3" t="s">
        <v>6291</v>
      </c>
      <c r="D1442">
        <v>3000</v>
      </c>
      <c r="E1442">
        <v>15725</v>
      </c>
      <c r="F1442" t="s">
        <v>8218</v>
      </c>
      <c r="G1442" t="s">
        <v>8228</v>
      </c>
      <c r="H1442" t="s">
        <v>8250</v>
      </c>
      <c r="I1442">
        <v>1412285825</v>
      </c>
      <c r="J1442">
        <v>1409261825</v>
      </c>
      <c r="K1442" t="b">
        <v>0</v>
      </c>
      <c r="L1442">
        <v>356</v>
      </c>
      <c r="M1442" t="b">
        <v>1</v>
      </c>
      <c r="N1442" t="s">
        <v>8296</v>
      </c>
      <c r="O1442" s="5">
        <f>((E1442/D1442) *100)</f>
        <v>524.16666666666663</v>
      </c>
      <c r="P1442" s="6">
        <f>IF(L1442 = 0, 0, E1442/L1442)</f>
        <v>44.171348314606739</v>
      </c>
      <c r="Q1442" t="str">
        <f>MID(N1442,1,FIND("/",N1442,1)-1)</f>
        <v>games</v>
      </c>
      <c r="R1442" t="str">
        <f>MID(N1442,FIND("/",N1442,1)+1,LEN(N1442))</f>
        <v>tabletop games</v>
      </c>
      <c r="S1442" s="10">
        <f>(((J1442/60)/60)/24)+DATE(1970,1,1)+(-5/24)</f>
        <v>41879.692418981482</v>
      </c>
      <c r="T1442" s="10">
        <f>(((I1442/60)/60)/24)+DATE(1970,1,1)+(-5/24)</f>
        <v>41914.692418981482</v>
      </c>
    </row>
    <row r="1443" spans="1:20" ht="43.2" x14ac:dyDescent="0.3">
      <c r="A1443">
        <v>3412</v>
      </c>
      <c r="B1443" s="3" t="s">
        <v>3410</v>
      </c>
      <c r="C1443" s="3" t="s">
        <v>7521</v>
      </c>
      <c r="D1443">
        <v>3000</v>
      </c>
      <c r="E1443">
        <v>3000</v>
      </c>
      <c r="F1443" t="s">
        <v>8218</v>
      </c>
      <c r="G1443" t="s">
        <v>8224</v>
      </c>
      <c r="H1443" t="s">
        <v>8246</v>
      </c>
      <c r="I1443">
        <v>1411858862</v>
      </c>
      <c r="J1443">
        <v>1409266862</v>
      </c>
      <c r="K1443" t="b">
        <v>0</v>
      </c>
      <c r="L1443">
        <v>26</v>
      </c>
      <c r="M1443" t="b">
        <v>1</v>
      </c>
      <c r="N1443" t="s">
        <v>8270</v>
      </c>
      <c r="O1443" s="5">
        <f>((E1443/D1443) *100)</f>
        <v>100</v>
      </c>
      <c r="P1443" s="6">
        <f>IF(L1443 = 0, 0, E1443/L1443)</f>
        <v>115.38461538461539</v>
      </c>
      <c r="Q1443" t="str">
        <f>MID(N1443,1,FIND("/",N1443,1)-1)</f>
        <v>theater</v>
      </c>
      <c r="R1443" t="str">
        <f>MID(N1443,FIND("/",N1443,1)+1,LEN(N1443))</f>
        <v>plays</v>
      </c>
      <c r="S1443" s="10">
        <f>(((J1443/60)/60)/24)+DATE(1970,1,1)+(-5/24)</f>
        <v>41879.750717592593</v>
      </c>
      <c r="T1443" s="10">
        <f>(((I1443/60)/60)/24)+DATE(1970,1,1)+(-5/24)</f>
        <v>41909.750717592593</v>
      </c>
    </row>
    <row r="1444" spans="1:20" ht="57.6" x14ac:dyDescent="0.3">
      <c r="A1444">
        <v>1713</v>
      </c>
      <c r="B1444" s="3" t="s">
        <v>1713</v>
      </c>
      <c r="C1444" s="3" t="s">
        <v>5822</v>
      </c>
      <c r="D1444">
        <v>3000</v>
      </c>
      <c r="E1444">
        <v>50</v>
      </c>
      <c r="F1444" t="s">
        <v>8220</v>
      </c>
      <c r="G1444" t="s">
        <v>8223</v>
      </c>
      <c r="H1444" t="s">
        <v>8245</v>
      </c>
      <c r="I1444">
        <v>1412536412</v>
      </c>
      <c r="J1444">
        <v>1409944412</v>
      </c>
      <c r="K1444" t="b">
        <v>0</v>
      </c>
      <c r="L1444">
        <v>1</v>
      </c>
      <c r="M1444" t="b">
        <v>0</v>
      </c>
      <c r="N1444" t="s">
        <v>8292</v>
      </c>
      <c r="O1444" s="5">
        <f>((E1444/D1444) *100)</f>
        <v>1.6666666666666667</v>
      </c>
      <c r="P1444" s="6">
        <f>IF(L1444 = 0, 0, E1444/L1444)</f>
        <v>50</v>
      </c>
      <c r="Q1444" t="str">
        <f>MID(N1444,1,FIND("/",N1444,1)-1)</f>
        <v>music</v>
      </c>
      <c r="R1444" t="str">
        <f>MID(N1444,FIND("/",N1444,1)+1,LEN(N1444))</f>
        <v>faith</v>
      </c>
      <c r="S1444" s="10">
        <f>(((J1444/60)/60)/24)+DATE(1970,1,1)+(-5/24)</f>
        <v>41887.592731481483</v>
      </c>
      <c r="T1444" s="10">
        <f>(((I1444/60)/60)/24)+DATE(1970,1,1)+(-5/24)</f>
        <v>41917.592731481483</v>
      </c>
    </row>
    <row r="1445" spans="1:20" ht="43.2" x14ac:dyDescent="0.3">
      <c r="A1445">
        <v>3641</v>
      </c>
      <c r="B1445" s="3" t="s">
        <v>3638</v>
      </c>
      <c r="C1445" s="3" t="s">
        <v>7750</v>
      </c>
      <c r="D1445">
        <v>3000</v>
      </c>
      <c r="E1445">
        <v>0</v>
      </c>
      <c r="F1445" t="s">
        <v>8220</v>
      </c>
      <c r="G1445" t="s">
        <v>8223</v>
      </c>
      <c r="H1445" t="s">
        <v>8245</v>
      </c>
      <c r="I1445">
        <v>1412485200</v>
      </c>
      <c r="J1445">
        <v>1410966179</v>
      </c>
      <c r="K1445" t="b">
        <v>0</v>
      </c>
      <c r="L1445">
        <v>0</v>
      </c>
      <c r="M1445" t="b">
        <v>0</v>
      </c>
      <c r="N1445" t="s">
        <v>8304</v>
      </c>
      <c r="O1445" s="5">
        <f>((E1445/D1445) *100)</f>
        <v>0</v>
      </c>
      <c r="P1445" s="6">
        <f>IF(L1445 = 0, 0, E1445/L1445)</f>
        <v>0</v>
      </c>
      <c r="Q1445" t="str">
        <f>MID(N1445,1,FIND("/",N1445,1)-1)</f>
        <v>theater</v>
      </c>
      <c r="R1445" t="str">
        <f>MID(N1445,FIND("/",N1445,1)+1,LEN(N1445))</f>
        <v>musical</v>
      </c>
      <c r="S1445" s="10">
        <f>(((J1445/60)/60)/24)+DATE(1970,1,1)+(-5/24)</f>
        <v>41899.418738425928</v>
      </c>
      <c r="T1445" s="10">
        <f>(((I1445/60)/60)/24)+DATE(1970,1,1)+(-5/24)</f>
        <v>41917</v>
      </c>
    </row>
    <row r="1446" spans="1:20" ht="57.6" x14ac:dyDescent="0.3">
      <c r="A1446">
        <v>844</v>
      </c>
      <c r="B1446" s="3" t="s">
        <v>844</v>
      </c>
      <c r="C1446" s="3" t="s">
        <v>4953</v>
      </c>
      <c r="D1446">
        <v>3000</v>
      </c>
      <c r="E1446">
        <v>5824</v>
      </c>
      <c r="F1446" t="s">
        <v>8218</v>
      </c>
      <c r="G1446" t="s">
        <v>8223</v>
      </c>
      <c r="H1446" t="s">
        <v>8245</v>
      </c>
      <c r="I1446">
        <v>1414817940</v>
      </c>
      <c r="J1446">
        <v>1411489552</v>
      </c>
      <c r="K1446" t="b">
        <v>1</v>
      </c>
      <c r="L1446">
        <v>159</v>
      </c>
      <c r="M1446" t="b">
        <v>1</v>
      </c>
      <c r="N1446" t="s">
        <v>8276</v>
      </c>
      <c r="O1446" s="5">
        <f>((E1446/D1446) *100)</f>
        <v>194.13333333333333</v>
      </c>
      <c r="P1446" s="6">
        <f>IF(L1446 = 0, 0, E1446/L1446)</f>
        <v>36.628930817610062</v>
      </c>
      <c r="Q1446" t="str">
        <f>MID(N1446,1,FIND("/",N1446,1)-1)</f>
        <v>music</v>
      </c>
      <c r="R1446" t="str">
        <f>MID(N1446,FIND("/",N1446,1)+1,LEN(N1446))</f>
        <v>metal</v>
      </c>
      <c r="S1446" s="10">
        <f>(((J1446/60)/60)/24)+DATE(1970,1,1)+(-5/24)</f>
        <v>41905.476296296292</v>
      </c>
      <c r="T1446" s="10">
        <f>(((I1446/60)/60)/24)+DATE(1970,1,1)+(-5/24)</f>
        <v>41943.999305555553</v>
      </c>
    </row>
    <row r="1447" spans="1:20" ht="43.2" x14ac:dyDescent="0.3">
      <c r="A1447">
        <v>3573</v>
      </c>
      <c r="B1447" s="3" t="s">
        <v>3571</v>
      </c>
      <c r="C1447" s="3" t="s">
        <v>7682</v>
      </c>
      <c r="D1447">
        <v>3000</v>
      </c>
      <c r="E1447">
        <v>3084</v>
      </c>
      <c r="F1447" t="s">
        <v>8218</v>
      </c>
      <c r="G1447" t="s">
        <v>8224</v>
      </c>
      <c r="H1447" t="s">
        <v>8246</v>
      </c>
      <c r="I1447">
        <v>1415440846</v>
      </c>
      <c r="J1447">
        <v>1412845246</v>
      </c>
      <c r="K1447" t="b">
        <v>0</v>
      </c>
      <c r="L1447">
        <v>78</v>
      </c>
      <c r="M1447" t="b">
        <v>1</v>
      </c>
      <c r="N1447" t="s">
        <v>8270</v>
      </c>
      <c r="O1447" s="5">
        <f>((E1447/D1447) *100)</f>
        <v>102.8</v>
      </c>
      <c r="P1447" s="6">
        <f>IF(L1447 = 0, 0, E1447/L1447)</f>
        <v>39.53846153846154</v>
      </c>
      <c r="Q1447" t="str">
        <f>MID(N1447,1,FIND("/",N1447,1)-1)</f>
        <v>theater</v>
      </c>
      <c r="R1447" t="str">
        <f>MID(N1447,FIND("/",N1447,1)+1,LEN(N1447))</f>
        <v>plays</v>
      </c>
      <c r="S1447" s="10">
        <f>(((J1447/60)/60)/24)+DATE(1970,1,1)+(-5/24)</f>
        <v>41921.167199074072</v>
      </c>
      <c r="T1447" s="10">
        <f>(((I1447/60)/60)/24)+DATE(1970,1,1)+(-5/24)</f>
        <v>41951.208865740737</v>
      </c>
    </row>
    <row r="1448" spans="1:20" ht="43.2" x14ac:dyDescent="0.3">
      <c r="A1448">
        <v>3921</v>
      </c>
      <c r="B1448" s="3" t="s">
        <v>3917</v>
      </c>
      <c r="C1448" s="3" t="s">
        <v>8028</v>
      </c>
      <c r="D1448">
        <v>3000</v>
      </c>
      <c r="E1448">
        <v>0</v>
      </c>
      <c r="F1448" t="s">
        <v>8220</v>
      </c>
      <c r="G1448" t="s">
        <v>8224</v>
      </c>
      <c r="H1448" t="s">
        <v>8246</v>
      </c>
      <c r="I1448">
        <v>1414346400</v>
      </c>
      <c r="J1448">
        <v>1413291655</v>
      </c>
      <c r="K1448" t="b">
        <v>0</v>
      </c>
      <c r="L1448">
        <v>0</v>
      </c>
      <c r="M1448" t="b">
        <v>0</v>
      </c>
      <c r="N1448" t="s">
        <v>8270</v>
      </c>
      <c r="O1448" s="5">
        <f>((E1448/D1448) *100)</f>
        <v>0</v>
      </c>
      <c r="P1448" s="6">
        <f>IF(L1448 = 0, 0, E1448/L1448)</f>
        <v>0</v>
      </c>
      <c r="Q1448" t="str">
        <f>MID(N1448,1,FIND("/",N1448,1)-1)</f>
        <v>theater</v>
      </c>
      <c r="R1448" t="str">
        <f>MID(N1448,FIND("/",N1448,1)+1,LEN(N1448))</f>
        <v>plays</v>
      </c>
      <c r="S1448" s="10">
        <f>(((J1448/60)/60)/24)+DATE(1970,1,1)+(-5/24)</f>
        <v>41926.333969907406</v>
      </c>
      <c r="T1448" s="10">
        <f>(((I1448/60)/60)/24)+DATE(1970,1,1)+(-5/24)</f>
        <v>41938.541666666664</v>
      </c>
    </row>
    <row r="1449" spans="1:20" ht="57.6" x14ac:dyDescent="0.3">
      <c r="A1449">
        <v>3380</v>
      </c>
      <c r="B1449" s="3" t="s">
        <v>3378</v>
      </c>
      <c r="C1449" s="3" t="s">
        <v>7489</v>
      </c>
      <c r="D1449">
        <v>3000</v>
      </c>
      <c r="E1449">
        <v>3133</v>
      </c>
      <c r="F1449" t="s">
        <v>8218</v>
      </c>
      <c r="G1449" t="s">
        <v>8223</v>
      </c>
      <c r="H1449" t="s">
        <v>8245</v>
      </c>
      <c r="I1449">
        <v>1417305178</v>
      </c>
      <c r="J1449">
        <v>1414277578</v>
      </c>
      <c r="K1449" t="b">
        <v>0</v>
      </c>
      <c r="L1449">
        <v>28</v>
      </c>
      <c r="M1449" t="b">
        <v>1</v>
      </c>
      <c r="N1449" t="s">
        <v>8270</v>
      </c>
      <c r="O1449" s="5">
        <f>((E1449/D1449) *100)</f>
        <v>104.43333333333334</v>
      </c>
      <c r="P1449" s="6">
        <f>IF(L1449 = 0, 0, E1449/L1449)</f>
        <v>111.89285714285714</v>
      </c>
      <c r="Q1449" t="str">
        <f>MID(N1449,1,FIND("/",N1449,1)-1)</f>
        <v>theater</v>
      </c>
      <c r="R1449" t="str">
        <f>MID(N1449,FIND("/",N1449,1)+1,LEN(N1449))</f>
        <v>plays</v>
      </c>
      <c r="S1449" s="10">
        <f>(((J1449/60)/60)/24)+DATE(1970,1,1)+(-5/24)</f>
        <v>41937.745115740734</v>
      </c>
      <c r="T1449" s="10">
        <f>(((I1449/60)/60)/24)+DATE(1970,1,1)+(-5/24)</f>
        <v>41972.786782407398</v>
      </c>
    </row>
    <row r="1450" spans="1:20" ht="43.2" x14ac:dyDescent="0.3">
      <c r="A1450">
        <v>142</v>
      </c>
      <c r="B1450" s="3" t="s">
        <v>143</v>
      </c>
      <c r="C1450" s="3" t="s">
        <v>4251</v>
      </c>
      <c r="D1450">
        <v>3000</v>
      </c>
      <c r="E1450">
        <v>10</v>
      </c>
      <c r="F1450" t="s">
        <v>8219</v>
      </c>
      <c r="G1450" t="s">
        <v>8223</v>
      </c>
      <c r="H1450" t="s">
        <v>8245</v>
      </c>
      <c r="I1450">
        <v>1416176778</v>
      </c>
      <c r="J1450">
        <v>1414358778</v>
      </c>
      <c r="K1450" t="b">
        <v>0</v>
      </c>
      <c r="L1450">
        <v>1</v>
      </c>
      <c r="M1450" t="b">
        <v>0</v>
      </c>
      <c r="N1450" t="s">
        <v>8266</v>
      </c>
      <c r="O1450" s="5">
        <f>((E1450/D1450) *100)</f>
        <v>0.33333333333333337</v>
      </c>
      <c r="P1450" s="6">
        <f>IF(L1450 = 0, 0, E1450/L1450)</f>
        <v>10</v>
      </c>
      <c r="Q1450" t="str">
        <f>MID(N1450,1,FIND("/",N1450,1)-1)</f>
        <v>film &amp; video</v>
      </c>
      <c r="R1450" t="str">
        <f>MID(N1450,FIND("/",N1450,1)+1,LEN(N1450))</f>
        <v>science fiction</v>
      </c>
      <c r="S1450" s="10">
        <f>(((J1450/60)/60)/24)+DATE(1970,1,1)+(-5/24)</f>
        <v>41938.684930555552</v>
      </c>
      <c r="T1450" s="10">
        <f>(((I1450/60)/60)/24)+DATE(1970,1,1)+(-5/24)</f>
        <v>41959.726597222216</v>
      </c>
    </row>
    <row r="1451" spans="1:20" ht="43.2" x14ac:dyDescent="0.3">
      <c r="A1451">
        <v>1793</v>
      </c>
      <c r="B1451" s="3" t="s">
        <v>1793</v>
      </c>
      <c r="C1451" s="3" t="s">
        <v>5902</v>
      </c>
      <c r="D1451">
        <v>3000</v>
      </c>
      <c r="E1451">
        <v>40</v>
      </c>
      <c r="F1451" t="s">
        <v>8220</v>
      </c>
      <c r="G1451" t="s">
        <v>8225</v>
      </c>
      <c r="H1451" t="s">
        <v>8247</v>
      </c>
      <c r="I1451">
        <v>1417127040</v>
      </c>
      <c r="J1451">
        <v>1414531440</v>
      </c>
      <c r="K1451" t="b">
        <v>1</v>
      </c>
      <c r="L1451">
        <v>2</v>
      </c>
      <c r="M1451" t="b">
        <v>0</v>
      </c>
      <c r="N1451" t="s">
        <v>8284</v>
      </c>
      <c r="O1451" s="5">
        <f>((E1451/D1451) *100)</f>
        <v>1.3333333333333335</v>
      </c>
      <c r="P1451" s="6">
        <f>IF(L1451 = 0, 0, E1451/L1451)</f>
        <v>20</v>
      </c>
      <c r="Q1451" t="str">
        <f>MID(N1451,1,FIND("/",N1451,1)-1)</f>
        <v>photography</v>
      </c>
      <c r="R1451" t="str">
        <f>MID(N1451,FIND("/",N1451,1)+1,LEN(N1451))</f>
        <v>photobooks</v>
      </c>
      <c r="S1451" s="10">
        <f>(((J1451/60)/60)/24)+DATE(1970,1,1)+(-5/24)</f>
        <v>41940.683333333334</v>
      </c>
      <c r="T1451" s="10">
        <f>(((I1451/60)/60)/24)+DATE(1970,1,1)+(-5/24)</f>
        <v>41970.724999999999</v>
      </c>
    </row>
    <row r="1452" spans="1:20" ht="43.2" x14ac:dyDescent="0.3">
      <c r="A1452">
        <v>3630</v>
      </c>
      <c r="B1452" s="3" t="s">
        <v>3627</v>
      </c>
      <c r="C1452" s="3" t="s">
        <v>7739</v>
      </c>
      <c r="D1452">
        <v>3000</v>
      </c>
      <c r="E1452">
        <v>1</v>
      </c>
      <c r="F1452" t="s">
        <v>8220</v>
      </c>
      <c r="G1452" t="s">
        <v>8224</v>
      </c>
      <c r="H1452" t="s">
        <v>8246</v>
      </c>
      <c r="I1452">
        <v>1417295990</v>
      </c>
      <c r="J1452">
        <v>1414700390</v>
      </c>
      <c r="K1452" t="b">
        <v>0</v>
      </c>
      <c r="L1452">
        <v>1</v>
      </c>
      <c r="M1452" t="b">
        <v>0</v>
      </c>
      <c r="N1452" t="s">
        <v>8304</v>
      </c>
      <c r="O1452" s="5">
        <f>((E1452/D1452) *100)</f>
        <v>3.3333333333333333E-2</v>
      </c>
      <c r="P1452" s="6">
        <f>IF(L1452 = 0, 0, E1452/L1452)</f>
        <v>1</v>
      </c>
      <c r="Q1452" t="str">
        <f>MID(N1452,1,FIND("/",N1452,1)-1)</f>
        <v>theater</v>
      </c>
      <c r="R1452" t="str">
        <f>MID(N1452,FIND("/",N1452,1)+1,LEN(N1452))</f>
        <v>musical</v>
      </c>
      <c r="S1452" s="10">
        <f>(((J1452/60)/60)/24)+DATE(1970,1,1)+(-5/24)</f>
        <v>41942.638773148145</v>
      </c>
      <c r="T1452" s="10">
        <f>(((I1452/60)/60)/24)+DATE(1970,1,1)+(-5/24)</f>
        <v>41972.680439814816</v>
      </c>
    </row>
    <row r="1453" spans="1:20" ht="57.6" x14ac:dyDescent="0.3">
      <c r="A1453">
        <v>3387</v>
      </c>
      <c r="B1453" s="3" t="s">
        <v>3385</v>
      </c>
      <c r="C1453" s="3" t="s">
        <v>7496</v>
      </c>
      <c r="D1453">
        <v>3000</v>
      </c>
      <c r="E1453">
        <v>3506</v>
      </c>
      <c r="F1453" t="s">
        <v>8218</v>
      </c>
      <c r="G1453" t="s">
        <v>8223</v>
      </c>
      <c r="H1453" t="s">
        <v>8245</v>
      </c>
      <c r="I1453">
        <v>1418581088</v>
      </c>
      <c r="J1453">
        <v>1415125088</v>
      </c>
      <c r="K1453" t="b">
        <v>0</v>
      </c>
      <c r="L1453">
        <v>35</v>
      </c>
      <c r="M1453" t="b">
        <v>1</v>
      </c>
      <c r="N1453" t="s">
        <v>8270</v>
      </c>
      <c r="O1453" s="5">
        <f>((E1453/D1453) *100)</f>
        <v>116.86666666666667</v>
      </c>
      <c r="P1453" s="6">
        <f>IF(L1453 = 0, 0, E1453/L1453)</f>
        <v>100.17142857142858</v>
      </c>
      <c r="Q1453" t="str">
        <f>MID(N1453,1,FIND("/",N1453,1)-1)</f>
        <v>theater</v>
      </c>
      <c r="R1453" t="str">
        <f>MID(N1453,FIND("/",N1453,1)+1,LEN(N1453))</f>
        <v>plays</v>
      </c>
      <c r="S1453" s="10">
        <f>(((J1453/60)/60)/24)+DATE(1970,1,1)+(-5/24)</f>
        <v>41947.554259259254</v>
      </c>
      <c r="T1453" s="10">
        <f>(((I1453/60)/60)/24)+DATE(1970,1,1)+(-5/24)</f>
        <v>41987.554259259261</v>
      </c>
    </row>
    <row r="1454" spans="1:20" ht="43.2" x14ac:dyDescent="0.3">
      <c r="A1454">
        <v>3996</v>
      </c>
      <c r="B1454" s="3" t="s">
        <v>3991</v>
      </c>
      <c r="C1454" s="3" t="s">
        <v>8101</v>
      </c>
      <c r="D1454">
        <v>3000</v>
      </c>
      <c r="E1454">
        <v>497</v>
      </c>
      <c r="F1454" t="s">
        <v>8220</v>
      </c>
      <c r="G1454" t="s">
        <v>8223</v>
      </c>
      <c r="H1454" t="s">
        <v>8245</v>
      </c>
      <c r="I1454">
        <v>1416499440</v>
      </c>
      <c r="J1454">
        <v>1415341464</v>
      </c>
      <c r="K1454" t="b">
        <v>0</v>
      </c>
      <c r="L1454">
        <v>17</v>
      </c>
      <c r="M1454" t="b">
        <v>0</v>
      </c>
      <c r="N1454" t="s">
        <v>8270</v>
      </c>
      <c r="O1454" s="5">
        <f>((E1454/D1454) *100)</f>
        <v>16.566666666666666</v>
      </c>
      <c r="P1454" s="6">
        <f>IF(L1454 = 0, 0, E1454/L1454)</f>
        <v>29.235294117647058</v>
      </c>
      <c r="Q1454" t="str">
        <f>MID(N1454,1,FIND("/",N1454,1)-1)</f>
        <v>theater</v>
      </c>
      <c r="R1454" t="str">
        <f>MID(N1454,FIND("/",N1454,1)+1,LEN(N1454))</f>
        <v>plays</v>
      </c>
      <c r="S1454" s="10">
        <f>(((J1454/60)/60)/24)+DATE(1970,1,1)+(-5/24)</f>
        <v>41950.058611111104</v>
      </c>
      <c r="T1454" s="10">
        <f>(((I1454/60)/60)/24)+DATE(1970,1,1)+(-5/24)</f>
        <v>41963.461111111108</v>
      </c>
    </row>
    <row r="1455" spans="1:20" ht="43.2" x14ac:dyDescent="0.3">
      <c r="A1455">
        <v>3509</v>
      </c>
      <c r="B1455" s="3" t="s">
        <v>3507</v>
      </c>
      <c r="C1455" s="3" t="s">
        <v>7618</v>
      </c>
      <c r="D1455">
        <v>3000</v>
      </c>
      <c r="E1455">
        <v>3190</v>
      </c>
      <c r="F1455" t="s">
        <v>8218</v>
      </c>
      <c r="G1455" t="s">
        <v>8223</v>
      </c>
      <c r="H1455" t="s">
        <v>8245</v>
      </c>
      <c r="I1455">
        <v>1416545700</v>
      </c>
      <c r="J1455">
        <v>1415392666</v>
      </c>
      <c r="K1455" t="b">
        <v>0</v>
      </c>
      <c r="L1455">
        <v>33</v>
      </c>
      <c r="M1455" t="b">
        <v>1</v>
      </c>
      <c r="N1455" t="s">
        <v>8270</v>
      </c>
      <c r="O1455" s="5">
        <f>((E1455/D1455) *100)</f>
        <v>106.33333333333333</v>
      </c>
      <c r="P1455" s="6">
        <f>IF(L1455 = 0, 0, E1455/L1455)</f>
        <v>96.666666666666671</v>
      </c>
      <c r="Q1455" t="str">
        <f>MID(N1455,1,FIND("/",N1455,1)-1)</f>
        <v>theater</v>
      </c>
      <c r="R1455" t="str">
        <f>MID(N1455,FIND("/",N1455,1)+1,LEN(N1455))</f>
        <v>plays</v>
      </c>
      <c r="S1455" s="10">
        <f>(((J1455/60)/60)/24)+DATE(1970,1,1)+(-5/24)</f>
        <v>41950.651226851849</v>
      </c>
      <c r="T1455" s="10">
        <f>(((I1455/60)/60)/24)+DATE(1970,1,1)+(-5/24)</f>
        <v>41963.996527777774</v>
      </c>
    </row>
    <row r="1456" spans="1:20" ht="28.8" x14ac:dyDescent="0.3">
      <c r="A1456">
        <v>1791</v>
      </c>
      <c r="B1456" s="3" t="s">
        <v>1791</v>
      </c>
      <c r="C1456" s="3" t="s">
        <v>5900</v>
      </c>
      <c r="D1456">
        <v>3000</v>
      </c>
      <c r="E1456">
        <v>107</v>
      </c>
      <c r="F1456" t="s">
        <v>8220</v>
      </c>
      <c r="G1456" t="s">
        <v>8224</v>
      </c>
      <c r="H1456" t="s">
        <v>8246</v>
      </c>
      <c r="I1456">
        <v>1422553565</v>
      </c>
      <c r="J1456">
        <v>1417369565</v>
      </c>
      <c r="K1456" t="b">
        <v>1</v>
      </c>
      <c r="L1456">
        <v>4</v>
      </c>
      <c r="M1456" t="b">
        <v>0</v>
      </c>
      <c r="N1456" t="s">
        <v>8284</v>
      </c>
      <c r="O1456" s="5">
        <f>((E1456/D1456) *100)</f>
        <v>3.5666666666666664</v>
      </c>
      <c r="P1456" s="6">
        <f>IF(L1456 = 0, 0, E1456/L1456)</f>
        <v>26.75</v>
      </c>
      <c r="Q1456" t="str">
        <f>MID(N1456,1,FIND("/",N1456,1)-1)</f>
        <v>photography</v>
      </c>
      <c r="R1456" t="str">
        <f>MID(N1456,FIND("/",N1456,1)+1,LEN(N1456))</f>
        <v>photobooks</v>
      </c>
      <c r="S1456" s="10">
        <f>(((J1456/60)/60)/24)+DATE(1970,1,1)+(-5/24)</f>
        <v>41973.532002314816</v>
      </c>
      <c r="T1456" s="10">
        <f>(((I1456/60)/60)/24)+DATE(1970,1,1)+(-5/24)</f>
        <v>42033.532002314816</v>
      </c>
    </row>
    <row r="1457" spans="1:20" ht="43.2" x14ac:dyDescent="0.3">
      <c r="A1457">
        <v>3593</v>
      </c>
      <c r="B1457" s="3" t="s">
        <v>3591</v>
      </c>
      <c r="C1457" s="3" t="s">
        <v>7702</v>
      </c>
      <c r="D1457">
        <v>3000</v>
      </c>
      <c r="E1457">
        <v>3319</v>
      </c>
      <c r="F1457" t="s">
        <v>8218</v>
      </c>
      <c r="G1457" t="s">
        <v>8223</v>
      </c>
      <c r="H1457" t="s">
        <v>8245</v>
      </c>
      <c r="I1457">
        <v>1420489560</v>
      </c>
      <c r="J1457">
        <v>1417469639</v>
      </c>
      <c r="K1457" t="b">
        <v>0</v>
      </c>
      <c r="L1457">
        <v>43</v>
      </c>
      <c r="M1457" t="b">
        <v>1</v>
      </c>
      <c r="N1457" t="s">
        <v>8270</v>
      </c>
      <c r="O1457" s="5">
        <f>((E1457/D1457) *100)</f>
        <v>110.63333333333334</v>
      </c>
      <c r="P1457" s="6">
        <f>IF(L1457 = 0, 0, E1457/L1457)</f>
        <v>77.186046511627907</v>
      </c>
      <c r="Q1457" t="str">
        <f>MID(N1457,1,FIND("/",N1457,1)-1)</f>
        <v>theater</v>
      </c>
      <c r="R1457" t="str">
        <f>MID(N1457,FIND("/",N1457,1)+1,LEN(N1457))</f>
        <v>plays</v>
      </c>
      <c r="S1457" s="10">
        <f>(((J1457/60)/60)/24)+DATE(1970,1,1)+(-5/24)</f>
        <v>41974.690266203703</v>
      </c>
      <c r="T1457" s="10">
        <f>(((I1457/60)/60)/24)+DATE(1970,1,1)+(-5/24)</f>
        <v>42009.643055555549</v>
      </c>
    </row>
    <row r="1458" spans="1:20" ht="57.6" x14ac:dyDescent="0.3">
      <c r="A1458">
        <v>3637</v>
      </c>
      <c r="B1458" s="3" t="s">
        <v>3634</v>
      </c>
      <c r="C1458" s="3" t="s">
        <v>7746</v>
      </c>
      <c r="D1458">
        <v>3000</v>
      </c>
      <c r="E1458">
        <v>926</v>
      </c>
      <c r="F1458" t="s">
        <v>8220</v>
      </c>
      <c r="G1458" t="s">
        <v>8223</v>
      </c>
      <c r="H1458" t="s">
        <v>8245</v>
      </c>
      <c r="I1458">
        <v>1420130935</v>
      </c>
      <c r="J1458">
        <v>1417538935</v>
      </c>
      <c r="K1458" t="b">
        <v>0</v>
      </c>
      <c r="L1458">
        <v>14</v>
      </c>
      <c r="M1458" t="b">
        <v>0</v>
      </c>
      <c r="N1458" t="s">
        <v>8304</v>
      </c>
      <c r="O1458" s="5">
        <f>((E1458/D1458) *100)</f>
        <v>30.866666666666664</v>
      </c>
      <c r="P1458" s="6">
        <f>IF(L1458 = 0, 0, E1458/L1458)</f>
        <v>66.142857142857139</v>
      </c>
      <c r="Q1458" t="str">
        <f>MID(N1458,1,FIND("/",N1458,1)-1)</f>
        <v>theater</v>
      </c>
      <c r="R1458" t="str">
        <f>MID(N1458,FIND("/",N1458,1)+1,LEN(N1458))</f>
        <v>musical</v>
      </c>
      <c r="S1458" s="10">
        <f>(((J1458/60)/60)/24)+DATE(1970,1,1)+(-5/24)</f>
        <v>41975.492303240739</v>
      </c>
      <c r="T1458" s="10">
        <f>(((I1458/60)/60)/24)+DATE(1970,1,1)+(-5/24)</f>
        <v>42005.492303240739</v>
      </c>
    </row>
    <row r="1459" spans="1:20" ht="43.2" x14ac:dyDescent="0.3">
      <c r="A1459">
        <v>2887</v>
      </c>
      <c r="B1459" s="3" t="s">
        <v>2886</v>
      </c>
      <c r="C1459" s="3" t="s">
        <v>6996</v>
      </c>
      <c r="D1459">
        <v>3000</v>
      </c>
      <c r="E1459">
        <v>5</v>
      </c>
      <c r="F1459" t="s">
        <v>8220</v>
      </c>
      <c r="G1459" t="s">
        <v>8223</v>
      </c>
      <c r="H1459" t="s">
        <v>8245</v>
      </c>
      <c r="I1459">
        <v>1420971324</v>
      </c>
      <c r="J1459">
        <v>1418379324</v>
      </c>
      <c r="K1459" t="b">
        <v>0</v>
      </c>
      <c r="L1459">
        <v>1</v>
      </c>
      <c r="M1459" t="b">
        <v>0</v>
      </c>
      <c r="N1459" t="s">
        <v>8270</v>
      </c>
      <c r="O1459" s="5">
        <f>((E1459/D1459) *100)</f>
        <v>0.16666666666666669</v>
      </c>
      <c r="P1459" s="6">
        <f>IF(L1459 = 0, 0, E1459/L1459)</f>
        <v>5</v>
      </c>
      <c r="Q1459" t="str">
        <f>MID(N1459,1,FIND("/",N1459,1)-1)</f>
        <v>theater</v>
      </c>
      <c r="R1459" t="str">
        <f>MID(N1459,FIND("/",N1459,1)+1,LEN(N1459))</f>
        <v>plays</v>
      </c>
      <c r="S1459" s="10">
        <f>(((J1459/60)/60)/24)+DATE(1970,1,1)+(-5/24)</f>
        <v>41985.219027777777</v>
      </c>
      <c r="T1459" s="10">
        <f>(((I1459/60)/60)/24)+DATE(1970,1,1)+(-5/24)</f>
        <v>42015.219027777777</v>
      </c>
    </row>
    <row r="1460" spans="1:20" ht="43.2" x14ac:dyDescent="0.3">
      <c r="A1460">
        <v>2419</v>
      </c>
      <c r="B1460" s="3" t="s">
        <v>2419</v>
      </c>
      <c r="C1460" s="3" t="s">
        <v>6528</v>
      </c>
      <c r="D1460">
        <v>3000</v>
      </c>
      <c r="E1460">
        <v>0</v>
      </c>
      <c r="F1460" t="s">
        <v>8220</v>
      </c>
      <c r="G1460" t="s">
        <v>8223</v>
      </c>
      <c r="H1460" t="s">
        <v>8245</v>
      </c>
      <c r="I1460">
        <v>1424281389</v>
      </c>
      <c r="J1460">
        <v>1419097389</v>
      </c>
      <c r="K1460" t="b">
        <v>0</v>
      </c>
      <c r="L1460">
        <v>0</v>
      </c>
      <c r="M1460" t="b">
        <v>0</v>
      </c>
      <c r="N1460" t="s">
        <v>8283</v>
      </c>
      <c r="O1460" s="5">
        <f>((E1460/D1460) *100)</f>
        <v>0</v>
      </c>
      <c r="P1460" s="6">
        <f>IF(L1460 = 0, 0, E1460/L1460)</f>
        <v>0</v>
      </c>
      <c r="Q1460" t="str">
        <f>MID(N1460,1,FIND("/",N1460,1)-1)</f>
        <v>food</v>
      </c>
      <c r="R1460" t="str">
        <f>MID(N1460,FIND("/",N1460,1)+1,LEN(N1460))</f>
        <v>food trucks</v>
      </c>
      <c r="S1460" s="10">
        <f>(((J1460/60)/60)/24)+DATE(1970,1,1)+(-5/24)</f>
        <v>41993.529965277768</v>
      </c>
      <c r="T1460" s="10">
        <f>(((I1460/60)/60)/24)+DATE(1970,1,1)+(-5/24)</f>
        <v>42053.529965277768</v>
      </c>
    </row>
    <row r="1461" spans="1:20" ht="57.6" x14ac:dyDescent="0.3">
      <c r="A1461">
        <v>1411</v>
      </c>
      <c r="B1461" s="3" t="s">
        <v>1411</v>
      </c>
      <c r="C1461" s="3" t="s">
        <v>5520</v>
      </c>
      <c r="D1461">
        <v>3000</v>
      </c>
      <c r="E1461">
        <v>7</v>
      </c>
      <c r="F1461" t="s">
        <v>8220</v>
      </c>
      <c r="G1461" t="s">
        <v>8224</v>
      </c>
      <c r="H1461" t="s">
        <v>8246</v>
      </c>
      <c r="I1461">
        <v>1423185900</v>
      </c>
      <c r="J1461">
        <v>1420766700</v>
      </c>
      <c r="K1461" t="b">
        <v>0</v>
      </c>
      <c r="L1461">
        <v>3</v>
      </c>
      <c r="M1461" t="b">
        <v>0</v>
      </c>
      <c r="N1461" t="s">
        <v>8286</v>
      </c>
      <c r="O1461" s="5">
        <f>((E1461/D1461) *100)</f>
        <v>0.23333333333333336</v>
      </c>
      <c r="P1461" s="6">
        <f>IF(L1461 = 0, 0, E1461/L1461)</f>
        <v>2.3333333333333335</v>
      </c>
      <c r="Q1461" t="str">
        <f>MID(N1461,1,FIND("/",N1461,1)-1)</f>
        <v>publishing</v>
      </c>
      <c r="R1461" t="str">
        <f>MID(N1461,FIND("/",N1461,1)+1,LEN(N1461))</f>
        <v>translations</v>
      </c>
      <c r="S1461" s="10">
        <f>(((J1461/60)/60)/24)+DATE(1970,1,1)+(-5/24)</f>
        <v>42012.850694444445</v>
      </c>
      <c r="T1461" s="10">
        <f>(((I1461/60)/60)/24)+DATE(1970,1,1)+(-5/24)</f>
        <v>42040.850694444445</v>
      </c>
    </row>
    <row r="1462" spans="1:20" ht="43.2" x14ac:dyDescent="0.3">
      <c r="A1462">
        <v>2790</v>
      </c>
      <c r="B1462" s="3" t="s">
        <v>2789</v>
      </c>
      <c r="C1462" s="3" t="s">
        <v>6899</v>
      </c>
      <c r="D1462">
        <v>3000</v>
      </c>
      <c r="E1462">
        <v>3160</v>
      </c>
      <c r="F1462" t="s">
        <v>8218</v>
      </c>
      <c r="G1462" t="s">
        <v>8223</v>
      </c>
      <c r="H1462" t="s">
        <v>8245</v>
      </c>
      <c r="I1462">
        <v>1423693903</v>
      </c>
      <c r="J1462">
        <v>1421101903</v>
      </c>
      <c r="K1462" t="b">
        <v>0</v>
      </c>
      <c r="L1462">
        <v>66</v>
      </c>
      <c r="M1462" t="b">
        <v>1</v>
      </c>
      <c r="N1462" t="s">
        <v>8270</v>
      </c>
      <c r="O1462" s="5">
        <f>((E1462/D1462) *100)</f>
        <v>105.33333333333333</v>
      </c>
      <c r="P1462" s="6">
        <f>IF(L1462 = 0, 0, E1462/L1462)</f>
        <v>47.878787878787875</v>
      </c>
      <c r="Q1462" t="str">
        <f>MID(N1462,1,FIND("/",N1462,1)-1)</f>
        <v>theater</v>
      </c>
      <c r="R1462" t="str">
        <f>MID(N1462,FIND("/",N1462,1)+1,LEN(N1462))</f>
        <v>plays</v>
      </c>
      <c r="S1462" s="10">
        <f>(((J1462/60)/60)/24)+DATE(1970,1,1)+(-5/24)</f>
        <v>42016.730358796289</v>
      </c>
      <c r="T1462" s="10">
        <f>(((I1462/60)/60)/24)+DATE(1970,1,1)+(-5/24)</f>
        <v>42046.730358796289</v>
      </c>
    </row>
    <row r="1463" spans="1:20" ht="57.6" x14ac:dyDescent="0.3">
      <c r="A1463">
        <v>2977</v>
      </c>
      <c r="B1463" s="3" t="s">
        <v>2976</v>
      </c>
      <c r="C1463" s="3" t="s">
        <v>7086</v>
      </c>
      <c r="D1463">
        <v>3000</v>
      </c>
      <c r="E1463">
        <v>3407</v>
      </c>
      <c r="F1463" t="s">
        <v>8218</v>
      </c>
      <c r="G1463" t="s">
        <v>8223</v>
      </c>
      <c r="H1463" t="s">
        <v>8245</v>
      </c>
      <c r="I1463">
        <v>1427076840</v>
      </c>
      <c r="J1463">
        <v>1421960934</v>
      </c>
      <c r="K1463" t="b">
        <v>0</v>
      </c>
      <c r="L1463">
        <v>30</v>
      </c>
      <c r="M1463" t="b">
        <v>1</v>
      </c>
      <c r="N1463" t="s">
        <v>8270</v>
      </c>
      <c r="O1463" s="5">
        <f>((E1463/D1463) *100)</f>
        <v>113.56666666666666</v>
      </c>
      <c r="P1463" s="6">
        <f>IF(L1463 = 0, 0, E1463/L1463)</f>
        <v>113.56666666666666</v>
      </c>
      <c r="Q1463" t="str">
        <f>MID(N1463,1,FIND("/",N1463,1)-1)</f>
        <v>theater</v>
      </c>
      <c r="R1463" t="str">
        <f>MID(N1463,FIND("/",N1463,1)+1,LEN(N1463))</f>
        <v>plays</v>
      </c>
      <c r="S1463" s="10">
        <f>(((J1463/60)/60)/24)+DATE(1970,1,1)+(-5/24)</f>
        <v>42026.672847222224</v>
      </c>
      <c r="T1463" s="10">
        <f>(((I1463/60)/60)/24)+DATE(1970,1,1)+(-5/24)</f>
        <v>42085.884722222218</v>
      </c>
    </row>
    <row r="1464" spans="1:20" ht="43.2" x14ac:dyDescent="0.3">
      <c r="A1464">
        <v>4111</v>
      </c>
      <c r="B1464" s="3" t="s">
        <v>4106</v>
      </c>
      <c r="C1464" s="3" t="s">
        <v>8213</v>
      </c>
      <c r="D1464">
        <v>3000</v>
      </c>
      <c r="E1464">
        <v>94</v>
      </c>
      <c r="F1464" t="s">
        <v>8220</v>
      </c>
      <c r="G1464" t="s">
        <v>8223</v>
      </c>
      <c r="H1464" t="s">
        <v>8245</v>
      </c>
      <c r="I1464">
        <v>1424747740</v>
      </c>
      <c r="J1464">
        <v>1422155740</v>
      </c>
      <c r="K1464" t="b">
        <v>0</v>
      </c>
      <c r="L1464">
        <v>6</v>
      </c>
      <c r="M1464" t="b">
        <v>0</v>
      </c>
      <c r="N1464" t="s">
        <v>8270</v>
      </c>
      <c r="O1464" s="5">
        <f>((E1464/D1464) *100)</f>
        <v>3.1333333333333333</v>
      </c>
      <c r="P1464" s="6">
        <f>IF(L1464 = 0, 0, E1464/L1464)</f>
        <v>15.666666666666666</v>
      </c>
      <c r="Q1464" t="str">
        <f>MID(N1464,1,FIND("/",N1464,1)-1)</f>
        <v>theater</v>
      </c>
      <c r="R1464" t="str">
        <f>MID(N1464,FIND("/",N1464,1)+1,LEN(N1464))</f>
        <v>plays</v>
      </c>
      <c r="S1464" s="10">
        <f>(((J1464/60)/60)/24)+DATE(1970,1,1)+(-5/24)</f>
        <v>42028.927546296291</v>
      </c>
      <c r="T1464" s="10">
        <f>(((I1464/60)/60)/24)+DATE(1970,1,1)+(-5/24)</f>
        <v>42058.927546296291</v>
      </c>
    </row>
    <row r="1465" spans="1:20" ht="43.2" x14ac:dyDescent="0.3">
      <c r="A1465">
        <v>1545</v>
      </c>
      <c r="B1465" s="3" t="s">
        <v>1545</v>
      </c>
      <c r="C1465" s="3" t="s">
        <v>5654</v>
      </c>
      <c r="D1465">
        <v>3000</v>
      </c>
      <c r="E1465">
        <v>1</v>
      </c>
      <c r="F1465" t="s">
        <v>8220</v>
      </c>
      <c r="G1465" t="s">
        <v>8223</v>
      </c>
      <c r="H1465" t="s">
        <v>8245</v>
      </c>
      <c r="I1465">
        <v>1425330960</v>
      </c>
      <c r="J1465">
        <v>1422393234</v>
      </c>
      <c r="K1465" t="b">
        <v>0</v>
      </c>
      <c r="L1465">
        <v>1</v>
      </c>
      <c r="M1465" t="b">
        <v>0</v>
      </c>
      <c r="N1465" t="s">
        <v>8288</v>
      </c>
      <c r="O1465" s="5">
        <f>((E1465/D1465) *100)</f>
        <v>3.3333333333333333E-2</v>
      </c>
      <c r="P1465" s="6">
        <f>IF(L1465 = 0, 0, E1465/L1465)</f>
        <v>1</v>
      </c>
      <c r="Q1465" t="str">
        <f>MID(N1465,1,FIND("/",N1465,1)-1)</f>
        <v>photography</v>
      </c>
      <c r="R1465" t="str">
        <f>MID(N1465,FIND("/",N1465,1)+1,LEN(N1465))</f>
        <v>nature</v>
      </c>
      <c r="S1465" s="10">
        <f>(((J1465/60)/60)/24)+DATE(1970,1,1)+(-5/24)</f>
        <v>42031.676319444443</v>
      </c>
      <c r="T1465" s="10">
        <f>(((I1465/60)/60)/24)+DATE(1970,1,1)+(-5/24)</f>
        <v>42065.677777777775</v>
      </c>
    </row>
    <row r="1466" spans="1:20" ht="57.6" x14ac:dyDescent="0.3">
      <c r="A1466">
        <v>3827</v>
      </c>
      <c r="B1466" s="3" t="s">
        <v>3823</v>
      </c>
      <c r="C1466" s="3" t="s">
        <v>7935</v>
      </c>
      <c r="D1466">
        <v>3000</v>
      </c>
      <c r="E1466">
        <v>4580</v>
      </c>
      <c r="F1466" t="s">
        <v>8218</v>
      </c>
      <c r="G1466" t="s">
        <v>8224</v>
      </c>
      <c r="H1466" t="s">
        <v>8246</v>
      </c>
      <c r="I1466">
        <v>1427414400</v>
      </c>
      <c r="J1466">
        <v>1422656201</v>
      </c>
      <c r="K1466" t="b">
        <v>0</v>
      </c>
      <c r="L1466">
        <v>65</v>
      </c>
      <c r="M1466" t="b">
        <v>1</v>
      </c>
      <c r="N1466" t="s">
        <v>8270</v>
      </c>
      <c r="O1466" s="5">
        <f>((E1466/D1466) *100)</f>
        <v>152.66666666666666</v>
      </c>
      <c r="P1466" s="6">
        <f>IF(L1466 = 0, 0, E1466/L1466)</f>
        <v>70.461538461538467</v>
      </c>
      <c r="Q1466" t="str">
        <f>MID(N1466,1,FIND("/",N1466,1)-1)</f>
        <v>theater</v>
      </c>
      <c r="R1466" t="str">
        <f>MID(N1466,FIND("/",N1466,1)+1,LEN(N1466))</f>
        <v>plays</v>
      </c>
      <c r="S1466" s="10">
        <f>(((J1466/60)/60)/24)+DATE(1970,1,1)+(-5/24)</f>
        <v>42034.719918981478</v>
      </c>
      <c r="T1466" s="10">
        <f>(((I1466/60)/60)/24)+DATE(1970,1,1)+(-5/24)</f>
        <v>42089.791666666664</v>
      </c>
    </row>
    <row r="1467" spans="1:20" ht="43.2" x14ac:dyDescent="0.3">
      <c r="A1467">
        <v>2560</v>
      </c>
      <c r="B1467" s="3" t="s">
        <v>2559</v>
      </c>
      <c r="C1467" s="3" t="s">
        <v>6669</v>
      </c>
      <c r="D1467">
        <v>3000</v>
      </c>
      <c r="E1467">
        <v>3003</v>
      </c>
      <c r="F1467" t="s">
        <v>8218</v>
      </c>
      <c r="G1467" t="s">
        <v>8224</v>
      </c>
      <c r="H1467" t="s">
        <v>8246</v>
      </c>
      <c r="I1467">
        <v>1425682174</v>
      </c>
      <c r="J1467">
        <v>1423090174</v>
      </c>
      <c r="K1467" t="b">
        <v>0</v>
      </c>
      <c r="L1467">
        <v>21</v>
      </c>
      <c r="M1467" t="b">
        <v>1</v>
      </c>
      <c r="N1467" t="s">
        <v>8299</v>
      </c>
      <c r="O1467" s="5">
        <f>((E1467/D1467) *100)</f>
        <v>100.1</v>
      </c>
      <c r="P1467" s="6">
        <f>IF(L1467 = 0, 0, E1467/L1467)</f>
        <v>143</v>
      </c>
      <c r="Q1467" t="str">
        <f>MID(N1467,1,FIND("/",N1467,1)-1)</f>
        <v>music</v>
      </c>
      <c r="R1467" t="str">
        <f>MID(N1467,FIND("/",N1467,1)+1,LEN(N1467))</f>
        <v>classical music</v>
      </c>
      <c r="S1467" s="10">
        <f>(((J1467/60)/60)/24)+DATE(1970,1,1)+(-5/24)</f>
        <v>42039.742754629631</v>
      </c>
      <c r="T1467" s="10">
        <f>(((I1467/60)/60)/24)+DATE(1970,1,1)+(-5/24)</f>
        <v>42069.742754629631</v>
      </c>
    </row>
    <row r="1468" spans="1:20" ht="43.2" x14ac:dyDescent="0.3">
      <c r="A1468">
        <v>2926</v>
      </c>
      <c r="B1468" s="3" t="s">
        <v>2925</v>
      </c>
      <c r="C1468" s="3" t="s">
        <v>7035</v>
      </c>
      <c r="D1468">
        <v>3000</v>
      </c>
      <c r="E146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8304</v>
      </c>
      <c r="O1468" s="5">
        <f>((E1468/D1468) *100)</f>
        <v>125</v>
      </c>
      <c r="P1468" s="6">
        <f>IF(L1468 = 0, 0, E1468/L1468)</f>
        <v>75</v>
      </c>
      <c r="Q1468" t="str">
        <f>MID(N1468,1,FIND("/",N1468,1)-1)</f>
        <v>theater</v>
      </c>
      <c r="R1468" t="str">
        <f>MID(N1468,FIND("/",N1468,1)+1,LEN(N1468))</f>
        <v>musical</v>
      </c>
      <c r="S1468" s="10">
        <f>(((J1468/60)/60)/24)+DATE(1970,1,1)+(-5/24)</f>
        <v>42044.557627314811</v>
      </c>
      <c r="T1468" s="10">
        <f>(((I1468/60)/60)/24)+DATE(1970,1,1)+(-5/24)</f>
        <v>42058.557627314811</v>
      </c>
    </row>
    <row r="1469" spans="1:20" ht="43.2" x14ac:dyDescent="0.3">
      <c r="A1469">
        <v>1727</v>
      </c>
      <c r="B1469" s="3" t="s">
        <v>1727</v>
      </c>
      <c r="C1469" s="3" t="s">
        <v>5836</v>
      </c>
      <c r="D1469">
        <v>3000</v>
      </c>
      <c r="E1469">
        <v>1</v>
      </c>
      <c r="F1469" t="s">
        <v>8220</v>
      </c>
      <c r="G1469" t="s">
        <v>8224</v>
      </c>
      <c r="H1469" t="s">
        <v>8246</v>
      </c>
      <c r="I1469">
        <v>1428231600</v>
      </c>
      <c r="J1469">
        <v>1423520177</v>
      </c>
      <c r="K1469" t="b">
        <v>0</v>
      </c>
      <c r="L1469">
        <v>1</v>
      </c>
      <c r="M1469" t="b">
        <v>0</v>
      </c>
      <c r="N1469" t="s">
        <v>8292</v>
      </c>
      <c r="O1469" s="5">
        <f>((E1469/D1469) *100)</f>
        <v>3.3333333333333333E-2</v>
      </c>
      <c r="P1469" s="6">
        <f>IF(L1469 = 0, 0, E1469/L1469)</f>
        <v>1</v>
      </c>
      <c r="Q1469" t="str">
        <f>MID(N1469,1,FIND("/",N1469,1)-1)</f>
        <v>music</v>
      </c>
      <c r="R1469" t="str">
        <f>MID(N1469,FIND("/",N1469,1)+1,LEN(N1469))</f>
        <v>faith</v>
      </c>
      <c r="S1469" s="10">
        <f>(((J1469/60)/60)/24)+DATE(1970,1,1)+(-5/24)</f>
        <v>42044.719641203708</v>
      </c>
      <c r="T1469" s="10">
        <f>(((I1469/60)/60)/24)+DATE(1970,1,1)+(-5/24)</f>
        <v>42099.249999999993</v>
      </c>
    </row>
    <row r="1470" spans="1:20" ht="43.2" x14ac:dyDescent="0.3">
      <c r="A1470">
        <v>337</v>
      </c>
      <c r="B1470" s="3" t="s">
        <v>337</v>
      </c>
      <c r="C1470" s="3" t="s">
        <v>4446</v>
      </c>
      <c r="D1470">
        <v>3000</v>
      </c>
      <c r="E1470">
        <v>3035.05</v>
      </c>
      <c r="F1470" t="s">
        <v>8218</v>
      </c>
      <c r="G1470" t="s">
        <v>8223</v>
      </c>
      <c r="H1470" t="s">
        <v>8245</v>
      </c>
      <c r="I1470">
        <v>1426298708</v>
      </c>
      <c r="J1470">
        <v>1423710308</v>
      </c>
      <c r="K1470" t="b">
        <v>1</v>
      </c>
      <c r="L1470">
        <v>31</v>
      </c>
      <c r="M1470" t="b">
        <v>1</v>
      </c>
      <c r="N1470" t="s">
        <v>8268</v>
      </c>
      <c r="O1470" s="5">
        <f>((E1470/D1470) *100)</f>
        <v>101.16833333333335</v>
      </c>
      <c r="P1470" s="6">
        <f>IF(L1470 = 0, 0, E1470/L1470)</f>
        <v>97.904838709677421</v>
      </c>
      <c r="Q1470" t="str">
        <f>MID(N1470,1,FIND("/",N1470,1)-1)</f>
        <v>film &amp; video</v>
      </c>
      <c r="R1470" t="str">
        <f>MID(N1470,FIND("/",N1470,1)+1,LEN(N1470))</f>
        <v>documentary</v>
      </c>
      <c r="S1470" s="10">
        <f>(((J1470/60)/60)/24)+DATE(1970,1,1)+(-5/24)</f>
        <v>42046.920231481483</v>
      </c>
      <c r="T1470" s="10">
        <f>(((I1470/60)/60)/24)+DATE(1970,1,1)+(-5/24)</f>
        <v>42076.878564814811</v>
      </c>
    </row>
    <row r="1471" spans="1:20" x14ac:dyDescent="0.3">
      <c r="A1471">
        <v>3467</v>
      </c>
      <c r="B1471" s="3" t="s">
        <v>3465</v>
      </c>
      <c r="C1471" s="3" t="s">
        <v>7576</v>
      </c>
      <c r="D1471">
        <v>3000</v>
      </c>
      <c r="E1471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8270</v>
      </c>
      <c r="O1471" s="5">
        <f>((E1471/D1471) *100)</f>
        <v>101</v>
      </c>
      <c r="P1471" s="6">
        <f>IF(L1471 = 0, 0, E1471/L1471)</f>
        <v>64.468085106382972</v>
      </c>
      <c r="Q1471" t="str">
        <f>MID(N1471,1,FIND("/",N1471,1)-1)</f>
        <v>theater</v>
      </c>
      <c r="R1471" t="str">
        <f>MID(N1471,FIND("/",N1471,1)+1,LEN(N1471))</f>
        <v>plays</v>
      </c>
      <c r="S1471" s="10">
        <f>(((J1471/60)/60)/24)+DATE(1970,1,1)+(-5/24)</f>
        <v>42053.463333333326</v>
      </c>
      <c r="T1471" s="10">
        <f>(((I1471/60)/60)/24)+DATE(1970,1,1)+(-5/24)</f>
        <v>42083.421666666669</v>
      </c>
    </row>
    <row r="1472" spans="1:20" ht="43.2" x14ac:dyDescent="0.3">
      <c r="A1472">
        <v>3659</v>
      </c>
      <c r="B1472" s="3" t="s">
        <v>3655</v>
      </c>
      <c r="C1472" s="3" t="s">
        <v>7768</v>
      </c>
      <c r="D1472">
        <v>3000</v>
      </c>
      <c r="E1472">
        <v>3061</v>
      </c>
      <c r="F1472" t="s">
        <v>8218</v>
      </c>
      <c r="G1472" t="s">
        <v>8223</v>
      </c>
      <c r="H1472" t="s">
        <v>8245</v>
      </c>
      <c r="I1472">
        <v>1426775940</v>
      </c>
      <c r="J1472">
        <v>1424414350</v>
      </c>
      <c r="K1472" t="b">
        <v>0</v>
      </c>
      <c r="L1472">
        <v>13</v>
      </c>
      <c r="M1472" t="b">
        <v>1</v>
      </c>
      <c r="N1472" t="s">
        <v>8270</v>
      </c>
      <c r="O1472" s="5">
        <f>((E1472/D1472) *100)</f>
        <v>102.03333333333333</v>
      </c>
      <c r="P1472" s="6">
        <f>IF(L1472 = 0, 0, E1472/L1472)</f>
        <v>235.46153846153845</v>
      </c>
      <c r="Q1472" t="str">
        <f>MID(N1472,1,FIND("/",N1472,1)-1)</f>
        <v>theater</v>
      </c>
      <c r="R1472" t="str">
        <f>MID(N1472,FIND("/",N1472,1)+1,LEN(N1472))</f>
        <v>plays</v>
      </c>
      <c r="S1472" s="10">
        <f>(((J1472/60)/60)/24)+DATE(1970,1,1)+(-5/24)</f>
        <v>42055.068865740737</v>
      </c>
      <c r="T1472" s="10">
        <f>(((I1472/60)/60)/24)+DATE(1970,1,1)+(-5/24)</f>
        <v>42082.402083333327</v>
      </c>
    </row>
    <row r="1473" spans="1:20" ht="28.8" x14ac:dyDescent="0.3">
      <c r="A1473">
        <v>2789</v>
      </c>
      <c r="B1473" s="3" t="s">
        <v>2788</v>
      </c>
      <c r="C1473" s="3" t="s">
        <v>6898</v>
      </c>
      <c r="D1473">
        <v>3000</v>
      </c>
      <c r="E1473">
        <v>3035</v>
      </c>
      <c r="F1473" t="s">
        <v>8218</v>
      </c>
      <c r="G1473" t="s">
        <v>8223</v>
      </c>
      <c r="H1473" t="s">
        <v>8245</v>
      </c>
      <c r="I1473">
        <v>1426132800</v>
      </c>
      <c r="J1473">
        <v>1424477934</v>
      </c>
      <c r="K1473" t="b">
        <v>0</v>
      </c>
      <c r="L1473">
        <v>24</v>
      </c>
      <c r="M1473" t="b">
        <v>1</v>
      </c>
      <c r="N1473" t="s">
        <v>8270</v>
      </c>
      <c r="O1473" s="5">
        <f>((E1473/D1473) *100)</f>
        <v>101.16666666666667</v>
      </c>
      <c r="P1473" s="6">
        <f>IF(L1473 = 0, 0, E1473/L1473)</f>
        <v>126.45833333333333</v>
      </c>
      <c r="Q1473" t="str">
        <f>MID(N1473,1,FIND("/",N1473,1)-1)</f>
        <v>theater</v>
      </c>
      <c r="R1473" t="str">
        <f>MID(N1473,FIND("/",N1473,1)+1,LEN(N1473))</f>
        <v>plays</v>
      </c>
      <c r="S1473" s="10">
        <f>(((J1473/60)/60)/24)+DATE(1970,1,1)+(-5/24)</f>
        <v>42055.804791666662</v>
      </c>
      <c r="T1473" s="10">
        <f>(((I1473/60)/60)/24)+DATE(1970,1,1)+(-5/24)</f>
        <v>42074.958333333336</v>
      </c>
    </row>
    <row r="1474" spans="1:20" ht="43.2" x14ac:dyDescent="0.3">
      <c r="A1474">
        <v>2345</v>
      </c>
      <c r="B1474" s="3" t="s">
        <v>2345</v>
      </c>
      <c r="C1474" s="3" t="s">
        <v>6454</v>
      </c>
      <c r="D1474">
        <v>3000</v>
      </c>
      <c r="E1474">
        <v>0</v>
      </c>
      <c r="F1474" t="s">
        <v>8219</v>
      </c>
      <c r="G1474" t="s">
        <v>8223</v>
      </c>
      <c r="H1474" t="s">
        <v>8245</v>
      </c>
      <c r="I1474">
        <v>1427845140</v>
      </c>
      <c r="J1474">
        <v>1424822556</v>
      </c>
      <c r="K1474" t="b">
        <v>0</v>
      </c>
      <c r="L1474">
        <v>0</v>
      </c>
      <c r="M1474" t="b">
        <v>0</v>
      </c>
      <c r="N1474" t="s">
        <v>8271</v>
      </c>
      <c r="O1474" s="5">
        <f>((E1474/D1474) *100)</f>
        <v>0</v>
      </c>
      <c r="P1474" s="6">
        <f>IF(L1474 = 0, 0, E1474/L1474)</f>
        <v>0</v>
      </c>
      <c r="Q1474" t="str">
        <f>MID(N1474,1,FIND("/",N1474,1)-1)</f>
        <v>technology</v>
      </c>
      <c r="R1474" t="str">
        <f>MID(N1474,FIND("/",N1474,1)+1,LEN(N1474))</f>
        <v>web</v>
      </c>
      <c r="S1474" s="10">
        <f>(((J1474/60)/60)/24)+DATE(1970,1,1)+(-5/24)</f>
        <v>42059.79347222222</v>
      </c>
      <c r="T1474" s="10">
        <f>(((I1474/60)/60)/24)+DATE(1970,1,1)+(-5/24)</f>
        <v>42094.777083333327</v>
      </c>
    </row>
    <row r="1475" spans="1:20" ht="43.2" x14ac:dyDescent="0.3">
      <c r="A1475">
        <v>1291</v>
      </c>
      <c r="B1475" s="3" t="s">
        <v>1291</v>
      </c>
      <c r="C1475" s="3" t="s">
        <v>5400</v>
      </c>
      <c r="D1475">
        <v>3000</v>
      </c>
      <c r="E1475">
        <v>4371</v>
      </c>
      <c r="F1475" t="s">
        <v>8218</v>
      </c>
      <c r="G1475" t="s">
        <v>8223</v>
      </c>
      <c r="H1475" t="s">
        <v>8245</v>
      </c>
      <c r="I1475">
        <v>1428390000</v>
      </c>
      <c r="J1475">
        <v>1425224391</v>
      </c>
      <c r="K1475" t="b">
        <v>0</v>
      </c>
      <c r="L1475">
        <v>42</v>
      </c>
      <c r="M1475" t="b">
        <v>1</v>
      </c>
      <c r="N1475" t="s">
        <v>8270</v>
      </c>
      <c r="O1475" s="5">
        <f>((E1475/D1475) *100)</f>
        <v>145.70000000000002</v>
      </c>
      <c r="P1475" s="6">
        <f>IF(L1475 = 0, 0, E1475/L1475)</f>
        <v>104.07142857142857</v>
      </c>
      <c r="Q1475" t="str">
        <f>MID(N1475,1,FIND("/",N1475,1)-1)</f>
        <v>theater</v>
      </c>
      <c r="R1475" t="str">
        <f>MID(N1475,FIND("/",N1475,1)+1,LEN(N1475))</f>
        <v>plays</v>
      </c>
      <c r="S1475" s="10">
        <f>(((J1475/60)/60)/24)+DATE(1970,1,1)+(-5/24)</f>
        <v>42064.444340277776</v>
      </c>
      <c r="T1475" s="10">
        <f>(((I1475/60)/60)/24)+DATE(1970,1,1)+(-5/24)</f>
        <v>42101.083333333336</v>
      </c>
    </row>
    <row r="1476" spans="1:20" ht="43.2" x14ac:dyDescent="0.3">
      <c r="A1476">
        <v>3997</v>
      </c>
      <c r="B1476" s="3" t="s">
        <v>3992</v>
      </c>
      <c r="C1476" s="3" t="s">
        <v>8102</v>
      </c>
      <c r="D1476">
        <v>3000</v>
      </c>
      <c r="E1476">
        <v>0</v>
      </c>
      <c r="F1476" t="s">
        <v>8220</v>
      </c>
      <c r="G1476" t="s">
        <v>8224</v>
      </c>
      <c r="H1476" t="s">
        <v>8246</v>
      </c>
      <c r="I1476">
        <v>1428222221</v>
      </c>
      <c r="J1476">
        <v>1425633821</v>
      </c>
      <c r="K1476" t="b">
        <v>0</v>
      </c>
      <c r="L1476">
        <v>0</v>
      </c>
      <c r="M1476" t="b">
        <v>0</v>
      </c>
      <c r="N1476" t="s">
        <v>8270</v>
      </c>
      <c r="O1476" s="5">
        <f>((E1476/D1476) *100)</f>
        <v>0</v>
      </c>
      <c r="P1476" s="6">
        <f>IF(L1476 = 0, 0, E1476/L1476)</f>
        <v>0</v>
      </c>
      <c r="Q1476" t="str">
        <f>MID(N1476,1,FIND("/",N1476,1)-1)</f>
        <v>theater</v>
      </c>
      <c r="R1476" t="str">
        <f>MID(N1476,FIND("/",N1476,1)+1,LEN(N1476))</f>
        <v>plays</v>
      </c>
      <c r="S1476" s="10">
        <f>(((J1476/60)/60)/24)+DATE(1970,1,1)+(-5/24)</f>
        <v>42069.183113425919</v>
      </c>
      <c r="T1476" s="10">
        <f>(((I1476/60)/60)/24)+DATE(1970,1,1)+(-5/24)</f>
        <v>42099.141446759262</v>
      </c>
    </row>
    <row r="1477" spans="1:20" ht="43.2" x14ac:dyDescent="0.3">
      <c r="A1477">
        <v>2943</v>
      </c>
      <c r="B1477" s="3" t="s">
        <v>2942</v>
      </c>
      <c r="C1477" s="3" t="s">
        <v>7052</v>
      </c>
      <c r="D1477">
        <v>3000</v>
      </c>
      <c r="E1477">
        <v>0</v>
      </c>
      <c r="F1477" t="s">
        <v>8220</v>
      </c>
      <c r="G1477" t="s">
        <v>8223</v>
      </c>
      <c r="H1477" t="s">
        <v>8245</v>
      </c>
      <c r="I1477">
        <v>1428894380</v>
      </c>
      <c r="J1477">
        <v>1426302380</v>
      </c>
      <c r="K1477" t="b">
        <v>0</v>
      </c>
      <c r="L1477">
        <v>0</v>
      </c>
      <c r="M1477" t="b">
        <v>0</v>
      </c>
      <c r="N1477" t="s">
        <v>8302</v>
      </c>
      <c r="O1477" s="5">
        <f>((E1477/D1477) *100)</f>
        <v>0</v>
      </c>
      <c r="P1477" s="6">
        <f>IF(L1477 = 0, 0, E1477/L1477)</f>
        <v>0</v>
      </c>
      <c r="Q1477" t="str">
        <f>MID(N1477,1,FIND("/",N1477,1)-1)</f>
        <v>theater</v>
      </c>
      <c r="R1477" t="str">
        <f>MID(N1477,FIND("/",N1477,1)+1,LEN(N1477))</f>
        <v>spaces</v>
      </c>
      <c r="S1477" s="10">
        <f>(((J1477/60)/60)/24)+DATE(1970,1,1)+(-5/24)</f>
        <v>42076.921064814807</v>
      </c>
      <c r="T1477" s="10">
        <f>(((I1477/60)/60)/24)+DATE(1970,1,1)+(-5/24)</f>
        <v>42106.921064814807</v>
      </c>
    </row>
    <row r="1478" spans="1:20" ht="57.6" x14ac:dyDescent="0.3">
      <c r="A1478">
        <v>3488</v>
      </c>
      <c r="B1478" s="3" t="s">
        <v>3486</v>
      </c>
      <c r="C1478" s="3" t="s">
        <v>7597</v>
      </c>
      <c r="D1478">
        <v>3000</v>
      </c>
      <c r="E1478">
        <v>3636</v>
      </c>
      <c r="F1478" t="s">
        <v>8218</v>
      </c>
      <c r="G1478" t="s">
        <v>8223</v>
      </c>
      <c r="H1478" t="s">
        <v>8245</v>
      </c>
      <c r="I1478">
        <v>1429286400</v>
      </c>
      <c r="J1478">
        <v>1427221560</v>
      </c>
      <c r="K1478" t="b">
        <v>0</v>
      </c>
      <c r="L1478">
        <v>29</v>
      </c>
      <c r="M1478" t="b">
        <v>1</v>
      </c>
      <c r="N1478" t="s">
        <v>8270</v>
      </c>
      <c r="O1478" s="5">
        <f>((E1478/D1478) *100)</f>
        <v>121.2</v>
      </c>
      <c r="P1478" s="6">
        <f>IF(L1478 = 0, 0, E1478/L1478)</f>
        <v>125.37931034482759</v>
      </c>
      <c r="Q1478" t="str">
        <f>MID(N1478,1,FIND("/",N1478,1)-1)</f>
        <v>theater</v>
      </c>
      <c r="R1478" t="str">
        <f>MID(N1478,FIND("/",N1478,1)+1,LEN(N1478))</f>
        <v>plays</v>
      </c>
      <c r="S1478" s="10">
        <f>(((J1478/60)/60)/24)+DATE(1970,1,1)+(-5/24)</f>
        <v>42087.55972222222</v>
      </c>
      <c r="T1478" s="10">
        <f>(((I1478/60)/60)/24)+DATE(1970,1,1)+(-5/24)</f>
        <v>42111.458333333336</v>
      </c>
    </row>
    <row r="1479" spans="1:20" ht="57.6" x14ac:dyDescent="0.3">
      <c r="A1479">
        <v>136</v>
      </c>
      <c r="B1479" s="3" t="s">
        <v>137</v>
      </c>
      <c r="C1479" s="3" t="s">
        <v>4231</v>
      </c>
      <c r="D1479">
        <v>3000</v>
      </c>
      <c r="E1479">
        <v>0</v>
      </c>
      <c r="F1479" t="s">
        <v>8219</v>
      </c>
      <c r="G1479" t="s">
        <v>8223</v>
      </c>
      <c r="H1479" t="s">
        <v>8245</v>
      </c>
      <c r="I1479">
        <v>1431771360</v>
      </c>
      <c r="J1479">
        <v>1427968234</v>
      </c>
      <c r="K1479" t="b">
        <v>0</v>
      </c>
      <c r="L1479">
        <v>0</v>
      </c>
      <c r="M1479" t="b">
        <v>0</v>
      </c>
      <c r="N1479" t="s">
        <v>8266</v>
      </c>
      <c r="O1479" s="5">
        <f>((E1479/D1479) *100)</f>
        <v>0</v>
      </c>
      <c r="P1479" s="6">
        <f>IF(L1479 = 0, 0, E1479/L1479)</f>
        <v>0</v>
      </c>
      <c r="Q1479" t="str">
        <f>MID(N1479,1,FIND("/",N1479,1)-1)</f>
        <v>film &amp; video</v>
      </c>
      <c r="R1479" t="str">
        <f>MID(N1479,FIND("/",N1479,1)+1,LEN(N1479))</f>
        <v>science fiction</v>
      </c>
      <c r="S1479" s="10">
        <f>(((J1479/60)/60)/24)+DATE(1970,1,1)+(-5/24)</f>
        <v>42096.201782407406</v>
      </c>
      <c r="T1479" s="10">
        <f>(((I1479/60)/60)/24)+DATE(1970,1,1)+(-5/24)</f>
        <v>42140.219444444439</v>
      </c>
    </row>
    <row r="1480" spans="1:20" ht="57.6" x14ac:dyDescent="0.3">
      <c r="A1480">
        <v>121</v>
      </c>
      <c r="B1480" s="3" t="s">
        <v>123</v>
      </c>
      <c r="C1480" s="3" t="s">
        <v>4231</v>
      </c>
      <c r="D1480">
        <v>3000</v>
      </c>
      <c r="E1480">
        <v>1</v>
      </c>
      <c r="F1480" t="s">
        <v>8219</v>
      </c>
      <c r="G1480" t="s">
        <v>8223</v>
      </c>
      <c r="H1480" t="s">
        <v>8245</v>
      </c>
      <c r="I1480">
        <v>1429352160</v>
      </c>
      <c r="J1480">
        <v>1427993710</v>
      </c>
      <c r="K1480" t="b">
        <v>0</v>
      </c>
      <c r="L1480">
        <v>1</v>
      </c>
      <c r="M1480" t="b">
        <v>0</v>
      </c>
      <c r="N1480" t="s">
        <v>8266</v>
      </c>
      <c r="O1480" s="5">
        <f>((E1480/D1480) *100)</f>
        <v>3.3333333333333333E-2</v>
      </c>
      <c r="P1480" s="6">
        <f>IF(L1480 = 0, 0, E1480/L1480)</f>
        <v>1</v>
      </c>
      <c r="Q1480" t="str">
        <f>MID(N1480,1,FIND("/",N1480,1)-1)</f>
        <v>film &amp; video</v>
      </c>
      <c r="R1480" t="str">
        <f>MID(N1480,FIND("/",N1480,1)+1,LEN(N1480))</f>
        <v>science fiction</v>
      </c>
      <c r="S1480" s="10">
        <f>(((J1480/60)/60)/24)+DATE(1970,1,1)+(-5/24)</f>
        <v>42096.496643518512</v>
      </c>
      <c r="T1480" s="10">
        <f>(((I1480/60)/60)/24)+DATE(1970,1,1)+(-5/24)</f>
        <v>42112.219444444439</v>
      </c>
    </row>
    <row r="1481" spans="1:20" ht="43.2" x14ac:dyDescent="0.3">
      <c r="A1481">
        <v>3300</v>
      </c>
      <c r="B1481" s="3" t="s">
        <v>3299</v>
      </c>
      <c r="C1481" s="3" t="s">
        <v>7409</v>
      </c>
      <c r="D1481">
        <v>3000</v>
      </c>
      <c r="E1481">
        <v>4085</v>
      </c>
      <c r="F1481" t="s">
        <v>8218</v>
      </c>
      <c r="G1481" t="s">
        <v>8223</v>
      </c>
      <c r="H1481" t="s">
        <v>8245</v>
      </c>
      <c r="I1481">
        <v>1430329862</v>
      </c>
      <c r="J1481">
        <v>1428515462</v>
      </c>
      <c r="K1481" t="b">
        <v>0</v>
      </c>
      <c r="L1481">
        <v>88</v>
      </c>
      <c r="M1481" t="b">
        <v>1</v>
      </c>
      <c r="N1481" t="s">
        <v>8270</v>
      </c>
      <c r="O1481" s="5">
        <f>((E1481/D1481) *100)</f>
        <v>136.16666666666666</v>
      </c>
      <c r="P1481" s="6">
        <f>IF(L1481 = 0, 0, E1481/L1481)</f>
        <v>46.420454545454547</v>
      </c>
      <c r="Q1481" t="str">
        <f>MID(N1481,1,FIND("/",N1481,1)-1)</f>
        <v>theater</v>
      </c>
      <c r="R1481" t="str">
        <f>MID(N1481,FIND("/",N1481,1)+1,LEN(N1481))</f>
        <v>plays</v>
      </c>
      <c r="S1481" s="10">
        <f>(((J1481/60)/60)/24)+DATE(1970,1,1)+(-5/24)</f>
        <v>42102.535439814812</v>
      </c>
      <c r="T1481" s="10">
        <f>(((I1481/60)/60)/24)+DATE(1970,1,1)+(-5/24)</f>
        <v>42123.535439814812</v>
      </c>
    </row>
    <row r="1482" spans="1:20" ht="57.6" x14ac:dyDescent="0.3">
      <c r="A1482">
        <v>2640</v>
      </c>
      <c r="B1482" s="3" t="s">
        <v>2639</v>
      </c>
      <c r="C1482" s="3" t="s">
        <v>6749</v>
      </c>
      <c r="D1482">
        <v>3000</v>
      </c>
      <c r="E1482">
        <v>3170</v>
      </c>
      <c r="F1482" t="s">
        <v>8218</v>
      </c>
      <c r="G1482" t="s">
        <v>8223</v>
      </c>
      <c r="H1482" t="s">
        <v>8245</v>
      </c>
      <c r="I1482">
        <v>1433735474</v>
      </c>
      <c r="J1482">
        <v>1428551474</v>
      </c>
      <c r="K1482" t="b">
        <v>0</v>
      </c>
      <c r="L1482">
        <v>69</v>
      </c>
      <c r="M1482" t="b">
        <v>1</v>
      </c>
      <c r="N1482" t="s">
        <v>8300</v>
      </c>
      <c r="O1482" s="5">
        <f>((E1482/D1482) *100)</f>
        <v>105.66666666666666</v>
      </c>
      <c r="P1482" s="6">
        <f>IF(L1482 = 0, 0, E1482/L1482)</f>
        <v>45.94202898550725</v>
      </c>
      <c r="Q1482" t="str">
        <f>MID(N1482,1,FIND("/",N1482,1)-1)</f>
        <v>technology</v>
      </c>
      <c r="R1482" t="str">
        <f>MID(N1482,FIND("/",N1482,1)+1,LEN(N1482))</f>
        <v>space exploration</v>
      </c>
      <c r="S1482" s="10">
        <f>(((J1482/60)/60)/24)+DATE(1970,1,1)+(-5/24)</f>
        <v>42102.952245370368</v>
      </c>
      <c r="T1482" s="10">
        <f>(((I1482/60)/60)/24)+DATE(1970,1,1)+(-5/24)</f>
        <v>42162.952245370368</v>
      </c>
    </row>
    <row r="1483" spans="1:20" ht="43.2" x14ac:dyDescent="0.3">
      <c r="A1483">
        <v>2872</v>
      </c>
      <c r="B1483" s="3" t="s">
        <v>2871</v>
      </c>
      <c r="C1483" s="3" t="s">
        <v>6981</v>
      </c>
      <c r="D1483">
        <v>3000</v>
      </c>
      <c r="E1483">
        <v>0</v>
      </c>
      <c r="F1483" t="s">
        <v>8220</v>
      </c>
      <c r="G1483" t="s">
        <v>8223</v>
      </c>
      <c r="H1483" t="s">
        <v>8245</v>
      </c>
      <c r="I1483">
        <v>1434768438</v>
      </c>
      <c r="J1483">
        <v>1429584438</v>
      </c>
      <c r="K1483" t="b">
        <v>0</v>
      </c>
      <c r="L1483">
        <v>0</v>
      </c>
      <c r="M1483" t="b">
        <v>0</v>
      </c>
      <c r="N1483" t="s">
        <v>8270</v>
      </c>
      <c r="O1483" s="5">
        <f>((E1483/D1483) *100)</f>
        <v>0</v>
      </c>
      <c r="P1483" s="6">
        <f>IF(L1483 = 0, 0, E1483/L1483)</f>
        <v>0</v>
      </c>
      <c r="Q1483" t="str">
        <f>MID(N1483,1,FIND("/",N1483,1)-1)</f>
        <v>theater</v>
      </c>
      <c r="R1483" t="str">
        <f>MID(N1483,FIND("/",N1483,1)+1,LEN(N1483))</f>
        <v>plays</v>
      </c>
      <c r="S1483" s="10">
        <f>(((J1483/60)/60)/24)+DATE(1970,1,1)+(-5/24)</f>
        <v>42114.907847222225</v>
      </c>
      <c r="T1483" s="10">
        <f>(((I1483/60)/60)/24)+DATE(1970,1,1)+(-5/24)</f>
        <v>42174.907847222225</v>
      </c>
    </row>
    <row r="1484" spans="1:20" ht="57.6" x14ac:dyDescent="0.3">
      <c r="A1484">
        <v>2554</v>
      </c>
      <c r="B1484" s="3" t="s">
        <v>2553</v>
      </c>
      <c r="C1484" s="3" t="s">
        <v>6663</v>
      </c>
      <c r="D1484">
        <v>3000</v>
      </c>
      <c r="E1484">
        <v>3684</v>
      </c>
      <c r="F1484" t="s">
        <v>8218</v>
      </c>
      <c r="G1484" t="s">
        <v>8223</v>
      </c>
      <c r="H1484" t="s">
        <v>8245</v>
      </c>
      <c r="I1484">
        <v>1433131140</v>
      </c>
      <c r="J1484">
        <v>1430445163</v>
      </c>
      <c r="K1484" t="b">
        <v>0</v>
      </c>
      <c r="L1484">
        <v>67</v>
      </c>
      <c r="M1484" t="b">
        <v>1</v>
      </c>
      <c r="N1484" t="s">
        <v>8299</v>
      </c>
      <c r="O1484" s="5">
        <f>((E1484/D1484) *100)</f>
        <v>122.8</v>
      </c>
      <c r="P1484" s="6">
        <f>IF(L1484 = 0, 0, E1484/L1484)</f>
        <v>54.985074626865675</v>
      </c>
      <c r="Q1484" t="str">
        <f>MID(N1484,1,FIND("/",N1484,1)-1)</f>
        <v>music</v>
      </c>
      <c r="R1484" t="str">
        <f>MID(N1484,FIND("/",N1484,1)+1,LEN(N1484))</f>
        <v>classical music</v>
      </c>
      <c r="S1484" s="10">
        <f>(((J1484/60)/60)/24)+DATE(1970,1,1)+(-5/24)</f>
        <v>42124.869942129626</v>
      </c>
      <c r="T1484" s="10">
        <f>(((I1484/60)/60)/24)+DATE(1970,1,1)+(-5/24)</f>
        <v>42155.957638888889</v>
      </c>
    </row>
    <row r="1485" spans="1:20" ht="43.2" x14ac:dyDescent="0.3">
      <c r="A1485">
        <v>3515</v>
      </c>
      <c r="B1485" s="3" t="s">
        <v>3513</v>
      </c>
      <c r="C1485" s="3" t="s">
        <v>7624</v>
      </c>
      <c r="D1485">
        <v>3000</v>
      </c>
      <c r="E1485">
        <v>3080</v>
      </c>
      <c r="F1485" t="s">
        <v>8218</v>
      </c>
      <c r="G1485" t="s">
        <v>8223</v>
      </c>
      <c r="H1485" t="s">
        <v>8245</v>
      </c>
      <c r="I1485">
        <v>1433097171</v>
      </c>
      <c r="J1485">
        <v>1430505171</v>
      </c>
      <c r="K1485" t="b">
        <v>0</v>
      </c>
      <c r="L1485">
        <v>46</v>
      </c>
      <c r="M1485" t="b">
        <v>1</v>
      </c>
      <c r="N1485" t="s">
        <v>8270</v>
      </c>
      <c r="O1485" s="5">
        <f>((E1485/D1485) *100)</f>
        <v>102.66666666666666</v>
      </c>
      <c r="P1485" s="6">
        <f>IF(L1485 = 0, 0, E1485/L1485)</f>
        <v>66.956521739130437</v>
      </c>
      <c r="Q1485" t="str">
        <f>MID(N1485,1,FIND("/",N1485,1)-1)</f>
        <v>theater</v>
      </c>
      <c r="R1485" t="str">
        <f>MID(N1485,FIND("/",N1485,1)+1,LEN(N1485))</f>
        <v>plays</v>
      </c>
      <c r="S1485" s="10">
        <f>(((J1485/60)/60)/24)+DATE(1970,1,1)+(-5/24)</f>
        <v>42125.564479166664</v>
      </c>
      <c r="T1485" s="10">
        <f>(((I1485/60)/60)/24)+DATE(1970,1,1)+(-5/24)</f>
        <v>42155.564479166664</v>
      </c>
    </row>
    <row r="1486" spans="1:20" ht="43.2" x14ac:dyDescent="0.3">
      <c r="A1486">
        <v>3486</v>
      </c>
      <c r="B1486" s="3" t="s">
        <v>3484</v>
      </c>
      <c r="C1486" s="3" t="s">
        <v>7595</v>
      </c>
      <c r="D1486">
        <v>3000</v>
      </c>
      <c r="E1486">
        <v>4656</v>
      </c>
      <c r="F1486" t="s">
        <v>8218</v>
      </c>
      <c r="G1486" t="s">
        <v>8223</v>
      </c>
      <c r="H1486" t="s">
        <v>8245</v>
      </c>
      <c r="I1486">
        <v>1433314740</v>
      </c>
      <c r="J1486">
        <v>1430600401</v>
      </c>
      <c r="K1486" t="b">
        <v>0</v>
      </c>
      <c r="L1486">
        <v>56</v>
      </c>
      <c r="M1486" t="b">
        <v>1</v>
      </c>
      <c r="N1486" t="s">
        <v>8270</v>
      </c>
      <c r="O1486" s="5">
        <f>((E1486/D1486) *100)</f>
        <v>155.20000000000002</v>
      </c>
      <c r="P1486" s="6">
        <f>IF(L1486 = 0, 0, E1486/L1486)</f>
        <v>83.142857142857139</v>
      </c>
      <c r="Q1486" t="str">
        <f>MID(N1486,1,FIND("/",N1486,1)-1)</f>
        <v>theater</v>
      </c>
      <c r="R1486" t="str">
        <f>MID(N1486,FIND("/",N1486,1)+1,LEN(N1486))</f>
        <v>plays</v>
      </c>
      <c r="S1486" s="10">
        <f>(((J1486/60)/60)/24)+DATE(1970,1,1)+(-5/24)</f>
        <v>42126.666678240734</v>
      </c>
      <c r="T1486" s="10">
        <f>(((I1486/60)/60)/24)+DATE(1970,1,1)+(-5/24)</f>
        <v>42158.082638888889</v>
      </c>
    </row>
    <row r="1487" spans="1:20" ht="43.2" x14ac:dyDescent="0.3">
      <c r="A1487">
        <v>2878</v>
      </c>
      <c r="B1487" s="3" t="s">
        <v>2877</v>
      </c>
      <c r="C1487" s="3" t="s">
        <v>6987</v>
      </c>
      <c r="D1487">
        <v>3000</v>
      </c>
      <c r="E1487">
        <v>63</v>
      </c>
      <c r="F1487" t="s">
        <v>8220</v>
      </c>
      <c r="G1487" t="s">
        <v>8224</v>
      </c>
      <c r="H1487" t="s">
        <v>8246</v>
      </c>
      <c r="I1487">
        <v>1435934795</v>
      </c>
      <c r="J1487">
        <v>1430750795</v>
      </c>
      <c r="K1487" t="b">
        <v>0</v>
      </c>
      <c r="L1487">
        <v>4</v>
      </c>
      <c r="M1487" t="b">
        <v>0</v>
      </c>
      <c r="N1487" t="s">
        <v>8270</v>
      </c>
      <c r="O1487" s="5">
        <f>((E1487/D1487) *100)</f>
        <v>2.1</v>
      </c>
      <c r="P1487" s="6">
        <f>IF(L1487 = 0, 0, E1487/L1487)</f>
        <v>15.75</v>
      </c>
      <c r="Q1487" t="str">
        <f>MID(N1487,1,FIND("/",N1487,1)-1)</f>
        <v>theater</v>
      </c>
      <c r="R1487" t="str">
        <f>MID(N1487,FIND("/",N1487,1)+1,LEN(N1487))</f>
        <v>plays</v>
      </c>
      <c r="S1487" s="10">
        <f>(((J1487/60)/60)/24)+DATE(1970,1,1)+(-5/24)</f>
        <v>42128.407349537032</v>
      </c>
      <c r="T1487" s="10">
        <f>(((I1487/60)/60)/24)+DATE(1970,1,1)+(-5/24)</f>
        <v>42188.407349537032</v>
      </c>
    </row>
    <row r="1488" spans="1:20" ht="43.2" x14ac:dyDescent="0.3">
      <c r="A1488">
        <v>3834</v>
      </c>
      <c r="B1488" s="3" t="s">
        <v>3830</v>
      </c>
      <c r="C1488" s="3" t="s">
        <v>7942</v>
      </c>
      <c r="D1488">
        <v>3000</v>
      </c>
      <c r="E1488">
        <v>3271</v>
      </c>
      <c r="F1488" t="s">
        <v>8218</v>
      </c>
      <c r="G1488" t="s">
        <v>8224</v>
      </c>
      <c r="H1488" t="s">
        <v>8246</v>
      </c>
      <c r="I1488">
        <v>1434624067</v>
      </c>
      <c r="J1488">
        <v>1432032067</v>
      </c>
      <c r="K1488" t="b">
        <v>0</v>
      </c>
      <c r="L1488">
        <v>57</v>
      </c>
      <c r="M1488" t="b">
        <v>1</v>
      </c>
      <c r="N1488" t="s">
        <v>8270</v>
      </c>
      <c r="O1488" s="5">
        <f>((E1488/D1488) *100)</f>
        <v>109.03333333333333</v>
      </c>
      <c r="P1488" s="6">
        <f>IF(L1488 = 0, 0, E1488/L1488)</f>
        <v>57.385964912280699</v>
      </c>
      <c r="Q1488" t="str">
        <f>MID(N1488,1,FIND("/",N1488,1)-1)</f>
        <v>theater</v>
      </c>
      <c r="R1488" t="str">
        <f>MID(N1488,FIND("/",N1488,1)+1,LEN(N1488))</f>
        <v>plays</v>
      </c>
      <c r="S1488" s="10">
        <f>(((J1488/60)/60)/24)+DATE(1970,1,1)+(-5/24)</f>
        <v>42143.236886574072</v>
      </c>
      <c r="T1488" s="10">
        <f>(((I1488/60)/60)/24)+DATE(1970,1,1)+(-5/24)</f>
        <v>42173.236886574072</v>
      </c>
    </row>
    <row r="1489" spans="1:20" ht="43.2" x14ac:dyDescent="0.3">
      <c r="A1489">
        <v>3689</v>
      </c>
      <c r="B1489" s="3" t="s">
        <v>3685</v>
      </c>
      <c r="C1489" s="3" t="s">
        <v>7798</v>
      </c>
      <c r="D1489">
        <v>3000</v>
      </c>
      <c r="E1489">
        <v>3550</v>
      </c>
      <c r="F1489" t="s">
        <v>8218</v>
      </c>
      <c r="G1489" t="s">
        <v>8223</v>
      </c>
      <c r="H1489" t="s">
        <v>8245</v>
      </c>
      <c r="I1489">
        <v>1434925500</v>
      </c>
      <c r="J1489">
        <v>1432410639</v>
      </c>
      <c r="K1489" t="b">
        <v>0</v>
      </c>
      <c r="L1489">
        <v>62</v>
      </c>
      <c r="M1489" t="b">
        <v>1</v>
      </c>
      <c r="N1489" t="s">
        <v>8270</v>
      </c>
      <c r="O1489" s="5">
        <f>((E1489/D1489) *100)</f>
        <v>118.33333333333333</v>
      </c>
      <c r="P1489" s="6">
        <f>IF(L1489 = 0, 0, E1489/L1489)</f>
        <v>57.258064516129032</v>
      </c>
      <c r="Q1489" t="str">
        <f>MID(N1489,1,FIND("/",N1489,1)-1)</f>
        <v>theater</v>
      </c>
      <c r="R1489" t="str">
        <f>MID(N1489,FIND("/",N1489,1)+1,LEN(N1489))</f>
        <v>plays</v>
      </c>
      <c r="S1489" s="10">
        <f>(((J1489/60)/60)/24)+DATE(1970,1,1)+(-5/24)</f>
        <v>42147.61850694444</v>
      </c>
      <c r="T1489" s="10">
        <f>(((I1489/60)/60)/24)+DATE(1970,1,1)+(-5/24)</f>
        <v>42176.725694444445</v>
      </c>
    </row>
    <row r="1490" spans="1:20" ht="57.6" x14ac:dyDescent="0.3">
      <c r="A1490">
        <v>3625</v>
      </c>
      <c r="B1490" s="3" t="s">
        <v>3622</v>
      </c>
      <c r="C1490" s="3" t="s">
        <v>7734</v>
      </c>
      <c r="D1490">
        <v>3000</v>
      </c>
      <c r="E1490">
        <v>3080</v>
      </c>
      <c r="F1490" t="s">
        <v>8218</v>
      </c>
      <c r="G1490" t="s">
        <v>8224</v>
      </c>
      <c r="H1490" t="s">
        <v>8246</v>
      </c>
      <c r="I1490">
        <v>1435851577</v>
      </c>
      <c r="J1490">
        <v>1433259577</v>
      </c>
      <c r="K1490" t="b">
        <v>0</v>
      </c>
      <c r="L1490">
        <v>78</v>
      </c>
      <c r="M1490" t="b">
        <v>1</v>
      </c>
      <c r="N1490" t="s">
        <v>8270</v>
      </c>
      <c r="O1490" s="5">
        <f>((E1490/D1490) *100)</f>
        <v>102.66666666666666</v>
      </c>
      <c r="P1490" s="6">
        <f>IF(L1490 = 0, 0, E1490/L1490)</f>
        <v>39.487179487179489</v>
      </c>
      <c r="Q1490" t="str">
        <f>MID(N1490,1,FIND("/",N1490,1)-1)</f>
        <v>theater</v>
      </c>
      <c r="R1490" t="str">
        <f>MID(N1490,FIND("/",N1490,1)+1,LEN(N1490))</f>
        <v>plays</v>
      </c>
      <c r="S1490" s="10">
        <f>(((J1490/60)/60)/24)+DATE(1970,1,1)+(-5/24)</f>
        <v>42157.444178240738</v>
      </c>
      <c r="T1490" s="10">
        <f>(((I1490/60)/60)/24)+DATE(1970,1,1)+(-5/24)</f>
        <v>42187.444178240738</v>
      </c>
    </row>
    <row r="1491" spans="1:20" ht="57.6" x14ac:dyDescent="0.3">
      <c r="A1491">
        <v>740</v>
      </c>
      <c r="B1491" s="3" t="s">
        <v>740</v>
      </c>
      <c r="C1491" s="3" t="s">
        <v>4849</v>
      </c>
      <c r="D1491">
        <v>3000</v>
      </c>
      <c r="E1491">
        <v>3222</v>
      </c>
      <c r="F1491" t="s">
        <v>8218</v>
      </c>
      <c r="G1491" t="s">
        <v>8223</v>
      </c>
      <c r="H1491" t="s">
        <v>8245</v>
      </c>
      <c r="I1491">
        <v>1434857482</v>
      </c>
      <c r="J1491">
        <v>1433647882</v>
      </c>
      <c r="K1491" t="b">
        <v>0</v>
      </c>
      <c r="L1491">
        <v>19</v>
      </c>
      <c r="M1491" t="b">
        <v>1</v>
      </c>
      <c r="N1491" t="s">
        <v>8273</v>
      </c>
      <c r="O1491" s="5">
        <f>((E1491/D1491) *100)</f>
        <v>107.4</v>
      </c>
      <c r="P1491" s="6">
        <f>IF(L1491 = 0, 0, E1491/L1491)</f>
        <v>169.57894736842104</v>
      </c>
      <c r="Q1491" t="str">
        <f>MID(N1491,1,FIND("/",N1491,1)-1)</f>
        <v>publishing</v>
      </c>
      <c r="R1491" t="str">
        <f>MID(N1491,FIND("/",N1491,1)+1,LEN(N1491))</f>
        <v>nonfiction</v>
      </c>
      <c r="S1491" s="10">
        <f>(((J1491/60)/60)/24)+DATE(1970,1,1)+(-5/24)</f>
        <v>42161.93844907407</v>
      </c>
      <c r="T1491" s="10">
        <f>(((I1491/60)/60)/24)+DATE(1970,1,1)+(-5/24)</f>
        <v>42175.93844907407</v>
      </c>
    </row>
    <row r="1492" spans="1:20" ht="43.2" x14ac:dyDescent="0.3">
      <c r="A1492">
        <v>2856</v>
      </c>
      <c r="B1492" s="3" t="s">
        <v>2855</v>
      </c>
      <c r="C1492" s="3" t="s">
        <v>6965</v>
      </c>
      <c r="D1492">
        <v>3000</v>
      </c>
      <c r="E1492">
        <v>146</v>
      </c>
      <c r="F1492" t="s">
        <v>8220</v>
      </c>
      <c r="G1492" t="s">
        <v>8223</v>
      </c>
      <c r="H1492" t="s">
        <v>8245</v>
      </c>
      <c r="I1492">
        <v>1439069640</v>
      </c>
      <c r="J1492">
        <v>1433897647</v>
      </c>
      <c r="K1492" t="b">
        <v>0</v>
      </c>
      <c r="L1492">
        <v>6</v>
      </c>
      <c r="M1492" t="b">
        <v>0</v>
      </c>
      <c r="N1492" t="s">
        <v>8270</v>
      </c>
      <c r="O1492" s="5">
        <f>((E1492/D1492) *100)</f>
        <v>4.8666666666666663</v>
      </c>
      <c r="P1492" s="6">
        <f>IF(L1492 = 0, 0, E1492/L1492)</f>
        <v>24.333333333333332</v>
      </c>
      <c r="Q1492" t="str">
        <f>MID(N1492,1,FIND("/",N1492,1)-1)</f>
        <v>theater</v>
      </c>
      <c r="R1492" t="str">
        <f>MID(N1492,FIND("/",N1492,1)+1,LEN(N1492))</f>
        <v>plays</v>
      </c>
      <c r="S1492" s="10">
        <f>(((J1492/60)/60)/24)+DATE(1970,1,1)+(-5/24)</f>
        <v>42164.829247685186</v>
      </c>
      <c r="T1492" s="10">
        <f>(((I1492/60)/60)/24)+DATE(1970,1,1)+(-5/24)</f>
        <v>42224.69027777778</v>
      </c>
    </row>
    <row r="1493" spans="1:20" ht="86.4" x14ac:dyDescent="0.3">
      <c r="A1493">
        <v>3584</v>
      </c>
      <c r="B1493" s="3" t="s">
        <v>3582</v>
      </c>
      <c r="C1493" s="3" t="s">
        <v>7693</v>
      </c>
      <c r="D1493">
        <v>3000</v>
      </c>
      <c r="E1493">
        <v>3465</v>
      </c>
      <c r="F1493" t="s">
        <v>8218</v>
      </c>
      <c r="G1493" t="s">
        <v>8224</v>
      </c>
      <c r="H1493" t="s">
        <v>8246</v>
      </c>
      <c r="I1493">
        <v>1436772944</v>
      </c>
      <c r="J1493">
        <v>1434180944</v>
      </c>
      <c r="K1493" t="b">
        <v>0</v>
      </c>
      <c r="L1493">
        <v>112</v>
      </c>
      <c r="M1493" t="b">
        <v>1</v>
      </c>
      <c r="N1493" t="s">
        <v>8270</v>
      </c>
      <c r="O1493" s="5">
        <f>((E1493/D1493) *100)</f>
        <v>115.5</v>
      </c>
      <c r="P1493" s="6">
        <f>IF(L1493 = 0, 0, E1493/L1493)</f>
        <v>30.9375</v>
      </c>
      <c r="Q1493" t="str">
        <f>MID(N1493,1,FIND("/",N1493,1)-1)</f>
        <v>theater</v>
      </c>
      <c r="R1493" t="str">
        <f>MID(N1493,FIND("/",N1493,1)+1,LEN(N1493))</f>
        <v>plays</v>
      </c>
      <c r="S1493" s="10">
        <f>(((J1493/60)/60)/24)+DATE(1970,1,1)+(-5/24)</f>
        <v>42168.108148148145</v>
      </c>
      <c r="T1493" s="10">
        <f>(((I1493/60)/60)/24)+DATE(1970,1,1)+(-5/24)</f>
        <v>42198.108148148145</v>
      </c>
    </row>
    <row r="1494" spans="1:20" ht="43.2" x14ac:dyDescent="0.3">
      <c r="A1494">
        <v>1740</v>
      </c>
      <c r="B1494" s="3" t="s">
        <v>1740</v>
      </c>
      <c r="C1494" s="3" t="s">
        <v>5849</v>
      </c>
      <c r="D1494">
        <v>3000</v>
      </c>
      <c r="E1494">
        <v>0</v>
      </c>
      <c r="F1494" t="s">
        <v>8220</v>
      </c>
      <c r="G1494" t="s">
        <v>8223</v>
      </c>
      <c r="H1494" t="s">
        <v>8245</v>
      </c>
      <c r="I1494">
        <v>1437075422</v>
      </c>
      <c r="J1494">
        <v>1434483422</v>
      </c>
      <c r="K1494" t="b">
        <v>0</v>
      </c>
      <c r="L1494">
        <v>0</v>
      </c>
      <c r="M1494" t="b">
        <v>0</v>
      </c>
      <c r="N1494" t="s">
        <v>8292</v>
      </c>
      <c r="O1494" s="5">
        <f>((E1494/D1494) *100)</f>
        <v>0</v>
      </c>
      <c r="P1494" s="6">
        <f>IF(L1494 = 0, 0, E1494/L1494)</f>
        <v>0</v>
      </c>
      <c r="Q1494" t="str">
        <f>MID(N1494,1,FIND("/",N1494,1)-1)</f>
        <v>music</v>
      </c>
      <c r="R1494" t="str">
        <f>MID(N1494,FIND("/",N1494,1)+1,LEN(N1494))</f>
        <v>faith</v>
      </c>
      <c r="S1494" s="10">
        <f>(((J1494/60)/60)/24)+DATE(1970,1,1)+(-5/24)</f>
        <v>42171.60905092593</v>
      </c>
      <c r="T1494" s="10">
        <f>(((I1494/60)/60)/24)+DATE(1970,1,1)+(-5/24)</f>
        <v>42201.60905092593</v>
      </c>
    </row>
    <row r="1495" spans="1:20" ht="43.2" x14ac:dyDescent="0.3">
      <c r="A1495">
        <v>2831</v>
      </c>
      <c r="B1495" s="3" t="s">
        <v>2830</v>
      </c>
      <c r="C1495" s="3" t="s">
        <v>6940</v>
      </c>
      <c r="D1495">
        <v>3000</v>
      </c>
      <c r="E1495">
        <v>3320</v>
      </c>
      <c r="F1495" t="s">
        <v>8218</v>
      </c>
      <c r="G1495" t="s">
        <v>8223</v>
      </c>
      <c r="H1495" t="s">
        <v>8245</v>
      </c>
      <c r="I1495">
        <v>1437076070</v>
      </c>
      <c r="J1495">
        <v>1434484070</v>
      </c>
      <c r="K1495" t="b">
        <v>0</v>
      </c>
      <c r="L1495">
        <v>52</v>
      </c>
      <c r="M1495" t="b">
        <v>1</v>
      </c>
      <c r="N1495" t="s">
        <v>8270</v>
      </c>
      <c r="O1495" s="5">
        <f>((E1495/D1495) *100)</f>
        <v>110.66666666666667</v>
      </c>
      <c r="P1495" s="6">
        <f>IF(L1495 = 0, 0, E1495/L1495)</f>
        <v>63.846153846153847</v>
      </c>
      <c r="Q1495" t="str">
        <f>MID(N1495,1,FIND("/",N1495,1)-1)</f>
        <v>theater</v>
      </c>
      <c r="R1495" t="str">
        <f>MID(N1495,FIND("/",N1495,1)+1,LEN(N1495))</f>
        <v>plays</v>
      </c>
      <c r="S1495" s="10">
        <f>(((J1495/60)/60)/24)+DATE(1970,1,1)+(-5/24)</f>
        <v>42171.616550925923</v>
      </c>
      <c r="T1495" s="10">
        <f>(((I1495/60)/60)/24)+DATE(1970,1,1)+(-5/24)</f>
        <v>42201.616550925923</v>
      </c>
    </row>
    <row r="1496" spans="1:20" ht="43.2" x14ac:dyDescent="0.3">
      <c r="A1496">
        <v>2777</v>
      </c>
      <c r="B1496" s="3" t="s">
        <v>2776</v>
      </c>
      <c r="C1496" s="3" t="s">
        <v>6886</v>
      </c>
      <c r="D1496">
        <v>3000</v>
      </c>
      <c r="E1496">
        <v>10</v>
      </c>
      <c r="F1496" t="s">
        <v>8220</v>
      </c>
      <c r="G1496" t="s">
        <v>8223</v>
      </c>
      <c r="H1496" t="s">
        <v>8245</v>
      </c>
      <c r="I1496">
        <v>1437149004</v>
      </c>
      <c r="J1496">
        <v>1434557004</v>
      </c>
      <c r="K1496" t="b">
        <v>0</v>
      </c>
      <c r="L1496">
        <v>1</v>
      </c>
      <c r="M1496" t="b">
        <v>0</v>
      </c>
      <c r="N1496" t="s">
        <v>8303</v>
      </c>
      <c r="O1496" s="5">
        <f>((E1496/D1496) *100)</f>
        <v>0.33333333333333337</v>
      </c>
      <c r="P1496" s="6">
        <f>IF(L1496 = 0, 0, E1496/L1496)</f>
        <v>10</v>
      </c>
      <c r="Q1496" t="str">
        <f>MID(N1496,1,FIND("/",N1496,1)-1)</f>
        <v>publishing</v>
      </c>
      <c r="R1496" t="str">
        <f>MID(N1496,FIND("/",N1496,1)+1,LEN(N1496))</f>
        <v>children's books</v>
      </c>
      <c r="S1496" s="10">
        <f>(((J1496/60)/60)/24)+DATE(1970,1,1)+(-5/24)</f>
        <v>42172.460694444446</v>
      </c>
      <c r="T1496" s="10">
        <f>(((I1496/60)/60)/24)+DATE(1970,1,1)+(-5/24)</f>
        <v>42202.460694444446</v>
      </c>
    </row>
    <row r="1497" spans="1:20" ht="57.6" x14ac:dyDescent="0.3">
      <c r="A1497">
        <v>1815</v>
      </c>
      <c r="B1497" s="3" t="s">
        <v>1815</v>
      </c>
      <c r="C1497" s="3" t="s">
        <v>5924</v>
      </c>
      <c r="D1497">
        <v>3000</v>
      </c>
      <c r="E1497">
        <v>0</v>
      </c>
      <c r="F1497" t="s">
        <v>8220</v>
      </c>
      <c r="G1497" t="s">
        <v>8223</v>
      </c>
      <c r="H1497" t="s">
        <v>8245</v>
      </c>
      <c r="I1497">
        <v>1435787137</v>
      </c>
      <c r="J1497">
        <v>1434577537</v>
      </c>
      <c r="K1497" t="b">
        <v>0</v>
      </c>
      <c r="L1497">
        <v>0</v>
      </c>
      <c r="M1497" t="b">
        <v>0</v>
      </c>
      <c r="N1497" t="s">
        <v>8284</v>
      </c>
      <c r="O1497" s="5">
        <f>((E1497/D1497) *100)</f>
        <v>0</v>
      </c>
      <c r="P1497" s="6">
        <f>IF(L1497 = 0, 0, E1497/L1497)</f>
        <v>0</v>
      </c>
      <c r="Q1497" t="str">
        <f>MID(N1497,1,FIND("/",N1497,1)-1)</f>
        <v>photography</v>
      </c>
      <c r="R1497" t="str">
        <f>MID(N1497,FIND("/",N1497,1)+1,LEN(N1497))</f>
        <v>photobooks</v>
      </c>
      <c r="S1497" s="10">
        <f>(((J1497/60)/60)/24)+DATE(1970,1,1)+(-5/24)</f>
        <v>42172.698344907411</v>
      </c>
      <c r="T1497" s="10">
        <f>(((I1497/60)/60)/24)+DATE(1970,1,1)+(-5/24)</f>
        <v>42186.698344907411</v>
      </c>
    </row>
    <row r="1498" spans="1:20" x14ac:dyDescent="0.3">
      <c r="A1498">
        <v>2099</v>
      </c>
      <c r="B1498" s="3" t="s">
        <v>2099</v>
      </c>
      <c r="C1498" s="3" t="s">
        <v>6208</v>
      </c>
      <c r="D1498">
        <v>3000</v>
      </c>
      <c r="E1498">
        <v>3971</v>
      </c>
      <c r="F1498" t="s">
        <v>8218</v>
      </c>
      <c r="G1498" t="s">
        <v>8223</v>
      </c>
      <c r="H1498" t="s">
        <v>8245</v>
      </c>
      <c r="I1498">
        <v>1435808400</v>
      </c>
      <c r="J1498">
        <v>1434650084</v>
      </c>
      <c r="K1498" t="b">
        <v>0</v>
      </c>
      <c r="L1498">
        <v>63</v>
      </c>
      <c r="M1498" t="b">
        <v>1</v>
      </c>
      <c r="N1498" t="s">
        <v>8278</v>
      </c>
      <c r="O1498" s="5">
        <f>((E1498/D1498) *100)</f>
        <v>132.36666666666667</v>
      </c>
      <c r="P1498" s="6">
        <f>IF(L1498 = 0, 0, E1498/L1498)</f>
        <v>63.031746031746032</v>
      </c>
      <c r="Q1498" t="str">
        <f>MID(N1498,1,FIND("/",N1498,1)-1)</f>
        <v>music</v>
      </c>
      <c r="R1498" t="str">
        <f>MID(N1498,FIND("/",N1498,1)+1,LEN(N1498))</f>
        <v>indie rock</v>
      </c>
      <c r="S1498" s="10">
        <f>(((J1498/60)/60)/24)+DATE(1970,1,1)+(-5/24)</f>
        <v>42173.53800925926</v>
      </c>
      <c r="T1498" s="10">
        <f>(((I1498/60)/60)/24)+DATE(1970,1,1)+(-5/24)</f>
        <v>42186.944444444445</v>
      </c>
    </row>
    <row r="1499" spans="1:20" ht="43.2" x14ac:dyDescent="0.3">
      <c r="A1499">
        <v>3667</v>
      </c>
      <c r="B1499" s="3" t="s">
        <v>3663</v>
      </c>
      <c r="C1499" s="3" t="s">
        <v>7776</v>
      </c>
      <c r="D1499">
        <v>3000</v>
      </c>
      <c r="E1499">
        <v>3095.11</v>
      </c>
      <c r="F1499" t="s">
        <v>8218</v>
      </c>
      <c r="G1499" t="s">
        <v>8224</v>
      </c>
      <c r="H1499" t="s">
        <v>8246</v>
      </c>
      <c r="I1499">
        <v>1437261419</v>
      </c>
      <c r="J1499">
        <v>1434669419</v>
      </c>
      <c r="K1499" t="b">
        <v>0</v>
      </c>
      <c r="L1499">
        <v>58</v>
      </c>
      <c r="M1499" t="b">
        <v>1</v>
      </c>
      <c r="N1499" t="s">
        <v>8270</v>
      </c>
      <c r="O1499" s="5">
        <f>((E1499/D1499) *100)</f>
        <v>103.17033333333335</v>
      </c>
      <c r="P1499" s="6">
        <f>IF(L1499 = 0, 0, E1499/L1499)</f>
        <v>53.363965517241382</v>
      </c>
      <c r="Q1499" t="str">
        <f>MID(N1499,1,FIND("/",N1499,1)-1)</f>
        <v>theater</v>
      </c>
      <c r="R1499" t="str">
        <f>MID(N1499,FIND("/",N1499,1)+1,LEN(N1499))</f>
        <v>plays</v>
      </c>
      <c r="S1499" s="10">
        <f>(((J1499/60)/60)/24)+DATE(1970,1,1)+(-5/24)</f>
        <v>42173.761793981481</v>
      </c>
      <c r="T1499" s="10">
        <f>(((I1499/60)/60)/24)+DATE(1970,1,1)+(-5/24)</f>
        <v>42203.761793981481</v>
      </c>
    </row>
    <row r="1500" spans="1:20" ht="43.2" x14ac:dyDescent="0.3">
      <c r="A1500">
        <v>3040</v>
      </c>
      <c r="B1500" s="3" t="s">
        <v>3039</v>
      </c>
      <c r="C1500" s="3" t="s">
        <v>7149</v>
      </c>
      <c r="D1500">
        <v>3000</v>
      </c>
      <c r="E1500">
        <v>3225</v>
      </c>
      <c r="F1500" t="s">
        <v>8218</v>
      </c>
      <c r="G1500" t="s">
        <v>8223</v>
      </c>
      <c r="H1500" t="s">
        <v>8245</v>
      </c>
      <c r="I1500">
        <v>1435359600</v>
      </c>
      <c r="J1500">
        <v>1434999621</v>
      </c>
      <c r="K1500" t="b">
        <v>0</v>
      </c>
      <c r="L1500">
        <v>42</v>
      </c>
      <c r="M1500" t="b">
        <v>1</v>
      </c>
      <c r="N1500" t="s">
        <v>8302</v>
      </c>
      <c r="O1500" s="5">
        <f>((E1500/D1500) *100)</f>
        <v>107.5</v>
      </c>
      <c r="P1500" s="6">
        <f>IF(L1500 = 0, 0, E1500/L1500)</f>
        <v>76.785714285714292</v>
      </c>
      <c r="Q1500" t="str">
        <f>MID(N1500,1,FIND("/",N1500,1)-1)</f>
        <v>theater</v>
      </c>
      <c r="R1500" t="str">
        <f>MID(N1500,FIND("/",N1500,1)+1,LEN(N1500))</f>
        <v>spaces</v>
      </c>
      <c r="S1500" s="10">
        <f>(((J1500/60)/60)/24)+DATE(1970,1,1)+(-5/24)</f>
        <v>42177.583576388883</v>
      </c>
      <c r="T1500" s="10">
        <f>(((I1500/60)/60)/24)+DATE(1970,1,1)+(-5/24)</f>
        <v>42181.749999999993</v>
      </c>
    </row>
    <row r="1501" spans="1:20" ht="43.2" x14ac:dyDescent="0.3">
      <c r="A1501">
        <v>2806</v>
      </c>
      <c r="B1501" s="3" t="s">
        <v>2805</v>
      </c>
      <c r="C1501" s="3" t="s">
        <v>6915</v>
      </c>
      <c r="D1501">
        <v>3000</v>
      </c>
      <c r="E1501">
        <v>3363</v>
      </c>
      <c r="F1501" t="s">
        <v>8218</v>
      </c>
      <c r="G1501" t="s">
        <v>8224</v>
      </c>
      <c r="H1501" t="s">
        <v>8246</v>
      </c>
      <c r="I1501">
        <v>1438772400</v>
      </c>
      <c r="J1501">
        <v>1435645490</v>
      </c>
      <c r="K1501" t="b">
        <v>0</v>
      </c>
      <c r="L1501">
        <v>76</v>
      </c>
      <c r="M1501" t="b">
        <v>1</v>
      </c>
      <c r="N1501" t="s">
        <v>8270</v>
      </c>
      <c r="O1501" s="5">
        <f>((E1501/D1501) *100)</f>
        <v>112.1</v>
      </c>
      <c r="P1501" s="6">
        <f>IF(L1501 = 0, 0, E1501/L1501)</f>
        <v>44.25</v>
      </c>
      <c r="Q1501" t="str">
        <f>MID(N1501,1,FIND("/",N1501,1)-1)</f>
        <v>theater</v>
      </c>
      <c r="R1501" t="str">
        <f>MID(N1501,FIND("/",N1501,1)+1,LEN(N1501))</f>
        <v>plays</v>
      </c>
      <c r="S1501" s="10">
        <f>(((J1501/60)/60)/24)+DATE(1970,1,1)+(-5/24)</f>
        <v>42185.058912037035</v>
      </c>
      <c r="T1501" s="10">
        <f>(((I1501/60)/60)/24)+DATE(1970,1,1)+(-5/24)</f>
        <v>42221.249999999993</v>
      </c>
    </row>
    <row r="1502" spans="1:20" ht="43.2" x14ac:dyDescent="0.3">
      <c r="A1502">
        <v>2816</v>
      </c>
      <c r="B1502" s="3" t="s">
        <v>2815</v>
      </c>
      <c r="C1502" s="3" t="s">
        <v>6925</v>
      </c>
      <c r="D1502">
        <v>3000</v>
      </c>
      <c r="E1502">
        <v>4247</v>
      </c>
      <c r="F1502" t="s">
        <v>8218</v>
      </c>
      <c r="G1502" t="s">
        <v>8224</v>
      </c>
      <c r="H1502" t="s">
        <v>8246</v>
      </c>
      <c r="I1502">
        <v>1438531200</v>
      </c>
      <c r="J1502">
        <v>1435921992</v>
      </c>
      <c r="K1502" t="b">
        <v>0</v>
      </c>
      <c r="L1502">
        <v>169</v>
      </c>
      <c r="M1502" t="b">
        <v>1</v>
      </c>
      <c r="N1502" t="s">
        <v>8270</v>
      </c>
      <c r="O1502" s="5">
        <f>((E1502/D1502) *100)</f>
        <v>141.56666666666666</v>
      </c>
      <c r="P1502" s="6">
        <f>IF(L1502 = 0, 0, E1502/L1502)</f>
        <v>25.130177514792898</v>
      </c>
      <c r="Q1502" t="str">
        <f>MID(N1502,1,FIND("/",N1502,1)-1)</f>
        <v>theater</v>
      </c>
      <c r="R1502" t="str">
        <f>MID(N1502,FIND("/",N1502,1)+1,LEN(N1502))</f>
        <v>plays</v>
      </c>
      <c r="S1502" s="10">
        <f>(((J1502/60)/60)/24)+DATE(1970,1,1)+(-5/24)</f>
        <v>42188.259166666663</v>
      </c>
      <c r="T1502" s="10">
        <f>(((I1502/60)/60)/24)+DATE(1970,1,1)+(-5/24)</f>
        <v>42218.458333333336</v>
      </c>
    </row>
    <row r="1503" spans="1:20" ht="43.2" x14ac:dyDescent="0.3">
      <c r="A1503">
        <v>2802</v>
      </c>
      <c r="B1503" s="3" t="s">
        <v>2801</v>
      </c>
      <c r="C1503" s="3" t="s">
        <v>6911</v>
      </c>
      <c r="D1503">
        <v>3000</v>
      </c>
      <c r="E1503">
        <v>3055</v>
      </c>
      <c r="F1503" t="s">
        <v>8218</v>
      </c>
      <c r="G1503" t="s">
        <v>8224</v>
      </c>
      <c r="H1503" t="s">
        <v>8246</v>
      </c>
      <c r="I1503">
        <v>1438875107</v>
      </c>
      <c r="J1503">
        <v>1436283107</v>
      </c>
      <c r="K1503" t="b">
        <v>0</v>
      </c>
      <c r="L1503">
        <v>90</v>
      </c>
      <c r="M1503" t="b">
        <v>1</v>
      </c>
      <c r="N1503" t="s">
        <v>8270</v>
      </c>
      <c r="O1503" s="5">
        <f>((E1503/D1503) *100)</f>
        <v>101.83333333333333</v>
      </c>
      <c r="P1503" s="6">
        <f>IF(L1503 = 0, 0, E1503/L1503)</f>
        <v>33.944444444444443</v>
      </c>
      <c r="Q1503" t="str">
        <f>MID(N1503,1,FIND("/",N1503,1)-1)</f>
        <v>theater</v>
      </c>
      <c r="R1503" t="str">
        <f>MID(N1503,FIND("/",N1503,1)+1,LEN(N1503))</f>
        <v>plays</v>
      </c>
      <c r="S1503" s="10">
        <f>(((J1503/60)/60)/24)+DATE(1970,1,1)+(-5/24)</f>
        <v>42192.438738425924</v>
      </c>
      <c r="T1503" s="10">
        <f>(((I1503/60)/60)/24)+DATE(1970,1,1)+(-5/24)</f>
        <v>42222.438738425924</v>
      </c>
    </row>
    <row r="1504" spans="1:20" ht="57.6" x14ac:dyDescent="0.3">
      <c r="A1504">
        <v>2382</v>
      </c>
      <c r="B1504" s="3" t="s">
        <v>2382</v>
      </c>
      <c r="C1504" s="3" t="s">
        <v>6491</v>
      </c>
      <c r="D1504">
        <v>3000</v>
      </c>
      <c r="E1504">
        <v>75</v>
      </c>
      <c r="F1504" t="s">
        <v>8219</v>
      </c>
      <c r="G1504" t="s">
        <v>8223</v>
      </c>
      <c r="H1504" t="s">
        <v>8245</v>
      </c>
      <c r="I1504">
        <v>1438662603</v>
      </c>
      <c r="J1504">
        <v>1436502603</v>
      </c>
      <c r="K1504" t="b">
        <v>0</v>
      </c>
      <c r="L1504">
        <v>2</v>
      </c>
      <c r="M1504" t="b">
        <v>0</v>
      </c>
      <c r="N1504" t="s">
        <v>8271</v>
      </c>
      <c r="O1504" s="5">
        <f>((E1504/D1504) *100)</f>
        <v>2.5</v>
      </c>
      <c r="P1504" s="6">
        <f>IF(L1504 = 0, 0, E1504/L1504)</f>
        <v>37.5</v>
      </c>
      <c r="Q1504" t="str">
        <f>MID(N1504,1,FIND("/",N1504,1)-1)</f>
        <v>technology</v>
      </c>
      <c r="R1504" t="str">
        <f>MID(N1504,FIND("/",N1504,1)+1,LEN(N1504))</f>
        <v>web</v>
      </c>
      <c r="S1504" s="10">
        <f>(((J1504/60)/60)/24)+DATE(1970,1,1)+(-5/24)</f>
        <v>42194.979201388887</v>
      </c>
      <c r="T1504" s="10">
        <f>(((I1504/60)/60)/24)+DATE(1970,1,1)+(-5/24)</f>
        <v>42219.979201388887</v>
      </c>
    </row>
    <row r="1505" spans="1:20" ht="57.6" x14ac:dyDescent="0.3">
      <c r="A1505">
        <v>3437</v>
      </c>
      <c r="B1505" s="3" t="s">
        <v>3435</v>
      </c>
      <c r="C1505" s="3" t="s">
        <v>7546</v>
      </c>
      <c r="D1505">
        <v>3000</v>
      </c>
      <c r="E1505">
        <v>3030</v>
      </c>
      <c r="F1505" t="s">
        <v>8218</v>
      </c>
      <c r="G1505" t="s">
        <v>8223</v>
      </c>
      <c r="H1505" t="s">
        <v>8245</v>
      </c>
      <c r="I1505">
        <v>1440003820</v>
      </c>
      <c r="J1505">
        <v>1437411820</v>
      </c>
      <c r="K1505" t="b">
        <v>0</v>
      </c>
      <c r="L1505">
        <v>36</v>
      </c>
      <c r="M1505" t="b">
        <v>1</v>
      </c>
      <c r="N1505" t="s">
        <v>8270</v>
      </c>
      <c r="O1505" s="5">
        <f>((E1505/D1505) *100)</f>
        <v>101</v>
      </c>
      <c r="P1505" s="6">
        <f>IF(L1505 = 0, 0, E1505/L1505)</f>
        <v>84.166666666666671</v>
      </c>
      <c r="Q1505" t="str">
        <f>MID(N1505,1,FIND("/",N1505,1)-1)</f>
        <v>theater</v>
      </c>
      <c r="R1505" t="str">
        <f>MID(N1505,FIND("/",N1505,1)+1,LEN(N1505))</f>
        <v>plays</v>
      </c>
      <c r="S1505" s="10">
        <f>(((J1505/60)/60)/24)+DATE(1970,1,1)+(-5/24)</f>
        <v>42205.502546296295</v>
      </c>
      <c r="T1505" s="10">
        <f>(((I1505/60)/60)/24)+DATE(1970,1,1)+(-5/24)</f>
        <v>42235.502546296295</v>
      </c>
    </row>
    <row r="1506" spans="1:20" x14ac:dyDescent="0.3">
      <c r="A1506">
        <v>659</v>
      </c>
      <c r="B1506" s="3" t="s">
        <v>659</v>
      </c>
      <c r="C1506" s="3" t="s">
        <v>4768</v>
      </c>
      <c r="D1506">
        <v>3000</v>
      </c>
      <c r="E1506">
        <v>3017</v>
      </c>
      <c r="F1506" t="s">
        <v>8218</v>
      </c>
      <c r="G1506" t="s">
        <v>8223</v>
      </c>
      <c r="H1506" t="s">
        <v>8245</v>
      </c>
      <c r="I1506">
        <v>1440339295</v>
      </c>
      <c r="J1506">
        <v>1437747295</v>
      </c>
      <c r="K1506" t="b">
        <v>0</v>
      </c>
      <c r="L1506">
        <v>21</v>
      </c>
      <c r="M1506" t="b">
        <v>1</v>
      </c>
      <c r="N1506" t="s">
        <v>8272</v>
      </c>
      <c r="O1506" s="5">
        <f>((E1506/D1506) *100)</f>
        <v>100.56666666666668</v>
      </c>
      <c r="P1506" s="6">
        <f>IF(L1506 = 0, 0, E1506/L1506)</f>
        <v>143.66666666666666</v>
      </c>
      <c r="Q1506" t="str">
        <f>MID(N1506,1,FIND("/",N1506,1)-1)</f>
        <v>technology</v>
      </c>
      <c r="R1506" t="str">
        <f>MID(N1506,FIND("/",N1506,1)+1,LEN(N1506))</f>
        <v>wearables</v>
      </c>
      <c r="S1506" s="10">
        <f>(((J1506/60)/60)/24)+DATE(1970,1,1)+(-5/24)</f>
        <v>42209.385358796295</v>
      </c>
      <c r="T1506" s="10">
        <f>(((I1506/60)/60)/24)+DATE(1970,1,1)+(-5/24)</f>
        <v>42239.385358796295</v>
      </c>
    </row>
    <row r="1507" spans="1:20" ht="43.2" x14ac:dyDescent="0.3">
      <c r="A1507">
        <v>1125</v>
      </c>
      <c r="B1507" s="3" t="s">
        <v>1125</v>
      </c>
      <c r="C1507" s="3" t="s">
        <v>5234</v>
      </c>
      <c r="D1507">
        <v>3000</v>
      </c>
      <c r="E1507">
        <v>0</v>
      </c>
      <c r="F1507" t="s">
        <v>8220</v>
      </c>
      <c r="G1507" t="s">
        <v>8224</v>
      </c>
      <c r="H1507" t="s">
        <v>8246</v>
      </c>
      <c r="I1507">
        <v>1443193130</v>
      </c>
      <c r="J1507">
        <v>1438009130</v>
      </c>
      <c r="K1507" t="b">
        <v>0</v>
      </c>
      <c r="L1507">
        <v>0</v>
      </c>
      <c r="M1507" t="b">
        <v>0</v>
      </c>
      <c r="N1507" t="s">
        <v>8282</v>
      </c>
      <c r="O1507" s="5">
        <f>((E1507/D1507) *100)</f>
        <v>0</v>
      </c>
      <c r="P1507" s="6">
        <f>IF(L1507 = 0, 0, E1507/L1507)</f>
        <v>0</v>
      </c>
      <c r="Q1507" t="str">
        <f>MID(N1507,1,FIND("/",N1507,1)-1)</f>
        <v>games</v>
      </c>
      <c r="R1507" t="str">
        <f>MID(N1507,FIND("/",N1507,1)+1,LEN(N1507))</f>
        <v>mobile games</v>
      </c>
      <c r="S1507" s="10">
        <f>(((J1507/60)/60)/24)+DATE(1970,1,1)+(-5/24)</f>
        <v>42212.415856481479</v>
      </c>
      <c r="T1507" s="10">
        <f>(((I1507/60)/60)/24)+DATE(1970,1,1)+(-5/24)</f>
        <v>42272.415856481479</v>
      </c>
    </row>
    <row r="1508" spans="1:20" ht="43.2" x14ac:dyDescent="0.3">
      <c r="A1508">
        <v>2980</v>
      </c>
      <c r="B1508" s="3" t="s">
        <v>2979</v>
      </c>
      <c r="C1508" s="3" t="s">
        <v>7089</v>
      </c>
      <c r="D1508">
        <v>3000</v>
      </c>
      <c r="E1508">
        <v>3275</v>
      </c>
      <c r="F1508" t="s">
        <v>8218</v>
      </c>
      <c r="G1508" t="s">
        <v>8223</v>
      </c>
      <c r="H1508" t="s">
        <v>8245</v>
      </c>
      <c r="I1508">
        <v>1440381600</v>
      </c>
      <c r="J1508">
        <v>1438639130</v>
      </c>
      <c r="K1508" t="b">
        <v>0</v>
      </c>
      <c r="L1508">
        <v>24</v>
      </c>
      <c r="M1508" t="b">
        <v>1</v>
      </c>
      <c r="N1508" t="s">
        <v>8270</v>
      </c>
      <c r="O1508" s="5">
        <f>((E1508/D1508) *100)</f>
        <v>109.16666666666666</v>
      </c>
      <c r="P1508" s="6">
        <f>IF(L1508 = 0, 0, E1508/L1508)</f>
        <v>136.45833333333334</v>
      </c>
      <c r="Q1508" t="str">
        <f>MID(N1508,1,FIND("/",N1508,1)-1)</f>
        <v>theater</v>
      </c>
      <c r="R1508" t="str">
        <f>MID(N1508,FIND("/",N1508,1)+1,LEN(N1508))</f>
        <v>plays</v>
      </c>
      <c r="S1508" s="10">
        <f>(((J1508/60)/60)/24)+DATE(1970,1,1)+(-5/24)</f>
        <v>42219.70752314815</v>
      </c>
      <c r="T1508" s="10">
        <f>(((I1508/60)/60)/24)+DATE(1970,1,1)+(-5/24)</f>
        <v>42239.874999999993</v>
      </c>
    </row>
    <row r="1509" spans="1:20" ht="57.6" x14ac:dyDescent="0.3">
      <c r="A1509">
        <v>3935</v>
      </c>
      <c r="B1509" s="3" t="s">
        <v>3931</v>
      </c>
      <c r="C1509" s="3" t="s">
        <v>8042</v>
      </c>
      <c r="D1509">
        <v>3000</v>
      </c>
      <c r="E1509">
        <v>1315</v>
      </c>
      <c r="F1509" t="s">
        <v>8220</v>
      </c>
      <c r="G1509" t="s">
        <v>8224</v>
      </c>
      <c r="H1509" t="s">
        <v>8246</v>
      </c>
      <c r="I1509">
        <v>1443973546</v>
      </c>
      <c r="J1509">
        <v>1438789546</v>
      </c>
      <c r="K1509" t="b">
        <v>0</v>
      </c>
      <c r="L1509">
        <v>23</v>
      </c>
      <c r="M1509" t="b">
        <v>0</v>
      </c>
      <c r="N1509" t="s">
        <v>8270</v>
      </c>
      <c r="O1509" s="5">
        <f>((E1509/D1509) *100)</f>
        <v>43.833333333333336</v>
      </c>
      <c r="P1509" s="6">
        <f>IF(L1509 = 0, 0, E1509/L1509)</f>
        <v>57.173913043478258</v>
      </c>
      <c r="Q1509" t="str">
        <f>MID(N1509,1,FIND("/",N1509,1)-1)</f>
        <v>theater</v>
      </c>
      <c r="R1509" t="str">
        <f>MID(N1509,FIND("/",N1509,1)+1,LEN(N1509))</f>
        <v>plays</v>
      </c>
      <c r="S1509" s="10">
        <f>(((J1509/60)/60)/24)+DATE(1970,1,1)+(-5/24)</f>
        <v>42221.448449074065</v>
      </c>
      <c r="T1509" s="10">
        <f>(((I1509/60)/60)/24)+DATE(1970,1,1)+(-5/24)</f>
        <v>42281.448449074065</v>
      </c>
    </row>
    <row r="1510" spans="1:20" ht="57.6" x14ac:dyDescent="0.3">
      <c r="A1510">
        <v>433</v>
      </c>
      <c r="B1510" s="3" t="s">
        <v>433</v>
      </c>
      <c r="C1510" s="3" t="s">
        <v>4542</v>
      </c>
      <c r="D1510">
        <v>3000</v>
      </c>
      <c r="E1510">
        <v>0</v>
      </c>
      <c r="F1510" t="s">
        <v>8220</v>
      </c>
      <c r="G1510" t="s">
        <v>8223</v>
      </c>
      <c r="H1510" t="s">
        <v>8245</v>
      </c>
      <c r="I1510">
        <v>1444576022</v>
      </c>
      <c r="J1510">
        <v>1439392022</v>
      </c>
      <c r="K1510" t="b">
        <v>0</v>
      </c>
      <c r="L1510">
        <v>0</v>
      </c>
      <c r="M1510" t="b">
        <v>0</v>
      </c>
      <c r="N1510" t="s">
        <v>8269</v>
      </c>
      <c r="O1510" s="5">
        <f>((E1510/D1510) *100)</f>
        <v>0</v>
      </c>
      <c r="P1510" s="6">
        <f>IF(L1510 = 0, 0, E1510/L1510)</f>
        <v>0</v>
      </c>
      <c r="Q1510" t="str">
        <f>MID(N1510,1,FIND("/",N1510,1)-1)</f>
        <v>film &amp; video</v>
      </c>
      <c r="R1510" t="str">
        <f>MID(N1510,FIND("/",N1510,1)+1,LEN(N1510))</f>
        <v>animation</v>
      </c>
      <c r="S1510" s="10">
        <f>(((J1510/60)/60)/24)+DATE(1970,1,1)+(-5/24)</f>
        <v>42228.42155092593</v>
      </c>
      <c r="T1510" s="10">
        <f>(((I1510/60)/60)/24)+DATE(1970,1,1)+(-5/24)</f>
        <v>42288.42155092593</v>
      </c>
    </row>
    <row r="1511" spans="1:20" ht="43.2" x14ac:dyDescent="0.3">
      <c r="A1511">
        <v>2598</v>
      </c>
      <c r="B1511" s="3" t="s">
        <v>2597</v>
      </c>
      <c r="C1511" s="3" t="s">
        <v>6707</v>
      </c>
      <c r="D1511">
        <v>3000</v>
      </c>
      <c r="E1511">
        <v>1170</v>
      </c>
      <c r="F1511" t="s">
        <v>8220</v>
      </c>
      <c r="G1511" t="s">
        <v>8223</v>
      </c>
      <c r="H1511" t="s">
        <v>8245</v>
      </c>
      <c r="I1511">
        <v>1443039001</v>
      </c>
      <c r="J1511">
        <v>1440447001</v>
      </c>
      <c r="K1511" t="b">
        <v>0</v>
      </c>
      <c r="L1511">
        <v>14</v>
      </c>
      <c r="M1511" t="b">
        <v>0</v>
      </c>
      <c r="N1511" t="s">
        <v>8283</v>
      </c>
      <c r="O1511" s="5">
        <f>((E1511/D1511) *100)</f>
        <v>39</v>
      </c>
      <c r="P1511" s="6">
        <f>IF(L1511 = 0, 0, E1511/L1511)</f>
        <v>83.571428571428569</v>
      </c>
      <c r="Q1511" t="str">
        <f>MID(N1511,1,FIND("/",N1511,1)-1)</f>
        <v>food</v>
      </c>
      <c r="R1511" t="str">
        <f>MID(N1511,FIND("/",N1511,1)+1,LEN(N1511))</f>
        <v>food trucks</v>
      </c>
      <c r="S1511" s="10">
        <f>(((J1511/60)/60)/24)+DATE(1970,1,1)+(-5/24)</f>
        <v>42240.631956018515</v>
      </c>
      <c r="T1511" s="10">
        <f>(((I1511/60)/60)/24)+DATE(1970,1,1)+(-5/24)</f>
        <v>42270.631956018515</v>
      </c>
    </row>
    <row r="1512" spans="1:20" ht="43.2" x14ac:dyDescent="0.3">
      <c r="A1512">
        <v>3299</v>
      </c>
      <c r="B1512" s="3" t="s">
        <v>3298</v>
      </c>
      <c r="C1512" s="3" t="s">
        <v>7408</v>
      </c>
      <c r="D1512">
        <v>3000</v>
      </c>
      <c r="E1512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8270</v>
      </c>
      <c r="O1512" s="5">
        <f>((E1512/D1512) *100)</f>
        <v>116.19999999999999</v>
      </c>
      <c r="P1512" s="6">
        <f>IF(L1512 = 0, 0, E1512/L1512)</f>
        <v>55.333333333333336</v>
      </c>
      <c r="Q1512" t="str">
        <f>MID(N1512,1,FIND("/",N1512,1)-1)</f>
        <v>theater</v>
      </c>
      <c r="R1512" t="str">
        <f>MID(N1512,FIND("/",N1512,1)+1,LEN(N1512))</f>
        <v>plays</v>
      </c>
      <c r="S1512" s="10">
        <f>(((J1512/60)/60)/24)+DATE(1970,1,1)+(-5/24)</f>
        <v>42261.709062499998</v>
      </c>
      <c r="T1512" s="10">
        <f>(((I1512/60)/60)/24)+DATE(1970,1,1)+(-5/24)</f>
        <v>42291.709062499998</v>
      </c>
    </row>
    <row r="1513" spans="1:20" ht="43.2" x14ac:dyDescent="0.3">
      <c r="A1513">
        <v>3802</v>
      </c>
      <c r="B1513" s="3" t="s">
        <v>3798</v>
      </c>
      <c r="C1513" s="3" t="s">
        <v>7911</v>
      </c>
      <c r="D1513">
        <v>3000</v>
      </c>
      <c r="E1513">
        <v>0</v>
      </c>
      <c r="F1513" t="s">
        <v>8220</v>
      </c>
      <c r="G1513" t="s">
        <v>8223</v>
      </c>
      <c r="H1513" t="s">
        <v>8245</v>
      </c>
      <c r="I1513">
        <v>1445482906</v>
      </c>
      <c r="J1513">
        <v>1442890906</v>
      </c>
      <c r="K1513" t="b">
        <v>0</v>
      </c>
      <c r="L1513">
        <v>0</v>
      </c>
      <c r="M1513" t="b">
        <v>0</v>
      </c>
      <c r="N1513" t="s">
        <v>8304</v>
      </c>
      <c r="O1513" s="5">
        <f>((E1513/D1513) *100)</f>
        <v>0</v>
      </c>
      <c r="P1513" s="6">
        <f>IF(L1513 = 0, 0, E1513/L1513)</f>
        <v>0</v>
      </c>
      <c r="Q1513" t="str">
        <f>MID(N1513,1,FIND("/",N1513,1)-1)</f>
        <v>theater</v>
      </c>
      <c r="R1513" t="str">
        <f>MID(N1513,FIND("/",N1513,1)+1,LEN(N1513))</f>
        <v>musical</v>
      </c>
      <c r="S1513" s="10">
        <f>(((J1513/60)/60)/24)+DATE(1970,1,1)+(-5/24)</f>
        <v>42268.917893518512</v>
      </c>
      <c r="T1513" s="10">
        <f>(((I1513/60)/60)/24)+DATE(1970,1,1)+(-5/24)</f>
        <v>42298.917893518512</v>
      </c>
    </row>
    <row r="1514" spans="1:20" ht="28.8" x14ac:dyDescent="0.3">
      <c r="A1514">
        <v>3354</v>
      </c>
      <c r="B1514" s="3" t="s">
        <v>3352</v>
      </c>
      <c r="C1514" s="3" t="s">
        <v>7463</v>
      </c>
      <c r="D1514">
        <v>3000</v>
      </c>
      <c r="E1514">
        <v>3058</v>
      </c>
      <c r="F1514" t="s">
        <v>8218</v>
      </c>
      <c r="G1514" t="s">
        <v>8223</v>
      </c>
      <c r="H1514" t="s">
        <v>8245</v>
      </c>
      <c r="I1514">
        <v>1446091260</v>
      </c>
      <c r="J1514">
        <v>1443029206</v>
      </c>
      <c r="K1514" t="b">
        <v>0</v>
      </c>
      <c r="L1514">
        <v>55</v>
      </c>
      <c r="M1514" t="b">
        <v>1</v>
      </c>
      <c r="N1514" t="s">
        <v>8270</v>
      </c>
      <c r="O1514" s="5">
        <f>((E1514/D1514) *100)</f>
        <v>101.93333333333334</v>
      </c>
      <c r="P1514" s="6">
        <f>IF(L1514 = 0, 0, E1514/L1514)</f>
        <v>55.6</v>
      </c>
      <c r="Q1514" t="str">
        <f>MID(N1514,1,FIND("/",N1514,1)-1)</f>
        <v>theater</v>
      </c>
      <c r="R1514" t="str">
        <f>MID(N1514,FIND("/",N1514,1)+1,LEN(N1514))</f>
        <v>plays</v>
      </c>
      <c r="S1514" s="10">
        <f>(((J1514/60)/60)/24)+DATE(1970,1,1)+(-5/24)</f>
        <v>42270.518587962964</v>
      </c>
      <c r="T1514" s="10">
        <f>(((I1514/60)/60)/24)+DATE(1970,1,1)+(-5/24)</f>
        <v>42305.959027777775</v>
      </c>
    </row>
    <row r="1515" spans="1:20" ht="43.2" x14ac:dyDescent="0.3">
      <c r="A1515">
        <v>1021</v>
      </c>
      <c r="B1515" s="3" t="s">
        <v>1021</v>
      </c>
      <c r="C1515" s="3" t="s">
        <v>5130</v>
      </c>
      <c r="D1515">
        <v>3000</v>
      </c>
      <c r="E1515">
        <v>10554.11</v>
      </c>
      <c r="F1515" t="s">
        <v>8218</v>
      </c>
      <c r="G1515" t="s">
        <v>8223</v>
      </c>
      <c r="H1515" t="s">
        <v>8245</v>
      </c>
      <c r="I1515">
        <v>1445054400</v>
      </c>
      <c r="J1515">
        <v>1443074571</v>
      </c>
      <c r="K1515" t="b">
        <v>1</v>
      </c>
      <c r="L1515">
        <v>478</v>
      </c>
      <c r="M1515" t="b">
        <v>1</v>
      </c>
      <c r="N1515" t="s">
        <v>8279</v>
      </c>
      <c r="O1515" s="5">
        <f>((E1515/D1515) *100)</f>
        <v>351.80366666666669</v>
      </c>
      <c r="P1515" s="6">
        <f>IF(L1515 = 0, 0, E1515/L1515)</f>
        <v>22.079728033472804</v>
      </c>
      <c r="Q1515" t="str">
        <f>MID(N1515,1,FIND("/",N1515,1)-1)</f>
        <v>music</v>
      </c>
      <c r="R1515" t="str">
        <f>MID(N1515,FIND("/",N1515,1)+1,LEN(N1515))</f>
        <v>electronic music</v>
      </c>
      <c r="S1515" s="10">
        <f>(((J1515/60)/60)/24)+DATE(1970,1,1)+(-5/24)</f>
        <v>42271.043645833335</v>
      </c>
      <c r="T1515" s="10">
        <f>(((I1515/60)/60)/24)+DATE(1970,1,1)+(-5/24)</f>
        <v>42293.958333333336</v>
      </c>
    </row>
    <row r="1516" spans="1:20" ht="43.2" x14ac:dyDescent="0.3">
      <c r="A1516">
        <v>1730</v>
      </c>
      <c r="B1516" s="3" t="s">
        <v>1730</v>
      </c>
      <c r="C1516" s="3" t="s">
        <v>5839</v>
      </c>
      <c r="D1516">
        <v>3000</v>
      </c>
      <c r="E1516">
        <v>0</v>
      </c>
      <c r="F1516" t="s">
        <v>8220</v>
      </c>
      <c r="G1516" t="s">
        <v>8223</v>
      </c>
      <c r="H1516" t="s">
        <v>8245</v>
      </c>
      <c r="I1516">
        <v>1445738783</v>
      </c>
      <c r="J1516">
        <v>1443146783</v>
      </c>
      <c r="K1516" t="b">
        <v>0</v>
      </c>
      <c r="L1516">
        <v>0</v>
      </c>
      <c r="M1516" t="b">
        <v>0</v>
      </c>
      <c r="N1516" t="s">
        <v>8292</v>
      </c>
      <c r="O1516" s="5">
        <f>((E1516/D1516) *100)</f>
        <v>0</v>
      </c>
      <c r="P1516" s="6">
        <f>IF(L1516 = 0, 0, E1516/L1516)</f>
        <v>0</v>
      </c>
      <c r="Q1516" t="str">
        <f>MID(N1516,1,FIND("/",N1516,1)-1)</f>
        <v>music</v>
      </c>
      <c r="R1516" t="str">
        <f>MID(N1516,FIND("/",N1516,1)+1,LEN(N1516))</f>
        <v>faith</v>
      </c>
      <c r="S1516" s="10">
        <f>(((J1516/60)/60)/24)+DATE(1970,1,1)+(-5/24)</f>
        <v>42271.879432870373</v>
      </c>
      <c r="T1516" s="10">
        <f>(((I1516/60)/60)/24)+DATE(1970,1,1)+(-5/24)</f>
        <v>42301.879432870373</v>
      </c>
    </row>
    <row r="1517" spans="1:20" ht="43.2" x14ac:dyDescent="0.3">
      <c r="A1517">
        <v>3989</v>
      </c>
      <c r="B1517" s="3" t="s">
        <v>3984</v>
      </c>
      <c r="C1517" s="3" t="s">
        <v>8094</v>
      </c>
      <c r="D1517">
        <v>3000</v>
      </c>
      <c r="E1517">
        <v>0</v>
      </c>
      <c r="F1517" t="s">
        <v>8220</v>
      </c>
      <c r="G1517" t="s">
        <v>8223</v>
      </c>
      <c r="H1517" t="s">
        <v>8245</v>
      </c>
      <c r="I1517">
        <v>1447009181</v>
      </c>
      <c r="J1517">
        <v>1444413581</v>
      </c>
      <c r="K1517" t="b">
        <v>0</v>
      </c>
      <c r="L1517">
        <v>0</v>
      </c>
      <c r="M1517" t="b">
        <v>0</v>
      </c>
      <c r="N1517" t="s">
        <v>8270</v>
      </c>
      <c r="O1517" s="5">
        <f>((E1517/D1517) *100)</f>
        <v>0</v>
      </c>
      <c r="P1517" s="6">
        <f>IF(L1517 = 0, 0, E1517/L1517)</f>
        <v>0</v>
      </c>
      <c r="Q1517" t="str">
        <f>MID(N1517,1,FIND("/",N1517,1)-1)</f>
        <v>theater</v>
      </c>
      <c r="R1517" t="str">
        <f>MID(N1517,FIND("/",N1517,1)+1,LEN(N1517))</f>
        <v>plays</v>
      </c>
      <c r="S1517" s="10">
        <f>(((J1517/60)/60)/24)+DATE(1970,1,1)+(-5/24)</f>
        <v>42286.541446759256</v>
      </c>
      <c r="T1517" s="10">
        <f>(((I1517/60)/60)/24)+DATE(1970,1,1)+(-5/24)</f>
        <v>42316.583113425928</v>
      </c>
    </row>
    <row r="1518" spans="1:20" ht="28.8" x14ac:dyDescent="0.3">
      <c r="A1518">
        <v>1736</v>
      </c>
      <c r="B1518" s="3" t="s">
        <v>1736</v>
      </c>
      <c r="C1518" s="3" t="s">
        <v>5845</v>
      </c>
      <c r="D1518">
        <v>3000</v>
      </c>
      <c r="E1518">
        <v>22</v>
      </c>
      <c r="F1518" t="s">
        <v>8220</v>
      </c>
      <c r="G1518" t="s">
        <v>8223</v>
      </c>
      <c r="H1518" t="s">
        <v>8245</v>
      </c>
      <c r="I1518">
        <v>1447018833</v>
      </c>
      <c r="J1518">
        <v>1444423233</v>
      </c>
      <c r="K1518" t="b">
        <v>0</v>
      </c>
      <c r="L1518">
        <v>1</v>
      </c>
      <c r="M1518" t="b">
        <v>0</v>
      </c>
      <c r="N1518" t="s">
        <v>8292</v>
      </c>
      <c r="O1518" s="5">
        <f>((E1518/D1518) *100)</f>
        <v>0.73333333333333328</v>
      </c>
      <c r="P1518" s="6">
        <f>IF(L1518 = 0, 0, E1518/L1518)</f>
        <v>22</v>
      </c>
      <c r="Q1518" t="str">
        <f>MID(N1518,1,FIND("/",N1518,1)-1)</f>
        <v>music</v>
      </c>
      <c r="R1518" t="str">
        <f>MID(N1518,FIND("/",N1518,1)+1,LEN(N1518))</f>
        <v>faith</v>
      </c>
      <c r="S1518" s="10">
        <f>(((J1518/60)/60)/24)+DATE(1970,1,1)+(-5/24)</f>
        <v>42286.65315972222</v>
      </c>
      <c r="T1518" s="10">
        <f>(((I1518/60)/60)/24)+DATE(1970,1,1)+(-5/24)</f>
        <v>42316.694826388884</v>
      </c>
    </row>
    <row r="1519" spans="1:20" ht="57.6" x14ac:dyDescent="0.3">
      <c r="A1519">
        <v>2825</v>
      </c>
      <c r="B1519" s="3" t="s">
        <v>2824</v>
      </c>
      <c r="C1519" s="3" t="s">
        <v>6934</v>
      </c>
      <c r="D1519">
        <v>3000</v>
      </c>
      <c r="E1519">
        <v>3100</v>
      </c>
      <c r="F1519" t="s">
        <v>8218</v>
      </c>
      <c r="G1519" t="s">
        <v>8224</v>
      </c>
      <c r="H1519" t="s">
        <v>8246</v>
      </c>
      <c r="I1519">
        <v>1449255686</v>
      </c>
      <c r="J1519">
        <v>1446663686</v>
      </c>
      <c r="K1519" t="b">
        <v>0</v>
      </c>
      <c r="L1519">
        <v>51</v>
      </c>
      <c r="M1519" t="b">
        <v>1</v>
      </c>
      <c r="N1519" t="s">
        <v>8270</v>
      </c>
      <c r="O1519" s="5">
        <f>((E1519/D1519) *100)</f>
        <v>103.33333333333334</v>
      </c>
      <c r="P1519" s="6">
        <f>IF(L1519 = 0, 0, E1519/L1519)</f>
        <v>60.784313725490193</v>
      </c>
      <c r="Q1519" t="str">
        <f>MID(N1519,1,FIND("/",N1519,1)-1)</f>
        <v>theater</v>
      </c>
      <c r="R1519" t="str">
        <f>MID(N1519,FIND("/",N1519,1)+1,LEN(N1519))</f>
        <v>plays</v>
      </c>
      <c r="S1519" s="10">
        <f>(((J1519/60)/60)/24)+DATE(1970,1,1)+(-5/24)</f>
        <v>42312.584328703706</v>
      </c>
      <c r="T1519" s="10">
        <f>(((I1519/60)/60)/24)+DATE(1970,1,1)+(-5/24)</f>
        <v>42342.584328703706</v>
      </c>
    </row>
    <row r="1520" spans="1:20" ht="43.2" x14ac:dyDescent="0.3">
      <c r="A1520">
        <v>3901</v>
      </c>
      <c r="B1520" s="3" t="s">
        <v>3897</v>
      </c>
      <c r="C1520" s="3" t="s">
        <v>8008</v>
      </c>
      <c r="D1520">
        <v>3000</v>
      </c>
      <c r="E1520">
        <v>25</v>
      </c>
      <c r="F1520" t="s">
        <v>8220</v>
      </c>
      <c r="G1520" t="s">
        <v>8223</v>
      </c>
      <c r="H1520" t="s">
        <v>8245</v>
      </c>
      <c r="I1520">
        <v>1450554599</v>
      </c>
      <c r="J1520">
        <v>1447098599</v>
      </c>
      <c r="K1520" t="b">
        <v>0</v>
      </c>
      <c r="L1520">
        <v>1</v>
      </c>
      <c r="M1520" t="b">
        <v>0</v>
      </c>
      <c r="N1520" t="s">
        <v>8270</v>
      </c>
      <c r="O1520" s="5">
        <f>((E1520/D1520) *100)</f>
        <v>0.83333333333333337</v>
      </c>
      <c r="P1520" s="6">
        <f>IF(L1520 = 0, 0, E1520/L1520)</f>
        <v>25</v>
      </c>
      <c r="Q1520" t="str">
        <f>MID(N1520,1,FIND("/",N1520,1)-1)</f>
        <v>theater</v>
      </c>
      <c r="R1520" t="str">
        <f>MID(N1520,FIND("/",N1520,1)+1,LEN(N1520))</f>
        <v>plays</v>
      </c>
      <c r="S1520" s="10">
        <f>(((J1520/60)/60)/24)+DATE(1970,1,1)+(-5/24)</f>
        <v>42317.618043981485</v>
      </c>
      <c r="T1520" s="10">
        <f>(((I1520/60)/60)/24)+DATE(1970,1,1)+(-5/24)</f>
        <v>42357.618043981485</v>
      </c>
    </row>
    <row r="1521" spans="1:20" ht="43.2" x14ac:dyDescent="0.3">
      <c r="A1521">
        <v>2376</v>
      </c>
      <c r="B1521" s="3" t="s">
        <v>2376</v>
      </c>
      <c r="C1521" s="3" t="s">
        <v>6485</v>
      </c>
      <c r="D1521">
        <v>3000</v>
      </c>
      <c r="E1521">
        <v>326.33</v>
      </c>
      <c r="F1521" t="s">
        <v>8219</v>
      </c>
      <c r="G1521" t="s">
        <v>8223</v>
      </c>
      <c r="H1521" t="s">
        <v>8245</v>
      </c>
      <c r="I1521">
        <v>1449785566</v>
      </c>
      <c r="J1521">
        <v>1447193566</v>
      </c>
      <c r="K1521" t="b">
        <v>0</v>
      </c>
      <c r="L1521">
        <v>4</v>
      </c>
      <c r="M1521" t="b">
        <v>0</v>
      </c>
      <c r="N1521" t="s">
        <v>8271</v>
      </c>
      <c r="O1521" s="5">
        <f>((E1521/D1521) *100)</f>
        <v>10.877666666666666</v>
      </c>
      <c r="P1521" s="6">
        <f>IF(L1521 = 0, 0, E1521/L1521)</f>
        <v>81.582499999999996</v>
      </c>
      <c r="Q1521" t="str">
        <f>MID(N1521,1,FIND("/",N1521,1)-1)</f>
        <v>technology</v>
      </c>
      <c r="R1521" t="str">
        <f>MID(N1521,FIND("/",N1521,1)+1,LEN(N1521))</f>
        <v>web</v>
      </c>
      <c r="S1521" s="10">
        <f>(((J1521/60)/60)/24)+DATE(1970,1,1)+(-5/24)</f>
        <v>42318.717199074068</v>
      </c>
      <c r="T1521" s="10">
        <f>(((I1521/60)/60)/24)+DATE(1970,1,1)+(-5/24)</f>
        <v>42348.717199074068</v>
      </c>
    </row>
    <row r="1522" spans="1:20" ht="43.2" x14ac:dyDescent="0.3">
      <c r="A1522">
        <v>1046</v>
      </c>
      <c r="B1522" s="3" t="s">
        <v>1046</v>
      </c>
      <c r="C1522" s="3" t="s">
        <v>5155</v>
      </c>
      <c r="D1522">
        <v>3000</v>
      </c>
      <c r="E1522">
        <v>0</v>
      </c>
      <c r="F1522" t="s">
        <v>8219</v>
      </c>
      <c r="G1522" t="s">
        <v>8235</v>
      </c>
      <c r="H1522" t="s">
        <v>8248</v>
      </c>
      <c r="I1522">
        <v>1451161560</v>
      </c>
      <c r="J1522">
        <v>1447273560</v>
      </c>
      <c r="K1522" t="b">
        <v>0</v>
      </c>
      <c r="L1522">
        <v>0</v>
      </c>
      <c r="M1522" t="b">
        <v>0</v>
      </c>
      <c r="N1522" t="s">
        <v>8280</v>
      </c>
      <c r="O1522" s="5">
        <f>((E1522/D1522) *100)</f>
        <v>0</v>
      </c>
      <c r="P1522" s="6">
        <f>IF(L1522 = 0, 0, E1522/L1522)</f>
        <v>0</v>
      </c>
      <c r="Q1522" t="str">
        <f>MID(N1522,1,FIND("/",N1522,1)-1)</f>
        <v>journalism</v>
      </c>
      <c r="R1522" t="str">
        <f>MID(N1522,FIND("/",N1522,1)+1,LEN(N1522))</f>
        <v>audio</v>
      </c>
      <c r="S1522" s="10">
        <f>(((J1522/60)/60)/24)+DATE(1970,1,1)+(-5/24)</f>
        <v>42319.643055555549</v>
      </c>
      <c r="T1522" s="10">
        <f>(((I1522/60)/60)/24)+DATE(1970,1,1)+(-5/24)</f>
        <v>42364.643055555549</v>
      </c>
    </row>
    <row r="1523" spans="1:20" ht="43.2" x14ac:dyDescent="0.3">
      <c r="A1523">
        <v>3422</v>
      </c>
      <c r="B1523" s="3" t="s">
        <v>3420</v>
      </c>
      <c r="C1523" s="3" t="s">
        <v>7531</v>
      </c>
      <c r="D1523">
        <v>3000</v>
      </c>
      <c r="E1523">
        <v>3273</v>
      </c>
      <c r="F1523" t="s">
        <v>8218</v>
      </c>
      <c r="G1523" t="s">
        <v>8224</v>
      </c>
      <c r="H1523" t="s">
        <v>8246</v>
      </c>
      <c r="I1523">
        <v>1450051200</v>
      </c>
      <c r="J1523">
        <v>1447594176</v>
      </c>
      <c r="K1523" t="b">
        <v>0</v>
      </c>
      <c r="L1523">
        <v>46</v>
      </c>
      <c r="M1523" t="b">
        <v>1</v>
      </c>
      <c r="N1523" t="s">
        <v>8270</v>
      </c>
      <c r="O1523" s="5">
        <f>((E1523/D1523) *100)</f>
        <v>109.1</v>
      </c>
      <c r="P1523" s="6">
        <f>IF(L1523 = 0, 0, E1523/L1523)</f>
        <v>71.152173913043484</v>
      </c>
      <c r="Q1523" t="str">
        <f>MID(N1523,1,FIND("/",N1523,1)-1)</f>
        <v>theater</v>
      </c>
      <c r="R1523" t="str">
        <f>MID(N1523,FIND("/",N1523,1)+1,LEN(N1523))</f>
        <v>plays</v>
      </c>
      <c r="S1523" s="10">
        <f>(((J1523/60)/60)/24)+DATE(1970,1,1)+(-5/24)</f>
        <v>42323.353888888887</v>
      </c>
      <c r="T1523" s="10">
        <f>(((I1523/60)/60)/24)+DATE(1970,1,1)+(-5/24)</f>
        <v>42351.791666666664</v>
      </c>
    </row>
    <row r="1524" spans="1:20" ht="43.2" x14ac:dyDescent="0.3">
      <c r="A1524">
        <v>1887</v>
      </c>
      <c r="B1524" s="3" t="s">
        <v>1887</v>
      </c>
      <c r="C1524" s="3" t="s">
        <v>5996</v>
      </c>
      <c r="D1524">
        <v>3000</v>
      </c>
      <c r="E1524">
        <v>3335</v>
      </c>
      <c r="F1524" t="s">
        <v>8218</v>
      </c>
      <c r="G1524" t="s">
        <v>8226</v>
      </c>
      <c r="H1524" t="s">
        <v>8248</v>
      </c>
      <c r="I1524">
        <v>1449178200</v>
      </c>
      <c r="J1524">
        <v>1447614732</v>
      </c>
      <c r="K1524" t="b">
        <v>0</v>
      </c>
      <c r="L1524">
        <v>8</v>
      </c>
      <c r="M1524" t="b">
        <v>1</v>
      </c>
      <c r="N1524" t="s">
        <v>8278</v>
      </c>
      <c r="O1524" s="5">
        <f>((E1524/D1524) *100)</f>
        <v>111.16666666666666</v>
      </c>
      <c r="P1524" s="6">
        <f>IF(L1524 = 0, 0, E1524/L1524)</f>
        <v>416.875</v>
      </c>
      <c r="Q1524" t="str">
        <f>MID(N1524,1,FIND("/",N1524,1)-1)</f>
        <v>music</v>
      </c>
      <c r="R1524" t="str">
        <f>MID(N1524,FIND("/",N1524,1)+1,LEN(N1524))</f>
        <v>indie rock</v>
      </c>
      <c r="S1524" s="10">
        <f>(((J1524/60)/60)/24)+DATE(1970,1,1)+(-5/24)</f>
        <v>42323.591805555552</v>
      </c>
      <c r="T1524" s="10">
        <f>(((I1524/60)/60)/24)+DATE(1970,1,1)+(-5/24)</f>
        <v>42341.687499999993</v>
      </c>
    </row>
    <row r="1525" spans="1:20" ht="28.8" x14ac:dyDescent="0.3">
      <c r="A1525">
        <v>2586</v>
      </c>
      <c r="B1525" s="3" t="s">
        <v>2585</v>
      </c>
      <c r="C1525" s="3" t="s">
        <v>6695</v>
      </c>
      <c r="D1525">
        <v>3000</v>
      </c>
      <c r="E1525">
        <v>5</v>
      </c>
      <c r="F1525" t="s">
        <v>8220</v>
      </c>
      <c r="G1525" t="s">
        <v>8224</v>
      </c>
      <c r="H1525" t="s">
        <v>8246</v>
      </c>
      <c r="I1525">
        <v>1451030136</v>
      </c>
      <c r="J1525">
        <v>1448438136</v>
      </c>
      <c r="K1525" t="b">
        <v>0</v>
      </c>
      <c r="L1525">
        <v>1</v>
      </c>
      <c r="M1525" t="b">
        <v>0</v>
      </c>
      <c r="N1525" t="s">
        <v>8283</v>
      </c>
      <c r="O1525" s="5">
        <f>((E1525/D1525) *100)</f>
        <v>0.16666666666666669</v>
      </c>
      <c r="P1525" s="6">
        <f>IF(L1525 = 0, 0, E1525/L1525)</f>
        <v>5</v>
      </c>
      <c r="Q1525" t="str">
        <f>MID(N1525,1,FIND("/",N1525,1)-1)</f>
        <v>food</v>
      </c>
      <c r="R1525" t="str">
        <f>MID(N1525,FIND("/",N1525,1)+1,LEN(N1525))</f>
        <v>food trucks</v>
      </c>
      <c r="S1525" s="10">
        <f>(((J1525/60)/60)/24)+DATE(1970,1,1)+(-5/24)</f>
        <v>42333.121944444443</v>
      </c>
      <c r="T1525" s="10">
        <f>(((I1525/60)/60)/24)+DATE(1970,1,1)+(-5/24)</f>
        <v>42363.121944444443</v>
      </c>
    </row>
    <row r="1526" spans="1:20" ht="43.2" x14ac:dyDescent="0.3">
      <c r="A1526">
        <v>3960</v>
      </c>
      <c r="B1526" s="3" t="s">
        <v>3956</v>
      </c>
      <c r="C1526" s="3" t="s">
        <v>8066</v>
      </c>
      <c r="D1526">
        <v>3000</v>
      </c>
      <c r="E1526">
        <v>45</v>
      </c>
      <c r="F1526" t="s">
        <v>8220</v>
      </c>
      <c r="G1526" t="s">
        <v>8223</v>
      </c>
      <c r="H1526" t="s">
        <v>8245</v>
      </c>
      <c r="I1526">
        <v>1451852256</v>
      </c>
      <c r="J1526">
        <v>1449260256</v>
      </c>
      <c r="K1526" t="b">
        <v>0</v>
      </c>
      <c r="L1526">
        <v>4</v>
      </c>
      <c r="M1526" t="b">
        <v>0</v>
      </c>
      <c r="N1526" t="s">
        <v>8270</v>
      </c>
      <c r="O1526" s="5">
        <f>((E1526/D1526) *100)</f>
        <v>1.5</v>
      </c>
      <c r="P1526" s="6">
        <f>IF(L1526 = 0, 0, E1526/L1526)</f>
        <v>11.25</v>
      </c>
      <c r="Q1526" t="str">
        <f>MID(N1526,1,FIND("/",N1526,1)-1)</f>
        <v>theater</v>
      </c>
      <c r="R1526" t="str">
        <f>MID(N1526,FIND("/",N1526,1)+1,LEN(N1526))</f>
        <v>plays</v>
      </c>
      <c r="S1526" s="10">
        <f>(((J1526/60)/60)/24)+DATE(1970,1,1)+(-5/24)</f>
        <v>42342.63722222222</v>
      </c>
      <c r="T1526" s="10">
        <f>(((I1526/60)/60)/24)+DATE(1970,1,1)+(-5/24)</f>
        <v>42372.63722222222</v>
      </c>
    </row>
    <row r="1527" spans="1:20" ht="43.2" x14ac:dyDescent="0.3">
      <c r="A1527">
        <v>3008</v>
      </c>
      <c r="B1527" s="3" t="s">
        <v>3007</v>
      </c>
      <c r="C1527" s="3" t="s">
        <v>7117</v>
      </c>
      <c r="D1527">
        <v>3000</v>
      </c>
      <c r="E1527">
        <v>3035</v>
      </c>
      <c r="F1527" t="s">
        <v>8218</v>
      </c>
      <c r="G1527" t="s">
        <v>8223</v>
      </c>
      <c r="H1527" t="s">
        <v>8245</v>
      </c>
      <c r="I1527">
        <v>1453352719</v>
      </c>
      <c r="J1527">
        <v>1450760719</v>
      </c>
      <c r="K1527" t="b">
        <v>0</v>
      </c>
      <c r="L1527">
        <v>26</v>
      </c>
      <c r="M1527" t="b">
        <v>1</v>
      </c>
      <c r="N1527" t="s">
        <v>8302</v>
      </c>
      <c r="O1527" s="5">
        <f>((E1527/D1527) *100)</f>
        <v>101.16666666666667</v>
      </c>
      <c r="P1527" s="6">
        <f>IF(L1527 = 0, 0, E1527/L1527)</f>
        <v>116.73076923076923</v>
      </c>
      <c r="Q1527" t="str">
        <f>MID(N1527,1,FIND("/",N1527,1)-1)</f>
        <v>theater</v>
      </c>
      <c r="R1527" t="str">
        <f>MID(N1527,FIND("/",N1527,1)+1,LEN(N1527))</f>
        <v>spaces</v>
      </c>
      <c r="S1527" s="10">
        <f>(((J1527/60)/60)/24)+DATE(1970,1,1)+(-5/24)</f>
        <v>42360.003692129627</v>
      </c>
      <c r="T1527" s="10">
        <f>(((I1527/60)/60)/24)+DATE(1970,1,1)+(-5/24)</f>
        <v>42390.003692129627</v>
      </c>
    </row>
    <row r="1528" spans="1:20" ht="57.6" x14ac:dyDescent="0.3">
      <c r="A1528">
        <v>378</v>
      </c>
      <c r="B1528" s="3" t="s">
        <v>378</v>
      </c>
      <c r="C1528" s="3" t="s">
        <v>4487</v>
      </c>
      <c r="D1528">
        <v>3000</v>
      </c>
      <c r="E1528">
        <v>3353</v>
      </c>
      <c r="F1528" t="s">
        <v>8218</v>
      </c>
      <c r="G1528" t="s">
        <v>8228</v>
      </c>
      <c r="H1528" t="s">
        <v>8250</v>
      </c>
      <c r="I1528">
        <v>1453765920</v>
      </c>
      <c r="J1528">
        <v>1451655808</v>
      </c>
      <c r="K1528" t="b">
        <v>0</v>
      </c>
      <c r="L1528">
        <v>83</v>
      </c>
      <c r="M1528" t="b">
        <v>1</v>
      </c>
      <c r="N1528" t="s">
        <v>8268</v>
      </c>
      <c r="O1528" s="5">
        <f>((E1528/D1528) *100)</f>
        <v>111.76666666666665</v>
      </c>
      <c r="P1528" s="6">
        <f>IF(L1528 = 0, 0, E1528/L1528)</f>
        <v>40.397590361445786</v>
      </c>
      <c r="Q1528" t="str">
        <f>MID(N1528,1,FIND("/",N1528,1)-1)</f>
        <v>film &amp; video</v>
      </c>
      <c r="R1528" t="str">
        <f>MID(N1528,FIND("/",N1528,1)+1,LEN(N1528))</f>
        <v>documentary</v>
      </c>
      <c r="S1528" s="10">
        <f>(((J1528/60)/60)/24)+DATE(1970,1,1)+(-5/24)</f>
        <v>42370.363518518519</v>
      </c>
      <c r="T1528" s="10">
        <f>(((I1528/60)/60)/24)+DATE(1970,1,1)+(-5/24)</f>
        <v>42394.786111111105</v>
      </c>
    </row>
    <row r="1529" spans="1:20" ht="43.2" x14ac:dyDescent="0.3">
      <c r="A1529">
        <v>3284</v>
      </c>
      <c r="B1529" s="3" t="s">
        <v>3283</v>
      </c>
      <c r="C1529" s="3" t="s">
        <v>7393</v>
      </c>
      <c r="D1529">
        <v>3000</v>
      </c>
      <c r="E1529">
        <v>3048</v>
      </c>
      <c r="F1529" t="s">
        <v>8218</v>
      </c>
      <c r="G1529" t="s">
        <v>8223</v>
      </c>
      <c r="H1529" t="s">
        <v>8245</v>
      </c>
      <c r="I1529">
        <v>1454047140</v>
      </c>
      <c r="J1529">
        <v>1452546853</v>
      </c>
      <c r="K1529" t="b">
        <v>0</v>
      </c>
      <c r="L1529">
        <v>15</v>
      </c>
      <c r="M1529" t="b">
        <v>1</v>
      </c>
      <c r="N1529" t="s">
        <v>8270</v>
      </c>
      <c r="O1529" s="5">
        <f>((E1529/D1529) *100)</f>
        <v>101.6</v>
      </c>
      <c r="P1529" s="6">
        <f>IF(L1529 = 0, 0, E1529/L1529)</f>
        <v>203.2</v>
      </c>
      <c r="Q1529" t="str">
        <f>MID(N1529,1,FIND("/",N1529,1)-1)</f>
        <v>theater</v>
      </c>
      <c r="R1529" t="str">
        <f>MID(N1529,FIND("/",N1529,1)+1,LEN(N1529))</f>
        <v>plays</v>
      </c>
      <c r="S1529" s="10">
        <f>(((J1529/60)/60)/24)+DATE(1970,1,1)+(-5/24)</f>
        <v>42380.676539351851</v>
      </c>
      <c r="T1529" s="10">
        <f>(((I1529/60)/60)/24)+DATE(1970,1,1)+(-5/24)</f>
        <v>42398.040972222218</v>
      </c>
    </row>
    <row r="1530" spans="1:20" ht="57.6" x14ac:dyDescent="0.3">
      <c r="A1530">
        <v>2430</v>
      </c>
      <c r="B1530" s="3" t="s">
        <v>2430</v>
      </c>
      <c r="C1530" s="3" t="s">
        <v>6539</v>
      </c>
      <c r="D1530">
        <v>3000</v>
      </c>
      <c r="E1530">
        <v>21</v>
      </c>
      <c r="F1530" t="s">
        <v>8220</v>
      </c>
      <c r="G1530" t="s">
        <v>8223</v>
      </c>
      <c r="H1530" t="s">
        <v>8245</v>
      </c>
      <c r="I1530">
        <v>1455246504</v>
      </c>
      <c r="J1530">
        <v>1452654504</v>
      </c>
      <c r="K1530" t="b">
        <v>0</v>
      </c>
      <c r="L1530">
        <v>2</v>
      </c>
      <c r="M1530" t="b">
        <v>0</v>
      </c>
      <c r="N1530" t="s">
        <v>8283</v>
      </c>
      <c r="O1530" s="5">
        <f>((E1530/D1530) *100)</f>
        <v>0.70000000000000007</v>
      </c>
      <c r="P1530" s="6">
        <f>IF(L1530 = 0, 0, E1530/L1530)</f>
        <v>10.5</v>
      </c>
      <c r="Q1530" t="str">
        <f>MID(N1530,1,FIND("/",N1530,1)-1)</f>
        <v>food</v>
      </c>
      <c r="R1530" t="str">
        <f>MID(N1530,FIND("/",N1530,1)+1,LEN(N1530))</f>
        <v>food trucks</v>
      </c>
      <c r="S1530" s="10">
        <f>(((J1530/60)/60)/24)+DATE(1970,1,1)+(-5/24)</f>
        <v>42381.922499999993</v>
      </c>
      <c r="T1530" s="10">
        <f>(((I1530/60)/60)/24)+DATE(1970,1,1)+(-5/24)</f>
        <v>42411.922499999993</v>
      </c>
    </row>
    <row r="1531" spans="1:20" ht="43.2" x14ac:dyDescent="0.3">
      <c r="A1531">
        <v>229</v>
      </c>
      <c r="B1531" s="3" t="s">
        <v>230</v>
      </c>
      <c r="C1531" s="3" t="s">
        <v>4338</v>
      </c>
      <c r="D1531">
        <v>3000</v>
      </c>
      <c r="E1531">
        <v>0</v>
      </c>
      <c r="F1531" t="s">
        <v>8220</v>
      </c>
      <c r="G1531" t="s">
        <v>8235</v>
      </c>
      <c r="H1531" t="s">
        <v>8248</v>
      </c>
      <c r="I1531">
        <v>1455402297</v>
      </c>
      <c r="J1531">
        <v>1452810297</v>
      </c>
      <c r="K1531" t="b">
        <v>0</v>
      </c>
      <c r="L1531">
        <v>0</v>
      </c>
      <c r="M1531" t="b">
        <v>0</v>
      </c>
      <c r="N1531" t="s">
        <v>8267</v>
      </c>
      <c r="O1531" s="5">
        <f>((E1531/D1531) *100)</f>
        <v>0</v>
      </c>
      <c r="P1531" s="6">
        <f>IF(L1531 = 0, 0, E1531/L1531)</f>
        <v>0</v>
      </c>
      <c r="Q1531" t="str">
        <f>MID(N1531,1,FIND("/",N1531,1)-1)</f>
        <v>film &amp; video</v>
      </c>
      <c r="R1531" t="str">
        <f>MID(N1531,FIND("/",N1531,1)+1,LEN(N1531))</f>
        <v>drama</v>
      </c>
      <c r="S1531" s="10">
        <f>(((J1531/60)/60)/24)+DATE(1970,1,1)+(-5/24)</f>
        <v>42383.725659722222</v>
      </c>
      <c r="T1531" s="10">
        <f>(((I1531/60)/60)/24)+DATE(1970,1,1)+(-5/24)</f>
        <v>42413.725659722222</v>
      </c>
    </row>
    <row r="1532" spans="1:20" ht="43.2" x14ac:dyDescent="0.3">
      <c r="A1532">
        <v>2590</v>
      </c>
      <c r="B1532" s="3" t="s">
        <v>2589</v>
      </c>
      <c r="C1532" s="3" t="s">
        <v>6699</v>
      </c>
      <c r="D1532">
        <v>3000</v>
      </c>
      <c r="E1532">
        <v>0</v>
      </c>
      <c r="F1532" t="s">
        <v>8220</v>
      </c>
      <c r="G1532" t="s">
        <v>8225</v>
      </c>
      <c r="H1532" t="s">
        <v>8247</v>
      </c>
      <c r="I1532">
        <v>1453817297</v>
      </c>
      <c r="J1532">
        <v>1453212497</v>
      </c>
      <c r="K1532" t="b">
        <v>0</v>
      </c>
      <c r="L1532">
        <v>0</v>
      </c>
      <c r="M1532" t="b">
        <v>0</v>
      </c>
      <c r="N1532" t="s">
        <v>8283</v>
      </c>
      <c r="O1532" s="5">
        <f>((E1532/D1532) *100)</f>
        <v>0</v>
      </c>
      <c r="P1532" s="6">
        <f>IF(L1532 = 0, 0, E1532/L1532)</f>
        <v>0</v>
      </c>
      <c r="Q1532" t="str">
        <f>MID(N1532,1,FIND("/",N1532,1)-1)</f>
        <v>food</v>
      </c>
      <c r="R1532" t="str">
        <f>MID(N1532,FIND("/",N1532,1)+1,LEN(N1532))</f>
        <v>food trucks</v>
      </c>
      <c r="S1532" s="10">
        <f>(((J1532/60)/60)/24)+DATE(1970,1,1)+(-5/24)</f>
        <v>42388.380752314813</v>
      </c>
      <c r="T1532" s="10">
        <f>(((I1532/60)/60)/24)+DATE(1970,1,1)+(-5/24)</f>
        <v>42395.380752314813</v>
      </c>
    </row>
    <row r="1533" spans="1:20" ht="57.6" x14ac:dyDescent="0.3">
      <c r="A1533">
        <v>1418</v>
      </c>
      <c r="B1533" s="3" t="s">
        <v>1418</v>
      </c>
      <c r="C1533" s="3" t="s">
        <v>5527</v>
      </c>
      <c r="D1533">
        <v>3000</v>
      </c>
      <c r="E1533">
        <v>6</v>
      </c>
      <c r="F1533" t="s">
        <v>8220</v>
      </c>
      <c r="G1533" t="s">
        <v>8226</v>
      </c>
      <c r="H1533" t="s">
        <v>8248</v>
      </c>
      <c r="I1533">
        <v>1456397834</v>
      </c>
      <c r="J1533">
        <v>1453805834</v>
      </c>
      <c r="K1533" t="b">
        <v>0</v>
      </c>
      <c r="L1533">
        <v>1</v>
      </c>
      <c r="M1533" t="b">
        <v>0</v>
      </c>
      <c r="N1533" t="s">
        <v>8286</v>
      </c>
      <c r="O1533" s="5">
        <f>((E1533/D1533) *100)</f>
        <v>0.2</v>
      </c>
      <c r="P1533" s="6">
        <f>IF(L1533 = 0, 0, E1533/L1533)</f>
        <v>6</v>
      </c>
      <c r="Q1533" t="str">
        <f>MID(N1533,1,FIND("/",N1533,1)-1)</f>
        <v>publishing</v>
      </c>
      <c r="R1533" t="str">
        <f>MID(N1533,FIND("/",N1533,1)+1,LEN(N1533))</f>
        <v>translations</v>
      </c>
      <c r="S1533" s="10">
        <f>(((J1533/60)/60)/24)+DATE(1970,1,1)+(-5/24)</f>
        <v>42395.248078703698</v>
      </c>
      <c r="T1533" s="10">
        <f>(((I1533/60)/60)/24)+DATE(1970,1,1)+(-5/24)</f>
        <v>42425.248078703698</v>
      </c>
    </row>
    <row r="1534" spans="1:20" ht="43.2" x14ac:dyDescent="0.3">
      <c r="A1534">
        <v>1990</v>
      </c>
      <c r="B1534" s="3" t="s">
        <v>1990</v>
      </c>
      <c r="C1534" s="3" t="s">
        <v>6099</v>
      </c>
      <c r="D1534">
        <v>3000</v>
      </c>
      <c r="E1534">
        <v>509</v>
      </c>
      <c r="F1534" t="s">
        <v>8220</v>
      </c>
      <c r="G1534" t="s">
        <v>8223</v>
      </c>
      <c r="H1534" t="s">
        <v>8245</v>
      </c>
      <c r="I1534">
        <v>1455338532</v>
      </c>
      <c r="J1534">
        <v>1454042532</v>
      </c>
      <c r="K1534" t="b">
        <v>0</v>
      </c>
      <c r="L1534">
        <v>5</v>
      </c>
      <c r="M1534" t="b">
        <v>0</v>
      </c>
      <c r="N1534" t="s">
        <v>8295</v>
      </c>
      <c r="O1534" s="5">
        <f>((E1534/D1534) *100)</f>
        <v>16.966666666666665</v>
      </c>
      <c r="P1534" s="6">
        <f>IF(L1534 = 0, 0, E1534/L1534)</f>
        <v>101.8</v>
      </c>
      <c r="Q1534" t="str">
        <f>MID(N1534,1,FIND("/",N1534,1)-1)</f>
        <v>photography</v>
      </c>
      <c r="R1534" t="str">
        <f>MID(N1534,FIND("/",N1534,1)+1,LEN(N1534))</f>
        <v>people</v>
      </c>
      <c r="S1534" s="10">
        <f>(((J1534/60)/60)/24)+DATE(1970,1,1)+(-5/24)</f>
        <v>42397.987638888888</v>
      </c>
      <c r="T1534" s="10">
        <f>(((I1534/60)/60)/24)+DATE(1970,1,1)+(-5/24)</f>
        <v>42412.987638888888</v>
      </c>
    </row>
    <row r="1535" spans="1:20" ht="43.2" x14ac:dyDescent="0.3">
      <c r="A1535">
        <v>3003</v>
      </c>
      <c r="B1535" s="3" t="s">
        <v>3002</v>
      </c>
      <c r="C1535" s="3" t="s">
        <v>7112</v>
      </c>
      <c r="D1535">
        <v>3000</v>
      </c>
      <c r="E1535">
        <v>3035</v>
      </c>
      <c r="F1535" t="s">
        <v>8218</v>
      </c>
      <c r="G1535" t="s">
        <v>8223</v>
      </c>
      <c r="H1535" t="s">
        <v>8245</v>
      </c>
      <c r="I1535">
        <v>1456811940</v>
      </c>
      <c r="J1535">
        <v>1454098976</v>
      </c>
      <c r="K1535" t="b">
        <v>0</v>
      </c>
      <c r="L1535">
        <v>17</v>
      </c>
      <c r="M1535" t="b">
        <v>1</v>
      </c>
      <c r="N1535" t="s">
        <v>8302</v>
      </c>
      <c r="O1535" s="5">
        <f>((E1535/D1535) *100)</f>
        <v>101.16666666666667</v>
      </c>
      <c r="P1535" s="6">
        <f>IF(L1535 = 0, 0, E1535/L1535)</f>
        <v>178.52941176470588</v>
      </c>
      <c r="Q1535" t="str">
        <f>MID(N1535,1,FIND("/",N1535,1)-1)</f>
        <v>theater</v>
      </c>
      <c r="R1535" t="str">
        <f>MID(N1535,FIND("/",N1535,1)+1,LEN(N1535))</f>
        <v>spaces</v>
      </c>
      <c r="S1535" s="10">
        <f>(((J1535/60)/60)/24)+DATE(1970,1,1)+(-5/24)</f>
        <v>42398.640925925924</v>
      </c>
      <c r="T1535" s="10">
        <f>(((I1535/60)/60)/24)+DATE(1970,1,1)+(-5/24)</f>
        <v>42430.040972222218</v>
      </c>
    </row>
    <row r="1536" spans="1:20" ht="43.2" x14ac:dyDescent="0.3">
      <c r="A1536">
        <v>3583</v>
      </c>
      <c r="B1536" s="3" t="s">
        <v>3581</v>
      </c>
      <c r="C1536" s="3" t="s">
        <v>7692</v>
      </c>
      <c r="D1536">
        <v>3000</v>
      </c>
      <c r="E1536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8270</v>
      </c>
      <c r="O1536" s="5">
        <f>((E1536/D1536) *100)</f>
        <v>108.5</v>
      </c>
      <c r="P1536" s="6">
        <f>IF(L1536 = 0, 0, E1536/L1536)</f>
        <v>135.625</v>
      </c>
      <c r="Q1536" t="str">
        <f>MID(N1536,1,FIND("/",N1536,1)-1)</f>
        <v>theater</v>
      </c>
      <c r="R1536" t="str">
        <f>MID(N1536,FIND("/",N1536,1)+1,LEN(N1536))</f>
        <v>plays</v>
      </c>
      <c r="S1536" s="10">
        <f>(((J1536/60)/60)/24)+DATE(1970,1,1)+(-5/24)</f>
        <v>42418.217650462961</v>
      </c>
      <c r="T1536" s="10">
        <f>(((I1536/60)/60)/24)+DATE(1970,1,1)+(-5/24)</f>
        <v>42478.175983796296</v>
      </c>
    </row>
    <row r="1537" spans="1:20" ht="43.2" x14ac:dyDescent="0.3">
      <c r="A1537">
        <v>3364</v>
      </c>
      <c r="B1537" s="3" t="s">
        <v>3362</v>
      </c>
      <c r="C1537" s="3" t="s">
        <v>7473</v>
      </c>
      <c r="D1537">
        <v>3000</v>
      </c>
      <c r="E1537">
        <v>3178</v>
      </c>
      <c r="F1537" t="s">
        <v>8218</v>
      </c>
      <c r="G1537" t="s">
        <v>8224</v>
      </c>
      <c r="H1537" t="s">
        <v>8246</v>
      </c>
      <c r="I1537">
        <v>1458075600</v>
      </c>
      <c r="J1537">
        <v>1456183649</v>
      </c>
      <c r="K1537" t="b">
        <v>0</v>
      </c>
      <c r="L1537">
        <v>72</v>
      </c>
      <c r="M1537" t="b">
        <v>1</v>
      </c>
      <c r="N1537" t="s">
        <v>8270</v>
      </c>
      <c r="O1537" s="5">
        <f>((E1537/D1537) *100)</f>
        <v>105.93333333333332</v>
      </c>
      <c r="P1537" s="6">
        <f>IF(L1537 = 0, 0, E1537/L1537)</f>
        <v>44.138888888888886</v>
      </c>
      <c r="Q1537" t="str">
        <f>MID(N1537,1,FIND("/",N1537,1)-1)</f>
        <v>theater</v>
      </c>
      <c r="R1537" t="str">
        <f>MID(N1537,FIND("/",N1537,1)+1,LEN(N1537))</f>
        <v>plays</v>
      </c>
      <c r="S1537" s="10">
        <f>(((J1537/60)/60)/24)+DATE(1970,1,1)+(-5/24)</f>
        <v>42422.769085648142</v>
      </c>
      <c r="T1537" s="10">
        <f>(((I1537/60)/60)/24)+DATE(1970,1,1)+(-5/24)</f>
        <v>42444.666666666664</v>
      </c>
    </row>
    <row r="1538" spans="1:20" ht="43.2" x14ac:dyDescent="0.3">
      <c r="A1538">
        <v>522</v>
      </c>
      <c r="B1538" s="3" t="s">
        <v>522</v>
      </c>
      <c r="C1538" s="3" t="s">
        <v>4631</v>
      </c>
      <c r="D1538">
        <v>3000</v>
      </c>
      <c r="E1538">
        <v>3440</v>
      </c>
      <c r="F1538" t="s">
        <v>8218</v>
      </c>
      <c r="G1538" t="s">
        <v>8223</v>
      </c>
      <c r="H1538" t="s">
        <v>8245</v>
      </c>
      <c r="I1538">
        <v>1458518325</v>
      </c>
      <c r="J1538">
        <v>1456793925</v>
      </c>
      <c r="K1538" t="b">
        <v>0</v>
      </c>
      <c r="L1538">
        <v>31</v>
      </c>
      <c r="M1538" t="b">
        <v>1</v>
      </c>
      <c r="N1538" t="s">
        <v>8270</v>
      </c>
      <c r="O1538" s="5">
        <f>((E1538/D1538) *100)</f>
        <v>114.66666666666667</v>
      </c>
      <c r="P1538" s="6">
        <f>IF(L1538 = 0, 0, E1538/L1538)</f>
        <v>110.96774193548387</v>
      </c>
      <c r="Q1538" t="str">
        <f>MID(N1538,1,FIND("/",N1538,1)-1)</f>
        <v>theater</v>
      </c>
      <c r="R1538" t="str">
        <f>MID(N1538,FIND("/",N1538,1)+1,LEN(N1538))</f>
        <v>plays</v>
      </c>
      <c r="S1538" s="10">
        <f>(((J1538/60)/60)/24)+DATE(1970,1,1)+(-5/24)</f>
        <v>42429.832465277774</v>
      </c>
      <c r="T1538" s="10">
        <f>(((I1538/60)/60)/24)+DATE(1970,1,1)+(-5/24)</f>
        <v>42449.790798611109</v>
      </c>
    </row>
    <row r="1539" spans="1:20" ht="43.2" x14ac:dyDescent="0.3">
      <c r="A1539">
        <v>3661</v>
      </c>
      <c r="B1539" s="3" t="s">
        <v>3657</v>
      </c>
      <c r="C1539" s="3" t="s">
        <v>7770</v>
      </c>
      <c r="D1539">
        <v>3000</v>
      </c>
      <c r="E1539">
        <v>3330</v>
      </c>
      <c r="F1539" t="s">
        <v>8218</v>
      </c>
      <c r="G1539" t="s">
        <v>8223</v>
      </c>
      <c r="H1539" t="s">
        <v>8245</v>
      </c>
      <c r="I1539">
        <v>1460260800</v>
      </c>
      <c r="J1539">
        <v>1458336672</v>
      </c>
      <c r="K1539" t="b">
        <v>0</v>
      </c>
      <c r="L1539">
        <v>36</v>
      </c>
      <c r="M1539" t="b">
        <v>1</v>
      </c>
      <c r="N1539" t="s">
        <v>8270</v>
      </c>
      <c r="O1539" s="5">
        <f>((E1539/D1539) *100)</f>
        <v>111.00000000000001</v>
      </c>
      <c r="P1539" s="6">
        <f>IF(L1539 = 0, 0, E1539/L1539)</f>
        <v>92.5</v>
      </c>
      <c r="Q1539" t="str">
        <f>MID(N1539,1,FIND("/",N1539,1)-1)</f>
        <v>theater</v>
      </c>
      <c r="R1539" t="str">
        <f>MID(N1539,FIND("/",N1539,1)+1,LEN(N1539))</f>
        <v>plays</v>
      </c>
      <c r="S1539" s="10">
        <f>(((J1539/60)/60)/24)+DATE(1970,1,1)+(-5/24)</f>
        <v>42447.688333333332</v>
      </c>
      <c r="T1539" s="10">
        <f>(((I1539/60)/60)/24)+DATE(1970,1,1)+(-5/24)</f>
        <v>42469.958333333336</v>
      </c>
    </row>
    <row r="1540" spans="1:20" ht="43.2" x14ac:dyDescent="0.3">
      <c r="A1540">
        <v>3604</v>
      </c>
      <c r="B1540" s="3" t="s">
        <v>3602</v>
      </c>
      <c r="C1540" s="3" t="s">
        <v>7713</v>
      </c>
      <c r="D1540">
        <v>3000</v>
      </c>
      <c r="E1540">
        <v>3385</v>
      </c>
      <c r="F1540" t="s">
        <v>8218</v>
      </c>
      <c r="G1540" t="s">
        <v>8223</v>
      </c>
      <c r="H1540" t="s">
        <v>8245</v>
      </c>
      <c r="I1540">
        <v>1461913140</v>
      </c>
      <c r="J1540">
        <v>1461370956</v>
      </c>
      <c r="K1540" t="b">
        <v>0</v>
      </c>
      <c r="L1540">
        <v>69</v>
      </c>
      <c r="M1540" t="b">
        <v>1</v>
      </c>
      <c r="N1540" t="s">
        <v>8270</v>
      </c>
      <c r="O1540" s="5">
        <f>((E1540/D1540) *100)</f>
        <v>112.83333333333334</v>
      </c>
      <c r="P1540" s="6">
        <f>IF(L1540 = 0, 0, E1540/L1540)</f>
        <v>49.05797101449275</v>
      </c>
      <c r="Q1540" t="str">
        <f>MID(N1540,1,FIND("/",N1540,1)-1)</f>
        <v>theater</v>
      </c>
      <c r="R1540" t="str">
        <f>MID(N1540,FIND("/",N1540,1)+1,LEN(N1540))</f>
        <v>plays</v>
      </c>
      <c r="S1540" s="10">
        <f>(((J1540/60)/60)/24)+DATE(1970,1,1)+(-5/24)</f>
        <v>42482.80736111111</v>
      </c>
      <c r="T1540" s="10">
        <f>(((I1540/60)/60)/24)+DATE(1970,1,1)+(-5/24)</f>
        <v>42489.082638888889</v>
      </c>
    </row>
    <row r="1541" spans="1:20" ht="43.2" x14ac:dyDescent="0.3">
      <c r="A1541">
        <v>1300</v>
      </c>
      <c r="B1541" s="3" t="s">
        <v>1300</v>
      </c>
      <c r="C1541" s="3" t="s">
        <v>5409</v>
      </c>
      <c r="D1541">
        <v>3000</v>
      </c>
      <c r="E1541">
        <v>4050</v>
      </c>
      <c r="F1541" t="s">
        <v>8218</v>
      </c>
      <c r="G1541" t="s">
        <v>8223</v>
      </c>
      <c r="H1541" t="s">
        <v>8245</v>
      </c>
      <c r="I1541">
        <v>1464807420</v>
      </c>
      <c r="J1541">
        <v>1461427938</v>
      </c>
      <c r="K1541" t="b">
        <v>0</v>
      </c>
      <c r="L1541">
        <v>24</v>
      </c>
      <c r="M1541" t="b">
        <v>1</v>
      </c>
      <c r="N1541" t="s">
        <v>8270</v>
      </c>
      <c r="O1541" s="5">
        <f>((E1541/D1541) *100)</f>
        <v>135</v>
      </c>
      <c r="P1541" s="6">
        <f>IF(L1541 = 0, 0, E1541/L1541)</f>
        <v>168.75</v>
      </c>
      <c r="Q1541" t="str">
        <f>MID(N1541,1,FIND("/",N1541,1)-1)</f>
        <v>theater</v>
      </c>
      <c r="R1541" t="str">
        <f>MID(N1541,FIND("/",N1541,1)+1,LEN(N1541))</f>
        <v>plays</v>
      </c>
      <c r="S1541" s="10">
        <f>(((J1541/60)/60)/24)+DATE(1970,1,1)+(-5/24)</f>
        <v>42483.466874999998</v>
      </c>
      <c r="T1541" s="10">
        <f>(((I1541/60)/60)/24)+DATE(1970,1,1)+(-5/24)</f>
        <v>42522.581249999996</v>
      </c>
    </row>
    <row r="1542" spans="1:20" ht="43.2" x14ac:dyDescent="0.3">
      <c r="A1542">
        <v>2444</v>
      </c>
      <c r="B1542" s="3" t="s">
        <v>2444</v>
      </c>
      <c r="C1542" s="3" t="s">
        <v>6553</v>
      </c>
      <c r="D1542">
        <v>3000</v>
      </c>
      <c r="E1542">
        <v>3258</v>
      </c>
      <c r="F1542" t="s">
        <v>8218</v>
      </c>
      <c r="G1542" t="s">
        <v>8223</v>
      </c>
      <c r="H1542" t="s">
        <v>8245</v>
      </c>
      <c r="I1542">
        <v>1464199591</v>
      </c>
      <c r="J1542">
        <v>1461607591</v>
      </c>
      <c r="K1542" t="b">
        <v>0</v>
      </c>
      <c r="L1542">
        <v>61</v>
      </c>
      <c r="M1542" t="b">
        <v>1</v>
      </c>
      <c r="N1542" t="s">
        <v>8297</v>
      </c>
      <c r="O1542" s="5">
        <f>((E1542/D1542) *100)</f>
        <v>108.60000000000001</v>
      </c>
      <c r="P1542" s="6">
        <f>IF(L1542 = 0, 0, E1542/L1542)</f>
        <v>53.409836065573771</v>
      </c>
      <c r="Q1542" t="str">
        <f>MID(N1542,1,FIND("/",N1542,1)-1)</f>
        <v>food</v>
      </c>
      <c r="R1542" t="str">
        <f>MID(N1542,FIND("/",N1542,1)+1,LEN(N1542))</f>
        <v>small batch</v>
      </c>
      <c r="S1542" s="10">
        <f>(((J1542/60)/60)/24)+DATE(1970,1,1)+(-5/24)</f>
        <v>42485.54619212963</v>
      </c>
      <c r="T1542" s="10">
        <f>(((I1542/60)/60)/24)+DATE(1970,1,1)+(-5/24)</f>
        <v>42515.54619212963</v>
      </c>
    </row>
    <row r="1543" spans="1:20" ht="43.2" x14ac:dyDescent="0.3">
      <c r="A1543">
        <v>3410</v>
      </c>
      <c r="B1543" s="3" t="s">
        <v>3408</v>
      </c>
      <c r="C1543" s="3" t="s">
        <v>7519</v>
      </c>
      <c r="D1543">
        <v>3000</v>
      </c>
      <c r="E1543">
        <v>3255</v>
      </c>
      <c r="F1543" t="s">
        <v>8218</v>
      </c>
      <c r="G1543" t="s">
        <v>8223</v>
      </c>
      <c r="H1543" t="s">
        <v>8245</v>
      </c>
      <c r="I1543">
        <v>1465196400</v>
      </c>
      <c r="J1543">
        <v>1462841990</v>
      </c>
      <c r="K1543" t="b">
        <v>0</v>
      </c>
      <c r="L1543">
        <v>40</v>
      </c>
      <c r="M1543" t="b">
        <v>1</v>
      </c>
      <c r="N1543" t="s">
        <v>8270</v>
      </c>
      <c r="O1543" s="5">
        <f>((E1543/D1543) *100)</f>
        <v>108.5</v>
      </c>
      <c r="P1543" s="6">
        <f>IF(L1543 = 0, 0, E1543/L1543)</f>
        <v>81.375</v>
      </c>
      <c r="Q1543" t="str">
        <f>MID(N1543,1,FIND("/",N1543,1)-1)</f>
        <v>theater</v>
      </c>
      <c r="R1543" t="str">
        <f>MID(N1543,FIND("/",N1543,1)+1,LEN(N1543))</f>
        <v>plays</v>
      </c>
      <c r="S1543" s="10">
        <f>(((J1543/60)/60)/24)+DATE(1970,1,1)+(-5/24)</f>
        <v>42499.83321759259</v>
      </c>
      <c r="T1543" s="10">
        <f>(((I1543/60)/60)/24)+DATE(1970,1,1)+(-5/24)</f>
        <v>42527.083333333336</v>
      </c>
    </row>
    <row r="1544" spans="1:20" ht="43.2" x14ac:dyDescent="0.3">
      <c r="A1544">
        <v>4079</v>
      </c>
      <c r="B1544" s="3" t="s">
        <v>4074</v>
      </c>
      <c r="C1544" s="3" t="s">
        <v>8181</v>
      </c>
      <c r="D1544">
        <v>3000</v>
      </c>
      <c r="E1544">
        <v>5</v>
      </c>
      <c r="F1544" t="s">
        <v>8220</v>
      </c>
      <c r="G1544" t="s">
        <v>8223</v>
      </c>
      <c r="H1544" t="s">
        <v>8245</v>
      </c>
      <c r="I1544">
        <v>1466375521</v>
      </c>
      <c r="J1544">
        <v>1463783521</v>
      </c>
      <c r="K1544" t="b">
        <v>0</v>
      </c>
      <c r="L1544">
        <v>1</v>
      </c>
      <c r="M1544" t="b">
        <v>0</v>
      </c>
      <c r="N1544" t="s">
        <v>8270</v>
      </c>
      <c r="O1544" s="5">
        <f>((E1544/D1544) *100)</f>
        <v>0.16666666666666669</v>
      </c>
      <c r="P1544" s="6">
        <f>IF(L1544 = 0, 0, E1544/L1544)</f>
        <v>5</v>
      </c>
      <c r="Q1544" t="str">
        <f>MID(N1544,1,FIND("/",N1544,1)-1)</f>
        <v>theater</v>
      </c>
      <c r="R1544" t="str">
        <f>MID(N1544,FIND("/",N1544,1)+1,LEN(N1544))</f>
        <v>plays</v>
      </c>
      <c r="S1544" s="10">
        <f>(((J1544/60)/60)/24)+DATE(1970,1,1)+(-5/24)</f>
        <v>42510.730567129627</v>
      </c>
      <c r="T1544" s="10">
        <f>(((I1544/60)/60)/24)+DATE(1970,1,1)+(-5/24)</f>
        <v>42540.730567129627</v>
      </c>
    </row>
    <row r="1545" spans="1:20" ht="43.2" x14ac:dyDescent="0.3">
      <c r="A1545">
        <v>4080</v>
      </c>
      <c r="B1545" s="3" t="s">
        <v>4075</v>
      </c>
      <c r="C1545" s="3" t="s">
        <v>8182</v>
      </c>
      <c r="D1545">
        <v>3000</v>
      </c>
      <c r="E1545">
        <v>0</v>
      </c>
      <c r="F1545" t="s">
        <v>8220</v>
      </c>
      <c r="G1545" t="s">
        <v>8223</v>
      </c>
      <c r="H1545" t="s">
        <v>8245</v>
      </c>
      <c r="I1545">
        <v>1465930440</v>
      </c>
      <c r="J1545">
        <v>1463849116</v>
      </c>
      <c r="K1545" t="b">
        <v>0</v>
      </c>
      <c r="L1545">
        <v>0</v>
      </c>
      <c r="M1545" t="b">
        <v>0</v>
      </c>
      <c r="N1545" t="s">
        <v>8270</v>
      </c>
      <c r="O1545" s="5">
        <f>((E1545/D1545) *100)</f>
        <v>0</v>
      </c>
      <c r="P1545" s="6">
        <f>IF(L1545 = 0, 0, E1545/L1545)</f>
        <v>0</v>
      </c>
      <c r="Q1545" t="str">
        <f>MID(N1545,1,FIND("/",N1545,1)-1)</f>
        <v>theater</v>
      </c>
      <c r="R1545" t="str">
        <f>MID(N1545,FIND("/",N1545,1)+1,LEN(N1545))</f>
        <v>plays</v>
      </c>
      <c r="S1545" s="10">
        <f>(((J1545/60)/60)/24)+DATE(1970,1,1)+(-5/24)</f>
        <v>42511.489768518521</v>
      </c>
      <c r="T1545" s="10">
        <f>(((I1545/60)/60)/24)+DATE(1970,1,1)+(-5/24)</f>
        <v>42535.57916666667</v>
      </c>
    </row>
    <row r="1546" spans="1:20" ht="57.6" x14ac:dyDescent="0.3">
      <c r="A1546">
        <v>3702</v>
      </c>
      <c r="B1546" s="3" t="s">
        <v>3698</v>
      </c>
      <c r="C1546" s="3" t="s">
        <v>7811</v>
      </c>
      <c r="D1546">
        <v>3000</v>
      </c>
      <c r="E1546">
        <v>3275</v>
      </c>
      <c r="F1546" t="s">
        <v>8218</v>
      </c>
      <c r="G1546" t="s">
        <v>8224</v>
      </c>
      <c r="H1546" t="s">
        <v>8246</v>
      </c>
      <c r="I1546">
        <v>1468191540</v>
      </c>
      <c r="J1546">
        <v>1464958484</v>
      </c>
      <c r="K1546" t="b">
        <v>0</v>
      </c>
      <c r="L1546">
        <v>21</v>
      </c>
      <c r="M1546" t="b">
        <v>1</v>
      </c>
      <c r="N1546" t="s">
        <v>8270</v>
      </c>
      <c r="O1546" s="5">
        <f>((E1546/D1546) *100)</f>
        <v>109.16666666666666</v>
      </c>
      <c r="P1546" s="6">
        <f>IF(L1546 = 0, 0, E1546/L1546)</f>
        <v>155.95238095238096</v>
      </c>
      <c r="Q1546" t="str">
        <f>MID(N1546,1,FIND("/",N1546,1)-1)</f>
        <v>theater</v>
      </c>
      <c r="R1546" t="str">
        <f>MID(N1546,FIND("/",N1546,1)+1,LEN(N1546))</f>
        <v>plays</v>
      </c>
      <c r="S1546" s="10">
        <f>(((J1546/60)/60)/24)+DATE(1970,1,1)+(-5/24)</f>
        <v>42524.329675925925</v>
      </c>
      <c r="T1546" s="10">
        <f>(((I1546/60)/60)/24)+DATE(1970,1,1)+(-5/24)</f>
        <v>42561.749305555553</v>
      </c>
    </row>
    <row r="1547" spans="1:20" ht="43.2" x14ac:dyDescent="0.3">
      <c r="A1547">
        <v>431</v>
      </c>
      <c r="B1547" s="3" t="s">
        <v>431</v>
      </c>
      <c r="C1547" s="3" t="s">
        <v>4540</v>
      </c>
      <c r="D1547">
        <v>3000</v>
      </c>
      <c r="E1547">
        <v>415</v>
      </c>
      <c r="F1547" t="s">
        <v>8220</v>
      </c>
      <c r="G1547" t="s">
        <v>8224</v>
      </c>
      <c r="H1547" t="s">
        <v>8246</v>
      </c>
      <c r="I1547">
        <v>1467752083</v>
      </c>
      <c r="J1547">
        <v>1465160083</v>
      </c>
      <c r="K1547" t="b">
        <v>0</v>
      </c>
      <c r="L1547">
        <v>8</v>
      </c>
      <c r="M1547" t="b">
        <v>0</v>
      </c>
      <c r="N1547" t="s">
        <v>8269</v>
      </c>
      <c r="O1547" s="5">
        <f>((E1547/D1547) *100)</f>
        <v>13.833333333333334</v>
      </c>
      <c r="P1547" s="6">
        <f>IF(L1547 = 0, 0, E1547/L1547)</f>
        <v>51.875</v>
      </c>
      <c r="Q1547" t="str">
        <f>MID(N1547,1,FIND("/",N1547,1)-1)</f>
        <v>film &amp; video</v>
      </c>
      <c r="R1547" t="str">
        <f>MID(N1547,FIND("/",N1547,1)+1,LEN(N1547))</f>
        <v>animation</v>
      </c>
      <c r="S1547" s="10">
        <f>(((J1547/60)/60)/24)+DATE(1970,1,1)+(-5/24)</f>
        <v>42526.662997685176</v>
      </c>
      <c r="T1547" s="10">
        <f>(((I1547/60)/60)/24)+DATE(1970,1,1)+(-5/24)</f>
        <v>42556.662997685176</v>
      </c>
    </row>
    <row r="1548" spans="1:20" ht="43.2" x14ac:dyDescent="0.3">
      <c r="A1548">
        <v>3301</v>
      </c>
      <c r="B1548" s="3" t="s">
        <v>3300</v>
      </c>
      <c r="C1548" s="3" t="s">
        <v>7410</v>
      </c>
      <c r="D1548">
        <v>3000</v>
      </c>
      <c r="E1548">
        <v>4004</v>
      </c>
      <c r="F1548" t="s">
        <v>8218</v>
      </c>
      <c r="G1548" t="s">
        <v>8223</v>
      </c>
      <c r="H1548" t="s">
        <v>8245</v>
      </c>
      <c r="I1548">
        <v>1470034740</v>
      </c>
      <c r="J1548">
        <v>1466185176</v>
      </c>
      <c r="K1548" t="b">
        <v>0</v>
      </c>
      <c r="L1548">
        <v>70</v>
      </c>
      <c r="M1548" t="b">
        <v>1</v>
      </c>
      <c r="N1548" t="s">
        <v>8270</v>
      </c>
      <c r="O1548" s="5">
        <f>((E1548/D1548) *100)</f>
        <v>133.46666666666667</v>
      </c>
      <c r="P1548" s="6">
        <f>IF(L1548 = 0, 0, E1548/L1548)</f>
        <v>57.2</v>
      </c>
      <c r="Q1548" t="str">
        <f>MID(N1548,1,FIND("/",N1548,1)-1)</f>
        <v>theater</v>
      </c>
      <c r="R1548" t="str">
        <f>MID(N1548,FIND("/",N1548,1)+1,LEN(N1548))</f>
        <v>plays</v>
      </c>
      <c r="S1548" s="10">
        <f>(((J1548/60)/60)/24)+DATE(1970,1,1)+(-5/24)</f>
        <v>42538.527500000004</v>
      </c>
      <c r="T1548" s="10">
        <f>(((I1548/60)/60)/24)+DATE(1970,1,1)+(-5/24)</f>
        <v>42583.082638888889</v>
      </c>
    </row>
    <row r="1549" spans="1:20" ht="72" x14ac:dyDescent="0.3">
      <c r="A1549">
        <v>3624</v>
      </c>
      <c r="B1549" s="3" t="s">
        <v>3621</v>
      </c>
      <c r="C1549" s="3" t="s">
        <v>7733</v>
      </c>
      <c r="D1549">
        <v>3000</v>
      </c>
      <c r="E1549">
        <v>3148</v>
      </c>
      <c r="F1549" t="s">
        <v>8218</v>
      </c>
      <c r="G1549" t="s">
        <v>8223</v>
      </c>
      <c r="H1549" t="s">
        <v>8245</v>
      </c>
      <c r="I1549">
        <v>1471977290</v>
      </c>
      <c r="J1549">
        <v>1466793290</v>
      </c>
      <c r="K1549" t="b">
        <v>0</v>
      </c>
      <c r="L1549">
        <v>39</v>
      </c>
      <c r="M1549" t="b">
        <v>1</v>
      </c>
      <c r="N1549" t="s">
        <v>8270</v>
      </c>
      <c r="O1549" s="5">
        <f>((E1549/D1549) *100)</f>
        <v>104.93333333333332</v>
      </c>
      <c r="P1549" s="6">
        <f>IF(L1549 = 0, 0, E1549/L1549)</f>
        <v>80.717948717948715</v>
      </c>
      <c r="Q1549" t="str">
        <f>MID(N1549,1,FIND("/",N1549,1)-1)</f>
        <v>theater</v>
      </c>
      <c r="R1549" t="str">
        <f>MID(N1549,FIND("/",N1549,1)+1,LEN(N1549))</f>
        <v>plays</v>
      </c>
      <c r="S1549" s="10">
        <f>(((J1549/60)/60)/24)+DATE(1970,1,1)+(-5/24)</f>
        <v>42545.565856481473</v>
      </c>
      <c r="T1549" s="10">
        <f>(((I1549/60)/60)/24)+DATE(1970,1,1)+(-5/24)</f>
        <v>42605.565856481473</v>
      </c>
    </row>
    <row r="1550" spans="1:20" ht="43.2" x14ac:dyDescent="0.3">
      <c r="A1550">
        <v>3606</v>
      </c>
      <c r="B1550" s="3" t="s">
        <v>3604</v>
      </c>
      <c r="C1550" s="3" t="s">
        <v>7715</v>
      </c>
      <c r="D1550">
        <v>3000</v>
      </c>
      <c r="E1550">
        <v>3908</v>
      </c>
      <c r="F1550" t="s">
        <v>8218</v>
      </c>
      <c r="G1550" t="s">
        <v>8224</v>
      </c>
      <c r="H1550" t="s">
        <v>8246</v>
      </c>
      <c r="I1550">
        <v>1471185057</v>
      </c>
      <c r="J1550">
        <v>1468593057</v>
      </c>
      <c r="K1550" t="b">
        <v>0</v>
      </c>
      <c r="L1550">
        <v>64</v>
      </c>
      <c r="M1550" t="b">
        <v>1</v>
      </c>
      <c r="N1550" t="s">
        <v>8270</v>
      </c>
      <c r="O1550" s="5">
        <f>((E1550/D1550) *100)</f>
        <v>130.26666666666665</v>
      </c>
      <c r="P1550" s="6">
        <f>IF(L1550 = 0, 0, E1550/L1550)</f>
        <v>61.0625</v>
      </c>
      <c r="Q1550" t="str">
        <f>MID(N1550,1,FIND("/",N1550,1)-1)</f>
        <v>theater</v>
      </c>
      <c r="R1550" t="str">
        <f>MID(N1550,FIND("/",N1550,1)+1,LEN(N1550))</f>
        <v>plays</v>
      </c>
      <c r="S1550" s="10">
        <f>(((J1550/60)/60)/24)+DATE(1970,1,1)+(-5/24)</f>
        <v>42566.396493055552</v>
      </c>
      <c r="T1550" s="10">
        <f>(((I1550/60)/60)/24)+DATE(1970,1,1)+(-5/24)</f>
        <v>42596.396493055552</v>
      </c>
    </row>
    <row r="1551" spans="1:20" ht="43.2" x14ac:dyDescent="0.3">
      <c r="A1551">
        <v>3033</v>
      </c>
      <c r="B1551" s="3" t="s">
        <v>3032</v>
      </c>
      <c r="C1551" s="3" t="s">
        <v>7142</v>
      </c>
      <c r="D1551">
        <v>3000</v>
      </c>
      <c r="E1551">
        <v>4396</v>
      </c>
      <c r="F1551" t="s">
        <v>8218</v>
      </c>
      <c r="G1551" t="s">
        <v>8223</v>
      </c>
      <c r="H1551" t="s">
        <v>8245</v>
      </c>
      <c r="I1551">
        <v>1471487925</v>
      </c>
      <c r="J1551">
        <v>1468895925</v>
      </c>
      <c r="K1551" t="b">
        <v>0</v>
      </c>
      <c r="L1551">
        <v>23</v>
      </c>
      <c r="M1551" t="b">
        <v>1</v>
      </c>
      <c r="N1551" t="s">
        <v>8302</v>
      </c>
      <c r="O1551" s="5">
        <f>((E1551/D1551) *100)</f>
        <v>146.53333333333333</v>
      </c>
      <c r="P1551" s="6">
        <f>IF(L1551 = 0, 0, E1551/L1551)</f>
        <v>191.13043478260869</v>
      </c>
      <c r="Q1551" t="str">
        <f>MID(N1551,1,FIND("/",N1551,1)-1)</f>
        <v>theater</v>
      </c>
      <c r="R1551" t="str">
        <f>MID(N1551,FIND("/",N1551,1)+1,LEN(N1551))</f>
        <v>spaces</v>
      </c>
      <c r="S1551" s="10">
        <f>(((J1551/60)/60)/24)+DATE(1970,1,1)+(-5/24)</f>
        <v>42569.901909722219</v>
      </c>
      <c r="T1551" s="10">
        <f>(((I1551/60)/60)/24)+DATE(1970,1,1)+(-5/24)</f>
        <v>42599.901909722219</v>
      </c>
    </row>
    <row r="1552" spans="1:20" ht="57.6" x14ac:dyDescent="0.3">
      <c r="A1552">
        <v>3496</v>
      </c>
      <c r="B1552" s="3" t="s">
        <v>3494</v>
      </c>
      <c r="C1552" s="3" t="s">
        <v>7605</v>
      </c>
      <c r="D1552">
        <v>3000</v>
      </c>
      <c r="E1552">
        <v>3732</v>
      </c>
      <c r="F1552" t="s">
        <v>8218</v>
      </c>
      <c r="G1552" t="s">
        <v>8223</v>
      </c>
      <c r="H1552" t="s">
        <v>8245</v>
      </c>
      <c r="I1552">
        <v>1473625166</v>
      </c>
      <c r="J1552">
        <v>1470169166</v>
      </c>
      <c r="K1552" t="b">
        <v>0</v>
      </c>
      <c r="L1552">
        <v>78</v>
      </c>
      <c r="M1552" t="b">
        <v>1</v>
      </c>
      <c r="N1552" t="s">
        <v>8270</v>
      </c>
      <c r="O1552" s="5">
        <f>((E1552/D1552) *100)</f>
        <v>124.4</v>
      </c>
      <c r="P1552" s="6">
        <f>IF(L1552 = 0, 0, E1552/L1552)</f>
        <v>47.846153846153847</v>
      </c>
      <c r="Q1552" t="str">
        <f>MID(N1552,1,FIND("/",N1552,1)-1)</f>
        <v>theater</v>
      </c>
      <c r="R1552" t="str">
        <f>MID(N1552,FIND("/",N1552,1)+1,LEN(N1552))</f>
        <v>plays</v>
      </c>
      <c r="S1552" s="10">
        <f>(((J1552/60)/60)/24)+DATE(1970,1,1)+(-5/24)</f>
        <v>42584.638495370367</v>
      </c>
      <c r="T1552" s="10">
        <f>(((I1552/60)/60)/24)+DATE(1970,1,1)+(-5/24)</f>
        <v>42624.638495370367</v>
      </c>
    </row>
    <row r="1553" spans="1:20" ht="43.2" x14ac:dyDescent="0.3">
      <c r="A1553">
        <v>580</v>
      </c>
      <c r="B1553" s="3" t="s">
        <v>580</v>
      </c>
      <c r="C1553" s="3" t="s">
        <v>4689</v>
      </c>
      <c r="D1553">
        <v>3000</v>
      </c>
      <c r="E1553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8271</v>
      </c>
      <c r="O1553" s="5">
        <f>((E1553/D1553) *100)</f>
        <v>3.3333333333333333E-2</v>
      </c>
      <c r="P1553" s="6">
        <f>IF(L1553 = 0, 0, E1553/L1553)</f>
        <v>1</v>
      </c>
      <c r="Q1553" t="str">
        <f>MID(N1553,1,FIND("/",N1553,1)-1)</f>
        <v>technology</v>
      </c>
      <c r="R1553" t="str">
        <f>MID(N1553,FIND("/",N1553,1)+1,LEN(N1553))</f>
        <v>web</v>
      </c>
      <c r="S1553" s="10">
        <f>(((J1553/60)/60)/24)+DATE(1970,1,1)+(-5/24)</f>
        <v>42605.699849537035</v>
      </c>
      <c r="T1553" s="10">
        <f>(((I1553/60)/60)/24)+DATE(1970,1,1)+(-5/24)</f>
        <v>42635.699849537035</v>
      </c>
    </row>
    <row r="1554" spans="1:20" ht="43.2" x14ac:dyDescent="0.3">
      <c r="A1554">
        <v>3947</v>
      </c>
      <c r="B1554" s="3" t="s">
        <v>3943</v>
      </c>
      <c r="C1554" s="3" t="s">
        <v>8054</v>
      </c>
      <c r="D1554">
        <v>3000</v>
      </c>
      <c r="E1554">
        <v>101</v>
      </c>
      <c r="F1554" t="s">
        <v>8220</v>
      </c>
      <c r="G1554" t="s">
        <v>8223</v>
      </c>
      <c r="H1554" t="s">
        <v>8245</v>
      </c>
      <c r="I1554">
        <v>1475378744</v>
      </c>
      <c r="J1554">
        <v>1472786744</v>
      </c>
      <c r="K1554" t="b">
        <v>0</v>
      </c>
      <c r="L1554">
        <v>2</v>
      </c>
      <c r="M1554" t="b">
        <v>0</v>
      </c>
      <c r="N1554" t="s">
        <v>8270</v>
      </c>
      <c r="O1554" s="5">
        <f>((E1554/D1554) *100)</f>
        <v>3.3666666666666663</v>
      </c>
      <c r="P1554" s="6">
        <f>IF(L1554 = 0, 0, E1554/L1554)</f>
        <v>50.5</v>
      </c>
      <c r="Q1554" t="str">
        <f>MID(N1554,1,FIND("/",N1554,1)-1)</f>
        <v>theater</v>
      </c>
      <c r="R1554" t="str">
        <f>MID(N1554,FIND("/",N1554,1)+1,LEN(N1554))</f>
        <v>plays</v>
      </c>
      <c r="S1554" s="10">
        <f>(((J1554/60)/60)/24)+DATE(1970,1,1)+(-5/24)</f>
        <v>42614.934537037036</v>
      </c>
      <c r="T1554" s="10">
        <f>(((I1554/60)/60)/24)+DATE(1970,1,1)+(-5/24)</f>
        <v>42644.934537037036</v>
      </c>
    </row>
    <row r="1555" spans="1:20" ht="43.2" x14ac:dyDescent="0.3">
      <c r="A1555">
        <v>3621</v>
      </c>
      <c r="B1555" s="3" t="s">
        <v>3618</v>
      </c>
      <c r="C1555" s="3" t="s">
        <v>7730</v>
      </c>
      <c r="D1555">
        <v>3000</v>
      </c>
      <c r="E1555">
        <v>3292</v>
      </c>
      <c r="F1555" t="s">
        <v>8218</v>
      </c>
      <c r="G1555" t="s">
        <v>8223</v>
      </c>
      <c r="H1555" t="s">
        <v>8245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8270</v>
      </c>
      <c r="O1555" s="5">
        <f>((E1555/D1555) *100)</f>
        <v>109.73333333333332</v>
      </c>
      <c r="P1555" s="6">
        <f>IF(L1555 = 0, 0, E1555/L1555)</f>
        <v>47.028571428571432</v>
      </c>
      <c r="Q1555" t="str">
        <f>MID(N1555,1,FIND("/",N1555,1)-1)</f>
        <v>theater</v>
      </c>
      <c r="R1555" t="str">
        <f>MID(N1555,FIND("/",N1555,1)+1,LEN(N1555))</f>
        <v>plays</v>
      </c>
      <c r="S1555" s="10">
        <f>(((J1555/60)/60)/24)+DATE(1970,1,1)+(-5/24)</f>
        <v>42619.727361111109</v>
      </c>
      <c r="T1555" s="10">
        <f>(((I1555/60)/60)/24)+DATE(1970,1,1)+(-5/24)</f>
        <v>42643.666666666664</v>
      </c>
    </row>
    <row r="1556" spans="1:20" ht="57.6" x14ac:dyDescent="0.3">
      <c r="A1556">
        <v>4084</v>
      </c>
      <c r="B1556" s="3" t="s">
        <v>4079</v>
      </c>
      <c r="C1556" s="3" t="s">
        <v>8186</v>
      </c>
      <c r="D1556">
        <v>3000</v>
      </c>
      <c r="E1556">
        <v>10</v>
      </c>
      <c r="F1556" t="s">
        <v>8220</v>
      </c>
      <c r="G1556" t="s">
        <v>8236</v>
      </c>
      <c r="H1556" t="s">
        <v>8248</v>
      </c>
      <c r="I1556">
        <v>1476008906</v>
      </c>
      <c r="J1556">
        <v>1473416906</v>
      </c>
      <c r="K1556" t="b">
        <v>0</v>
      </c>
      <c r="L1556">
        <v>1</v>
      </c>
      <c r="M1556" t="b">
        <v>0</v>
      </c>
      <c r="N1556" t="s">
        <v>8270</v>
      </c>
      <c r="O1556" s="5">
        <f>((E1556/D1556) *100)</f>
        <v>0.33333333333333337</v>
      </c>
      <c r="P1556" s="6">
        <f>IF(L1556 = 0, 0, E1556/L1556)</f>
        <v>10</v>
      </c>
      <c r="Q1556" t="str">
        <f>MID(N1556,1,FIND("/",N1556,1)-1)</f>
        <v>theater</v>
      </c>
      <c r="R1556" t="str">
        <f>MID(N1556,FIND("/",N1556,1)+1,LEN(N1556))</f>
        <v>plays</v>
      </c>
      <c r="S1556" s="10">
        <f>(((J1556/60)/60)/24)+DATE(1970,1,1)+(-5/24)</f>
        <v>42622.228078703702</v>
      </c>
      <c r="T1556" s="10">
        <f>(((I1556/60)/60)/24)+DATE(1970,1,1)+(-5/24)</f>
        <v>42652.228078703702</v>
      </c>
    </row>
    <row r="1557" spans="1:20" ht="43.2" x14ac:dyDescent="0.3">
      <c r="A1557">
        <v>2992</v>
      </c>
      <c r="B1557" s="3" t="s">
        <v>2991</v>
      </c>
      <c r="C1557" s="3" t="s">
        <v>7101</v>
      </c>
      <c r="D1557">
        <v>3000</v>
      </c>
      <c r="E1557">
        <v>3135</v>
      </c>
      <c r="F1557" t="s">
        <v>8218</v>
      </c>
      <c r="G1557" t="s">
        <v>8223</v>
      </c>
      <c r="H1557" t="s">
        <v>8245</v>
      </c>
      <c r="I1557">
        <v>1476037510</v>
      </c>
      <c r="J1557">
        <v>1473445510</v>
      </c>
      <c r="K1557" t="b">
        <v>0</v>
      </c>
      <c r="L1557">
        <v>64</v>
      </c>
      <c r="M1557" t="b">
        <v>1</v>
      </c>
      <c r="N1557" t="s">
        <v>8302</v>
      </c>
      <c r="O1557" s="5">
        <f>((E1557/D1557) *100)</f>
        <v>104.5</v>
      </c>
      <c r="P1557" s="6">
        <f>IF(L1557 = 0, 0, E1557/L1557)</f>
        <v>48.984375</v>
      </c>
      <c r="Q1557" t="str">
        <f>MID(N1557,1,FIND("/",N1557,1)-1)</f>
        <v>theater</v>
      </c>
      <c r="R1557" t="str">
        <f>MID(N1557,FIND("/",N1557,1)+1,LEN(N1557))</f>
        <v>spaces</v>
      </c>
      <c r="S1557" s="10">
        <f>(((J1557/60)/60)/24)+DATE(1970,1,1)+(-5/24)</f>
        <v>42622.559143518512</v>
      </c>
      <c r="T1557" s="10">
        <f>(((I1557/60)/60)/24)+DATE(1970,1,1)+(-5/24)</f>
        <v>42652.559143518512</v>
      </c>
    </row>
    <row r="1558" spans="1:20" ht="43.2" x14ac:dyDescent="0.3">
      <c r="A1558">
        <v>3680</v>
      </c>
      <c r="B1558" s="3" t="s">
        <v>3676</v>
      </c>
      <c r="C1558" s="3" t="s">
        <v>7789</v>
      </c>
      <c r="D1558">
        <v>3000</v>
      </c>
      <c r="E1558">
        <v>3383</v>
      </c>
      <c r="F1558" t="s">
        <v>8218</v>
      </c>
      <c r="G1558" t="s">
        <v>8223</v>
      </c>
      <c r="H1558" t="s">
        <v>8245</v>
      </c>
      <c r="I1558">
        <v>1475664834</v>
      </c>
      <c r="J1558">
        <v>1473850434</v>
      </c>
      <c r="K1558" t="b">
        <v>0</v>
      </c>
      <c r="L1558">
        <v>34</v>
      </c>
      <c r="M1558" t="b">
        <v>1</v>
      </c>
      <c r="N1558" t="s">
        <v>8270</v>
      </c>
      <c r="O1558" s="5">
        <f>((E1558/D1558) *100)</f>
        <v>112.76666666666667</v>
      </c>
      <c r="P1558" s="6">
        <f>IF(L1558 = 0, 0, E1558/L1558)</f>
        <v>99.5</v>
      </c>
      <c r="Q1558" t="str">
        <f>MID(N1558,1,FIND("/",N1558,1)-1)</f>
        <v>theater</v>
      </c>
      <c r="R1558" t="str">
        <f>MID(N1558,FIND("/",N1558,1)+1,LEN(N1558))</f>
        <v>plays</v>
      </c>
      <c r="S1558" s="10">
        <f>(((J1558/60)/60)/24)+DATE(1970,1,1)+(-5/24)</f>
        <v>42627.245763888881</v>
      </c>
      <c r="T1558" s="10">
        <f>(((I1558/60)/60)/24)+DATE(1970,1,1)+(-5/24)</f>
        <v>42648.245763888881</v>
      </c>
    </row>
    <row r="1559" spans="1:20" ht="43.2" x14ac:dyDescent="0.3">
      <c r="A1559">
        <v>3063</v>
      </c>
      <c r="B1559" s="3" t="s">
        <v>3062</v>
      </c>
      <c r="C1559" s="3" t="s">
        <v>7172</v>
      </c>
      <c r="D1559">
        <v>3000</v>
      </c>
      <c r="E1559">
        <v>587</v>
      </c>
      <c r="F1559" t="s">
        <v>8220</v>
      </c>
      <c r="G1559" t="s">
        <v>8223</v>
      </c>
      <c r="H1559" t="s">
        <v>8245</v>
      </c>
      <c r="I1559">
        <v>1477174138</v>
      </c>
      <c r="J1559">
        <v>1474150138</v>
      </c>
      <c r="K1559" t="b">
        <v>0</v>
      </c>
      <c r="L1559">
        <v>23</v>
      </c>
      <c r="M1559" t="b">
        <v>0</v>
      </c>
      <c r="N1559" t="s">
        <v>8302</v>
      </c>
      <c r="O1559" s="5">
        <f>((E1559/D1559) *100)</f>
        <v>19.566666666666666</v>
      </c>
      <c r="P1559" s="6">
        <f>IF(L1559 = 0, 0, E1559/L1559)</f>
        <v>25.521739130434781</v>
      </c>
      <c r="Q1559" t="str">
        <f>MID(N1559,1,FIND("/",N1559,1)-1)</f>
        <v>theater</v>
      </c>
      <c r="R1559" t="str">
        <f>MID(N1559,FIND("/",N1559,1)+1,LEN(N1559))</f>
        <v>spaces</v>
      </c>
      <c r="S1559" s="10">
        <f>(((J1559/60)/60)/24)+DATE(1970,1,1)+(-5/24)</f>
        <v>42630.714560185181</v>
      </c>
      <c r="T1559" s="10">
        <f>(((I1559/60)/60)/24)+DATE(1970,1,1)+(-5/24)</f>
        <v>42665.714560185181</v>
      </c>
    </row>
    <row r="1560" spans="1:20" ht="43.2" x14ac:dyDescent="0.3">
      <c r="A1560">
        <v>4104</v>
      </c>
      <c r="B1560" s="3" t="s">
        <v>4099</v>
      </c>
      <c r="C1560" s="3" t="s">
        <v>8206</v>
      </c>
      <c r="D1560">
        <v>3000</v>
      </c>
      <c r="E1560">
        <v>641</v>
      </c>
      <c r="F1560" t="s">
        <v>8220</v>
      </c>
      <c r="G1560" t="s">
        <v>8225</v>
      </c>
      <c r="H1560" t="s">
        <v>8247</v>
      </c>
      <c r="I1560">
        <v>1477550434</v>
      </c>
      <c r="J1560">
        <v>1474958434</v>
      </c>
      <c r="K1560" t="b">
        <v>0</v>
      </c>
      <c r="L1560">
        <v>14</v>
      </c>
      <c r="M1560" t="b">
        <v>0</v>
      </c>
      <c r="N1560" t="s">
        <v>8270</v>
      </c>
      <c r="O1560" s="5">
        <f>((E1560/D1560) *100)</f>
        <v>21.366666666666667</v>
      </c>
      <c r="P1560" s="6">
        <f>IF(L1560 = 0, 0, E1560/L1560)</f>
        <v>45.785714285714285</v>
      </c>
      <c r="Q1560" t="str">
        <f>MID(N1560,1,FIND("/",N1560,1)-1)</f>
        <v>theater</v>
      </c>
      <c r="R1560" t="str">
        <f>MID(N1560,FIND("/",N1560,1)+1,LEN(N1560))</f>
        <v>plays</v>
      </c>
      <c r="S1560" s="10">
        <f>(((J1560/60)/60)/24)+DATE(1970,1,1)+(-5/24)</f>
        <v>42640.069837962961</v>
      </c>
      <c r="T1560" s="10">
        <f>(((I1560/60)/60)/24)+DATE(1970,1,1)+(-5/24)</f>
        <v>42670.069837962961</v>
      </c>
    </row>
    <row r="1561" spans="1:20" ht="43.2" x14ac:dyDescent="0.3">
      <c r="A1561">
        <v>3902</v>
      </c>
      <c r="B1561" s="3" t="s">
        <v>3898</v>
      </c>
      <c r="C1561" s="3" t="s">
        <v>8009</v>
      </c>
      <c r="D1561">
        <v>3000</v>
      </c>
      <c r="E1561">
        <v>1465</v>
      </c>
      <c r="F1561" t="s">
        <v>8220</v>
      </c>
      <c r="G1561" t="s">
        <v>8224</v>
      </c>
      <c r="H1561" t="s">
        <v>8246</v>
      </c>
      <c r="I1561">
        <v>1479125642</v>
      </c>
      <c r="J1561">
        <v>1476962042</v>
      </c>
      <c r="K1561" t="b">
        <v>0</v>
      </c>
      <c r="L1561">
        <v>31</v>
      </c>
      <c r="M1561" t="b">
        <v>0</v>
      </c>
      <c r="N1561" t="s">
        <v>8270</v>
      </c>
      <c r="O1561" s="5">
        <f>((E1561/D1561) *100)</f>
        <v>48.833333333333336</v>
      </c>
      <c r="P1561" s="6">
        <f>IF(L1561 = 0, 0, E1561/L1561)</f>
        <v>47.258064516129032</v>
      </c>
      <c r="Q1561" t="str">
        <f>MID(N1561,1,FIND("/",N1561,1)-1)</f>
        <v>theater</v>
      </c>
      <c r="R1561" t="str">
        <f>MID(N1561,FIND("/",N1561,1)+1,LEN(N1561))</f>
        <v>plays</v>
      </c>
      <c r="S1561" s="10">
        <f>(((J1561/60)/60)/24)+DATE(1970,1,1)+(-5/24)</f>
        <v>42663.259745370371</v>
      </c>
      <c r="T1561" s="10">
        <f>(((I1561/60)/60)/24)+DATE(1970,1,1)+(-5/24)</f>
        <v>42688.301412037035</v>
      </c>
    </row>
    <row r="1562" spans="1:20" ht="28.8" x14ac:dyDescent="0.3">
      <c r="A1562">
        <v>943</v>
      </c>
      <c r="B1562" s="3" t="s">
        <v>943</v>
      </c>
      <c r="C1562" s="3" t="s">
        <v>5052</v>
      </c>
      <c r="D1562">
        <v>3000</v>
      </c>
      <c r="E1562">
        <v>289</v>
      </c>
      <c r="F1562" t="s">
        <v>8220</v>
      </c>
      <c r="G1562" t="s">
        <v>8223</v>
      </c>
      <c r="H1562" t="s">
        <v>8245</v>
      </c>
      <c r="I1562">
        <v>1480438905</v>
      </c>
      <c r="J1562">
        <v>1477843305</v>
      </c>
      <c r="K1562" t="b">
        <v>0</v>
      </c>
      <c r="L1562">
        <v>12</v>
      </c>
      <c r="M1562" t="b">
        <v>0</v>
      </c>
      <c r="N1562" t="s">
        <v>8272</v>
      </c>
      <c r="O1562" s="5">
        <f>((E1562/D1562) *100)</f>
        <v>9.6333333333333346</v>
      </c>
      <c r="P1562" s="6">
        <f>IF(L1562 = 0, 0, E1562/L1562)</f>
        <v>24.083333333333332</v>
      </c>
      <c r="Q1562" t="str">
        <f>MID(N1562,1,FIND("/",N1562,1)-1)</f>
        <v>technology</v>
      </c>
      <c r="R1562" t="str">
        <f>MID(N1562,FIND("/",N1562,1)+1,LEN(N1562))</f>
        <v>wearables</v>
      </c>
      <c r="S1562" s="10">
        <f>(((J1562/60)/60)/24)+DATE(1970,1,1)+(-5/24)</f>
        <v>42673.459548611114</v>
      </c>
      <c r="T1562" s="10">
        <f>(((I1562/60)/60)/24)+DATE(1970,1,1)+(-5/24)</f>
        <v>42703.501215277771</v>
      </c>
    </row>
    <row r="1563" spans="1:20" ht="57.6" x14ac:dyDescent="0.3">
      <c r="A1563">
        <v>652</v>
      </c>
      <c r="B1563" s="3" t="s">
        <v>652</v>
      </c>
      <c r="C1563" s="3" t="s">
        <v>4761</v>
      </c>
      <c r="D1563">
        <v>3000</v>
      </c>
      <c r="E1563">
        <v>3014</v>
      </c>
      <c r="F1563" t="s">
        <v>8218</v>
      </c>
      <c r="G1563" t="s">
        <v>8223</v>
      </c>
      <c r="H1563" t="s">
        <v>8245</v>
      </c>
      <c r="I1563">
        <v>1480613650</v>
      </c>
      <c r="J1563">
        <v>1478018050</v>
      </c>
      <c r="K1563" t="b">
        <v>0</v>
      </c>
      <c r="L1563">
        <v>28</v>
      </c>
      <c r="M1563" t="b">
        <v>1</v>
      </c>
      <c r="N1563" t="s">
        <v>8272</v>
      </c>
      <c r="O1563" s="5">
        <f>((E1563/D1563) *100)</f>
        <v>100.46666666666665</v>
      </c>
      <c r="P1563" s="6">
        <f>IF(L1563 = 0, 0, E1563/L1563)</f>
        <v>107.64285714285714</v>
      </c>
      <c r="Q1563" t="str">
        <f>MID(N1563,1,FIND("/",N1563,1)-1)</f>
        <v>technology</v>
      </c>
      <c r="R1563" t="str">
        <f>MID(N1563,FIND("/",N1563,1)+1,LEN(N1563))</f>
        <v>wearables</v>
      </c>
      <c r="S1563" s="10">
        <f>(((J1563/60)/60)/24)+DATE(1970,1,1)+(-5/24)</f>
        <v>42675.482060185182</v>
      </c>
      <c r="T1563" s="10">
        <f>(((I1563/60)/60)/24)+DATE(1970,1,1)+(-5/24)</f>
        <v>42705.523726851847</v>
      </c>
    </row>
    <row r="1564" spans="1:20" ht="43.2" x14ac:dyDescent="0.3">
      <c r="A1564">
        <v>3414</v>
      </c>
      <c r="B1564" s="3" t="s">
        <v>3412</v>
      </c>
      <c r="C1564" s="3" t="s">
        <v>7523</v>
      </c>
      <c r="D1564">
        <v>3000</v>
      </c>
      <c r="E1564">
        <v>3105</v>
      </c>
      <c r="F1564" t="s">
        <v>8218</v>
      </c>
      <c r="G1564" t="s">
        <v>8223</v>
      </c>
      <c r="H1564" t="s">
        <v>8245</v>
      </c>
      <c r="I1564">
        <v>1480579140</v>
      </c>
      <c r="J1564">
        <v>1478030325</v>
      </c>
      <c r="K1564" t="b">
        <v>0</v>
      </c>
      <c r="L1564">
        <v>44</v>
      </c>
      <c r="M1564" t="b">
        <v>1</v>
      </c>
      <c r="N1564" t="s">
        <v>8270</v>
      </c>
      <c r="O1564" s="5">
        <f>((E1564/D1564) *100)</f>
        <v>103.49999999999999</v>
      </c>
      <c r="P1564" s="6">
        <f>IF(L1564 = 0, 0, E1564/L1564)</f>
        <v>70.568181818181813</v>
      </c>
      <c r="Q1564" t="str">
        <f>MID(N1564,1,FIND("/",N1564,1)-1)</f>
        <v>theater</v>
      </c>
      <c r="R1564" t="str">
        <f>MID(N1564,FIND("/",N1564,1)+1,LEN(N1564))</f>
        <v>plays</v>
      </c>
      <c r="S1564" s="10">
        <f>(((J1564/60)/60)/24)+DATE(1970,1,1)+(-5/24)</f>
        <v>42675.624131944445</v>
      </c>
      <c r="T1564" s="10">
        <f>(((I1564/60)/60)/24)+DATE(1970,1,1)+(-5/24)</f>
        <v>42705.124305555553</v>
      </c>
    </row>
    <row r="1565" spans="1:20" ht="43.2" x14ac:dyDescent="0.3">
      <c r="A1565">
        <v>3340</v>
      </c>
      <c r="B1565" s="3" t="s">
        <v>3339</v>
      </c>
      <c r="C1565" s="3" t="s">
        <v>7449</v>
      </c>
      <c r="D1565">
        <v>3000</v>
      </c>
      <c r="E1565">
        <v>4145</v>
      </c>
      <c r="F1565" t="s">
        <v>8218</v>
      </c>
      <c r="G1565" t="s">
        <v>8223</v>
      </c>
      <c r="H1565" t="s">
        <v>8245</v>
      </c>
      <c r="I1565">
        <v>1481066554</v>
      </c>
      <c r="J1565">
        <v>1478906554</v>
      </c>
      <c r="K1565" t="b">
        <v>0</v>
      </c>
      <c r="L1565">
        <v>38</v>
      </c>
      <c r="M1565" t="b">
        <v>1</v>
      </c>
      <c r="N1565" t="s">
        <v>8270</v>
      </c>
      <c r="O1565" s="5">
        <f>((E1565/D1565) *100)</f>
        <v>138.16666666666666</v>
      </c>
      <c r="P1565" s="6">
        <f>IF(L1565 = 0, 0, E1565/L1565)</f>
        <v>109.07894736842105</v>
      </c>
      <c r="Q1565" t="str">
        <f>MID(N1565,1,FIND("/",N1565,1)-1)</f>
        <v>theater</v>
      </c>
      <c r="R1565" t="str">
        <f>MID(N1565,FIND("/",N1565,1)+1,LEN(N1565))</f>
        <v>plays</v>
      </c>
      <c r="S1565" s="10">
        <f>(((J1565/60)/60)/24)+DATE(1970,1,1)+(-5/24)</f>
        <v>42685.765671296293</v>
      </c>
      <c r="T1565" s="10">
        <f>(((I1565/60)/60)/24)+DATE(1970,1,1)+(-5/24)</f>
        <v>42710.765671296293</v>
      </c>
    </row>
    <row r="1566" spans="1:20" ht="43.2" x14ac:dyDescent="0.3">
      <c r="A1566">
        <v>843</v>
      </c>
      <c r="B1566" s="3" t="s">
        <v>843</v>
      </c>
      <c r="C1566" s="3" t="s">
        <v>4952</v>
      </c>
      <c r="D1566">
        <v>3000</v>
      </c>
      <c r="E1566">
        <v>8014</v>
      </c>
      <c r="F1566" t="s">
        <v>8218</v>
      </c>
      <c r="G1566" t="s">
        <v>8223</v>
      </c>
      <c r="H1566" t="s">
        <v>8245</v>
      </c>
      <c r="I1566">
        <v>1481184000</v>
      </c>
      <c r="J1566">
        <v>1479708680</v>
      </c>
      <c r="K1566" t="b">
        <v>0</v>
      </c>
      <c r="L1566">
        <v>127</v>
      </c>
      <c r="M1566" t="b">
        <v>1</v>
      </c>
      <c r="N1566" t="s">
        <v>8276</v>
      </c>
      <c r="O1566" s="5">
        <f>((E1566/D1566) *100)</f>
        <v>267.13333333333333</v>
      </c>
      <c r="P1566" s="6">
        <f>IF(L1566 = 0, 0, E1566/L1566)</f>
        <v>63.102362204724407</v>
      </c>
      <c r="Q1566" t="str">
        <f>MID(N1566,1,FIND("/",N1566,1)-1)</f>
        <v>music</v>
      </c>
      <c r="R1566" t="str">
        <f>MID(N1566,FIND("/",N1566,1)+1,LEN(N1566))</f>
        <v>metal</v>
      </c>
      <c r="S1566" s="10">
        <f>(((J1566/60)/60)/24)+DATE(1970,1,1)+(-5/24)</f>
        <v>42695.049537037034</v>
      </c>
      <c r="T1566" s="10">
        <f>(((I1566/60)/60)/24)+DATE(1970,1,1)+(-5/24)</f>
        <v>42712.124999999993</v>
      </c>
    </row>
    <row r="1567" spans="1:20" ht="43.2" x14ac:dyDescent="0.3">
      <c r="A1567">
        <v>2896</v>
      </c>
      <c r="B1567" s="3" t="s">
        <v>2895</v>
      </c>
      <c r="C1567" s="3" t="s">
        <v>7005</v>
      </c>
      <c r="D1567">
        <v>3000</v>
      </c>
      <c r="E1567">
        <v>625</v>
      </c>
      <c r="F1567" t="s">
        <v>8220</v>
      </c>
      <c r="G1567" t="s">
        <v>8223</v>
      </c>
      <c r="H1567" t="s">
        <v>8245</v>
      </c>
      <c r="I1567">
        <v>1481522400</v>
      </c>
      <c r="J1567">
        <v>1480283321</v>
      </c>
      <c r="K1567" t="b">
        <v>0</v>
      </c>
      <c r="L1567">
        <v>12</v>
      </c>
      <c r="M1567" t="b">
        <v>0</v>
      </c>
      <c r="N1567" t="s">
        <v>8270</v>
      </c>
      <c r="O1567" s="5">
        <f>((E1567/D1567) *100)</f>
        <v>20.833333333333336</v>
      </c>
      <c r="P1567" s="6">
        <f>IF(L1567 = 0, 0, E1567/L1567)</f>
        <v>52.083333333333336</v>
      </c>
      <c r="Q1567" t="str">
        <f>MID(N1567,1,FIND("/",N1567,1)-1)</f>
        <v>theater</v>
      </c>
      <c r="R1567" t="str">
        <f>MID(N1567,FIND("/",N1567,1)+1,LEN(N1567))</f>
        <v>plays</v>
      </c>
      <c r="S1567" s="10">
        <f>(((J1567/60)/60)/24)+DATE(1970,1,1)+(-5/24)</f>
        <v>42701.700474537036</v>
      </c>
      <c r="T1567" s="10">
        <f>(((I1567/60)/60)/24)+DATE(1970,1,1)+(-5/24)</f>
        <v>42716.041666666664</v>
      </c>
    </row>
    <row r="1568" spans="1:20" ht="43.2" x14ac:dyDescent="0.3">
      <c r="A1568">
        <v>1903</v>
      </c>
      <c r="B1568" s="3" t="s">
        <v>1903</v>
      </c>
      <c r="C1568" s="3" t="s">
        <v>6012</v>
      </c>
      <c r="D1568">
        <v>3000</v>
      </c>
      <c r="E1568">
        <v>1398</v>
      </c>
      <c r="F1568" t="s">
        <v>8220</v>
      </c>
      <c r="G1568" t="s">
        <v>8223</v>
      </c>
      <c r="H1568" t="s">
        <v>8245</v>
      </c>
      <c r="I1568">
        <v>1485541791</v>
      </c>
      <c r="J1568">
        <v>1480357791</v>
      </c>
      <c r="K1568" t="b">
        <v>0</v>
      </c>
      <c r="L1568">
        <v>41</v>
      </c>
      <c r="M1568" t="b">
        <v>0</v>
      </c>
      <c r="N1568" t="s">
        <v>8293</v>
      </c>
      <c r="O1568" s="5">
        <f>((E1568/D1568) *100)</f>
        <v>46.6</v>
      </c>
      <c r="P1568" s="6">
        <f>IF(L1568 = 0, 0, E1568/L1568)</f>
        <v>34.097560975609753</v>
      </c>
      <c r="Q1568" t="str">
        <f>MID(N1568,1,FIND("/",N1568,1)-1)</f>
        <v>technology</v>
      </c>
      <c r="R1568" t="str">
        <f>MID(N1568,FIND("/",N1568,1)+1,LEN(N1568))</f>
        <v>gadgets</v>
      </c>
      <c r="S1568" s="10">
        <f>(((J1568/60)/60)/24)+DATE(1970,1,1)+(-5/24)</f>
        <v>42702.562395833331</v>
      </c>
      <c r="T1568" s="10">
        <f>(((I1568/60)/60)/24)+DATE(1970,1,1)+(-5/24)</f>
        <v>42762.562395833331</v>
      </c>
    </row>
    <row r="1569" spans="1:20" ht="28.8" x14ac:dyDescent="0.3">
      <c r="A1569">
        <v>1528</v>
      </c>
      <c r="B1569" s="3" t="s">
        <v>1528</v>
      </c>
      <c r="C1569" s="3" t="s">
        <v>5637</v>
      </c>
      <c r="D1569">
        <v>3000</v>
      </c>
      <c r="E1569">
        <v>8447</v>
      </c>
      <c r="F1569" t="s">
        <v>8218</v>
      </c>
      <c r="G1569" t="s">
        <v>8223</v>
      </c>
      <c r="H1569" t="s">
        <v>8245</v>
      </c>
      <c r="I1569">
        <v>1485907200</v>
      </c>
      <c r="J1569">
        <v>1483292122</v>
      </c>
      <c r="K1569" t="b">
        <v>1</v>
      </c>
      <c r="L1569">
        <v>160</v>
      </c>
      <c r="M1569" t="b">
        <v>1</v>
      </c>
      <c r="N1569" t="s">
        <v>8284</v>
      </c>
      <c r="O1569" s="5">
        <f>((E1569/D1569) *100)</f>
        <v>281.56666666666666</v>
      </c>
      <c r="P1569" s="6">
        <f>IF(L1569 = 0, 0, E1569/L1569)</f>
        <v>52.793750000000003</v>
      </c>
      <c r="Q1569" t="str">
        <f>MID(N1569,1,FIND("/",N1569,1)-1)</f>
        <v>photography</v>
      </c>
      <c r="R1569" t="str">
        <f>MID(N1569,FIND("/",N1569,1)+1,LEN(N1569))</f>
        <v>photobooks</v>
      </c>
      <c r="S1569" s="10">
        <f>(((J1569/60)/60)/24)+DATE(1970,1,1)+(-5/24)</f>
        <v>42736.524560185186</v>
      </c>
      <c r="T1569" s="10">
        <f>(((I1569/60)/60)/24)+DATE(1970,1,1)+(-5/24)</f>
        <v>42766.791666666664</v>
      </c>
    </row>
    <row r="1570" spans="1:20" ht="43.2" x14ac:dyDescent="0.3">
      <c r="A1570">
        <v>2453</v>
      </c>
      <c r="B1570" s="3" t="s">
        <v>2453</v>
      </c>
      <c r="C1570" s="3" t="s">
        <v>6562</v>
      </c>
      <c r="D1570">
        <v>3000</v>
      </c>
      <c r="E1570">
        <v>4641</v>
      </c>
      <c r="F1570" t="s">
        <v>8218</v>
      </c>
      <c r="G1570" t="s">
        <v>8223</v>
      </c>
      <c r="H1570" t="s">
        <v>8245</v>
      </c>
      <c r="I1570">
        <v>1486053409</v>
      </c>
      <c r="J1570">
        <v>1483461409</v>
      </c>
      <c r="K1570" t="b">
        <v>0</v>
      </c>
      <c r="L1570">
        <v>67</v>
      </c>
      <c r="M1570" t="b">
        <v>1</v>
      </c>
      <c r="N1570" t="s">
        <v>8297</v>
      </c>
      <c r="O1570" s="5">
        <f>((E1570/D1570) *100)</f>
        <v>154.69999999999999</v>
      </c>
      <c r="P1570" s="6">
        <f>IF(L1570 = 0, 0, E1570/L1570)</f>
        <v>69.268656716417908</v>
      </c>
      <c r="Q1570" t="str">
        <f>MID(N1570,1,FIND("/",N1570,1)-1)</f>
        <v>food</v>
      </c>
      <c r="R1570" t="str">
        <f>MID(N1570,FIND("/",N1570,1)+1,LEN(N1570))</f>
        <v>small batch</v>
      </c>
      <c r="S1570" s="10">
        <f>(((J1570/60)/60)/24)+DATE(1970,1,1)+(-5/24)</f>
        <v>42738.483900462961</v>
      </c>
      <c r="T1570" s="10">
        <f>(((I1570/60)/60)/24)+DATE(1970,1,1)+(-5/24)</f>
        <v>42768.483900462961</v>
      </c>
    </row>
    <row r="1571" spans="1:20" ht="43.2" x14ac:dyDescent="0.3">
      <c r="A1571">
        <v>3240</v>
      </c>
      <c r="B1571" s="3" t="s">
        <v>3239</v>
      </c>
      <c r="C1571" s="3" t="s">
        <v>7349</v>
      </c>
      <c r="D1571">
        <v>3000</v>
      </c>
      <c r="E1571">
        <v>3017</v>
      </c>
      <c r="F1571" t="s">
        <v>8218</v>
      </c>
      <c r="G1571" t="s">
        <v>8224</v>
      </c>
      <c r="H1571" t="s">
        <v>8246</v>
      </c>
      <c r="I1571">
        <v>1487286000</v>
      </c>
      <c r="J1571">
        <v>1484843948</v>
      </c>
      <c r="K1571" t="b">
        <v>0</v>
      </c>
      <c r="L1571">
        <v>34</v>
      </c>
      <c r="M1571" t="b">
        <v>1</v>
      </c>
      <c r="N1571" t="s">
        <v>8270</v>
      </c>
      <c r="O1571" s="5">
        <f>((E1571/D1571) *100)</f>
        <v>100.56666666666668</v>
      </c>
      <c r="P1571" s="6">
        <f>IF(L1571 = 0, 0, E1571/L1571)</f>
        <v>88.735294117647058</v>
      </c>
      <c r="Q1571" t="str">
        <f>MID(N1571,1,FIND("/",N1571,1)-1)</f>
        <v>theater</v>
      </c>
      <c r="R1571" t="str">
        <f>MID(N1571,FIND("/",N1571,1)+1,LEN(N1571))</f>
        <v>plays</v>
      </c>
      <c r="S1571" s="10">
        <f>(((J1571/60)/60)/24)+DATE(1970,1,1)+(-5/24)</f>
        <v>42754.485509259255</v>
      </c>
      <c r="T1571" s="10">
        <f>(((I1571/60)/60)/24)+DATE(1970,1,1)+(-5/24)</f>
        <v>42782.749999999993</v>
      </c>
    </row>
    <row r="1572" spans="1:20" ht="43.2" x14ac:dyDescent="0.3">
      <c r="A1572">
        <v>1524</v>
      </c>
      <c r="B1572" s="3" t="s">
        <v>1524</v>
      </c>
      <c r="C1572" s="3" t="s">
        <v>5633</v>
      </c>
      <c r="D1572">
        <v>3000</v>
      </c>
      <c r="E1572">
        <v>6210</v>
      </c>
      <c r="F1572" t="s">
        <v>8218</v>
      </c>
      <c r="G1572" t="s">
        <v>8234</v>
      </c>
      <c r="H1572" t="s">
        <v>8254</v>
      </c>
      <c r="I1572">
        <v>1487592090</v>
      </c>
      <c r="J1572">
        <v>1485000090</v>
      </c>
      <c r="K1572" t="b">
        <v>1</v>
      </c>
      <c r="L1572">
        <v>28</v>
      </c>
      <c r="M1572" t="b">
        <v>1</v>
      </c>
      <c r="N1572" t="s">
        <v>8284</v>
      </c>
      <c r="O1572" s="5">
        <f>((E1572/D1572) *100)</f>
        <v>206.99999999999997</v>
      </c>
      <c r="P1572" s="6">
        <f>IF(L1572 = 0, 0, E1572/L1572)</f>
        <v>221.78571428571428</v>
      </c>
      <c r="Q1572" t="str">
        <f>MID(N1572,1,FIND("/",N1572,1)-1)</f>
        <v>photography</v>
      </c>
      <c r="R1572" t="str">
        <f>MID(N1572,FIND("/",N1572,1)+1,LEN(N1572))</f>
        <v>photobooks</v>
      </c>
      <c r="S1572" s="10">
        <f>(((J1572/60)/60)/24)+DATE(1970,1,1)+(-5/24)</f>
        <v>42756.292708333327</v>
      </c>
      <c r="T1572" s="10">
        <f>(((I1572/60)/60)/24)+DATE(1970,1,1)+(-5/24)</f>
        <v>42786.292708333327</v>
      </c>
    </row>
    <row r="1573" spans="1:20" ht="43.2" x14ac:dyDescent="0.3">
      <c r="A1573">
        <v>4108</v>
      </c>
      <c r="B1573" s="3" t="s">
        <v>4103</v>
      </c>
      <c r="C1573" s="3" t="s">
        <v>8210</v>
      </c>
      <c r="D1573">
        <v>3000</v>
      </c>
      <c r="E1573">
        <v>59</v>
      </c>
      <c r="F1573" t="s">
        <v>8220</v>
      </c>
      <c r="G1573" t="s">
        <v>8223</v>
      </c>
      <c r="H1573" t="s">
        <v>8245</v>
      </c>
      <c r="I1573">
        <v>1488517200</v>
      </c>
      <c r="J1573">
        <v>1485909937</v>
      </c>
      <c r="K1573" t="b">
        <v>0</v>
      </c>
      <c r="L1573">
        <v>1</v>
      </c>
      <c r="M1573" t="b">
        <v>0</v>
      </c>
      <c r="N1573" t="s">
        <v>8270</v>
      </c>
      <c r="O1573" s="5">
        <f>((E1573/D1573) *100)</f>
        <v>1.9666666666666666</v>
      </c>
      <c r="P1573" s="6">
        <f>IF(L1573 = 0, 0, E1573/L1573)</f>
        <v>59</v>
      </c>
      <c r="Q1573" t="str">
        <f>MID(N1573,1,FIND("/",N1573,1)-1)</f>
        <v>theater</v>
      </c>
      <c r="R1573" t="str">
        <f>MID(N1573,FIND("/",N1573,1)+1,LEN(N1573))</f>
        <v>plays</v>
      </c>
      <c r="S1573" s="10">
        <f>(((J1573/60)/60)/24)+DATE(1970,1,1)+(-5/24)</f>
        <v>42766.823344907411</v>
      </c>
      <c r="T1573" s="10">
        <f>(((I1573/60)/60)/24)+DATE(1970,1,1)+(-5/24)</f>
        <v>42796.999999999993</v>
      </c>
    </row>
    <row r="1574" spans="1:20" ht="43.2" x14ac:dyDescent="0.3">
      <c r="A1574">
        <v>4027</v>
      </c>
      <c r="B1574" s="3" t="s">
        <v>4022</v>
      </c>
      <c r="C1574" s="3" t="s">
        <v>8131</v>
      </c>
      <c r="D1574">
        <v>3000</v>
      </c>
      <c r="E1574">
        <v>215</v>
      </c>
      <c r="F1574" t="s">
        <v>8220</v>
      </c>
      <c r="G1574" t="s">
        <v>8223</v>
      </c>
      <c r="H1574" t="s">
        <v>8245</v>
      </c>
      <c r="I1574">
        <v>1487811600</v>
      </c>
      <c r="J1574">
        <v>1486077481</v>
      </c>
      <c r="K1574" t="b">
        <v>0</v>
      </c>
      <c r="L1574">
        <v>7</v>
      </c>
      <c r="M1574" t="b">
        <v>0</v>
      </c>
      <c r="N1574" t="s">
        <v>8270</v>
      </c>
      <c r="O1574" s="5">
        <f>((E1574/D1574) *100)</f>
        <v>7.166666666666667</v>
      </c>
      <c r="P1574" s="6">
        <f>IF(L1574 = 0, 0, E1574/L1574)</f>
        <v>30.714285714285715</v>
      </c>
      <c r="Q1574" t="str">
        <f>MID(N1574,1,FIND("/",N1574,1)-1)</f>
        <v>theater</v>
      </c>
      <c r="R1574" t="str">
        <f>MID(N1574,FIND("/",N1574,1)+1,LEN(N1574))</f>
        <v>plays</v>
      </c>
      <c r="S1574" s="10">
        <f>(((J1574/60)/60)/24)+DATE(1970,1,1)+(-5/24)</f>
        <v>42768.762511574074</v>
      </c>
      <c r="T1574" s="10">
        <f>(((I1574/60)/60)/24)+DATE(1970,1,1)+(-5/24)</f>
        <v>42788.833333333336</v>
      </c>
    </row>
    <row r="1575" spans="1:20" ht="43.2" x14ac:dyDescent="0.3">
      <c r="A1575">
        <v>2552</v>
      </c>
      <c r="B1575" s="3" t="s">
        <v>2551</v>
      </c>
      <c r="C1575" s="3" t="s">
        <v>6661</v>
      </c>
      <c r="D1575">
        <v>3000</v>
      </c>
      <c r="E1575">
        <v>3195</v>
      </c>
      <c r="F1575" t="s">
        <v>8218</v>
      </c>
      <c r="G1575" t="s">
        <v>8223</v>
      </c>
      <c r="H1575" t="s">
        <v>8245</v>
      </c>
      <c r="I1575">
        <v>1488741981</v>
      </c>
      <c r="J1575">
        <v>1486149981</v>
      </c>
      <c r="K1575" t="b">
        <v>0</v>
      </c>
      <c r="L1575">
        <v>18</v>
      </c>
      <c r="M1575" t="b">
        <v>1</v>
      </c>
      <c r="N1575" t="s">
        <v>8299</v>
      </c>
      <c r="O1575" s="5">
        <f>((E1575/D1575) *100)</f>
        <v>106.5</v>
      </c>
      <c r="P1575" s="6">
        <f>IF(L1575 = 0, 0, E1575/L1575)</f>
        <v>177.5</v>
      </c>
      <c r="Q1575" t="str">
        <f>MID(N1575,1,FIND("/",N1575,1)-1)</f>
        <v>music</v>
      </c>
      <c r="R1575" t="str">
        <f>MID(N1575,FIND("/",N1575,1)+1,LEN(N1575))</f>
        <v>classical music</v>
      </c>
      <c r="S1575" s="10">
        <f>(((J1575/60)/60)/24)+DATE(1970,1,1)+(-5/24)</f>
        <v>42769.601631944439</v>
      </c>
      <c r="T1575" s="10">
        <f>(((I1575/60)/60)/24)+DATE(1970,1,1)+(-5/24)</f>
        <v>42799.601631944439</v>
      </c>
    </row>
    <row r="1576" spans="1:20" ht="43.2" x14ac:dyDescent="0.3">
      <c r="A1576">
        <v>1693</v>
      </c>
      <c r="B1576" s="3" t="s">
        <v>1693</v>
      </c>
      <c r="C1576" s="3" t="s">
        <v>5802</v>
      </c>
      <c r="D1576">
        <v>3000</v>
      </c>
      <c r="E1576">
        <v>280</v>
      </c>
      <c r="F1576" t="s">
        <v>8221</v>
      </c>
      <c r="G1576" t="s">
        <v>8224</v>
      </c>
      <c r="H1576" t="s">
        <v>8246</v>
      </c>
      <c r="I1576">
        <v>1491768000</v>
      </c>
      <c r="J1576">
        <v>1489097112</v>
      </c>
      <c r="K1576" t="b">
        <v>0</v>
      </c>
      <c r="L1576">
        <v>8</v>
      </c>
      <c r="M1576" t="b">
        <v>0</v>
      </c>
      <c r="N1576" t="s">
        <v>8292</v>
      </c>
      <c r="O1576" s="5">
        <f>((E1576/D1576) *100)</f>
        <v>9.3333333333333339</v>
      </c>
      <c r="P1576" s="6">
        <f>IF(L1576 = 0, 0, E1576/L1576)</f>
        <v>35</v>
      </c>
      <c r="Q1576" t="str">
        <f>MID(N1576,1,FIND("/",N1576,1)-1)</f>
        <v>music</v>
      </c>
      <c r="R1576" t="str">
        <f>MID(N1576,FIND("/",N1576,1)+1,LEN(N1576))</f>
        <v>faith</v>
      </c>
      <c r="S1576" s="10">
        <f>(((J1576/60)/60)/24)+DATE(1970,1,1)+(-5/24)</f>
        <v>42803.711944444447</v>
      </c>
      <c r="T1576" s="10">
        <f>(((I1576/60)/60)/24)+DATE(1970,1,1)+(-5/24)</f>
        <v>42834.624999999993</v>
      </c>
    </row>
    <row r="1577" spans="1:20" ht="43.2" x14ac:dyDescent="0.3">
      <c r="A1577">
        <v>2932</v>
      </c>
      <c r="B1577" s="3" t="s">
        <v>2931</v>
      </c>
      <c r="C1577" s="3" t="s">
        <v>7041</v>
      </c>
      <c r="D1577">
        <v>3100</v>
      </c>
      <c r="E157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8304</v>
      </c>
      <c r="O1577" s="5">
        <f>((E1577/D1577) *100)</f>
        <v>105.0967741935484</v>
      </c>
      <c r="P1577" s="6">
        <f>IF(L1577 = 0, 0, E1577/L1577)</f>
        <v>85.736842105263165</v>
      </c>
      <c r="Q1577" t="str">
        <f>MID(N1577,1,FIND("/",N1577,1)-1)</f>
        <v>theater</v>
      </c>
      <c r="R1577" t="str">
        <f>MID(N1577,FIND("/",N1577,1)+1,LEN(N1577))</f>
        <v>musical</v>
      </c>
      <c r="S1577" s="10">
        <f>(((J1577/60)/60)/24)+DATE(1970,1,1)+(-5/24)</f>
        <v>42024.956446759257</v>
      </c>
      <c r="T1577" s="10">
        <f>(((I1577/60)/60)/24)+DATE(1970,1,1)+(-5/24)</f>
        <v>42056.249999999993</v>
      </c>
    </row>
    <row r="1578" spans="1:20" ht="28.8" x14ac:dyDescent="0.3">
      <c r="A1578">
        <v>3223</v>
      </c>
      <c r="B1578" s="3" t="s">
        <v>3222</v>
      </c>
      <c r="C1578" s="3" t="s">
        <v>7332</v>
      </c>
      <c r="D1578">
        <v>3100</v>
      </c>
      <c r="E157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8270</v>
      </c>
      <c r="O1578" s="5">
        <f>((E1578/D1578) *100)</f>
        <v>109.51612903225806</v>
      </c>
      <c r="P1578" s="6">
        <f>IF(L1578 = 0, 0, E1578/L1578)</f>
        <v>45.878378378378379</v>
      </c>
      <c r="Q1578" t="str">
        <f>MID(N1578,1,FIND("/",N1578,1)-1)</f>
        <v>theater</v>
      </c>
      <c r="R1578" t="str">
        <f>MID(N1578,FIND("/",N1578,1)+1,LEN(N1578))</f>
        <v>plays</v>
      </c>
      <c r="S1578" s="10">
        <f>(((J1578/60)/60)/24)+DATE(1970,1,1)+(-5/24)</f>
        <v>42206.62703703704</v>
      </c>
      <c r="T1578" s="10">
        <f>(((I1578/60)/60)/24)+DATE(1970,1,1)+(-5/24)</f>
        <v>42236.62703703704</v>
      </c>
    </row>
    <row r="1579" spans="1:20" ht="28.8" x14ac:dyDescent="0.3">
      <c r="A1579">
        <v>876</v>
      </c>
      <c r="B1579" s="3" t="s">
        <v>876</v>
      </c>
      <c r="C1579" s="3" t="s">
        <v>4985</v>
      </c>
      <c r="D1579">
        <v>3152</v>
      </c>
      <c r="E1579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8277</v>
      </c>
      <c r="O1579" s="5">
        <f>((E1579/D1579) *100)</f>
        <v>40.799492385786799</v>
      </c>
      <c r="P1579" s="6">
        <f>IF(L1579 = 0, 0, E1579/L1579)</f>
        <v>28.577777777777779</v>
      </c>
      <c r="Q1579" t="str">
        <f>MID(N1579,1,FIND("/",N1579,1)-1)</f>
        <v>music</v>
      </c>
      <c r="R1579" t="str">
        <f>MID(N1579,FIND("/",N1579,1)+1,LEN(N1579))</f>
        <v>jazz</v>
      </c>
      <c r="S1579" s="10">
        <f>(((J1579/60)/60)/24)+DATE(1970,1,1)+(-5/24)</f>
        <v>41276.288506944438</v>
      </c>
      <c r="T1579" s="10">
        <f>(((I1579/60)/60)/24)+DATE(1970,1,1)+(-5/24)</f>
        <v>41309.288506944438</v>
      </c>
    </row>
    <row r="1580" spans="1:20" ht="43.2" x14ac:dyDescent="0.3">
      <c r="A1580">
        <v>1929</v>
      </c>
      <c r="B1580" s="3" t="s">
        <v>1929</v>
      </c>
      <c r="C1580" s="3" t="s">
        <v>6038</v>
      </c>
      <c r="D1580">
        <v>3200</v>
      </c>
      <c r="E1580">
        <v>3210</v>
      </c>
      <c r="F1580" t="s">
        <v>8218</v>
      </c>
      <c r="G1580" t="s">
        <v>8223</v>
      </c>
      <c r="H1580" t="s">
        <v>8245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8278</v>
      </c>
      <c r="O1580" s="5">
        <f>((E1580/D1580) *100)</f>
        <v>100.3125</v>
      </c>
      <c r="P1580" s="6">
        <f>IF(L1580 = 0, 0, E1580/L1580)</f>
        <v>42.8</v>
      </c>
      <c r="Q1580" t="str">
        <f>MID(N1580,1,FIND("/",N1580,1)-1)</f>
        <v>music</v>
      </c>
      <c r="R1580" t="str">
        <f>MID(N1580,FIND("/",N1580,1)+1,LEN(N1580))</f>
        <v>indie rock</v>
      </c>
      <c r="S1580" s="10">
        <f>(((J1580/60)/60)/24)+DATE(1970,1,1)+(-5/24)</f>
        <v>40686.813263888886</v>
      </c>
      <c r="T1580" s="10">
        <f>(((I1580/60)/60)/24)+DATE(1970,1,1)+(-5/24)</f>
        <v>40728.813263888886</v>
      </c>
    </row>
    <row r="1581" spans="1:20" ht="43.2" x14ac:dyDescent="0.3">
      <c r="A1581">
        <v>98</v>
      </c>
      <c r="B1581" s="3" t="s">
        <v>100</v>
      </c>
      <c r="C1581" s="3" t="s">
        <v>4208</v>
      </c>
      <c r="D1581">
        <v>3200</v>
      </c>
      <c r="E1581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8265</v>
      </c>
      <c r="O1581" s="5">
        <f>((E1581/D1581) *100)</f>
        <v>106.25</v>
      </c>
      <c r="P1581" s="6">
        <f>IF(L1581 = 0, 0, E1581/L1581)</f>
        <v>56.666666666666664</v>
      </c>
      <c r="Q1581" t="str">
        <f>MID(N1581,1,FIND("/",N1581,1)-1)</f>
        <v>film &amp; video</v>
      </c>
      <c r="R1581" t="str">
        <f>MID(N1581,FIND("/",N1581,1)+1,LEN(N1581))</f>
        <v>shorts</v>
      </c>
      <c r="S1581" s="10">
        <f>(((J1581/60)/60)/24)+DATE(1970,1,1)+(-5/24)</f>
        <v>41214.586504629624</v>
      </c>
      <c r="T1581" s="10">
        <f>(((I1581/60)/60)/24)+DATE(1970,1,1)+(-5/24)</f>
        <v>41250.770833333328</v>
      </c>
    </row>
    <row r="1582" spans="1:20" ht="57.6" x14ac:dyDescent="0.3">
      <c r="A1582">
        <v>1122</v>
      </c>
      <c r="B1582" s="3" t="s">
        <v>1122</v>
      </c>
      <c r="C1582" s="3" t="s">
        <v>5231</v>
      </c>
      <c r="D1582">
        <v>3200</v>
      </c>
      <c r="E1582">
        <v>0</v>
      </c>
      <c r="F1582" t="s">
        <v>8220</v>
      </c>
      <c r="G1582" t="s">
        <v>8224</v>
      </c>
      <c r="H1582" t="s">
        <v>8246</v>
      </c>
      <c r="I1582">
        <v>1369932825</v>
      </c>
      <c r="J1582">
        <v>1368723225</v>
      </c>
      <c r="K1582" t="b">
        <v>0</v>
      </c>
      <c r="L1582">
        <v>0</v>
      </c>
      <c r="M1582" t="b">
        <v>0</v>
      </c>
      <c r="N1582" t="s">
        <v>8281</v>
      </c>
      <c r="O1582" s="5">
        <f>((E1582/D1582) *100)</f>
        <v>0</v>
      </c>
      <c r="P1582" s="6">
        <f>IF(L1582 = 0, 0, E1582/L1582)</f>
        <v>0</v>
      </c>
      <c r="Q1582" t="str">
        <f>MID(N1582,1,FIND("/",N1582,1)-1)</f>
        <v>games</v>
      </c>
      <c r="R1582" t="str">
        <f>MID(N1582,FIND("/",N1582,1)+1,LEN(N1582))</f>
        <v>video games</v>
      </c>
      <c r="S1582" s="10">
        <f>(((J1582/60)/60)/24)+DATE(1970,1,1)+(-5/24)</f>
        <v>41410.495659722219</v>
      </c>
      <c r="T1582" s="10">
        <f>(((I1582/60)/60)/24)+DATE(1970,1,1)+(-5/24)</f>
        <v>41424.495659722219</v>
      </c>
    </row>
    <row r="1583" spans="1:20" ht="43.2" x14ac:dyDescent="0.3">
      <c r="A1583">
        <v>2971</v>
      </c>
      <c r="B1583" s="3" t="s">
        <v>2970</v>
      </c>
      <c r="C1583" s="3" t="s">
        <v>7080</v>
      </c>
      <c r="D1583">
        <v>3200</v>
      </c>
      <c r="E1583">
        <v>3205</v>
      </c>
      <c r="F1583" t="s">
        <v>8218</v>
      </c>
      <c r="G1583" t="s">
        <v>8223</v>
      </c>
      <c r="H1583" t="s">
        <v>8245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8270</v>
      </c>
      <c r="O1583" s="5">
        <f>((E1583/D1583) *100)</f>
        <v>100.15624999999999</v>
      </c>
      <c r="P1583" s="6">
        <f>IF(L1583 = 0, 0, E1583/L1583)</f>
        <v>74.534883720930239</v>
      </c>
      <c r="Q1583" t="str">
        <f>MID(N1583,1,FIND("/",N1583,1)-1)</f>
        <v>theater</v>
      </c>
      <c r="R1583" t="str">
        <f>MID(N1583,FIND("/",N1583,1)+1,LEN(N1583))</f>
        <v>plays</v>
      </c>
      <c r="S1583" s="10">
        <f>(((J1583/60)/60)/24)+DATE(1970,1,1)+(-5/24)</f>
        <v>41852.449976851851</v>
      </c>
      <c r="T1583" s="10">
        <f>(((I1583/60)/60)/24)+DATE(1970,1,1)+(-5/24)</f>
        <v>41882.449976851851</v>
      </c>
    </row>
    <row r="1584" spans="1:20" ht="43.2" x14ac:dyDescent="0.3">
      <c r="A1584">
        <v>3186</v>
      </c>
      <c r="B1584" s="3" t="s">
        <v>3185</v>
      </c>
      <c r="C1584" s="3" t="s">
        <v>7295</v>
      </c>
      <c r="D1584">
        <v>3200</v>
      </c>
      <c r="E1584">
        <v>3270</v>
      </c>
      <c r="F1584" t="s">
        <v>8218</v>
      </c>
      <c r="G1584" t="s">
        <v>8224</v>
      </c>
      <c r="H1584" t="s">
        <v>8246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8270</v>
      </c>
      <c r="O1584" s="5">
        <f>((E1584/D1584) *100)</f>
        <v>102.18750000000001</v>
      </c>
      <c r="P1584" s="6">
        <f>IF(L1584 = 0, 0, E1584/L1584)</f>
        <v>46.714285714285715</v>
      </c>
      <c r="Q1584" t="str">
        <f>MID(N1584,1,FIND("/",N1584,1)-1)</f>
        <v>theater</v>
      </c>
      <c r="R1584" t="str">
        <f>MID(N1584,FIND("/",N1584,1)+1,LEN(N1584))</f>
        <v>plays</v>
      </c>
      <c r="S1584" s="10">
        <f>(((J1584/60)/60)/24)+DATE(1970,1,1)+(-5/24)</f>
        <v>41868.715717592589</v>
      </c>
      <c r="T1584" s="10">
        <f>(((I1584/60)/60)/24)+DATE(1970,1,1)+(-5/24)</f>
        <v>41898.666666666664</v>
      </c>
    </row>
    <row r="1585" spans="1:20" ht="43.2" x14ac:dyDescent="0.3">
      <c r="A1585">
        <v>2476</v>
      </c>
      <c r="B1585" s="3" t="s">
        <v>2476</v>
      </c>
      <c r="C1585" s="3" t="s">
        <v>6585</v>
      </c>
      <c r="D1585">
        <v>3200</v>
      </c>
      <c r="E1585">
        <v>3360.72</v>
      </c>
      <c r="F1585" t="s">
        <v>8218</v>
      </c>
      <c r="G1585" t="s">
        <v>8223</v>
      </c>
      <c r="H1585" t="s">
        <v>8245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8278</v>
      </c>
      <c r="O1585" s="5">
        <f>((E1585/D1585) *100)</f>
        <v>105.02249999999999</v>
      </c>
      <c r="P1585" s="6">
        <f>IF(L1585 = 0, 0, E1585/L1585)</f>
        <v>61.103999999999999</v>
      </c>
      <c r="Q1585" t="str">
        <f>MID(N1585,1,FIND("/",N1585,1)-1)</f>
        <v>music</v>
      </c>
      <c r="R1585" t="str">
        <f>MID(N1585,FIND("/",N1585,1)+1,LEN(N1585))</f>
        <v>indie rock</v>
      </c>
      <c r="S1585" s="10">
        <f>(((J1585/60)/60)/24)+DATE(1970,1,1)+(-5/24)</f>
        <v>41913.120023148142</v>
      </c>
      <c r="T1585" s="10">
        <f>(((I1585/60)/60)/24)+DATE(1970,1,1)+(-5/24)</f>
        <v>41946.161689814813</v>
      </c>
    </row>
    <row r="1586" spans="1:20" ht="43.2" x14ac:dyDescent="0.3">
      <c r="A1586">
        <v>3560</v>
      </c>
      <c r="B1586" s="3" t="s">
        <v>3558</v>
      </c>
      <c r="C1586" s="3" t="s">
        <v>7669</v>
      </c>
      <c r="D1586">
        <v>3200</v>
      </c>
      <c r="E1586">
        <v>3470</v>
      </c>
      <c r="F1586" t="s">
        <v>8218</v>
      </c>
      <c r="G1586" t="s">
        <v>8228</v>
      </c>
      <c r="H1586" t="s">
        <v>8250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8270</v>
      </c>
      <c r="O1586" s="5">
        <f>((E1586/D1586) *100)</f>
        <v>108.43750000000001</v>
      </c>
      <c r="P1586" s="6">
        <f>IF(L1586 = 0, 0, E1586/L1586)</f>
        <v>46.891891891891895</v>
      </c>
      <c r="Q1586" t="str">
        <f>MID(N1586,1,FIND("/",N1586,1)-1)</f>
        <v>theater</v>
      </c>
      <c r="R1586" t="str">
        <f>MID(N1586,FIND("/",N1586,1)+1,LEN(N1586))</f>
        <v>plays</v>
      </c>
      <c r="S1586" s="10">
        <f>(((J1586/60)/60)/24)+DATE(1970,1,1)+(-5/24)</f>
        <v>42115.681319444448</v>
      </c>
      <c r="T1586" s="10">
        <f>(((I1586/60)/60)/24)+DATE(1970,1,1)+(-5/24)</f>
        <v>42150.906249999993</v>
      </c>
    </row>
    <row r="1587" spans="1:20" ht="57.6" x14ac:dyDescent="0.3">
      <c r="A1587">
        <v>1994</v>
      </c>
      <c r="B1587" s="3" t="s">
        <v>1994</v>
      </c>
      <c r="C1587" s="3" t="s">
        <v>6103</v>
      </c>
      <c r="D1587">
        <v>3200</v>
      </c>
      <c r="E1587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8295</v>
      </c>
      <c r="O1587" s="5">
        <f>((E1587/D1587) *100)</f>
        <v>0</v>
      </c>
      <c r="P1587" s="6">
        <f>IF(L1587 = 0, 0, E1587/L1587)</f>
        <v>0</v>
      </c>
      <c r="Q1587" t="str">
        <f>MID(N1587,1,FIND("/",N1587,1)-1)</f>
        <v>photography</v>
      </c>
      <c r="R1587" t="str">
        <f>MID(N1587,FIND("/",N1587,1)+1,LEN(N1587))</f>
        <v>people</v>
      </c>
      <c r="S1587" s="10">
        <f>(((J1587/60)/60)/24)+DATE(1970,1,1)+(-5/24)</f>
        <v>42650.797939814809</v>
      </c>
      <c r="T1587" s="10">
        <f>(((I1587/60)/60)/24)+DATE(1970,1,1)+(-5/24)</f>
        <v>42710.839606481481</v>
      </c>
    </row>
    <row r="1588" spans="1:20" ht="43.2" x14ac:dyDescent="0.3">
      <c r="A1588">
        <v>119</v>
      </c>
      <c r="B1588" s="3" t="s">
        <v>121</v>
      </c>
      <c r="C1588" s="3" t="s">
        <v>4229</v>
      </c>
      <c r="D1588">
        <v>3250</v>
      </c>
      <c r="E158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8265</v>
      </c>
      <c r="O1588" s="5">
        <f>((E1588/D1588) *100)</f>
        <v>104.55692307692308</v>
      </c>
      <c r="P1588" s="6">
        <f>IF(L1588 = 0, 0, E1588/L1588)</f>
        <v>91.840540540540545</v>
      </c>
      <c r="Q1588" t="str">
        <f>MID(N1588,1,FIND("/",N1588,1)-1)</f>
        <v>film &amp; video</v>
      </c>
      <c r="R1588" t="str">
        <f>MID(N1588,FIND("/",N1588,1)+1,LEN(N1588))</f>
        <v>shorts</v>
      </c>
      <c r="S1588" s="10">
        <f>(((J1588/60)/60)/24)+DATE(1970,1,1)+(-5/24)</f>
        <v>40738.860949074071</v>
      </c>
      <c r="T1588" s="10">
        <f>(((I1588/60)/60)/24)+DATE(1970,1,1)+(-5/24)</f>
        <v>40768.75</v>
      </c>
    </row>
    <row r="1589" spans="1:20" ht="43.2" x14ac:dyDescent="0.3">
      <c r="A1589">
        <v>2762</v>
      </c>
      <c r="B1589" s="3" t="s">
        <v>2761</v>
      </c>
      <c r="C1589" s="3" t="s">
        <v>6871</v>
      </c>
      <c r="D1589">
        <v>3250</v>
      </c>
      <c r="E1589">
        <v>25</v>
      </c>
      <c r="F1589" t="s">
        <v>8220</v>
      </c>
      <c r="G1589" t="s">
        <v>8223</v>
      </c>
      <c r="H1589" t="s">
        <v>8245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8303</v>
      </c>
      <c r="O1589" s="5">
        <f>((E1589/D1589) *100)</f>
        <v>0.76923076923076927</v>
      </c>
      <c r="P1589" s="6">
        <f>IF(L1589 = 0, 0, E1589/L1589)</f>
        <v>25</v>
      </c>
      <c r="Q1589" t="str">
        <f>MID(N1589,1,FIND("/",N1589,1)-1)</f>
        <v>publishing</v>
      </c>
      <c r="R1589" t="str">
        <f>MID(N1589,FIND("/",N1589,1)+1,LEN(N1589))</f>
        <v>children's books</v>
      </c>
      <c r="S1589" s="10">
        <f>(((J1589/60)/60)/24)+DATE(1970,1,1)+(-5/24)</f>
        <v>40926.828645833331</v>
      </c>
      <c r="T1589" s="10">
        <f>(((I1589/60)/60)/24)+DATE(1970,1,1)+(-5/24)</f>
        <v>40986.786979166667</v>
      </c>
    </row>
    <row r="1590" spans="1:20" ht="43.2" x14ac:dyDescent="0.3">
      <c r="A1590">
        <v>1596</v>
      </c>
      <c r="B1590" s="3" t="s">
        <v>1596</v>
      </c>
      <c r="C1590" s="3" t="s">
        <v>5705</v>
      </c>
      <c r="D1590">
        <v>3250</v>
      </c>
      <c r="E1590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8290</v>
      </c>
      <c r="O1590" s="5">
        <f>((E1590/D1590) *100)</f>
        <v>2.3076923076923079</v>
      </c>
      <c r="P1590" s="6">
        <f>IF(L1590 = 0, 0, E1590/L1590)</f>
        <v>25</v>
      </c>
      <c r="Q1590" t="str">
        <f>MID(N1590,1,FIND("/",N1590,1)-1)</f>
        <v>photography</v>
      </c>
      <c r="R1590" t="str">
        <f>MID(N1590,FIND("/",N1590,1)+1,LEN(N1590))</f>
        <v>places</v>
      </c>
      <c r="S1590" s="10">
        <f>(((J1590/60)/60)/24)+DATE(1970,1,1)+(-5/24)</f>
        <v>41941.221863425926</v>
      </c>
      <c r="T1590" s="10">
        <f>(((I1590/60)/60)/24)+DATE(1970,1,1)+(-5/24)</f>
        <v>41986.26353009259</v>
      </c>
    </row>
    <row r="1591" spans="1:20" ht="43.2" x14ac:dyDescent="0.3">
      <c r="A1591">
        <v>2406</v>
      </c>
      <c r="B1591" s="3" t="s">
        <v>2406</v>
      </c>
      <c r="C1591" s="3" t="s">
        <v>6515</v>
      </c>
      <c r="D1591">
        <v>3250</v>
      </c>
      <c r="E1591">
        <v>1345</v>
      </c>
      <c r="F1591" t="s">
        <v>8220</v>
      </c>
      <c r="G1591" t="s">
        <v>8223</v>
      </c>
      <c r="H1591" t="s">
        <v>8245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8283</v>
      </c>
      <c r="O1591" s="5">
        <f>((E1591/D1591) *100)</f>
        <v>41.384615384615387</v>
      </c>
      <c r="P1591" s="6">
        <f>IF(L1591 = 0, 0, E1591/L1591)</f>
        <v>84.0625</v>
      </c>
      <c r="Q1591" t="str">
        <f>MID(N1591,1,FIND("/",N1591,1)-1)</f>
        <v>food</v>
      </c>
      <c r="R1591" t="str">
        <f>MID(N1591,FIND("/",N1591,1)+1,LEN(N1591))</f>
        <v>food trucks</v>
      </c>
      <c r="S1591" s="10">
        <f>(((J1591/60)/60)/24)+DATE(1970,1,1)+(-5/24)</f>
        <v>41982.902662037035</v>
      </c>
      <c r="T1591" s="10">
        <f>(((I1591/60)/60)/24)+DATE(1970,1,1)+(-5/24)</f>
        <v>42022.902662037035</v>
      </c>
    </row>
    <row r="1592" spans="1:20" ht="43.2" x14ac:dyDescent="0.3">
      <c r="A1592">
        <v>3938</v>
      </c>
      <c r="B1592" s="3" t="s">
        <v>3934</v>
      </c>
      <c r="C1592" s="3" t="s">
        <v>8045</v>
      </c>
      <c r="D1592">
        <v>3255</v>
      </c>
      <c r="E1592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8270</v>
      </c>
      <c r="O1592" s="5">
        <f>((E1592/D1592) *100)</f>
        <v>12.196620583717358</v>
      </c>
      <c r="P1592" s="6">
        <f>IF(L1592 = 0, 0, E1592/L1592)</f>
        <v>79.400000000000006</v>
      </c>
      <c r="Q1592" t="str">
        <f>MID(N1592,1,FIND("/",N1592,1)-1)</f>
        <v>theater</v>
      </c>
      <c r="R1592" t="str">
        <f>MID(N1592,FIND("/",N1592,1)+1,LEN(N1592))</f>
        <v>plays</v>
      </c>
      <c r="S1592" s="10">
        <f>(((J1592/60)/60)/24)+DATE(1970,1,1)+(-5/24)</f>
        <v>42151.697384259263</v>
      </c>
      <c r="T1592" s="10">
        <f>(((I1592/60)/60)/24)+DATE(1970,1,1)+(-5/24)</f>
        <v>42182.697384259263</v>
      </c>
    </row>
    <row r="1593" spans="1:20" ht="43.2" x14ac:dyDescent="0.3">
      <c r="A1593">
        <v>1717</v>
      </c>
      <c r="B1593" s="3" t="s">
        <v>1717</v>
      </c>
      <c r="C1593" s="3" t="s">
        <v>5826</v>
      </c>
      <c r="D1593">
        <v>3265</v>
      </c>
      <c r="E1593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8292</v>
      </c>
      <c r="O1593" s="5">
        <f>((E1593/D1593) *100)</f>
        <v>42.725880551301685</v>
      </c>
      <c r="P1593" s="6">
        <f>IF(L1593 = 0, 0, E1593/L1593)</f>
        <v>34.024390243902438</v>
      </c>
      <c r="Q1593" t="str">
        <f>MID(N1593,1,FIND("/",N1593,1)-1)</f>
        <v>music</v>
      </c>
      <c r="R1593" t="str">
        <f>MID(N1593,FIND("/",N1593,1)+1,LEN(N1593))</f>
        <v>faith</v>
      </c>
      <c r="S1593" s="10">
        <f>(((J1593/60)/60)/24)+DATE(1970,1,1)+(-5/24)</f>
        <v>42460.773587962954</v>
      </c>
      <c r="T1593" s="10">
        <f>(((I1593/60)/60)/24)+DATE(1970,1,1)+(-5/24)</f>
        <v>42480.958333333336</v>
      </c>
    </row>
    <row r="1594" spans="1:20" ht="43.2" x14ac:dyDescent="0.3">
      <c r="A1594">
        <v>2751</v>
      </c>
      <c r="B1594" s="3" t="s">
        <v>2750</v>
      </c>
      <c r="C1594" s="3" t="s">
        <v>6860</v>
      </c>
      <c r="D1594">
        <v>3274</v>
      </c>
      <c r="E159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8303</v>
      </c>
      <c r="O1594" s="5">
        <f>((E1594/D1594) *100)</f>
        <v>0</v>
      </c>
      <c r="P1594" s="6">
        <f>IF(L1594 = 0, 0, E1594/L1594)</f>
        <v>0</v>
      </c>
      <c r="Q1594" t="str">
        <f>MID(N1594,1,FIND("/",N1594,1)-1)</f>
        <v>publishing</v>
      </c>
      <c r="R1594" t="str">
        <f>MID(N1594,FIND("/",N1594,1)+1,LEN(N1594))</f>
        <v>children's books</v>
      </c>
      <c r="S1594" s="10">
        <f>(((J1594/60)/60)/24)+DATE(1970,1,1)+(-5/24)</f>
        <v>41747.678726851853</v>
      </c>
      <c r="T1594" s="10">
        <f>(((I1594/60)/60)/24)+DATE(1970,1,1)+(-5/24)</f>
        <v>41807.678726851853</v>
      </c>
    </row>
    <row r="1595" spans="1:20" ht="43.2" x14ac:dyDescent="0.3">
      <c r="A1595">
        <v>916</v>
      </c>
      <c r="B1595" s="3" t="s">
        <v>916</v>
      </c>
      <c r="C1595" s="3" t="s">
        <v>5025</v>
      </c>
      <c r="D1595">
        <v>3300</v>
      </c>
      <c r="E1595">
        <v>0</v>
      </c>
      <c r="F1595" t="s">
        <v>8220</v>
      </c>
      <c r="G1595" t="s">
        <v>8223</v>
      </c>
      <c r="H1595" t="s">
        <v>8245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8277</v>
      </c>
      <c r="O1595" s="5">
        <f>((E1595/D1595) *100)</f>
        <v>0</v>
      </c>
      <c r="P1595" s="6">
        <f>IF(L1595 = 0, 0, E1595/L1595)</f>
        <v>0</v>
      </c>
      <c r="Q1595" t="str">
        <f>MID(N1595,1,FIND("/",N1595,1)-1)</f>
        <v>music</v>
      </c>
      <c r="R1595" t="str">
        <f>MID(N1595,FIND("/",N1595,1)+1,LEN(N1595))</f>
        <v>jazz</v>
      </c>
      <c r="S1595" s="10">
        <f>(((J1595/60)/60)/24)+DATE(1970,1,1)+(-5/24)</f>
        <v>40434.645069444443</v>
      </c>
      <c r="T1595" s="10">
        <f>(((I1595/60)/60)/24)+DATE(1970,1,1)+(-5/24)</f>
        <v>40473</v>
      </c>
    </row>
    <row r="1596" spans="1:20" ht="43.2" x14ac:dyDescent="0.3">
      <c r="A1596">
        <v>1260</v>
      </c>
      <c r="B1596" s="3" t="s">
        <v>1260</v>
      </c>
      <c r="C1596" s="3" t="s">
        <v>5369</v>
      </c>
      <c r="D1596">
        <v>3300</v>
      </c>
      <c r="E1596">
        <v>3751</v>
      </c>
      <c r="F1596" t="s">
        <v>8218</v>
      </c>
      <c r="G1596" t="s">
        <v>8223</v>
      </c>
      <c r="H1596" t="s">
        <v>8245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8275</v>
      </c>
      <c r="O1596" s="5">
        <f>((E1596/D1596) *100)</f>
        <v>113.66666666666667</v>
      </c>
      <c r="P1596" s="6">
        <f>IF(L1596 = 0, 0, E1596/L1596)</f>
        <v>50.689189189189186</v>
      </c>
      <c r="Q1596" t="str">
        <f>MID(N1596,1,FIND("/",N1596,1)-1)</f>
        <v>music</v>
      </c>
      <c r="R1596" t="str">
        <f>MID(N1596,FIND("/",N1596,1)+1,LEN(N1596))</f>
        <v>rock</v>
      </c>
      <c r="S1596" s="10">
        <f>(((J1596/60)/60)/24)+DATE(1970,1,1)+(-5/24)</f>
        <v>41666.63449074074</v>
      </c>
      <c r="T1596" s="10">
        <f>(((I1596/60)/60)/24)+DATE(1970,1,1)+(-5/24)</f>
        <v>41696.63449074074</v>
      </c>
    </row>
    <row r="1597" spans="1:20" ht="43.2" x14ac:dyDescent="0.3">
      <c r="A1597">
        <v>420</v>
      </c>
      <c r="B1597" s="3" t="s">
        <v>420</v>
      </c>
      <c r="C1597" s="3" t="s">
        <v>4529</v>
      </c>
      <c r="D1597">
        <v>3300</v>
      </c>
      <c r="E1597">
        <v>14.5</v>
      </c>
      <c r="F1597" t="s">
        <v>8220</v>
      </c>
      <c r="G1597" t="s">
        <v>8223</v>
      </c>
      <c r="H1597" t="s">
        <v>8245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8269</v>
      </c>
      <c r="O1597" s="5">
        <f>((E1597/D1597) *100)</f>
        <v>0.43939393939393934</v>
      </c>
      <c r="P1597" s="6">
        <f>IF(L1597 = 0, 0, E1597/L1597)</f>
        <v>4.833333333333333</v>
      </c>
      <c r="Q1597" t="str">
        <f>MID(N1597,1,FIND("/",N1597,1)-1)</f>
        <v>film &amp; video</v>
      </c>
      <c r="R1597" t="str">
        <f>MID(N1597,FIND("/",N1597,1)+1,LEN(N1597))</f>
        <v>animation</v>
      </c>
      <c r="S1597" s="10">
        <f>(((J1597/60)/60)/24)+DATE(1970,1,1)+(-5/24)</f>
        <v>41682.028136574074</v>
      </c>
      <c r="T1597" s="10">
        <f>(((I1597/60)/60)/24)+DATE(1970,1,1)+(-5/24)</f>
        <v>41711.986469907402</v>
      </c>
    </row>
    <row r="1598" spans="1:20" ht="43.2" x14ac:dyDescent="0.3">
      <c r="A1598">
        <v>2262</v>
      </c>
      <c r="B1598" s="3" t="s">
        <v>2262</v>
      </c>
      <c r="C1598" s="3" t="s">
        <v>6371</v>
      </c>
      <c r="D1598">
        <v>3300</v>
      </c>
      <c r="E1598">
        <v>5087</v>
      </c>
      <c r="F1598" t="s">
        <v>8218</v>
      </c>
      <c r="G1598" t="s">
        <v>8223</v>
      </c>
      <c r="H1598" t="s">
        <v>8245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8296</v>
      </c>
      <c r="O1598" s="5">
        <f>((E1598/D1598) *100)</f>
        <v>154.15151515151516</v>
      </c>
      <c r="P1598" s="6">
        <f>IF(L1598 = 0, 0, E1598/L1598)</f>
        <v>28.104972375690608</v>
      </c>
      <c r="Q1598" t="str">
        <f>MID(N1598,1,FIND("/",N1598,1)-1)</f>
        <v>games</v>
      </c>
      <c r="R1598" t="str">
        <f>MID(N1598,FIND("/",N1598,1)+1,LEN(N1598))</f>
        <v>tabletop games</v>
      </c>
      <c r="S1598" s="10">
        <f>(((J1598/60)/60)/24)+DATE(1970,1,1)+(-5/24)</f>
        <v>41926.376828703702</v>
      </c>
      <c r="T1598" s="10">
        <f>(((I1598/60)/60)/24)+DATE(1970,1,1)+(-5/24)</f>
        <v>41960.791666666664</v>
      </c>
    </row>
    <row r="1599" spans="1:20" ht="28.8" x14ac:dyDescent="0.3">
      <c r="A1599">
        <v>3638</v>
      </c>
      <c r="B1599" s="3" t="s">
        <v>3635</v>
      </c>
      <c r="C1599" s="3" t="s">
        <v>7747</v>
      </c>
      <c r="D1599">
        <v>3300</v>
      </c>
      <c r="E1599">
        <v>216</v>
      </c>
      <c r="F1599" t="s">
        <v>8220</v>
      </c>
      <c r="G1599" t="s">
        <v>8228</v>
      </c>
      <c r="H1599" t="s">
        <v>8250</v>
      </c>
      <c r="I1599">
        <v>1429456132</v>
      </c>
      <c r="J1599">
        <v>1424275732</v>
      </c>
      <c r="K1599" t="b">
        <v>0</v>
      </c>
      <c r="L1599">
        <v>2</v>
      </c>
      <c r="M1599" t="b">
        <v>0</v>
      </c>
      <c r="N1599" t="s">
        <v>8304</v>
      </c>
      <c r="O1599" s="5">
        <f>((E1599/D1599) *100)</f>
        <v>6.5454545454545459</v>
      </c>
      <c r="P1599" s="6">
        <f>IF(L1599 = 0, 0, E1599/L1599)</f>
        <v>108</v>
      </c>
      <c r="Q1599" t="str">
        <f>MID(N1599,1,FIND("/",N1599,1)-1)</f>
        <v>theater</v>
      </c>
      <c r="R1599" t="str">
        <f>MID(N1599,FIND("/",N1599,1)+1,LEN(N1599))</f>
        <v>musical</v>
      </c>
      <c r="S1599" s="10">
        <f>(((J1599/60)/60)/24)+DATE(1970,1,1)+(-5/24)</f>
        <v>42053.464490740742</v>
      </c>
      <c r="T1599" s="10">
        <f>(((I1599/60)/60)/24)+DATE(1970,1,1)+(-5/24)</f>
        <v>42113.42282407407</v>
      </c>
    </row>
    <row r="1600" spans="1:20" ht="28.8" x14ac:dyDescent="0.3">
      <c r="A1600">
        <v>3720</v>
      </c>
      <c r="B1600" s="3" t="s">
        <v>3716</v>
      </c>
      <c r="C1600" s="3" t="s">
        <v>7829</v>
      </c>
      <c r="D1600">
        <v>3300</v>
      </c>
      <c r="E1600">
        <v>3449</v>
      </c>
      <c r="F1600" t="s">
        <v>8218</v>
      </c>
      <c r="G1600" t="s">
        <v>8223</v>
      </c>
      <c r="H1600" t="s">
        <v>8245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8270</v>
      </c>
      <c r="O1600" s="5">
        <f>((E1600/D1600) *100)</f>
        <v>104.51515151515152</v>
      </c>
      <c r="P1600" s="6">
        <f>IF(L1600 = 0, 0, E1600/L1600)</f>
        <v>86.224999999999994</v>
      </c>
      <c r="Q1600" t="str">
        <f>MID(N1600,1,FIND("/",N1600,1)-1)</f>
        <v>theater</v>
      </c>
      <c r="R1600" t="str">
        <f>MID(N1600,FIND("/",N1600,1)+1,LEN(N1600))</f>
        <v>plays</v>
      </c>
      <c r="S1600" s="10">
        <f>(((J1600/60)/60)/24)+DATE(1970,1,1)+(-5/24)</f>
        <v>42165.784791666665</v>
      </c>
      <c r="T1600" s="10">
        <f>(((I1600/60)/60)/24)+DATE(1970,1,1)+(-5/24)</f>
        <v>42187.784791666665</v>
      </c>
    </row>
    <row r="1601" spans="1:20" ht="43.2" x14ac:dyDescent="0.3">
      <c r="A1601">
        <v>3261</v>
      </c>
      <c r="B1601" s="3" t="s">
        <v>3260</v>
      </c>
      <c r="C1601" s="3" t="s">
        <v>7370</v>
      </c>
      <c r="D1601">
        <v>3300</v>
      </c>
      <c r="E1601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8270</v>
      </c>
      <c r="O1601" s="5">
        <f>((E1601/D1601) *100)</f>
        <v>100.45454545454547</v>
      </c>
      <c r="P1601" s="6">
        <f>IF(L1601 = 0, 0, E1601/L1601)</f>
        <v>67.65306122448979</v>
      </c>
      <c r="Q1601" t="str">
        <f>MID(N1601,1,FIND("/",N1601,1)-1)</f>
        <v>theater</v>
      </c>
      <c r="R1601" t="str">
        <f>MID(N1601,FIND("/",N1601,1)+1,LEN(N1601))</f>
        <v>plays</v>
      </c>
      <c r="S1601" s="10">
        <f>(((J1601/60)/60)/24)+DATE(1970,1,1)+(-5/24)</f>
        <v>42171.517083333332</v>
      </c>
      <c r="T1601" s="10">
        <f>(((I1601/60)/60)/24)+DATE(1970,1,1)+(-5/24)</f>
        <v>42201.517083333332</v>
      </c>
    </row>
    <row r="1602" spans="1:20" ht="57.6" x14ac:dyDescent="0.3">
      <c r="A1602">
        <v>536</v>
      </c>
      <c r="B1602" s="3" t="s">
        <v>536</v>
      </c>
      <c r="C1602" s="3" t="s">
        <v>4645</v>
      </c>
      <c r="D1602">
        <v>3300</v>
      </c>
      <c r="E1602">
        <v>3902.5</v>
      </c>
      <c r="F1602" t="s">
        <v>8218</v>
      </c>
      <c r="G1602" t="s">
        <v>8224</v>
      </c>
      <c r="H1602" t="s">
        <v>8246</v>
      </c>
      <c r="I1602">
        <v>1438624800</v>
      </c>
      <c r="J1602">
        <v>1435133807</v>
      </c>
      <c r="K1602" t="b">
        <v>0</v>
      </c>
      <c r="L1602">
        <v>39</v>
      </c>
      <c r="M1602" t="b">
        <v>1</v>
      </c>
      <c r="N1602" t="s">
        <v>8270</v>
      </c>
      <c r="O1602" s="5">
        <f>((E1602/D1602) *100)</f>
        <v>118.25757575757576</v>
      </c>
      <c r="P1602" s="6">
        <f>IF(L1602 = 0, 0, E1602/L1602)</f>
        <v>100.06410256410257</v>
      </c>
      <c r="Q1602" t="str">
        <f>MID(N1602,1,FIND("/",N1602,1)-1)</f>
        <v>theater</v>
      </c>
      <c r="R1602" t="str">
        <f>MID(N1602,FIND("/",N1602,1)+1,LEN(N1602))</f>
        <v>plays</v>
      </c>
      <c r="S1602" s="10">
        <f>(((J1602/60)/60)/24)+DATE(1970,1,1)+(-5/24)</f>
        <v>42179.136655092596</v>
      </c>
      <c r="T1602" s="10">
        <f>(((I1602/60)/60)/24)+DATE(1970,1,1)+(-5/24)</f>
        <v>42219.541666666664</v>
      </c>
    </row>
    <row r="1603" spans="1:20" ht="43.2" x14ac:dyDescent="0.3">
      <c r="A1603">
        <v>3526</v>
      </c>
      <c r="B1603" s="3" t="s">
        <v>3524</v>
      </c>
      <c r="C1603" s="3" t="s">
        <v>7635</v>
      </c>
      <c r="D1603">
        <v>3300</v>
      </c>
      <c r="E1603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8270</v>
      </c>
      <c r="O1603" s="5">
        <f>((E1603/D1603) *100)</f>
        <v>102</v>
      </c>
      <c r="P1603" s="6">
        <f>IF(L1603 = 0, 0, E1603/L1603)</f>
        <v>99</v>
      </c>
      <c r="Q1603" t="str">
        <f>MID(N1603,1,FIND("/",N1603,1)-1)</f>
        <v>theater</v>
      </c>
      <c r="R1603" t="str">
        <f>MID(N1603,FIND("/",N1603,1)+1,LEN(N1603))</f>
        <v>plays</v>
      </c>
      <c r="S1603" s="10">
        <f>(((J1603/60)/60)/24)+DATE(1970,1,1)+(-5/24)</f>
        <v>42460.126979166664</v>
      </c>
      <c r="T1603" s="10">
        <f>(((I1603/60)/60)/24)+DATE(1970,1,1)+(-5/24)</f>
        <v>42488.040972222218</v>
      </c>
    </row>
    <row r="1604" spans="1:20" ht="43.2" x14ac:dyDescent="0.3">
      <c r="A1604">
        <v>3322</v>
      </c>
      <c r="B1604" s="3" t="s">
        <v>3321</v>
      </c>
      <c r="C1604" s="3" t="s">
        <v>7431</v>
      </c>
      <c r="D1604">
        <v>3300</v>
      </c>
      <c r="E1604">
        <v>3350</v>
      </c>
      <c r="F1604" t="s">
        <v>8218</v>
      </c>
      <c r="G1604" t="s">
        <v>8223</v>
      </c>
      <c r="H1604" t="s">
        <v>8245</v>
      </c>
      <c r="I1604">
        <v>1466567700</v>
      </c>
      <c r="J1604">
        <v>1464653696</v>
      </c>
      <c r="K1604" t="b">
        <v>0</v>
      </c>
      <c r="L1604">
        <v>23</v>
      </c>
      <c r="M1604" t="b">
        <v>1</v>
      </c>
      <c r="N1604" t="s">
        <v>8270</v>
      </c>
      <c r="O1604" s="5">
        <f>((E1604/D1604) *100)</f>
        <v>101.51515151515152</v>
      </c>
      <c r="P1604" s="6">
        <f>IF(L1604 = 0, 0, E1604/L1604)</f>
        <v>145.65217391304347</v>
      </c>
      <c r="Q1604" t="str">
        <f>MID(N1604,1,FIND("/",N1604,1)-1)</f>
        <v>theater</v>
      </c>
      <c r="R1604" t="str">
        <f>MID(N1604,FIND("/",N1604,1)+1,LEN(N1604))</f>
        <v>plays</v>
      </c>
      <c r="S1604" s="10">
        <f>(((J1604/60)/60)/24)+DATE(1970,1,1)+(-5/24)</f>
        <v>42520.802037037036</v>
      </c>
      <c r="T1604" s="10">
        <f>(((I1604/60)/60)/24)+DATE(1970,1,1)+(-5/24)</f>
        <v>42542.954861111109</v>
      </c>
    </row>
    <row r="1605" spans="1:20" ht="43.2" x14ac:dyDescent="0.3">
      <c r="A1605">
        <v>474</v>
      </c>
      <c r="B1605" s="3" t="s">
        <v>474</v>
      </c>
      <c r="C1605" s="3" t="s">
        <v>4583</v>
      </c>
      <c r="D1605">
        <v>3300</v>
      </c>
      <c r="E1605">
        <v>1</v>
      </c>
      <c r="F1605" t="s">
        <v>8220</v>
      </c>
      <c r="G1605" t="s">
        <v>8223</v>
      </c>
      <c r="H1605" t="s">
        <v>8245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8269</v>
      </c>
      <c r="O1605" s="5">
        <f>((E1605/D1605) *100)</f>
        <v>3.0303030303030304E-2</v>
      </c>
      <c r="P1605" s="6">
        <f>IF(L1605 = 0, 0, E1605/L1605)</f>
        <v>1</v>
      </c>
      <c r="Q1605" t="str">
        <f>MID(N1605,1,FIND("/",N1605,1)-1)</f>
        <v>film &amp; video</v>
      </c>
      <c r="R1605" t="str">
        <f>MID(N1605,FIND("/",N1605,1)+1,LEN(N1605))</f>
        <v>animation</v>
      </c>
      <c r="S1605" s="10">
        <f>(((J1605/60)/60)/24)+DATE(1970,1,1)+(-5/24)</f>
        <v>42753.120706018519</v>
      </c>
      <c r="T1605" s="10">
        <f>(((I1605/60)/60)/24)+DATE(1970,1,1)+(-5/24)</f>
        <v>42783.120706018519</v>
      </c>
    </row>
    <row r="1606" spans="1:20" ht="28.8" x14ac:dyDescent="0.3">
      <c r="A1606">
        <v>1579</v>
      </c>
      <c r="B1606" s="3" t="s">
        <v>1579</v>
      </c>
      <c r="C1606" s="3" t="s">
        <v>5688</v>
      </c>
      <c r="D1606">
        <v>3333</v>
      </c>
      <c r="E1606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8289</v>
      </c>
      <c r="O1606" s="5">
        <f>((E1606/D1606) *100)</f>
        <v>0.84008400840084008</v>
      </c>
      <c r="P1606" s="6">
        <f>IF(L1606 = 0, 0, E1606/L1606)</f>
        <v>14</v>
      </c>
      <c r="Q1606" t="str">
        <f>MID(N1606,1,FIND("/",N1606,1)-1)</f>
        <v>publishing</v>
      </c>
      <c r="R1606" t="str">
        <f>MID(N1606,FIND("/",N1606,1)+1,LEN(N1606))</f>
        <v>art books</v>
      </c>
      <c r="S1606" s="10">
        <f>(((J1606/60)/60)/24)+DATE(1970,1,1)+(-5/24)</f>
        <v>41481.788090277776</v>
      </c>
      <c r="T1606" s="10">
        <f>(((I1606/60)/60)/24)+DATE(1970,1,1)+(-5/24)</f>
        <v>41514.788090277776</v>
      </c>
    </row>
    <row r="1607" spans="1:20" ht="43.2" x14ac:dyDescent="0.3">
      <c r="A1607">
        <v>1882</v>
      </c>
      <c r="B1607" s="3" t="s">
        <v>1882</v>
      </c>
      <c r="C1607" s="3" t="s">
        <v>5991</v>
      </c>
      <c r="D1607">
        <v>3350</v>
      </c>
      <c r="E160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8278</v>
      </c>
      <c r="O1607" s="5">
        <f>((E1607/D1607) *100)</f>
        <v>100.8955223880597</v>
      </c>
      <c r="P1607" s="6">
        <f>IF(L1607 = 0, 0, E1607/L1607)</f>
        <v>41.728395061728392</v>
      </c>
      <c r="Q1607" t="str">
        <f>MID(N1607,1,FIND("/",N1607,1)-1)</f>
        <v>music</v>
      </c>
      <c r="R1607" t="str">
        <f>MID(N1607,FIND("/",N1607,1)+1,LEN(N1607))</f>
        <v>indie rock</v>
      </c>
      <c r="S1607" s="10">
        <f>(((J1607/60)/60)/24)+DATE(1970,1,1)+(-5/24)</f>
        <v>41067.740879629629</v>
      </c>
      <c r="T1607" s="10">
        <f>(((I1607/60)/60)/24)+DATE(1970,1,1)+(-5/24)</f>
        <v>41100.783333333333</v>
      </c>
    </row>
    <row r="1608" spans="1:20" ht="43.2" x14ac:dyDescent="0.3">
      <c r="A1608">
        <v>3483</v>
      </c>
      <c r="B1608" s="3" t="s">
        <v>3481</v>
      </c>
      <c r="C1608" s="3" t="s">
        <v>7592</v>
      </c>
      <c r="D1608">
        <v>3350</v>
      </c>
      <c r="E1608">
        <v>5358</v>
      </c>
      <c r="F1608" t="s">
        <v>8218</v>
      </c>
      <c r="G1608" t="s">
        <v>8223</v>
      </c>
      <c r="H1608" t="s">
        <v>8245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8270</v>
      </c>
      <c r="O1608" s="5">
        <f>((E1608/D1608) *100)</f>
        <v>159.9402985074627</v>
      </c>
      <c r="P1608" s="6">
        <f>IF(L1608 = 0, 0, E1608/L1608)</f>
        <v>40.285714285714285</v>
      </c>
      <c r="Q1608" t="str">
        <f>MID(N1608,1,FIND("/",N1608,1)-1)</f>
        <v>theater</v>
      </c>
      <c r="R1608" t="str">
        <f>MID(N1608,FIND("/",N1608,1)+1,LEN(N1608))</f>
        <v>plays</v>
      </c>
      <c r="S1608" s="10">
        <f>(((J1608/60)/60)/24)+DATE(1970,1,1)+(-5/24)</f>
        <v>41793.460428240738</v>
      </c>
      <c r="T1608" s="10">
        <f>(((I1608/60)/60)/24)+DATE(1970,1,1)+(-5/24)</f>
        <v>41823.460428240738</v>
      </c>
    </row>
    <row r="1609" spans="1:20" ht="43.2" x14ac:dyDescent="0.3">
      <c r="A1609">
        <v>3341</v>
      </c>
      <c r="B1609" s="3" t="s">
        <v>3340</v>
      </c>
      <c r="C1609" s="3" t="s">
        <v>7450</v>
      </c>
      <c r="D1609">
        <v>3350</v>
      </c>
      <c r="E1609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8270</v>
      </c>
      <c r="O1609" s="5">
        <f>((E1609/D1609) *100)</f>
        <v>100</v>
      </c>
      <c r="P1609" s="6">
        <f>IF(L1609 = 0, 0, E1609/L1609)</f>
        <v>119.64285714285714</v>
      </c>
      <c r="Q1609" t="str">
        <f>MID(N1609,1,FIND("/",N1609,1)-1)</f>
        <v>theater</v>
      </c>
      <c r="R1609" t="str">
        <f>MID(N1609,FIND("/",N1609,1)+1,LEN(N1609))</f>
        <v>plays</v>
      </c>
      <c r="S1609" s="10">
        <f>(((J1609/60)/60)/24)+DATE(1970,1,1)+(-5/24)</f>
        <v>42510.590520833335</v>
      </c>
      <c r="T1609" s="10">
        <f>(((I1609/60)/60)/24)+DATE(1970,1,1)+(-5/24)</f>
        <v>42533.499999999993</v>
      </c>
    </row>
    <row r="1610" spans="1:20" ht="28.8" x14ac:dyDescent="0.3">
      <c r="A1610">
        <v>304</v>
      </c>
      <c r="B1610" s="3" t="s">
        <v>304</v>
      </c>
      <c r="C1610" s="3" t="s">
        <v>4413</v>
      </c>
      <c r="D1610">
        <v>3400</v>
      </c>
      <c r="E1610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8268</v>
      </c>
      <c r="O1610" s="5">
        <f>((E1610/D1610) *100)</f>
        <v>231.64705882352939</v>
      </c>
      <c r="P1610" s="6">
        <f>IF(L1610 = 0, 0, E1610/L1610)</f>
        <v>106.43243243243244</v>
      </c>
      <c r="Q1610" t="str">
        <f>MID(N1610,1,FIND("/",N1610,1)-1)</f>
        <v>film &amp; video</v>
      </c>
      <c r="R1610" t="str">
        <f>MID(N1610,FIND("/",N1610,1)+1,LEN(N1610))</f>
        <v>documentary</v>
      </c>
      <c r="S1610" s="10">
        <f>(((J1610/60)/60)/24)+DATE(1970,1,1)+(-5/24)</f>
        <v>41113.88653935185</v>
      </c>
      <c r="T1610" s="10">
        <f>(((I1610/60)/60)/24)+DATE(1970,1,1)+(-5/24)</f>
        <v>41152.875</v>
      </c>
    </row>
    <row r="1611" spans="1:20" ht="43.2" x14ac:dyDescent="0.3">
      <c r="A1611">
        <v>1356</v>
      </c>
      <c r="B1611" s="3" t="s">
        <v>1356</v>
      </c>
      <c r="C1611" s="3" t="s">
        <v>5465</v>
      </c>
      <c r="D1611">
        <v>3400</v>
      </c>
      <c r="E1611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8273</v>
      </c>
      <c r="O1611" s="5">
        <f>((E1611/D1611) *100)</f>
        <v>182.81058823529412</v>
      </c>
      <c r="P1611" s="6">
        <f>IF(L1611 = 0, 0, E1611/L1611)</f>
        <v>71.443218390804603</v>
      </c>
      <c r="Q1611" t="str">
        <f>MID(N1611,1,FIND("/",N1611,1)-1)</f>
        <v>publishing</v>
      </c>
      <c r="R1611" t="str">
        <f>MID(N1611,FIND("/",N1611,1)+1,LEN(N1611))</f>
        <v>nonfiction</v>
      </c>
      <c r="S1611" s="10">
        <f>(((J1611/60)/60)/24)+DATE(1970,1,1)+(-5/24)</f>
        <v>41429.830555555556</v>
      </c>
      <c r="T1611" s="10">
        <f>(((I1611/60)/60)/24)+DATE(1970,1,1)+(-5/24)</f>
        <v>41459.830555555556</v>
      </c>
    </row>
    <row r="1612" spans="1:20" ht="43.2" x14ac:dyDescent="0.3">
      <c r="A1612">
        <v>1667</v>
      </c>
      <c r="B1612" s="3" t="s">
        <v>1667</v>
      </c>
      <c r="C1612" s="3" t="s">
        <v>5776</v>
      </c>
      <c r="D1612">
        <v>3400</v>
      </c>
      <c r="E1612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8291</v>
      </c>
      <c r="O1612" s="5">
        <f>((E1612/D1612) *100)</f>
        <v>126.85294117647059</v>
      </c>
      <c r="P1612" s="6">
        <f>IF(L1612 = 0, 0, E1612/L1612)</f>
        <v>52.597560975609753</v>
      </c>
      <c r="Q1612" t="str">
        <f>MID(N1612,1,FIND("/",N1612,1)-1)</f>
        <v>music</v>
      </c>
      <c r="R1612" t="str">
        <f>MID(N1612,FIND("/",N1612,1)+1,LEN(N1612))</f>
        <v>pop</v>
      </c>
      <c r="S1612" s="10">
        <f>(((J1612/60)/60)/24)+DATE(1970,1,1)+(-5/24)</f>
        <v>41681.862245370365</v>
      </c>
      <c r="T1612" s="10">
        <f>(((I1612/60)/60)/24)+DATE(1970,1,1)+(-5/24)</f>
        <v>41709.082638888889</v>
      </c>
    </row>
    <row r="1613" spans="1:20" ht="43.2" x14ac:dyDescent="0.3">
      <c r="A1613">
        <v>3015</v>
      </c>
      <c r="B1613" s="3" t="s">
        <v>3014</v>
      </c>
      <c r="C1613" s="3" t="s">
        <v>7124</v>
      </c>
      <c r="D1613">
        <v>3400</v>
      </c>
      <c r="E1613">
        <v>3508</v>
      </c>
      <c r="F1613" t="s">
        <v>8218</v>
      </c>
      <c r="G1613" t="s">
        <v>8223</v>
      </c>
      <c r="H1613" t="s">
        <v>8245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8302</v>
      </c>
      <c r="O1613" s="5">
        <f>((E1613/D1613) *100)</f>
        <v>103.17647058823529</v>
      </c>
      <c r="P1613" s="6">
        <f>IF(L1613 = 0, 0, E1613/L1613)</f>
        <v>87.7</v>
      </c>
      <c r="Q1613" t="str">
        <f>MID(N1613,1,FIND("/",N1613,1)-1)</f>
        <v>theater</v>
      </c>
      <c r="R1613" t="str">
        <f>MID(N1613,FIND("/",N1613,1)+1,LEN(N1613))</f>
        <v>spaces</v>
      </c>
      <c r="S1613" s="10">
        <f>(((J1613/60)/60)/24)+DATE(1970,1,1)+(-5/24)</f>
        <v>41785.518958333334</v>
      </c>
      <c r="T1613" s="10">
        <f>(((I1613/60)/60)/24)+DATE(1970,1,1)+(-5/24)</f>
        <v>41800.958333333328</v>
      </c>
    </row>
    <row r="1614" spans="1:20" ht="43.2" x14ac:dyDescent="0.3">
      <c r="A1614">
        <v>3585</v>
      </c>
      <c r="B1614" s="3" t="s">
        <v>3583</v>
      </c>
      <c r="C1614" s="3" t="s">
        <v>7694</v>
      </c>
      <c r="D1614">
        <v>3400</v>
      </c>
      <c r="E1614">
        <v>4050</v>
      </c>
      <c r="F1614" t="s">
        <v>8218</v>
      </c>
      <c r="G1614" t="s">
        <v>8223</v>
      </c>
      <c r="H1614" t="s">
        <v>8245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8270</v>
      </c>
      <c r="O1614" s="5">
        <f>((E1614/D1614) *100)</f>
        <v>119.11764705882352</v>
      </c>
      <c r="P1614" s="6">
        <f>IF(L1614 = 0, 0, E1614/L1614)</f>
        <v>176.08695652173913</v>
      </c>
      <c r="Q1614" t="str">
        <f>MID(N1614,1,FIND("/",N1614,1)-1)</f>
        <v>theater</v>
      </c>
      <c r="R1614" t="str">
        <f>MID(N1614,FIND("/",N1614,1)+1,LEN(N1614))</f>
        <v>plays</v>
      </c>
      <c r="S1614" s="10">
        <f>(((J1614/60)/60)/24)+DATE(1970,1,1)+(-5/24)</f>
        <v>41964.507986111108</v>
      </c>
      <c r="T1614" s="10">
        <f>(((I1614/60)/60)/24)+DATE(1970,1,1)+(-5/24)</f>
        <v>41994.507986111108</v>
      </c>
    </row>
    <row r="1615" spans="1:20" ht="43.2" x14ac:dyDescent="0.3">
      <c r="A1615">
        <v>2701</v>
      </c>
      <c r="B1615" s="3" t="s">
        <v>2700</v>
      </c>
      <c r="C1615" s="3" t="s">
        <v>6810</v>
      </c>
      <c r="D1615">
        <v>3400</v>
      </c>
      <c r="E1615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8302</v>
      </c>
      <c r="O1615" s="5">
        <f>((E1615/D1615) *100)</f>
        <v>46.176470588235297</v>
      </c>
      <c r="P1615" s="6">
        <f>IF(L1615 = 0, 0, E1615/L1615)</f>
        <v>34.130434782608695</v>
      </c>
      <c r="Q1615" t="str">
        <f>MID(N1615,1,FIND("/",N1615,1)-1)</f>
        <v>theater</v>
      </c>
      <c r="R1615" t="str">
        <f>MID(N1615,FIND("/",N1615,1)+1,LEN(N1615))</f>
        <v>spaces</v>
      </c>
      <c r="S1615" s="10">
        <f>(((J1615/60)/60)/24)+DATE(1970,1,1)+(-5/24)</f>
        <v>42801.566365740735</v>
      </c>
      <c r="T1615" s="10">
        <f>(((I1615/60)/60)/24)+DATE(1970,1,1)+(-5/24)</f>
        <v>42832.524699074071</v>
      </c>
    </row>
    <row r="1616" spans="1:20" ht="43.2" x14ac:dyDescent="0.3">
      <c r="A1616">
        <v>530</v>
      </c>
      <c r="B1616" s="3" t="s">
        <v>530</v>
      </c>
      <c r="C1616" s="3" t="s">
        <v>4639</v>
      </c>
      <c r="D1616">
        <v>3405</v>
      </c>
      <c r="E1616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8270</v>
      </c>
      <c r="O1616" s="5">
        <f>((E1616/D1616) *100)</f>
        <v>107.78267254038178</v>
      </c>
      <c r="P1616" s="6">
        <f>IF(L1616 = 0, 0, E1616/L1616)</f>
        <v>126.55172413793103</v>
      </c>
      <c r="Q1616" t="str">
        <f>MID(N1616,1,FIND("/",N1616,1)-1)</f>
        <v>theater</v>
      </c>
      <c r="R1616" t="str">
        <f>MID(N1616,FIND("/",N1616,1)+1,LEN(N1616))</f>
        <v>plays</v>
      </c>
      <c r="S1616" s="10">
        <f>(((J1616/60)/60)/24)+DATE(1970,1,1)+(-5/24)</f>
        <v>42157.382731481477</v>
      </c>
      <c r="T1616" s="10">
        <f>(((I1616/60)/60)/24)+DATE(1970,1,1)+(-5/24)</f>
        <v>42178.874999999993</v>
      </c>
    </row>
    <row r="1617" spans="1:20" ht="43.2" x14ac:dyDescent="0.3">
      <c r="A1617">
        <v>181</v>
      </c>
      <c r="B1617" s="3" t="s">
        <v>182</v>
      </c>
      <c r="C1617" s="3" t="s">
        <v>4290</v>
      </c>
      <c r="D1617">
        <v>3423</v>
      </c>
      <c r="E161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8267</v>
      </c>
      <c r="O1617" s="5">
        <f>((E1617/D1617) *100)</f>
        <v>21.092608822670172</v>
      </c>
      <c r="P1617" s="6">
        <f>IF(L1617 = 0, 0, E1617/L1617)</f>
        <v>180.5</v>
      </c>
      <c r="Q1617" t="str">
        <f>MID(N1617,1,FIND("/",N1617,1)-1)</f>
        <v>film &amp; video</v>
      </c>
      <c r="R1617" t="str">
        <f>MID(N1617,FIND("/",N1617,1)+1,LEN(N1617))</f>
        <v>drama</v>
      </c>
      <c r="S1617" s="10">
        <f>(((J1617/60)/60)/24)+DATE(1970,1,1)+(-5/24)</f>
        <v>42147.533506944441</v>
      </c>
      <c r="T1617" s="10">
        <f>(((I1617/60)/60)/24)+DATE(1970,1,1)+(-5/24)</f>
        <v>42177.533506944441</v>
      </c>
    </row>
    <row r="1618" spans="1:20" ht="43.2" x14ac:dyDescent="0.3">
      <c r="A1618">
        <v>4068</v>
      </c>
      <c r="B1618" s="3" t="s">
        <v>4063</v>
      </c>
      <c r="C1618" s="3" t="s">
        <v>8170</v>
      </c>
      <c r="D1618">
        <v>3495</v>
      </c>
      <c r="E161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8270</v>
      </c>
      <c r="O1618" s="5">
        <f>((E1618/D1618) *100)</f>
        <v>1</v>
      </c>
      <c r="P1618" s="6">
        <f>IF(L1618 = 0, 0, E1618/L1618)</f>
        <v>34.950000000000003</v>
      </c>
      <c r="Q1618" t="str">
        <f>MID(N1618,1,FIND("/",N1618,1)-1)</f>
        <v>theater</v>
      </c>
      <c r="R1618" t="str">
        <f>MID(N1618,FIND("/",N1618,1)+1,LEN(N1618))</f>
        <v>plays</v>
      </c>
      <c r="S1618" s="10">
        <f>(((J1618/60)/60)/24)+DATE(1970,1,1)+(-5/24)</f>
        <v>42718.755266203698</v>
      </c>
      <c r="T1618" s="10">
        <f>(((I1618/60)/60)/24)+DATE(1970,1,1)+(-5/24)</f>
        <v>42748.753472222219</v>
      </c>
    </row>
    <row r="1619" spans="1:20" ht="57.6" x14ac:dyDescent="0.3">
      <c r="A1619">
        <v>244</v>
      </c>
      <c r="B1619" s="4">
        <v>39756</v>
      </c>
      <c r="C1619" s="3" t="s">
        <v>4353</v>
      </c>
      <c r="D1619">
        <v>3500</v>
      </c>
      <c r="E1619">
        <v>3981.5</v>
      </c>
      <c r="F1619" t="s">
        <v>8218</v>
      </c>
      <c r="G1619" t="s">
        <v>8223</v>
      </c>
      <c r="H1619" t="s">
        <v>8245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8268</v>
      </c>
      <c r="O1619" s="5">
        <f>((E1619/D1619) *100)</f>
        <v>113.75714285714287</v>
      </c>
      <c r="P1619" s="6">
        <f>IF(L1619 = 0, 0, E1619/L1619)</f>
        <v>47.398809523809526</v>
      </c>
      <c r="Q1619" t="str">
        <f>MID(N1619,1,FIND("/",N1619,1)-1)</f>
        <v>film &amp; video</v>
      </c>
      <c r="R1619" t="str">
        <f>MID(N1619,FIND("/",N1619,1)+1,LEN(N1619))</f>
        <v>documentary</v>
      </c>
      <c r="S1619" s="10">
        <f>(((J1619/60)/60)/24)+DATE(1970,1,1)+(-5/24)</f>
        <v>40213.115266203698</v>
      </c>
      <c r="T1619" s="10">
        <f>(((I1619/60)/60)/24)+DATE(1970,1,1)+(-5/24)</f>
        <v>40253.087499999994</v>
      </c>
    </row>
    <row r="1620" spans="1:20" ht="57.6" x14ac:dyDescent="0.3">
      <c r="A1620">
        <v>1265</v>
      </c>
      <c r="B1620" s="3" t="s">
        <v>1265</v>
      </c>
      <c r="C1620" s="3" t="s">
        <v>5374</v>
      </c>
      <c r="D1620">
        <v>3500</v>
      </c>
      <c r="E1620">
        <v>4170.17</v>
      </c>
      <c r="F1620" t="s">
        <v>8218</v>
      </c>
      <c r="G1620" t="s">
        <v>8223</v>
      </c>
      <c r="H1620" t="s">
        <v>8245</v>
      </c>
      <c r="I1620">
        <v>1291131815</v>
      </c>
      <c r="J1620">
        <v>1287071015</v>
      </c>
      <c r="K1620" t="b">
        <v>1</v>
      </c>
      <c r="L1620">
        <v>66</v>
      </c>
      <c r="M1620" t="b">
        <v>1</v>
      </c>
      <c r="N1620" t="s">
        <v>8275</v>
      </c>
      <c r="O1620" s="5">
        <f>((E1620/D1620) *100)</f>
        <v>119.14771428571429</v>
      </c>
      <c r="P1620" s="6">
        <f>IF(L1620 = 0, 0, E1620/L1620)</f>
        <v>63.184393939393942</v>
      </c>
      <c r="Q1620" t="str">
        <f>MID(N1620,1,FIND("/",N1620,1)-1)</f>
        <v>music</v>
      </c>
      <c r="R1620" t="str">
        <f>MID(N1620,FIND("/",N1620,1)+1,LEN(N1620))</f>
        <v>rock</v>
      </c>
      <c r="S1620" s="10">
        <f>(((J1620/60)/60)/24)+DATE(1970,1,1)+(-5/24)</f>
        <v>40465.446932870364</v>
      </c>
      <c r="T1620" s="10">
        <f>(((I1620/60)/60)/24)+DATE(1970,1,1)+(-5/24)</f>
        <v>40512.446932870364</v>
      </c>
    </row>
    <row r="1621" spans="1:20" ht="57.6" x14ac:dyDescent="0.3">
      <c r="A1621">
        <v>3150</v>
      </c>
      <c r="B1621" s="3" t="s">
        <v>3149</v>
      </c>
      <c r="C1621" s="3" t="s">
        <v>7259</v>
      </c>
      <c r="D1621">
        <v>3500</v>
      </c>
      <c r="E1621">
        <v>3535</v>
      </c>
      <c r="F1621" t="s">
        <v>8218</v>
      </c>
      <c r="G1621" t="s">
        <v>8223</v>
      </c>
      <c r="H1621" t="s">
        <v>8245</v>
      </c>
      <c r="I1621">
        <v>1295928000</v>
      </c>
      <c r="J1621">
        <v>1288160403</v>
      </c>
      <c r="K1621" t="b">
        <v>1</v>
      </c>
      <c r="L1621">
        <v>104</v>
      </c>
      <c r="M1621" t="b">
        <v>1</v>
      </c>
      <c r="N1621" t="s">
        <v>8270</v>
      </c>
      <c r="O1621" s="5">
        <f>((E1621/D1621) *100)</f>
        <v>101</v>
      </c>
      <c r="P1621" s="6">
        <f>IF(L1621 = 0, 0, E1621/L1621)</f>
        <v>33.990384615384613</v>
      </c>
      <c r="Q1621" t="str">
        <f>MID(N1621,1,FIND("/",N1621,1)-1)</f>
        <v>theater</v>
      </c>
      <c r="R1621" t="str">
        <f>MID(N1621,FIND("/",N1621,1)+1,LEN(N1621))</f>
        <v>plays</v>
      </c>
      <c r="S1621" s="10">
        <f>(((J1621/60)/60)/24)+DATE(1970,1,1)+(-5/24)</f>
        <v>40478.055590277778</v>
      </c>
      <c r="T1621" s="10">
        <f>(((I1621/60)/60)/24)+DATE(1970,1,1)+(-5/24)</f>
        <v>40567.958333333328</v>
      </c>
    </row>
    <row r="1622" spans="1:20" ht="43.2" x14ac:dyDescent="0.3">
      <c r="A1622">
        <v>1665</v>
      </c>
      <c r="B1622" s="3" t="s">
        <v>1665</v>
      </c>
      <c r="C1622" s="3" t="s">
        <v>5774</v>
      </c>
      <c r="D1622">
        <v>3500</v>
      </c>
      <c r="E1622">
        <v>4181</v>
      </c>
      <c r="F1622" t="s">
        <v>8218</v>
      </c>
      <c r="G1622" t="s">
        <v>8223</v>
      </c>
      <c r="H1622" t="s">
        <v>8245</v>
      </c>
      <c r="I1622">
        <v>1298343600</v>
      </c>
      <c r="J1622">
        <v>1295624113</v>
      </c>
      <c r="K1622" t="b">
        <v>0</v>
      </c>
      <c r="L1622">
        <v>93</v>
      </c>
      <c r="M1622" t="b">
        <v>1</v>
      </c>
      <c r="N1622" t="s">
        <v>8291</v>
      </c>
      <c r="O1622" s="5">
        <f>((E1622/D1622) *100)</f>
        <v>119.45714285714286</v>
      </c>
      <c r="P1622" s="6">
        <f>IF(L1622 = 0, 0, E1622/L1622)</f>
        <v>44.956989247311824</v>
      </c>
      <c r="Q1622" t="str">
        <f>MID(N1622,1,FIND("/",N1622,1)-1)</f>
        <v>music</v>
      </c>
      <c r="R1622" t="str">
        <f>MID(N1622,FIND("/",N1622,1)+1,LEN(N1622))</f>
        <v>pop</v>
      </c>
      <c r="S1622" s="10">
        <f>(((J1622/60)/60)/24)+DATE(1970,1,1)+(-5/24)</f>
        <v>40564.441122685181</v>
      </c>
      <c r="T1622" s="10">
        <f>(((I1622/60)/60)/24)+DATE(1970,1,1)+(-5/24)</f>
        <v>40595.916666666664</v>
      </c>
    </row>
    <row r="1623" spans="1:20" ht="43.2" x14ac:dyDescent="0.3">
      <c r="A1623">
        <v>116</v>
      </c>
      <c r="B1623" s="3" t="s">
        <v>118</v>
      </c>
      <c r="C1623" s="3" t="s">
        <v>4226</v>
      </c>
      <c r="D1623">
        <v>3500</v>
      </c>
      <c r="E1623">
        <v>3978</v>
      </c>
      <c r="F1623" t="s">
        <v>8218</v>
      </c>
      <c r="G1623" t="s">
        <v>8223</v>
      </c>
      <c r="H1623" t="s">
        <v>8245</v>
      </c>
      <c r="I1623">
        <v>1302260155</v>
      </c>
      <c r="J1623">
        <v>1298289355</v>
      </c>
      <c r="K1623" t="b">
        <v>0</v>
      </c>
      <c r="L1623">
        <v>57</v>
      </c>
      <c r="M1623" t="b">
        <v>1</v>
      </c>
      <c r="N1623" t="s">
        <v>8265</v>
      </c>
      <c r="O1623" s="5">
        <f>((E1623/D1623) *100)</f>
        <v>113.65714285714286</v>
      </c>
      <c r="P1623" s="6">
        <f>IF(L1623 = 0, 0, E1623/L1623)</f>
        <v>69.78947368421052</v>
      </c>
      <c r="Q1623" t="str">
        <f>MID(N1623,1,FIND("/",N1623,1)-1)</f>
        <v>film &amp; video</v>
      </c>
      <c r="R1623" t="str">
        <f>MID(N1623,FIND("/",N1623,1)+1,LEN(N1623))</f>
        <v>shorts</v>
      </c>
      <c r="S1623" s="10">
        <f>(((J1623/60)/60)/24)+DATE(1970,1,1)+(-5/24)</f>
        <v>40595.288831018515</v>
      </c>
      <c r="T1623" s="10">
        <f>(((I1623/60)/60)/24)+DATE(1970,1,1)+(-5/24)</f>
        <v>40641.247164351851</v>
      </c>
    </row>
    <row r="1624" spans="1:20" ht="57.6" x14ac:dyDescent="0.3">
      <c r="A1624">
        <v>2484</v>
      </c>
      <c r="B1624" s="3" t="s">
        <v>2483</v>
      </c>
      <c r="C1624" s="3" t="s">
        <v>6593</v>
      </c>
      <c r="D1624">
        <v>3500</v>
      </c>
      <c r="E1624">
        <v>4176.1099999999997</v>
      </c>
      <c r="F1624" t="s">
        <v>8218</v>
      </c>
      <c r="G1624" t="s">
        <v>8223</v>
      </c>
      <c r="H1624" t="s">
        <v>8245</v>
      </c>
      <c r="I1624">
        <v>1316124003</v>
      </c>
      <c r="J1624">
        <v>1313532003</v>
      </c>
      <c r="K1624" t="b">
        <v>0</v>
      </c>
      <c r="L1624">
        <v>90</v>
      </c>
      <c r="M1624" t="b">
        <v>1</v>
      </c>
      <c r="N1624" t="s">
        <v>8278</v>
      </c>
      <c r="O1624" s="5">
        <f>((E1624/D1624) *100)</f>
        <v>119.31742857142855</v>
      </c>
      <c r="P1624" s="6">
        <f>IF(L1624 = 0, 0, E1624/L1624)</f>
        <v>46.401222222222216</v>
      </c>
      <c r="Q1624" t="str">
        <f>MID(N1624,1,FIND("/",N1624,1)-1)</f>
        <v>music</v>
      </c>
      <c r="R1624" t="str">
        <f>MID(N1624,FIND("/",N1624,1)+1,LEN(N1624))</f>
        <v>indie rock</v>
      </c>
      <c r="S1624" s="10">
        <f>(((J1624/60)/60)/24)+DATE(1970,1,1)+(-5/24)</f>
        <v>40771.708368055552</v>
      </c>
      <c r="T1624" s="10">
        <f>(((I1624/60)/60)/24)+DATE(1970,1,1)+(-5/24)</f>
        <v>40801.708368055552</v>
      </c>
    </row>
    <row r="1625" spans="1:20" ht="57.6" x14ac:dyDescent="0.3">
      <c r="A1625">
        <v>2094</v>
      </c>
      <c r="B1625" s="3" t="s">
        <v>2094</v>
      </c>
      <c r="C1625" s="3" t="s">
        <v>6203</v>
      </c>
      <c r="D1625">
        <v>3500</v>
      </c>
      <c r="E1625">
        <v>4219</v>
      </c>
      <c r="F1625" t="s">
        <v>8218</v>
      </c>
      <c r="G1625" t="s">
        <v>8223</v>
      </c>
      <c r="H1625" t="s">
        <v>8245</v>
      </c>
      <c r="I1625">
        <v>1330916400</v>
      </c>
      <c r="J1625">
        <v>1327969730</v>
      </c>
      <c r="K1625" t="b">
        <v>0</v>
      </c>
      <c r="L1625">
        <v>72</v>
      </c>
      <c r="M1625" t="b">
        <v>1</v>
      </c>
      <c r="N1625" t="s">
        <v>8278</v>
      </c>
      <c r="O1625" s="5">
        <f>((E1625/D1625) *100)</f>
        <v>120.54285714285714</v>
      </c>
      <c r="P1625" s="6">
        <f>IF(L1625 = 0, 0, E1625/L1625)</f>
        <v>58.597222222222221</v>
      </c>
      <c r="Q1625" t="str">
        <f>MID(N1625,1,FIND("/",N1625,1)-1)</f>
        <v>music</v>
      </c>
      <c r="R1625" t="str">
        <f>MID(N1625,FIND("/",N1625,1)+1,LEN(N1625))</f>
        <v>indie rock</v>
      </c>
      <c r="S1625" s="10">
        <f>(((J1625/60)/60)/24)+DATE(1970,1,1)+(-5/24)</f>
        <v>40938.811689814815</v>
      </c>
      <c r="T1625" s="10">
        <f>(((I1625/60)/60)/24)+DATE(1970,1,1)+(-5/24)</f>
        <v>40972.916666666664</v>
      </c>
    </row>
    <row r="1626" spans="1:20" ht="43.2" x14ac:dyDescent="0.3">
      <c r="A1626">
        <v>2306</v>
      </c>
      <c r="B1626" s="3" t="s">
        <v>2306</v>
      </c>
      <c r="C1626" s="3" t="s">
        <v>6415</v>
      </c>
      <c r="D1626">
        <v>3500</v>
      </c>
      <c r="E1626">
        <v>3736.55</v>
      </c>
      <c r="F1626" t="s">
        <v>8218</v>
      </c>
      <c r="G1626" t="s">
        <v>8223</v>
      </c>
      <c r="H1626" t="s">
        <v>8245</v>
      </c>
      <c r="I1626">
        <v>1331352129</v>
      </c>
      <c r="J1626">
        <v>1328760129</v>
      </c>
      <c r="K1626" t="b">
        <v>1</v>
      </c>
      <c r="L1626">
        <v>73</v>
      </c>
      <c r="M1626" t="b">
        <v>1</v>
      </c>
      <c r="N1626" t="s">
        <v>8278</v>
      </c>
      <c r="O1626" s="5">
        <f>((E1626/D1626) *100)</f>
        <v>106.75857142857143</v>
      </c>
      <c r="P1626" s="6">
        <f>IF(L1626 = 0, 0, E1626/L1626)</f>
        <v>51.185616438356163</v>
      </c>
      <c r="Q1626" t="str">
        <f>MID(N1626,1,FIND("/",N1626,1)-1)</f>
        <v>music</v>
      </c>
      <c r="R1626" t="str">
        <f>MID(N1626,FIND("/",N1626,1)+1,LEN(N1626))</f>
        <v>indie rock</v>
      </c>
      <c r="S1626" s="10">
        <f>(((J1626/60)/60)/24)+DATE(1970,1,1)+(-5/24)</f>
        <v>40947.959826388884</v>
      </c>
      <c r="T1626" s="10">
        <f>(((I1626/60)/60)/24)+DATE(1970,1,1)+(-5/24)</f>
        <v>40977.959826388884</v>
      </c>
    </row>
    <row r="1627" spans="1:20" ht="43.2" x14ac:dyDescent="0.3">
      <c r="A1627">
        <v>2081</v>
      </c>
      <c r="B1627" s="3" t="s">
        <v>2081</v>
      </c>
      <c r="C1627" s="3" t="s">
        <v>6190</v>
      </c>
      <c r="D1627">
        <v>3500</v>
      </c>
      <c r="E1627">
        <v>4010</v>
      </c>
      <c r="F1627" t="s">
        <v>8218</v>
      </c>
      <c r="G1627" t="s">
        <v>8223</v>
      </c>
      <c r="H1627" t="s">
        <v>8245</v>
      </c>
      <c r="I1627">
        <v>1337144340</v>
      </c>
      <c r="J1627">
        <v>1333597555</v>
      </c>
      <c r="K1627" t="b">
        <v>0</v>
      </c>
      <c r="L1627">
        <v>55</v>
      </c>
      <c r="M1627" t="b">
        <v>1</v>
      </c>
      <c r="N1627" t="s">
        <v>8278</v>
      </c>
      <c r="O1627" s="5">
        <f>((E1627/D1627) *100)</f>
        <v>114.57142857142857</v>
      </c>
      <c r="P1627" s="6">
        <f>IF(L1627 = 0, 0, E1627/L1627)</f>
        <v>72.909090909090907</v>
      </c>
      <c r="Q1627" t="str">
        <f>MID(N1627,1,FIND("/",N1627,1)-1)</f>
        <v>music</v>
      </c>
      <c r="R1627" t="str">
        <f>MID(N1627,FIND("/",N1627,1)+1,LEN(N1627))</f>
        <v>indie rock</v>
      </c>
      <c r="S1627" s="10">
        <f>(((J1627/60)/60)/24)+DATE(1970,1,1)+(-5/24)</f>
        <v>41003.948553240742</v>
      </c>
      <c r="T1627" s="10">
        <f>(((I1627/60)/60)/24)+DATE(1970,1,1)+(-5/24)</f>
        <v>41044.999305555553</v>
      </c>
    </row>
    <row r="1628" spans="1:20" ht="43.2" x14ac:dyDescent="0.3">
      <c r="A1628">
        <v>251</v>
      </c>
      <c r="B1628" s="3" t="s">
        <v>251</v>
      </c>
      <c r="C1628" s="3" t="s">
        <v>4360</v>
      </c>
      <c r="D1628">
        <v>3500</v>
      </c>
      <c r="E162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8268</v>
      </c>
      <c r="O1628" s="5">
        <f>((E1628/D1628) *100)</f>
        <v>125.57142857142858</v>
      </c>
      <c r="P1628" s="6">
        <f>IF(L1628 = 0, 0, E1628/L1628)</f>
        <v>57.077922077922075</v>
      </c>
      <c r="Q1628" t="str">
        <f>MID(N1628,1,FIND("/",N1628,1)-1)</f>
        <v>film &amp; video</v>
      </c>
      <c r="R1628" t="str">
        <f>MID(N1628,FIND("/",N1628,1)+1,LEN(N1628))</f>
        <v>documentary</v>
      </c>
      <c r="S1628" s="10">
        <f>(((J1628/60)/60)/24)+DATE(1970,1,1)+(-5/24)</f>
        <v>41013.579236111109</v>
      </c>
      <c r="T1628" s="10">
        <f>(((I1628/60)/60)/24)+DATE(1970,1,1)+(-5/24)</f>
        <v>41045.583333333328</v>
      </c>
    </row>
    <row r="1629" spans="1:20" ht="28.8" x14ac:dyDescent="0.3">
      <c r="A1629">
        <v>873</v>
      </c>
      <c r="B1629" s="3" t="s">
        <v>873</v>
      </c>
      <c r="C1629" s="3" t="s">
        <v>4982</v>
      </c>
      <c r="D1629">
        <v>3500</v>
      </c>
      <c r="E1629">
        <v>45</v>
      </c>
      <c r="F1629" t="s">
        <v>8220</v>
      </c>
      <c r="G1629" t="s">
        <v>8223</v>
      </c>
      <c r="H1629" t="s">
        <v>8245</v>
      </c>
      <c r="I1629">
        <v>1352610040</v>
      </c>
      <c r="J1629">
        <v>1349150440</v>
      </c>
      <c r="K1629" t="b">
        <v>0</v>
      </c>
      <c r="L1629">
        <v>5</v>
      </c>
      <c r="M1629" t="b">
        <v>0</v>
      </c>
      <c r="N1629" t="s">
        <v>8277</v>
      </c>
      <c r="O1629" s="5">
        <f>((E1629/D1629) *100)</f>
        <v>1.2857142857142856</v>
      </c>
      <c r="P1629" s="6">
        <f>IF(L1629 = 0, 0, E1629/L1629)</f>
        <v>9</v>
      </c>
      <c r="Q1629" t="str">
        <f>MID(N1629,1,FIND("/",N1629,1)-1)</f>
        <v>music</v>
      </c>
      <c r="R1629" t="str">
        <f>MID(N1629,FIND("/",N1629,1)+1,LEN(N1629))</f>
        <v>jazz</v>
      </c>
      <c r="S1629" s="10">
        <f>(((J1629/60)/60)/24)+DATE(1970,1,1)+(-5/24)</f>
        <v>41183.958796296298</v>
      </c>
      <c r="T1629" s="10">
        <f>(((I1629/60)/60)/24)+DATE(1970,1,1)+(-5/24)</f>
        <v>41224.000462962962</v>
      </c>
    </row>
    <row r="1630" spans="1:20" ht="43.2" x14ac:dyDescent="0.3">
      <c r="A1630">
        <v>912</v>
      </c>
      <c r="B1630" s="3" t="s">
        <v>912</v>
      </c>
      <c r="C1630" s="3" t="s">
        <v>5021</v>
      </c>
      <c r="D1630">
        <v>3500</v>
      </c>
      <c r="E1630">
        <v>30</v>
      </c>
      <c r="F1630" t="s">
        <v>8220</v>
      </c>
      <c r="G1630" t="s">
        <v>8223</v>
      </c>
      <c r="H1630" t="s">
        <v>8245</v>
      </c>
      <c r="I1630">
        <v>1355197047</v>
      </c>
      <c r="J1630">
        <v>1350009447</v>
      </c>
      <c r="K1630" t="b">
        <v>0</v>
      </c>
      <c r="L1630">
        <v>2</v>
      </c>
      <c r="M1630" t="b">
        <v>0</v>
      </c>
      <c r="N1630" t="s">
        <v>8277</v>
      </c>
      <c r="O1630" s="5">
        <f>((E1630/D1630) *100)</f>
        <v>0.85714285714285721</v>
      </c>
      <c r="P1630" s="6">
        <f>IF(L1630 = 0, 0, E1630/L1630)</f>
        <v>15</v>
      </c>
      <c r="Q1630" t="str">
        <f>MID(N1630,1,FIND("/",N1630,1)-1)</f>
        <v>music</v>
      </c>
      <c r="R1630" t="str">
        <f>MID(N1630,FIND("/",N1630,1)+1,LEN(N1630))</f>
        <v>jazz</v>
      </c>
      <c r="S1630" s="10">
        <f>(((J1630/60)/60)/24)+DATE(1970,1,1)+(-5/24)</f>
        <v>41193.901006944441</v>
      </c>
      <c r="T1630" s="10">
        <f>(((I1630/60)/60)/24)+DATE(1970,1,1)+(-5/24)</f>
        <v>41253.942673611105</v>
      </c>
    </row>
    <row r="1631" spans="1:20" ht="57.6" x14ac:dyDescent="0.3">
      <c r="A1631">
        <v>727</v>
      </c>
      <c r="B1631" s="3" t="s">
        <v>727</v>
      </c>
      <c r="C1631" s="3" t="s">
        <v>4836</v>
      </c>
      <c r="D1631">
        <v>3500</v>
      </c>
      <c r="E1631">
        <v>5443</v>
      </c>
      <c r="F1631" t="s">
        <v>8218</v>
      </c>
      <c r="G1631" t="s">
        <v>8223</v>
      </c>
      <c r="H1631" t="s">
        <v>8245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8273</v>
      </c>
      <c r="O1631" s="5">
        <f>((E1631/D1631) *100)</f>
        <v>155.51428571428571</v>
      </c>
      <c r="P1631" s="6">
        <f>IF(L1631 = 0, 0, E1631/L1631)</f>
        <v>36.530201342281877</v>
      </c>
      <c r="Q1631" t="str">
        <f>MID(N1631,1,FIND("/",N1631,1)-1)</f>
        <v>publishing</v>
      </c>
      <c r="R1631" t="str">
        <f>MID(N1631,FIND("/",N1631,1)+1,LEN(N1631))</f>
        <v>nonfiction</v>
      </c>
      <c r="S1631" s="10">
        <f>(((J1631/60)/60)/24)+DATE(1970,1,1)+(-5/24)</f>
        <v>41246.811909722215</v>
      </c>
      <c r="T1631" s="10">
        <f>(((I1631/60)/60)/24)+DATE(1970,1,1)+(-5/24)</f>
        <v>41288.680555555555</v>
      </c>
    </row>
    <row r="1632" spans="1:20" ht="43.2" x14ac:dyDescent="0.3">
      <c r="A1632">
        <v>101</v>
      </c>
      <c r="B1632" s="3" t="s">
        <v>103</v>
      </c>
      <c r="C1632" s="3" t="s">
        <v>4211</v>
      </c>
      <c r="D1632">
        <v>3500</v>
      </c>
      <c r="E1632">
        <v>3500</v>
      </c>
      <c r="F1632" t="s">
        <v>8218</v>
      </c>
      <c r="G1632" t="s">
        <v>8223</v>
      </c>
      <c r="H1632" t="s">
        <v>8245</v>
      </c>
      <c r="I1632">
        <v>1359052710</v>
      </c>
      <c r="J1632">
        <v>1356979110</v>
      </c>
      <c r="K1632" t="b">
        <v>0</v>
      </c>
      <c r="L1632">
        <v>35</v>
      </c>
      <c r="M1632" t="b">
        <v>1</v>
      </c>
      <c r="N1632" t="s">
        <v>8265</v>
      </c>
      <c r="O1632" s="5">
        <f>((E1632/D1632) *100)</f>
        <v>100</v>
      </c>
      <c r="P1632" s="6">
        <f>IF(L1632 = 0, 0, E1632/L1632)</f>
        <v>100</v>
      </c>
      <c r="Q1632" t="str">
        <f>MID(N1632,1,FIND("/",N1632,1)-1)</f>
        <v>film &amp; video</v>
      </c>
      <c r="R1632" t="str">
        <f>MID(N1632,FIND("/",N1632,1)+1,LEN(N1632))</f>
        <v>shorts</v>
      </c>
      <c r="S1632" s="10">
        <f>(((J1632/60)/60)/24)+DATE(1970,1,1)+(-5/24)</f>
        <v>41274.568402777775</v>
      </c>
      <c r="T1632" s="10">
        <f>(((I1632/60)/60)/24)+DATE(1970,1,1)+(-5/24)</f>
        <v>41298.568402777775</v>
      </c>
    </row>
    <row r="1633" spans="1:20" ht="43.2" x14ac:dyDescent="0.3">
      <c r="A1633">
        <v>2249</v>
      </c>
      <c r="B1633" s="3" t="s">
        <v>2249</v>
      </c>
      <c r="C1633" s="3" t="s">
        <v>6358</v>
      </c>
      <c r="D1633">
        <v>3500</v>
      </c>
      <c r="E1633">
        <v>5907</v>
      </c>
      <c r="F1633" t="s">
        <v>8218</v>
      </c>
      <c r="G1633" t="s">
        <v>8223</v>
      </c>
      <c r="H1633" t="s">
        <v>8245</v>
      </c>
      <c r="I1633">
        <v>1364917965</v>
      </c>
      <c r="J1633">
        <v>1362329565</v>
      </c>
      <c r="K1633" t="b">
        <v>0</v>
      </c>
      <c r="L1633">
        <v>180</v>
      </c>
      <c r="M1633" t="b">
        <v>1</v>
      </c>
      <c r="N1633" t="s">
        <v>8296</v>
      </c>
      <c r="O1633" s="5">
        <f>((E1633/D1633) *100)</f>
        <v>168.77142857142857</v>
      </c>
      <c r="P1633" s="6">
        <f>IF(L1633 = 0, 0, E1633/L1633)</f>
        <v>32.81666666666667</v>
      </c>
      <c r="Q1633" t="str">
        <f>MID(N1633,1,FIND("/",N1633,1)-1)</f>
        <v>games</v>
      </c>
      <c r="R1633" t="str">
        <f>MID(N1633,FIND("/",N1633,1)+1,LEN(N1633))</f>
        <v>tabletop games</v>
      </c>
      <c r="S1633" s="10">
        <f>(((J1633/60)/60)/24)+DATE(1970,1,1)+(-5/24)</f>
        <v>41336.494965277772</v>
      </c>
      <c r="T1633" s="10">
        <f>(((I1633/60)/60)/24)+DATE(1970,1,1)+(-5/24)</f>
        <v>41366.453298611108</v>
      </c>
    </row>
    <row r="1634" spans="1:20" ht="43.2" x14ac:dyDescent="0.3">
      <c r="A1634">
        <v>75</v>
      </c>
      <c r="B1634" s="3" t="s">
        <v>77</v>
      </c>
      <c r="C1634" s="3" t="s">
        <v>4185</v>
      </c>
      <c r="D1634">
        <v>3500</v>
      </c>
      <c r="E1634">
        <v>4040</v>
      </c>
      <c r="F1634" t="s">
        <v>8218</v>
      </c>
      <c r="G1634" t="s">
        <v>8223</v>
      </c>
      <c r="H1634" t="s">
        <v>8245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8265</v>
      </c>
      <c r="O1634" s="5">
        <f>((E1634/D1634) *100)</f>
        <v>115.42857142857143</v>
      </c>
      <c r="P1634" s="6">
        <f>IF(L1634 = 0, 0, E1634/L1634)</f>
        <v>85.957446808510639</v>
      </c>
      <c r="Q1634" t="str">
        <f>MID(N1634,1,FIND("/",N1634,1)-1)</f>
        <v>film &amp; video</v>
      </c>
      <c r="R1634" t="str">
        <f>MID(N1634,FIND("/",N1634,1)+1,LEN(N1634))</f>
        <v>shorts</v>
      </c>
      <c r="S1634" s="10">
        <f>(((J1634/60)/60)/24)+DATE(1970,1,1)+(-5/24)</f>
        <v>41357.000833333332</v>
      </c>
      <c r="T1634" s="10">
        <f>(((I1634/60)/60)/24)+DATE(1970,1,1)+(-5/24)</f>
        <v>41387.000833333332</v>
      </c>
    </row>
    <row r="1635" spans="1:20" ht="28.8" x14ac:dyDescent="0.3">
      <c r="A1635">
        <v>1247</v>
      </c>
      <c r="B1635" s="3" t="s">
        <v>1247</v>
      </c>
      <c r="C1635" s="3" t="s">
        <v>5356</v>
      </c>
      <c r="D1635">
        <v>3500</v>
      </c>
      <c r="E1635">
        <v>4275</v>
      </c>
      <c r="F1635" t="s">
        <v>8218</v>
      </c>
      <c r="G1635" t="s">
        <v>8223</v>
      </c>
      <c r="H1635" t="s">
        <v>8245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8275</v>
      </c>
      <c r="O1635" s="5">
        <f>((E1635/D1635) *100)</f>
        <v>122.14285714285715</v>
      </c>
      <c r="P1635" s="6">
        <f>IF(L1635 = 0, 0, E1635/L1635)</f>
        <v>85.5</v>
      </c>
      <c r="Q1635" t="str">
        <f>MID(N1635,1,FIND("/",N1635,1)-1)</f>
        <v>music</v>
      </c>
      <c r="R1635" t="str">
        <f>MID(N1635,FIND("/",N1635,1)+1,LEN(N1635))</f>
        <v>rock</v>
      </c>
      <c r="S1635" s="10">
        <f>(((J1635/60)/60)/24)+DATE(1970,1,1)+(-5/24)</f>
        <v>41370.083969907406</v>
      </c>
      <c r="T1635" s="10">
        <f>(((I1635/60)/60)/24)+DATE(1970,1,1)+(-5/24)</f>
        <v>41400.083969907406</v>
      </c>
    </row>
    <row r="1636" spans="1:20" ht="43.2" x14ac:dyDescent="0.3">
      <c r="A1636">
        <v>2489</v>
      </c>
      <c r="B1636" s="3" t="s">
        <v>2488</v>
      </c>
      <c r="C1636" s="3" t="s">
        <v>6598</v>
      </c>
      <c r="D1636">
        <v>3500</v>
      </c>
      <c r="E1636">
        <v>4678.5</v>
      </c>
      <c r="F1636" t="s">
        <v>8218</v>
      </c>
      <c r="G1636" t="s">
        <v>8223</v>
      </c>
      <c r="H1636" t="s">
        <v>8245</v>
      </c>
      <c r="I1636">
        <v>1368117239</v>
      </c>
      <c r="J1636">
        <v>1365525239</v>
      </c>
      <c r="K1636" t="b">
        <v>0</v>
      </c>
      <c r="L1636">
        <v>75</v>
      </c>
      <c r="M1636" t="b">
        <v>1</v>
      </c>
      <c r="N1636" t="s">
        <v>8278</v>
      </c>
      <c r="O1636" s="5">
        <f>((E1636/D1636) *100)</f>
        <v>133.67142857142858</v>
      </c>
      <c r="P1636" s="6">
        <f>IF(L1636 = 0, 0, E1636/L1636)</f>
        <v>62.38</v>
      </c>
      <c r="Q1636" t="str">
        <f>MID(N1636,1,FIND("/",N1636,1)-1)</f>
        <v>music</v>
      </c>
      <c r="R1636" t="str">
        <f>MID(N1636,FIND("/",N1636,1)+1,LEN(N1636))</f>
        <v>indie rock</v>
      </c>
      <c r="S1636" s="10">
        <f>(((J1636/60)/60)/24)+DATE(1970,1,1)+(-5/24)</f>
        <v>41373.481932870367</v>
      </c>
      <c r="T1636" s="10">
        <f>(((I1636/60)/60)/24)+DATE(1970,1,1)+(-5/24)</f>
        <v>41403.481932870367</v>
      </c>
    </row>
    <row r="1637" spans="1:20" ht="43.2" x14ac:dyDescent="0.3">
      <c r="A1637">
        <v>2220</v>
      </c>
      <c r="B1637" s="3" t="s">
        <v>2220</v>
      </c>
      <c r="C1637" s="3" t="s">
        <v>6329</v>
      </c>
      <c r="D1637">
        <v>3500</v>
      </c>
      <c r="E1637">
        <v>3540</v>
      </c>
      <c r="F1637" t="s">
        <v>8218</v>
      </c>
      <c r="G1637" t="s">
        <v>8223</v>
      </c>
      <c r="H1637" t="s">
        <v>8245</v>
      </c>
      <c r="I1637">
        <v>1374888436</v>
      </c>
      <c r="J1637">
        <v>1372296436</v>
      </c>
      <c r="K1637" t="b">
        <v>0</v>
      </c>
      <c r="L1637">
        <v>69</v>
      </c>
      <c r="M1637" t="b">
        <v>1</v>
      </c>
      <c r="N1637" t="s">
        <v>8279</v>
      </c>
      <c r="O1637" s="5">
        <f>((E1637/D1637) *100)</f>
        <v>101.14285714285714</v>
      </c>
      <c r="P1637" s="6">
        <f>IF(L1637 = 0, 0, E1637/L1637)</f>
        <v>51.304347826086953</v>
      </c>
      <c r="Q1637" t="str">
        <f>MID(N1637,1,FIND("/",N1637,1)-1)</f>
        <v>music</v>
      </c>
      <c r="R1637" t="str">
        <f>MID(N1637,FIND("/",N1637,1)+1,LEN(N1637))</f>
        <v>electronic music</v>
      </c>
      <c r="S1637" s="10">
        <f>(((J1637/60)/60)/24)+DATE(1970,1,1)+(-5/24)</f>
        <v>41451.852268518516</v>
      </c>
      <c r="T1637" s="10">
        <f>(((I1637/60)/60)/24)+DATE(1970,1,1)+(-5/24)</f>
        <v>41481.852268518516</v>
      </c>
    </row>
    <row r="1638" spans="1:20" ht="57.6" x14ac:dyDescent="0.3">
      <c r="A1638">
        <v>2541</v>
      </c>
      <c r="B1638" s="3" t="s">
        <v>2540</v>
      </c>
      <c r="C1638" s="3" t="s">
        <v>6650</v>
      </c>
      <c r="D1638">
        <v>3500</v>
      </c>
      <c r="E1638">
        <v>3746</v>
      </c>
      <c r="F1638" t="s">
        <v>8218</v>
      </c>
      <c r="G1638" t="s">
        <v>8224</v>
      </c>
      <c r="H1638" t="s">
        <v>8246</v>
      </c>
      <c r="I1638">
        <v>1380192418</v>
      </c>
      <c r="J1638">
        <v>1375008418</v>
      </c>
      <c r="K1638" t="b">
        <v>0</v>
      </c>
      <c r="L1638">
        <v>63</v>
      </c>
      <c r="M1638" t="b">
        <v>1</v>
      </c>
      <c r="N1638" t="s">
        <v>8299</v>
      </c>
      <c r="O1638" s="5">
        <f>((E1638/D1638) *100)</f>
        <v>107.02857142857142</v>
      </c>
      <c r="P1638" s="6">
        <f>IF(L1638 = 0, 0, E1638/L1638)</f>
        <v>59.460317460317462</v>
      </c>
      <c r="Q1638" t="str">
        <f>MID(N1638,1,FIND("/",N1638,1)-1)</f>
        <v>music</v>
      </c>
      <c r="R1638" t="str">
        <f>MID(N1638,FIND("/",N1638,1)+1,LEN(N1638))</f>
        <v>classical music</v>
      </c>
      <c r="S1638" s="10">
        <f>(((J1638/60)/60)/24)+DATE(1970,1,1)+(-5/24)</f>
        <v>41483.240949074068</v>
      </c>
      <c r="T1638" s="10">
        <f>(((I1638/60)/60)/24)+DATE(1970,1,1)+(-5/24)</f>
        <v>41543.240949074068</v>
      </c>
    </row>
    <row r="1639" spans="1:20" ht="43.2" x14ac:dyDescent="0.3">
      <c r="A1639">
        <v>2546</v>
      </c>
      <c r="B1639" s="3" t="s">
        <v>2545</v>
      </c>
      <c r="C1639" s="3" t="s">
        <v>6655</v>
      </c>
      <c r="D1639">
        <v>3500</v>
      </c>
      <c r="E1639">
        <v>3910</v>
      </c>
      <c r="F1639" t="s">
        <v>8218</v>
      </c>
      <c r="G1639" t="s">
        <v>8223</v>
      </c>
      <c r="H1639" t="s">
        <v>8245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8299</v>
      </c>
      <c r="O1639" s="5">
        <f>((E1639/D1639) *100)</f>
        <v>111.71428571428572</v>
      </c>
      <c r="P1639" s="6">
        <f>IF(L1639 = 0, 0, E1639/L1639)</f>
        <v>60.153846153846153</v>
      </c>
      <c r="Q1639" t="str">
        <f>MID(N1639,1,FIND("/",N1639,1)-1)</f>
        <v>music</v>
      </c>
      <c r="R1639" t="str">
        <f>MID(N1639,FIND("/",N1639,1)+1,LEN(N1639))</f>
        <v>classical music</v>
      </c>
      <c r="S1639" s="10">
        <f>(((J1639/60)/60)/24)+DATE(1970,1,1)+(-5/24)</f>
        <v>41524.650219907402</v>
      </c>
      <c r="T1639" s="10">
        <f>(((I1639/60)/60)/24)+DATE(1970,1,1)+(-5/24)</f>
        <v>41552</v>
      </c>
    </row>
    <row r="1640" spans="1:20" ht="43.2" x14ac:dyDescent="0.3">
      <c r="A1640">
        <v>1252</v>
      </c>
      <c r="B1640" s="3" t="s">
        <v>1252</v>
      </c>
      <c r="C1640" s="3" t="s">
        <v>5361</v>
      </c>
      <c r="D1640">
        <v>3500</v>
      </c>
      <c r="E1640">
        <v>4818</v>
      </c>
      <c r="F1640" t="s">
        <v>8218</v>
      </c>
      <c r="G1640" t="s">
        <v>8223</v>
      </c>
      <c r="H1640" t="s">
        <v>8245</v>
      </c>
      <c r="I1640">
        <v>1382658169</v>
      </c>
      <c r="J1640">
        <v>1380238969</v>
      </c>
      <c r="K1640" t="b">
        <v>1</v>
      </c>
      <c r="L1640">
        <v>141</v>
      </c>
      <c r="M1640" t="b">
        <v>1</v>
      </c>
      <c r="N1640" t="s">
        <v>8275</v>
      </c>
      <c r="O1640" s="5">
        <f>((E1640/D1640) *100)</f>
        <v>137.65714285714284</v>
      </c>
      <c r="P1640" s="6">
        <f>IF(L1640 = 0, 0, E1640/L1640)</f>
        <v>34.170212765957444</v>
      </c>
      <c r="Q1640" t="str">
        <f>MID(N1640,1,FIND("/",N1640,1)-1)</f>
        <v>music</v>
      </c>
      <c r="R1640" t="str">
        <f>MID(N1640,FIND("/",N1640,1)+1,LEN(N1640))</f>
        <v>rock</v>
      </c>
      <c r="S1640" s="10">
        <f>(((J1640/60)/60)/24)+DATE(1970,1,1)+(-5/24)</f>
        <v>41543.779733796291</v>
      </c>
      <c r="T1640" s="10">
        <f>(((I1640/60)/60)/24)+DATE(1970,1,1)+(-5/24)</f>
        <v>41571.779733796291</v>
      </c>
    </row>
    <row r="1641" spans="1:20" ht="43.2" x14ac:dyDescent="0.3">
      <c r="A1641">
        <v>937</v>
      </c>
      <c r="B1641" s="3" t="s">
        <v>937</v>
      </c>
      <c r="C1641" s="3" t="s">
        <v>5046</v>
      </c>
      <c r="D1641">
        <v>3500</v>
      </c>
      <c r="E1641">
        <v>40</v>
      </c>
      <c r="F1641" t="s">
        <v>8220</v>
      </c>
      <c r="G1641" t="s">
        <v>8223</v>
      </c>
      <c r="H1641" t="s">
        <v>8245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8277</v>
      </c>
      <c r="O1641" s="5">
        <f>((E1641/D1641) *100)</f>
        <v>1.1428571428571428</v>
      </c>
      <c r="P1641" s="6">
        <f>IF(L1641 = 0, 0, E1641/L1641)</f>
        <v>20</v>
      </c>
      <c r="Q1641" t="str">
        <f>MID(N1641,1,FIND("/",N1641,1)-1)</f>
        <v>music</v>
      </c>
      <c r="R1641" t="str">
        <f>MID(N1641,FIND("/",N1641,1)+1,LEN(N1641))</f>
        <v>jazz</v>
      </c>
      <c r="S1641" s="10">
        <f>(((J1641/60)/60)/24)+DATE(1970,1,1)+(-5/24)</f>
        <v>41551.589780092589</v>
      </c>
      <c r="T1641" s="10">
        <f>(((I1641/60)/60)/24)+DATE(1970,1,1)+(-5/24)</f>
        <v>41581.63144675926</v>
      </c>
    </row>
    <row r="1642" spans="1:20" ht="43.2" x14ac:dyDescent="0.3">
      <c r="A1642">
        <v>88</v>
      </c>
      <c r="B1642" s="3" t="s">
        <v>90</v>
      </c>
      <c r="C1642" s="3" t="s">
        <v>4198</v>
      </c>
      <c r="D1642">
        <v>3500</v>
      </c>
      <c r="E1642">
        <v>3600</v>
      </c>
      <c r="F1642" t="s">
        <v>8218</v>
      </c>
      <c r="G1642" t="s">
        <v>8223</v>
      </c>
      <c r="H1642" t="s">
        <v>8245</v>
      </c>
      <c r="I1642">
        <v>1403452131</v>
      </c>
      <c r="J1642">
        <v>1401205731</v>
      </c>
      <c r="K1642" t="b">
        <v>0</v>
      </c>
      <c r="L1642">
        <v>60</v>
      </c>
      <c r="M1642" t="b">
        <v>1</v>
      </c>
      <c r="N1642" t="s">
        <v>8265</v>
      </c>
      <c r="O1642" s="5">
        <f>((E1642/D1642) *100)</f>
        <v>102.85714285714285</v>
      </c>
      <c r="P1642" s="6">
        <f>IF(L1642 = 0, 0, E1642/L1642)</f>
        <v>60</v>
      </c>
      <c r="Q1642" t="str">
        <f>MID(N1642,1,FIND("/",N1642,1)-1)</f>
        <v>film &amp; video</v>
      </c>
      <c r="R1642" t="str">
        <f>MID(N1642,FIND("/",N1642,1)+1,LEN(N1642))</f>
        <v>shorts</v>
      </c>
      <c r="S1642" s="10">
        <f>(((J1642/60)/60)/24)+DATE(1970,1,1)+(-5/24)</f>
        <v>41786.450590277775</v>
      </c>
      <c r="T1642" s="10">
        <f>(((I1642/60)/60)/24)+DATE(1970,1,1)+(-5/24)</f>
        <v>41812.450590277775</v>
      </c>
    </row>
    <row r="1643" spans="1:20" ht="43.2" x14ac:dyDescent="0.3">
      <c r="A1643">
        <v>3671</v>
      </c>
      <c r="B1643" s="3" t="s">
        <v>3667</v>
      </c>
      <c r="C1643" s="3" t="s">
        <v>7780</v>
      </c>
      <c r="D1643">
        <v>3500</v>
      </c>
      <c r="E1643">
        <v>3530</v>
      </c>
      <c r="F1643" t="s">
        <v>8218</v>
      </c>
      <c r="G1643" t="s">
        <v>8223</v>
      </c>
      <c r="H1643" t="s">
        <v>8245</v>
      </c>
      <c r="I1643">
        <v>1405915140</v>
      </c>
      <c r="J1643">
        <v>1404140667</v>
      </c>
      <c r="K1643" t="b">
        <v>0</v>
      </c>
      <c r="L1643">
        <v>40</v>
      </c>
      <c r="M1643" t="b">
        <v>1</v>
      </c>
      <c r="N1643" t="s">
        <v>8270</v>
      </c>
      <c r="O1643" s="5">
        <f>((E1643/D1643) *100)</f>
        <v>100.85714285714286</v>
      </c>
      <c r="P1643" s="6">
        <f>IF(L1643 = 0, 0, E1643/L1643)</f>
        <v>88.25</v>
      </c>
      <c r="Q1643" t="str">
        <f>MID(N1643,1,FIND("/",N1643,1)-1)</f>
        <v>theater</v>
      </c>
      <c r="R1643" t="str">
        <f>MID(N1643,FIND("/",N1643,1)+1,LEN(N1643))</f>
        <v>plays</v>
      </c>
      <c r="S1643" s="10">
        <f>(((J1643/60)/60)/24)+DATE(1970,1,1)+(-5/24)</f>
        <v>41820.419756944444</v>
      </c>
      <c r="T1643" s="10">
        <f>(((I1643/60)/60)/24)+DATE(1970,1,1)+(-5/24)</f>
        <v>41840.957638888889</v>
      </c>
    </row>
    <row r="1644" spans="1:20" ht="43.2" x14ac:dyDescent="0.3">
      <c r="A1644">
        <v>2839</v>
      </c>
      <c r="B1644" s="3" t="s">
        <v>2838</v>
      </c>
      <c r="C1644" s="3" t="s">
        <v>6948</v>
      </c>
      <c r="D1644">
        <v>3500</v>
      </c>
      <c r="E1644">
        <v>3900</v>
      </c>
      <c r="F1644" t="s">
        <v>8218</v>
      </c>
      <c r="G1644" t="s">
        <v>8223</v>
      </c>
      <c r="H1644" t="s">
        <v>8245</v>
      </c>
      <c r="I1644">
        <v>1408942740</v>
      </c>
      <c r="J1644">
        <v>1406958354</v>
      </c>
      <c r="K1644" t="b">
        <v>0</v>
      </c>
      <c r="L1644">
        <v>31</v>
      </c>
      <c r="M1644" t="b">
        <v>1</v>
      </c>
      <c r="N1644" t="s">
        <v>8270</v>
      </c>
      <c r="O1644" s="5">
        <f>((E1644/D1644) *100)</f>
        <v>111.42857142857143</v>
      </c>
      <c r="P1644" s="6">
        <f>IF(L1644 = 0, 0, E1644/L1644)</f>
        <v>125.80645161290323</v>
      </c>
      <c r="Q1644" t="str">
        <f>MID(N1644,1,FIND("/",N1644,1)-1)</f>
        <v>theater</v>
      </c>
      <c r="R1644" t="str">
        <f>MID(N1644,FIND("/",N1644,1)+1,LEN(N1644))</f>
        <v>plays</v>
      </c>
      <c r="S1644" s="10">
        <f>(((J1644/60)/60)/24)+DATE(1970,1,1)+(-5/24)</f>
        <v>41853.031874999993</v>
      </c>
      <c r="T1644" s="10">
        <f>(((I1644/60)/60)/24)+DATE(1970,1,1)+(-5/24)</f>
        <v>41875.999305555553</v>
      </c>
    </row>
    <row r="1645" spans="1:20" ht="43.2" x14ac:dyDescent="0.3">
      <c r="A1645">
        <v>3151</v>
      </c>
      <c r="B1645" s="3" t="s">
        <v>3150</v>
      </c>
      <c r="C1645" s="3" t="s">
        <v>7260</v>
      </c>
      <c r="D1645">
        <v>3500</v>
      </c>
      <c r="E1645">
        <v>3514</v>
      </c>
      <c r="F1645" t="s">
        <v>8218</v>
      </c>
      <c r="G1645" t="s">
        <v>8223</v>
      </c>
      <c r="H1645" t="s">
        <v>8245</v>
      </c>
      <c r="I1645">
        <v>1410379774</v>
      </c>
      <c r="J1645">
        <v>1407787774</v>
      </c>
      <c r="K1645" t="b">
        <v>1</v>
      </c>
      <c r="L1645">
        <v>34</v>
      </c>
      <c r="M1645" t="b">
        <v>1</v>
      </c>
      <c r="N1645" t="s">
        <v>8270</v>
      </c>
      <c r="O1645" s="5">
        <f>((E1645/D1645) *100)</f>
        <v>100.4</v>
      </c>
      <c r="P1645" s="6">
        <f>IF(L1645 = 0, 0, E1645/L1645)</f>
        <v>103.35294117647059</v>
      </c>
      <c r="Q1645" t="str">
        <f>MID(N1645,1,FIND("/",N1645,1)-1)</f>
        <v>theater</v>
      </c>
      <c r="R1645" t="str">
        <f>MID(N1645,FIND("/",N1645,1)+1,LEN(N1645))</f>
        <v>plays</v>
      </c>
      <c r="S1645" s="10">
        <f>(((J1645/60)/60)/24)+DATE(1970,1,1)+(-5/24)</f>
        <v>41862.631643518514</v>
      </c>
      <c r="T1645" s="10">
        <f>(((I1645/60)/60)/24)+DATE(1970,1,1)+(-5/24)</f>
        <v>41892.631643518514</v>
      </c>
    </row>
    <row r="1646" spans="1:20" ht="43.2" x14ac:dyDescent="0.3">
      <c r="A1646">
        <v>3917</v>
      </c>
      <c r="B1646" s="3" t="s">
        <v>3913</v>
      </c>
      <c r="C1646" s="3" t="s">
        <v>8024</v>
      </c>
      <c r="D1646">
        <v>3500</v>
      </c>
      <c r="E1646">
        <v>10</v>
      </c>
      <c r="F1646" t="s">
        <v>8220</v>
      </c>
      <c r="G1646" t="s">
        <v>8224</v>
      </c>
      <c r="H1646" t="s">
        <v>8246</v>
      </c>
      <c r="I1646">
        <v>1410439161</v>
      </c>
      <c r="J1646">
        <v>1407847161</v>
      </c>
      <c r="K1646" t="b">
        <v>0</v>
      </c>
      <c r="L1646">
        <v>1</v>
      </c>
      <c r="M1646" t="b">
        <v>0</v>
      </c>
      <c r="N1646" t="s">
        <v>8270</v>
      </c>
      <c r="O1646" s="5">
        <f>((E1646/D1646) *100)</f>
        <v>0.2857142857142857</v>
      </c>
      <c r="P1646" s="6">
        <f>IF(L1646 = 0, 0, E1646/L1646)</f>
        <v>10</v>
      </c>
      <c r="Q1646" t="str">
        <f>MID(N1646,1,FIND("/",N1646,1)-1)</f>
        <v>theater</v>
      </c>
      <c r="R1646" t="str">
        <f>MID(N1646,FIND("/",N1646,1)+1,LEN(N1646))</f>
        <v>plays</v>
      </c>
      <c r="S1646" s="10">
        <f>(((J1646/60)/60)/24)+DATE(1970,1,1)+(-5/24)</f>
        <v>41863.318993055553</v>
      </c>
      <c r="T1646" s="10">
        <f>(((I1646/60)/60)/24)+DATE(1970,1,1)+(-5/24)</f>
        <v>41893.318993055553</v>
      </c>
    </row>
    <row r="1647" spans="1:20" ht="43.2" x14ac:dyDescent="0.3">
      <c r="A1647">
        <v>798</v>
      </c>
      <c r="B1647" s="3" t="s">
        <v>798</v>
      </c>
      <c r="C1647" s="3" t="s">
        <v>4907</v>
      </c>
      <c r="D1647">
        <v>3500</v>
      </c>
      <c r="E1647">
        <v>4021</v>
      </c>
      <c r="F1647" t="s">
        <v>8218</v>
      </c>
      <c r="G1647" t="s">
        <v>8223</v>
      </c>
      <c r="H1647" t="s">
        <v>8245</v>
      </c>
      <c r="I1647">
        <v>1412086187</v>
      </c>
      <c r="J1647">
        <v>1409494187</v>
      </c>
      <c r="K1647" t="b">
        <v>0</v>
      </c>
      <c r="L1647">
        <v>87</v>
      </c>
      <c r="M1647" t="b">
        <v>1</v>
      </c>
      <c r="N1647" t="s">
        <v>8275</v>
      </c>
      <c r="O1647" s="5">
        <f>((E1647/D1647) *100)</f>
        <v>114.88571428571429</v>
      </c>
      <c r="P1647" s="6">
        <f>IF(L1647 = 0, 0, E1647/L1647)</f>
        <v>46.218390804597703</v>
      </c>
      <c r="Q1647" t="str">
        <f>MID(N1647,1,FIND("/",N1647,1)-1)</f>
        <v>music</v>
      </c>
      <c r="R1647" t="str">
        <f>MID(N1647,FIND("/",N1647,1)+1,LEN(N1647))</f>
        <v>rock</v>
      </c>
      <c r="S1647" s="10">
        <f>(((J1647/60)/60)/24)+DATE(1970,1,1)+(-5/24)</f>
        <v>41882.381793981483</v>
      </c>
      <c r="T1647" s="10">
        <f>(((I1647/60)/60)/24)+DATE(1970,1,1)+(-5/24)</f>
        <v>41912.381793981483</v>
      </c>
    </row>
    <row r="1648" spans="1:20" ht="43.2" x14ac:dyDescent="0.3">
      <c r="A1648">
        <v>341</v>
      </c>
      <c r="B1648" s="3" t="s">
        <v>341</v>
      </c>
      <c r="C1648" s="3" t="s">
        <v>4450</v>
      </c>
      <c r="D1648">
        <v>3500</v>
      </c>
      <c r="E1648">
        <v>3735</v>
      </c>
      <c r="F1648" t="s">
        <v>8218</v>
      </c>
      <c r="G1648" t="s">
        <v>8223</v>
      </c>
      <c r="H1648" t="s">
        <v>8245</v>
      </c>
      <c r="I1648">
        <v>1412135940</v>
      </c>
      <c r="J1648">
        <v>1410555998</v>
      </c>
      <c r="K1648" t="b">
        <v>1</v>
      </c>
      <c r="L1648">
        <v>55</v>
      </c>
      <c r="M1648" t="b">
        <v>1</v>
      </c>
      <c r="N1648" t="s">
        <v>8268</v>
      </c>
      <c r="O1648" s="5">
        <f>((E1648/D1648) *100)</f>
        <v>106.71428571428572</v>
      </c>
      <c r="P1648" s="6">
        <f>IF(L1648 = 0, 0, E1648/L1648)</f>
        <v>67.909090909090907</v>
      </c>
      <c r="Q1648" t="str">
        <f>MID(N1648,1,FIND("/",N1648,1)-1)</f>
        <v>film &amp; video</v>
      </c>
      <c r="R1648" t="str">
        <f>MID(N1648,FIND("/",N1648,1)+1,LEN(N1648))</f>
        <v>documentary</v>
      </c>
      <c r="S1648" s="10">
        <f>(((J1648/60)/60)/24)+DATE(1970,1,1)+(-5/24)</f>
        <v>41894.671273148146</v>
      </c>
      <c r="T1648" s="10">
        <f>(((I1648/60)/60)/24)+DATE(1970,1,1)+(-5/24)</f>
        <v>41912.957638888889</v>
      </c>
    </row>
    <row r="1649" spans="1:20" ht="43.2" x14ac:dyDescent="0.3">
      <c r="A1649">
        <v>3757</v>
      </c>
      <c r="B1649" s="3" t="s">
        <v>3753</v>
      </c>
      <c r="C1649" s="3" t="s">
        <v>7866</v>
      </c>
      <c r="D1649">
        <v>3500</v>
      </c>
      <c r="E1649">
        <v>3798</v>
      </c>
      <c r="F1649" t="s">
        <v>8218</v>
      </c>
      <c r="G1649" t="s">
        <v>8223</v>
      </c>
      <c r="H1649" t="s">
        <v>8245</v>
      </c>
      <c r="I1649">
        <v>1417465515</v>
      </c>
      <c r="J1649">
        <v>1415737515</v>
      </c>
      <c r="K1649" t="b">
        <v>0</v>
      </c>
      <c r="L1649">
        <v>50</v>
      </c>
      <c r="M1649" t="b">
        <v>1</v>
      </c>
      <c r="N1649" t="s">
        <v>8304</v>
      </c>
      <c r="O1649" s="5">
        <f>((E1649/D1649) *100)</f>
        <v>108.51428571428572</v>
      </c>
      <c r="P1649" s="6">
        <f>IF(L1649 = 0, 0, E1649/L1649)</f>
        <v>75.959999999999994</v>
      </c>
      <c r="Q1649" t="str">
        <f>MID(N1649,1,FIND("/",N1649,1)-1)</f>
        <v>theater</v>
      </c>
      <c r="R1649" t="str">
        <f>MID(N1649,FIND("/",N1649,1)+1,LEN(N1649))</f>
        <v>musical</v>
      </c>
      <c r="S1649" s="10">
        <f>(((J1649/60)/60)/24)+DATE(1970,1,1)+(-5/24)</f>
        <v>41954.642534722218</v>
      </c>
      <c r="T1649" s="10">
        <f>(((I1649/60)/60)/24)+DATE(1970,1,1)+(-5/24)</f>
        <v>41974.642534722218</v>
      </c>
    </row>
    <row r="1650" spans="1:20" ht="57.6" x14ac:dyDescent="0.3">
      <c r="A1650">
        <v>3195</v>
      </c>
      <c r="B1650" s="3" t="s">
        <v>3194</v>
      </c>
      <c r="C1650" s="3" t="s">
        <v>7304</v>
      </c>
      <c r="D1650">
        <v>3500</v>
      </c>
      <c r="E1650">
        <v>2070</v>
      </c>
      <c r="F1650" t="s">
        <v>8220</v>
      </c>
      <c r="G1650" t="s">
        <v>8223</v>
      </c>
      <c r="H1650" t="s">
        <v>8245</v>
      </c>
      <c r="I1650">
        <v>1423750542</v>
      </c>
      <c r="J1650">
        <v>1421158542</v>
      </c>
      <c r="K1650" t="b">
        <v>0</v>
      </c>
      <c r="L1650">
        <v>39</v>
      </c>
      <c r="M1650" t="b">
        <v>0</v>
      </c>
      <c r="N1650" t="s">
        <v>8304</v>
      </c>
      <c r="O1650" s="5">
        <f>((E1650/D1650) *100)</f>
        <v>59.142857142857139</v>
      </c>
      <c r="P1650" s="6">
        <f>IF(L1650 = 0, 0, E1650/L1650)</f>
        <v>53.07692307692308</v>
      </c>
      <c r="Q1650" t="str">
        <f>MID(N1650,1,FIND("/",N1650,1)-1)</f>
        <v>theater</v>
      </c>
      <c r="R1650" t="str">
        <f>MID(N1650,FIND("/",N1650,1)+1,LEN(N1650))</f>
        <v>musical</v>
      </c>
      <c r="S1650" s="10">
        <f>(((J1650/60)/60)/24)+DATE(1970,1,1)+(-5/24)</f>
        <v>42017.385902777773</v>
      </c>
      <c r="T1650" s="10">
        <f>(((I1650/60)/60)/24)+DATE(1970,1,1)+(-5/24)</f>
        <v>42047.385902777773</v>
      </c>
    </row>
    <row r="1651" spans="1:20" ht="43.2" x14ac:dyDescent="0.3">
      <c r="A1651">
        <v>866</v>
      </c>
      <c r="B1651" s="3" t="s">
        <v>866</v>
      </c>
      <c r="C1651" s="3" t="s">
        <v>4975</v>
      </c>
      <c r="D1651">
        <v>3500</v>
      </c>
      <c r="E1651">
        <v>640</v>
      </c>
      <c r="F1651" t="s">
        <v>8220</v>
      </c>
      <c r="G1651" t="s">
        <v>8223</v>
      </c>
      <c r="H1651" t="s">
        <v>8245</v>
      </c>
      <c r="I1651">
        <v>1425136200</v>
      </c>
      <c r="J1651">
        <v>1421853518</v>
      </c>
      <c r="K1651" t="b">
        <v>0</v>
      </c>
      <c r="L1651">
        <v>11</v>
      </c>
      <c r="M1651" t="b">
        <v>0</v>
      </c>
      <c r="N1651" t="s">
        <v>8277</v>
      </c>
      <c r="O1651" s="5">
        <f>((E1651/D1651) *100)</f>
        <v>18.285714285714285</v>
      </c>
      <c r="P1651" s="6">
        <f>IF(L1651 = 0, 0, E1651/L1651)</f>
        <v>58.18181818181818</v>
      </c>
      <c r="Q1651" t="str">
        <f>MID(N1651,1,FIND("/",N1651,1)-1)</f>
        <v>music</v>
      </c>
      <c r="R1651" t="str">
        <f>MID(N1651,FIND("/",N1651,1)+1,LEN(N1651))</f>
        <v>jazz</v>
      </c>
      <c r="S1651" s="10">
        <f>(((J1651/60)/60)/24)+DATE(1970,1,1)+(-5/24)</f>
        <v>42025.429606481477</v>
      </c>
      <c r="T1651" s="10">
        <f>(((I1651/60)/60)/24)+DATE(1970,1,1)+(-5/24)</f>
        <v>42063.423611111109</v>
      </c>
    </row>
    <row r="1652" spans="1:20" ht="43.2" x14ac:dyDescent="0.3">
      <c r="A1652">
        <v>1809</v>
      </c>
      <c r="B1652" s="3" t="s">
        <v>1809</v>
      </c>
      <c r="C1652" s="3" t="s">
        <v>5918</v>
      </c>
      <c r="D1652">
        <v>3500</v>
      </c>
      <c r="E1652">
        <v>380</v>
      </c>
      <c r="F1652" t="s">
        <v>8220</v>
      </c>
      <c r="G1652" t="s">
        <v>8228</v>
      </c>
      <c r="H1652" t="s">
        <v>8250</v>
      </c>
      <c r="I1652">
        <v>1425246439</v>
      </c>
      <c r="J1652">
        <v>1422222439</v>
      </c>
      <c r="K1652" t="b">
        <v>1</v>
      </c>
      <c r="L1652">
        <v>9</v>
      </c>
      <c r="M1652" t="b">
        <v>0</v>
      </c>
      <c r="N1652" t="s">
        <v>8284</v>
      </c>
      <c r="O1652" s="5">
        <f>((E1652/D1652) *100)</f>
        <v>10.857142857142858</v>
      </c>
      <c r="P1652" s="6">
        <f>IF(L1652 = 0, 0, E1652/L1652)</f>
        <v>42.222222222222221</v>
      </c>
      <c r="Q1652" t="str">
        <f>MID(N1652,1,FIND("/",N1652,1)-1)</f>
        <v>photography</v>
      </c>
      <c r="R1652" t="str">
        <f>MID(N1652,FIND("/",N1652,1)+1,LEN(N1652))</f>
        <v>photobooks</v>
      </c>
      <c r="S1652" s="10">
        <f>(((J1652/60)/60)/24)+DATE(1970,1,1)+(-5/24)</f>
        <v>42029.699525462966</v>
      </c>
      <c r="T1652" s="10">
        <f>(((I1652/60)/60)/24)+DATE(1970,1,1)+(-5/24)</f>
        <v>42064.699525462966</v>
      </c>
    </row>
    <row r="1653" spans="1:20" ht="43.2" x14ac:dyDescent="0.3">
      <c r="A1653">
        <v>3715</v>
      </c>
      <c r="B1653" s="3" t="s">
        <v>3711</v>
      </c>
      <c r="C1653" s="3" t="s">
        <v>7824</v>
      </c>
      <c r="D1653">
        <v>3500</v>
      </c>
      <c r="E1653">
        <v>3590</v>
      </c>
      <c r="F1653" t="s">
        <v>8218</v>
      </c>
      <c r="G1653" t="s">
        <v>8224</v>
      </c>
      <c r="H1653" t="s">
        <v>8246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8270</v>
      </c>
      <c r="O1653" s="5">
        <f>((E1653/D1653) *100)</f>
        <v>102.57142857142858</v>
      </c>
      <c r="P1653" s="6">
        <f>IF(L1653 = 0, 0, E1653/L1653)</f>
        <v>132.96296296296296</v>
      </c>
      <c r="Q1653" t="str">
        <f>MID(N1653,1,FIND("/",N1653,1)-1)</f>
        <v>theater</v>
      </c>
      <c r="R1653" t="str">
        <f>MID(N1653,FIND("/",N1653,1)+1,LEN(N1653))</f>
        <v>plays</v>
      </c>
      <c r="S1653" s="10">
        <f>(((J1653/60)/60)/24)+DATE(1970,1,1)+(-5/24)</f>
        <v>42036.787256944437</v>
      </c>
      <c r="T1653" s="10">
        <f>(((I1653/60)/60)/24)+DATE(1970,1,1)+(-5/24)</f>
        <v>42094.327777777777</v>
      </c>
    </row>
    <row r="1654" spans="1:20" ht="43.2" x14ac:dyDescent="0.3">
      <c r="A1654">
        <v>2692</v>
      </c>
      <c r="B1654" s="3" t="s">
        <v>2691</v>
      </c>
      <c r="C1654" s="3" t="s">
        <v>6801</v>
      </c>
      <c r="D1654">
        <v>3500</v>
      </c>
      <c r="E1654">
        <v>25</v>
      </c>
      <c r="F1654" t="s">
        <v>8220</v>
      </c>
      <c r="G1654" t="s">
        <v>8223</v>
      </c>
      <c r="H1654" t="s">
        <v>8245</v>
      </c>
      <c r="I1654">
        <v>1427266860</v>
      </c>
      <c r="J1654">
        <v>1424678460</v>
      </c>
      <c r="K1654" t="b">
        <v>0</v>
      </c>
      <c r="L1654">
        <v>1</v>
      </c>
      <c r="M1654" t="b">
        <v>0</v>
      </c>
      <c r="N1654" t="s">
        <v>8283</v>
      </c>
      <c r="O1654" s="5">
        <f>((E1654/D1654) *100)</f>
        <v>0.7142857142857143</v>
      </c>
      <c r="P1654" s="6">
        <f>IF(L1654 = 0, 0, E1654/L1654)</f>
        <v>25</v>
      </c>
      <c r="Q1654" t="str">
        <f>MID(N1654,1,FIND("/",N1654,1)-1)</f>
        <v>food</v>
      </c>
      <c r="R1654" t="str">
        <f>MID(N1654,FIND("/",N1654,1)+1,LEN(N1654))</f>
        <v>food trucks</v>
      </c>
      <c r="S1654" s="10">
        <f>(((J1654/60)/60)/24)+DATE(1970,1,1)+(-5/24)</f>
        <v>42058.125694444439</v>
      </c>
      <c r="T1654" s="10">
        <f>(((I1654/60)/60)/24)+DATE(1970,1,1)+(-5/24)</f>
        <v>42088.084027777775</v>
      </c>
    </row>
    <row r="1655" spans="1:20" ht="43.2" x14ac:dyDescent="0.3">
      <c r="A1655">
        <v>4085</v>
      </c>
      <c r="B1655" s="3" t="s">
        <v>4080</v>
      </c>
      <c r="C1655" s="3" t="s">
        <v>8187</v>
      </c>
      <c r="D1655">
        <v>3500</v>
      </c>
      <c r="E1655">
        <v>10</v>
      </c>
      <c r="F1655" t="s">
        <v>8220</v>
      </c>
      <c r="G1655" t="s">
        <v>8223</v>
      </c>
      <c r="H1655" t="s">
        <v>8245</v>
      </c>
      <c r="I1655">
        <v>1427169540</v>
      </c>
      <c r="J1655">
        <v>1424701775</v>
      </c>
      <c r="K1655" t="b">
        <v>0</v>
      </c>
      <c r="L1655">
        <v>1</v>
      </c>
      <c r="M1655" t="b">
        <v>0</v>
      </c>
      <c r="N1655" t="s">
        <v>8270</v>
      </c>
      <c r="O1655" s="5">
        <f>((E1655/D1655) *100)</f>
        <v>0.2857142857142857</v>
      </c>
      <c r="P1655" s="6">
        <f>IF(L1655 = 0, 0, E1655/L1655)</f>
        <v>10</v>
      </c>
      <c r="Q1655" t="str">
        <f>MID(N1655,1,FIND("/",N1655,1)-1)</f>
        <v>theater</v>
      </c>
      <c r="R1655" t="str">
        <f>MID(N1655,FIND("/",N1655,1)+1,LEN(N1655))</f>
        <v>plays</v>
      </c>
      <c r="S1655" s="10">
        <f>(((J1655/60)/60)/24)+DATE(1970,1,1)+(-5/24)</f>
        <v>42058.395543981482</v>
      </c>
      <c r="T1655" s="10">
        <f>(((I1655/60)/60)/24)+DATE(1970,1,1)+(-5/24)</f>
        <v>42086.957638888889</v>
      </c>
    </row>
    <row r="1656" spans="1:20" ht="43.2" x14ac:dyDescent="0.3">
      <c r="A1656">
        <v>4073</v>
      </c>
      <c r="B1656" s="3" t="s">
        <v>4068</v>
      </c>
      <c r="C1656" s="3" t="s">
        <v>8175</v>
      </c>
      <c r="D1656">
        <v>3500</v>
      </c>
      <c r="E1656">
        <v>37</v>
      </c>
      <c r="F1656" t="s">
        <v>8220</v>
      </c>
      <c r="G1656" t="s">
        <v>8223</v>
      </c>
      <c r="H1656" t="s">
        <v>8245</v>
      </c>
      <c r="I1656">
        <v>1431144000</v>
      </c>
      <c r="J1656">
        <v>1426407426</v>
      </c>
      <c r="K1656" t="b">
        <v>0</v>
      </c>
      <c r="L1656">
        <v>2</v>
      </c>
      <c r="M1656" t="b">
        <v>0</v>
      </c>
      <c r="N1656" t="s">
        <v>8270</v>
      </c>
      <c r="O1656" s="5">
        <f>((E1656/D1656) *100)</f>
        <v>1.0571428571428572</v>
      </c>
      <c r="P1656" s="6">
        <f>IF(L1656 = 0, 0, E1656/L1656)</f>
        <v>18.5</v>
      </c>
      <c r="Q1656" t="str">
        <f>MID(N1656,1,FIND("/",N1656,1)-1)</f>
        <v>theater</v>
      </c>
      <c r="R1656" t="str">
        <f>MID(N1656,FIND("/",N1656,1)+1,LEN(N1656))</f>
        <v>plays</v>
      </c>
      <c r="S1656" s="10">
        <f>(((J1656/60)/60)/24)+DATE(1970,1,1)+(-5/24)</f>
        <v>42078.136875000004</v>
      </c>
      <c r="T1656" s="10">
        <f>(((I1656/60)/60)/24)+DATE(1970,1,1)+(-5/24)</f>
        <v>42132.958333333336</v>
      </c>
    </row>
    <row r="1657" spans="1:20" ht="43.2" x14ac:dyDescent="0.3">
      <c r="A1657">
        <v>2665</v>
      </c>
      <c r="B1657" s="3" t="s">
        <v>2664</v>
      </c>
      <c r="C1657" s="3" t="s">
        <v>6774</v>
      </c>
      <c r="D1657">
        <v>3500</v>
      </c>
      <c r="E1657">
        <v>4310</v>
      </c>
      <c r="F1657" t="s">
        <v>8218</v>
      </c>
      <c r="G1657" t="s">
        <v>8223</v>
      </c>
      <c r="H1657" t="s">
        <v>8245</v>
      </c>
      <c r="I1657">
        <v>1430774974</v>
      </c>
      <c r="J1657">
        <v>1426886974</v>
      </c>
      <c r="K1657" t="b">
        <v>0</v>
      </c>
      <c r="L1657">
        <v>46</v>
      </c>
      <c r="M1657" t="b">
        <v>1</v>
      </c>
      <c r="N1657" t="s">
        <v>8301</v>
      </c>
      <c r="O1657" s="5">
        <f>((E1657/D1657) *100)</f>
        <v>123.14285714285715</v>
      </c>
      <c r="P1657" s="6">
        <f>IF(L1657 = 0, 0, E1657/L1657)</f>
        <v>93.695652173913047</v>
      </c>
      <c r="Q1657" t="str">
        <f>MID(N1657,1,FIND("/",N1657,1)-1)</f>
        <v>technology</v>
      </c>
      <c r="R1657" t="str">
        <f>MID(N1657,FIND("/",N1657,1)+1,LEN(N1657))</f>
        <v>makerspaces</v>
      </c>
      <c r="S1657" s="10">
        <f>(((J1657/60)/60)/24)+DATE(1970,1,1)+(-5/24)</f>
        <v>42083.687199074069</v>
      </c>
      <c r="T1657" s="10">
        <f>(((I1657/60)/60)/24)+DATE(1970,1,1)+(-5/24)</f>
        <v>42128.687199074069</v>
      </c>
    </row>
    <row r="1658" spans="1:20" ht="28.8" x14ac:dyDescent="0.3">
      <c r="A1658">
        <v>1290</v>
      </c>
      <c r="B1658" s="3" t="s">
        <v>1290</v>
      </c>
      <c r="C1658" s="3" t="s">
        <v>5399</v>
      </c>
      <c r="D1658">
        <v>3500</v>
      </c>
      <c r="E1658">
        <v>3800</v>
      </c>
      <c r="F1658" t="s">
        <v>8218</v>
      </c>
      <c r="G1658" t="s">
        <v>8223</v>
      </c>
      <c r="H1658" t="s">
        <v>8245</v>
      </c>
      <c r="I1658">
        <v>1429772340</v>
      </c>
      <c r="J1658">
        <v>1427121931</v>
      </c>
      <c r="K1658" t="b">
        <v>0</v>
      </c>
      <c r="L1658">
        <v>86</v>
      </c>
      <c r="M1658" t="b">
        <v>1</v>
      </c>
      <c r="N1658" t="s">
        <v>8270</v>
      </c>
      <c r="O1658" s="5">
        <f>((E1658/D1658) *100)</f>
        <v>108.57142857142857</v>
      </c>
      <c r="P1658" s="6">
        <f>IF(L1658 = 0, 0, E1658/L1658)</f>
        <v>44.186046511627907</v>
      </c>
      <c r="Q1658" t="str">
        <f>MID(N1658,1,FIND("/",N1658,1)-1)</f>
        <v>theater</v>
      </c>
      <c r="R1658" t="str">
        <f>MID(N1658,FIND("/",N1658,1)+1,LEN(N1658))</f>
        <v>plays</v>
      </c>
      <c r="S1658" s="10">
        <f>(((J1658/60)/60)/24)+DATE(1970,1,1)+(-5/24)</f>
        <v>42086.406608796293</v>
      </c>
      <c r="T1658" s="10">
        <f>(((I1658/60)/60)/24)+DATE(1970,1,1)+(-5/24)</f>
        <v>42117.082638888889</v>
      </c>
    </row>
    <row r="1659" spans="1:20" ht="43.2" x14ac:dyDescent="0.3">
      <c r="A1659">
        <v>1551</v>
      </c>
      <c r="B1659" s="3" t="s">
        <v>1551</v>
      </c>
      <c r="C1659" s="3" t="s">
        <v>5660</v>
      </c>
      <c r="D1659">
        <v>3500</v>
      </c>
      <c r="E1659">
        <v>0</v>
      </c>
      <c r="F1659" t="s">
        <v>8220</v>
      </c>
      <c r="G1659" t="s">
        <v>8223</v>
      </c>
      <c r="H1659" t="s">
        <v>8245</v>
      </c>
      <c r="I1659">
        <v>1432756039</v>
      </c>
      <c r="J1659">
        <v>1430164039</v>
      </c>
      <c r="K1659" t="b">
        <v>0</v>
      </c>
      <c r="L1659">
        <v>0</v>
      </c>
      <c r="M1659" t="b">
        <v>0</v>
      </c>
      <c r="N1659" t="s">
        <v>8288</v>
      </c>
      <c r="O1659" s="5">
        <f>((E1659/D1659) *100)</f>
        <v>0</v>
      </c>
      <c r="P1659" s="6">
        <f>IF(L1659 = 0, 0, E1659/L1659)</f>
        <v>0</v>
      </c>
      <c r="Q1659" t="str">
        <f>MID(N1659,1,FIND("/",N1659,1)-1)</f>
        <v>photography</v>
      </c>
      <c r="R1659" t="str">
        <f>MID(N1659,FIND("/",N1659,1)+1,LEN(N1659))</f>
        <v>nature</v>
      </c>
      <c r="S1659" s="10">
        <f>(((J1659/60)/60)/24)+DATE(1970,1,1)+(-5/24)</f>
        <v>42121.616192129623</v>
      </c>
      <c r="T1659" s="10">
        <f>(((I1659/60)/60)/24)+DATE(1970,1,1)+(-5/24)</f>
        <v>42151.616192129623</v>
      </c>
    </row>
    <row r="1660" spans="1:20" ht="43.2" x14ac:dyDescent="0.3">
      <c r="A1660">
        <v>111</v>
      </c>
      <c r="B1660" s="3" t="s">
        <v>113</v>
      </c>
      <c r="C1660" s="3" t="s">
        <v>4221</v>
      </c>
      <c r="D1660">
        <v>3500</v>
      </c>
      <c r="E1660">
        <v>5410</v>
      </c>
      <c r="F1660" t="s">
        <v>8218</v>
      </c>
      <c r="G1660" t="s">
        <v>8225</v>
      </c>
      <c r="H1660" t="s">
        <v>8247</v>
      </c>
      <c r="I1660">
        <v>1433059187</v>
      </c>
      <c r="J1660">
        <v>1430467187</v>
      </c>
      <c r="K1660" t="b">
        <v>0</v>
      </c>
      <c r="L1660">
        <v>53</v>
      </c>
      <c r="M1660" t="b">
        <v>1</v>
      </c>
      <c r="N1660" t="s">
        <v>8265</v>
      </c>
      <c r="O1660" s="5">
        <f>((E1660/D1660) *100)</f>
        <v>154.57142857142858</v>
      </c>
      <c r="P1660" s="6">
        <f>IF(L1660 = 0, 0, E1660/L1660)</f>
        <v>102.0754716981132</v>
      </c>
      <c r="Q1660" t="str">
        <f>MID(N1660,1,FIND("/",N1660,1)-1)</f>
        <v>film &amp; video</v>
      </c>
      <c r="R1660" t="str">
        <f>MID(N1660,FIND("/",N1660,1)+1,LEN(N1660))</f>
        <v>shorts</v>
      </c>
      <c r="S1660" s="10">
        <f>(((J1660/60)/60)/24)+DATE(1970,1,1)+(-5/24)</f>
        <v>42125.124849537031</v>
      </c>
      <c r="T1660" s="10">
        <f>(((I1660/60)/60)/24)+DATE(1970,1,1)+(-5/24)</f>
        <v>42155.124849537031</v>
      </c>
    </row>
    <row r="1661" spans="1:20" ht="43.2" x14ac:dyDescent="0.3">
      <c r="A1661">
        <v>3333</v>
      </c>
      <c r="B1661" s="3" t="s">
        <v>3332</v>
      </c>
      <c r="C1661" s="3" t="s">
        <v>7442</v>
      </c>
      <c r="D1661">
        <v>3500</v>
      </c>
      <c r="E1661">
        <v>3660</v>
      </c>
      <c r="F1661" t="s">
        <v>8218</v>
      </c>
      <c r="G1661" t="s">
        <v>8223</v>
      </c>
      <c r="H1661" t="s">
        <v>8245</v>
      </c>
      <c r="I1661">
        <v>1434384880</v>
      </c>
      <c r="J1661">
        <v>1432484080</v>
      </c>
      <c r="K1661" t="b">
        <v>0</v>
      </c>
      <c r="L1661">
        <v>111</v>
      </c>
      <c r="M1661" t="b">
        <v>1</v>
      </c>
      <c r="N1661" t="s">
        <v>8270</v>
      </c>
      <c r="O1661" s="5">
        <f>((E1661/D1661) *100)</f>
        <v>104.57142857142858</v>
      </c>
      <c r="P1661" s="6">
        <f>IF(L1661 = 0, 0, E1661/L1661)</f>
        <v>32.972972972972975</v>
      </c>
      <c r="Q1661" t="str">
        <f>MID(N1661,1,FIND("/",N1661,1)-1)</f>
        <v>theater</v>
      </c>
      <c r="R1661" t="str">
        <f>MID(N1661,FIND("/",N1661,1)+1,LEN(N1661))</f>
        <v>plays</v>
      </c>
      <c r="S1661" s="10">
        <f>(((J1661/60)/60)/24)+DATE(1970,1,1)+(-5/24)</f>
        <v>42148.468518518515</v>
      </c>
      <c r="T1661" s="10">
        <f>(((I1661/60)/60)/24)+DATE(1970,1,1)+(-5/24)</f>
        <v>42170.468518518515</v>
      </c>
    </row>
    <row r="1662" spans="1:20" ht="43.2" x14ac:dyDescent="0.3">
      <c r="A1662">
        <v>1802</v>
      </c>
      <c r="B1662" s="3" t="s">
        <v>1802</v>
      </c>
      <c r="C1662" s="3" t="s">
        <v>5911</v>
      </c>
      <c r="D1662">
        <v>3500</v>
      </c>
      <c r="E1662">
        <v>1697</v>
      </c>
      <c r="F1662" t="s">
        <v>8220</v>
      </c>
      <c r="G1662" t="s">
        <v>8235</v>
      </c>
      <c r="H1662" t="s">
        <v>8248</v>
      </c>
      <c r="I1662">
        <v>1435442340</v>
      </c>
      <c r="J1662">
        <v>1433416830</v>
      </c>
      <c r="K1662" t="b">
        <v>1</v>
      </c>
      <c r="L1662">
        <v>18</v>
      </c>
      <c r="M1662" t="b">
        <v>0</v>
      </c>
      <c r="N1662" t="s">
        <v>8284</v>
      </c>
      <c r="O1662" s="5">
        <f>((E1662/D1662) *100)</f>
        <v>48.485714285714288</v>
      </c>
      <c r="P1662" s="6">
        <f>IF(L1662 = 0, 0, E1662/L1662)</f>
        <v>94.277777777777771</v>
      </c>
      <c r="Q1662" t="str">
        <f>MID(N1662,1,FIND("/",N1662,1)-1)</f>
        <v>photography</v>
      </c>
      <c r="R1662" t="str">
        <f>MID(N1662,FIND("/",N1662,1)+1,LEN(N1662))</f>
        <v>photobooks</v>
      </c>
      <c r="S1662" s="10">
        <f>(((J1662/60)/60)/24)+DATE(1970,1,1)+(-5/24)</f>
        <v>42159.264236111114</v>
      </c>
      <c r="T1662" s="10">
        <f>(((I1662/60)/60)/24)+DATE(1970,1,1)+(-5/24)</f>
        <v>42182.707638888889</v>
      </c>
    </row>
    <row r="1663" spans="1:20" ht="43.2" x14ac:dyDescent="0.3">
      <c r="A1663">
        <v>1384</v>
      </c>
      <c r="B1663" s="3" t="s">
        <v>1384</v>
      </c>
      <c r="C1663" s="3" t="s">
        <v>5493</v>
      </c>
      <c r="D1663">
        <v>3500</v>
      </c>
      <c r="E1663">
        <v>4343</v>
      </c>
      <c r="F1663" t="s">
        <v>8218</v>
      </c>
      <c r="G1663" t="s">
        <v>8223</v>
      </c>
      <c r="H1663" t="s">
        <v>8245</v>
      </c>
      <c r="I1663">
        <v>1436117922</v>
      </c>
      <c r="J1663">
        <v>1433525922</v>
      </c>
      <c r="K1663" t="b">
        <v>0</v>
      </c>
      <c r="L1663">
        <v>63</v>
      </c>
      <c r="M1663" t="b">
        <v>1</v>
      </c>
      <c r="N1663" t="s">
        <v>8275</v>
      </c>
      <c r="O1663" s="5">
        <f>((E1663/D1663) *100)</f>
        <v>124.08571428571429</v>
      </c>
      <c r="P1663" s="6">
        <f>IF(L1663 = 0, 0, E1663/L1663)</f>
        <v>68.936507936507937</v>
      </c>
      <c r="Q1663" t="str">
        <f>MID(N1663,1,FIND("/",N1663,1)-1)</f>
        <v>music</v>
      </c>
      <c r="R1663" t="str">
        <f>MID(N1663,FIND("/",N1663,1)+1,LEN(N1663))</f>
        <v>rock</v>
      </c>
      <c r="S1663" s="10">
        <f>(((J1663/60)/60)/24)+DATE(1970,1,1)+(-5/24)</f>
        <v>42160.526874999996</v>
      </c>
      <c r="T1663" s="10">
        <f>(((I1663/60)/60)/24)+DATE(1970,1,1)+(-5/24)</f>
        <v>42190.526874999996</v>
      </c>
    </row>
    <row r="1664" spans="1:20" ht="43.2" x14ac:dyDescent="0.3">
      <c r="A1664">
        <v>1299</v>
      </c>
      <c r="B1664" s="3" t="s">
        <v>1299</v>
      </c>
      <c r="C1664" s="3" t="s">
        <v>5408</v>
      </c>
      <c r="D1664">
        <v>3500</v>
      </c>
      <c r="E1664">
        <v>4340</v>
      </c>
      <c r="F1664" t="s">
        <v>8218</v>
      </c>
      <c r="G1664" t="s">
        <v>8223</v>
      </c>
      <c r="H1664" t="s">
        <v>8245</v>
      </c>
      <c r="I1664">
        <v>1436902359</v>
      </c>
      <c r="J1664">
        <v>1434310359</v>
      </c>
      <c r="K1664" t="b">
        <v>0</v>
      </c>
      <c r="L1664">
        <v>32</v>
      </c>
      <c r="M1664" t="b">
        <v>1</v>
      </c>
      <c r="N1664" t="s">
        <v>8270</v>
      </c>
      <c r="O1664" s="5">
        <f>((E1664/D1664) *100)</f>
        <v>124</v>
      </c>
      <c r="P1664" s="6">
        <f>IF(L1664 = 0, 0, E1664/L1664)</f>
        <v>135.625</v>
      </c>
      <c r="Q1664" t="str">
        <f>MID(N1664,1,FIND("/",N1664,1)-1)</f>
        <v>theater</v>
      </c>
      <c r="R1664" t="str">
        <f>MID(N1664,FIND("/",N1664,1)+1,LEN(N1664))</f>
        <v>plays</v>
      </c>
      <c r="S1664" s="10">
        <f>(((J1664/60)/60)/24)+DATE(1970,1,1)+(-5/24)</f>
        <v>42169.606006944443</v>
      </c>
      <c r="T1664" s="10">
        <f>(((I1664/60)/60)/24)+DATE(1970,1,1)+(-5/24)</f>
        <v>42199.606006944443</v>
      </c>
    </row>
    <row r="1665" spans="1:20" ht="43.2" x14ac:dyDescent="0.3">
      <c r="A1665">
        <v>196</v>
      </c>
      <c r="B1665" s="3" t="s">
        <v>197</v>
      </c>
      <c r="C1665" s="3" t="s">
        <v>4305</v>
      </c>
      <c r="D1665">
        <v>3500</v>
      </c>
      <c r="E1665">
        <v>1465</v>
      </c>
      <c r="F1665" t="s">
        <v>8220</v>
      </c>
      <c r="G1665" t="s">
        <v>8224</v>
      </c>
      <c r="H1665" t="s">
        <v>8246</v>
      </c>
      <c r="I1665">
        <v>1444510800</v>
      </c>
      <c r="J1665">
        <v>1442062898</v>
      </c>
      <c r="K1665" t="b">
        <v>0</v>
      </c>
      <c r="L1665">
        <v>19</v>
      </c>
      <c r="M1665" t="b">
        <v>0</v>
      </c>
      <c r="N1665" t="s">
        <v>8267</v>
      </c>
      <c r="O1665" s="5">
        <f>((E1665/D1665) *100)</f>
        <v>41.857142857142861</v>
      </c>
      <c r="P1665" s="6">
        <f>IF(L1665 = 0, 0, E1665/L1665)</f>
        <v>77.10526315789474</v>
      </c>
      <c r="Q1665" t="str">
        <f>MID(N1665,1,FIND("/",N1665,1)-1)</f>
        <v>film &amp; video</v>
      </c>
      <c r="R1665" t="str">
        <f>MID(N1665,FIND("/",N1665,1)+1,LEN(N1665))</f>
        <v>drama</v>
      </c>
      <c r="S1665" s="10">
        <f>(((J1665/60)/60)/24)+DATE(1970,1,1)+(-5/24)</f>
        <v>42259.334467592591</v>
      </c>
      <c r="T1665" s="10">
        <f>(((I1665/60)/60)/24)+DATE(1970,1,1)+(-5/24)</f>
        <v>42287.666666666664</v>
      </c>
    </row>
    <row r="1666" spans="1:20" ht="43.2" x14ac:dyDescent="0.3">
      <c r="A1666">
        <v>3374</v>
      </c>
      <c r="B1666" s="3" t="s">
        <v>3372</v>
      </c>
      <c r="C1666" s="3" t="s">
        <v>7483</v>
      </c>
      <c r="D1666">
        <v>3500</v>
      </c>
      <c r="E1666">
        <v>3730</v>
      </c>
      <c r="F1666" t="s">
        <v>8218</v>
      </c>
      <c r="G1666" t="s">
        <v>8228</v>
      </c>
      <c r="H1666" t="s">
        <v>8250</v>
      </c>
      <c r="I1666">
        <v>1446053616</v>
      </c>
      <c r="J1666">
        <v>1443461616</v>
      </c>
      <c r="K1666" t="b">
        <v>0</v>
      </c>
      <c r="L1666">
        <v>52</v>
      </c>
      <c r="M1666" t="b">
        <v>1</v>
      </c>
      <c r="N1666" t="s">
        <v>8270</v>
      </c>
      <c r="O1666" s="5">
        <f>((E1666/D1666) *100)</f>
        <v>106.57142857142856</v>
      </c>
      <c r="P1666" s="6">
        <f>IF(L1666 = 0, 0, E1666/L1666)</f>
        <v>71.730769230769226</v>
      </c>
      <c r="Q1666" t="str">
        <f>MID(N1666,1,FIND("/",N1666,1)-1)</f>
        <v>theater</v>
      </c>
      <c r="R1666" t="str">
        <f>MID(N1666,FIND("/",N1666,1)+1,LEN(N1666))</f>
        <v>plays</v>
      </c>
      <c r="S1666" s="10">
        <f>(((J1666/60)/60)/24)+DATE(1970,1,1)+(-5/24)</f>
        <v>42275.523333333331</v>
      </c>
      <c r="T1666" s="10">
        <f>(((I1666/60)/60)/24)+DATE(1970,1,1)+(-5/24)</f>
        <v>42305.523333333331</v>
      </c>
    </row>
    <row r="1667" spans="1:20" ht="57.6" x14ac:dyDescent="0.3">
      <c r="A1667">
        <v>3350</v>
      </c>
      <c r="B1667" s="3" t="s">
        <v>3348</v>
      </c>
      <c r="C1667" s="3" t="s">
        <v>7459</v>
      </c>
      <c r="D1667">
        <v>3500</v>
      </c>
      <c r="E1667">
        <v>3655</v>
      </c>
      <c r="F1667" t="s">
        <v>8218</v>
      </c>
      <c r="G1667" t="s">
        <v>8242</v>
      </c>
      <c r="H1667" t="s">
        <v>8248</v>
      </c>
      <c r="I1667">
        <v>1448838000</v>
      </c>
      <c r="J1667">
        <v>1445791811</v>
      </c>
      <c r="K1667" t="b">
        <v>0</v>
      </c>
      <c r="L1667">
        <v>51</v>
      </c>
      <c r="M1667" t="b">
        <v>1</v>
      </c>
      <c r="N1667" t="s">
        <v>8270</v>
      </c>
      <c r="O1667" s="5">
        <f>((E1667/D1667) *100)</f>
        <v>104.42857142857143</v>
      </c>
      <c r="P1667" s="6">
        <f>IF(L1667 = 0, 0, E1667/L1667)</f>
        <v>71.666666666666671</v>
      </c>
      <c r="Q1667" t="str">
        <f>MID(N1667,1,FIND("/",N1667,1)-1)</f>
        <v>theater</v>
      </c>
      <c r="R1667" t="str">
        <f>MID(N1667,FIND("/",N1667,1)+1,LEN(N1667))</f>
        <v>plays</v>
      </c>
      <c r="S1667" s="10">
        <f>(((J1667/60)/60)/24)+DATE(1970,1,1)+(-5/24)</f>
        <v>42302.493182870363</v>
      </c>
      <c r="T1667" s="10">
        <f>(((I1667/60)/60)/24)+DATE(1970,1,1)+(-5/24)</f>
        <v>42337.749999999993</v>
      </c>
    </row>
    <row r="1668" spans="1:20" ht="57.6" x14ac:dyDescent="0.3">
      <c r="A1668">
        <v>4057</v>
      </c>
      <c r="B1668" s="3" t="s">
        <v>4052</v>
      </c>
      <c r="C1668" s="3" t="s">
        <v>8160</v>
      </c>
      <c r="D1668">
        <v>3500</v>
      </c>
      <c r="E1668">
        <v>775</v>
      </c>
      <c r="F1668" t="s">
        <v>8220</v>
      </c>
      <c r="G1668" t="s">
        <v>8224</v>
      </c>
      <c r="H1668" t="s">
        <v>8246</v>
      </c>
      <c r="I1668">
        <v>1448492400</v>
      </c>
      <c r="J1668">
        <v>1446506080</v>
      </c>
      <c r="K1668" t="b">
        <v>0</v>
      </c>
      <c r="L1668">
        <v>6</v>
      </c>
      <c r="M1668" t="b">
        <v>0</v>
      </c>
      <c r="N1668" t="s">
        <v>8270</v>
      </c>
      <c r="O1668" s="5">
        <f>((E1668/D1668) *100)</f>
        <v>22.142857142857142</v>
      </c>
      <c r="P1668" s="6">
        <f>IF(L1668 = 0, 0, E1668/L1668)</f>
        <v>129.16666666666666</v>
      </c>
      <c r="Q1668" t="str">
        <f>MID(N1668,1,FIND("/",N1668,1)-1)</f>
        <v>theater</v>
      </c>
      <c r="R1668" t="str">
        <f>MID(N1668,FIND("/",N1668,1)+1,LEN(N1668))</f>
        <v>plays</v>
      </c>
      <c r="S1668" s="10">
        <f>(((J1668/60)/60)/24)+DATE(1970,1,1)+(-5/24)</f>
        <v>42310.760185185187</v>
      </c>
      <c r="T1668" s="10">
        <f>(((I1668/60)/60)/24)+DATE(1970,1,1)+(-5/24)</f>
        <v>42333.749999999993</v>
      </c>
    </row>
    <row r="1669" spans="1:20" ht="43.2" x14ac:dyDescent="0.3">
      <c r="A1669">
        <v>1198</v>
      </c>
      <c r="B1669" s="3" t="s">
        <v>1198</v>
      </c>
      <c r="C1669" s="3" t="s">
        <v>5307</v>
      </c>
      <c r="D1669">
        <v>3500</v>
      </c>
      <c r="E1669">
        <v>9121</v>
      </c>
      <c r="F1669" t="s">
        <v>8218</v>
      </c>
      <c r="G1669" t="s">
        <v>8223</v>
      </c>
      <c r="H1669" t="s">
        <v>8245</v>
      </c>
      <c r="I1669">
        <v>1451530800</v>
      </c>
      <c r="J1669">
        <v>1448463086</v>
      </c>
      <c r="K1669" t="b">
        <v>0</v>
      </c>
      <c r="L1669">
        <v>167</v>
      </c>
      <c r="M1669" t="b">
        <v>1</v>
      </c>
      <c r="N1669" t="s">
        <v>8284</v>
      </c>
      <c r="O1669" s="5">
        <f>((E1669/D1669) *100)</f>
        <v>260.59999999999997</v>
      </c>
      <c r="P1669" s="6">
        <f>IF(L1669 = 0, 0, E1669/L1669)</f>
        <v>54.616766467065865</v>
      </c>
      <c r="Q1669" t="str">
        <f>MID(N1669,1,FIND("/",N1669,1)-1)</f>
        <v>photography</v>
      </c>
      <c r="R1669" t="str">
        <f>MID(N1669,FIND("/",N1669,1)+1,LEN(N1669))</f>
        <v>photobooks</v>
      </c>
      <c r="S1669" s="10">
        <f>(((J1669/60)/60)/24)+DATE(1970,1,1)+(-5/24)</f>
        <v>42333.410717592589</v>
      </c>
      <c r="T1669" s="10">
        <f>(((I1669/60)/60)/24)+DATE(1970,1,1)+(-5/24)</f>
        <v>42368.916666666664</v>
      </c>
    </row>
    <row r="1670" spans="1:20" ht="43.2" x14ac:dyDescent="0.3">
      <c r="A1670">
        <v>3821</v>
      </c>
      <c r="B1670" s="3" t="s">
        <v>3817</v>
      </c>
      <c r="C1670" s="3" t="s">
        <v>7929</v>
      </c>
      <c r="D1670">
        <v>3500</v>
      </c>
      <c r="E1670">
        <v>3659</v>
      </c>
      <c r="F1670" t="s">
        <v>8218</v>
      </c>
      <c r="G1670" t="s">
        <v>8223</v>
      </c>
      <c r="H1670" t="s">
        <v>8245</v>
      </c>
      <c r="I1670">
        <v>1451881207</v>
      </c>
      <c r="J1670">
        <v>1449116407</v>
      </c>
      <c r="K1670" t="b">
        <v>0</v>
      </c>
      <c r="L1670">
        <v>46</v>
      </c>
      <c r="M1670" t="b">
        <v>1</v>
      </c>
      <c r="N1670" t="s">
        <v>8270</v>
      </c>
      <c r="O1670" s="5">
        <f>((E1670/D1670) *100)</f>
        <v>104.54285714285714</v>
      </c>
      <c r="P1670" s="6">
        <f>IF(L1670 = 0, 0, E1670/L1670)</f>
        <v>79.543478260869563</v>
      </c>
      <c r="Q1670" t="str">
        <f>MID(N1670,1,FIND("/",N1670,1)-1)</f>
        <v>theater</v>
      </c>
      <c r="R1670" t="str">
        <f>MID(N1670,FIND("/",N1670,1)+1,LEN(N1670))</f>
        <v>plays</v>
      </c>
      <c r="S1670" s="10">
        <f>(((J1670/60)/60)/24)+DATE(1970,1,1)+(-5/24)</f>
        <v>42340.972303240742</v>
      </c>
      <c r="T1670" s="10">
        <f>(((I1670/60)/60)/24)+DATE(1970,1,1)+(-5/24)</f>
        <v>42372.972303240742</v>
      </c>
    </row>
    <row r="1671" spans="1:20" ht="43.2" x14ac:dyDescent="0.3">
      <c r="A1671">
        <v>4083</v>
      </c>
      <c r="B1671" s="3" t="s">
        <v>4078</v>
      </c>
      <c r="C1671" s="3" t="s">
        <v>8185</v>
      </c>
      <c r="D1671">
        <v>3500</v>
      </c>
      <c r="E1671">
        <v>759</v>
      </c>
      <c r="F1671" t="s">
        <v>8220</v>
      </c>
      <c r="G1671" t="s">
        <v>8223</v>
      </c>
      <c r="H1671" t="s">
        <v>8245</v>
      </c>
      <c r="I1671">
        <v>1452795416</v>
      </c>
      <c r="J1671">
        <v>1450203416</v>
      </c>
      <c r="K1671" t="b">
        <v>0</v>
      </c>
      <c r="L1671">
        <v>6</v>
      </c>
      <c r="M1671" t="b">
        <v>0</v>
      </c>
      <c r="N1671" t="s">
        <v>8270</v>
      </c>
      <c r="O1671" s="5">
        <f>((E1671/D1671) *100)</f>
        <v>21.685714285714287</v>
      </c>
      <c r="P1671" s="6">
        <f>IF(L1671 = 0, 0, E1671/L1671)</f>
        <v>126.5</v>
      </c>
      <c r="Q1671" t="str">
        <f>MID(N1671,1,FIND("/",N1671,1)-1)</f>
        <v>theater</v>
      </c>
      <c r="R1671" t="str">
        <f>MID(N1671,FIND("/",N1671,1)+1,LEN(N1671))</f>
        <v>plays</v>
      </c>
      <c r="S1671" s="10">
        <f>(((J1671/60)/60)/24)+DATE(1970,1,1)+(-5/24)</f>
        <v>42353.553425925922</v>
      </c>
      <c r="T1671" s="10">
        <f>(((I1671/60)/60)/24)+DATE(1970,1,1)+(-5/24)</f>
        <v>42383.553425925922</v>
      </c>
    </row>
    <row r="1672" spans="1:20" ht="43.2" x14ac:dyDescent="0.3">
      <c r="A1672">
        <v>935</v>
      </c>
      <c r="B1672" s="3" t="s">
        <v>935</v>
      </c>
      <c r="C1672" s="3" t="s">
        <v>5044</v>
      </c>
      <c r="D1672">
        <v>3500</v>
      </c>
      <c r="E1672">
        <v>50</v>
      </c>
      <c r="F1672" t="s">
        <v>8220</v>
      </c>
      <c r="G1672" t="s">
        <v>8223</v>
      </c>
      <c r="H1672" t="s">
        <v>8245</v>
      </c>
      <c r="I1672">
        <v>1454054429</v>
      </c>
      <c r="J1672">
        <v>1451462429</v>
      </c>
      <c r="K1672" t="b">
        <v>0</v>
      </c>
      <c r="L1672">
        <v>2</v>
      </c>
      <c r="M1672" t="b">
        <v>0</v>
      </c>
      <c r="N1672" t="s">
        <v>8277</v>
      </c>
      <c r="O1672" s="5">
        <f>((E1672/D1672) *100)</f>
        <v>1.4285714285714286</v>
      </c>
      <c r="P1672" s="6">
        <f>IF(L1672 = 0, 0, E1672/L1672)</f>
        <v>25</v>
      </c>
      <c r="Q1672" t="str">
        <f>MID(N1672,1,FIND("/",N1672,1)-1)</f>
        <v>music</v>
      </c>
      <c r="R1672" t="str">
        <f>MID(N1672,FIND("/",N1672,1)+1,LEN(N1672))</f>
        <v>jazz</v>
      </c>
      <c r="S1672" s="10">
        <f>(((J1672/60)/60)/24)+DATE(1970,1,1)+(-5/24)</f>
        <v>42368.125335648147</v>
      </c>
      <c r="T1672" s="10">
        <f>(((I1672/60)/60)/24)+DATE(1970,1,1)+(-5/24)</f>
        <v>42398.125335648147</v>
      </c>
    </row>
    <row r="1673" spans="1:20" ht="43.2" x14ac:dyDescent="0.3">
      <c r="A1673">
        <v>1870</v>
      </c>
      <c r="B1673" s="3" t="s">
        <v>1870</v>
      </c>
      <c r="C1673" s="3" t="s">
        <v>5979</v>
      </c>
      <c r="D1673">
        <v>3500</v>
      </c>
      <c r="E1673">
        <v>361</v>
      </c>
      <c r="F1673" t="s">
        <v>8220</v>
      </c>
      <c r="G1673" t="s">
        <v>8223</v>
      </c>
      <c r="H1673" t="s">
        <v>8245</v>
      </c>
      <c r="I1673">
        <v>1454213820</v>
      </c>
      <c r="J1673">
        <v>1451723535</v>
      </c>
      <c r="K1673" t="b">
        <v>0</v>
      </c>
      <c r="L1673">
        <v>11</v>
      </c>
      <c r="M1673" t="b">
        <v>0</v>
      </c>
      <c r="N1673" t="s">
        <v>8282</v>
      </c>
      <c r="O1673" s="5">
        <f>((E1673/D1673) *100)</f>
        <v>10.314285714285715</v>
      </c>
      <c r="P1673" s="6">
        <f>IF(L1673 = 0, 0, E1673/L1673)</f>
        <v>32.81818181818182</v>
      </c>
      <c r="Q1673" t="str">
        <f>MID(N1673,1,FIND("/",N1673,1)-1)</f>
        <v>games</v>
      </c>
      <c r="R1673" t="str">
        <f>MID(N1673,FIND("/",N1673,1)+1,LEN(N1673))</f>
        <v>mobile games</v>
      </c>
      <c r="S1673" s="10">
        <f>(((J1673/60)/60)/24)+DATE(1970,1,1)+(-5/24)</f>
        <v>42371.14739583333</v>
      </c>
      <c r="T1673" s="10">
        <f>(((I1673/60)/60)/24)+DATE(1970,1,1)+(-5/24)</f>
        <v>42399.970138888886</v>
      </c>
    </row>
    <row r="1674" spans="1:20" ht="43.2" x14ac:dyDescent="0.3">
      <c r="A1674">
        <v>1055</v>
      </c>
      <c r="B1674" s="3" t="s">
        <v>1055</v>
      </c>
      <c r="C1674" s="3" t="s">
        <v>5164</v>
      </c>
      <c r="D1674">
        <v>3500</v>
      </c>
      <c r="E1674">
        <v>0</v>
      </c>
      <c r="F1674" t="s">
        <v>8219</v>
      </c>
      <c r="G1674" t="s">
        <v>8223</v>
      </c>
      <c r="H1674" t="s">
        <v>8245</v>
      </c>
      <c r="I1674">
        <v>1457394545</v>
      </c>
      <c r="J1674">
        <v>1454802545</v>
      </c>
      <c r="K1674" t="b">
        <v>0</v>
      </c>
      <c r="L1674">
        <v>0</v>
      </c>
      <c r="M1674" t="b">
        <v>0</v>
      </c>
      <c r="N1674" t="s">
        <v>8280</v>
      </c>
      <c r="O1674" s="5">
        <f>((E1674/D1674) *100)</f>
        <v>0</v>
      </c>
      <c r="P1674" s="6">
        <f>IF(L1674 = 0, 0, E1674/L1674)</f>
        <v>0</v>
      </c>
      <c r="Q1674" t="str">
        <f>MID(N1674,1,FIND("/",N1674,1)-1)</f>
        <v>journalism</v>
      </c>
      <c r="R1674" t="str">
        <f>MID(N1674,FIND("/",N1674,1)+1,LEN(N1674))</f>
        <v>audio</v>
      </c>
      <c r="S1674" s="10">
        <f>(((J1674/60)/60)/24)+DATE(1970,1,1)+(-5/24)</f>
        <v>42406.784085648142</v>
      </c>
      <c r="T1674" s="10">
        <f>(((I1674/60)/60)/24)+DATE(1970,1,1)+(-5/24)</f>
        <v>42436.784085648142</v>
      </c>
    </row>
    <row r="1675" spans="1:20" ht="43.2" x14ac:dyDescent="0.3">
      <c r="A1675">
        <v>4019</v>
      </c>
      <c r="B1675" s="3" t="s">
        <v>4014</v>
      </c>
      <c r="C1675" s="3" t="s">
        <v>8123</v>
      </c>
      <c r="D1675">
        <v>3500</v>
      </c>
      <c r="E1675">
        <v>29</v>
      </c>
      <c r="F1675" t="s">
        <v>8220</v>
      </c>
      <c r="G1675" t="s">
        <v>8223</v>
      </c>
      <c r="H1675" t="s">
        <v>8245</v>
      </c>
      <c r="I1675">
        <v>1460737680</v>
      </c>
      <c r="J1675">
        <v>1455725596</v>
      </c>
      <c r="K1675" t="b">
        <v>0</v>
      </c>
      <c r="L1675">
        <v>4</v>
      </c>
      <c r="M1675" t="b">
        <v>0</v>
      </c>
      <c r="N1675" t="s">
        <v>8270</v>
      </c>
      <c r="O1675" s="5">
        <f>((E1675/D1675) *100)</f>
        <v>0.82857142857142851</v>
      </c>
      <c r="P1675" s="6">
        <f>IF(L1675 = 0, 0, E1675/L1675)</f>
        <v>7.25</v>
      </c>
      <c r="Q1675" t="str">
        <f>MID(N1675,1,FIND("/",N1675,1)-1)</f>
        <v>theater</v>
      </c>
      <c r="R1675" t="str">
        <f>MID(N1675,FIND("/",N1675,1)+1,LEN(N1675))</f>
        <v>plays</v>
      </c>
      <c r="S1675" s="10">
        <f>(((J1675/60)/60)/24)+DATE(1970,1,1)+(-5/24)</f>
        <v>42417.467546296299</v>
      </c>
      <c r="T1675" s="10">
        <f>(((I1675/60)/60)/24)+DATE(1970,1,1)+(-5/24)</f>
        <v>42475.477777777771</v>
      </c>
    </row>
    <row r="1676" spans="1:20" ht="43.2" x14ac:dyDescent="0.3">
      <c r="A1676">
        <v>3466</v>
      </c>
      <c r="B1676" s="3" t="s">
        <v>3464</v>
      </c>
      <c r="C1676" s="3" t="s">
        <v>7575</v>
      </c>
      <c r="D1676">
        <v>3500</v>
      </c>
      <c r="E1676">
        <v>4450</v>
      </c>
      <c r="F1676" t="s">
        <v>8218</v>
      </c>
      <c r="G1676" t="s">
        <v>8223</v>
      </c>
      <c r="H1676" t="s">
        <v>8245</v>
      </c>
      <c r="I1676">
        <v>1461108450</v>
      </c>
      <c r="J1676">
        <v>1455928050</v>
      </c>
      <c r="K1676" t="b">
        <v>0</v>
      </c>
      <c r="L1676">
        <v>61</v>
      </c>
      <c r="M1676" t="b">
        <v>1</v>
      </c>
      <c r="N1676" t="s">
        <v>8270</v>
      </c>
      <c r="O1676" s="5">
        <f>((E1676/D1676) *100)</f>
        <v>127.14285714285714</v>
      </c>
      <c r="P1676" s="6">
        <f>IF(L1676 = 0, 0, E1676/L1676)</f>
        <v>72.950819672131146</v>
      </c>
      <c r="Q1676" t="str">
        <f>MID(N1676,1,FIND("/",N1676,1)-1)</f>
        <v>theater</v>
      </c>
      <c r="R1676" t="str">
        <f>MID(N1676,FIND("/",N1676,1)+1,LEN(N1676))</f>
        <v>plays</v>
      </c>
      <c r="S1676" s="10">
        <f>(((J1676/60)/60)/24)+DATE(1970,1,1)+(-5/24)</f>
        <v>42419.810763888883</v>
      </c>
      <c r="T1676" s="10">
        <f>(((I1676/60)/60)/24)+DATE(1970,1,1)+(-5/24)</f>
        <v>42479.769097222219</v>
      </c>
    </row>
    <row r="1677" spans="1:20" ht="43.2" x14ac:dyDescent="0.3">
      <c r="A1677">
        <v>354</v>
      </c>
      <c r="B1677" s="3" t="s">
        <v>354</v>
      </c>
      <c r="C1677" s="3" t="s">
        <v>4463</v>
      </c>
      <c r="D1677">
        <v>3500</v>
      </c>
      <c r="E1677">
        <v>3638</v>
      </c>
      <c r="F1677" t="s">
        <v>8218</v>
      </c>
      <c r="G1677" t="s">
        <v>8223</v>
      </c>
      <c r="H1677" t="s">
        <v>8245</v>
      </c>
      <c r="I1677">
        <v>1460141521</v>
      </c>
      <c r="J1677">
        <v>1457553121</v>
      </c>
      <c r="K1677" t="b">
        <v>1</v>
      </c>
      <c r="L1677">
        <v>29</v>
      </c>
      <c r="M1677" t="b">
        <v>1</v>
      </c>
      <c r="N1677" t="s">
        <v>8268</v>
      </c>
      <c r="O1677" s="5">
        <f>((E1677/D1677) *100)</f>
        <v>103.94285714285714</v>
      </c>
      <c r="P1677" s="6">
        <f>IF(L1677 = 0, 0, E1677/L1677)</f>
        <v>125.44827586206897</v>
      </c>
      <c r="Q1677" t="str">
        <f>MID(N1677,1,FIND("/",N1677,1)-1)</f>
        <v>film &amp; video</v>
      </c>
      <c r="R1677" t="str">
        <f>MID(N1677,FIND("/",N1677,1)+1,LEN(N1677))</f>
        <v>documentary</v>
      </c>
      <c r="S1677" s="10">
        <f>(((J1677/60)/60)/24)+DATE(1970,1,1)+(-5/24)</f>
        <v>42438.619456018518</v>
      </c>
      <c r="T1677" s="10">
        <f>(((I1677/60)/60)/24)+DATE(1970,1,1)+(-5/24)</f>
        <v>42468.577789351846</v>
      </c>
    </row>
    <row r="1678" spans="1:20" ht="28.8" x14ac:dyDescent="0.3">
      <c r="A1678">
        <v>3635</v>
      </c>
      <c r="B1678" s="3" t="s">
        <v>3632</v>
      </c>
      <c r="C1678" s="3" t="s">
        <v>7744</v>
      </c>
      <c r="D1678">
        <v>3500</v>
      </c>
      <c r="E1678">
        <v>1276</v>
      </c>
      <c r="F1678" t="s">
        <v>8220</v>
      </c>
      <c r="G1678" t="s">
        <v>8223</v>
      </c>
      <c r="H1678" t="s">
        <v>8245</v>
      </c>
      <c r="I1678">
        <v>1461186676</v>
      </c>
      <c r="J1678">
        <v>1458594676</v>
      </c>
      <c r="K1678" t="b">
        <v>0</v>
      </c>
      <c r="L1678">
        <v>10</v>
      </c>
      <c r="M1678" t="b">
        <v>0</v>
      </c>
      <c r="N1678" t="s">
        <v>8304</v>
      </c>
      <c r="O1678" s="5">
        <f>((E1678/D1678) *100)</f>
        <v>36.457142857142856</v>
      </c>
      <c r="P1678" s="6">
        <f>IF(L1678 = 0, 0, E1678/L1678)</f>
        <v>127.6</v>
      </c>
      <c r="Q1678" t="str">
        <f>MID(N1678,1,FIND("/",N1678,1)-1)</f>
        <v>theater</v>
      </c>
      <c r="R1678" t="str">
        <f>MID(N1678,FIND("/",N1678,1)+1,LEN(N1678))</f>
        <v>musical</v>
      </c>
      <c r="S1678" s="10">
        <f>(((J1678/60)/60)/24)+DATE(1970,1,1)+(-5/24)</f>
        <v>42450.674490740734</v>
      </c>
      <c r="T1678" s="10">
        <f>(((I1678/60)/60)/24)+DATE(1970,1,1)+(-5/24)</f>
        <v>42480.674490740734</v>
      </c>
    </row>
    <row r="1679" spans="1:20" ht="43.2" x14ac:dyDescent="0.3">
      <c r="A1679">
        <v>3308</v>
      </c>
      <c r="B1679" s="3" t="s">
        <v>3307</v>
      </c>
      <c r="C1679" s="3" t="s">
        <v>7417</v>
      </c>
      <c r="D1679">
        <v>3500</v>
      </c>
      <c r="E1679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8270</v>
      </c>
      <c r="O1679" s="5">
        <f>((E1679/D1679) *100)</f>
        <v>122.28571428571429</v>
      </c>
      <c r="P1679" s="6">
        <f>IF(L1679 = 0, 0, E1679/L1679)</f>
        <v>75.087719298245617</v>
      </c>
      <c r="Q1679" t="str">
        <f>MID(N1679,1,FIND("/",N1679,1)-1)</f>
        <v>theater</v>
      </c>
      <c r="R1679" t="str">
        <f>MID(N1679,FIND("/",N1679,1)+1,LEN(N1679))</f>
        <v>plays</v>
      </c>
      <c r="S1679" s="10">
        <f>(((J1679/60)/60)/24)+DATE(1970,1,1)+(-5/24)</f>
        <v>42452.668576388889</v>
      </c>
      <c r="T1679" s="10">
        <f>(((I1679/60)/60)/24)+DATE(1970,1,1)+(-5/24)</f>
        <v>42473.668576388889</v>
      </c>
    </row>
    <row r="1680" spans="1:20" ht="28.8" x14ac:dyDescent="0.3">
      <c r="A1680">
        <v>8</v>
      </c>
      <c r="B1680" s="3" t="s">
        <v>10</v>
      </c>
      <c r="C1680" s="3" t="s">
        <v>4118</v>
      </c>
      <c r="D1680">
        <v>3500</v>
      </c>
      <c r="E1680">
        <v>3501.52</v>
      </c>
      <c r="F1680" t="s">
        <v>8218</v>
      </c>
      <c r="G1680" t="s">
        <v>8223</v>
      </c>
      <c r="H1680" t="s">
        <v>8245</v>
      </c>
      <c r="I1680">
        <v>1460754000</v>
      </c>
      <c r="J1680">
        <v>1460155212</v>
      </c>
      <c r="K1680" t="b">
        <v>0</v>
      </c>
      <c r="L1680">
        <v>12</v>
      </c>
      <c r="M1680" t="b">
        <v>1</v>
      </c>
      <c r="N1680" t="s">
        <v>8264</v>
      </c>
      <c r="O1680" s="5">
        <f>((E1680/D1680) *100)</f>
        <v>100.04342857142856</v>
      </c>
      <c r="P1680" s="6">
        <f>IF(L1680 = 0, 0, E1680/L1680)</f>
        <v>291.79333333333335</v>
      </c>
      <c r="Q1680" t="str">
        <f>MID(N1680,1,FIND("/",N1680,1)-1)</f>
        <v>film &amp; video</v>
      </c>
      <c r="R1680" t="str">
        <f>MID(N1680,FIND("/",N1680,1)+1,LEN(N1680))</f>
        <v>television</v>
      </c>
      <c r="S1680" s="10">
        <f>(((J1680/60)/60)/24)+DATE(1970,1,1)+(-5/24)</f>
        <v>42468.736249999994</v>
      </c>
      <c r="T1680" s="10">
        <f>(((I1680/60)/60)/24)+DATE(1970,1,1)+(-5/24)</f>
        <v>42475.666666666664</v>
      </c>
    </row>
    <row r="1681" spans="1:20" ht="57.6" x14ac:dyDescent="0.3">
      <c r="A1681">
        <v>3694</v>
      </c>
      <c r="B1681" s="3" t="s">
        <v>3690</v>
      </c>
      <c r="C1681" s="3" t="s">
        <v>7803</v>
      </c>
      <c r="D1681">
        <v>3500</v>
      </c>
      <c r="E1681">
        <v>3760</v>
      </c>
      <c r="F1681" t="s">
        <v>8218</v>
      </c>
      <c r="G1681" t="s">
        <v>8223</v>
      </c>
      <c r="H1681" t="s">
        <v>8245</v>
      </c>
      <c r="I1681">
        <v>1465178400</v>
      </c>
      <c r="J1681">
        <v>1461985967</v>
      </c>
      <c r="K1681" t="b">
        <v>0</v>
      </c>
      <c r="L1681">
        <v>60</v>
      </c>
      <c r="M1681" t="b">
        <v>1</v>
      </c>
      <c r="N1681" t="s">
        <v>8270</v>
      </c>
      <c r="O1681" s="5">
        <f>((E1681/D1681) *100)</f>
        <v>107.42857142857143</v>
      </c>
      <c r="P1681" s="6">
        <f>IF(L1681 = 0, 0, E1681/L1681)</f>
        <v>62.666666666666664</v>
      </c>
      <c r="Q1681" t="str">
        <f>MID(N1681,1,FIND("/",N1681,1)-1)</f>
        <v>theater</v>
      </c>
      <c r="R1681" t="str">
        <f>MID(N1681,FIND("/",N1681,1)+1,LEN(N1681))</f>
        <v>plays</v>
      </c>
      <c r="S1681" s="10">
        <f>(((J1681/60)/60)/24)+DATE(1970,1,1)+(-5/24)</f>
        <v>42489.925543981481</v>
      </c>
      <c r="T1681" s="10">
        <f>(((I1681/60)/60)/24)+DATE(1970,1,1)+(-5/24)</f>
        <v>42526.874999999993</v>
      </c>
    </row>
    <row r="1682" spans="1:20" ht="43.2" x14ac:dyDescent="0.3">
      <c r="A1682">
        <v>524</v>
      </c>
      <c r="B1682" s="3" t="s">
        <v>524</v>
      </c>
      <c r="C1682" s="3" t="s">
        <v>4633</v>
      </c>
      <c r="D1682">
        <v>3500</v>
      </c>
      <c r="E1682">
        <v>3803.55</v>
      </c>
      <c r="F1682" t="s">
        <v>8218</v>
      </c>
      <c r="G1682" t="s">
        <v>8224</v>
      </c>
      <c r="H1682" t="s">
        <v>8246</v>
      </c>
      <c r="I1682">
        <v>1464801169</v>
      </c>
      <c r="J1682">
        <v>1462209169</v>
      </c>
      <c r="K1682" t="b">
        <v>0</v>
      </c>
      <c r="L1682">
        <v>130</v>
      </c>
      <c r="M1682" t="b">
        <v>1</v>
      </c>
      <c r="N1682" t="s">
        <v>8270</v>
      </c>
      <c r="O1682" s="5">
        <f>((E1682/D1682) *100)</f>
        <v>108.67285714285715</v>
      </c>
      <c r="P1682" s="6">
        <f>IF(L1682 = 0, 0, E1682/L1682)</f>
        <v>29.258076923076924</v>
      </c>
      <c r="Q1682" t="str">
        <f>MID(N1682,1,FIND("/",N1682,1)-1)</f>
        <v>theater</v>
      </c>
      <c r="R1682" t="str">
        <f>MID(N1682,FIND("/",N1682,1)+1,LEN(N1682))</f>
        <v>plays</v>
      </c>
      <c r="S1682" s="10">
        <f>(((J1682/60)/60)/24)+DATE(1970,1,1)+(-5/24)</f>
        <v>42492.508900462963</v>
      </c>
      <c r="T1682" s="10">
        <f>(((I1682/60)/60)/24)+DATE(1970,1,1)+(-5/24)</f>
        <v>42522.508900462963</v>
      </c>
    </row>
    <row r="1683" spans="1:20" ht="57.6" x14ac:dyDescent="0.3">
      <c r="A1683">
        <v>2425</v>
      </c>
      <c r="B1683" s="3" t="s">
        <v>2425</v>
      </c>
      <c r="C1683" s="3" t="s">
        <v>6534</v>
      </c>
      <c r="D1683">
        <v>3500</v>
      </c>
      <c r="E1683">
        <v>1</v>
      </c>
      <c r="F1683" t="s">
        <v>8220</v>
      </c>
      <c r="G1683" t="s">
        <v>8223</v>
      </c>
      <c r="H1683" t="s">
        <v>8245</v>
      </c>
      <c r="I1683">
        <v>1464386640</v>
      </c>
      <c r="J1683">
        <v>1463090149</v>
      </c>
      <c r="K1683" t="b">
        <v>0</v>
      </c>
      <c r="L1683">
        <v>1</v>
      </c>
      <c r="M1683" t="b">
        <v>0</v>
      </c>
      <c r="N1683" t="s">
        <v>8283</v>
      </c>
      <c r="O1683" s="5">
        <f>((E1683/D1683) *100)</f>
        <v>2.8571428571428574E-2</v>
      </c>
      <c r="P1683" s="6">
        <f>IF(L1683 = 0, 0, E1683/L1683)</f>
        <v>1</v>
      </c>
      <c r="Q1683" t="str">
        <f>MID(N1683,1,FIND("/",N1683,1)-1)</f>
        <v>food</v>
      </c>
      <c r="R1683" t="str">
        <f>MID(N1683,FIND("/",N1683,1)+1,LEN(N1683))</f>
        <v>food trucks</v>
      </c>
      <c r="S1683" s="10">
        <f>(((J1683/60)/60)/24)+DATE(1970,1,1)+(-5/24)</f>
        <v>42502.705428240741</v>
      </c>
      <c r="T1683" s="10">
        <f>(((I1683/60)/60)/24)+DATE(1970,1,1)+(-5/24)</f>
        <v>42517.711111111108</v>
      </c>
    </row>
    <row r="1684" spans="1:20" ht="43.2" x14ac:dyDescent="0.3">
      <c r="A1684">
        <v>13</v>
      </c>
      <c r="B1684" s="3" t="s">
        <v>15</v>
      </c>
      <c r="C1684" s="3" t="s">
        <v>4123</v>
      </c>
      <c r="D1684">
        <v>3500</v>
      </c>
      <c r="E1684">
        <v>5599</v>
      </c>
      <c r="F1684" t="s">
        <v>8218</v>
      </c>
      <c r="G1684" t="s">
        <v>8223</v>
      </c>
      <c r="H1684" t="s">
        <v>8245</v>
      </c>
      <c r="I1684">
        <v>1466713620</v>
      </c>
      <c r="J1684">
        <v>1463588109</v>
      </c>
      <c r="K1684" t="b">
        <v>0</v>
      </c>
      <c r="L1684">
        <v>51</v>
      </c>
      <c r="M1684" t="b">
        <v>1</v>
      </c>
      <c r="N1684" t="s">
        <v>8264</v>
      </c>
      <c r="O1684" s="5">
        <f>((E1684/D1684) *100)</f>
        <v>159.97142857142856</v>
      </c>
      <c r="P1684" s="6">
        <f>IF(L1684 = 0, 0, E1684/L1684)</f>
        <v>109.78431372549019</v>
      </c>
      <c r="Q1684" t="str">
        <f>MID(N1684,1,FIND("/",N1684,1)-1)</f>
        <v>film &amp; video</v>
      </c>
      <c r="R1684" t="str">
        <f>MID(N1684,FIND("/",N1684,1)+1,LEN(N1684))</f>
        <v>television</v>
      </c>
      <c r="S1684" s="10">
        <f>(((J1684/60)/60)/24)+DATE(1970,1,1)+(-5/24)</f>
        <v>42508.468854166662</v>
      </c>
      <c r="T1684" s="10">
        <f>(((I1684/60)/60)/24)+DATE(1970,1,1)+(-5/24)</f>
        <v>42544.643749999996</v>
      </c>
    </row>
    <row r="1685" spans="1:20" ht="43.2" x14ac:dyDescent="0.3">
      <c r="A1685">
        <v>2935</v>
      </c>
      <c r="B1685" s="3" t="s">
        <v>2934</v>
      </c>
      <c r="C1685" s="3" t="s">
        <v>7044</v>
      </c>
      <c r="D1685">
        <v>3500</v>
      </c>
      <c r="E1685">
        <v>3531</v>
      </c>
      <c r="F1685" t="s">
        <v>8218</v>
      </c>
      <c r="G1685" t="s">
        <v>8223</v>
      </c>
      <c r="H1685" t="s">
        <v>8245</v>
      </c>
      <c r="I1685">
        <v>1472490000</v>
      </c>
      <c r="J1685">
        <v>1467468008</v>
      </c>
      <c r="K1685" t="b">
        <v>0</v>
      </c>
      <c r="L1685">
        <v>39</v>
      </c>
      <c r="M1685" t="b">
        <v>1</v>
      </c>
      <c r="N1685" t="s">
        <v>8304</v>
      </c>
      <c r="O1685" s="5">
        <f>((E1685/D1685) *100)</f>
        <v>100.88571428571429</v>
      </c>
      <c r="P1685" s="6">
        <f>IF(L1685 = 0, 0, E1685/L1685)</f>
        <v>90.538461538461533</v>
      </c>
      <c r="Q1685" t="str">
        <f>MID(N1685,1,FIND("/",N1685,1)-1)</f>
        <v>theater</v>
      </c>
      <c r="R1685" t="str">
        <f>MID(N1685,FIND("/",N1685,1)+1,LEN(N1685))</f>
        <v>musical</v>
      </c>
      <c r="S1685" s="10">
        <f>(((J1685/60)/60)/24)+DATE(1970,1,1)+(-5/24)</f>
        <v>42553.375092592592</v>
      </c>
      <c r="T1685" s="10">
        <f>(((I1685/60)/60)/24)+DATE(1970,1,1)+(-5/24)</f>
        <v>42611.499999999993</v>
      </c>
    </row>
    <row r="1686" spans="1:20" ht="43.2" x14ac:dyDescent="0.3">
      <c r="A1686">
        <v>3382</v>
      </c>
      <c r="B1686" s="3" t="s">
        <v>3380</v>
      </c>
      <c r="C1686" s="3" t="s">
        <v>7491</v>
      </c>
      <c r="D1686">
        <v>3500</v>
      </c>
      <c r="E1686">
        <v>3526</v>
      </c>
      <c r="F1686" t="s">
        <v>8218</v>
      </c>
      <c r="G1686" t="s">
        <v>8224</v>
      </c>
      <c r="H1686" t="s">
        <v>8246</v>
      </c>
      <c r="I1686">
        <v>1470092340</v>
      </c>
      <c r="J1686">
        <v>1467973256</v>
      </c>
      <c r="K1686" t="b">
        <v>0</v>
      </c>
      <c r="L1686">
        <v>46</v>
      </c>
      <c r="M1686" t="b">
        <v>1</v>
      </c>
      <c r="N1686" t="s">
        <v>8270</v>
      </c>
      <c r="O1686" s="5">
        <f>((E1686/D1686) *100)</f>
        <v>100.74285714285713</v>
      </c>
      <c r="P1686" s="6">
        <f>IF(L1686 = 0, 0, E1686/L1686)</f>
        <v>76.652173913043484</v>
      </c>
      <c r="Q1686" t="str">
        <f>MID(N1686,1,FIND("/",N1686,1)-1)</f>
        <v>theater</v>
      </c>
      <c r="R1686" t="str">
        <f>MID(N1686,FIND("/",N1686,1)+1,LEN(N1686))</f>
        <v>plays</v>
      </c>
      <c r="S1686" s="10">
        <f>(((J1686/60)/60)/24)+DATE(1970,1,1)+(-5/24)</f>
        <v>42559.222870370366</v>
      </c>
      <c r="T1686" s="10">
        <f>(((I1686/60)/60)/24)+DATE(1970,1,1)+(-5/24)</f>
        <v>42583.749305555553</v>
      </c>
    </row>
    <row r="1687" spans="1:20" ht="28.8" x14ac:dyDescent="0.3">
      <c r="A1687">
        <v>1303</v>
      </c>
      <c r="B1687" s="3" t="s">
        <v>1303</v>
      </c>
      <c r="C1687" s="3" t="s">
        <v>5412</v>
      </c>
      <c r="D1687">
        <v>3500</v>
      </c>
      <c r="E1687">
        <v>4559.13</v>
      </c>
      <c r="F1687" t="s">
        <v>8218</v>
      </c>
      <c r="G1687" t="s">
        <v>8224</v>
      </c>
      <c r="H1687" t="s">
        <v>8246</v>
      </c>
      <c r="I1687">
        <v>1469962800</v>
      </c>
      <c r="J1687">
        <v>1468578920</v>
      </c>
      <c r="K1687" t="b">
        <v>0</v>
      </c>
      <c r="L1687">
        <v>108</v>
      </c>
      <c r="M1687" t="b">
        <v>1</v>
      </c>
      <c r="N1687" t="s">
        <v>8270</v>
      </c>
      <c r="O1687" s="5">
        <f>((E1687/D1687) *100)</f>
        <v>130.26085714285716</v>
      </c>
      <c r="P1687" s="6">
        <f>IF(L1687 = 0, 0, E1687/L1687)</f>
        <v>42.214166666666671</v>
      </c>
      <c r="Q1687" t="str">
        <f>MID(N1687,1,FIND("/",N1687,1)-1)</f>
        <v>theater</v>
      </c>
      <c r="R1687" t="str">
        <f>MID(N1687,FIND("/",N1687,1)+1,LEN(N1687))</f>
        <v>plays</v>
      </c>
      <c r="S1687" s="10">
        <f>(((J1687/60)/60)/24)+DATE(1970,1,1)+(-5/24)</f>
        <v>42566.232870370368</v>
      </c>
      <c r="T1687" s="10">
        <f>(((I1687/60)/60)/24)+DATE(1970,1,1)+(-5/24)</f>
        <v>42582.249999999993</v>
      </c>
    </row>
    <row r="1688" spans="1:20" ht="28.8" x14ac:dyDescent="0.3">
      <c r="A1688">
        <v>2968</v>
      </c>
      <c r="B1688" s="3" t="s">
        <v>2967</v>
      </c>
      <c r="C1688" s="3" t="s">
        <v>7077</v>
      </c>
      <c r="D1688">
        <v>3500</v>
      </c>
      <c r="E1688">
        <v>3710</v>
      </c>
      <c r="F1688" t="s">
        <v>8218</v>
      </c>
      <c r="G1688" t="s">
        <v>8223</v>
      </c>
      <c r="H1688" t="s">
        <v>8245</v>
      </c>
      <c r="I1688">
        <v>1471406340</v>
      </c>
      <c r="J1688">
        <v>1470227660</v>
      </c>
      <c r="K1688" t="b">
        <v>0</v>
      </c>
      <c r="L1688">
        <v>47</v>
      </c>
      <c r="M1688" t="b">
        <v>1</v>
      </c>
      <c r="N1688" t="s">
        <v>8270</v>
      </c>
      <c r="O1688" s="5">
        <f>((E1688/D1688) *100)</f>
        <v>106</v>
      </c>
      <c r="P1688" s="6">
        <f>IF(L1688 = 0, 0, E1688/L1688)</f>
        <v>78.936170212765958</v>
      </c>
      <c r="Q1688" t="str">
        <f>MID(N1688,1,FIND("/",N1688,1)-1)</f>
        <v>theater</v>
      </c>
      <c r="R1688" t="str">
        <f>MID(N1688,FIND("/",N1688,1)+1,LEN(N1688))</f>
        <v>plays</v>
      </c>
      <c r="S1688" s="10">
        <f>(((J1688/60)/60)/24)+DATE(1970,1,1)+(-5/24)</f>
        <v>42585.315509259257</v>
      </c>
      <c r="T1688" s="10">
        <f>(((I1688/60)/60)/24)+DATE(1970,1,1)+(-5/24)</f>
        <v>42598.957638888889</v>
      </c>
    </row>
    <row r="1689" spans="1:20" ht="43.2" x14ac:dyDescent="0.3">
      <c r="A1689">
        <v>2905</v>
      </c>
      <c r="B1689" s="3" t="s">
        <v>2904</v>
      </c>
      <c r="C1689" s="3" t="s">
        <v>7014</v>
      </c>
      <c r="D1689">
        <v>3500</v>
      </c>
      <c r="E1689">
        <v>622</v>
      </c>
      <c r="F1689" t="s">
        <v>8220</v>
      </c>
      <c r="G1689" t="s">
        <v>8223</v>
      </c>
      <c r="H1689" t="s">
        <v>8245</v>
      </c>
      <c r="I1689">
        <v>1473211313</v>
      </c>
      <c r="J1689">
        <v>1472001713</v>
      </c>
      <c r="K1689" t="b">
        <v>0</v>
      </c>
      <c r="L1689">
        <v>17</v>
      </c>
      <c r="M1689" t="b">
        <v>0</v>
      </c>
      <c r="N1689" t="s">
        <v>8270</v>
      </c>
      <c r="O1689" s="5">
        <f>((E1689/D1689) *100)</f>
        <v>17.771428571428572</v>
      </c>
      <c r="P1689" s="6">
        <f>IF(L1689 = 0, 0, E1689/L1689)</f>
        <v>36.588235294117645</v>
      </c>
      <c r="Q1689" t="str">
        <f>MID(N1689,1,FIND("/",N1689,1)-1)</f>
        <v>theater</v>
      </c>
      <c r="R1689" t="str">
        <f>MID(N1689,FIND("/",N1689,1)+1,LEN(N1689))</f>
        <v>plays</v>
      </c>
      <c r="S1689" s="10">
        <f>(((J1689/60)/60)/24)+DATE(1970,1,1)+(-5/24)</f>
        <v>42605.848530092589</v>
      </c>
      <c r="T1689" s="10">
        <f>(((I1689/60)/60)/24)+DATE(1970,1,1)+(-5/24)</f>
        <v>42619.848530092589</v>
      </c>
    </row>
    <row r="1690" spans="1:20" ht="43.2" x14ac:dyDescent="0.3">
      <c r="A1690">
        <v>3683</v>
      </c>
      <c r="B1690" s="3" t="s">
        <v>3679</v>
      </c>
      <c r="C1690" s="3" t="s">
        <v>7792</v>
      </c>
      <c r="D1690">
        <v>3500</v>
      </c>
      <c r="E1690">
        <v>3880</v>
      </c>
      <c r="F1690" t="s">
        <v>8218</v>
      </c>
      <c r="G1690" t="s">
        <v>8223</v>
      </c>
      <c r="H1690" t="s">
        <v>8245</v>
      </c>
      <c r="I1690">
        <v>1476931696</v>
      </c>
      <c r="J1690">
        <v>1474339696</v>
      </c>
      <c r="K1690" t="b">
        <v>0</v>
      </c>
      <c r="L1690">
        <v>66</v>
      </c>
      <c r="M1690" t="b">
        <v>1</v>
      </c>
      <c r="N1690" t="s">
        <v>8270</v>
      </c>
      <c r="O1690" s="5">
        <f>((E1690/D1690) *100)</f>
        <v>110.85714285714286</v>
      </c>
      <c r="P1690" s="6">
        <f>IF(L1690 = 0, 0, E1690/L1690)</f>
        <v>58.787878787878789</v>
      </c>
      <c r="Q1690" t="str">
        <f>MID(N1690,1,FIND("/",N1690,1)-1)</f>
        <v>theater</v>
      </c>
      <c r="R1690" t="str">
        <f>MID(N1690,FIND("/",N1690,1)+1,LEN(N1690))</f>
        <v>plays</v>
      </c>
      <c r="S1690" s="10">
        <f>(((J1690/60)/60)/24)+DATE(1970,1,1)+(-5/24)</f>
        <v>42632.908518518518</v>
      </c>
      <c r="T1690" s="10">
        <f>(((I1690/60)/60)/24)+DATE(1970,1,1)+(-5/24)</f>
        <v>42662.908518518518</v>
      </c>
    </row>
    <row r="1691" spans="1:20" ht="28.8" x14ac:dyDescent="0.3">
      <c r="A1691">
        <v>852</v>
      </c>
      <c r="B1691" s="3" t="s">
        <v>852</v>
      </c>
      <c r="C1691" s="3" t="s">
        <v>4961</v>
      </c>
      <c r="D1691">
        <v>3500</v>
      </c>
      <c r="E1691">
        <v>3674</v>
      </c>
      <c r="F1691" t="s">
        <v>8218</v>
      </c>
      <c r="G1691" t="s">
        <v>8223</v>
      </c>
      <c r="H1691" t="s">
        <v>8245</v>
      </c>
      <c r="I1691">
        <v>1477342800</v>
      </c>
      <c r="J1691">
        <v>1476386395</v>
      </c>
      <c r="K1691" t="b">
        <v>0</v>
      </c>
      <c r="L1691">
        <v>62</v>
      </c>
      <c r="M1691" t="b">
        <v>1</v>
      </c>
      <c r="N1691" t="s">
        <v>8276</v>
      </c>
      <c r="O1691" s="5">
        <f>((E1691/D1691) *100)</f>
        <v>104.97142857142859</v>
      </c>
      <c r="P1691" s="6">
        <f>IF(L1691 = 0, 0, E1691/L1691)</f>
        <v>59.258064516129032</v>
      </c>
      <c r="Q1691" t="str">
        <f>MID(N1691,1,FIND("/",N1691,1)-1)</f>
        <v>music</v>
      </c>
      <c r="R1691" t="str">
        <f>MID(N1691,FIND("/",N1691,1)+1,LEN(N1691))</f>
        <v>metal</v>
      </c>
      <c r="S1691" s="10">
        <f>(((J1691/60)/60)/24)+DATE(1970,1,1)+(-5/24)</f>
        <v>42656.59716435185</v>
      </c>
      <c r="T1691" s="10">
        <f>(((I1691/60)/60)/24)+DATE(1970,1,1)+(-5/24)</f>
        <v>42667.666666666664</v>
      </c>
    </row>
    <row r="1692" spans="1:20" ht="43.2" x14ac:dyDescent="0.3">
      <c r="A1692">
        <v>762</v>
      </c>
      <c r="B1692" s="3" t="s">
        <v>762</v>
      </c>
      <c r="C1692" s="3" t="s">
        <v>4871</v>
      </c>
      <c r="D1692">
        <v>3500</v>
      </c>
      <c r="E1692">
        <v>0</v>
      </c>
      <c r="F1692" t="s">
        <v>8220</v>
      </c>
      <c r="G1692" t="s">
        <v>8237</v>
      </c>
      <c r="H1692" t="s">
        <v>8255</v>
      </c>
      <c r="I1692">
        <v>1480831200</v>
      </c>
      <c r="J1692">
        <v>1479328570</v>
      </c>
      <c r="K1692" t="b">
        <v>0</v>
      </c>
      <c r="L1692">
        <v>0</v>
      </c>
      <c r="M1692" t="b">
        <v>0</v>
      </c>
      <c r="N1692" t="s">
        <v>8274</v>
      </c>
      <c r="O1692" s="5">
        <f>((E1692/D1692) *100)</f>
        <v>0</v>
      </c>
      <c r="P1692" s="6">
        <f>IF(L1692 = 0, 0, E1692/L1692)</f>
        <v>0</v>
      </c>
      <c r="Q1692" t="str">
        <f>MID(N1692,1,FIND("/",N1692,1)-1)</f>
        <v>publishing</v>
      </c>
      <c r="R1692" t="str">
        <f>MID(N1692,FIND("/",N1692,1)+1,LEN(N1692))</f>
        <v>fiction</v>
      </c>
      <c r="S1692" s="10">
        <f>(((J1692/60)/60)/24)+DATE(1970,1,1)+(-5/24)</f>
        <v>42690.65011574074</v>
      </c>
      <c r="T1692" s="10">
        <f>(((I1692/60)/60)/24)+DATE(1970,1,1)+(-5/24)</f>
        <v>42708.041666666664</v>
      </c>
    </row>
    <row r="1693" spans="1:20" x14ac:dyDescent="0.3">
      <c r="A1693">
        <v>1395</v>
      </c>
      <c r="B1693" s="3" t="s">
        <v>1395</v>
      </c>
      <c r="C1693" s="3" t="s">
        <v>5504</v>
      </c>
      <c r="D1693">
        <v>3500</v>
      </c>
      <c r="E1693">
        <v>3916</v>
      </c>
      <c r="F1693" t="s">
        <v>8218</v>
      </c>
      <c r="G1693" t="s">
        <v>8223</v>
      </c>
      <c r="H1693" t="s">
        <v>8245</v>
      </c>
      <c r="I1693">
        <v>1484430481</v>
      </c>
      <c r="J1693">
        <v>1481838481</v>
      </c>
      <c r="K1693" t="b">
        <v>0</v>
      </c>
      <c r="L1693">
        <v>82</v>
      </c>
      <c r="M1693" t="b">
        <v>1</v>
      </c>
      <c r="N1693" t="s">
        <v>8275</v>
      </c>
      <c r="O1693" s="5">
        <f>((E1693/D1693) *100)</f>
        <v>111.88571428571427</v>
      </c>
      <c r="P1693" s="6">
        <f>IF(L1693 = 0, 0, E1693/L1693)</f>
        <v>47.756097560975611</v>
      </c>
      <c r="Q1693" t="str">
        <f>MID(N1693,1,FIND("/",N1693,1)-1)</f>
        <v>music</v>
      </c>
      <c r="R1693" t="str">
        <f>MID(N1693,FIND("/",N1693,1)+1,LEN(N1693))</f>
        <v>rock</v>
      </c>
      <c r="S1693" s="10">
        <f>(((J1693/60)/60)/24)+DATE(1970,1,1)+(-5/24)</f>
        <v>42719.700011574074</v>
      </c>
      <c r="T1693" s="10">
        <f>(((I1693/60)/60)/24)+DATE(1970,1,1)+(-5/24)</f>
        <v>42749.700011574074</v>
      </c>
    </row>
    <row r="1694" spans="1:20" ht="43.2" x14ac:dyDescent="0.3">
      <c r="A1694">
        <v>1512</v>
      </c>
      <c r="B1694" s="3" t="s">
        <v>1512</v>
      </c>
      <c r="C1694" s="3" t="s">
        <v>5621</v>
      </c>
      <c r="D1694">
        <v>3500</v>
      </c>
      <c r="E1694">
        <v>19557</v>
      </c>
      <c r="F1694" t="s">
        <v>8218</v>
      </c>
      <c r="G1694" t="s">
        <v>8223</v>
      </c>
      <c r="H1694" t="s">
        <v>8245</v>
      </c>
      <c r="I1694">
        <v>1486311939</v>
      </c>
      <c r="J1694">
        <v>1483719939</v>
      </c>
      <c r="K1694" t="b">
        <v>1</v>
      </c>
      <c r="L1694">
        <v>335</v>
      </c>
      <c r="M1694" t="b">
        <v>1</v>
      </c>
      <c r="N1694" t="s">
        <v>8284</v>
      </c>
      <c r="O1694" s="5">
        <f>((E1694/D1694) *100)</f>
        <v>558.7714285714286</v>
      </c>
      <c r="P1694" s="6">
        <f>IF(L1694 = 0, 0, E1694/L1694)</f>
        <v>58.379104477611939</v>
      </c>
      <c r="Q1694" t="str">
        <f>MID(N1694,1,FIND("/",N1694,1)-1)</f>
        <v>photography</v>
      </c>
      <c r="R1694" t="str">
        <f>MID(N1694,FIND("/",N1694,1)+1,LEN(N1694))</f>
        <v>photobooks</v>
      </c>
      <c r="S1694" s="10">
        <f>(((J1694/60)/60)/24)+DATE(1970,1,1)+(-5/24)</f>
        <v>42741.476145833331</v>
      </c>
      <c r="T1694" s="10">
        <f>(((I1694/60)/60)/24)+DATE(1970,1,1)+(-5/24)</f>
        <v>42771.476145833331</v>
      </c>
    </row>
    <row r="1695" spans="1:20" ht="57.6" x14ac:dyDescent="0.3">
      <c r="A1695">
        <v>3051</v>
      </c>
      <c r="B1695" s="3" t="s">
        <v>3050</v>
      </c>
      <c r="C1695" s="3" t="s">
        <v>7160</v>
      </c>
      <c r="D1695">
        <v>3500</v>
      </c>
      <c r="E1695">
        <v>827</v>
      </c>
      <c r="F1695" t="s">
        <v>8220</v>
      </c>
      <c r="G1695" t="s">
        <v>8224</v>
      </c>
      <c r="H1695" t="s">
        <v>8246</v>
      </c>
      <c r="I1695">
        <v>1486547945</v>
      </c>
      <c r="J1695">
        <v>1483955945</v>
      </c>
      <c r="K1695" t="b">
        <v>1</v>
      </c>
      <c r="L1695">
        <v>35</v>
      </c>
      <c r="M1695" t="b">
        <v>0</v>
      </c>
      <c r="N1695" t="s">
        <v>8302</v>
      </c>
      <c r="O1695" s="5">
        <f>((E1695/D1695) *100)</f>
        <v>23.62857142857143</v>
      </c>
      <c r="P1695" s="6">
        <f>IF(L1695 = 0, 0, E1695/L1695)</f>
        <v>23.62857142857143</v>
      </c>
      <c r="Q1695" t="str">
        <f>MID(N1695,1,FIND("/",N1695,1)-1)</f>
        <v>theater</v>
      </c>
      <c r="R1695" t="str">
        <f>MID(N1695,FIND("/",N1695,1)+1,LEN(N1695))</f>
        <v>spaces</v>
      </c>
      <c r="S1695" s="10">
        <f>(((J1695/60)/60)/24)+DATE(1970,1,1)+(-5/24)</f>
        <v>42744.207696759251</v>
      </c>
      <c r="T1695" s="10">
        <f>(((I1695/60)/60)/24)+DATE(1970,1,1)+(-5/24)</f>
        <v>42774.207696759251</v>
      </c>
    </row>
    <row r="1696" spans="1:20" ht="43.2" x14ac:dyDescent="0.3">
      <c r="A1696">
        <v>4096</v>
      </c>
      <c r="B1696" s="3" t="s">
        <v>4091</v>
      </c>
      <c r="C1696" s="3" t="s">
        <v>8198</v>
      </c>
      <c r="D1696">
        <v>3500</v>
      </c>
      <c r="E1696">
        <v>400</v>
      </c>
      <c r="F1696" t="s">
        <v>8220</v>
      </c>
      <c r="G1696" t="s">
        <v>8224</v>
      </c>
      <c r="H1696" t="s">
        <v>8246</v>
      </c>
      <c r="I1696">
        <v>1488271860</v>
      </c>
      <c r="J1696">
        <v>1484484219</v>
      </c>
      <c r="K1696" t="b">
        <v>0</v>
      </c>
      <c r="L1696">
        <v>5</v>
      </c>
      <c r="M1696" t="b">
        <v>0</v>
      </c>
      <c r="N1696" t="s">
        <v>8270</v>
      </c>
      <c r="O1696" s="5">
        <f>((E1696/D1696) *100)</f>
        <v>11.428571428571429</v>
      </c>
      <c r="P1696" s="6">
        <f>IF(L1696 = 0, 0, E1696/L1696)</f>
        <v>80</v>
      </c>
      <c r="Q1696" t="str">
        <f>MID(N1696,1,FIND("/",N1696,1)-1)</f>
        <v>theater</v>
      </c>
      <c r="R1696" t="str">
        <f>MID(N1696,FIND("/",N1696,1)+1,LEN(N1696))</f>
        <v>plays</v>
      </c>
      <c r="S1696" s="10">
        <f>(((J1696/60)/60)/24)+DATE(1970,1,1)+(-5/24)</f>
        <v>42750.321979166663</v>
      </c>
      <c r="T1696" s="10">
        <f>(((I1696/60)/60)/24)+DATE(1970,1,1)+(-5/24)</f>
        <v>42794.160416666658</v>
      </c>
    </row>
    <row r="1697" spans="1:20" ht="43.2" x14ac:dyDescent="0.3">
      <c r="A1697">
        <v>1527</v>
      </c>
      <c r="B1697" s="3" t="s">
        <v>1527</v>
      </c>
      <c r="C1697" s="3" t="s">
        <v>5636</v>
      </c>
      <c r="D1697">
        <v>3500</v>
      </c>
      <c r="E1697">
        <v>3865.55</v>
      </c>
      <c r="F1697" t="s">
        <v>8218</v>
      </c>
      <c r="G1697" t="s">
        <v>8223</v>
      </c>
      <c r="H1697" t="s">
        <v>8245</v>
      </c>
      <c r="I1697">
        <v>1489497886</v>
      </c>
      <c r="J1697">
        <v>1487082286</v>
      </c>
      <c r="K1697" t="b">
        <v>1</v>
      </c>
      <c r="L1697">
        <v>70</v>
      </c>
      <c r="M1697" t="b">
        <v>1</v>
      </c>
      <c r="N1697" t="s">
        <v>8284</v>
      </c>
      <c r="O1697" s="5">
        <f>((E1697/D1697) *100)</f>
        <v>110.44428571428573</v>
      </c>
      <c r="P1697" s="6">
        <f>IF(L1697 = 0, 0, E1697/L1697)</f>
        <v>55.222142857142863</v>
      </c>
      <c r="Q1697" t="str">
        <f>MID(N1697,1,FIND("/",N1697,1)-1)</f>
        <v>photography</v>
      </c>
      <c r="R1697" t="str">
        <f>MID(N1697,FIND("/",N1697,1)+1,LEN(N1697))</f>
        <v>photobooks</v>
      </c>
      <c r="S1697" s="10">
        <f>(((J1697/60)/60)/24)+DATE(1970,1,1)+(-5/24)</f>
        <v>42780.392199074071</v>
      </c>
      <c r="T1697" s="10">
        <f>(((I1697/60)/60)/24)+DATE(1970,1,1)+(-5/24)</f>
        <v>42808.350532407399</v>
      </c>
    </row>
    <row r="1698" spans="1:20" ht="43.2" x14ac:dyDescent="0.3">
      <c r="A1698">
        <v>1683</v>
      </c>
      <c r="B1698" s="3" t="s">
        <v>1683</v>
      </c>
      <c r="C1698" s="3" t="s">
        <v>5792</v>
      </c>
      <c r="D1698">
        <v>3500</v>
      </c>
      <c r="E1698">
        <v>760</v>
      </c>
      <c r="F1698" t="s">
        <v>8221</v>
      </c>
      <c r="G1698" t="s">
        <v>8229</v>
      </c>
      <c r="H1698" t="s">
        <v>8248</v>
      </c>
      <c r="I1698">
        <v>1491590738</v>
      </c>
      <c r="J1698">
        <v>1489517138</v>
      </c>
      <c r="K1698" t="b">
        <v>0</v>
      </c>
      <c r="L1698">
        <v>10</v>
      </c>
      <c r="M1698" t="b">
        <v>0</v>
      </c>
      <c r="N1698" t="s">
        <v>8292</v>
      </c>
      <c r="O1698" s="5">
        <f>((E1698/D1698) *100)</f>
        <v>21.714285714285715</v>
      </c>
      <c r="P1698" s="6">
        <f>IF(L1698 = 0, 0, E1698/L1698)</f>
        <v>76</v>
      </c>
      <c r="Q1698" t="str">
        <f>MID(N1698,1,FIND("/",N1698,1)-1)</f>
        <v>music</v>
      </c>
      <c r="R1698" t="str">
        <f>MID(N1698,FIND("/",N1698,1)+1,LEN(N1698))</f>
        <v>faith</v>
      </c>
      <c r="S1698" s="10">
        <f>(((J1698/60)/60)/24)+DATE(1970,1,1)+(-5/24)</f>
        <v>42808.57335648148</v>
      </c>
      <c r="T1698" s="10">
        <f>(((I1698/60)/60)/24)+DATE(1970,1,1)+(-5/24)</f>
        <v>42832.57335648148</v>
      </c>
    </row>
    <row r="1699" spans="1:20" ht="43.2" x14ac:dyDescent="0.3">
      <c r="A1699">
        <v>3789</v>
      </c>
      <c r="B1699" s="3" t="s">
        <v>3785</v>
      </c>
      <c r="C1699" s="3" t="s">
        <v>7898</v>
      </c>
      <c r="D1699">
        <v>3550</v>
      </c>
      <c r="E1699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8304</v>
      </c>
      <c r="O1699" s="5">
        <f>((E1699/D1699) *100)</f>
        <v>3.267605633802817</v>
      </c>
      <c r="P1699" s="6">
        <f>IF(L1699 = 0, 0, E1699/L1699)</f>
        <v>29</v>
      </c>
      <c r="Q1699" t="str">
        <f>MID(N1699,1,FIND("/",N1699,1)-1)</f>
        <v>theater</v>
      </c>
      <c r="R1699" t="str">
        <f>MID(N1699,FIND("/",N1699,1)+1,LEN(N1699))</f>
        <v>musical</v>
      </c>
      <c r="S1699" s="10">
        <f>(((J1699/60)/60)/24)+DATE(1970,1,1)+(-5/24)</f>
        <v>42138.590486111112</v>
      </c>
      <c r="T1699" s="10">
        <f>(((I1699/60)/60)/24)+DATE(1970,1,1)+(-5/24)</f>
        <v>42170.590486111112</v>
      </c>
    </row>
    <row r="1700" spans="1:20" ht="57.6" x14ac:dyDescent="0.3">
      <c r="A1700">
        <v>2159</v>
      </c>
      <c r="B1700" s="3" t="s">
        <v>2159</v>
      </c>
      <c r="C1700" s="3" t="s">
        <v>6268</v>
      </c>
      <c r="D1700">
        <v>3600</v>
      </c>
      <c r="E1700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8281</v>
      </c>
      <c r="O1700" s="5">
        <f>((E1700/D1700) *100)</f>
        <v>0.72222222222222221</v>
      </c>
      <c r="P1700" s="6">
        <f>IF(L1700 = 0, 0, E1700/L1700)</f>
        <v>13</v>
      </c>
      <c r="Q1700" t="str">
        <f>MID(N1700,1,FIND("/",N1700,1)-1)</f>
        <v>games</v>
      </c>
      <c r="R1700" t="str">
        <f>MID(N1700,FIND("/",N1700,1)+1,LEN(N1700))</f>
        <v>video games</v>
      </c>
      <c r="S1700" s="10">
        <f>(((J1700/60)/60)/24)+DATE(1970,1,1)+(-5/24)</f>
        <v>40710.522847222215</v>
      </c>
      <c r="T1700" s="10">
        <f>(((I1700/60)/60)/24)+DATE(1970,1,1)+(-5/24)</f>
        <v>40740.522847222215</v>
      </c>
    </row>
    <row r="1701" spans="1:20" ht="43.2" x14ac:dyDescent="0.3">
      <c r="A1701">
        <v>736</v>
      </c>
      <c r="B1701" s="3" t="s">
        <v>736</v>
      </c>
      <c r="C1701" s="3" t="s">
        <v>4845</v>
      </c>
      <c r="D1701">
        <v>3600</v>
      </c>
      <c r="E1701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8273</v>
      </c>
      <c r="O1701" s="5">
        <f>((E1701/D1701) *100)</f>
        <v>315.13888888888891</v>
      </c>
      <c r="P1701" s="6">
        <f>IF(L1701 = 0, 0, E1701/L1701)</f>
        <v>105.04629629629629</v>
      </c>
      <c r="Q1701" t="str">
        <f>MID(N1701,1,FIND("/",N1701,1)-1)</f>
        <v>publishing</v>
      </c>
      <c r="R1701" t="str">
        <f>MID(N1701,FIND("/",N1701,1)+1,LEN(N1701))</f>
        <v>nonfiction</v>
      </c>
      <c r="S1701" s="10">
        <f>(((J1701/60)/60)/24)+DATE(1970,1,1)+(-5/24)</f>
        <v>41579.525925925926</v>
      </c>
      <c r="T1701" s="10">
        <f>(((I1701/60)/60)/24)+DATE(1970,1,1)+(-5/24)</f>
        <v>41598.999305555553</v>
      </c>
    </row>
    <row r="1702" spans="1:20" ht="43.2" x14ac:dyDescent="0.3">
      <c r="A1702">
        <v>2551</v>
      </c>
      <c r="B1702" s="3" t="s">
        <v>2550</v>
      </c>
      <c r="C1702" s="3" t="s">
        <v>6660</v>
      </c>
      <c r="D1702">
        <v>3675</v>
      </c>
      <c r="E1702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8299</v>
      </c>
      <c r="O1702" s="5">
        <f>((E1702/D1702) *100)</f>
        <v>102.73469387755102</v>
      </c>
      <c r="P1702" s="6">
        <f>IF(L1702 = 0, 0, E1702/L1702)</f>
        <v>67.419642857142861</v>
      </c>
      <c r="Q1702" t="str">
        <f>MID(N1702,1,FIND("/",N1702,1)-1)</f>
        <v>music</v>
      </c>
      <c r="R1702" t="str">
        <f>MID(N1702,FIND("/",N1702,1)+1,LEN(N1702))</f>
        <v>classical music</v>
      </c>
      <c r="S1702" s="10">
        <f>(((J1702/60)/60)/24)+DATE(1970,1,1)+(-5/24)</f>
        <v>40961.043807870366</v>
      </c>
      <c r="T1702" s="10">
        <f>(((I1702/60)/60)/24)+DATE(1970,1,1)+(-5/24)</f>
        <v>40989.658333333333</v>
      </c>
    </row>
    <row r="1703" spans="1:20" ht="28.8" x14ac:dyDescent="0.3">
      <c r="A1703">
        <v>1376</v>
      </c>
      <c r="B1703" s="3" t="s">
        <v>1376</v>
      </c>
      <c r="C1703" s="3" t="s">
        <v>5485</v>
      </c>
      <c r="D1703">
        <v>3700</v>
      </c>
      <c r="E1703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8275</v>
      </c>
      <c r="O1703" s="5">
        <f>((E1703/D1703) *100)</f>
        <v>252.48648648648651</v>
      </c>
      <c r="P1703" s="6">
        <f>IF(L1703 = 0, 0, E1703/L1703)</f>
        <v>55.607142857142854</v>
      </c>
      <c r="Q1703" t="str">
        <f>MID(N1703,1,FIND("/",N1703,1)-1)</f>
        <v>music</v>
      </c>
      <c r="R1703" t="str">
        <f>MID(N1703,FIND("/",N1703,1)+1,LEN(N1703))</f>
        <v>rock</v>
      </c>
      <c r="S1703" s="10">
        <f>(((J1703/60)/60)/24)+DATE(1970,1,1)+(-5/24)</f>
        <v>42677.460717592585</v>
      </c>
      <c r="T1703" s="10">
        <f>(((I1703/60)/60)/24)+DATE(1970,1,1)+(-5/24)</f>
        <v>42707.502384259256</v>
      </c>
    </row>
    <row r="1704" spans="1:20" ht="43.2" x14ac:dyDescent="0.3">
      <c r="A1704">
        <v>881</v>
      </c>
      <c r="B1704" s="3" t="s">
        <v>881</v>
      </c>
      <c r="C1704" s="3" t="s">
        <v>4990</v>
      </c>
      <c r="D1704">
        <v>3750</v>
      </c>
      <c r="E1704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8278</v>
      </c>
      <c r="O1704" s="5">
        <f>((E1704/D1704) *100)</f>
        <v>0.8</v>
      </c>
      <c r="P1704" s="6">
        <f>IF(L1704 = 0, 0, E1704/L1704)</f>
        <v>30</v>
      </c>
      <c r="Q1704" t="str">
        <f>MID(N1704,1,FIND("/",N1704,1)-1)</f>
        <v>music</v>
      </c>
      <c r="R1704" t="str">
        <f>MID(N1704,FIND("/",N1704,1)+1,LEN(N1704))</f>
        <v>indie rock</v>
      </c>
      <c r="S1704" s="10">
        <f>(((J1704/60)/60)/24)+DATE(1970,1,1)+(-5/24)</f>
        <v>40877.042662037034</v>
      </c>
      <c r="T1704" s="10">
        <f>(((I1704/60)/60)/24)+DATE(1970,1,1)+(-5/24)</f>
        <v>40922.042662037034</v>
      </c>
    </row>
    <row r="1705" spans="1:20" ht="43.2" x14ac:dyDescent="0.3">
      <c r="A1705">
        <v>3426</v>
      </c>
      <c r="B1705" s="3" t="s">
        <v>3424</v>
      </c>
      <c r="C1705" s="3" t="s">
        <v>7535</v>
      </c>
      <c r="D1705">
        <v>3750</v>
      </c>
      <c r="E1705">
        <v>4055</v>
      </c>
      <c r="F1705" t="s">
        <v>8218</v>
      </c>
      <c r="G1705" t="s">
        <v>8223</v>
      </c>
      <c r="H1705" t="s">
        <v>8245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8270</v>
      </c>
      <c r="O1705" s="5">
        <f>((E1705/D1705) *100)</f>
        <v>108.13333333333333</v>
      </c>
      <c r="P1705" s="6">
        <f>IF(L1705 = 0, 0, E1705/L1705)</f>
        <v>46.609195402298852</v>
      </c>
      <c r="Q1705" t="str">
        <f>MID(N1705,1,FIND("/",N1705,1)-1)</f>
        <v>theater</v>
      </c>
      <c r="R1705" t="str">
        <f>MID(N1705,FIND("/",N1705,1)+1,LEN(N1705))</f>
        <v>plays</v>
      </c>
      <c r="S1705" s="10">
        <f>(((J1705/60)/60)/24)+DATE(1970,1,1)+(-5/24)</f>
        <v>41883.848414351851</v>
      </c>
      <c r="T1705" s="10">
        <f>(((I1705/60)/60)/24)+DATE(1970,1,1)+(-5/24)</f>
        <v>41902.875</v>
      </c>
    </row>
    <row r="1706" spans="1:20" ht="57.6" x14ac:dyDescent="0.3">
      <c r="A1706">
        <v>3049</v>
      </c>
      <c r="B1706" s="3" t="s">
        <v>3048</v>
      </c>
      <c r="C1706" s="3" t="s">
        <v>7158</v>
      </c>
      <c r="D1706">
        <v>3750</v>
      </c>
      <c r="E1706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8302</v>
      </c>
      <c r="O1706" s="5">
        <f>((E1706/D1706) *100)</f>
        <v>106.66666666666667</v>
      </c>
      <c r="P1706" s="6">
        <f>IF(L1706 = 0, 0, E1706/L1706)</f>
        <v>74.074074074074076</v>
      </c>
      <c r="Q1706" t="str">
        <f>MID(N1706,1,FIND("/",N1706,1)-1)</f>
        <v>theater</v>
      </c>
      <c r="R1706" t="str">
        <f>MID(N1706,FIND("/",N1706,1)+1,LEN(N1706))</f>
        <v>spaces</v>
      </c>
      <c r="S1706" s="10">
        <f>(((J1706/60)/60)/24)+DATE(1970,1,1)+(-5/24)</f>
        <v>42138.806192129625</v>
      </c>
      <c r="T1706" s="10">
        <f>(((I1706/60)/60)/24)+DATE(1970,1,1)+(-5/24)</f>
        <v>42168.806192129625</v>
      </c>
    </row>
    <row r="1707" spans="1:20" ht="43.2" x14ac:dyDescent="0.3">
      <c r="A1707">
        <v>4058</v>
      </c>
      <c r="B1707" s="3" t="s">
        <v>4053</v>
      </c>
      <c r="C1707" s="3" t="s">
        <v>8161</v>
      </c>
      <c r="D1707">
        <v>3750</v>
      </c>
      <c r="E1707">
        <v>95</v>
      </c>
      <c r="F1707" t="s">
        <v>8220</v>
      </c>
      <c r="G1707" t="s">
        <v>8223</v>
      </c>
      <c r="H1707" t="s">
        <v>8245</v>
      </c>
      <c r="I1707">
        <v>1459483140</v>
      </c>
      <c r="J1707">
        <v>1458178044</v>
      </c>
      <c r="K1707" t="b">
        <v>0</v>
      </c>
      <c r="L1707">
        <v>4</v>
      </c>
      <c r="M1707" t="b">
        <v>0</v>
      </c>
      <c r="N1707" t="s">
        <v>8270</v>
      </c>
      <c r="O1707" s="5">
        <f>((E1707/D1707) *100)</f>
        <v>2.5333333333333332</v>
      </c>
      <c r="P1707" s="6">
        <f>IF(L1707 = 0, 0, E1707/L1707)</f>
        <v>23.75</v>
      </c>
      <c r="Q1707" t="str">
        <f>MID(N1707,1,FIND("/",N1707,1)-1)</f>
        <v>theater</v>
      </c>
      <c r="R1707" t="str">
        <f>MID(N1707,FIND("/",N1707,1)+1,LEN(N1707))</f>
        <v>plays</v>
      </c>
      <c r="S1707" s="10">
        <f>(((J1707/60)/60)/24)+DATE(1970,1,1)+(-5/24)</f>
        <v>42445.852361111109</v>
      </c>
      <c r="T1707" s="10">
        <f>(((I1707/60)/60)/24)+DATE(1970,1,1)+(-5/24)</f>
        <v>42460.957638888889</v>
      </c>
    </row>
    <row r="1708" spans="1:20" ht="43.2" x14ac:dyDescent="0.3">
      <c r="A1708">
        <v>3191</v>
      </c>
      <c r="B1708" s="3" t="s">
        <v>3190</v>
      </c>
      <c r="C1708" s="3" t="s">
        <v>7300</v>
      </c>
      <c r="D1708">
        <v>3750</v>
      </c>
      <c r="E1708">
        <v>151</v>
      </c>
      <c r="F1708" t="s">
        <v>8220</v>
      </c>
      <c r="G1708" t="s">
        <v>8223</v>
      </c>
      <c r="H1708" t="s">
        <v>8245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8304</v>
      </c>
      <c r="O1708" s="5">
        <f>((E1708/D1708) *100)</f>
        <v>4.0266666666666664</v>
      </c>
      <c r="P1708" s="6">
        <f>IF(L1708 = 0, 0, E1708/L1708)</f>
        <v>37.75</v>
      </c>
      <c r="Q1708" t="str">
        <f>MID(N1708,1,FIND("/",N1708,1)-1)</f>
        <v>theater</v>
      </c>
      <c r="R1708" t="str">
        <f>MID(N1708,FIND("/",N1708,1)+1,LEN(N1708))</f>
        <v>musical</v>
      </c>
      <c r="S1708" s="10">
        <f>(((J1708/60)/60)/24)+DATE(1970,1,1)+(-5/24)</f>
        <v>42538.547094907401</v>
      </c>
      <c r="T1708" s="10">
        <f>(((I1708/60)/60)/24)+DATE(1970,1,1)+(-5/24)</f>
        <v>42598.547094907401</v>
      </c>
    </row>
    <row r="1709" spans="1:20" ht="43.2" x14ac:dyDescent="0.3">
      <c r="A1709">
        <v>1503</v>
      </c>
      <c r="B1709" s="3" t="s">
        <v>1503</v>
      </c>
      <c r="C1709" s="3" t="s">
        <v>5612</v>
      </c>
      <c r="D1709">
        <v>3750</v>
      </c>
      <c r="E1709">
        <v>4045.93</v>
      </c>
      <c r="F1709" t="s">
        <v>8218</v>
      </c>
      <c r="G1709" t="s">
        <v>8241</v>
      </c>
      <c r="H1709" t="s">
        <v>8248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8284</v>
      </c>
      <c r="O1709" s="5">
        <f>((E1709/D1709) *100)</f>
        <v>107.89146666666667</v>
      </c>
      <c r="P1709" s="6">
        <f>IF(L1709 = 0, 0, E1709/L1709)</f>
        <v>56.98492957746479</v>
      </c>
      <c r="Q1709" t="str">
        <f>MID(N1709,1,FIND("/",N1709,1)-1)</f>
        <v>photography</v>
      </c>
      <c r="R1709" t="str">
        <f>MID(N1709,FIND("/",N1709,1)+1,LEN(N1709))</f>
        <v>photobooks</v>
      </c>
      <c r="S1709" s="10">
        <f>(((J1709/60)/60)/24)+DATE(1970,1,1)+(-5/24)</f>
        <v>42606.13890046296</v>
      </c>
      <c r="T1709" s="10">
        <f>(((I1709/60)/60)/24)+DATE(1970,1,1)+(-5/24)</f>
        <v>42666.13890046296</v>
      </c>
    </row>
    <row r="1710" spans="1:20" ht="43.2" x14ac:dyDescent="0.3">
      <c r="A1710">
        <v>773</v>
      </c>
      <c r="B1710" s="3" t="s">
        <v>773</v>
      </c>
      <c r="C1710" s="3" t="s">
        <v>4882</v>
      </c>
      <c r="D1710">
        <v>3759</v>
      </c>
      <c r="E1710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8274</v>
      </c>
      <c r="O1710" s="5">
        <f>((E1710/D1710) *100)</f>
        <v>0.85129023676509719</v>
      </c>
      <c r="P1710" s="6">
        <f>IF(L1710 = 0, 0, E1710/L1710)</f>
        <v>16</v>
      </c>
      <c r="Q1710" t="str">
        <f>MID(N1710,1,FIND("/",N1710,1)-1)</f>
        <v>publishing</v>
      </c>
      <c r="R1710" t="str">
        <f>MID(N1710,FIND("/",N1710,1)+1,LEN(N1710))</f>
        <v>fiction</v>
      </c>
      <c r="S1710" s="10">
        <f>(((J1710/60)/60)/24)+DATE(1970,1,1)+(-5/24)</f>
        <v>42100.527604166658</v>
      </c>
      <c r="T1710" s="10">
        <f>(((I1710/60)/60)/24)+DATE(1970,1,1)+(-5/24)</f>
        <v>42134.750694444439</v>
      </c>
    </row>
    <row r="1711" spans="1:20" ht="43.2" x14ac:dyDescent="0.3">
      <c r="A1711">
        <v>880</v>
      </c>
      <c r="B1711" s="3" t="s">
        <v>880</v>
      </c>
      <c r="C1711" s="3" t="s">
        <v>4989</v>
      </c>
      <c r="D1711">
        <v>3780</v>
      </c>
      <c r="E1711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8278</v>
      </c>
      <c r="O1711" s="5">
        <f>((E1711/D1711) *100)</f>
        <v>2.9894179894179893</v>
      </c>
      <c r="P1711" s="6">
        <f>IF(L1711 = 0, 0, E1711/L1711)</f>
        <v>14.125</v>
      </c>
      <c r="Q1711" t="str">
        <f>MID(N1711,1,FIND("/",N1711,1)-1)</f>
        <v>music</v>
      </c>
      <c r="R1711" t="str">
        <f>MID(N1711,FIND("/",N1711,1)+1,LEN(N1711))</f>
        <v>indie rock</v>
      </c>
      <c r="S1711" s="10">
        <f>(((J1711/60)/60)/24)+DATE(1970,1,1)+(-5/24)</f>
        <v>41179.112708333334</v>
      </c>
      <c r="T1711" s="10">
        <f>(((I1711/60)/60)/24)+DATE(1970,1,1)+(-5/24)</f>
        <v>41212.112708333334</v>
      </c>
    </row>
    <row r="1712" spans="1:20" ht="43.2" x14ac:dyDescent="0.3">
      <c r="A1712">
        <v>1649</v>
      </c>
      <c r="B1712" s="3" t="s">
        <v>1649</v>
      </c>
      <c r="C1712" s="3" t="s">
        <v>5758</v>
      </c>
      <c r="D1712">
        <v>3800</v>
      </c>
      <c r="E1712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8291</v>
      </c>
      <c r="O1712" s="5">
        <f>((E1712/D1712) *100)</f>
        <v>100.58763157894737</v>
      </c>
      <c r="P1712" s="6">
        <f>IF(L1712 = 0, 0, E1712/L1712)</f>
        <v>47.189259259259259</v>
      </c>
      <c r="Q1712" t="str">
        <f>MID(N1712,1,FIND("/",N1712,1)-1)</f>
        <v>music</v>
      </c>
      <c r="R1712" t="str">
        <f>MID(N1712,FIND("/",N1712,1)+1,LEN(N1712))</f>
        <v>pop</v>
      </c>
      <c r="S1712" s="10">
        <f>(((J1712/60)/60)/24)+DATE(1970,1,1)+(-5/24)</f>
        <v>41737.476331018515</v>
      </c>
      <c r="T1712" s="10">
        <f>(((I1712/60)/60)/24)+DATE(1970,1,1)+(-5/24)</f>
        <v>41782.476331018515</v>
      </c>
    </row>
    <row r="1713" spans="1:20" ht="43.2" x14ac:dyDescent="0.3">
      <c r="A1713">
        <v>3492</v>
      </c>
      <c r="B1713" s="3" t="s">
        <v>3490</v>
      </c>
      <c r="C1713" s="3" t="s">
        <v>7601</v>
      </c>
      <c r="D1713">
        <v>3800</v>
      </c>
      <c r="E1713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8270</v>
      </c>
      <c r="O1713" s="5">
        <f>((E1713/D1713) *100)</f>
        <v>105.26894736842105</v>
      </c>
      <c r="P1713" s="6">
        <f>IF(L1713 = 0, 0, E1713/L1713)</f>
        <v>114.29199999999999</v>
      </c>
      <c r="Q1713" t="str">
        <f>MID(N1713,1,FIND("/",N1713,1)-1)</f>
        <v>theater</v>
      </c>
      <c r="R1713" t="str">
        <f>MID(N1713,FIND("/",N1713,1)+1,LEN(N1713))</f>
        <v>plays</v>
      </c>
      <c r="S1713" s="10">
        <f>(((J1713/60)/60)/24)+DATE(1970,1,1)+(-5/24)</f>
        <v>42267.800891203697</v>
      </c>
      <c r="T1713" s="10">
        <f>(((I1713/60)/60)/24)+DATE(1970,1,1)+(-5/24)</f>
        <v>42302.800891203697</v>
      </c>
    </row>
    <row r="1714" spans="1:20" ht="43.2" x14ac:dyDescent="0.3">
      <c r="A1714">
        <v>554</v>
      </c>
      <c r="B1714" s="3" t="s">
        <v>554</v>
      </c>
      <c r="C1714" s="3" t="s">
        <v>4663</v>
      </c>
      <c r="D1714">
        <v>3870</v>
      </c>
      <c r="E171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8271</v>
      </c>
      <c r="O1714" s="5">
        <f>((E1714/D1714) *100)</f>
        <v>36.589147286821706</v>
      </c>
      <c r="P1714" s="6">
        <f>IF(L1714 = 0, 0, E1714/L1714)</f>
        <v>64.36363636363636</v>
      </c>
      <c r="Q1714" t="str">
        <f>MID(N1714,1,FIND("/",N1714,1)-1)</f>
        <v>technology</v>
      </c>
      <c r="R1714" t="str">
        <f>MID(N1714,FIND("/",N1714,1)+1,LEN(N1714))</f>
        <v>web</v>
      </c>
      <c r="S1714" s="10">
        <f>(((J1714/60)/60)/24)+DATE(1970,1,1)+(-5/24)</f>
        <v>41901.476527777777</v>
      </c>
      <c r="T1714" s="10">
        <f>(((I1714/60)/60)/24)+DATE(1970,1,1)+(-5/24)</f>
        <v>41931.476527777777</v>
      </c>
    </row>
    <row r="1715" spans="1:20" ht="28.8" x14ac:dyDescent="0.3">
      <c r="A1715">
        <v>3334</v>
      </c>
      <c r="B1715" s="3" t="s">
        <v>3333</v>
      </c>
      <c r="C1715" s="3" t="s">
        <v>7443</v>
      </c>
      <c r="D1715">
        <v>3871</v>
      </c>
      <c r="E1715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8270</v>
      </c>
      <c r="O1715" s="5">
        <f>((E1715/D1715) *100)</f>
        <v>138.62051149573753</v>
      </c>
      <c r="P1715" s="6">
        <f>IF(L1715 = 0, 0, E1715/L1715)</f>
        <v>116.65217391304348</v>
      </c>
      <c r="Q1715" t="str">
        <f>MID(N1715,1,FIND("/",N1715,1)-1)</f>
        <v>theater</v>
      </c>
      <c r="R1715" t="str">
        <f>MID(N1715,FIND("/",N1715,1)+1,LEN(N1715))</f>
        <v>plays</v>
      </c>
      <c r="S1715" s="10">
        <f>(((J1715/60)/60)/24)+DATE(1970,1,1)+(-5/24)</f>
        <v>42185.312754629624</v>
      </c>
      <c r="T1715" s="10">
        <f>(((I1715/60)/60)/24)+DATE(1970,1,1)+(-5/24)</f>
        <v>42215.312754629624</v>
      </c>
    </row>
    <row r="1716" spans="1:20" ht="57.6" x14ac:dyDescent="0.3">
      <c r="A1716">
        <v>918</v>
      </c>
      <c r="B1716" s="3" t="s">
        <v>918</v>
      </c>
      <c r="C1716" s="3" t="s">
        <v>5027</v>
      </c>
      <c r="D1716">
        <v>3900</v>
      </c>
      <c r="E1716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8277</v>
      </c>
      <c r="O1716" s="5">
        <f>((E1716/D1716) *100)</f>
        <v>5.0256410256410255</v>
      </c>
      <c r="P1716" s="6">
        <f>IF(L1716 = 0, 0, E1716/L1716)</f>
        <v>19.600000000000001</v>
      </c>
      <c r="Q1716" t="str">
        <f>MID(N1716,1,FIND("/",N1716,1)-1)</f>
        <v>music</v>
      </c>
      <c r="R1716" t="str">
        <f>MID(N1716,FIND("/",N1716,1)+1,LEN(N1716))</f>
        <v>jazz</v>
      </c>
      <c r="S1716" s="10">
        <f>(((J1716/60)/60)/24)+DATE(1970,1,1)+(-5/24)</f>
        <v>41944.707881944443</v>
      </c>
      <c r="T1716" s="10">
        <f>(((I1716/60)/60)/24)+DATE(1970,1,1)+(-5/24)</f>
        <v>41974.749548611107</v>
      </c>
    </row>
    <row r="1717" spans="1:20" ht="57.6" x14ac:dyDescent="0.3">
      <c r="A1717">
        <v>3876</v>
      </c>
      <c r="B1717" s="3" t="s">
        <v>3872</v>
      </c>
      <c r="C1717" s="3" t="s">
        <v>7984</v>
      </c>
      <c r="D1717">
        <v>3900</v>
      </c>
      <c r="E171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8304</v>
      </c>
      <c r="O1717" s="5">
        <f>((E1717/D1717) *100)</f>
        <v>52.794871794871788</v>
      </c>
      <c r="P1717" s="6">
        <f>IF(L1717 = 0, 0, E1717/L1717)</f>
        <v>44.760869565217391</v>
      </c>
      <c r="Q1717" t="str">
        <f>MID(N1717,1,FIND("/",N1717,1)-1)</f>
        <v>theater</v>
      </c>
      <c r="R1717" t="str">
        <f>MID(N1717,FIND("/",N1717,1)+1,LEN(N1717))</f>
        <v>musical</v>
      </c>
      <c r="S1717" s="10">
        <f>(((J1717/60)/60)/24)+DATE(1970,1,1)+(-5/24)</f>
        <v>42372.415833333333</v>
      </c>
      <c r="T1717" s="10">
        <f>(((I1717/60)/60)/24)+DATE(1970,1,1)+(-5/24)</f>
        <v>42402.415833333333</v>
      </c>
    </row>
    <row r="1718" spans="1:20" ht="43.2" x14ac:dyDescent="0.3">
      <c r="A1718">
        <v>2711</v>
      </c>
      <c r="B1718" s="3" t="s">
        <v>2710</v>
      </c>
      <c r="C1718" s="3" t="s">
        <v>6820</v>
      </c>
      <c r="D1718">
        <v>3910</v>
      </c>
      <c r="E171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8302</v>
      </c>
      <c r="O1718" s="5">
        <f>((E1718/D1718) *100)</f>
        <v>100.7161125319693</v>
      </c>
      <c r="P1718" s="6">
        <f>IF(L1718 = 0, 0, E1718/L1718)</f>
        <v>53.945205479452056</v>
      </c>
      <c r="Q1718" t="str">
        <f>MID(N1718,1,FIND("/",N1718,1)-1)</f>
        <v>theater</v>
      </c>
      <c r="R1718" t="str">
        <f>MID(N1718,FIND("/",N1718,1)+1,LEN(N1718))</f>
        <v>spaces</v>
      </c>
      <c r="S1718" s="10">
        <f>(((J1718/60)/60)/24)+DATE(1970,1,1)+(-5/24)</f>
        <v>41780.536921296298</v>
      </c>
      <c r="T1718" s="10">
        <f>(((I1718/60)/60)/24)+DATE(1970,1,1)+(-5/24)</f>
        <v>41810.709027777775</v>
      </c>
    </row>
    <row r="1719" spans="1:20" ht="28.8" x14ac:dyDescent="0.3">
      <c r="A1719">
        <v>2255</v>
      </c>
      <c r="B1719" s="3" t="s">
        <v>2255</v>
      </c>
      <c r="C1719" s="3" t="s">
        <v>6364</v>
      </c>
      <c r="D1719">
        <v>3950</v>
      </c>
      <c r="E1719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8296</v>
      </c>
      <c r="O1719" s="5">
        <f>((E1719/D1719) *100)</f>
        <v>286.65822784810126</v>
      </c>
      <c r="P1719" s="6">
        <f>IF(L1719 = 0, 0, E1719/L1719)</f>
        <v>41.782287822878232</v>
      </c>
      <c r="Q1719" t="str">
        <f>MID(N1719,1,FIND("/",N1719,1)-1)</f>
        <v>games</v>
      </c>
      <c r="R1719" t="str">
        <f>MID(N1719,FIND("/",N1719,1)+1,LEN(N1719))</f>
        <v>tabletop games</v>
      </c>
      <c r="S1719" s="10">
        <f>(((J1719/60)/60)/24)+DATE(1970,1,1)+(-5/24)</f>
        <v>42467.743645833332</v>
      </c>
      <c r="T1719" s="10">
        <f>(((I1719/60)/60)/24)+DATE(1970,1,1)+(-5/24)</f>
        <v>42497.743645833332</v>
      </c>
    </row>
    <row r="1720" spans="1:20" ht="43.2" x14ac:dyDescent="0.3">
      <c r="A1720">
        <v>5</v>
      </c>
      <c r="B1720" s="3" t="s">
        <v>7</v>
      </c>
      <c r="C1720" s="3" t="s">
        <v>4115</v>
      </c>
      <c r="D1720">
        <v>3999</v>
      </c>
      <c r="E1720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8264</v>
      </c>
      <c r="O1720" s="5">
        <f>((E1720/D1720) *100)</f>
        <v>109.77744436109028</v>
      </c>
      <c r="P1720" s="6">
        <f>IF(L1720 = 0, 0, E1720/L1720)</f>
        <v>93.40425531914893</v>
      </c>
      <c r="Q1720" t="str">
        <f>MID(N1720,1,FIND("/",N1720,1)-1)</f>
        <v>film &amp; video</v>
      </c>
      <c r="R1720" t="str">
        <f>MID(N1720,FIND("/",N1720,1)+1,LEN(N1720))</f>
        <v>television</v>
      </c>
      <c r="S1720" s="10">
        <f>(((J1720/60)/60)/24)+DATE(1970,1,1)+(-5/24)</f>
        <v>42563.724618055552</v>
      </c>
      <c r="T1720" s="10">
        <f>(((I1720/60)/60)/24)+DATE(1970,1,1)+(-5/24)</f>
        <v>42580.024305555555</v>
      </c>
    </row>
    <row r="1721" spans="1:20" ht="57.6" x14ac:dyDescent="0.3">
      <c r="A1721">
        <v>1562</v>
      </c>
      <c r="B1721" s="3" t="s">
        <v>1562</v>
      </c>
      <c r="C1721" s="3" t="s">
        <v>5671</v>
      </c>
      <c r="D1721">
        <v>4000</v>
      </c>
      <c r="E1721">
        <v>0</v>
      </c>
      <c r="F1721" t="s">
        <v>8219</v>
      </c>
      <c r="G1721" t="s">
        <v>8223</v>
      </c>
      <c r="H1721" t="s">
        <v>8245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8289</v>
      </c>
      <c r="O1721" s="5">
        <f>((E1721/D1721) *100)</f>
        <v>0</v>
      </c>
      <c r="P1721" s="6">
        <f>IF(L1721 = 0, 0, E1721/L1721)</f>
        <v>0</v>
      </c>
      <c r="Q1721" t="str">
        <f>MID(N1721,1,FIND("/",N1721,1)-1)</f>
        <v>publishing</v>
      </c>
      <c r="R1721" t="str">
        <f>MID(N1721,FIND("/",N1721,1)+1,LEN(N1721))</f>
        <v>art books</v>
      </c>
      <c r="S1721" s="10">
        <f>(((J1721/60)/60)/24)+DATE(1970,1,1)+(-5/24)</f>
        <v>40079.357824074068</v>
      </c>
      <c r="T1721" s="10">
        <f>(((I1721/60)/60)/24)+DATE(1970,1,1)+(-5/24)</f>
        <v>40148.826388888883</v>
      </c>
    </row>
    <row r="1722" spans="1:20" ht="43.2" x14ac:dyDescent="0.3">
      <c r="A1722">
        <v>1565</v>
      </c>
      <c r="B1722" s="3" t="s">
        <v>1565</v>
      </c>
      <c r="C1722" s="3" t="s">
        <v>5674</v>
      </c>
      <c r="D1722">
        <v>4000</v>
      </c>
      <c r="E1722">
        <v>100</v>
      </c>
      <c r="F1722" t="s">
        <v>8219</v>
      </c>
      <c r="G1722" t="s">
        <v>8223</v>
      </c>
      <c r="H1722" t="s">
        <v>8245</v>
      </c>
      <c r="I1722">
        <v>1307554261</v>
      </c>
      <c r="J1722">
        <v>1304962261</v>
      </c>
      <c r="K1722" t="b">
        <v>0</v>
      </c>
      <c r="L1722">
        <v>1</v>
      </c>
      <c r="M1722" t="b">
        <v>0</v>
      </c>
      <c r="N1722" t="s">
        <v>8289</v>
      </c>
      <c r="O1722" s="5">
        <f>((E1722/D1722) *100)</f>
        <v>2.5</v>
      </c>
      <c r="P1722" s="6">
        <f>IF(L1722 = 0, 0, E1722/L1722)</f>
        <v>100</v>
      </c>
      <c r="Q1722" t="str">
        <f>MID(N1722,1,FIND("/",N1722,1)-1)</f>
        <v>publishing</v>
      </c>
      <c r="R1722" t="str">
        <f>MID(N1722,FIND("/",N1722,1)+1,LEN(N1722))</f>
        <v>art books</v>
      </c>
      <c r="S1722" s="10">
        <f>(((J1722/60)/60)/24)+DATE(1970,1,1)+(-5/24)</f>
        <v>40672.521539351852</v>
      </c>
      <c r="T1722" s="10">
        <f>(((I1722/60)/60)/24)+DATE(1970,1,1)+(-5/24)</f>
        <v>40702.521539351852</v>
      </c>
    </row>
    <row r="1723" spans="1:20" ht="57.6" x14ac:dyDescent="0.3">
      <c r="A1723">
        <v>1492</v>
      </c>
      <c r="B1723" s="3" t="s">
        <v>1492</v>
      </c>
      <c r="C1723" s="3" t="s">
        <v>5601</v>
      </c>
      <c r="D1723">
        <v>4000</v>
      </c>
      <c r="E1723">
        <v>30</v>
      </c>
      <c r="F1723" t="s">
        <v>8220</v>
      </c>
      <c r="G1723" t="s">
        <v>8223</v>
      </c>
      <c r="H1723" t="s">
        <v>8245</v>
      </c>
      <c r="I1723">
        <v>1308431646</v>
      </c>
      <c r="J1723">
        <v>1305839646</v>
      </c>
      <c r="K1723" t="b">
        <v>0</v>
      </c>
      <c r="L1723">
        <v>2</v>
      </c>
      <c r="M1723" t="b">
        <v>0</v>
      </c>
      <c r="N1723" t="s">
        <v>8274</v>
      </c>
      <c r="O1723" s="5">
        <f>((E1723/D1723) *100)</f>
        <v>0.75</v>
      </c>
      <c r="P1723" s="6">
        <f>IF(L1723 = 0, 0, E1723/L1723)</f>
        <v>15</v>
      </c>
      <c r="Q1723" t="str">
        <f>MID(N1723,1,FIND("/",N1723,1)-1)</f>
        <v>publishing</v>
      </c>
      <c r="R1723" t="str">
        <f>MID(N1723,FIND("/",N1723,1)+1,LEN(N1723))</f>
        <v>fiction</v>
      </c>
      <c r="S1723" s="10">
        <f>(((J1723/60)/60)/24)+DATE(1970,1,1)+(-5/24)</f>
        <v>40682.676458333335</v>
      </c>
      <c r="T1723" s="10">
        <f>(((I1723/60)/60)/24)+DATE(1970,1,1)+(-5/24)</f>
        <v>40712.676458333335</v>
      </c>
    </row>
    <row r="1724" spans="1:20" ht="43.2" x14ac:dyDescent="0.3">
      <c r="A1724">
        <v>2497</v>
      </c>
      <c r="B1724" s="3" t="s">
        <v>2496</v>
      </c>
      <c r="C1724" s="3" t="s">
        <v>6606</v>
      </c>
      <c r="D1724">
        <v>4000</v>
      </c>
      <c r="E1724">
        <v>4510.8599999999997</v>
      </c>
      <c r="F1724" t="s">
        <v>8218</v>
      </c>
      <c r="G1724" t="s">
        <v>8223</v>
      </c>
      <c r="H1724" t="s">
        <v>8245</v>
      </c>
      <c r="I1724">
        <v>1312578338</v>
      </c>
      <c r="J1724">
        <v>1309986338</v>
      </c>
      <c r="K1724" t="b">
        <v>0</v>
      </c>
      <c r="L1724">
        <v>56</v>
      </c>
      <c r="M1724" t="b">
        <v>1</v>
      </c>
      <c r="N1724" t="s">
        <v>8278</v>
      </c>
      <c r="O1724" s="5">
        <f>((E1724/D1724) *100)</f>
        <v>112.7715</v>
      </c>
      <c r="P1724" s="6">
        <f>IF(L1724 = 0, 0, E1724/L1724)</f>
        <v>80.551071428571419</v>
      </c>
      <c r="Q1724" t="str">
        <f>MID(N1724,1,FIND("/",N1724,1)-1)</f>
        <v>music</v>
      </c>
      <c r="R1724" t="str">
        <f>MID(N1724,FIND("/",N1724,1)+1,LEN(N1724))</f>
        <v>indie rock</v>
      </c>
      <c r="S1724" s="10">
        <f>(((J1724/60)/60)/24)+DATE(1970,1,1)+(-5/24)</f>
        <v>40730.670578703699</v>
      </c>
      <c r="T1724" s="10">
        <f>(((I1724/60)/60)/24)+DATE(1970,1,1)+(-5/24)</f>
        <v>40760.670578703699</v>
      </c>
    </row>
    <row r="1725" spans="1:20" ht="43.2" x14ac:dyDescent="0.3">
      <c r="A1725">
        <v>1632</v>
      </c>
      <c r="B1725" s="3" t="s">
        <v>1632</v>
      </c>
      <c r="C1725" s="3" t="s">
        <v>5741</v>
      </c>
      <c r="D1725">
        <v>4000</v>
      </c>
      <c r="E1725">
        <v>4065</v>
      </c>
      <c r="F1725" t="s">
        <v>8218</v>
      </c>
      <c r="G1725" t="s">
        <v>8223</v>
      </c>
      <c r="H1725" t="s">
        <v>8245</v>
      </c>
      <c r="I1725">
        <v>1316851854</v>
      </c>
      <c r="J1725">
        <v>1311667854</v>
      </c>
      <c r="K1725" t="b">
        <v>0</v>
      </c>
      <c r="L1725">
        <v>47</v>
      </c>
      <c r="M1725" t="b">
        <v>1</v>
      </c>
      <c r="N1725" t="s">
        <v>8275</v>
      </c>
      <c r="O1725" s="5">
        <f>((E1725/D1725) *100)</f>
        <v>101.62500000000001</v>
      </c>
      <c r="P1725" s="6">
        <f>IF(L1725 = 0, 0, E1725/L1725)</f>
        <v>86.489361702127653</v>
      </c>
      <c r="Q1725" t="str">
        <f>MID(N1725,1,FIND("/",N1725,1)-1)</f>
        <v>music</v>
      </c>
      <c r="R1725" t="str">
        <f>MID(N1725,FIND("/",N1725,1)+1,LEN(N1725))</f>
        <v>rock</v>
      </c>
      <c r="S1725" s="10">
        <f>(((J1725/60)/60)/24)+DATE(1970,1,1)+(-5/24)</f>
        <v>40750.132569444439</v>
      </c>
      <c r="T1725" s="10">
        <f>(((I1725/60)/60)/24)+DATE(1970,1,1)+(-5/24)</f>
        <v>40810.132569444439</v>
      </c>
    </row>
    <row r="1726" spans="1:20" ht="43.2" x14ac:dyDescent="0.3">
      <c r="A1726">
        <v>82</v>
      </c>
      <c r="B1726" s="3" t="s">
        <v>84</v>
      </c>
      <c r="C1726" s="3" t="s">
        <v>4192</v>
      </c>
      <c r="D1726">
        <v>4000</v>
      </c>
      <c r="E1726">
        <v>4000.5</v>
      </c>
      <c r="F1726" t="s">
        <v>8218</v>
      </c>
      <c r="G1726" t="s">
        <v>8223</v>
      </c>
      <c r="H1726" t="s">
        <v>8245</v>
      </c>
      <c r="I1726">
        <v>1318189261</v>
      </c>
      <c r="J1726">
        <v>1315597261</v>
      </c>
      <c r="K1726" t="b">
        <v>0</v>
      </c>
      <c r="L1726">
        <v>100</v>
      </c>
      <c r="M1726" t="b">
        <v>1</v>
      </c>
      <c r="N1726" t="s">
        <v>8265</v>
      </c>
      <c r="O1726" s="5">
        <f>((E1726/D1726) *100)</f>
        <v>100.01249999999999</v>
      </c>
      <c r="P1726" s="6">
        <f>IF(L1726 = 0, 0, E1726/L1726)</f>
        <v>40.005000000000003</v>
      </c>
      <c r="Q1726" t="str">
        <f>MID(N1726,1,FIND("/",N1726,1)-1)</f>
        <v>film &amp; video</v>
      </c>
      <c r="R1726" t="str">
        <f>MID(N1726,FIND("/",N1726,1)+1,LEN(N1726))</f>
        <v>shorts</v>
      </c>
      <c r="S1726" s="10">
        <f>(((J1726/60)/60)/24)+DATE(1970,1,1)+(-5/24)</f>
        <v>40795.611817129626</v>
      </c>
      <c r="T1726" s="10">
        <f>(((I1726/60)/60)/24)+DATE(1970,1,1)+(-5/24)</f>
        <v>40825.611817129626</v>
      </c>
    </row>
    <row r="1727" spans="1:20" ht="43.2" x14ac:dyDescent="0.3">
      <c r="A1727">
        <v>2086</v>
      </c>
      <c r="B1727" s="3" t="s">
        <v>2086</v>
      </c>
      <c r="C1727" s="3" t="s">
        <v>6195</v>
      </c>
      <c r="D1727">
        <v>4000</v>
      </c>
      <c r="E1727">
        <v>4028</v>
      </c>
      <c r="F1727" t="s">
        <v>8218</v>
      </c>
      <c r="G1727" t="s">
        <v>8223</v>
      </c>
      <c r="H1727" t="s">
        <v>8245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8278</v>
      </c>
      <c r="O1727" s="5">
        <f>((E1727/D1727) *100)</f>
        <v>100.69999999999999</v>
      </c>
      <c r="P1727" s="6">
        <f>IF(L1727 = 0, 0, E1727/L1727)</f>
        <v>115.08571428571429</v>
      </c>
      <c r="Q1727" t="str">
        <f>MID(N1727,1,FIND("/",N1727,1)-1)</f>
        <v>music</v>
      </c>
      <c r="R1727" t="str">
        <f>MID(N1727,FIND("/",N1727,1)+1,LEN(N1727))</f>
        <v>indie rock</v>
      </c>
      <c r="S1727" s="10">
        <f>(((J1727/60)/60)/24)+DATE(1970,1,1)+(-5/24)</f>
        <v>40860.462175925924</v>
      </c>
      <c r="T1727" s="10">
        <f>(((I1727/60)/60)/24)+DATE(1970,1,1)+(-5/24)</f>
        <v>40890.999305555553</v>
      </c>
    </row>
    <row r="1728" spans="1:20" ht="43.2" x14ac:dyDescent="0.3">
      <c r="A1728">
        <v>1630</v>
      </c>
      <c r="B1728" s="3" t="s">
        <v>1630</v>
      </c>
      <c r="C1728" s="3" t="s">
        <v>5739</v>
      </c>
      <c r="D1728">
        <v>4000</v>
      </c>
      <c r="E1728">
        <v>10610</v>
      </c>
      <c r="F1728" t="s">
        <v>8218</v>
      </c>
      <c r="G1728" t="s">
        <v>8223</v>
      </c>
      <c r="H1728" t="s">
        <v>8245</v>
      </c>
      <c r="I1728">
        <v>1330671540</v>
      </c>
      <c r="J1728">
        <v>1328040375</v>
      </c>
      <c r="K1728" t="b">
        <v>0</v>
      </c>
      <c r="L1728">
        <v>126</v>
      </c>
      <c r="M1728" t="b">
        <v>1</v>
      </c>
      <c r="N1728" t="s">
        <v>8275</v>
      </c>
      <c r="O1728" s="5">
        <f>((E1728/D1728) *100)</f>
        <v>265.25</v>
      </c>
      <c r="P1728" s="6">
        <f>IF(L1728 = 0, 0, E1728/L1728)</f>
        <v>84.206349206349202</v>
      </c>
      <c r="Q1728" t="str">
        <f>MID(N1728,1,FIND("/",N1728,1)-1)</f>
        <v>music</v>
      </c>
      <c r="R1728" t="str">
        <f>MID(N1728,FIND("/",N1728,1)+1,LEN(N1728))</f>
        <v>rock</v>
      </c>
      <c r="S1728" s="10">
        <f>(((J1728/60)/60)/24)+DATE(1970,1,1)+(-5/24)</f>
        <v>40939.629340277774</v>
      </c>
      <c r="T1728" s="10">
        <f>(((I1728/60)/60)/24)+DATE(1970,1,1)+(-5/24)</f>
        <v>40970.082638888889</v>
      </c>
    </row>
    <row r="1729" spans="1:20" ht="43.2" x14ac:dyDescent="0.3">
      <c r="A1729">
        <v>2210</v>
      </c>
      <c r="B1729" s="3" t="s">
        <v>2210</v>
      </c>
      <c r="C1729" s="3" t="s">
        <v>6319</v>
      </c>
      <c r="D1729">
        <v>4000</v>
      </c>
      <c r="E1729">
        <v>4457</v>
      </c>
      <c r="F1729" t="s">
        <v>8218</v>
      </c>
      <c r="G1729" t="s">
        <v>8223</v>
      </c>
      <c r="H1729" t="s">
        <v>8245</v>
      </c>
      <c r="I1729">
        <v>1334424960</v>
      </c>
      <c r="J1729">
        <v>1329442510</v>
      </c>
      <c r="K1729" t="b">
        <v>0</v>
      </c>
      <c r="L1729">
        <v>72</v>
      </c>
      <c r="M1729" t="b">
        <v>1</v>
      </c>
      <c r="N1729" t="s">
        <v>8279</v>
      </c>
      <c r="O1729" s="5">
        <f>((E1729/D1729) *100)</f>
        <v>111.425</v>
      </c>
      <c r="P1729" s="6">
        <f>IF(L1729 = 0, 0, E1729/L1729)</f>
        <v>61.902777777777779</v>
      </c>
      <c r="Q1729" t="str">
        <f>MID(N1729,1,FIND("/",N1729,1)-1)</f>
        <v>music</v>
      </c>
      <c r="R1729" t="str">
        <f>MID(N1729,FIND("/",N1729,1)+1,LEN(N1729))</f>
        <v>electronic music</v>
      </c>
      <c r="S1729" s="10">
        <f>(((J1729/60)/60)/24)+DATE(1970,1,1)+(-5/24)</f>
        <v>40955.857754629629</v>
      </c>
      <c r="T1729" s="10">
        <f>(((I1729/60)/60)/24)+DATE(1970,1,1)+(-5/24)</f>
        <v>41013.524999999994</v>
      </c>
    </row>
    <row r="1730" spans="1:20" ht="43.2" x14ac:dyDescent="0.3">
      <c r="A1730">
        <v>276</v>
      </c>
      <c r="B1730" s="3" t="s">
        <v>276</v>
      </c>
      <c r="C1730" s="3" t="s">
        <v>4385</v>
      </c>
      <c r="D1730">
        <v>4000</v>
      </c>
      <c r="E1730">
        <v>5904</v>
      </c>
      <c r="F1730" t="s">
        <v>8218</v>
      </c>
      <c r="G1730" t="s">
        <v>8223</v>
      </c>
      <c r="H1730" t="s">
        <v>8245</v>
      </c>
      <c r="I1730">
        <v>1335574674</v>
      </c>
      <c r="J1730">
        <v>1330394274</v>
      </c>
      <c r="K1730" t="b">
        <v>1</v>
      </c>
      <c r="L1730">
        <v>62</v>
      </c>
      <c r="M1730" t="b">
        <v>1</v>
      </c>
      <c r="N1730" t="s">
        <v>8268</v>
      </c>
      <c r="O1730" s="5">
        <f>((E1730/D1730) *100)</f>
        <v>147.6</v>
      </c>
      <c r="P1730" s="6">
        <f>IF(L1730 = 0, 0, E1730/L1730)</f>
        <v>95.225806451612897</v>
      </c>
      <c r="Q1730" t="str">
        <f>MID(N1730,1,FIND("/",N1730,1)-1)</f>
        <v>film &amp; video</v>
      </c>
      <c r="R1730" t="str">
        <f>MID(N1730,FIND("/",N1730,1)+1,LEN(N1730))</f>
        <v>documentary</v>
      </c>
      <c r="S1730" s="10">
        <f>(((J1730/60)/60)/24)+DATE(1970,1,1)+(-5/24)</f>
        <v>40966.87354166666</v>
      </c>
      <c r="T1730" s="10">
        <f>(((I1730/60)/60)/24)+DATE(1970,1,1)+(-5/24)</f>
        <v>41026.831874999996</v>
      </c>
    </row>
    <row r="1731" spans="1:20" ht="43.2" x14ac:dyDescent="0.3">
      <c r="A1731">
        <v>274</v>
      </c>
      <c r="B1731" s="3" t="s">
        <v>274</v>
      </c>
      <c r="C1731" s="3" t="s">
        <v>4383</v>
      </c>
      <c r="D1731">
        <v>4000</v>
      </c>
      <c r="E1731">
        <v>6240</v>
      </c>
      <c r="F1731" t="s">
        <v>8218</v>
      </c>
      <c r="G1731" t="s">
        <v>8223</v>
      </c>
      <c r="H1731" t="s">
        <v>8245</v>
      </c>
      <c r="I1731">
        <v>1333609140</v>
      </c>
      <c r="J1731">
        <v>1330638829</v>
      </c>
      <c r="K1731" t="b">
        <v>1</v>
      </c>
      <c r="L1731">
        <v>113</v>
      </c>
      <c r="M1731" t="b">
        <v>1</v>
      </c>
      <c r="N1731" t="s">
        <v>8268</v>
      </c>
      <c r="O1731" s="5">
        <f>((E1731/D1731) *100)</f>
        <v>156</v>
      </c>
      <c r="P1731" s="6">
        <f>IF(L1731 = 0, 0, E1731/L1731)</f>
        <v>55.221238938053098</v>
      </c>
      <c r="Q1731" t="str">
        <f>MID(N1731,1,FIND("/",N1731,1)-1)</f>
        <v>film &amp; video</v>
      </c>
      <c r="R1731" t="str">
        <f>MID(N1731,FIND("/",N1731,1)+1,LEN(N1731))</f>
        <v>documentary</v>
      </c>
      <c r="S1731" s="10">
        <f>(((J1731/60)/60)/24)+DATE(1970,1,1)+(-5/24)</f>
        <v>40969.704039351847</v>
      </c>
      <c r="T1731" s="10">
        <f>(((I1731/60)/60)/24)+DATE(1970,1,1)+(-5/24)</f>
        <v>41004.082638888889</v>
      </c>
    </row>
    <row r="1732" spans="1:20" ht="43.2" x14ac:dyDescent="0.3">
      <c r="A1732">
        <v>2481</v>
      </c>
      <c r="B1732" s="3" t="s">
        <v>2480</v>
      </c>
      <c r="C1732" s="3" t="s">
        <v>6590</v>
      </c>
      <c r="D1732">
        <v>4000</v>
      </c>
      <c r="E1732">
        <v>4516.4399999999996</v>
      </c>
      <c r="F1732" t="s">
        <v>8218</v>
      </c>
      <c r="G1732" t="s">
        <v>8223</v>
      </c>
      <c r="H1732" t="s">
        <v>8245</v>
      </c>
      <c r="I1732">
        <v>1335799808</v>
      </c>
      <c r="J1732">
        <v>1333207808</v>
      </c>
      <c r="K1732" t="b">
        <v>0</v>
      </c>
      <c r="L1732">
        <v>95</v>
      </c>
      <c r="M1732" t="b">
        <v>1</v>
      </c>
      <c r="N1732" t="s">
        <v>8278</v>
      </c>
      <c r="O1732" s="5">
        <f>((E1732/D1732) *100)</f>
        <v>112.91099999999999</v>
      </c>
      <c r="P1732" s="6">
        <f>IF(L1732 = 0, 0, E1732/L1732)</f>
        <v>47.541473684210523</v>
      </c>
      <c r="Q1732" t="str">
        <f>MID(N1732,1,FIND("/",N1732,1)-1)</f>
        <v>music</v>
      </c>
      <c r="R1732" t="str">
        <f>MID(N1732,FIND("/",N1732,1)+1,LEN(N1732))</f>
        <v>indie rock</v>
      </c>
      <c r="S1732" s="10">
        <f>(((J1732/60)/60)/24)+DATE(1970,1,1)+(-5/24)</f>
        <v>40999.437592592592</v>
      </c>
      <c r="T1732" s="10">
        <f>(((I1732/60)/60)/24)+DATE(1970,1,1)+(-5/24)</f>
        <v>41029.437592592592</v>
      </c>
    </row>
    <row r="1733" spans="1:20" ht="43.2" x14ac:dyDescent="0.3">
      <c r="A1733">
        <v>2764</v>
      </c>
      <c r="B1733" s="3" t="s">
        <v>2763</v>
      </c>
      <c r="C1733" s="3" t="s">
        <v>6873</v>
      </c>
      <c r="D1733">
        <v>4000</v>
      </c>
      <c r="E1733">
        <v>45</v>
      </c>
      <c r="F1733" t="s">
        <v>8220</v>
      </c>
      <c r="G1733" t="s">
        <v>8223</v>
      </c>
      <c r="H1733" t="s">
        <v>8245</v>
      </c>
      <c r="I1733">
        <v>1338404400</v>
      </c>
      <c r="J1733">
        <v>1335855631</v>
      </c>
      <c r="K1733" t="b">
        <v>0</v>
      </c>
      <c r="L1733">
        <v>4</v>
      </c>
      <c r="M1733" t="b">
        <v>0</v>
      </c>
      <c r="N1733" t="s">
        <v>8303</v>
      </c>
      <c r="O1733" s="5">
        <f>((E1733/D1733) *100)</f>
        <v>1.125</v>
      </c>
      <c r="P1733" s="6">
        <f>IF(L1733 = 0, 0, E1733/L1733)</f>
        <v>11.25</v>
      </c>
      <c r="Q1733" t="str">
        <f>MID(N1733,1,FIND("/",N1733,1)-1)</f>
        <v>publishing</v>
      </c>
      <c r="R1733" t="str">
        <f>MID(N1733,FIND("/",N1733,1)+1,LEN(N1733))</f>
        <v>children's books</v>
      </c>
      <c r="S1733" s="10">
        <f>(((J1733/60)/60)/24)+DATE(1970,1,1)+(-5/24)</f>
        <v>41030.083692129629</v>
      </c>
      <c r="T1733" s="10">
        <f>(((I1733/60)/60)/24)+DATE(1970,1,1)+(-5/24)</f>
        <v>41059.583333333328</v>
      </c>
    </row>
    <row r="1734" spans="1:20" ht="43.2" x14ac:dyDescent="0.3">
      <c r="A1734">
        <v>2024</v>
      </c>
      <c r="B1734" s="3" t="s">
        <v>2024</v>
      </c>
      <c r="C1734" s="3" t="s">
        <v>6133</v>
      </c>
      <c r="D1734">
        <v>4000</v>
      </c>
      <c r="E1734">
        <v>23414</v>
      </c>
      <c r="F1734" t="s">
        <v>8218</v>
      </c>
      <c r="G1734" t="s">
        <v>8223</v>
      </c>
      <c r="H1734" t="s">
        <v>8245</v>
      </c>
      <c r="I1734">
        <v>1344826800</v>
      </c>
      <c r="J1734">
        <v>1341875544</v>
      </c>
      <c r="K1734" t="b">
        <v>1</v>
      </c>
      <c r="L1734">
        <v>105</v>
      </c>
      <c r="M1734" t="b">
        <v>1</v>
      </c>
      <c r="N1734" t="s">
        <v>8294</v>
      </c>
      <c r="O1734" s="5">
        <f>((E1734/D1734) *100)</f>
        <v>585.35</v>
      </c>
      <c r="P1734" s="6">
        <f>IF(L1734 = 0, 0, E1734/L1734)</f>
        <v>222.99047619047619</v>
      </c>
      <c r="Q1734" t="str">
        <f>MID(N1734,1,FIND("/",N1734,1)-1)</f>
        <v>technology</v>
      </c>
      <c r="R1734" t="str">
        <f>MID(N1734,FIND("/",N1734,1)+1,LEN(N1734))</f>
        <v>hardware</v>
      </c>
      <c r="S1734" s="10">
        <f>(((J1734/60)/60)/24)+DATE(1970,1,1)+(-5/24)</f>
        <v>41099.758611111109</v>
      </c>
      <c r="T1734" s="10">
        <f>(((I1734/60)/60)/24)+DATE(1970,1,1)+(-5/24)</f>
        <v>41133.916666666664</v>
      </c>
    </row>
    <row r="1735" spans="1:20" ht="43.2" x14ac:dyDescent="0.3">
      <c r="A1735">
        <v>2532</v>
      </c>
      <c r="B1735" s="3" t="s">
        <v>2531</v>
      </c>
      <c r="C1735" s="3" t="s">
        <v>6641</v>
      </c>
      <c r="D1735">
        <v>4000</v>
      </c>
      <c r="E1735">
        <v>5045</v>
      </c>
      <c r="F1735" t="s">
        <v>8218</v>
      </c>
      <c r="G1735" t="s">
        <v>8223</v>
      </c>
      <c r="H1735" t="s">
        <v>8245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8299</v>
      </c>
      <c r="O1735" s="5">
        <f>((E1735/D1735) *100)</f>
        <v>126.125</v>
      </c>
      <c r="P1735" s="6">
        <f>IF(L1735 = 0, 0, E1735/L1735)</f>
        <v>84.083333333333329</v>
      </c>
      <c r="Q1735" t="str">
        <f>MID(N1735,1,FIND("/",N1735,1)-1)</f>
        <v>music</v>
      </c>
      <c r="R1735" t="str">
        <f>MID(N1735,FIND("/",N1735,1)+1,LEN(N1735))</f>
        <v>classical music</v>
      </c>
      <c r="S1735" s="10">
        <f>(((J1735/60)/60)/24)+DATE(1970,1,1)+(-5/24)</f>
        <v>41107.640810185185</v>
      </c>
      <c r="T1735" s="10">
        <f>(((I1735/60)/60)/24)+DATE(1970,1,1)+(-5/24)</f>
        <v>41137.640810185185</v>
      </c>
    </row>
    <row r="1736" spans="1:20" ht="43.2" x14ac:dyDescent="0.3">
      <c r="A1736">
        <v>729</v>
      </c>
      <c r="B1736" s="3" t="s">
        <v>729</v>
      </c>
      <c r="C1736" s="3" t="s">
        <v>4838</v>
      </c>
      <c r="D1736">
        <v>4000</v>
      </c>
      <c r="E1736">
        <v>5226</v>
      </c>
      <c r="F1736" t="s">
        <v>8218</v>
      </c>
      <c r="G1736" t="s">
        <v>8223</v>
      </c>
      <c r="H1736" t="s">
        <v>8245</v>
      </c>
      <c r="I1736">
        <v>1348028861</v>
      </c>
      <c r="J1736">
        <v>1342844861</v>
      </c>
      <c r="K1736" t="b">
        <v>0</v>
      </c>
      <c r="L1736">
        <v>120</v>
      </c>
      <c r="M1736" t="b">
        <v>1</v>
      </c>
      <c r="N1736" t="s">
        <v>8273</v>
      </c>
      <c r="O1736" s="5">
        <f>((E1736/D1736) *100)</f>
        <v>130.65</v>
      </c>
      <c r="P1736" s="6">
        <f>IF(L1736 = 0, 0, E1736/L1736)</f>
        <v>43.55</v>
      </c>
      <c r="Q1736" t="str">
        <f>MID(N1736,1,FIND("/",N1736,1)-1)</f>
        <v>publishing</v>
      </c>
      <c r="R1736" t="str">
        <f>MID(N1736,FIND("/",N1736,1)+1,LEN(N1736))</f>
        <v>nonfiction</v>
      </c>
      <c r="S1736" s="10">
        <f>(((J1736/60)/60)/24)+DATE(1970,1,1)+(-5/24)</f>
        <v>41110.97755787037</v>
      </c>
      <c r="T1736" s="10">
        <f>(((I1736/60)/60)/24)+DATE(1970,1,1)+(-5/24)</f>
        <v>41170.97755787037</v>
      </c>
    </row>
    <row r="1737" spans="1:20" ht="28.8" x14ac:dyDescent="0.3">
      <c r="A1737">
        <v>2202</v>
      </c>
      <c r="B1737" s="3" t="s">
        <v>2202</v>
      </c>
      <c r="C1737" s="3" t="s">
        <v>6311</v>
      </c>
      <c r="D1737">
        <v>4000</v>
      </c>
      <c r="E1737">
        <v>28167.25</v>
      </c>
      <c r="F1737" t="s">
        <v>8218</v>
      </c>
      <c r="G1737" t="s">
        <v>8223</v>
      </c>
      <c r="H1737" t="s">
        <v>8245</v>
      </c>
      <c r="I1737">
        <v>1351801368</v>
      </c>
      <c r="J1737">
        <v>1349209368</v>
      </c>
      <c r="K1737" t="b">
        <v>0</v>
      </c>
      <c r="L1737">
        <v>721</v>
      </c>
      <c r="M1737" t="b">
        <v>1</v>
      </c>
      <c r="N1737" t="s">
        <v>8279</v>
      </c>
      <c r="O1737" s="5">
        <f>((E1737/D1737) *100)</f>
        <v>704.18124999999998</v>
      </c>
      <c r="P1737" s="6">
        <f>IF(L1737 = 0, 0, E1737/L1737)</f>
        <v>39.066920943134534</v>
      </c>
      <c r="Q1737" t="str">
        <f>MID(N1737,1,FIND("/",N1737,1)-1)</f>
        <v>music</v>
      </c>
      <c r="R1737" t="str">
        <f>MID(N1737,FIND("/",N1737,1)+1,LEN(N1737))</f>
        <v>electronic music</v>
      </c>
      <c r="S1737" s="10">
        <f>(((J1737/60)/60)/24)+DATE(1970,1,1)+(-5/24)</f>
        <v>41184.640833333331</v>
      </c>
      <c r="T1737" s="10">
        <f>(((I1737/60)/60)/24)+DATE(1970,1,1)+(-5/24)</f>
        <v>41214.640833333331</v>
      </c>
    </row>
    <row r="1738" spans="1:20" ht="43.2" x14ac:dyDescent="0.3">
      <c r="A1738">
        <v>2765</v>
      </c>
      <c r="B1738" s="3" t="s">
        <v>2764</v>
      </c>
      <c r="C1738" s="3" t="s">
        <v>6874</v>
      </c>
      <c r="D1738">
        <v>4000</v>
      </c>
      <c r="E1738">
        <v>0</v>
      </c>
      <c r="F1738" t="s">
        <v>8220</v>
      </c>
      <c r="G1738" t="s">
        <v>8223</v>
      </c>
      <c r="H1738" t="s">
        <v>8245</v>
      </c>
      <c r="I1738">
        <v>1351432428</v>
      </c>
      <c r="J1738">
        <v>1350050028</v>
      </c>
      <c r="K1738" t="b">
        <v>0</v>
      </c>
      <c r="L1738">
        <v>0</v>
      </c>
      <c r="M1738" t="b">
        <v>0</v>
      </c>
      <c r="N1738" t="s">
        <v>8303</v>
      </c>
      <c r="O1738" s="5">
        <f>((E1738/D1738) *100)</f>
        <v>0</v>
      </c>
      <c r="P1738" s="6">
        <f>IF(L1738 = 0, 0, E1738/L1738)</f>
        <v>0</v>
      </c>
      <c r="Q1738" t="str">
        <f>MID(N1738,1,FIND("/",N1738,1)-1)</f>
        <v>publishing</v>
      </c>
      <c r="R1738" t="str">
        <f>MID(N1738,FIND("/",N1738,1)+1,LEN(N1738))</f>
        <v>children's books</v>
      </c>
      <c r="S1738" s="10">
        <f>(((J1738/60)/60)/24)+DATE(1970,1,1)+(-5/24)</f>
        <v>41194.370694444442</v>
      </c>
      <c r="T1738" s="10">
        <f>(((I1738/60)/60)/24)+DATE(1970,1,1)+(-5/24)</f>
        <v>41210.370694444442</v>
      </c>
    </row>
    <row r="1739" spans="1:20" ht="43.2" x14ac:dyDescent="0.3">
      <c r="A1739">
        <v>2499</v>
      </c>
      <c r="B1739" s="3" t="s">
        <v>2498</v>
      </c>
      <c r="C1739" s="3" t="s">
        <v>6608</v>
      </c>
      <c r="D1739">
        <v>4000</v>
      </c>
      <c r="E1739">
        <v>8105</v>
      </c>
      <c r="F1739" t="s">
        <v>8218</v>
      </c>
      <c r="G1739" t="s">
        <v>8223</v>
      </c>
      <c r="H1739" t="s">
        <v>8245</v>
      </c>
      <c r="I1739">
        <v>1356976800</v>
      </c>
      <c r="J1739">
        <v>1352820837</v>
      </c>
      <c r="K1739" t="b">
        <v>0</v>
      </c>
      <c r="L1739">
        <v>170</v>
      </c>
      <c r="M1739" t="b">
        <v>1</v>
      </c>
      <c r="N1739" t="s">
        <v>8278</v>
      </c>
      <c r="O1739" s="5">
        <f>((E1739/D1739) *100)</f>
        <v>202.625</v>
      </c>
      <c r="P1739" s="6">
        <f>IF(L1739 = 0, 0, E1739/L1739)</f>
        <v>47.676470588235297</v>
      </c>
      <c r="Q1739" t="str">
        <f>MID(N1739,1,FIND("/",N1739,1)-1)</f>
        <v>music</v>
      </c>
      <c r="R1739" t="str">
        <f>MID(N1739,FIND("/",N1739,1)+1,LEN(N1739))</f>
        <v>indie rock</v>
      </c>
      <c r="S1739" s="10">
        <f>(((J1739/60)/60)/24)+DATE(1970,1,1)+(-5/24)</f>
        <v>41226.440243055549</v>
      </c>
      <c r="T1739" s="10">
        <f>(((I1739/60)/60)/24)+DATE(1970,1,1)+(-5/24)</f>
        <v>41274.541666666664</v>
      </c>
    </row>
    <row r="1740" spans="1:20" ht="43.2" x14ac:dyDescent="0.3">
      <c r="A1740">
        <v>2774</v>
      </c>
      <c r="B1740" s="3" t="s">
        <v>2773</v>
      </c>
      <c r="C1740" s="3" t="s">
        <v>6883</v>
      </c>
      <c r="D1740">
        <v>4000</v>
      </c>
      <c r="E1740">
        <v>570</v>
      </c>
      <c r="F1740" t="s">
        <v>8220</v>
      </c>
      <c r="G1740" t="s">
        <v>8223</v>
      </c>
      <c r="H1740" t="s">
        <v>8245</v>
      </c>
      <c r="I1740">
        <v>1362711728</v>
      </c>
      <c r="J1740">
        <v>1360119728</v>
      </c>
      <c r="K1740" t="b">
        <v>0</v>
      </c>
      <c r="L1740">
        <v>13</v>
      </c>
      <c r="M1740" t="b">
        <v>0</v>
      </c>
      <c r="N1740" t="s">
        <v>8303</v>
      </c>
      <c r="O1740" s="5">
        <f>((E1740/D1740) *100)</f>
        <v>14.249999999999998</v>
      </c>
      <c r="P1740" s="6">
        <f>IF(L1740 = 0, 0, E1740/L1740)</f>
        <v>43.846153846153847</v>
      </c>
      <c r="Q1740" t="str">
        <f>MID(N1740,1,FIND("/",N1740,1)-1)</f>
        <v>publishing</v>
      </c>
      <c r="R1740" t="str">
        <f>MID(N1740,FIND("/",N1740,1)+1,LEN(N1740))</f>
        <v>children's books</v>
      </c>
      <c r="S1740" s="10">
        <f>(((J1740/60)/60)/24)+DATE(1970,1,1)+(-5/24)</f>
        <v>41310.918148148143</v>
      </c>
      <c r="T1740" s="10">
        <f>(((I1740/60)/60)/24)+DATE(1970,1,1)+(-5/24)</f>
        <v>41340.918148148143</v>
      </c>
    </row>
    <row r="1741" spans="1:20" ht="28.8" x14ac:dyDescent="0.3">
      <c r="A1741">
        <v>1462</v>
      </c>
      <c r="B1741" s="3" t="s">
        <v>1462</v>
      </c>
      <c r="C1741" s="3" t="s">
        <v>5571</v>
      </c>
      <c r="D1741">
        <v>4000</v>
      </c>
      <c r="E1741">
        <v>4340.7</v>
      </c>
      <c r="F1741" t="s">
        <v>8218</v>
      </c>
      <c r="G1741" t="s">
        <v>8223</v>
      </c>
      <c r="H1741" t="s">
        <v>8245</v>
      </c>
      <c r="I1741">
        <v>1365609271</v>
      </c>
      <c r="J1741">
        <v>1363017271</v>
      </c>
      <c r="K1741" t="b">
        <v>1</v>
      </c>
      <c r="L1741">
        <v>150</v>
      </c>
      <c r="M1741" t="b">
        <v>1</v>
      </c>
      <c r="N1741" t="s">
        <v>8287</v>
      </c>
      <c r="O1741" s="5">
        <f>((E1741/D1741) *100)</f>
        <v>108.5175</v>
      </c>
      <c r="P1741" s="6">
        <f>IF(L1741 = 0, 0, E1741/L1741)</f>
        <v>28.937999999999999</v>
      </c>
      <c r="Q1741" t="str">
        <f>MID(N1741,1,FIND("/",N1741,1)-1)</f>
        <v>publishing</v>
      </c>
      <c r="R1741" t="str">
        <f>MID(N1741,FIND("/",N1741,1)+1,LEN(N1741))</f>
        <v>radio &amp; podcasts</v>
      </c>
      <c r="S1741" s="10">
        <f>(((J1741/60)/60)/24)+DATE(1970,1,1)+(-5/24)</f>
        <v>41344.454525462963</v>
      </c>
      <c r="T1741" s="10">
        <f>(((I1741/60)/60)/24)+DATE(1970,1,1)+(-5/24)</f>
        <v>41374.454525462963</v>
      </c>
    </row>
    <row r="1742" spans="1:20" ht="28.8" x14ac:dyDescent="0.3">
      <c r="A1742">
        <v>1976</v>
      </c>
      <c r="B1742" s="3" t="s">
        <v>1976</v>
      </c>
      <c r="C1742" s="3" t="s">
        <v>6085</v>
      </c>
      <c r="D1742">
        <v>4000</v>
      </c>
      <c r="E1742">
        <v>13864</v>
      </c>
      <c r="F1742" t="s">
        <v>8218</v>
      </c>
      <c r="G1742" t="s">
        <v>8224</v>
      </c>
      <c r="H1742" t="s">
        <v>8246</v>
      </c>
      <c r="I1742">
        <v>1373751325</v>
      </c>
      <c r="J1742">
        <v>1371159325</v>
      </c>
      <c r="K1742" t="b">
        <v>1</v>
      </c>
      <c r="L1742">
        <v>473</v>
      </c>
      <c r="M1742" t="b">
        <v>1</v>
      </c>
      <c r="N1742" t="s">
        <v>8294</v>
      </c>
      <c r="O1742" s="5">
        <f>((E1742/D1742) *100)</f>
        <v>346.6</v>
      </c>
      <c r="P1742" s="6">
        <f>IF(L1742 = 0, 0, E1742/L1742)</f>
        <v>29.310782241014799</v>
      </c>
      <c r="Q1742" t="str">
        <f>MID(N1742,1,FIND("/",N1742,1)-1)</f>
        <v>technology</v>
      </c>
      <c r="R1742" t="str">
        <f>MID(N1742,FIND("/",N1742,1)+1,LEN(N1742))</f>
        <v>hardware</v>
      </c>
      <c r="S1742" s="10">
        <f>(((J1742/60)/60)/24)+DATE(1970,1,1)+(-5/24)</f>
        <v>41438.691261574073</v>
      </c>
      <c r="T1742" s="10">
        <f>(((I1742/60)/60)/24)+DATE(1970,1,1)+(-5/24)</f>
        <v>41468.691261574073</v>
      </c>
    </row>
    <row r="1743" spans="1:20" ht="43.2" x14ac:dyDescent="0.3">
      <c r="A1743">
        <v>1403</v>
      </c>
      <c r="B1743" s="3" t="s">
        <v>1403</v>
      </c>
      <c r="C1743" s="3" t="s">
        <v>5512</v>
      </c>
      <c r="D1743">
        <v>4000</v>
      </c>
      <c r="E1743">
        <v>4103</v>
      </c>
      <c r="F1743" t="s">
        <v>8218</v>
      </c>
      <c r="G1743" t="s">
        <v>8223</v>
      </c>
      <c r="H1743" t="s">
        <v>8245</v>
      </c>
      <c r="I1743">
        <v>1374802235</v>
      </c>
      <c r="J1743">
        <v>1372210235</v>
      </c>
      <c r="K1743" t="b">
        <v>0</v>
      </c>
      <c r="L1743">
        <v>66</v>
      </c>
      <c r="M1743" t="b">
        <v>1</v>
      </c>
      <c r="N1743" t="s">
        <v>8275</v>
      </c>
      <c r="O1743" s="5">
        <f>((E1743/D1743) *100)</f>
        <v>102.57499999999999</v>
      </c>
      <c r="P1743" s="6">
        <f>IF(L1743 = 0, 0, E1743/L1743)</f>
        <v>62.166666666666664</v>
      </c>
      <c r="Q1743" t="str">
        <f>MID(N1743,1,FIND("/",N1743,1)-1)</f>
        <v>music</v>
      </c>
      <c r="R1743" t="str">
        <f>MID(N1743,FIND("/",N1743,1)+1,LEN(N1743))</f>
        <v>rock</v>
      </c>
      <c r="S1743" s="10">
        <f>(((J1743/60)/60)/24)+DATE(1970,1,1)+(-5/24)</f>
        <v>41450.854571759257</v>
      </c>
      <c r="T1743" s="10">
        <f>(((I1743/60)/60)/24)+DATE(1970,1,1)+(-5/24)</f>
        <v>41480.854571759257</v>
      </c>
    </row>
    <row r="1744" spans="1:20" ht="43.2" x14ac:dyDescent="0.3">
      <c r="A1744">
        <v>2527</v>
      </c>
      <c r="B1744" s="3" t="s">
        <v>2526</v>
      </c>
      <c r="C1744" s="3" t="s">
        <v>6636</v>
      </c>
      <c r="D1744">
        <v>4000</v>
      </c>
      <c r="E1744">
        <v>4085</v>
      </c>
      <c r="F1744" t="s">
        <v>8218</v>
      </c>
      <c r="G1744" t="s">
        <v>8223</v>
      </c>
      <c r="H1744" t="s">
        <v>8245</v>
      </c>
      <c r="I1744">
        <v>1382068740</v>
      </c>
      <c r="J1744">
        <v>1380477691</v>
      </c>
      <c r="K1744" t="b">
        <v>0</v>
      </c>
      <c r="L1744">
        <v>71</v>
      </c>
      <c r="M1744" t="b">
        <v>1</v>
      </c>
      <c r="N1744" t="s">
        <v>8299</v>
      </c>
      <c r="O1744" s="5">
        <f>((E1744/D1744) *100)</f>
        <v>102.125</v>
      </c>
      <c r="P1744" s="6">
        <f>IF(L1744 = 0, 0, E1744/L1744)</f>
        <v>57.535211267605632</v>
      </c>
      <c r="Q1744" t="str">
        <f>MID(N1744,1,FIND("/",N1744,1)-1)</f>
        <v>music</v>
      </c>
      <c r="R1744" t="str">
        <f>MID(N1744,FIND("/",N1744,1)+1,LEN(N1744))</f>
        <v>classical music</v>
      </c>
      <c r="S1744" s="10">
        <f>(((J1744/60)/60)/24)+DATE(1970,1,1)+(-5/24)</f>
        <v>41546.542719907404</v>
      </c>
      <c r="T1744" s="10">
        <f>(((I1744/60)/60)/24)+DATE(1970,1,1)+(-5/24)</f>
        <v>41564.957638888889</v>
      </c>
    </row>
    <row r="1745" spans="1:20" ht="57.6" x14ac:dyDescent="0.3">
      <c r="A1745">
        <v>769</v>
      </c>
      <c r="B1745" s="3" t="s">
        <v>769</v>
      </c>
      <c r="C1745" s="3" t="s">
        <v>4878</v>
      </c>
      <c r="D1745">
        <v>4000</v>
      </c>
      <c r="E1745">
        <v>1656</v>
      </c>
      <c r="F1745" t="s">
        <v>8220</v>
      </c>
      <c r="G1745" t="s">
        <v>8223</v>
      </c>
      <c r="H1745" t="s">
        <v>8245</v>
      </c>
      <c r="I1745">
        <v>1388102094</v>
      </c>
      <c r="J1745">
        <v>1385510094</v>
      </c>
      <c r="K1745" t="b">
        <v>0</v>
      </c>
      <c r="L1745">
        <v>52</v>
      </c>
      <c r="M1745" t="b">
        <v>0</v>
      </c>
      <c r="N1745" t="s">
        <v>8274</v>
      </c>
      <c r="O1745" s="5">
        <f>((E1745/D1745) *100)</f>
        <v>41.4</v>
      </c>
      <c r="P1745" s="6">
        <f>IF(L1745 = 0, 0, E1745/L1745)</f>
        <v>31.846153846153847</v>
      </c>
      <c r="Q1745" t="str">
        <f>MID(N1745,1,FIND("/",N1745,1)-1)</f>
        <v>publishing</v>
      </c>
      <c r="R1745" t="str">
        <f>MID(N1745,FIND("/",N1745,1)+1,LEN(N1745))</f>
        <v>fiction</v>
      </c>
      <c r="S1745" s="10">
        <f>(((J1745/60)/60)/24)+DATE(1970,1,1)+(-5/24)</f>
        <v>41604.788124999999</v>
      </c>
      <c r="T1745" s="10">
        <f>(((I1745/60)/60)/24)+DATE(1970,1,1)+(-5/24)</f>
        <v>41634.788124999999</v>
      </c>
    </row>
    <row r="1746" spans="1:20" ht="43.2" x14ac:dyDescent="0.3">
      <c r="A1746">
        <v>809</v>
      </c>
      <c r="B1746" s="3" t="s">
        <v>809</v>
      </c>
      <c r="C1746" s="3" t="s">
        <v>4918</v>
      </c>
      <c r="D1746">
        <v>4000</v>
      </c>
      <c r="E1746">
        <v>4151</v>
      </c>
      <c r="F1746" t="s">
        <v>8218</v>
      </c>
      <c r="G1746" t="s">
        <v>8223</v>
      </c>
      <c r="H1746" t="s">
        <v>8245</v>
      </c>
      <c r="I1746">
        <v>1390161630</v>
      </c>
      <c r="J1746">
        <v>1387569630</v>
      </c>
      <c r="K1746" t="b">
        <v>0</v>
      </c>
      <c r="L1746">
        <v>52</v>
      </c>
      <c r="M1746" t="b">
        <v>1</v>
      </c>
      <c r="N1746" t="s">
        <v>8275</v>
      </c>
      <c r="O1746" s="5">
        <f>((E1746/D1746) *100)</f>
        <v>103.77499999999999</v>
      </c>
      <c r="P1746" s="6">
        <f>IF(L1746 = 0, 0, E1746/L1746)</f>
        <v>79.82692307692308</v>
      </c>
      <c r="Q1746" t="str">
        <f>MID(N1746,1,FIND("/",N1746,1)-1)</f>
        <v>music</v>
      </c>
      <c r="R1746" t="str">
        <f>MID(N1746,FIND("/",N1746,1)+1,LEN(N1746))</f>
        <v>rock</v>
      </c>
      <c r="S1746" s="10">
        <f>(((J1746/60)/60)/24)+DATE(1970,1,1)+(-5/24)</f>
        <v>41628.625347222223</v>
      </c>
      <c r="T1746" s="10">
        <f>(((I1746/60)/60)/24)+DATE(1970,1,1)+(-5/24)</f>
        <v>41658.625347222223</v>
      </c>
    </row>
    <row r="1747" spans="1:20" ht="43.2" x14ac:dyDescent="0.3">
      <c r="A1747">
        <v>2245</v>
      </c>
      <c r="B1747" s="3" t="s">
        <v>2245</v>
      </c>
      <c r="C1747" s="3" t="s">
        <v>6354</v>
      </c>
      <c r="D1747">
        <v>4000</v>
      </c>
      <c r="E1747">
        <v>105881</v>
      </c>
      <c r="F1747" t="s">
        <v>8218</v>
      </c>
      <c r="G1747" t="s">
        <v>8223</v>
      </c>
      <c r="H1747" t="s">
        <v>8245</v>
      </c>
      <c r="I1747">
        <v>1393005600</v>
      </c>
      <c r="J1747">
        <v>1390323617</v>
      </c>
      <c r="K1747" t="b">
        <v>0</v>
      </c>
      <c r="L1747">
        <v>1980</v>
      </c>
      <c r="M1747" t="b">
        <v>1</v>
      </c>
      <c r="N1747" t="s">
        <v>8296</v>
      </c>
      <c r="O1747" s="5">
        <f>((E1747/D1747) *100)</f>
        <v>2647.0250000000001</v>
      </c>
      <c r="P1747" s="6">
        <f>IF(L1747 = 0, 0, E1747/L1747)</f>
        <v>53.475252525252522</v>
      </c>
      <c r="Q1747" t="str">
        <f>MID(N1747,1,FIND("/",N1747,1)-1)</f>
        <v>games</v>
      </c>
      <c r="R1747" t="str">
        <f>MID(N1747,FIND("/",N1747,1)+1,LEN(N1747))</f>
        <v>tabletop games</v>
      </c>
      <c r="S1747" s="10">
        <f>(((J1747/60)/60)/24)+DATE(1970,1,1)+(-5/24)</f>
        <v>41660.500196759262</v>
      </c>
      <c r="T1747" s="10">
        <f>(((I1747/60)/60)/24)+DATE(1970,1,1)+(-5/24)</f>
        <v>41691.541666666664</v>
      </c>
    </row>
    <row r="1748" spans="1:20" ht="43.2" x14ac:dyDescent="0.3">
      <c r="A1748">
        <v>3418</v>
      </c>
      <c r="B1748" s="3" t="s">
        <v>3416</v>
      </c>
      <c r="C1748" s="3" t="s">
        <v>7527</v>
      </c>
      <c r="D1748">
        <v>4000</v>
      </c>
      <c r="E1748">
        <v>4035</v>
      </c>
      <c r="F1748" t="s">
        <v>8218</v>
      </c>
      <c r="G1748" t="s">
        <v>8223</v>
      </c>
      <c r="H1748" t="s">
        <v>8245</v>
      </c>
      <c r="I1748">
        <v>1400875307</v>
      </c>
      <c r="J1748">
        <v>1398283307</v>
      </c>
      <c r="K1748" t="b">
        <v>0</v>
      </c>
      <c r="L1748">
        <v>56</v>
      </c>
      <c r="M1748" t="b">
        <v>1</v>
      </c>
      <c r="N1748" t="s">
        <v>8270</v>
      </c>
      <c r="O1748" s="5">
        <f>((E1748/D1748) *100)</f>
        <v>100.875</v>
      </c>
      <c r="P1748" s="6">
        <f>IF(L1748 = 0, 0, E1748/L1748)</f>
        <v>72.053571428571431</v>
      </c>
      <c r="Q1748" t="str">
        <f>MID(N1748,1,FIND("/",N1748,1)-1)</f>
        <v>theater</v>
      </c>
      <c r="R1748" t="str">
        <f>MID(N1748,FIND("/",N1748,1)+1,LEN(N1748))</f>
        <v>plays</v>
      </c>
      <c r="S1748" s="10">
        <f>(((J1748/60)/60)/24)+DATE(1970,1,1)+(-5/24)</f>
        <v>41752.626238425924</v>
      </c>
      <c r="T1748" s="10">
        <f>(((I1748/60)/60)/24)+DATE(1970,1,1)+(-5/24)</f>
        <v>41782.626238425924</v>
      </c>
    </row>
    <row r="1749" spans="1:20" ht="57.6" x14ac:dyDescent="0.3">
      <c r="A1749">
        <v>3093</v>
      </c>
      <c r="B1749" s="3" t="s">
        <v>3092</v>
      </c>
      <c r="C1749" s="3" t="s">
        <v>7202</v>
      </c>
      <c r="D1749">
        <v>4000</v>
      </c>
      <c r="E1749">
        <v>910</v>
      </c>
      <c r="F1749" t="s">
        <v>8220</v>
      </c>
      <c r="G1749" t="s">
        <v>8228</v>
      </c>
      <c r="H1749" t="s">
        <v>8250</v>
      </c>
      <c r="I1749">
        <v>1401595140</v>
      </c>
      <c r="J1749">
        <v>1398980941</v>
      </c>
      <c r="K1749" t="b">
        <v>0</v>
      </c>
      <c r="L1749">
        <v>17</v>
      </c>
      <c r="M1749" t="b">
        <v>0</v>
      </c>
      <c r="N1749" t="s">
        <v>8302</v>
      </c>
      <c r="O1749" s="5">
        <f>((E1749/D1749) *100)</f>
        <v>22.75</v>
      </c>
      <c r="P1749" s="6">
        <f>IF(L1749 = 0, 0, E1749/L1749)</f>
        <v>53.529411764705884</v>
      </c>
      <c r="Q1749" t="str">
        <f>MID(N1749,1,FIND("/",N1749,1)-1)</f>
        <v>theater</v>
      </c>
      <c r="R1749" t="str">
        <f>MID(N1749,FIND("/",N1749,1)+1,LEN(N1749))</f>
        <v>spaces</v>
      </c>
      <c r="S1749" s="10">
        <f>(((J1749/60)/60)/24)+DATE(1970,1,1)+(-5/24)</f>
        <v>41760.700706018513</v>
      </c>
      <c r="T1749" s="10">
        <f>(((I1749/60)/60)/24)+DATE(1970,1,1)+(-5/24)</f>
        <v>41790.957638888889</v>
      </c>
    </row>
    <row r="1750" spans="1:20" ht="43.2" x14ac:dyDescent="0.3">
      <c r="A1750">
        <v>3768</v>
      </c>
      <c r="B1750" s="3" t="s">
        <v>3764</v>
      </c>
      <c r="C1750" s="3" t="s">
        <v>7877</v>
      </c>
      <c r="D1750">
        <v>4000</v>
      </c>
      <c r="E1750">
        <v>4306.1099999999997</v>
      </c>
      <c r="F1750" t="s">
        <v>8218</v>
      </c>
      <c r="G1750" t="s">
        <v>8223</v>
      </c>
      <c r="H1750" t="s">
        <v>8245</v>
      </c>
      <c r="I1750">
        <v>1402594090</v>
      </c>
      <c r="J1750">
        <v>1400002090</v>
      </c>
      <c r="K1750" t="b">
        <v>0</v>
      </c>
      <c r="L1750">
        <v>58</v>
      </c>
      <c r="M1750" t="b">
        <v>1</v>
      </c>
      <c r="N1750" t="s">
        <v>8304</v>
      </c>
      <c r="O1750" s="5">
        <f>((E1750/D1750) *100)</f>
        <v>107.65274999999998</v>
      </c>
      <c r="P1750" s="6">
        <f>IF(L1750 = 0, 0, E1750/L1750)</f>
        <v>74.243275862068955</v>
      </c>
      <c r="Q1750" t="str">
        <f>MID(N1750,1,FIND("/",N1750,1)-1)</f>
        <v>theater</v>
      </c>
      <c r="R1750" t="str">
        <f>MID(N1750,FIND("/",N1750,1)+1,LEN(N1750))</f>
        <v>musical</v>
      </c>
      <c r="S1750" s="10">
        <f>(((J1750/60)/60)/24)+DATE(1970,1,1)+(-5/24)</f>
        <v>41772.519560185181</v>
      </c>
      <c r="T1750" s="10">
        <f>(((I1750/60)/60)/24)+DATE(1970,1,1)+(-5/24)</f>
        <v>41802.519560185181</v>
      </c>
    </row>
    <row r="1751" spans="1:20" ht="28.8" x14ac:dyDescent="0.3">
      <c r="A1751">
        <v>1628</v>
      </c>
      <c r="B1751" s="3" t="s">
        <v>1628</v>
      </c>
      <c r="C1751" s="3" t="s">
        <v>5737</v>
      </c>
      <c r="D1751">
        <v>4000</v>
      </c>
      <c r="E1751">
        <v>4037</v>
      </c>
      <c r="F1751" t="s">
        <v>8218</v>
      </c>
      <c r="G1751" t="s">
        <v>8223</v>
      </c>
      <c r="H1751" t="s">
        <v>8245</v>
      </c>
      <c r="I1751">
        <v>1403026882</v>
      </c>
      <c r="J1751">
        <v>1400175682</v>
      </c>
      <c r="K1751" t="b">
        <v>0</v>
      </c>
      <c r="L1751">
        <v>88</v>
      </c>
      <c r="M1751" t="b">
        <v>1</v>
      </c>
      <c r="N1751" t="s">
        <v>8275</v>
      </c>
      <c r="O1751" s="5">
        <f>((E1751/D1751) *100)</f>
        <v>100.925</v>
      </c>
      <c r="P1751" s="6">
        <f>IF(L1751 = 0, 0, E1751/L1751)</f>
        <v>45.875</v>
      </c>
      <c r="Q1751" t="str">
        <f>MID(N1751,1,FIND("/",N1751,1)-1)</f>
        <v>music</v>
      </c>
      <c r="R1751" t="str">
        <f>MID(N1751,FIND("/",N1751,1)+1,LEN(N1751))</f>
        <v>rock</v>
      </c>
      <c r="S1751" s="10">
        <f>(((J1751/60)/60)/24)+DATE(1970,1,1)+(-5/24)</f>
        <v>41774.528726851851</v>
      </c>
      <c r="T1751" s="10">
        <f>(((I1751/60)/60)/24)+DATE(1970,1,1)+(-5/24)</f>
        <v>41807.528726851851</v>
      </c>
    </row>
    <row r="1752" spans="1:20" ht="43.2" x14ac:dyDescent="0.3">
      <c r="A1752">
        <v>3517</v>
      </c>
      <c r="B1752" s="3" t="s">
        <v>3515</v>
      </c>
      <c r="C1752" s="3" t="s">
        <v>7626</v>
      </c>
      <c r="D1752">
        <v>4000</v>
      </c>
      <c r="E1752">
        <v>4000</v>
      </c>
      <c r="F1752" t="s">
        <v>8218</v>
      </c>
      <c r="G1752" t="s">
        <v>8224</v>
      </c>
      <c r="H1752" t="s">
        <v>8246</v>
      </c>
      <c r="I1752">
        <v>1404471600</v>
      </c>
      <c r="J1752">
        <v>1401910634</v>
      </c>
      <c r="K1752" t="b">
        <v>0</v>
      </c>
      <c r="L1752">
        <v>13</v>
      </c>
      <c r="M1752" t="b">
        <v>1</v>
      </c>
      <c r="N1752" t="s">
        <v>8270</v>
      </c>
      <c r="O1752" s="5">
        <f>((E1752/D1752) *100)</f>
        <v>100</v>
      </c>
      <c r="P1752" s="6">
        <f>IF(L1752 = 0, 0, E1752/L1752)</f>
        <v>307.69230769230768</v>
      </c>
      <c r="Q1752" t="str">
        <f>MID(N1752,1,FIND("/",N1752,1)-1)</f>
        <v>theater</v>
      </c>
      <c r="R1752" t="str">
        <f>MID(N1752,FIND("/",N1752,1)+1,LEN(N1752))</f>
        <v>plays</v>
      </c>
      <c r="S1752" s="10">
        <f>(((J1752/60)/60)/24)+DATE(1970,1,1)+(-5/24)</f>
        <v>41794.609189814815</v>
      </c>
      <c r="T1752" s="10">
        <f>(((I1752/60)/60)/24)+DATE(1970,1,1)+(-5/24)</f>
        <v>41824.25</v>
      </c>
    </row>
    <row r="1753" spans="1:20" ht="43.2" x14ac:dyDescent="0.3">
      <c r="A1753">
        <v>3162</v>
      </c>
      <c r="B1753" s="3" t="s">
        <v>3161</v>
      </c>
      <c r="C1753" s="3" t="s">
        <v>7271</v>
      </c>
      <c r="D1753">
        <v>4000</v>
      </c>
      <c r="E1753">
        <v>5086</v>
      </c>
      <c r="F1753" t="s">
        <v>8218</v>
      </c>
      <c r="G1753" t="s">
        <v>8223</v>
      </c>
      <c r="H1753" t="s">
        <v>8245</v>
      </c>
      <c r="I1753">
        <v>1404698400</v>
      </c>
      <c r="J1753">
        <v>1402331262</v>
      </c>
      <c r="K1753" t="b">
        <v>1</v>
      </c>
      <c r="L1753">
        <v>63</v>
      </c>
      <c r="M1753" t="b">
        <v>1</v>
      </c>
      <c r="N1753" t="s">
        <v>8270</v>
      </c>
      <c r="O1753" s="5">
        <f>((E1753/D1753) *100)</f>
        <v>127.15</v>
      </c>
      <c r="P1753" s="6">
        <f>IF(L1753 = 0, 0, E1753/L1753)</f>
        <v>80.730158730158735</v>
      </c>
      <c r="Q1753" t="str">
        <f>MID(N1753,1,FIND("/",N1753,1)-1)</f>
        <v>theater</v>
      </c>
      <c r="R1753" t="str">
        <f>MID(N1753,FIND("/",N1753,1)+1,LEN(N1753))</f>
        <v>plays</v>
      </c>
      <c r="S1753" s="10">
        <f>(((J1753/60)/60)/24)+DATE(1970,1,1)+(-5/24)</f>
        <v>41799.47756944444</v>
      </c>
      <c r="T1753" s="10">
        <f>(((I1753/60)/60)/24)+DATE(1970,1,1)+(-5/24)</f>
        <v>41826.875</v>
      </c>
    </row>
    <row r="1754" spans="1:20" ht="28.8" x14ac:dyDescent="0.3">
      <c r="A1754">
        <v>996</v>
      </c>
      <c r="B1754" s="3" t="s">
        <v>996</v>
      </c>
      <c r="C1754" s="3" t="s">
        <v>5105</v>
      </c>
      <c r="D1754">
        <v>4000</v>
      </c>
      <c r="E1754">
        <v>65</v>
      </c>
      <c r="F1754" t="s">
        <v>8220</v>
      </c>
      <c r="G1754" t="s">
        <v>8223</v>
      </c>
      <c r="H1754" t="s">
        <v>8245</v>
      </c>
      <c r="I1754">
        <v>1406474820</v>
      </c>
      <c r="J1754">
        <v>1403902060</v>
      </c>
      <c r="K1754" t="b">
        <v>0</v>
      </c>
      <c r="L1754">
        <v>5</v>
      </c>
      <c r="M1754" t="b">
        <v>0</v>
      </c>
      <c r="N1754" t="s">
        <v>8272</v>
      </c>
      <c r="O1754" s="5">
        <f>((E1754/D1754) *100)</f>
        <v>1.625</v>
      </c>
      <c r="P1754" s="6">
        <f>IF(L1754 = 0, 0, E1754/L1754)</f>
        <v>13</v>
      </c>
      <c r="Q1754" t="str">
        <f>MID(N1754,1,FIND("/",N1754,1)-1)</f>
        <v>technology</v>
      </c>
      <c r="R1754" t="str">
        <f>MID(N1754,FIND("/",N1754,1)+1,LEN(N1754))</f>
        <v>wearables</v>
      </c>
      <c r="S1754" s="10">
        <f>(((J1754/60)/60)/24)+DATE(1970,1,1)+(-5/24)</f>
        <v>41817.658101851848</v>
      </c>
      <c r="T1754" s="10">
        <f>(((I1754/60)/60)/24)+DATE(1970,1,1)+(-5/24)</f>
        <v>41847.435416666667</v>
      </c>
    </row>
    <row r="1755" spans="1:20" ht="28.8" x14ac:dyDescent="0.3">
      <c r="A1755">
        <v>3157</v>
      </c>
      <c r="B1755" s="3" t="s">
        <v>3156</v>
      </c>
      <c r="C1755" s="3" t="s">
        <v>7266</v>
      </c>
      <c r="D1755">
        <v>4000</v>
      </c>
      <c r="E1755">
        <v>4040</v>
      </c>
      <c r="F1755" t="s">
        <v>8218</v>
      </c>
      <c r="G1755" t="s">
        <v>8223</v>
      </c>
      <c r="H1755" t="s">
        <v>8245</v>
      </c>
      <c r="I1755">
        <v>1405746000</v>
      </c>
      <c r="J1755">
        <v>1404932105</v>
      </c>
      <c r="K1755" t="b">
        <v>1</v>
      </c>
      <c r="L1755">
        <v>41</v>
      </c>
      <c r="M1755" t="b">
        <v>1</v>
      </c>
      <c r="N1755" t="s">
        <v>8270</v>
      </c>
      <c r="O1755" s="5">
        <f>((E1755/D1755) *100)</f>
        <v>101</v>
      </c>
      <c r="P1755" s="6">
        <f>IF(L1755 = 0, 0, E1755/L1755)</f>
        <v>98.536585365853654</v>
      </c>
      <c r="Q1755" t="str">
        <f>MID(N1755,1,FIND("/",N1755,1)-1)</f>
        <v>theater</v>
      </c>
      <c r="R1755" t="str">
        <f>MID(N1755,FIND("/",N1755,1)+1,LEN(N1755))</f>
        <v>plays</v>
      </c>
      <c r="S1755" s="10">
        <f>(((J1755/60)/60)/24)+DATE(1970,1,1)+(-5/24)</f>
        <v>41829.579918981479</v>
      </c>
      <c r="T1755" s="10">
        <f>(((I1755/60)/60)/24)+DATE(1970,1,1)+(-5/24)</f>
        <v>41839</v>
      </c>
    </row>
    <row r="1756" spans="1:20" ht="28.8" x14ac:dyDescent="0.3">
      <c r="A1756">
        <v>3212</v>
      </c>
      <c r="B1756" s="3" t="s">
        <v>3211</v>
      </c>
      <c r="C1756" s="3" t="s">
        <v>7321</v>
      </c>
      <c r="D1756">
        <v>4000</v>
      </c>
      <c r="E1756">
        <v>5050</v>
      </c>
      <c r="F1756" t="s">
        <v>8218</v>
      </c>
      <c r="G1756" t="s">
        <v>8223</v>
      </c>
      <c r="H1756" t="s">
        <v>8245</v>
      </c>
      <c r="I1756">
        <v>1407524751</v>
      </c>
      <c r="J1756">
        <v>1404932751</v>
      </c>
      <c r="K1756" t="b">
        <v>1</v>
      </c>
      <c r="L1756">
        <v>94</v>
      </c>
      <c r="M1756" t="b">
        <v>1</v>
      </c>
      <c r="N1756" t="s">
        <v>8270</v>
      </c>
      <c r="O1756" s="5">
        <f>((E1756/D1756) *100)</f>
        <v>126.25</v>
      </c>
      <c r="P1756" s="6">
        <f>IF(L1756 = 0, 0, E1756/L1756)</f>
        <v>53.723404255319146</v>
      </c>
      <c r="Q1756" t="str">
        <f>MID(N1756,1,FIND("/",N1756,1)-1)</f>
        <v>theater</v>
      </c>
      <c r="R1756" t="str">
        <f>MID(N1756,FIND("/",N1756,1)+1,LEN(N1756))</f>
        <v>plays</v>
      </c>
      <c r="S1756" s="10">
        <f>(((J1756/60)/60)/24)+DATE(1970,1,1)+(-5/24)</f>
        <v>41829.587395833332</v>
      </c>
      <c r="T1756" s="10">
        <f>(((I1756/60)/60)/24)+DATE(1970,1,1)+(-5/24)</f>
        <v>41859.587395833332</v>
      </c>
    </row>
    <row r="1757" spans="1:20" ht="28.8" x14ac:dyDescent="0.3">
      <c r="A1757">
        <v>4065</v>
      </c>
      <c r="B1757" s="3" t="s">
        <v>4060</v>
      </c>
      <c r="C1757" s="3" t="s">
        <v>8168</v>
      </c>
      <c r="D1757">
        <v>4000</v>
      </c>
      <c r="E1757">
        <v>27</v>
      </c>
      <c r="F1757" t="s">
        <v>8220</v>
      </c>
      <c r="G1757" t="s">
        <v>8223</v>
      </c>
      <c r="H1757" t="s">
        <v>8245</v>
      </c>
      <c r="I1757">
        <v>1407883811</v>
      </c>
      <c r="J1757">
        <v>1405291811</v>
      </c>
      <c r="K1757" t="b">
        <v>0</v>
      </c>
      <c r="L1757">
        <v>4</v>
      </c>
      <c r="M1757" t="b">
        <v>0</v>
      </c>
      <c r="N1757" t="s">
        <v>8270</v>
      </c>
      <c r="O1757" s="5">
        <f>((E1757/D1757) *100)</f>
        <v>0.67500000000000004</v>
      </c>
      <c r="P1757" s="6">
        <f>IF(L1757 = 0, 0, E1757/L1757)</f>
        <v>6.75</v>
      </c>
      <c r="Q1757" t="str">
        <f>MID(N1757,1,FIND("/",N1757,1)-1)</f>
        <v>theater</v>
      </c>
      <c r="R1757" t="str">
        <f>MID(N1757,FIND("/",N1757,1)+1,LEN(N1757))</f>
        <v>plays</v>
      </c>
      <c r="S1757" s="10">
        <f>(((J1757/60)/60)/24)+DATE(1970,1,1)+(-5/24)</f>
        <v>41833.74318287037</v>
      </c>
      <c r="T1757" s="10">
        <f>(((I1757/60)/60)/24)+DATE(1970,1,1)+(-5/24)</f>
        <v>41863.74318287037</v>
      </c>
    </row>
    <row r="1758" spans="1:20" ht="43.2" x14ac:dyDescent="0.3">
      <c r="A1758">
        <v>30</v>
      </c>
      <c r="B1758" s="3" t="s">
        <v>32</v>
      </c>
      <c r="C1758" s="3" t="s">
        <v>4140</v>
      </c>
      <c r="D1758">
        <v>4000</v>
      </c>
      <c r="E1758">
        <v>4051.99</v>
      </c>
      <c r="F1758" t="s">
        <v>8218</v>
      </c>
      <c r="G1758" t="s">
        <v>8223</v>
      </c>
      <c r="H1758" t="s">
        <v>8245</v>
      </c>
      <c r="I1758">
        <v>1408604515</v>
      </c>
      <c r="J1758">
        <v>1406012515</v>
      </c>
      <c r="K1758" t="b">
        <v>0</v>
      </c>
      <c r="L1758">
        <v>53</v>
      </c>
      <c r="M1758" t="b">
        <v>1</v>
      </c>
      <c r="N1758" t="s">
        <v>8264</v>
      </c>
      <c r="O1758" s="5">
        <f>((E1758/D1758) *100)</f>
        <v>101.29975</v>
      </c>
      <c r="P1758" s="6">
        <f>IF(L1758 = 0, 0, E1758/L1758)</f>
        <v>76.45264150943396</v>
      </c>
      <c r="Q1758" t="str">
        <f>MID(N1758,1,FIND("/",N1758,1)-1)</f>
        <v>film &amp; video</v>
      </c>
      <c r="R1758" t="str">
        <f>MID(N1758,FIND("/",N1758,1)+1,LEN(N1758))</f>
        <v>television</v>
      </c>
      <c r="S1758" s="10">
        <f>(((J1758/60)/60)/24)+DATE(1970,1,1)+(-5/24)</f>
        <v>41842.084664351853</v>
      </c>
      <c r="T1758" s="10">
        <f>(((I1758/60)/60)/24)+DATE(1970,1,1)+(-5/24)</f>
        <v>41872.084664351853</v>
      </c>
    </row>
    <row r="1759" spans="1:20" ht="43.2" x14ac:dyDescent="0.3">
      <c r="A1759">
        <v>3045</v>
      </c>
      <c r="B1759" s="3" t="s">
        <v>3044</v>
      </c>
      <c r="C1759" s="3" t="s">
        <v>7154</v>
      </c>
      <c r="D1759">
        <v>4000</v>
      </c>
      <c r="E1759">
        <v>5308.26</v>
      </c>
      <c r="F1759" t="s">
        <v>8218</v>
      </c>
      <c r="G1759" t="s">
        <v>8223</v>
      </c>
      <c r="H1759" t="s">
        <v>8245</v>
      </c>
      <c r="I1759">
        <v>1408679055</v>
      </c>
      <c r="J1759">
        <v>1406087055</v>
      </c>
      <c r="K1759" t="b">
        <v>0</v>
      </c>
      <c r="L1759">
        <v>64</v>
      </c>
      <c r="M1759" t="b">
        <v>1</v>
      </c>
      <c r="N1759" t="s">
        <v>8302</v>
      </c>
      <c r="O1759" s="5">
        <f>((E1759/D1759) *100)</f>
        <v>132.70650000000001</v>
      </c>
      <c r="P1759" s="6">
        <f>IF(L1759 = 0, 0, E1759/L1759)</f>
        <v>82.941562500000003</v>
      </c>
      <c r="Q1759" t="str">
        <f>MID(N1759,1,FIND("/",N1759,1)-1)</f>
        <v>theater</v>
      </c>
      <c r="R1759" t="str">
        <f>MID(N1759,FIND("/",N1759,1)+1,LEN(N1759))</f>
        <v>spaces</v>
      </c>
      <c r="S1759" s="10">
        <f>(((J1759/60)/60)/24)+DATE(1970,1,1)+(-5/24)</f>
        <v>41842.947395833333</v>
      </c>
      <c r="T1759" s="10">
        <f>(((I1759/60)/60)/24)+DATE(1970,1,1)+(-5/24)</f>
        <v>41872.947395833333</v>
      </c>
    </row>
    <row r="1760" spans="1:20" ht="43.2" x14ac:dyDescent="0.3">
      <c r="A1760">
        <v>3626</v>
      </c>
      <c r="B1760" s="3" t="s">
        <v>3623</v>
      </c>
      <c r="C1760" s="3" t="s">
        <v>7735</v>
      </c>
      <c r="D1760">
        <v>4000</v>
      </c>
      <c r="E1760">
        <v>4073</v>
      </c>
      <c r="F1760" t="s">
        <v>8218</v>
      </c>
      <c r="G1760" t="s">
        <v>8224</v>
      </c>
      <c r="H1760" t="s">
        <v>8246</v>
      </c>
      <c r="I1760">
        <v>1408204857</v>
      </c>
      <c r="J1760">
        <v>1406390457</v>
      </c>
      <c r="K1760" t="b">
        <v>0</v>
      </c>
      <c r="L1760">
        <v>48</v>
      </c>
      <c r="M1760" t="b">
        <v>1</v>
      </c>
      <c r="N1760" t="s">
        <v>8270</v>
      </c>
      <c r="O1760" s="5">
        <f>((E1760/D1760) *100)</f>
        <v>101.82500000000002</v>
      </c>
      <c r="P1760" s="6">
        <f>IF(L1760 = 0, 0, E1760/L1760)</f>
        <v>84.854166666666671</v>
      </c>
      <c r="Q1760" t="str">
        <f>MID(N1760,1,FIND("/",N1760,1)-1)</f>
        <v>theater</v>
      </c>
      <c r="R1760" t="str">
        <f>MID(N1760,FIND("/",N1760,1)+1,LEN(N1760))</f>
        <v>plays</v>
      </c>
      <c r="S1760" s="10">
        <f>(((J1760/60)/60)/24)+DATE(1970,1,1)+(-5/24)</f>
        <v>41846.458993055552</v>
      </c>
      <c r="T1760" s="10">
        <f>(((I1760/60)/60)/24)+DATE(1970,1,1)+(-5/24)</f>
        <v>41867.458993055552</v>
      </c>
    </row>
    <row r="1761" spans="1:20" ht="43.2" x14ac:dyDescent="0.3">
      <c r="A1761">
        <v>1273</v>
      </c>
      <c r="B1761" s="3" t="s">
        <v>1273</v>
      </c>
      <c r="C1761" s="3" t="s">
        <v>5382</v>
      </c>
      <c r="D1761">
        <v>4000</v>
      </c>
      <c r="E1761">
        <v>4140</v>
      </c>
      <c r="F1761" t="s">
        <v>8218</v>
      </c>
      <c r="G1761" t="s">
        <v>8228</v>
      </c>
      <c r="H1761" t="s">
        <v>8250</v>
      </c>
      <c r="I1761">
        <v>1409506291</v>
      </c>
      <c r="J1761">
        <v>1406914291</v>
      </c>
      <c r="K1761" t="b">
        <v>1</v>
      </c>
      <c r="L1761">
        <v>54</v>
      </c>
      <c r="M1761" t="b">
        <v>1</v>
      </c>
      <c r="N1761" t="s">
        <v>8275</v>
      </c>
      <c r="O1761" s="5">
        <f>((E1761/D1761) *100)</f>
        <v>103.49999999999999</v>
      </c>
      <c r="P1761" s="6">
        <f>IF(L1761 = 0, 0, E1761/L1761)</f>
        <v>76.666666666666671</v>
      </c>
      <c r="Q1761" t="str">
        <f>MID(N1761,1,FIND("/",N1761,1)-1)</f>
        <v>music</v>
      </c>
      <c r="R1761" t="str">
        <f>MID(N1761,FIND("/",N1761,1)+1,LEN(N1761))</f>
        <v>rock</v>
      </c>
      <c r="S1761" s="10">
        <f>(((J1761/60)/60)/24)+DATE(1970,1,1)+(-5/24)</f>
        <v>41852.521886574068</v>
      </c>
      <c r="T1761" s="10">
        <f>(((I1761/60)/60)/24)+DATE(1970,1,1)+(-5/24)</f>
        <v>41882.521886574068</v>
      </c>
    </row>
    <row r="1762" spans="1:20" ht="43.2" x14ac:dyDescent="0.3">
      <c r="A1762">
        <v>1719</v>
      </c>
      <c r="B1762" s="3" t="s">
        <v>1719</v>
      </c>
      <c r="C1762" s="3" t="s">
        <v>5828</v>
      </c>
      <c r="D1762">
        <v>4000</v>
      </c>
      <c r="E1762">
        <v>35</v>
      </c>
      <c r="F1762" t="s">
        <v>8220</v>
      </c>
      <c r="G1762" t="s">
        <v>8223</v>
      </c>
      <c r="H1762" t="s">
        <v>8245</v>
      </c>
      <c r="I1762">
        <v>1410958191</v>
      </c>
      <c r="J1762">
        <v>1408366191</v>
      </c>
      <c r="K1762" t="b">
        <v>0</v>
      </c>
      <c r="L1762">
        <v>3</v>
      </c>
      <c r="M1762" t="b">
        <v>0</v>
      </c>
      <c r="N1762" t="s">
        <v>8292</v>
      </c>
      <c r="O1762" s="5">
        <f>((E1762/D1762) *100)</f>
        <v>0.87500000000000011</v>
      </c>
      <c r="P1762" s="6">
        <f>IF(L1762 = 0, 0, E1762/L1762)</f>
        <v>11.666666666666666</v>
      </c>
      <c r="Q1762" t="str">
        <f>MID(N1762,1,FIND("/",N1762,1)-1)</f>
        <v>music</v>
      </c>
      <c r="R1762" t="str">
        <f>MID(N1762,FIND("/",N1762,1)+1,LEN(N1762))</f>
        <v>faith</v>
      </c>
      <c r="S1762" s="10">
        <f>(((J1762/60)/60)/24)+DATE(1970,1,1)+(-5/24)</f>
        <v>41869.326284722221</v>
      </c>
      <c r="T1762" s="10">
        <f>(((I1762/60)/60)/24)+DATE(1970,1,1)+(-5/24)</f>
        <v>41899.326284722221</v>
      </c>
    </row>
    <row r="1763" spans="1:20" ht="43.2" x14ac:dyDescent="0.3">
      <c r="A1763">
        <v>3673</v>
      </c>
      <c r="B1763" s="3" t="s">
        <v>3669</v>
      </c>
      <c r="C1763" s="3" t="s">
        <v>7782</v>
      </c>
      <c r="D1763">
        <v>4000</v>
      </c>
      <c r="E1763">
        <v>4545</v>
      </c>
      <c r="F1763" t="s">
        <v>8218</v>
      </c>
      <c r="G1763" t="s">
        <v>8224</v>
      </c>
      <c r="H1763" t="s">
        <v>8246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8270</v>
      </c>
      <c r="O1763" s="5">
        <f>((E1763/D1763) *100)</f>
        <v>113.625</v>
      </c>
      <c r="P1763" s="6">
        <f>IF(L1763 = 0, 0, E1763/L1763)</f>
        <v>39.868421052631582</v>
      </c>
      <c r="Q1763" t="str">
        <f>MID(N1763,1,FIND("/",N1763,1)-1)</f>
        <v>theater</v>
      </c>
      <c r="R1763" t="str">
        <f>MID(N1763,FIND("/",N1763,1)+1,LEN(N1763))</f>
        <v>plays</v>
      </c>
      <c r="S1763" s="10">
        <f>(((J1763/60)/60)/24)+DATE(1970,1,1)+(-5/24)</f>
        <v>41914.086770833332</v>
      </c>
      <c r="T1763" s="10">
        <f>(((I1763/60)/60)/24)+DATE(1970,1,1)+(-5/24)</f>
        <v>41948.327777777777</v>
      </c>
    </row>
    <row r="1764" spans="1:20" ht="28.8" x14ac:dyDescent="0.3">
      <c r="A1764">
        <v>815</v>
      </c>
      <c r="B1764" s="3" t="s">
        <v>815</v>
      </c>
      <c r="C1764" s="3" t="s">
        <v>4924</v>
      </c>
      <c r="D1764">
        <v>4000</v>
      </c>
      <c r="E1764">
        <v>4280</v>
      </c>
      <c r="F1764" t="s">
        <v>8218</v>
      </c>
      <c r="G1764" t="s">
        <v>8223</v>
      </c>
      <c r="H1764" t="s">
        <v>8245</v>
      </c>
      <c r="I1764">
        <v>1414879303</v>
      </c>
      <c r="J1764">
        <v>1412287303</v>
      </c>
      <c r="K1764" t="b">
        <v>0</v>
      </c>
      <c r="L1764">
        <v>43</v>
      </c>
      <c r="M1764" t="b">
        <v>1</v>
      </c>
      <c r="N1764" t="s">
        <v>8275</v>
      </c>
      <c r="O1764" s="5">
        <f>((E1764/D1764) *100)</f>
        <v>107</v>
      </c>
      <c r="P1764" s="6">
        <f>IF(L1764 = 0, 0, E1764/L1764)</f>
        <v>99.534883720930239</v>
      </c>
      <c r="Q1764" t="str">
        <f>MID(N1764,1,FIND("/",N1764,1)-1)</f>
        <v>music</v>
      </c>
      <c r="R1764" t="str">
        <f>MID(N1764,FIND("/",N1764,1)+1,LEN(N1764))</f>
        <v>rock</v>
      </c>
      <c r="S1764" s="10">
        <f>(((J1764/60)/60)/24)+DATE(1970,1,1)+(-5/24)</f>
        <v>41914.70952546296</v>
      </c>
      <c r="T1764" s="10">
        <f>(((I1764/60)/60)/24)+DATE(1970,1,1)+(-5/24)</f>
        <v>41944.70952546296</v>
      </c>
    </row>
    <row r="1765" spans="1:20" ht="43.2" x14ac:dyDescent="0.3">
      <c r="A1765">
        <v>2334</v>
      </c>
      <c r="B1765" s="3" t="s">
        <v>2334</v>
      </c>
      <c r="C1765" s="3" t="s">
        <v>6443</v>
      </c>
      <c r="D1765">
        <v>4000</v>
      </c>
      <c r="E1765">
        <v>4078</v>
      </c>
      <c r="F1765" t="s">
        <v>8218</v>
      </c>
      <c r="G1765" t="s">
        <v>8223</v>
      </c>
      <c r="H1765" t="s">
        <v>8245</v>
      </c>
      <c r="I1765">
        <v>1415208840</v>
      </c>
      <c r="J1765">
        <v>1412611498</v>
      </c>
      <c r="K1765" t="b">
        <v>1</v>
      </c>
      <c r="L1765">
        <v>67</v>
      </c>
      <c r="M1765" t="b">
        <v>1</v>
      </c>
      <c r="N1765" t="s">
        <v>8297</v>
      </c>
      <c r="O1765" s="5">
        <f>((E1765/D1765) *100)</f>
        <v>101.95</v>
      </c>
      <c r="P1765" s="6">
        <f>IF(L1765 = 0, 0, E1765/L1765)</f>
        <v>60.865671641791046</v>
      </c>
      <c r="Q1765" t="str">
        <f>MID(N1765,1,FIND("/",N1765,1)-1)</f>
        <v>food</v>
      </c>
      <c r="R1765" t="str">
        <f>MID(N1765,FIND("/",N1765,1)+1,LEN(N1765))</f>
        <v>small batch</v>
      </c>
      <c r="S1765" s="10">
        <f>(((J1765/60)/60)/24)+DATE(1970,1,1)+(-5/24)</f>
        <v>41918.461782407401</v>
      </c>
      <c r="T1765" s="10">
        <f>(((I1765/60)/60)/24)+DATE(1970,1,1)+(-5/24)</f>
        <v>41948.523611111108</v>
      </c>
    </row>
    <row r="1766" spans="1:20" ht="43.2" x14ac:dyDescent="0.3">
      <c r="A1766">
        <v>1720</v>
      </c>
      <c r="B1766" s="3" t="s">
        <v>1720</v>
      </c>
      <c r="C1766" s="3" t="s">
        <v>5829</v>
      </c>
      <c r="D1766">
        <v>4000</v>
      </c>
      <c r="E1766">
        <v>225</v>
      </c>
      <c r="F1766" t="s">
        <v>8220</v>
      </c>
      <c r="G1766" t="s">
        <v>8223</v>
      </c>
      <c r="H1766" t="s">
        <v>8245</v>
      </c>
      <c r="I1766">
        <v>1415562471</v>
      </c>
      <c r="J1766">
        <v>1412966871</v>
      </c>
      <c r="K1766" t="b">
        <v>0</v>
      </c>
      <c r="L1766">
        <v>8</v>
      </c>
      <c r="M1766" t="b">
        <v>0</v>
      </c>
      <c r="N1766" t="s">
        <v>8292</v>
      </c>
      <c r="O1766" s="5">
        <f>((E1766/D1766) *100)</f>
        <v>5.625</v>
      </c>
      <c r="P1766" s="6">
        <f>IF(L1766 = 0, 0, E1766/L1766)</f>
        <v>28.125</v>
      </c>
      <c r="Q1766" t="str">
        <f>MID(N1766,1,FIND("/",N1766,1)-1)</f>
        <v>music</v>
      </c>
      <c r="R1766" t="str">
        <f>MID(N1766,FIND("/",N1766,1)+1,LEN(N1766))</f>
        <v>faith</v>
      </c>
      <c r="S1766" s="10">
        <f>(((J1766/60)/60)/24)+DATE(1970,1,1)+(-5/24)</f>
        <v>41922.574895833335</v>
      </c>
      <c r="T1766" s="10">
        <f>(((I1766/60)/60)/24)+DATE(1970,1,1)+(-5/24)</f>
        <v>41952.616562499999</v>
      </c>
    </row>
    <row r="1767" spans="1:20" ht="28.8" x14ac:dyDescent="0.3">
      <c r="A1767">
        <v>1799</v>
      </c>
      <c r="B1767" s="3" t="s">
        <v>1799</v>
      </c>
      <c r="C1767" s="3" t="s">
        <v>5908</v>
      </c>
      <c r="D1767">
        <v>4000</v>
      </c>
      <c r="E1767">
        <v>69.83</v>
      </c>
      <c r="F1767" t="s">
        <v>8220</v>
      </c>
      <c r="G1767" t="s">
        <v>8224</v>
      </c>
      <c r="H1767" t="s">
        <v>8246</v>
      </c>
      <c r="I1767">
        <v>1415740408</v>
      </c>
      <c r="J1767">
        <v>1414008808</v>
      </c>
      <c r="K1767" t="b">
        <v>1</v>
      </c>
      <c r="L1767">
        <v>6</v>
      </c>
      <c r="M1767" t="b">
        <v>0</v>
      </c>
      <c r="N1767" t="s">
        <v>8284</v>
      </c>
      <c r="O1767" s="5">
        <f>((E1767/D1767) *100)</f>
        <v>1.7457500000000001</v>
      </c>
      <c r="P1767" s="6">
        <f>IF(L1767 = 0, 0, E1767/L1767)</f>
        <v>11.638333333333334</v>
      </c>
      <c r="Q1767" t="str">
        <f>MID(N1767,1,FIND("/",N1767,1)-1)</f>
        <v>photography</v>
      </c>
      <c r="R1767" t="str">
        <f>MID(N1767,FIND("/",N1767,1)+1,LEN(N1767))</f>
        <v>photobooks</v>
      </c>
      <c r="S1767" s="10">
        <f>(((J1767/60)/60)/24)+DATE(1970,1,1)+(-5/24)</f>
        <v>41934.634351851848</v>
      </c>
      <c r="T1767" s="10">
        <f>(((I1767/60)/60)/24)+DATE(1970,1,1)+(-5/24)</f>
        <v>41954.676018518519</v>
      </c>
    </row>
    <row r="1768" spans="1:20" ht="43.2" x14ac:dyDescent="0.3">
      <c r="A1768">
        <v>3398</v>
      </c>
      <c r="B1768" s="3" t="s">
        <v>3396</v>
      </c>
      <c r="C1768" s="3" t="s">
        <v>7507</v>
      </c>
      <c r="D1768">
        <v>4000</v>
      </c>
      <c r="E1768">
        <v>4443</v>
      </c>
      <c r="F1768" t="s">
        <v>8218</v>
      </c>
      <c r="G1768" t="s">
        <v>8223</v>
      </c>
      <c r="H1768" t="s">
        <v>8245</v>
      </c>
      <c r="I1768">
        <v>1416589200</v>
      </c>
      <c r="J1768">
        <v>1414605776</v>
      </c>
      <c r="K1768" t="b">
        <v>0</v>
      </c>
      <c r="L1768">
        <v>65</v>
      </c>
      <c r="M1768" t="b">
        <v>1</v>
      </c>
      <c r="N1768" t="s">
        <v>8270</v>
      </c>
      <c r="O1768" s="5">
        <f>((E1768/D1768) *100)</f>
        <v>111.07499999999999</v>
      </c>
      <c r="P1768" s="6">
        <f>IF(L1768 = 0, 0, E1768/L1768)</f>
        <v>68.353846153846149</v>
      </c>
      <c r="Q1768" t="str">
        <f>MID(N1768,1,FIND("/",N1768,1)-1)</f>
        <v>theater</v>
      </c>
      <c r="R1768" t="str">
        <f>MID(N1768,FIND("/",N1768,1)+1,LEN(N1768))</f>
        <v>plays</v>
      </c>
      <c r="S1768" s="10">
        <f>(((J1768/60)/60)/24)+DATE(1970,1,1)+(-5/24)</f>
        <v>41941.543703703705</v>
      </c>
      <c r="T1768" s="10">
        <f>(((I1768/60)/60)/24)+DATE(1970,1,1)+(-5/24)</f>
        <v>41964.499999999993</v>
      </c>
    </row>
    <row r="1769" spans="1:20" ht="43.2" x14ac:dyDescent="0.3">
      <c r="A1769">
        <v>1409</v>
      </c>
      <c r="B1769" s="3" t="s">
        <v>1409</v>
      </c>
      <c r="C1769" s="3" t="s">
        <v>5518</v>
      </c>
      <c r="D1769">
        <v>4000</v>
      </c>
      <c r="E1769">
        <v>0</v>
      </c>
      <c r="F1769" t="s">
        <v>8220</v>
      </c>
      <c r="G1769" t="s">
        <v>8223</v>
      </c>
      <c r="H1769" t="s">
        <v>8245</v>
      </c>
      <c r="I1769">
        <v>1420085535</v>
      </c>
      <c r="J1769">
        <v>1414897935</v>
      </c>
      <c r="K1769" t="b">
        <v>0</v>
      </c>
      <c r="L1769">
        <v>0</v>
      </c>
      <c r="M1769" t="b">
        <v>0</v>
      </c>
      <c r="N1769" t="s">
        <v>8286</v>
      </c>
      <c r="O1769" s="5">
        <f>((E1769/D1769) *100)</f>
        <v>0</v>
      </c>
      <c r="P1769" s="6">
        <f>IF(L1769 = 0, 0, E1769/L1769)</f>
        <v>0</v>
      </c>
      <c r="Q1769" t="str">
        <f>MID(N1769,1,FIND("/",N1769,1)-1)</f>
        <v>publishing</v>
      </c>
      <c r="R1769" t="str">
        <f>MID(N1769,FIND("/",N1769,1)+1,LEN(N1769))</f>
        <v>translations</v>
      </c>
      <c r="S1769" s="10">
        <f>(((J1769/60)/60)/24)+DATE(1970,1,1)+(-5/24)</f>
        <v>41944.925173611111</v>
      </c>
      <c r="T1769" s="10">
        <f>(((I1769/60)/60)/24)+DATE(1970,1,1)+(-5/24)</f>
        <v>42004.966840277775</v>
      </c>
    </row>
    <row r="1770" spans="1:20" ht="43.2" x14ac:dyDescent="0.3">
      <c r="A1770">
        <v>2526</v>
      </c>
      <c r="B1770" s="3" t="s">
        <v>2525</v>
      </c>
      <c r="C1770" s="3" t="s">
        <v>6635</v>
      </c>
      <c r="D1770">
        <v>4000</v>
      </c>
      <c r="E1770">
        <v>4518</v>
      </c>
      <c r="F1770" t="s">
        <v>8218</v>
      </c>
      <c r="G1770" t="s">
        <v>8223</v>
      </c>
      <c r="H1770" t="s">
        <v>8245</v>
      </c>
      <c r="I1770">
        <v>1418014740</v>
      </c>
      <c r="J1770">
        <v>1415585474</v>
      </c>
      <c r="K1770" t="b">
        <v>0</v>
      </c>
      <c r="L1770">
        <v>33</v>
      </c>
      <c r="M1770" t="b">
        <v>1</v>
      </c>
      <c r="N1770" t="s">
        <v>8299</v>
      </c>
      <c r="O1770" s="5">
        <f>((E1770/D1770) *100)</f>
        <v>112.94999999999999</v>
      </c>
      <c r="P1770" s="6">
        <f>IF(L1770 = 0, 0, E1770/L1770)</f>
        <v>136.90909090909091</v>
      </c>
      <c r="Q1770" t="str">
        <f>MID(N1770,1,FIND("/",N1770,1)-1)</f>
        <v>music</v>
      </c>
      <c r="R1770" t="str">
        <f>MID(N1770,FIND("/",N1770,1)+1,LEN(N1770))</f>
        <v>classical music</v>
      </c>
      <c r="S1770" s="10">
        <f>(((J1770/60)/60)/24)+DATE(1970,1,1)+(-5/24)</f>
        <v>41952.882800925923</v>
      </c>
      <c r="T1770" s="10">
        <f>(((I1770/60)/60)/24)+DATE(1970,1,1)+(-5/24)</f>
        <v>41980.999305555553</v>
      </c>
    </row>
    <row r="1771" spans="1:20" ht="43.2" x14ac:dyDescent="0.3">
      <c r="A1771">
        <v>1006</v>
      </c>
      <c r="B1771" s="3" t="s">
        <v>1006</v>
      </c>
      <c r="C1771" s="3" t="s">
        <v>5115</v>
      </c>
      <c r="D1771">
        <v>4000</v>
      </c>
      <c r="E1771">
        <v>234</v>
      </c>
      <c r="F1771" t="s">
        <v>8219</v>
      </c>
      <c r="G1771" t="s">
        <v>8223</v>
      </c>
      <c r="H1771" t="s">
        <v>8245</v>
      </c>
      <c r="I1771">
        <v>1418368260</v>
      </c>
      <c r="J1771">
        <v>1417654672</v>
      </c>
      <c r="K1771" t="b">
        <v>0</v>
      </c>
      <c r="L1771">
        <v>8</v>
      </c>
      <c r="M1771" t="b">
        <v>0</v>
      </c>
      <c r="N1771" t="s">
        <v>8272</v>
      </c>
      <c r="O1771" s="5">
        <f>((E1771/D1771) *100)</f>
        <v>5.8500000000000005</v>
      </c>
      <c r="P1771" s="6">
        <f>IF(L1771 = 0, 0, E1771/L1771)</f>
        <v>29.25</v>
      </c>
      <c r="Q1771" t="str">
        <f>MID(N1771,1,FIND("/",N1771,1)-1)</f>
        <v>technology</v>
      </c>
      <c r="R1771" t="str">
        <f>MID(N1771,FIND("/",N1771,1)+1,LEN(N1771))</f>
        <v>wearables</v>
      </c>
      <c r="S1771" s="10">
        <f>(((J1771/60)/60)/24)+DATE(1970,1,1)+(-5/24)</f>
        <v>41976.83185185185</v>
      </c>
      <c r="T1771" s="10">
        <f>(((I1771/60)/60)/24)+DATE(1970,1,1)+(-5/24)</f>
        <v>41985.09097222222</v>
      </c>
    </row>
    <row r="1772" spans="1:20" ht="57.6" x14ac:dyDescent="0.3">
      <c r="A1772">
        <v>3695</v>
      </c>
      <c r="B1772" s="3" t="s">
        <v>3691</v>
      </c>
      <c r="C1772" s="3" t="s">
        <v>7804</v>
      </c>
      <c r="D1772">
        <v>4000</v>
      </c>
      <c r="E1772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8270</v>
      </c>
      <c r="O1772" s="5">
        <f>((E1772/D1772) *100)</f>
        <v>100.125</v>
      </c>
      <c r="P1772" s="6">
        <f>IF(L1772 = 0, 0, E1772/L1772)</f>
        <v>121.36363636363636</v>
      </c>
      <c r="Q1772" t="str">
        <f>MID(N1772,1,FIND("/",N1772,1)-1)</f>
        <v>theater</v>
      </c>
      <c r="R1772" t="str">
        <f>MID(N1772,FIND("/",N1772,1)+1,LEN(N1772))</f>
        <v>plays</v>
      </c>
      <c r="S1772" s="10">
        <f>(((J1772/60)/60)/24)+DATE(1970,1,1)+(-5/24)</f>
        <v>41995.662152777775</v>
      </c>
      <c r="T1772" s="10">
        <f>(((I1772/60)/60)/24)+DATE(1970,1,1)+(-5/24)</f>
        <v>42015.662152777775</v>
      </c>
    </row>
    <row r="1773" spans="1:20" ht="43.2" x14ac:dyDescent="0.3">
      <c r="A1773">
        <v>2938</v>
      </c>
      <c r="B1773" s="3" t="s">
        <v>2937</v>
      </c>
      <c r="C1773" s="3" t="s">
        <v>7047</v>
      </c>
      <c r="D1773">
        <v>4000</v>
      </c>
      <c r="E1773">
        <v>4055</v>
      </c>
      <c r="F1773" t="s">
        <v>8218</v>
      </c>
      <c r="G1773" t="s">
        <v>8223</v>
      </c>
      <c r="H1773" t="s">
        <v>8245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8304</v>
      </c>
      <c r="O1773" s="5">
        <f>((E1773/D1773) *100)</f>
        <v>101.375</v>
      </c>
      <c r="P1773" s="6">
        <f>IF(L1773 = 0, 0, E1773/L1773)</f>
        <v>126.71875</v>
      </c>
      <c r="Q1773" t="str">
        <f>MID(N1773,1,FIND("/",N1773,1)-1)</f>
        <v>theater</v>
      </c>
      <c r="R1773" t="str">
        <f>MID(N1773,FIND("/",N1773,1)+1,LEN(N1773))</f>
        <v>musical</v>
      </c>
      <c r="S1773" s="10">
        <f>(((J1773/60)/60)/24)+DATE(1970,1,1)+(-5/24)</f>
        <v>42004.495532407404</v>
      </c>
      <c r="T1773" s="10">
        <f>(((I1773/60)/60)/24)+DATE(1970,1,1)+(-5/24)</f>
        <v>42034.495532407404</v>
      </c>
    </row>
    <row r="1774" spans="1:20" ht="43.2" x14ac:dyDescent="0.3">
      <c r="A1774">
        <v>3104</v>
      </c>
      <c r="B1774" s="3" t="s">
        <v>3103</v>
      </c>
      <c r="C1774" s="3" t="s">
        <v>7213</v>
      </c>
      <c r="D1774">
        <v>4000</v>
      </c>
      <c r="E1774">
        <v>1185</v>
      </c>
      <c r="F1774" t="s">
        <v>8220</v>
      </c>
      <c r="G1774" t="s">
        <v>8225</v>
      </c>
      <c r="H1774" t="s">
        <v>8247</v>
      </c>
      <c r="I1774">
        <v>1422928800</v>
      </c>
      <c r="J1774">
        <v>1420235311</v>
      </c>
      <c r="K1774" t="b">
        <v>0</v>
      </c>
      <c r="L1774">
        <v>5</v>
      </c>
      <c r="M1774" t="b">
        <v>0</v>
      </c>
      <c r="N1774" t="s">
        <v>8302</v>
      </c>
      <c r="O1774" s="5">
        <f>((E1774/D1774) *100)</f>
        <v>29.625</v>
      </c>
      <c r="P1774" s="6">
        <f>IF(L1774 = 0, 0, E1774/L1774)</f>
        <v>237</v>
      </c>
      <c r="Q1774" t="str">
        <f>MID(N1774,1,FIND("/",N1774,1)-1)</f>
        <v>theater</v>
      </c>
      <c r="R1774" t="str">
        <f>MID(N1774,FIND("/",N1774,1)+1,LEN(N1774))</f>
        <v>spaces</v>
      </c>
      <c r="S1774" s="10">
        <f>(((J1774/60)/60)/24)+DATE(1970,1,1)+(-5/24)</f>
        <v>42006.70035879629</v>
      </c>
      <c r="T1774" s="10">
        <f>(((I1774/60)/60)/24)+DATE(1970,1,1)+(-5/24)</f>
        <v>42037.874999999993</v>
      </c>
    </row>
    <row r="1775" spans="1:20" ht="43.2" x14ac:dyDescent="0.3">
      <c r="A1775">
        <v>766</v>
      </c>
      <c r="B1775" s="3" t="s">
        <v>766</v>
      </c>
      <c r="C1775" s="3" t="s">
        <v>4875</v>
      </c>
      <c r="D1775">
        <v>4000</v>
      </c>
      <c r="E1775">
        <v>0</v>
      </c>
      <c r="F1775" t="s">
        <v>8220</v>
      </c>
      <c r="G1775" t="s">
        <v>8228</v>
      </c>
      <c r="H1775" t="s">
        <v>8250</v>
      </c>
      <c r="I1775">
        <v>1424112483</v>
      </c>
      <c r="J1775">
        <v>1421520483</v>
      </c>
      <c r="K1775" t="b">
        <v>0</v>
      </c>
      <c r="L1775">
        <v>0</v>
      </c>
      <c r="M1775" t="b">
        <v>0</v>
      </c>
      <c r="N1775" t="s">
        <v>8274</v>
      </c>
      <c r="O1775" s="5">
        <f>((E1775/D1775) *100)</f>
        <v>0</v>
      </c>
      <c r="P1775" s="6">
        <f>IF(L1775 = 0, 0, E1775/L1775)</f>
        <v>0</v>
      </c>
      <c r="Q1775" t="str">
        <f>MID(N1775,1,FIND("/",N1775,1)-1)</f>
        <v>publishing</v>
      </c>
      <c r="R1775" t="str">
        <f>MID(N1775,FIND("/",N1775,1)+1,LEN(N1775))</f>
        <v>fiction</v>
      </c>
      <c r="S1775" s="10">
        <f>(((J1775/60)/60)/24)+DATE(1970,1,1)+(-5/24)</f>
        <v>42021.57503472222</v>
      </c>
      <c r="T1775" s="10">
        <f>(((I1775/60)/60)/24)+DATE(1970,1,1)+(-5/24)</f>
        <v>42051.57503472222</v>
      </c>
    </row>
    <row r="1776" spans="1:20" ht="43.2" x14ac:dyDescent="0.3">
      <c r="A1776">
        <v>1142</v>
      </c>
      <c r="B1776" s="3" t="s">
        <v>1142</v>
      </c>
      <c r="C1776" s="3" t="s">
        <v>5251</v>
      </c>
      <c r="D1776">
        <v>4000</v>
      </c>
      <c r="E1776">
        <v>0</v>
      </c>
      <c r="F1776" t="s">
        <v>8220</v>
      </c>
      <c r="G1776" t="s">
        <v>8223</v>
      </c>
      <c r="H1776" t="s">
        <v>8245</v>
      </c>
      <c r="I1776">
        <v>1424131727</v>
      </c>
      <c r="J1776">
        <v>1421539727</v>
      </c>
      <c r="K1776" t="b">
        <v>0</v>
      </c>
      <c r="L1776">
        <v>0</v>
      </c>
      <c r="M1776" t="b">
        <v>0</v>
      </c>
      <c r="N1776" t="s">
        <v>8282</v>
      </c>
      <c r="O1776" s="5">
        <f>((E1776/D1776) *100)</f>
        <v>0</v>
      </c>
      <c r="P1776" s="6">
        <f>IF(L1776 = 0, 0, E1776/L1776)</f>
        <v>0</v>
      </c>
      <c r="Q1776" t="str">
        <f>MID(N1776,1,FIND("/",N1776,1)-1)</f>
        <v>games</v>
      </c>
      <c r="R1776" t="str">
        <f>MID(N1776,FIND("/",N1776,1)+1,LEN(N1776))</f>
        <v>mobile games</v>
      </c>
      <c r="S1776" s="10">
        <f>(((J1776/60)/60)/24)+DATE(1970,1,1)+(-5/24)</f>
        <v>42021.797766203708</v>
      </c>
      <c r="T1776" s="10">
        <f>(((I1776/60)/60)/24)+DATE(1970,1,1)+(-5/24)</f>
        <v>42051.797766203708</v>
      </c>
    </row>
    <row r="1777" spans="1:20" ht="43.2" x14ac:dyDescent="0.3">
      <c r="A1777">
        <v>3012</v>
      </c>
      <c r="B1777" s="3" t="s">
        <v>3011</v>
      </c>
      <c r="C1777" s="3" t="s">
        <v>7121</v>
      </c>
      <c r="D1777">
        <v>4000</v>
      </c>
      <c r="E1777">
        <v>4685</v>
      </c>
      <c r="F1777" t="s">
        <v>8218</v>
      </c>
      <c r="G1777" t="s">
        <v>8223</v>
      </c>
      <c r="H1777" t="s">
        <v>8245</v>
      </c>
      <c r="I1777">
        <v>1423587130</v>
      </c>
      <c r="J1777">
        <v>1421772730</v>
      </c>
      <c r="K1777" t="b">
        <v>0</v>
      </c>
      <c r="L1777">
        <v>55</v>
      </c>
      <c r="M1777" t="b">
        <v>1</v>
      </c>
      <c r="N1777" t="s">
        <v>8302</v>
      </c>
      <c r="O1777" s="5">
        <f>((E1777/D1777) *100)</f>
        <v>117.12499999999999</v>
      </c>
      <c r="P1777" s="6">
        <f>IF(L1777 = 0, 0, E1777/L1777)</f>
        <v>85.181818181818187</v>
      </c>
      <c r="Q1777" t="str">
        <f>MID(N1777,1,FIND("/",N1777,1)-1)</f>
        <v>theater</v>
      </c>
      <c r="R1777" t="str">
        <f>MID(N1777,FIND("/",N1777,1)+1,LEN(N1777))</f>
        <v>spaces</v>
      </c>
      <c r="S1777" s="10">
        <f>(((J1777/60)/60)/24)+DATE(1970,1,1)+(-5/24)</f>
        <v>42024.494560185187</v>
      </c>
      <c r="T1777" s="10">
        <f>(((I1777/60)/60)/24)+DATE(1970,1,1)+(-5/24)</f>
        <v>42045.494560185187</v>
      </c>
    </row>
    <row r="1778" spans="1:20" ht="43.2" x14ac:dyDescent="0.3">
      <c r="A1778">
        <v>232</v>
      </c>
      <c r="B1778" s="3" t="s">
        <v>233</v>
      </c>
      <c r="C1778" s="3" t="s">
        <v>4341</v>
      </c>
      <c r="D1778">
        <v>4000</v>
      </c>
      <c r="E1778">
        <v>110</v>
      </c>
      <c r="F1778" t="s">
        <v>8220</v>
      </c>
      <c r="G1778" t="s">
        <v>8224</v>
      </c>
      <c r="H1778" t="s">
        <v>8246</v>
      </c>
      <c r="I1778">
        <v>1425066546</v>
      </c>
      <c r="J1778">
        <v>1422474546</v>
      </c>
      <c r="K1778" t="b">
        <v>0</v>
      </c>
      <c r="L1778">
        <v>7</v>
      </c>
      <c r="M1778" t="b">
        <v>0</v>
      </c>
      <c r="N1778" t="s">
        <v>8267</v>
      </c>
      <c r="O1778" s="5">
        <f>((E1778/D1778) *100)</f>
        <v>2.75</v>
      </c>
      <c r="P1778" s="6">
        <f>IF(L1778 = 0, 0, E1778/L1778)</f>
        <v>15.714285714285714</v>
      </c>
      <c r="Q1778" t="str">
        <f>MID(N1778,1,FIND("/",N1778,1)-1)</f>
        <v>film &amp; video</v>
      </c>
      <c r="R1778" t="str">
        <f>MID(N1778,FIND("/",N1778,1)+1,LEN(N1778))</f>
        <v>drama</v>
      </c>
      <c r="S1778" s="10">
        <f>(((J1778/60)/60)/24)+DATE(1970,1,1)+(-5/24)</f>
        <v>42032.617430555554</v>
      </c>
      <c r="T1778" s="10">
        <f>(((I1778/60)/60)/24)+DATE(1970,1,1)+(-5/24)</f>
        <v>42062.617430555554</v>
      </c>
    </row>
    <row r="1779" spans="1:20" ht="43.2" x14ac:dyDescent="0.3">
      <c r="A1779">
        <v>3381</v>
      </c>
      <c r="B1779" s="3" t="s">
        <v>3379</v>
      </c>
      <c r="C1779" s="3" t="s">
        <v>7490</v>
      </c>
      <c r="D1779">
        <v>4000</v>
      </c>
      <c r="E1779">
        <v>4090</v>
      </c>
      <c r="F1779" t="s">
        <v>8218</v>
      </c>
      <c r="G1779" t="s">
        <v>8223</v>
      </c>
      <c r="H1779" t="s">
        <v>8245</v>
      </c>
      <c r="I1779">
        <v>1426044383</v>
      </c>
      <c r="J1779">
        <v>1423455983</v>
      </c>
      <c r="K1779" t="b">
        <v>0</v>
      </c>
      <c r="L1779">
        <v>48</v>
      </c>
      <c r="M1779" t="b">
        <v>1</v>
      </c>
      <c r="N1779" t="s">
        <v>8270</v>
      </c>
      <c r="O1779" s="5">
        <f>((E1779/D1779) *100)</f>
        <v>102.25</v>
      </c>
      <c r="P1779" s="6">
        <f>IF(L1779 = 0, 0, E1779/L1779)</f>
        <v>85.208333333333329</v>
      </c>
      <c r="Q1779" t="str">
        <f>MID(N1779,1,FIND("/",N1779,1)-1)</f>
        <v>theater</v>
      </c>
      <c r="R1779" t="str">
        <f>MID(N1779,FIND("/",N1779,1)+1,LEN(N1779))</f>
        <v>plays</v>
      </c>
      <c r="S1779" s="10">
        <f>(((J1779/60)/60)/24)+DATE(1970,1,1)+(-5/24)</f>
        <v>42043.976655092592</v>
      </c>
      <c r="T1779" s="10">
        <f>(((I1779/60)/60)/24)+DATE(1970,1,1)+(-5/24)</f>
        <v>42073.934988425921</v>
      </c>
    </row>
    <row r="1780" spans="1:20" ht="57.6" x14ac:dyDescent="0.3">
      <c r="A1780">
        <v>849</v>
      </c>
      <c r="B1780" s="3" t="s">
        <v>849</v>
      </c>
      <c r="C1780" s="3" t="s">
        <v>4958</v>
      </c>
      <c r="D1780">
        <v>4000</v>
      </c>
      <c r="E1780">
        <v>4796</v>
      </c>
      <c r="F1780" t="s">
        <v>8218</v>
      </c>
      <c r="G1780" t="s">
        <v>8223</v>
      </c>
      <c r="H1780" t="s">
        <v>8245</v>
      </c>
      <c r="I1780">
        <v>1426473264</v>
      </c>
      <c r="J1780">
        <v>1424057664</v>
      </c>
      <c r="K1780" t="b">
        <v>0</v>
      </c>
      <c r="L1780">
        <v>115</v>
      </c>
      <c r="M1780" t="b">
        <v>1</v>
      </c>
      <c r="N1780" t="s">
        <v>8276</v>
      </c>
      <c r="O1780" s="5">
        <f>((E1780/D1780) *100)</f>
        <v>119.9</v>
      </c>
      <c r="P1780" s="6">
        <f>IF(L1780 = 0, 0, E1780/L1780)</f>
        <v>41.704347826086959</v>
      </c>
      <c r="Q1780" t="str">
        <f>MID(N1780,1,FIND("/",N1780,1)-1)</f>
        <v>music</v>
      </c>
      <c r="R1780" t="str">
        <f>MID(N1780,FIND("/",N1780,1)+1,LEN(N1780))</f>
        <v>metal</v>
      </c>
      <c r="S1780" s="10">
        <f>(((J1780/60)/60)/24)+DATE(1970,1,1)+(-5/24)</f>
        <v>42050.94055555555</v>
      </c>
      <c r="T1780" s="10">
        <f>(((I1780/60)/60)/24)+DATE(1970,1,1)+(-5/24)</f>
        <v>42078.898888888885</v>
      </c>
    </row>
    <row r="1781" spans="1:20" ht="43.2" x14ac:dyDescent="0.3">
      <c r="A1781">
        <v>327</v>
      </c>
      <c r="B1781" s="3" t="s">
        <v>327</v>
      </c>
      <c r="C1781" s="3" t="s">
        <v>4436</v>
      </c>
      <c r="D1781">
        <v>4000</v>
      </c>
      <c r="E1781">
        <v>5456</v>
      </c>
      <c r="F1781" t="s">
        <v>8218</v>
      </c>
      <c r="G1781" t="s">
        <v>8223</v>
      </c>
      <c r="H1781" t="s">
        <v>8245</v>
      </c>
      <c r="I1781">
        <v>1427011200</v>
      </c>
      <c r="J1781">
        <v>1424669929</v>
      </c>
      <c r="K1781" t="b">
        <v>1</v>
      </c>
      <c r="L1781">
        <v>34</v>
      </c>
      <c r="M1781" t="b">
        <v>1</v>
      </c>
      <c r="N1781" t="s">
        <v>8268</v>
      </c>
      <c r="O1781" s="5">
        <f>((E1781/D1781) *100)</f>
        <v>136.4</v>
      </c>
      <c r="P1781" s="6">
        <f>IF(L1781 = 0, 0, E1781/L1781)</f>
        <v>160.47058823529412</v>
      </c>
      <c r="Q1781" t="str">
        <f>MID(N1781,1,FIND("/",N1781,1)-1)</f>
        <v>film &amp; video</v>
      </c>
      <c r="R1781" t="str">
        <f>MID(N1781,FIND("/",N1781,1)+1,LEN(N1781))</f>
        <v>documentary</v>
      </c>
      <c r="S1781" s="10">
        <f>(((J1781/60)/60)/24)+DATE(1970,1,1)+(-5/24)</f>
        <v>42058.026956018519</v>
      </c>
      <c r="T1781" s="10">
        <f>(((I1781/60)/60)/24)+DATE(1970,1,1)+(-5/24)</f>
        <v>42085.124999999993</v>
      </c>
    </row>
    <row r="1782" spans="1:20" ht="57.6" x14ac:dyDescent="0.3">
      <c r="A1782">
        <v>3416</v>
      </c>
      <c r="B1782" s="3" t="s">
        <v>3414</v>
      </c>
      <c r="C1782" s="3" t="s">
        <v>7525</v>
      </c>
      <c r="D1782">
        <v>4000</v>
      </c>
      <c r="E1782">
        <v>4784</v>
      </c>
      <c r="F1782" t="s">
        <v>8218</v>
      </c>
      <c r="G1782" t="s">
        <v>8224</v>
      </c>
      <c r="H1782" t="s">
        <v>8246</v>
      </c>
      <c r="I1782">
        <v>1429813800</v>
      </c>
      <c r="J1782">
        <v>1427363645</v>
      </c>
      <c r="K1782" t="b">
        <v>0</v>
      </c>
      <c r="L1782">
        <v>30</v>
      </c>
      <c r="M1782" t="b">
        <v>1</v>
      </c>
      <c r="N1782" t="s">
        <v>8270</v>
      </c>
      <c r="O1782" s="5">
        <f>((E1782/D1782) *100)</f>
        <v>119.6</v>
      </c>
      <c r="P1782" s="6">
        <f>IF(L1782 = 0, 0, E1782/L1782)</f>
        <v>159.46666666666667</v>
      </c>
      <c r="Q1782" t="str">
        <f>MID(N1782,1,FIND("/",N1782,1)-1)</f>
        <v>theater</v>
      </c>
      <c r="R1782" t="str">
        <f>MID(N1782,FIND("/",N1782,1)+1,LEN(N1782))</f>
        <v>plays</v>
      </c>
      <c r="S1782" s="10">
        <f>(((J1782/60)/60)/24)+DATE(1970,1,1)+(-5/24)</f>
        <v>42089.204224537032</v>
      </c>
      <c r="T1782" s="10">
        <f>(((I1782/60)/60)/24)+DATE(1970,1,1)+(-5/24)</f>
        <v>42117.562499999993</v>
      </c>
    </row>
    <row r="1783" spans="1:20" ht="43.2" x14ac:dyDescent="0.3">
      <c r="A1783">
        <v>3717</v>
      </c>
      <c r="B1783" s="3" t="s">
        <v>3713</v>
      </c>
      <c r="C1783" s="3" t="s">
        <v>7826</v>
      </c>
      <c r="D1783">
        <v>4000</v>
      </c>
      <c r="E1783">
        <v>4030</v>
      </c>
      <c r="F1783" t="s">
        <v>8218</v>
      </c>
      <c r="G1783" t="s">
        <v>8224</v>
      </c>
      <c r="H1783" t="s">
        <v>8246</v>
      </c>
      <c r="I1783">
        <v>1431204449</v>
      </c>
      <c r="J1783">
        <v>1428526049</v>
      </c>
      <c r="K1783" t="b">
        <v>0</v>
      </c>
      <c r="L1783">
        <v>13</v>
      </c>
      <c r="M1783" t="b">
        <v>1</v>
      </c>
      <c r="N1783" t="s">
        <v>8270</v>
      </c>
      <c r="O1783" s="5">
        <f>((E1783/D1783) *100)</f>
        <v>100.75</v>
      </c>
      <c r="P1783" s="6">
        <f>IF(L1783 = 0, 0, E1783/L1783)</f>
        <v>310</v>
      </c>
      <c r="Q1783" t="str">
        <f>MID(N1783,1,FIND("/",N1783,1)-1)</f>
        <v>theater</v>
      </c>
      <c r="R1783" t="str">
        <f>MID(N1783,FIND("/",N1783,1)+1,LEN(N1783))</f>
        <v>plays</v>
      </c>
      <c r="S1783" s="10">
        <f>(((J1783/60)/60)/24)+DATE(1970,1,1)+(-5/24)</f>
        <v>42102.657974537033</v>
      </c>
      <c r="T1783" s="10">
        <f>(((I1783/60)/60)/24)+DATE(1970,1,1)+(-5/24)</f>
        <v>42133.657974537033</v>
      </c>
    </row>
    <row r="1784" spans="1:20" ht="43.2" x14ac:dyDescent="0.3">
      <c r="A1784">
        <v>124</v>
      </c>
      <c r="B1784" s="3" t="s">
        <v>125</v>
      </c>
      <c r="C1784" s="3" t="s">
        <v>4234</v>
      </c>
      <c r="D1784">
        <v>4000</v>
      </c>
      <c r="E1784">
        <v>0</v>
      </c>
      <c r="F1784" t="s">
        <v>8219</v>
      </c>
      <c r="G1784" t="s">
        <v>8223</v>
      </c>
      <c r="H1784" t="s">
        <v>8245</v>
      </c>
      <c r="I1784">
        <v>1431728242</v>
      </c>
      <c r="J1784">
        <v>1429568242</v>
      </c>
      <c r="K1784" t="b">
        <v>0</v>
      </c>
      <c r="L1784">
        <v>0</v>
      </c>
      <c r="M1784" t="b">
        <v>0</v>
      </c>
      <c r="N1784" t="s">
        <v>8266</v>
      </c>
      <c r="O1784" s="5">
        <f>((E1784/D1784) *100)</f>
        <v>0</v>
      </c>
      <c r="P1784" s="6">
        <f>IF(L1784 = 0, 0, E1784/L1784)</f>
        <v>0</v>
      </c>
      <c r="Q1784" t="str">
        <f>MID(N1784,1,FIND("/",N1784,1)-1)</f>
        <v>film &amp; video</v>
      </c>
      <c r="R1784" t="str">
        <f>MID(N1784,FIND("/",N1784,1)+1,LEN(N1784))</f>
        <v>science fiction</v>
      </c>
      <c r="S1784" s="10">
        <f>(((J1784/60)/60)/24)+DATE(1970,1,1)+(-5/24)</f>
        <v>42114.720393518517</v>
      </c>
      <c r="T1784" s="10">
        <f>(((I1784/60)/60)/24)+DATE(1970,1,1)+(-5/24)</f>
        <v>42139.720393518517</v>
      </c>
    </row>
    <row r="1785" spans="1:20" ht="43.2" x14ac:dyDescent="0.3">
      <c r="A1785">
        <v>3589</v>
      </c>
      <c r="B1785" s="3" t="s">
        <v>3587</v>
      </c>
      <c r="C1785" s="3" t="s">
        <v>7698</v>
      </c>
      <c r="D1785">
        <v>4000</v>
      </c>
      <c r="E1785">
        <v>5100</v>
      </c>
      <c r="F1785" t="s">
        <v>8218</v>
      </c>
      <c r="G1785" t="s">
        <v>8223</v>
      </c>
      <c r="H1785" t="s">
        <v>8245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8270</v>
      </c>
      <c r="O1785" s="5">
        <f>((E1785/D1785) *100)</f>
        <v>127.49999999999999</v>
      </c>
      <c r="P1785" s="6">
        <f>IF(L1785 = 0, 0, E1785/L1785)</f>
        <v>82.258064516129039</v>
      </c>
      <c r="Q1785" t="str">
        <f>MID(N1785,1,FIND("/",N1785,1)-1)</f>
        <v>theater</v>
      </c>
      <c r="R1785" t="str">
        <f>MID(N1785,FIND("/",N1785,1)+1,LEN(N1785))</f>
        <v>plays</v>
      </c>
      <c r="S1785" s="10">
        <f>(((J1785/60)/60)/24)+DATE(1970,1,1)+(-5/24)</f>
        <v>42125.439201388886</v>
      </c>
      <c r="T1785" s="10">
        <f>(((I1785/60)/60)/24)+DATE(1970,1,1)+(-5/24)</f>
        <v>42150.439201388886</v>
      </c>
    </row>
    <row r="1786" spans="1:20" ht="43.2" x14ac:dyDescent="0.3">
      <c r="A1786">
        <v>1387</v>
      </c>
      <c r="B1786" s="3" t="s">
        <v>1387</v>
      </c>
      <c r="C1786" s="3" t="s">
        <v>5496</v>
      </c>
      <c r="D1786">
        <v>4000</v>
      </c>
      <c r="E1786">
        <v>5465</v>
      </c>
      <c r="F1786" t="s">
        <v>8218</v>
      </c>
      <c r="G1786" t="s">
        <v>8223</v>
      </c>
      <c r="H1786" t="s">
        <v>8245</v>
      </c>
      <c r="I1786">
        <v>1433305800</v>
      </c>
      <c r="J1786">
        <v>1430604395</v>
      </c>
      <c r="K1786" t="b">
        <v>0</v>
      </c>
      <c r="L1786">
        <v>78</v>
      </c>
      <c r="M1786" t="b">
        <v>1</v>
      </c>
      <c r="N1786" t="s">
        <v>8275</v>
      </c>
      <c r="O1786" s="5">
        <f>((E1786/D1786) *100)</f>
        <v>136.625</v>
      </c>
      <c r="P1786" s="6">
        <f>IF(L1786 = 0, 0, E1786/L1786)</f>
        <v>70.064102564102569</v>
      </c>
      <c r="Q1786" t="str">
        <f>MID(N1786,1,FIND("/",N1786,1)-1)</f>
        <v>music</v>
      </c>
      <c r="R1786" t="str">
        <f>MID(N1786,FIND("/",N1786,1)+1,LEN(N1786))</f>
        <v>rock</v>
      </c>
      <c r="S1786" s="10">
        <f>(((J1786/60)/60)/24)+DATE(1970,1,1)+(-5/24)</f>
        <v>42126.712905092594</v>
      </c>
      <c r="T1786" s="10">
        <f>(((I1786/60)/60)/24)+DATE(1970,1,1)+(-5/24)</f>
        <v>42157.979166666664</v>
      </c>
    </row>
    <row r="1787" spans="1:20" ht="43.2" x14ac:dyDescent="0.3">
      <c r="A1787">
        <v>859</v>
      </c>
      <c r="B1787" s="3" t="s">
        <v>859</v>
      </c>
      <c r="C1787" s="3" t="s">
        <v>4968</v>
      </c>
      <c r="D1787">
        <v>4000</v>
      </c>
      <c r="E1787">
        <v>4187</v>
      </c>
      <c r="F1787" t="s">
        <v>8218</v>
      </c>
      <c r="G1787" t="s">
        <v>8223</v>
      </c>
      <c r="H1787" t="s">
        <v>8245</v>
      </c>
      <c r="I1787">
        <v>1433376000</v>
      </c>
      <c r="J1787">
        <v>1430768468</v>
      </c>
      <c r="K1787" t="b">
        <v>0</v>
      </c>
      <c r="L1787">
        <v>98</v>
      </c>
      <c r="M1787" t="b">
        <v>1</v>
      </c>
      <c r="N1787" t="s">
        <v>8276</v>
      </c>
      <c r="O1787" s="5">
        <f>((E1787/D1787) *100)</f>
        <v>104.67500000000001</v>
      </c>
      <c r="P1787" s="6">
        <f>IF(L1787 = 0, 0, E1787/L1787)</f>
        <v>42.724489795918366</v>
      </c>
      <c r="Q1787" t="str">
        <f>MID(N1787,1,FIND("/",N1787,1)-1)</f>
        <v>music</v>
      </c>
      <c r="R1787" t="str">
        <f>MID(N1787,FIND("/",N1787,1)+1,LEN(N1787))</f>
        <v>metal</v>
      </c>
      <c r="S1787" s="10">
        <f>(((J1787/60)/60)/24)+DATE(1970,1,1)+(-5/24)</f>
        <v>42128.611898148149</v>
      </c>
      <c r="T1787" s="10">
        <f>(((I1787/60)/60)/24)+DATE(1970,1,1)+(-5/24)</f>
        <v>42158.791666666664</v>
      </c>
    </row>
    <row r="1788" spans="1:20" ht="43.2" x14ac:dyDescent="0.3">
      <c r="A1788">
        <v>2171</v>
      </c>
      <c r="B1788" s="3" t="s">
        <v>2171</v>
      </c>
      <c r="C1788" s="3" t="s">
        <v>6280</v>
      </c>
      <c r="D1788">
        <v>4000</v>
      </c>
      <c r="E1788">
        <v>4243</v>
      </c>
      <c r="F1788" t="s">
        <v>8218</v>
      </c>
      <c r="G1788" t="s">
        <v>8223</v>
      </c>
      <c r="H1788" t="s">
        <v>8245</v>
      </c>
      <c r="I1788">
        <v>1434949200</v>
      </c>
      <c r="J1788">
        <v>1431903495</v>
      </c>
      <c r="K1788" t="b">
        <v>0</v>
      </c>
      <c r="L1788">
        <v>47</v>
      </c>
      <c r="M1788" t="b">
        <v>1</v>
      </c>
      <c r="N1788" t="s">
        <v>8275</v>
      </c>
      <c r="O1788" s="5">
        <f>((E1788/D1788) *100)</f>
        <v>106.075</v>
      </c>
      <c r="P1788" s="6">
        <f>IF(L1788 = 0, 0, E1788/L1788)</f>
        <v>90.276595744680847</v>
      </c>
      <c r="Q1788" t="str">
        <f>MID(N1788,1,FIND("/",N1788,1)-1)</f>
        <v>music</v>
      </c>
      <c r="R1788" t="str">
        <f>MID(N1788,FIND("/",N1788,1)+1,LEN(N1788))</f>
        <v>rock</v>
      </c>
      <c r="S1788" s="10">
        <f>(((J1788/60)/60)/24)+DATE(1970,1,1)+(-5/24)</f>
        <v>42141.748784722215</v>
      </c>
      <c r="T1788" s="10">
        <f>(((I1788/60)/60)/24)+DATE(1970,1,1)+(-5/24)</f>
        <v>42176.999999999993</v>
      </c>
    </row>
    <row r="1789" spans="1:20" ht="57.6" x14ac:dyDescent="0.3">
      <c r="A1789">
        <v>3221</v>
      </c>
      <c r="B1789" s="3" t="s">
        <v>3220</v>
      </c>
      <c r="C1789" s="3" t="s">
        <v>7330</v>
      </c>
      <c r="D1789">
        <v>4000</v>
      </c>
      <c r="E1789">
        <v>4137</v>
      </c>
      <c r="F1789" t="s">
        <v>8218</v>
      </c>
      <c r="G1789" t="s">
        <v>8224</v>
      </c>
      <c r="H1789" t="s">
        <v>8246</v>
      </c>
      <c r="I1789">
        <v>1436114603</v>
      </c>
      <c r="J1789">
        <v>1433090603</v>
      </c>
      <c r="K1789" t="b">
        <v>1</v>
      </c>
      <c r="L1789">
        <v>113</v>
      </c>
      <c r="M1789" t="b">
        <v>1</v>
      </c>
      <c r="N1789" t="s">
        <v>8270</v>
      </c>
      <c r="O1789" s="5">
        <f>((E1789/D1789) *100)</f>
        <v>103.42499999999998</v>
      </c>
      <c r="P1789" s="6">
        <f>IF(L1789 = 0, 0, E1789/L1789)</f>
        <v>36.610619469026545</v>
      </c>
      <c r="Q1789" t="str">
        <f>MID(N1789,1,FIND("/",N1789,1)-1)</f>
        <v>theater</v>
      </c>
      <c r="R1789" t="str">
        <f>MID(N1789,FIND("/",N1789,1)+1,LEN(N1789))</f>
        <v>plays</v>
      </c>
      <c r="S1789" s="10">
        <f>(((J1789/60)/60)/24)+DATE(1970,1,1)+(-5/24)</f>
        <v>42155.488460648143</v>
      </c>
      <c r="T1789" s="10">
        <f>(((I1789/60)/60)/24)+DATE(1970,1,1)+(-5/24)</f>
        <v>42190.488460648143</v>
      </c>
    </row>
    <row r="1790" spans="1:20" ht="43.2" x14ac:dyDescent="0.3">
      <c r="A1790">
        <v>2398</v>
      </c>
      <c r="B1790" s="3" t="s">
        <v>2398</v>
      </c>
      <c r="C1790" s="3" t="s">
        <v>6507</v>
      </c>
      <c r="D1790">
        <v>4000</v>
      </c>
      <c r="E1790">
        <v>0</v>
      </c>
      <c r="F1790" t="s">
        <v>8219</v>
      </c>
      <c r="G1790" t="s">
        <v>8223</v>
      </c>
      <c r="H1790" t="s">
        <v>8245</v>
      </c>
      <c r="I1790">
        <v>1435874384</v>
      </c>
      <c r="J1790">
        <v>1433282384</v>
      </c>
      <c r="K1790" t="b">
        <v>0</v>
      </c>
      <c r="L1790">
        <v>0</v>
      </c>
      <c r="M1790" t="b">
        <v>0</v>
      </c>
      <c r="N1790" t="s">
        <v>8271</v>
      </c>
      <c r="O1790" s="5">
        <f>((E1790/D1790) *100)</f>
        <v>0</v>
      </c>
      <c r="P1790" s="6">
        <f>IF(L1790 = 0, 0, E1790/L1790)</f>
        <v>0</v>
      </c>
      <c r="Q1790" t="str">
        <f>MID(N1790,1,FIND("/",N1790,1)-1)</f>
        <v>technology</v>
      </c>
      <c r="R1790" t="str">
        <f>MID(N1790,FIND("/",N1790,1)+1,LEN(N1790))</f>
        <v>web</v>
      </c>
      <c r="S1790" s="10">
        <f>(((J1790/60)/60)/24)+DATE(1970,1,1)+(-5/24)</f>
        <v>42157.708148148151</v>
      </c>
      <c r="T1790" s="10">
        <f>(((I1790/60)/60)/24)+DATE(1970,1,1)+(-5/24)</f>
        <v>42187.708148148151</v>
      </c>
    </row>
    <row r="1791" spans="1:20" ht="43.2" x14ac:dyDescent="0.3">
      <c r="A1791">
        <v>2109</v>
      </c>
      <c r="B1791" s="3" t="s">
        <v>2109</v>
      </c>
      <c r="C1791" s="3" t="s">
        <v>6218</v>
      </c>
      <c r="D1791">
        <v>4000</v>
      </c>
      <c r="E1791">
        <v>4261</v>
      </c>
      <c r="F1791" t="s">
        <v>8218</v>
      </c>
      <c r="G1791" t="s">
        <v>8223</v>
      </c>
      <c r="H1791" t="s">
        <v>8245</v>
      </c>
      <c r="I1791">
        <v>1436115617</v>
      </c>
      <c r="J1791">
        <v>1433523617</v>
      </c>
      <c r="K1791" t="b">
        <v>0</v>
      </c>
      <c r="L1791">
        <v>40</v>
      </c>
      <c r="M1791" t="b">
        <v>1</v>
      </c>
      <c r="N1791" t="s">
        <v>8278</v>
      </c>
      <c r="O1791" s="5">
        <f>((E1791/D1791) *100)</f>
        <v>106.52500000000001</v>
      </c>
      <c r="P1791" s="6">
        <f>IF(L1791 = 0, 0, E1791/L1791)</f>
        <v>106.52500000000001</v>
      </c>
      <c r="Q1791" t="str">
        <f>MID(N1791,1,FIND("/",N1791,1)-1)</f>
        <v>music</v>
      </c>
      <c r="R1791" t="str">
        <f>MID(N1791,FIND("/",N1791,1)+1,LEN(N1791))</f>
        <v>indie rock</v>
      </c>
      <c r="S1791" s="10">
        <f>(((J1791/60)/60)/24)+DATE(1970,1,1)+(-5/24)</f>
        <v>42160.500196759262</v>
      </c>
      <c r="T1791" s="10">
        <f>(((I1791/60)/60)/24)+DATE(1970,1,1)+(-5/24)</f>
        <v>42190.500196759262</v>
      </c>
    </row>
    <row r="1792" spans="1:20" ht="43.2" x14ac:dyDescent="0.3">
      <c r="A1792">
        <v>2767</v>
      </c>
      <c r="B1792" s="3" t="s">
        <v>2766</v>
      </c>
      <c r="C1792" s="3" t="s">
        <v>6876</v>
      </c>
      <c r="D1792">
        <v>4000</v>
      </c>
      <c r="E1792">
        <v>34</v>
      </c>
      <c r="F1792" t="s">
        <v>8220</v>
      </c>
      <c r="G1792" t="s">
        <v>8228</v>
      </c>
      <c r="H1792" t="s">
        <v>8250</v>
      </c>
      <c r="I1792">
        <v>1439766050</v>
      </c>
      <c r="J1792">
        <v>1434582050</v>
      </c>
      <c r="K1792" t="b">
        <v>0</v>
      </c>
      <c r="L1792">
        <v>3</v>
      </c>
      <c r="M1792" t="b">
        <v>0</v>
      </c>
      <c r="N1792" t="s">
        <v>8303</v>
      </c>
      <c r="O1792" s="5">
        <f>((E1792/D1792) *100)</f>
        <v>0.85000000000000009</v>
      </c>
      <c r="P1792" s="6">
        <f>IF(L1792 = 0, 0, E1792/L1792)</f>
        <v>11.333333333333334</v>
      </c>
      <c r="Q1792" t="str">
        <f>MID(N1792,1,FIND("/",N1792,1)-1)</f>
        <v>publishing</v>
      </c>
      <c r="R1792" t="str">
        <f>MID(N1792,FIND("/",N1792,1)+1,LEN(N1792))</f>
        <v>children's books</v>
      </c>
      <c r="S1792" s="10">
        <f>(((J1792/60)/60)/24)+DATE(1970,1,1)+(-5/24)</f>
        <v>42172.750578703701</v>
      </c>
      <c r="T1792" s="10">
        <f>(((I1792/60)/60)/24)+DATE(1970,1,1)+(-5/24)</f>
        <v>42232.750578703701</v>
      </c>
    </row>
    <row r="1793" spans="1:20" ht="43.2" x14ac:dyDescent="0.3">
      <c r="A1793">
        <v>1737</v>
      </c>
      <c r="B1793" s="3" t="s">
        <v>1737</v>
      </c>
      <c r="C1793" s="3" t="s">
        <v>5846</v>
      </c>
      <c r="D1793">
        <v>4000</v>
      </c>
      <c r="E1793">
        <v>850</v>
      </c>
      <c r="F1793" t="s">
        <v>8220</v>
      </c>
      <c r="G1793" t="s">
        <v>8223</v>
      </c>
      <c r="H1793" t="s">
        <v>8245</v>
      </c>
      <c r="I1793">
        <v>1437432392</v>
      </c>
      <c r="J1793">
        <v>1434840392</v>
      </c>
      <c r="K1793" t="b">
        <v>0</v>
      </c>
      <c r="L1793">
        <v>15</v>
      </c>
      <c r="M1793" t="b">
        <v>0</v>
      </c>
      <c r="N1793" t="s">
        <v>8292</v>
      </c>
      <c r="O1793" s="5">
        <f>((E1793/D1793) *100)</f>
        <v>21.25</v>
      </c>
      <c r="P1793" s="6">
        <f>IF(L1793 = 0, 0, E1793/L1793)</f>
        <v>56.666666666666664</v>
      </c>
      <c r="Q1793" t="str">
        <f>MID(N1793,1,FIND("/",N1793,1)-1)</f>
        <v>music</v>
      </c>
      <c r="R1793" t="str">
        <f>MID(N1793,FIND("/",N1793,1)+1,LEN(N1793))</f>
        <v>faith</v>
      </c>
      <c r="S1793" s="10">
        <f>(((J1793/60)/60)/24)+DATE(1970,1,1)+(-5/24)</f>
        <v>42175.740648148152</v>
      </c>
      <c r="T1793" s="10">
        <f>(((I1793/60)/60)/24)+DATE(1970,1,1)+(-5/24)</f>
        <v>42205.740648148152</v>
      </c>
    </row>
    <row r="1794" spans="1:20" ht="28.8" x14ac:dyDescent="0.3">
      <c r="A1794">
        <v>3759</v>
      </c>
      <c r="B1794" s="3" t="s">
        <v>3755</v>
      </c>
      <c r="C1794" s="3" t="s">
        <v>7868</v>
      </c>
      <c r="D1794">
        <v>4000</v>
      </c>
      <c r="E1794">
        <v>4409.7700000000004</v>
      </c>
      <c r="F1794" t="s">
        <v>8218</v>
      </c>
      <c r="G1794" t="s">
        <v>8223</v>
      </c>
      <c r="H1794" t="s">
        <v>8245</v>
      </c>
      <c r="I1794">
        <v>1440556553</v>
      </c>
      <c r="J1794">
        <v>1435372553</v>
      </c>
      <c r="K1794" t="b">
        <v>0</v>
      </c>
      <c r="L1794">
        <v>88</v>
      </c>
      <c r="M1794" t="b">
        <v>1</v>
      </c>
      <c r="N1794" t="s">
        <v>8304</v>
      </c>
      <c r="O1794" s="5">
        <f>((E1794/D1794) *100)</f>
        <v>110.24425000000002</v>
      </c>
      <c r="P1794" s="6">
        <f>IF(L1794 = 0, 0, E1794/L1794)</f>
        <v>50.111022727272733</v>
      </c>
      <c r="Q1794" t="str">
        <f>MID(N1794,1,FIND("/",N1794,1)-1)</f>
        <v>theater</v>
      </c>
      <c r="R1794" t="str">
        <f>MID(N1794,FIND("/",N1794,1)+1,LEN(N1794))</f>
        <v>musical</v>
      </c>
      <c r="S1794" s="10">
        <f>(((J1794/60)/60)/24)+DATE(1970,1,1)+(-5/24)</f>
        <v>42181.899918981479</v>
      </c>
      <c r="T1794" s="10">
        <f>(((I1794/60)/60)/24)+DATE(1970,1,1)+(-5/24)</f>
        <v>42241.899918981479</v>
      </c>
    </row>
    <row r="1795" spans="1:20" ht="43.2" x14ac:dyDescent="0.3">
      <c r="A1795">
        <v>3305</v>
      </c>
      <c r="B1795" s="3" t="s">
        <v>3304</v>
      </c>
      <c r="C1795" s="3" t="s">
        <v>7414</v>
      </c>
      <c r="D1795">
        <v>4000</v>
      </c>
      <c r="E1795">
        <v>4081</v>
      </c>
      <c r="F1795" t="s">
        <v>8218</v>
      </c>
      <c r="G1795" t="s">
        <v>8223</v>
      </c>
      <c r="H1795" t="s">
        <v>8245</v>
      </c>
      <c r="I1795">
        <v>1438374748</v>
      </c>
      <c r="J1795">
        <v>1435782748</v>
      </c>
      <c r="K1795" t="b">
        <v>0</v>
      </c>
      <c r="L1795">
        <v>20</v>
      </c>
      <c r="M1795" t="b">
        <v>1</v>
      </c>
      <c r="N1795" t="s">
        <v>8270</v>
      </c>
      <c r="O1795" s="5">
        <f>((E1795/D1795) *100)</f>
        <v>102.02500000000001</v>
      </c>
      <c r="P1795" s="6">
        <f>IF(L1795 = 0, 0, E1795/L1795)</f>
        <v>204.05</v>
      </c>
      <c r="Q1795" t="str">
        <f>MID(N1795,1,FIND("/",N1795,1)-1)</f>
        <v>theater</v>
      </c>
      <c r="R1795" t="str">
        <f>MID(N1795,FIND("/",N1795,1)+1,LEN(N1795))</f>
        <v>plays</v>
      </c>
      <c r="S1795" s="10">
        <f>(((J1795/60)/60)/24)+DATE(1970,1,1)+(-5/24)</f>
        <v>42186.647546296292</v>
      </c>
      <c r="T1795" s="10">
        <f>(((I1795/60)/60)/24)+DATE(1970,1,1)+(-5/24)</f>
        <v>42216.647546296292</v>
      </c>
    </row>
    <row r="1796" spans="1:20" ht="43.2" x14ac:dyDescent="0.3">
      <c r="A1796">
        <v>2528</v>
      </c>
      <c r="B1796" s="3" t="s">
        <v>2527</v>
      </c>
      <c r="C1796" s="3" t="s">
        <v>6637</v>
      </c>
      <c r="D1796">
        <v>4000</v>
      </c>
      <c r="E1796">
        <v>4289.99</v>
      </c>
      <c r="F1796" t="s">
        <v>8218</v>
      </c>
      <c r="G1796" t="s">
        <v>8224</v>
      </c>
      <c r="H1796" t="s">
        <v>8246</v>
      </c>
      <c r="I1796">
        <v>1440068400</v>
      </c>
      <c r="J1796">
        <v>1438459303</v>
      </c>
      <c r="K1796" t="b">
        <v>0</v>
      </c>
      <c r="L1796">
        <v>81</v>
      </c>
      <c r="M1796" t="b">
        <v>1</v>
      </c>
      <c r="N1796" t="s">
        <v>8299</v>
      </c>
      <c r="O1796" s="5">
        <f>((E1796/D1796) *100)</f>
        <v>107.24974999999999</v>
      </c>
      <c r="P1796" s="6">
        <f>IF(L1796 = 0, 0, E1796/L1796)</f>
        <v>52.962839506172834</v>
      </c>
      <c r="Q1796" t="str">
        <f>MID(N1796,1,FIND("/",N1796,1)-1)</f>
        <v>music</v>
      </c>
      <c r="R1796" t="str">
        <f>MID(N1796,FIND("/",N1796,1)+1,LEN(N1796))</f>
        <v>classical music</v>
      </c>
      <c r="S1796" s="10">
        <f>(((J1796/60)/60)/24)+DATE(1970,1,1)+(-5/24)</f>
        <v>42217.626192129632</v>
      </c>
      <c r="T1796" s="10">
        <f>(((I1796/60)/60)/24)+DATE(1970,1,1)+(-5/24)</f>
        <v>42236.249999999993</v>
      </c>
    </row>
    <row r="1797" spans="1:20" ht="57.6" x14ac:dyDescent="0.3">
      <c r="A1797">
        <v>2981</v>
      </c>
      <c r="B1797" s="3" t="s">
        <v>2980</v>
      </c>
      <c r="C1797" s="3" t="s">
        <v>7090</v>
      </c>
      <c r="D1797">
        <v>4000</v>
      </c>
      <c r="E1797">
        <v>5157</v>
      </c>
      <c r="F1797" t="s">
        <v>8218</v>
      </c>
      <c r="G1797" t="s">
        <v>8240</v>
      </c>
      <c r="H1797" t="s">
        <v>8248</v>
      </c>
      <c r="I1797">
        <v>1443014756</v>
      </c>
      <c r="J1797">
        <v>1439126756</v>
      </c>
      <c r="K1797" t="b">
        <v>1</v>
      </c>
      <c r="L1797">
        <v>97</v>
      </c>
      <c r="M1797" t="b">
        <v>1</v>
      </c>
      <c r="N1797" t="s">
        <v>8302</v>
      </c>
      <c r="O1797" s="5">
        <f>((E1797/D1797) *100)</f>
        <v>128.92500000000001</v>
      </c>
      <c r="P1797" s="6">
        <f>IF(L1797 = 0, 0, E1797/L1797)</f>
        <v>53.164948453608247</v>
      </c>
      <c r="Q1797" t="str">
        <f>MID(N1797,1,FIND("/",N1797,1)-1)</f>
        <v>theater</v>
      </c>
      <c r="R1797" t="str">
        <f>MID(N1797,FIND("/",N1797,1)+1,LEN(N1797))</f>
        <v>spaces</v>
      </c>
      <c r="S1797" s="10">
        <f>(((J1797/60)/60)/24)+DATE(1970,1,1)+(-5/24)</f>
        <v>42225.351342592585</v>
      </c>
      <c r="T1797" s="10">
        <f>(((I1797/60)/60)/24)+DATE(1970,1,1)+(-5/24)</f>
        <v>42270.351342592585</v>
      </c>
    </row>
    <row r="1798" spans="1:20" ht="43.2" x14ac:dyDescent="0.3">
      <c r="A1798">
        <v>4026</v>
      </c>
      <c r="B1798" s="3" t="s">
        <v>4021</v>
      </c>
      <c r="C1798" s="3" t="s">
        <v>8130</v>
      </c>
      <c r="D1798">
        <v>4000</v>
      </c>
      <c r="E1798">
        <v>0</v>
      </c>
      <c r="F1798" t="s">
        <v>8220</v>
      </c>
      <c r="G1798" t="s">
        <v>8223</v>
      </c>
      <c r="H1798" t="s">
        <v>8245</v>
      </c>
      <c r="I1798">
        <v>1449247439</v>
      </c>
      <c r="J1798">
        <v>1444059839</v>
      </c>
      <c r="K1798" t="b">
        <v>0</v>
      </c>
      <c r="L1798">
        <v>0</v>
      </c>
      <c r="M1798" t="b">
        <v>0</v>
      </c>
      <c r="N1798" t="s">
        <v>8270</v>
      </c>
      <c r="O1798" s="5">
        <f>((E1798/D1798) *100)</f>
        <v>0</v>
      </c>
      <c r="P1798" s="6">
        <f>IF(L1798 = 0, 0, E1798/L1798)</f>
        <v>0</v>
      </c>
      <c r="Q1798" t="str">
        <f>MID(N1798,1,FIND("/",N1798,1)-1)</f>
        <v>theater</v>
      </c>
      <c r="R1798" t="str">
        <f>MID(N1798,FIND("/",N1798,1)+1,LEN(N1798))</f>
        <v>plays</v>
      </c>
      <c r="S1798" s="10">
        <f>(((J1798/60)/60)/24)+DATE(1970,1,1)+(-5/24)</f>
        <v>42282.447210648148</v>
      </c>
      <c r="T1798" s="10">
        <f>(((I1798/60)/60)/24)+DATE(1970,1,1)+(-5/24)</f>
        <v>42342.488877314812</v>
      </c>
    </row>
    <row r="1799" spans="1:20" ht="43.2" x14ac:dyDescent="0.3">
      <c r="A1799">
        <v>1732</v>
      </c>
      <c r="B1799" s="3" t="s">
        <v>1732</v>
      </c>
      <c r="C1799" s="3" t="s">
        <v>5841</v>
      </c>
      <c r="D1799">
        <v>4000</v>
      </c>
      <c r="E1799">
        <v>0</v>
      </c>
      <c r="F1799" t="s">
        <v>8220</v>
      </c>
      <c r="G1799" t="s">
        <v>8223</v>
      </c>
      <c r="H1799" t="s">
        <v>8245</v>
      </c>
      <c r="I1799">
        <v>1452920400</v>
      </c>
      <c r="J1799">
        <v>1447777481</v>
      </c>
      <c r="K1799" t="b">
        <v>0</v>
      </c>
      <c r="L1799">
        <v>0</v>
      </c>
      <c r="M1799" t="b">
        <v>0</v>
      </c>
      <c r="N1799" t="s">
        <v>8292</v>
      </c>
      <c r="O1799" s="5">
        <f>((E1799/D1799) *100)</f>
        <v>0</v>
      </c>
      <c r="P1799" s="6">
        <f>IF(L1799 = 0, 0, E1799/L1799)</f>
        <v>0</v>
      </c>
      <c r="Q1799" t="str">
        <f>MID(N1799,1,FIND("/",N1799,1)-1)</f>
        <v>music</v>
      </c>
      <c r="R1799" t="str">
        <f>MID(N1799,FIND("/",N1799,1)+1,LEN(N1799))</f>
        <v>faith</v>
      </c>
      <c r="S1799" s="10">
        <f>(((J1799/60)/60)/24)+DATE(1970,1,1)+(-5/24)</f>
        <v>42325.475474537037</v>
      </c>
      <c r="T1799" s="10">
        <f>(((I1799/60)/60)/24)+DATE(1970,1,1)+(-5/24)</f>
        <v>42384.999999999993</v>
      </c>
    </row>
    <row r="1800" spans="1:20" ht="57.6" x14ac:dyDescent="0.3">
      <c r="A1800">
        <v>380</v>
      </c>
      <c r="B1800" s="3" t="s">
        <v>380</v>
      </c>
      <c r="C1800" s="3" t="s">
        <v>4489</v>
      </c>
      <c r="D1800">
        <v>4000</v>
      </c>
      <c r="E1800">
        <v>5660</v>
      </c>
      <c r="F1800" t="s">
        <v>8218</v>
      </c>
      <c r="G1800" t="s">
        <v>8223</v>
      </c>
      <c r="H1800" t="s">
        <v>8245</v>
      </c>
      <c r="I1800">
        <v>1453569392</v>
      </c>
      <c r="J1800">
        <v>1451409392</v>
      </c>
      <c r="K1800" t="b">
        <v>0</v>
      </c>
      <c r="L1800">
        <v>49</v>
      </c>
      <c r="M1800" t="b">
        <v>1</v>
      </c>
      <c r="N1800" t="s">
        <v>8268</v>
      </c>
      <c r="O1800" s="5">
        <f>((E1800/D1800) *100)</f>
        <v>141.5</v>
      </c>
      <c r="P1800" s="6">
        <f>IF(L1800 = 0, 0, E1800/L1800)</f>
        <v>115.51020408163265</v>
      </c>
      <c r="Q1800" t="str">
        <f>MID(N1800,1,FIND("/",N1800,1)-1)</f>
        <v>film &amp; video</v>
      </c>
      <c r="R1800" t="str">
        <f>MID(N1800,FIND("/",N1800,1)+1,LEN(N1800))</f>
        <v>documentary</v>
      </c>
      <c r="S1800" s="10">
        <f>(((J1800/60)/60)/24)+DATE(1970,1,1)+(-5/24)</f>
        <v>42367.511481481481</v>
      </c>
      <c r="T1800" s="10">
        <f>(((I1800/60)/60)/24)+DATE(1970,1,1)+(-5/24)</f>
        <v>42392.511481481481</v>
      </c>
    </row>
    <row r="1801" spans="1:20" ht="43.2" x14ac:dyDescent="0.3">
      <c r="A1801">
        <v>1100</v>
      </c>
      <c r="B1801" s="3" t="s">
        <v>1100</v>
      </c>
      <c r="C1801" s="3" t="s">
        <v>5209</v>
      </c>
      <c r="D1801">
        <v>4000</v>
      </c>
      <c r="E1801">
        <v>100</v>
      </c>
      <c r="F1801" t="s">
        <v>8220</v>
      </c>
      <c r="G1801" t="s">
        <v>8235</v>
      </c>
      <c r="H1801" t="s">
        <v>8248</v>
      </c>
      <c r="I1801">
        <v>1455417571</v>
      </c>
      <c r="J1801">
        <v>1452825571</v>
      </c>
      <c r="K1801" t="b">
        <v>0</v>
      </c>
      <c r="L1801">
        <v>10</v>
      </c>
      <c r="M1801" t="b">
        <v>0</v>
      </c>
      <c r="N1801" t="s">
        <v>8281</v>
      </c>
      <c r="O1801" s="5">
        <f>((E1801/D1801) *100)</f>
        <v>2.5</v>
      </c>
      <c r="P1801" s="6">
        <f>IF(L1801 = 0, 0, E1801/L1801)</f>
        <v>10</v>
      </c>
      <c r="Q1801" t="str">
        <f>MID(N1801,1,FIND("/",N1801,1)-1)</f>
        <v>games</v>
      </c>
      <c r="R1801" t="str">
        <f>MID(N1801,FIND("/",N1801,1)+1,LEN(N1801))</f>
        <v>video games</v>
      </c>
      <c r="S1801" s="10">
        <f>(((J1801/60)/60)/24)+DATE(1970,1,1)+(-5/24)</f>
        <v>42383.902442129627</v>
      </c>
      <c r="T1801" s="10">
        <f>(((I1801/60)/60)/24)+DATE(1970,1,1)+(-5/24)</f>
        <v>42413.902442129627</v>
      </c>
    </row>
    <row r="1802" spans="1:20" ht="57.6" x14ac:dyDescent="0.3">
      <c r="A1802">
        <v>948</v>
      </c>
      <c r="B1802" s="3" t="s">
        <v>948</v>
      </c>
      <c r="C1802" s="3" t="s">
        <v>5057</v>
      </c>
      <c r="D1802">
        <v>4000</v>
      </c>
      <c r="E1802">
        <v>480</v>
      </c>
      <c r="F1802" t="s">
        <v>8220</v>
      </c>
      <c r="G1802" t="s">
        <v>8232</v>
      </c>
      <c r="H1802" t="s">
        <v>8248</v>
      </c>
      <c r="I1802">
        <v>1457812364</v>
      </c>
      <c r="J1802">
        <v>1455220364</v>
      </c>
      <c r="K1802" t="b">
        <v>0</v>
      </c>
      <c r="L1802">
        <v>8</v>
      </c>
      <c r="M1802" t="b">
        <v>0</v>
      </c>
      <c r="N1802" t="s">
        <v>8272</v>
      </c>
      <c r="O1802" s="5">
        <f>((E1802/D1802) *100)</f>
        <v>12</v>
      </c>
      <c r="P1802" s="6">
        <f>IF(L1802 = 0, 0, E1802/L1802)</f>
        <v>60</v>
      </c>
      <c r="Q1802" t="str">
        <f>MID(N1802,1,FIND("/",N1802,1)-1)</f>
        <v>technology</v>
      </c>
      <c r="R1802" t="str">
        <f>MID(N1802,FIND("/",N1802,1)+1,LEN(N1802))</f>
        <v>wearables</v>
      </c>
      <c r="S1802" s="10">
        <f>(((J1802/60)/60)/24)+DATE(1970,1,1)+(-5/24)</f>
        <v>42411.619953703703</v>
      </c>
      <c r="T1802" s="10">
        <f>(((I1802/60)/60)/24)+DATE(1970,1,1)+(-5/24)</f>
        <v>42441.619953703703</v>
      </c>
    </row>
    <row r="1803" spans="1:20" ht="28.8" x14ac:dyDescent="0.3">
      <c r="A1803">
        <v>1222</v>
      </c>
      <c r="B1803" s="3" t="s">
        <v>1222</v>
      </c>
      <c r="C1803" s="3" t="s">
        <v>5331</v>
      </c>
      <c r="D1803">
        <v>4000</v>
      </c>
      <c r="E1803">
        <v>11215</v>
      </c>
      <c r="F1803" t="s">
        <v>8218</v>
      </c>
      <c r="G1803" t="s">
        <v>8228</v>
      </c>
      <c r="H1803" t="s">
        <v>8250</v>
      </c>
      <c r="I1803">
        <v>1459483200</v>
      </c>
      <c r="J1803">
        <v>1456852647</v>
      </c>
      <c r="K1803" t="b">
        <v>0</v>
      </c>
      <c r="L1803">
        <v>138</v>
      </c>
      <c r="M1803" t="b">
        <v>1</v>
      </c>
      <c r="N1803" t="s">
        <v>8284</v>
      </c>
      <c r="O1803" s="5">
        <f>((E1803/D1803) *100)</f>
        <v>280.375</v>
      </c>
      <c r="P1803" s="6">
        <f>IF(L1803 = 0, 0, E1803/L1803)</f>
        <v>81.268115942028984</v>
      </c>
      <c r="Q1803" t="str">
        <f>MID(N1803,1,FIND("/",N1803,1)-1)</f>
        <v>photography</v>
      </c>
      <c r="R1803" t="str">
        <f>MID(N1803,FIND("/",N1803,1)+1,LEN(N1803))</f>
        <v>photobooks</v>
      </c>
      <c r="S1803" s="10">
        <f>(((J1803/60)/60)/24)+DATE(1970,1,1)+(-5/24)</f>
        <v>42430.512118055551</v>
      </c>
      <c r="T1803" s="10">
        <f>(((I1803/60)/60)/24)+DATE(1970,1,1)+(-5/24)</f>
        <v>42460.958333333336</v>
      </c>
    </row>
    <row r="1804" spans="1:20" ht="43.2" x14ac:dyDescent="0.3">
      <c r="A1804">
        <v>3502</v>
      </c>
      <c r="B1804" s="3" t="s">
        <v>3500</v>
      </c>
      <c r="C1804" s="3" t="s">
        <v>7611</v>
      </c>
      <c r="D1804">
        <v>4000</v>
      </c>
      <c r="E1804">
        <v>4216</v>
      </c>
      <c r="F1804" t="s">
        <v>8218</v>
      </c>
      <c r="G1804" t="s">
        <v>8223</v>
      </c>
      <c r="H1804" t="s">
        <v>8245</v>
      </c>
      <c r="I1804">
        <v>1458100740</v>
      </c>
      <c r="J1804">
        <v>1456862924</v>
      </c>
      <c r="K1804" t="b">
        <v>0</v>
      </c>
      <c r="L1804">
        <v>31</v>
      </c>
      <c r="M1804" t="b">
        <v>1</v>
      </c>
      <c r="N1804" t="s">
        <v>8270</v>
      </c>
      <c r="O1804" s="5">
        <f>((E1804/D1804) *100)</f>
        <v>105.4</v>
      </c>
      <c r="P1804" s="6">
        <f>IF(L1804 = 0, 0, E1804/L1804)</f>
        <v>136</v>
      </c>
      <c r="Q1804" t="str">
        <f>MID(N1804,1,FIND("/",N1804,1)-1)</f>
        <v>theater</v>
      </c>
      <c r="R1804" t="str">
        <f>MID(N1804,FIND("/",N1804,1)+1,LEN(N1804))</f>
        <v>plays</v>
      </c>
      <c r="S1804" s="10">
        <f>(((J1804/60)/60)/24)+DATE(1970,1,1)+(-5/24)</f>
        <v>42430.631064814814</v>
      </c>
      <c r="T1804" s="10">
        <f>(((I1804/60)/60)/24)+DATE(1970,1,1)+(-5/24)</f>
        <v>42444.957638888889</v>
      </c>
    </row>
    <row r="1805" spans="1:20" ht="28.8" x14ac:dyDescent="0.3">
      <c r="A1805">
        <v>1061</v>
      </c>
      <c r="B1805" s="3" t="s">
        <v>1061</v>
      </c>
      <c r="C1805" s="3" t="s">
        <v>5170</v>
      </c>
      <c r="D1805">
        <v>4000</v>
      </c>
      <c r="E1805">
        <v>0</v>
      </c>
      <c r="F1805" t="s">
        <v>8219</v>
      </c>
      <c r="G1805" t="s">
        <v>8223</v>
      </c>
      <c r="H1805" t="s">
        <v>8245</v>
      </c>
      <c r="I1805">
        <v>1462150800</v>
      </c>
      <c r="J1805">
        <v>1456987108</v>
      </c>
      <c r="K1805" t="b">
        <v>0</v>
      </c>
      <c r="L1805">
        <v>0</v>
      </c>
      <c r="M1805" t="b">
        <v>0</v>
      </c>
      <c r="N1805" t="s">
        <v>8280</v>
      </c>
      <c r="O1805" s="5">
        <f>((E1805/D1805) *100)</f>
        <v>0</v>
      </c>
      <c r="P1805" s="6">
        <f>IF(L1805 = 0, 0, E1805/L1805)</f>
        <v>0</v>
      </c>
      <c r="Q1805" t="str">
        <f>MID(N1805,1,FIND("/",N1805,1)-1)</f>
        <v>journalism</v>
      </c>
      <c r="R1805" t="str">
        <f>MID(N1805,FIND("/",N1805,1)+1,LEN(N1805))</f>
        <v>audio</v>
      </c>
      <c r="S1805" s="10">
        <f>(((J1805/60)/60)/24)+DATE(1970,1,1)+(-5/24)</f>
        <v>42432.068379629629</v>
      </c>
      <c r="T1805" s="10">
        <f>(((I1805/60)/60)/24)+DATE(1970,1,1)+(-5/24)</f>
        <v>42491.833333333336</v>
      </c>
    </row>
    <row r="1806" spans="1:20" ht="57.6" x14ac:dyDescent="0.3">
      <c r="A1806">
        <v>3950</v>
      </c>
      <c r="B1806" s="3" t="s">
        <v>3946</v>
      </c>
      <c r="C1806" s="3" t="s">
        <v>8057</v>
      </c>
      <c r="D1806">
        <v>4000</v>
      </c>
      <c r="E1806">
        <v>25</v>
      </c>
      <c r="F1806" t="s">
        <v>8220</v>
      </c>
      <c r="G1806" t="s">
        <v>8223</v>
      </c>
      <c r="H1806" t="s">
        <v>8245</v>
      </c>
      <c r="I1806">
        <v>1460140500</v>
      </c>
      <c r="J1806">
        <v>1457628680</v>
      </c>
      <c r="K1806" t="b">
        <v>0</v>
      </c>
      <c r="L1806">
        <v>1</v>
      </c>
      <c r="M1806" t="b">
        <v>0</v>
      </c>
      <c r="N1806" t="s">
        <v>8270</v>
      </c>
      <c r="O1806" s="5">
        <f>((E1806/D1806) *100)</f>
        <v>0.625</v>
      </c>
      <c r="P1806" s="6">
        <f>IF(L1806 = 0, 0, E1806/L1806)</f>
        <v>25</v>
      </c>
      <c r="Q1806" t="str">
        <f>MID(N1806,1,FIND("/",N1806,1)-1)</f>
        <v>theater</v>
      </c>
      <c r="R1806" t="str">
        <f>MID(N1806,FIND("/",N1806,1)+1,LEN(N1806))</f>
        <v>plays</v>
      </c>
      <c r="S1806" s="10">
        <f>(((J1806/60)/60)/24)+DATE(1970,1,1)+(-5/24)</f>
        <v>42439.493981481479</v>
      </c>
      <c r="T1806" s="10">
        <f>(((I1806/60)/60)/24)+DATE(1970,1,1)+(-5/24)</f>
        <v>42468.565972222219</v>
      </c>
    </row>
    <row r="1807" spans="1:20" ht="57.6" x14ac:dyDescent="0.3">
      <c r="A1807">
        <v>3602</v>
      </c>
      <c r="B1807" s="3" t="s">
        <v>3600</v>
      </c>
      <c r="C1807" s="3" t="s">
        <v>7711</v>
      </c>
      <c r="D1807">
        <v>4000</v>
      </c>
      <c r="E1807">
        <v>4002</v>
      </c>
      <c r="F1807" t="s">
        <v>8218</v>
      </c>
      <c r="G1807" t="s">
        <v>8223</v>
      </c>
      <c r="H1807" t="s">
        <v>8245</v>
      </c>
      <c r="I1807">
        <v>1463520479</v>
      </c>
      <c r="J1807">
        <v>1458336479</v>
      </c>
      <c r="K1807" t="b">
        <v>0</v>
      </c>
      <c r="L1807">
        <v>49</v>
      </c>
      <c r="M1807" t="b">
        <v>1</v>
      </c>
      <c r="N1807" t="s">
        <v>8270</v>
      </c>
      <c r="O1807" s="5">
        <f>((E1807/D1807) *100)</f>
        <v>100.05</v>
      </c>
      <c r="P1807" s="6">
        <f>IF(L1807 = 0, 0, E1807/L1807)</f>
        <v>81.673469387755105</v>
      </c>
      <c r="Q1807" t="str">
        <f>MID(N1807,1,FIND("/",N1807,1)-1)</f>
        <v>theater</v>
      </c>
      <c r="R1807" t="str">
        <f>MID(N1807,FIND("/",N1807,1)+1,LEN(N1807))</f>
        <v>plays</v>
      </c>
      <c r="S1807" s="10">
        <f>(((J1807/60)/60)/24)+DATE(1970,1,1)+(-5/24)</f>
        <v>42447.68609953703</v>
      </c>
      <c r="T1807" s="10">
        <f>(((I1807/60)/60)/24)+DATE(1970,1,1)+(-5/24)</f>
        <v>42507.68609953703</v>
      </c>
    </row>
    <row r="1808" spans="1:20" ht="43.2" x14ac:dyDescent="0.3">
      <c r="A1808">
        <v>850</v>
      </c>
      <c r="B1808" s="3" t="s">
        <v>850</v>
      </c>
      <c r="C1808" s="3" t="s">
        <v>4959</v>
      </c>
      <c r="D1808">
        <v>4000</v>
      </c>
      <c r="E1808">
        <v>6207</v>
      </c>
      <c r="F1808" t="s">
        <v>8218</v>
      </c>
      <c r="G1808" t="s">
        <v>8223</v>
      </c>
      <c r="H1808" t="s">
        <v>8245</v>
      </c>
      <c r="I1808">
        <v>1461560340</v>
      </c>
      <c r="J1808">
        <v>1458762717</v>
      </c>
      <c r="K1808" t="b">
        <v>0</v>
      </c>
      <c r="L1808">
        <v>133</v>
      </c>
      <c r="M1808" t="b">
        <v>1</v>
      </c>
      <c r="N1808" t="s">
        <v>8276</v>
      </c>
      <c r="O1808" s="5">
        <f>((E1808/D1808) *100)</f>
        <v>155.17499999999998</v>
      </c>
      <c r="P1808" s="6">
        <f>IF(L1808 = 0, 0, E1808/L1808)</f>
        <v>46.669172932330824</v>
      </c>
      <c r="Q1808" t="str">
        <f>MID(N1808,1,FIND("/",N1808,1)-1)</f>
        <v>music</v>
      </c>
      <c r="R1808" t="str">
        <f>MID(N1808,FIND("/",N1808,1)+1,LEN(N1808))</f>
        <v>metal</v>
      </c>
      <c r="S1808" s="10">
        <f>(((J1808/60)/60)/24)+DATE(1970,1,1)+(-5/24)</f>
        <v>42452.619409722225</v>
      </c>
      <c r="T1808" s="10">
        <f>(((I1808/60)/60)/24)+DATE(1970,1,1)+(-5/24)</f>
        <v>42484.999305555553</v>
      </c>
    </row>
    <row r="1809" spans="1:20" ht="57.6" x14ac:dyDescent="0.3">
      <c r="A1809">
        <v>2174</v>
      </c>
      <c r="B1809" s="3" t="s">
        <v>2174</v>
      </c>
      <c r="C1809" s="3" t="s">
        <v>6283</v>
      </c>
      <c r="D1809">
        <v>4000</v>
      </c>
      <c r="E1809">
        <v>4119</v>
      </c>
      <c r="F1809" t="s">
        <v>8218</v>
      </c>
      <c r="G1809" t="s">
        <v>8224</v>
      </c>
      <c r="H1809" t="s">
        <v>8246</v>
      </c>
      <c r="I1809">
        <v>1462453307</v>
      </c>
      <c r="J1809">
        <v>1459861307</v>
      </c>
      <c r="K1809" t="b">
        <v>0</v>
      </c>
      <c r="L1809">
        <v>63</v>
      </c>
      <c r="M1809" t="b">
        <v>1</v>
      </c>
      <c r="N1809" t="s">
        <v>8275</v>
      </c>
      <c r="O1809" s="5">
        <f>((E1809/D1809) *100)</f>
        <v>102.97499999999999</v>
      </c>
      <c r="P1809" s="6">
        <f>IF(L1809 = 0, 0, E1809/L1809)</f>
        <v>65.38095238095238</v>
      </c>
      <c r="Q1809" t="str">
        <f>MID(N1809,1,FIND("/",N1809,1)-1)</f>
        <v>music</v>
      </c>
      <c r="R1809" t="str">
        <f>MID(N1809,FIND("/",N1809,1)+1,LEN(N1809))</f>
        <v>rock</v>
      </c>
      <c r="S1809" s="10">
        <f>(((J1809/60)/60)/24)+DATE(1970,1,1)+(-5/24)</f>
        <v>42465.334571759253</v>
      </c>
      <c r="T1809" s="10">
        <f>(((I1809/60)/60)/24)+DATE(1970,1,1)+(-5/24)</f>
        <v>42495.334571759253</v>
      </c>
    </row>
    <row r="1810" spans="1:20" ht="43.2" x14ac:dyDescent="0.3">
      <c r="A1810">
        <v>3315</v>
      </c>
      <c r="B1810" s="3" t="s">
        <v>3314</v>
      </c>
      <c r="C1810" s="3" t="s">
        <v>7424</v>
      </c>
      <c r="D1810">
        <v>4000</v>
      </c>
      <c r="E1810">
        <v>4400</v>
      </c>
      <c r="F1810" t="s">
        <v>8218</v>
      </c>
      <c r="G1810" t="s">
        <v>8224</v>
      </c>
      <c r="H1810" t="s">
        <v>8246</v>
      </c>
      <c r="I1810">
        <v>1462519041</v>
      </c>
      <c r="J1810">
        <v>1459927041</v>
      </c>
      <c r="K1810" t="b">
        <v>0</v>
      </c>
      <c r="L1810">
        <v>89</v>
      </c>
      <c r="M1810" t="b">
        <v>1</v>
      </c>
      <c r="N1810" t="s">
        <v>8270</v>
      </c>
      <c r="O1810" s="5">
        <f>((E1810/D1810) *100)</f>
        <v>110.00000000000001</v>
      </c>
      <c r="P1810" s="6">
        <f>IF(L1810 = 0, 0, E1810/L1810)</f>
        <v>49.438202247191015</v>
      </c>
      <c r="Q1810" t="str">
        <f>MID(N1810,1,FIND("/",N1810,1)-1)</f>
        <v>theater</v>
      </c>
      <c r="R1810" t="str">
        <f>MID(N1810,FIND("/",N1810,1)+1,LEN(N1810))</f>
        <v>plays</v>
      </c>
      <c r="S1810" s="10">
        <f>(((J1810/60)/60)/24)+DATE(1970,1,1)+(-5/24)</f>
        <v>42466.095381944448</v>
      </c>
      <c r="T1810" s="10">
        <f>(((I1810/60)/60)/24)+DATE(1970,1,1)+(-5/24)</f>
        <v>42496.095381944448</v>
      </c>
    </row>
    <row r="1811" spans="1:20" ht="28.8" x14ac:dyDescent="0.3">
      <c r="A1811">
        <v>2063</v>
      </c>
      <c r="B1811" s="3" t="s">
        <v>2063</v>
      </c>
      <c r="C1811" s="3" t="s">
        <v>6172</v>
      </c>
      <c r="D1811">
        <v>4000</v>
      </c>
      <c r="E1811">
        <v>5922</v>
      </c>
      <c r="F1811" t="s">
        <v>8218</v>
      </c>
      <c r="G1811" t="s">
        <v>8235</v>
      </c>
      <c r="H1811" t="s">
        <v>8248</v>
      </c>
      <c r="I1811">
        <v>1463333701</v>
      </c>
      <c r="J1811">
        <v>1460482501</v>
      </c>
      <c r="K1811" t="b">
        <v>0</v>
      </c>
      <c r="L1811">
        <v>49</v>
      </c>
      <c r="M1811" t="b">
        <v>1</v>
      </c>
      <c r="N1811" t="s">
        <v>8294</v>
      </c>
      <c r="O1811" s="5">
        <f>((E1811/D1811) *100)</f>
        <v>148.04999999999998</v>
      </c>
      <c r="P1811" s="6">
        <f>IF(L1811 = 0, 0, E1811/L1811)</f>
        <v>120.85714285714286</v>
      </c>
      <c r="Q1811" t="str">
        <f>MID(N1811,1,FIND("/",N1811,1)-1)</f>
        <v>technology</v>
      </c>
      <c r="R1811" t="str">
        <f>MID(N1811,FIND("/",N1811,1)+1,LEN(N1811))</f>
        <v>hardware</v>
      </c>
      <c r="S1811" s="10">
        <f>(((J1811/60)/60)/24)+DATE(1970,1,1)+(-5/24)</f>
        <v>42472.524317129624</v>
      </c>
      <c r="T1811" s="10">
        <f>(((I1811/60)/60)/24)+DATE(1970,1,1)+(-5/24)</f>
        <v>42505.524317129624</v>
      </c>
    </row>
    <row r="1812" spans="1:20" ht="57.6" x14ac:dyDescent="0.3">
      <c r="A1812">
        <v>2860</v>
      </c>
      <c r="B1812" s="3" t="s">
        <v>2859</v>
      </c>
      <c r="C1812" s="3" t="s">
        <v>6969</v>
      </c>
      <c r="D1812">
        <v>4000</v>
      </c>
      <c r="E1812">
        <v>266</v>
      </c>
      <c r="F1812" t="s">
        <v>8220</v>
      </c>
      <c r="G1812" t="s">
        <v>8223</v>
      </c>
      <c r="H1812" t="s">
        <v>8245</v>
      </c>
      <c r="I1812">
        <v>1466363576</v>
      </c>
      <c r="J1812">
        <v>1461179576</v>
      </c>
      <c r="K1812" t="b">
        <v>0</v>
      </c>
      <c r="L1812">
        <v>9</v>
      </c>
      <c r="M1812" t="b">
        <v>0</v>
      </c>
      <c r="N1812" t="s">
        <v>8270</v>
      </c>
      <c r="O1812" s="5">
        <f>((E1812/D1812) *100)</f>
        <v>6.65</v>
      </c>
      <c r="P1812" s="6">
        <f>IF(L1812 = 0, 0, E1812/L1812)</f>
        <v>29.555555555555557</v>
      </c>
      <c r="Q1812" t="str">
        <f>MID(N1812,1,FIND("/",N1812,1)-1)</f>
        <v>theater</v>
      </c>
      <c r="R1812" t="str">
        <f>MID(N1812,FIND("/",N1812,1)+1,LEN(N1812))</f>
        <v>plays</v>
      </c>
      <c r="S1812" s="10">
        <f>(((J1812/60)/60)/24)+DATE(1970,1,1)+(-5/24)</f>
        <v>42480.592314814807</v>
      </c>
      <c r="T1812" s="10">
        <f>(((I1812/60)/60)/24)+DATE(1970,1,1)+(-5/24)</f>
        <v>42540.592314814807</v>
      </c>
    </row>
    <row r="1813" spans="1:20" ht="43.2" x14ac:dyDescent="0.3">
      <c r="A1813">
        <v>1535</v>
      </c>
      <c r="B1813" s="3" t="s">
        <v>1535</v>
      </c>
      <c r="C1813" s="3" t="s">
        <v>5644</v>
      </c>
      <c r="D1813">
        <v>4000</v>
      </c>
      <c r="E1813">
        <v>5297</v>
      </c>
      <c r="F1813" t="s">
        <v>8218</v>
      </c>
      <c r="G1813" t="s">
        <v>8223</v>
      </c>
      <c r="H1813" t="s">
        <v>8245</v>
      </c>
      <c r="I1813">
        <v>1464040800</v>
      </c>
      <c r="J1813">
        <v>1461527631</v>
      </c>
      <c r="K1813" t="b">
        <v>1</v>
      </c>
      <c r="L1813">
        <v>110</v>
      </c>
      <c r="M1813" t="b">
        <v>1</v>
      </c>
      <c r="N1813" t="s">
        <v>8284</v>
      </c>
      <c r="O1813" s="5">
        <f>((E1813/D1813) *100)</f>
        <v>132.42499999999998</v>
      </c>
      <c r="P1813" s="6">
        <f>IF(L1813 = 0, 0, E1813/L1813)</f>
        <v>48.154545454545456</v>
      </c>
      <c r="Q1813" t="str">
        <f>MID(N1813,1,FIND("/",N1813,1)-1)</f>
        <v>photography</v>
      </c>
      <c r="R1813" t="str">
        <f>MID(N1813,FIND("/",N1813,1)+1,LEN(N1813))</f>
        <v>photobooks</v>
      </c>
      <c r="S1813" s="10">
        <f>(((J1813/60)/60)/24)+DATE(1970,1,1)+(-5/24)</f>
        <v>42484.620729166665</v>
      </c>
      <c r="T1813" s="10">
        <f>(((I1813/60)/60)/24)+DATE(1970,1,1)+(-5/24)</f>
        <v>42513.708333333336</v>
      </c>
    </row>
    <row r="1814" spans="1:20" ht="43.2" x14ac:dyDescent="0.3">
      <c r="A1814">
        <v>3739</v>
      </c>
      <c r="B1814" s="3" t="s">
        <v>3735</v>
      </c>
      <c r="C1814" s="3" t="s">
        <v>7848</v>
      </c>
      <c r="D1814">
        <v>4000</v>
      </c>
      <c r="E1814">
        <v>805</v>
      </c>
      <c r="F1814" t="s">
        <v>8220</v>
      </c>
      <c r="G1814" t="s">
        <v>8224</v>
      </c>
      <c r="H1814" t="s">
        <v>8246</v>
      </c>
      <c r="I1814">
        <v>1468752468</v>
      </c>
      <c r="J1814">
        <v>1467024468</v>
      </c>
      <c r="K1814" t="b">
        <v>0</v>
      </c>
      <c r="L1814">
        <v>8</v>
      </c>
      <c r="M1814" t="b">
        <v>0</v>
      </c>
      <c r="N1814" t="s">
        <v>8270</v>
      </c>
      <c r="O1814" s="5">
        <f>((E1814/D1814) *100)</f>
        <v>20.125</v>
      </c>
      <c r="P1814" s="6">
        <f>IF(L1814 = 0, 0, E1814/L1814)</f>
        <v>100.625</v>
      </c>
      <c r="Q1814" t="str">
        <f>MID(N1814,1,FIND("/",N1814,1)-1)</f>
        <v>theater</v>
      </c>
      <c r="R1814" t="str">
        <f>MID(N1814,FIND("/",N1814,1)+1,LEN(N1814))</f>
        <v>plays</v>
      </c>
      <c r="S1814" s="10">
        <f>(((J1814/60)/60)/24)+DATE(1970,1,1)+(-5/24)</f>
        <v>42548.241527777776</v>
      </c>
      <c r="T1814" s="10">
        <f>(((I1814/60)/60)/24)+DATE(1970,1,1)+(-5/24)</f>
        <v>42568.241527777776</v>
      </c>
    </row>
    <row r="1815" spans="1:20" ht="43.2" x14ac:dyDescent="0.3">
      <c r="A1815">
        <v>1288</v>
      </c>
      <c r="B1815" s="3" t="s">
        <v>1288</v>
      </c>
      <c r="C1815" s="3" t="s">
        <v>5397</v>
      </c>
      <c r="D1815">
        <v>4000</v>
      </c>
      <c r="E1815">
        <v>4018</v>
      </c>
      <c r="F1815" t="s">
        <v>8218</v>
      </c>
      <c r="G1815" t="s">
        <v>8223</v>
      </c>
      <c r="H1815" t="s">
        <v>8245</v>
      </c>
      <c r="I1815">
        <v>1470801600</v>
      </c>
      <c r="J1815">
        <v>1468122163</v>
      </c>
      <c r="K1815" t="b">
        <v>0</v>
      </c>
      <c r="L1815">
        <v>61</v>
      </c>
      <c r="M1815" t="b">
        <v>1</v>
      </c>
      <c r="N1815" t="s">
        <v>8270</v>
      </c>
      <c r="O1815" s="5">
        <f>((E1815/D1815) *100)</f>
        <v>100.44999999999999</v>
      </c>
      <c r="P1815" s="6">
        <f>IF(L1815 = 0, 0, E1815/L1815)</f>
        <v>65.868852459016395</v>
      </c>
      <c r="Q1815" t="str">
        <f>MID(N1815,1,FIND("/",N1815,1)-1)</f>
        <v>theater</v>
      </c>
      <c r="R1815" t="str">
        <f>MID(N1815,FIND("/",N1815,1)+1,LEN(N1815))</f>
        <v>plays</v>
      </c>
      <c r="S1815" s="10">
        <f>(((J1815/60)/60)/24)+DATE(1970,1,1)+(-5/24)</f>
        <v>42560.946331018517</v>
      </c>
      <c r="T1815" s="10">
        <f>(((I1815/60)/60)/24)+DATE(1970,1,1)+(-5/24)</f>
        <v>42591.958333333336</v>
      </c>
    </row>
    <row r="1816" spans="1:20" ht="43.2" x14ac:dyDescent="0.3">
      <c r="A1816">
        <v>3523</v>
      </c>
      <c r="B1816" s="3" t="s">
        <v>3521</v>
      </c>
      <c r="C1816" s="3" t="s">
        <v>7632</v>
      </c>
      <c r="D1816">
        <v>4000</v>
      </c>
      <c r="E1816">
        <v>4546</v>
      </c>
      <c r="F1816" t="s">
        <v>8218</v>
      </c>
      <c r="G1816" t="s">
        <v>8224</v>
      </c>
      <c r="H1816" t="s">
        <v>8246</v>
      </c>
      <c r="I1816">
        <v>1474844400</v>
      </c>
      <c r="J1816">
        <v>1469871148</v>
      </c>
      <c r="K1816" t="b">
        <v>0</v>
      </c>
      <c r="L1816">
        <v>80</v>
      </c>
      <c r="M1816" t="b">
        <v>1</v>
      </c>
      <c r="N1816" t="s">
        <v>8270</v>
      </c>
      <c r="O1816" s="5">
        <f>((E1816/D1816) *100)</f>
        <v>113.65</v>
      </c>
      <c r="P1816" s="6">
        <f>IF(L1816 = 0, 0, E1816/L1816)</f>
        <v>56.825000000000003</v>
      </c>
      <c r="Q1816" t="str">
        <f>MID(N1816,1,FIND("/",N1816,1)-1)</f>
        <v>theater</v>
      </c>
      <c r="R1816" t="str">
        <f>MID(N1816,FIND("/",N1816,1)+1,LEN(N1816))</f>
        <v>plays</v>
      </c>
      <c r="S1816" s="10">
        <f>(((J1816/60)/60)/24)+DATE(1970,1,1)+(-5/24)</f>
        <v>42581.189212962963</v>
      </c>
      <c r="T1816" s="10">
        <f>(((I1816/60)/60)/24)+DATE(1970,1,1)+(-5/24)</f>
        <v>42638.749999999993</v>
      </c>
    </row>
    <row r="1817" spans="1:20" ht="57.6" x14ac:dyDescent="0.3">
      <c r="A1817">
        <v>3273</v>
      </c>
      <c r="B1817" s="3" t="s">
        <v>3272</v>
      </c>
      <c r="C1817" s="3" t="s">
        <v>7382</v>
      </c>
      <c r="D1817">
        <v>4000</v>
      </c>
      <c r="E1817">
        <v>4296</v>
      </c>
      <c r="F1817" t="s">
        <v>8218</v>
      </c>
      <c r="G1817" t="s">
        <v>8223</v>
      </c>
      <c r="H1817" t="s">
        <v>8245</v>
      </c>
      <c r="I1817">
        <v>1473879600</v>
      </c>
      <c r="J1817">
        <v>1472498042</v>
      </c>
      <c r="K1817" t="b">
        <v>1</v>
      </c>
      <c r="L1817">
        <v>21</v>
      </c>
      <c r="M1817" t="b">
        <v>1</v>
      </c>
      <c r="N1817" t="s">
        <v>8270</v>
      </c>
      <c r="O1817" s="5">
        <f>((E1817/D1817) *100)</f>
        <v>107.4</v>
      </c>
      <c r="P1817" s="6">
        <f>IF(L1817 = 0, 0, E1817/L1817)</f>
        <v>204.57142857142858</v>
      </c>
      <c r="Q1817" t="str">
        <f>MID(N1817,1,FIND("/",N1817,1)-1)</f>
        <v>theater</v>
      </c>
      <c r="R1817" t="str">
        <f>MID(N1817,FIND("/",N1817,1)+1,LEN(N1817))</f>
        <v>plays</v>
      </c>
      <c r="S1817" s="10">
        <f>(((J1817/60)/60)/24)+DATE(1970,1,1)+(-5/24)</f>
        <v>42611.5930787037</v>
      </c>
      <c r="T1817" s="10">
        <f>(((I1817/60)/60)/24)+DATE(1970,1,1)+(-5/24)</f>
        <v>42627.583333333336</v>
      </c>
    </row>
    <row r="1818" spans="1:20" ht="43.2" x14ac:dyDescent="0.3">
      <c r="A1818">
        <v>531</v>
      </c>
      <c r="B1818" s="3" t="s">
        <v>531</v>
      </c>
      <c r="C1818" s="3" t="s">
        <v>4640</v>
      </c>
      <c r="D1818">
        <v>4000</v>
      </c>
      <c r="E1818">
        <v>4000</v>
      </c>
      <c r="F1818" t="s">
        <v>8218</v>
      </c>
      <c r="G1818" t="s">
        <v>8223</v>
      </c>
      <c r="H1818" t="s">
        <v>8245</v>
      </c>
      <c r="I1818">
        <v>1481957940</v>
      </c>
      <c r="J1818">
        <v>1478050429</v>
      </c>
      <c r="K1818" t="b">
        <v>0</v>
      </c>
      <c r="L1818">
        <v>31</v>
      </c>
      <c r="M1818" t="b">
        <v>1</v>
      </c>
      <c r="N1818" t="s">
        <v>8270</v>
      </c>
      <c r="O1818" s="5">
        <f>((E1818/D1818) *100)</f>
        <v>100</v>
      </c>
      <c r="P1818" s="6">
        <f>IF(L1818 = 0, 0, E1818/L1818)</f>
        <v>129.03225806451613</v>
      </c>
      <c r="Q1818" t="str">
        <f>MID(N1818,1,FIND("/",N1818,1)-1)</f>
        <v>theater</v>
      </c>
      <c r="R1818" t="str">
        <f>MID(N1818,FIND("/",N1818,1)+1,LEN(N1818))</f>
        <v>plays</v>
      </c>
      <c r="S1818" s="10">
        <f>(((J1818/60)/60)/24)+DATE(1970,1,1)+(-5/24)</f>
        <v>42675.856817129628</v>
      </c>
      <c r="T1818" s="10">
        <f>(((I1818/60)/60)/24)+DATE(1970,1,1)+(-5/24)</f>
        <v>42721.082638888889</v>
      </c>
    </row>
    <row r="1819" spans="1:20" ht="43.2" x14ac:dyDescent="0.3">
      <c r="A1819">
        <v>3190</v>
      </c>
      <c r="B1819" s="3" t="s">
        <v>3189</v>
      </c>
      <c r="C1819" s="3" t="s">
        <v>7299</v>
      </c>
      <c r="D1819">
        <v>4000</v>
      </c>
      <c r="E1819">
        <v>0</v>
      </c>
      <c r="F1819" t="s">
        <v>8220</v>
      </c>
      <c r="G1819" t="s">
        <v>8228</v>
      </c>
      <c r="H1819" t="s">
        <v>8250</v>
      </c>
      <c r="I1819">
        <v>1481258275</v>
      </c>
      <c r="J1819">
        <v>1478662675</v>
      </c>
      <c r="K1819" t="b">
        <v>0</v>
      </c>
      <c r="L1819">
        <v>0</v>
      </c>
      <c r="M1819" t="b">
        <v>0</v>
      </c>
      <c r="N1819" t="s">
        <v>8304</v>
      </c>
      <c r="O1819" s="5">
        <f>((E1819/D1819) *100)</f>
        <v>0</v>
      </c>
      <c r="P1819" s="6">
        <f>IF(L1819 = 0, 0, E1819/L1819)</f>
        <v>0</v>
      </c>
      <c r="Q1819" t="str">
        <f>MID(N1819,1,FIND("/",N1819,1)-1)</f>
        <v>theater</v>
      </c>
      <c r="R1819" t="str">
        <f>MID(N1819,FIND("/",N1819,1)+1,LEN(N1819))</f>
        <v>musical</v>
      </c>
      <c r="S1819" s="10">
        <f>(((J1819/60)/60)/24)+DATE(1970,1,1)+(-5/24)</f>
        <v>42682.942997685182</v>
      </c>
      <c r="T1819" s="10">
        <f>(((I1819/60)/60)/24)+DATE(1970,1,1)+(-5/24)</f>
        <v>42712.984664351847</v>
      </c>
    </row>
    <row r="1820" spans="1:20" ht="57.6" x14ac:dyDescent="0.3">
      <c r="A1820">
        <v>1375</v>
      </c>
      <c r="B1820" s="3" t="s">
        <v>1375</v>
      </c>
      <c r="C1820" s="3" t="s">
        <v>5484</v>
      </c>
      <c r="D1820">
        <v>4000</v>
      </c>
      <c r="E1820">
        <v>6853</v>
      </c>
      <c r="F1820" t="s">
        <v>8218</v>
      </c>
      <c r="G1820" t="s">
        <v>8229</v>
      </c>
      <c r="H1820" t="s">
        <v>8248</v>
      </c>
      <c r="I1820">
        <v>1484444119</v>
      </c>
      <c r="J1820">
        <v>1481852119</v>
      </c>
      <c r="K1820" t="b">
        <v>0</v>
      </c>
      <c r="L1820">
        <v>109</v>
      </c>
      <c r="M1820" t="b">
        <v>1</v>
      </c>
      <c r="N1820" t="s">
        <v>8275</v>
      </c>
      <c r="O1820" s="5">
        <f>((E1820/D1820) *100)</f>
        <v>171.32499999999999</v>
      </c>
      <c r="P1820" s="6">
        <f>IF(L1820 = 0, 0, E1820/L1820)</f>
        <v>62.871559633027523</v>
      </c>
      <c r="Q1820" t="str">
        <f>MID(N1820,1,FIND("/",N1820,1)-1)</f>
        <v>music</v>
      </c>
      <c r="R1820" t="str">
        <f>MID(N1820,FIND("/",N1820,1)+1,LEN(N1820))</f>
        <v>rock</v>
      </c>
      <c r="S1820" s="10">
        <f>(((J1820/60)/60)/24)+DATE(1970,1,1)+(-5/24)</f>
        <v>42719.857858796291</v>
      </c>
      <c r="T1820" s="10">
        <f>(((I1820/60)/60)/24)+DATE(1970,1,1)+(-5/24)</f>
        <v>42749.857858796291</v>
      </c>
    </row>
    <row r="1821" spans="1:20" ht="43.2" x14ac:dyDescent="0.3">
      <c r="A1821">
        <v>3234</v>
      </c>
      <c r="B1821" s="3" t="s">
        <v>3233</v>
      </c>
      <c r="C1821" s="3" t="s">
        <v>7343</v>
      </c>
      <c r="D1821">
        <v>4000</v>
      </c>
      <c r="E1821">
        <v>4015.71</v>
      </c>
      <c r="F1821" t="s">
        <v>8218</v>
      </c>
      <c r="G1821" t="s">
        <v>8224</v>
      </c>
      <c r="H1821" t="s">
        <v>8246</v>
      </c>
      <c r="I1821">
        <v>1485991860</v>
      </c>
      <c r="J1821">
        <v>1483124208</v>
      </c>
      <c r="K1821" t="b">
        <v>0</v>
      </c>
      <c r="L1821">
        <v>115</v>
      </c>
      <c r="M1821" t="b">
        <v>1</v>
      </c>
      <c r="N1821" t="s">
        <v>8270</v>
      </c>
      <c r="O1821" s="5">
        <f>((E1821/D1821) *100)</f>
        <v>100.39275000000001</v>
      </c>
      <c r="P1821" s="6">
        <f>IF(L1821 = 0, 0, E1821/L1821)</f>
        <v>34.91921739130435</v>
      </c>
      <c r="Q1821" t="str">
        <f>MID(N1821,1,FIND("/",N1821,1)-1)</f>
        <v>theater</v>
      </c>
      <c r="R1821" t="str">
        <f>MID(N1821,FIND("/",N1821,1)+1,LEN(N1821))</f>
        <v>plays</v>
      </c>
      <c r="S1821" s="10">
        <f>(((J1821/60)/60)/24)+DATE(1970,1,1)+(-5/24)</f>
        <v>42734.581111111103</v>
      </c>
      <c r="T1821" s="10">
        <f>(((I1821/60)/60)/24)+DATE(1970,1,1)+(-5/24)</f>
        <v>42767.771527777775</v>
      </c>
    </row>
    <row r="1822" spans="1:20" ht="43.2" x14ac:dyDescent="0.3">
      <c r="A1822">
        <v>3359</v>
      </c>
      <c r="B1822" s="3" t="s">
        <v>3357</v>
      </c>
      <c r="C1822" s="3" t="s">
        <v>7468</v>
      </c>
      <c r="D1822">
        <v>4000</v>
      </c>
      <c r="E1822">
        <v>4250</v>
      </c>
      <c r="F1822" t="s">
        <v>8218</v>
      </c>
      <c r="G1822" t="s">
        <v>8223</v>
      </c>
      <c r="H1822" t="s">
        <v>8245</v>
      </c>
      <c r="I1822">
        <v>1487985734</v>
      </c>
      <c r="J1822">
        <v>1484097734</v>
      </c>
      <c r="K1822" t="b">
        <v>0</v>
      </c>
      <c r="L1822">
        <v>23</v>
      </c>
      <c r="M1822" t="b">
        <v>1</v>
      </c>
      <c r="N1822" t="s">
        <v>8270</v>
      </c>
      <c r="O1822" s="5">
        <f>((E1822/D1822) *100)</f>
        <v>106.25</v>
      </c>
      <c r="P1822" s="6">
        <f>IF(L1822 = 0, 0, E1822/L1822)</f>
        <v>184.78260869565219</v>
      </c>
      <c r="Q1822" t="str">
        <f>MID(N1822,1,FIND("/",N1822,1)-1)</f>
        <v>theater</v>
      </c>
      <c r="R1822" t="str">
        <f>MID(N1822,FIND("/",N1822,1)+1,LEN(N1822))</f>
        <v>plays</v>
      </c>
      <c r="S1822" s="10">
        <f>(((J1822/60)/60)/24)+DATE(1970,1,1)+(-5/24)</f>
        <v>42745.848773148151</v>
      </c>
      <c r="T1822" s="10">
        <f>(((I1822/60)/60)/24)+DATE(1970,1,1)+(-5/24)</f>
        <v>42790.848773148151</v>
      </c>
    </row>
    <row r="1823" spans="1:20" ht="28.8" x14ac:dyDescent="0.3">
      <c r="A1823">
        <v>807</v>
      </c>
      <c r="B1823" s="3" t="s">
        <v>807</v>
      </c>
      <c r="C1823" s="3" t="s">
        <v>4916</v>
      </c>
      <c r="D1823">
        <v>4000</v>
      </c>
      <c r="E1823">
        <v>4205</v>
      </c>
      <c r="F1823" t="s">
        <v>8218</v>
      </c>
      <c r="G1823" t="s">
        <v>8223</v>
      </c>
      <c r="H1823" t="s">
        <v>8245</v>
      </c>
      <c r="I1823">
        <v>1488333600</v>
      </c>
      <c r="J1823">
        <v>1485270311</v>
      </c>
      <c r="K1823" t="b">
        <v>0</v>
      </c>
      <c r="L1823">
        <v>57</v>
      </c>
      <c r="M1823" t="b">
        <v>1</v>
      </c>
      <c r="N1823" t="s">
        <v>8275</v>
      </c>
      <c r="O1823" s="5">
        <f>((E1823/D1823) *100)</f>
        <v>105.125</v>
      </c>
      <c r="P1823" s="6">
        <f>IF(L1823 = 0, 0, E1823/L1823)</f>
        <v>73.771929824561397</v>
      </c>
      <c r="Q1823" t="str">
        <f>MID(N1823,1,FIND("/",N1823,1)-1)</f>
        <v>music</v>
      </c>
      <c r="R1823" t="str">
        <f>MID(N1823,FIND("/",N1823,1)+1,LEN(N1823))</f>
        <v>rock</v>
      </c>
      <c r="S1823" s="10">
        <f>(((J1823/60)/60)/24)+DATE(1970,1,1)+(-5/24)</f>
        <v>42759.420266203706</v>
      </c>
      <c r="T1823" s="10">
        <f>(((I1823/60)/60)/24)+DATE(1970,1,1)+(-5/24)</f>
        <v>42794.874999999993</v>
      </c>
    </row>
    <row r="1824" spans="1:20" ht="28.8" x14ac:dyDescent="0.3">
      <c r="A1824">
        <v>2238</v>
      </c>
      <c r="B1824" s="3" t="s">
        <v>2238</v>
      </c>
      <c r="C1824" s="3" t="s">
        <v>6347</v>
      </c>
      <c r="D1824">
        <v>4000</v>
      </c>
      <c r="E1824">
        <v>5496</v>
      </c>
      <c r="F1824" t="s">
        <v>8218</v>
      </c>
      <c r="G1824" t="s">
        <v>8235</v>
      </c>
      <c r="H1824" t="s">
        <v>8248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t="s">
        <v>8296</v>
      </c>
      <c r="O1824" s="5">
        <f>((E1824/D1824) *100)</f>
        <v>137.4</v>
      </c>
      <c r="P1824" s="6">
        <f>IF(L1824 = 0, 0, E1824/L1824)</f>
        <v>69.569620253164558</v>
      </c>
      <c r="Q1824" t="str">
        <f>MID(N1824,1,FIND("/",N1824,1)-1)</f>
        <v>games</v>
      </c>
      <c r="R1824" t="str">
        <f>MID(N1824,FIND("/",N1824,1)+1,LEN(N1824))</f>
        <v>tabletop games</v>
      </c>
      <c r="S1824" s="10">
        <f>(((J1824/60)/60)/24)+DATE(1970,1,1)+(-5/24)</f>
        <v>42774.41337962963</v>
      </c>
      <c r="T1824" s="10">
        <f>(((I1824/60)/60)/24)+DATE(1970,1,1)+(-5/24)</f>
        <v>42804.41337962963</v>
      </c>
    </row>
    <row r="1825" spans="1:20" ht="57.6" x14ac:dyDescent="0.3">
      <c r="A1825">
        <v>1688</v>
      </c>
      <c r="B1825" s="3" t="s">
        <v>1688</v>
      </c>
      <c r="C1825" s="3" t="s">
        <v>5797</v>
      </c>
      <c r="D1825">
        <v>4000</v>
      </c>
      <c r="E182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8292</v>
      </c>
      <c r="O1825" s="5">
        <f>((E1825/D1825) *100)</f>
        <v>44.3</v>
      </c>
      <c r="P1825" s="6">
        <f>IF(L1825 = 0, 0, E1825/L1825)</f>
        <v>253.14285714285714</v>
      </c>
      <c r="Q1825" t="str">
        <f>MID(N1825,1,FIND("/",N1825,1)-1)</f>
        <v>music</v>
      </c>
      <c r="R1825" t="str">
        <f>MID(N1825,FIND("/",N1825,1)+1,LEN(N1825))</f>
        <v>faith</v>
      </c>
      <c r="S1825" s="10">
        <f>(((J1825/60)/60)/24)+DATE(1970,1,1)+(-5/24)</f>
        <v>42804.326319444437</v>
      </c>
      <c r="T1825" s="10">
        <f>(((I1825/60)/60)/24)+DATE(1970,1,1)+(-5/24)</f>
        <v>42834.28465277778</v>
      </c>
    </row>
    <row r="1826" spans="1:20" ht="57.6" x14ac:dyDescent="0.3">
      <c r="A1826">
        <v>3084</v>
      </c>
      <c r="B1826" s="3" t="s">
        <v>3083</v>
      </c>
      <c r="C1826" s="3" t="s">
        <v>7193</v>
      </c>
      <c r="D1826">
        <v>4059</v>
      </c>
      <c r="E1826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8302</v>
      </c>
      <c r="O1826" s="5">
        <f>((E1826/D1826) *100)</f>
        <v>11.57920670115792</v>
      </c>
      <c r="P1826" s="6">
        <f>IF(L1826 = 0, 0, E1826/L1826)</f>
        <v>78.333333333333329</v>
      </c>
      <c r="Q1826" t="str">
        <f>MID(N1826,1,FIND("/",N1826,1)-1)</f>
        <v>theater</v>
      </c>
      <c r="R1826" t="str">
        <f>MID(N1826,FIND("/",N1826,1)+1,LEN(N1826))</f>
        <v>spaces</v>
      </c>
      <c r="S1826" s="10">
        <f>(((J1826/60)/60)/24)+DATE(1970,1,1)+(-5/24)</f>
        <v>42100.515405092585</v>
      </c>
      <c r="T1826" s="10">
        <f>(((I1826/60)/60)/24)+DATE(1970,1,1)+(-5/24)</f>
        <v>42129.574999999997</v>
      </c>
    </row>
    <row r="1827" spans="1:20" ht="28.8" x14ac:dyDescent="0.3">
      <c r="A1827">
        <v>3103</v>
      </c>
      <c r="B1827" s="3" t="s">
        <v>3102</v>
      </c>
      <c r="C1827" s="3" t="s">
        <v>7212</v>
      </c>
      <c r="D1827">
        <v>4100</v>
      </c>
      <c r="E182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8302</v>
      </c>
      <c r="O1827" s="5">
        <f>((E1827/D1827) *100)</f>
        <v>0.26829268292682928</v>
      </c>
      <c r="P1827" s="6">
        <f>IF(L1827 = 0, 0, E1827/L1827)</f>
        <v>5.5</v>
      </c>
      <c r="Q1827" t="str">
        <f>MID(N1827,1,FIND("/",N1827,1)-1)</f>
        <v>theater</v>
      </c>
      <c r="R1827" t="str">
        <f>MID(N1827,FIND("/",N1827,1)+1,LEN(N1827))</f>
        <v>spaces</v>
      </c>
      <c r="S1827" s="10">
        <f>(((J1827/60)/60)/24)+DATE(1970,1,1)+(-5/24)</f>
        <v>42106.94798611111</v>
      </c>
      <c r="T1827" s="10">
        <f>(((I1827/60)/60)/24)+DATE(1970,1,1)+(-5/24)</f>
        <v>42166.94798611111</v>
      </c>
    </row>
    <row r="1828" spans="1:20" ht="28.8" x14ac:dyDescent="0.3">
      <c r="A1828">
        <v>3131</v>
      </c>
      <c r="B1828" s="3" t="s">
        <v>3130</v>
      </c>
      <c r="C1828" s="3" t="s">
        <v>7240</v>
      </c>
      <c r="D1828">
        <v>4100</v>
      </c>
      <c r="E182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8270</v>
      </c>
      <c r="O1828" s="5">
        <f>((E1828/D1828) *100)</f>
        <v>15.731707317073171</v>
      </c>
      <c r="P1828" s="6">
        <f>IF(L1828 = 0, 0, E1828/L1828)</f>
        <v>53.75</v>
      </c>
      <c r="Q1828" t="str">
        <f>MID(N1828,1,FIND("/",N1828,1)-1)</f>
        <v>theater</v>
      </c>
      <c r="R1828" t="str">
        <f>MID(N1828,FIND("/",N1828,1)+1,LEN(N1828))</f>
        <v>plays</v>
      </c>
      <c r="S1828" s="10">
        <f>(((J1828/60)/60)/24)+DATE(1970,1,1)+(-5/24)</f>
        <v>42803.370891203704</v>
      </c>
      <c r="T1828" s="10">
        <f>(((I1828/60)/60)/24)+DATE(1970,1,1)+(-5/24)</f>
        <v>42833.329224537032</v>
      </c>
    </row>
    <row r="1829" spans="1:20" ht="43.2" x14ac:dyDescent="0.3">
      <c r="A1829">
        <v>1136</v>
      </c>
      <c r="B1829" s="3" t="s">
        <v>1136</v>
      </c>
      <c r="C1829" s="3" t="s">
        <v>5245</v>
      </c>
      <c r="D1829">
        <v>4190</v>
      </c>
      <c r="E1829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8282</v>
      </c>
      <c r="O1829" s="5">
        <f>((E1829/D1829) *100)</f>
        <v>6.4439140811455857</v>
      </c>
      <c r="P1829" s="6">
        <f>IF(L1829 = 0, 0, E1829/L1829)</f>
        <v>45</v>
      </c>
      <c r="Q1829" t="str">
        <f>MID(N1829,1,FIND("/",N1829,1)-1)</f>
        <v>games</v>
      </c>
      <c r="R1829" t="str">
        <f>MID(N1829,FIND("/",N1829,1)+1,LEN(N1829))</f>
        <v>mobile games</v>
      </c>
      <c r="S1829" s="10">
        <f>(((J1829/60)/60)/24)+DATE(1970,1,1)+(-5/24)</f>
        <v>42327.463298611103</v>
      </c>
      <c r="T1829" s="10">
        <f>(((I1829/60)/60)/24)+DATE(1970,1,1)+(-5/24)</f>
        <v>42357.463298611103</v>
      </c>
    </row>
    <row r="1830" spans="1:20" ht="43.2" x14ac:dyDescent="0.3">
      <c r="A1830">
        <v>3179</v>
      </c>
      <c r="B1830" s="3" t="s">
        <v>3178</v>
      </c>
      <c r="C1830" s="3" t="s">
        <v>7288</v>
      </c>
      <c r="D1830">
        <v>4200</v>
      </c>
      <c r="E1830">
        <v>4794.82</v>
      </c>
      <c r="F1830" t="s">
        <v>8218</v>
      </c>
      <c r="G1830" t="s">
        <v>8223</v>
      </c>
      <c r="H1830" t="s">
        <v>8245</v>
      </c>
      <c r="I1830">
        <v>1367859071</v>
      </c>
      <c r="J1830">
        <v>1365699071</v>
      </c>
      <c r="K1830" t="b">
        <v>1</v>
      </c>
      <c r="L1830">
        <v>62</v>
      </c>
      <c r="M1830" t="b">
        <v>1</v>
      </c>
      <c r="N1830" t="s">
        <v>8270</v>
      </c>
      <c r="O1830" s="5">
        <f>((E1830/D1830) *100)</f>
        <v>114.16238095238094</v>
      </c>
      <c r="P1830" s="6">
        <f>IF(L1830 = 0, 0, E1830/L1830)</f>
        <v>77.335806451612896</v>
      </c>
      <c r="Q1830" t="str">
        <f>MID(N1830,1,FIND("/",N1830,1)-1)</f>
        <v>theater</v>
      </c>
      <c r="R1830" t="str">
        <f>MID(N1830,FIND("/",N1830,1)+1,LEN(N1830))</f>
        <v>plays</v>
      </c>
      <c r="S1830" s="10">
        <f>(((J1830/60)/60)/24)+DATE(1970,1,1)+(-5/24)</f>
        <v>41375.49387731481</v>
      </c>
      <c r="T1830" s="10">
        <f>(((I1830/60)/60)/24)+DATE(1970,1,1)+(-5/24)</f>
        <v>41400.49387731481</v>
      </c>
    </row>
    <row r="1831" spans="1:20" ht="43.2" x14ac:dyDescent="0.3">
      <c r="A1831">
        <v>2173</v>
      </c>
      <c r="B1831" s="3" t="s">
        <v>2173</v>
      </c>
      <c r="C1831" s="3" t="s">
        <v>6282</v>
      </c>
      <c r="D1831">
        <v>4200</v>
      </c>
      <c r="E1831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8275</v>
      </c>
      <c r="O1831" s="5">
        <f>((E1831/D1831) *100)</f>
        <v>126.92857142857143</v>
      </c>
      <c r="P1831" s="6">
        <f>IF(L1831 = 0, 0, E1831/L1831)</f>
        <v>59.233333333333334</v>
      </c>
      <c r="Q1831" t="str">
        <f>MID(N1831,1,FIND("/",N1831,1)-1)</f>
        <v>music</v>
      </c>
      <c r="R1831" t="str">
        <f>MID(N1831,FIND("/",N1831,1)+1,LEN(N1831))</f>
        <v>rock</v>
      </c>
      <c r="S1831" s="10">
        <f>(((J1831/60)/60)/24)+DATE(1970,1,1)+(-5/24)</f>
        <v>41495.484293981477</v>
      </c>
      <c r="T1831" s="10">
        <f>(((I1831/60)/60)/24)+DATE(1970,1,1)+(-5/24)</f>
        <v>41526.957638888889</v>
      </c>
    </row>
    <row r="1832" spans="1:20" ht="43.2" x14ac:dyDescent="0.3">
      <c r="A1832">
        <v>1771</v>
      </c>
      <c r="B1832" s="3" t="s">
        <v>1771</v>
      </c>
      <c r="C1832" s="3" t="s">
        <v>5880</v>
      </c>
      <c r="D1832">
        <v>4200</v>
      </c>
      <c r="E1832">
        <v>895</v>
      </c>
      <c r="F1832" t="s">
        <v>8220</v>
      </c>
      <c r="G1832" t="s">
        <v>8224</v>
      </c>
      <c r="H1832" t="s">
        <v>8246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8284</v>
      </c>
      <c r="O1832" s="5">
        <f>((E1832/D1832) *100)</f>
        <v>21.30952380952381</v>
      </c>
      <c r="P1832" s="6">
        <f>IF(L1832 = 0, 0, E1832/L1832)</f>
        <v>35.799999999999997</v>
      </c>
      <c r="Q1832" t="str">
        <f>MID(N1832,1,FIND("/",N1832,1)-1)</f>
        <v>photography</v>
      </c>
      <c r="R1832" t="str">
        <f>MID(N1832,FIND("/",N1832,1)+1,LEN(N1832))</f>
        <v>photobooks</v>
      </c>
      <c r="S1832" s="10">
        <f>(((J1832/60)/60)/24)+DATE(1970,1,1)+(-5/24)</f>
        <v>41905.771296296298</v>
      </c>
      <c r="T1832" s="10">
        <f>(((I1832/60)/60)/24)+DATE(1970,1,1)+(-5/24)</f>
        <v>41935.771296296298</v>
      </c>
    </row>
    <row r="1833" spans="1:20" ht="43.2" x14ac:dyDescent="0.3">
      <c r="A1833">
        <v>3018</v>
      </c>
      <c r="B1833" s="3" t="s">
        <v>3017</v>
      </c>
      <c r="C1833" s="3" t="s">
        <v>7127</v>
      </c>
      <c r="D1833">
        <v>4200</v>
      </c>
      <c r="E1833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8302</v>
      </c>
      <c r="O1833" s="5">
        <f>((E1833/D1833) *100)</f>
        <v>100.71428571428571</v>
      </c>
      <c r="P1833" s="6">
        <f>IF(L1833 = 0, 0, E1833/L1833)</f>
        <v>103.17073170731707</v>
      </c>
      <c r="Q1833" t="str">
        <f>MID(N1833,1,FIND("/",N1833,1)-1)</f>
        <v>theater</v>
      </c>
      <c r="R1833" t="str">
        <f>MID(N1833,FIND("/",N1833,1)+1,LEN(N1833))</f>
        <v>spaces</v>
      </c>
      <c r="S1833" s="10">
        <f>(((J1833/60)/60)/24)+DATE(1970,1,1)+(-5/24)</f>
        <v>42163.090000000004</v>
      </c>
      <c r="T1833" s="10">
        <f>(((I1833/60)/60)/24)+DATE(1970,1,1)+(-5/24)</f>
        <v>42205.708333333336</v>
      </c>
    </row>
    <row r="1834" spans="1:20" ht="43.2" x14ac:dyDescent="0.3">
      <c r="A1834">
        <v>2392</v>
      </c>
      <c r="B1834" s="3" t="s">
        <v>2392</v>
      </c>
      <c r="C1834" s="3" t="s">
        <v>6501</v>
      </c>
      <c r="D1834">
        <v>4200</v>
      </c>
      <c r="E1834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8271</v>
      </c>
      <c r="O1834" s="5">
        <f>((E1834/D1834) *100)</f>
        <v>0</v>
      </c>
      <c r="P1834" s="6">
        <f>IF(L1834 = 0, 0, E1834/L1834)</f>
        <v>0</v>
      </c>
      <c r="Q1834" t="str">
        <f>MID(N1834,1,FIND("/",N1834,1)-1)</f>
        <v>technology</v>
      </c>
      <c r="R1834" t="str">
        <f>MID(N1834,FIND("/",N1834,1)+1,LEN(N1834))</f>
        <v>web</v>
      </c>
      <c r="S1834" s="10">
        <f>(((J1834/60)/60)/24)+DATE(1970,1,1)+(-5/24)</f>
        <v>42275.912303240737</v>
      </c>
      <c r="T1834" s="10">
        <f>(((I1834/60)/60)/24)+DATE(1970,1,1)+(-5/24)</f>
        <v>42305.912303240737</v>
      </c>
    </row>
    <row r="1835" spans="1:20" ht="43.2" x14ac:dyDescent="0.3">
      <c r="A1835">
        <v>763</v>
      </c>
      <c r="B1835" s="3" t="s">
        <v>763</v>
      </c>
      <c r="C1835" s="3" t="s">
        <v>4872</v>
      </c>
      <c r="D1835">
        <v>4290</v>
      </c>
      <c r="E1835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8274</v>
      </c>
      <c r="O1835" s="5">
        <f>((E1835/D1835) *100)</f>
        <v>0.11655011655011654</v>
      </c>
      <c r="P1835" s="6">
        <f>IF(L1835 = 0, 0, E1835/L1835)</f>
        <v>5</v>
      </c>
      <c r="Q1835" t="str">
        <f>MID(N1835,1,FIND("/",N1835,1)-1)</f>
        <v>publishing</v>
      </c>
      <c r="R1835" t="str">
        <f>MID(N1835,FIND("/",N1835,1)+1,LEN(N1835))</f>
        <v>fiction</v>
      </c>
      <c r="S1835" s="10">
        <f>(((J1835/60)/60)/24)+DATE(1970,1,1)+(-5/24)</f>
        <v>41471.238518518512</v>
      </c>
      <c r="T1835" s="10">
        <f>(((I1835/60)/60)/24)+DATE(1970,1,1)+(-5/24)</f>
        <v>41501.238518518512</v>
      </c>
    </row>
    <row r="1836" spans="1:20" ht="43.2" x14ac:dyDescent="0.3">
      <c r="A1836">
        <v>3184</v>
      </c>
      <c r="B1836" s="3" t="s">
        <v>3183</v>
      </c>
      <c r="C1836" s="3" t="s">
        <v>7293</v>
      </c>
      <c r="D1836">
        <v>4300</v>
      </c>
      <c r="E1836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8270</v>
      </c>
      <c r="O1836" s="5">
        <f>((E1836/D1836) *100)</f>
        <v>107.20930232558139</v>
      </c>
      <c r="P1836" s="6">
        <f>IF(L1836 = 0, 0, E1836/L1836)</f>
        <v>100.21739130434783</v>
      </c>
      <c r="Q1836" t="str">
        <f>MID(N1836,1,FIND("/",N1836,1)-1)</f>
        <v>theater</v>
      </c>
      <c r="R1836" t="str">
        <f>MID(N1836,FIND("/",N1836,1)+1,LEN(N1836))</f>
        <v>plays</v>
      </c>
      <c r="S1836" s="10">
        <f>(((J1836/60)/60)/24)+DATE(1970,1,1)+(-5/24)</f>
        <v>41791.785081018512</v>
      </c>
      <c r="T1836" s="10">
        <f>(((I1836/60)/60)/24)+DATE(1970,1,1)+(-5/24)</f>
        <v>41821.785081018512</v>
      </c>
    </row>
    <row r="1837" spans="1:20" ht="43.2" x14ac:dyDescent="0.3">
      <c r="A1837">
        <v>1552</v>
      </c>
      <c r="B1837" s="3" t="s">
        <v>1552</v>
      </c>
      <c r="C1837" s="3" t="s">
        <v>5661</v>
      </c>
      <c r="D1837">
        <v>4300</v>
      </c>
      <c r="E1837">
        <v>2115</v>
      </c>
      <c r="F1837" t="s">
        <v>8220</v>
      </c>
      <c r="G1837" t="s">
        <v>8223</v>
      </c>
      <c r="H1837" t="s">
        <v>8245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8288</v>
      </c>
      <c r="O1837" s="5">
        <f>((E1837/D1837) *100)</f>
        <v>49.186046511627907</v>
      </c>
      <c r="P1837" s="6">
        <f>IF(L1837 = 0, 0, E1837/L1837)</f>
        <v>132.1875</v>
      </c>
      <c r="Q1837" t="str">
        <f>MID(N1837,1,FIND("/",N1837,1)-1)</f>
        <v>photography</v>
      </c>
      <c r="R1837" t="str">
        <f>MID(N1837,FIND("/",N1837,1)+1,LEN(N1837))</f>
        <v>nature</v>
      </c>
      <c r="S1837" s="10">
        <f>(((J1837/60)/60)/24)+DATE(1970,1,1)+(-5/24)</f>
        <v>41892.480416666665</v>
      </c>
      <c r="T1837" s="10">
        <f>(((I1837/60)/60)/24)+DATE(1970,1,1)+(-5/24)</f>
        <v>41912.957638888889</v>
      </c>
    </row>
    <row r="1838" spans="1:20" ht="43.2" x14ac:dyDescent="0.3">
      <c r="A1838">
        <v>3724</v>
      </c>
      <c r="B1838" s="3" t="s">
        <v>3720</v>
      </c>
      <c r="C1838" s="3" t="s">
        <v>7833</v>
      </c>
      <c r="D1838">
        <v>4300</v>
      </c>
      <c r="E183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8270</v>
      </c>
      <c r="O1838" s="5">
        <f>((E1838/D1838) *100)</f>
        <v>102.54767441860466</v>
      </c>
      <c r="P1838" s="6">
        <f>IF(L1838 = 0, 0, E1838/L1838)</f>
        <v>49.545505617977533</v>
      </c>
      <c r="Q1838" t="str">
        <f>MID(N1838,1,FIND("/",N1838,1)-1)</f>
        <v>theater</v>
      </c>
      <c r="R1838" t="str">
        <f>MID(N1838,FIND("/",N1838,1)+1,LEN(N1838))</f>
        <v>plays</v>
      </c>
      <c r="S1838" s="10">
        <f>(((J1838/60)/60)/24)+DATE(1970,1,1)+(-5/24)</f>
        <v>42465.283101851855</v>
      </c>
      <c r="T1838" s="10">
        <f>(((I1838/60)/60)/24)+DATE(1970,1,1)+(-5/24)</f>
        <v>42494.749999999993</v>
      </c>
    </row>
    <row r="1839" spans="1:20" ht="57.6" x14ac:dyDescent="0.3">
      <c r="A1839">
        <v>1052</v>
      </c>
      <c r="B1839" s="3" t="s">
        <v>1052</v>
      </c>
      <c r="C1839" s="3" t="s">
        <v>5161</v>
      </c>
      <c r="D1839">
        <v>4336</v>
      </c>
      <c r="E1839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8280</v>
      </c>
      <c r="O1839" s="5">
        <f>((E1839/D1839) *100)</f>
        <v>0</v>
      </c>
      <c r="P1839" s="6">
        <f>IF(L1839 = 0, 0, E1839/L1839)</f>
        <v>0</v>
      </c>
      <c r="Q1839" t="str">
        <f>MID(N1839,1,FIND("/",N1839,1)-1)</f>
        <v>journalism</v>
      </c>
      <c r="R1839" t="str">
        <f>MID(N1839,FIND("/",N1839,1)+1,LEN(N1839))</f>
        <v>audio</v>
      </c>
      <c r="S1839" s="10">
        <f>(((J1839/60)/60)/24)+DATE(1970,1,1)+(-5/24)</f>
        <v>42483.589062499996</v>
      </c>
      <c r="T1839" s="10">
        <f>(((I1839/60)/60)/24)+DATE(1970,1,1)+(-5/24)</f>
        <v>42527.631249999999</v>
      </c>
    </row>
    <row r="1840" spans="1:20" ht="43.2" x14ac:dyDescent="0.3">
      <c r="A1840">
        <v>1415</v>
      </c>
      <c r="B1840" s="3" t="s">
        <v>1415</v>
      </c>
      <c r="C1840" s="3" t="s">
        <v>5524</v>
      </c>
      <c r="D1840">
        <v>4400</v>
      </c>
      <c r="E1840">
        <v>800</v>
      </c>
      <c r="F1840" t="s">
        <v>8220</v>
      </c>
      <c r="G1840" t="s">
        <v>8223</v>
      </c>
      <c r="H1840" t="s">
        <v>8245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8286</v>
      </c>
      <c r="O1840" s="5">
        <f>((E1840/D1840) *100)</f>
        <v>18.181818181818183</v>
      </c>
      <c r="P1840" s="6">
        <f>IF(L1840 = 0, 0, E1840/L1840)</f>
        <v>88.888888888888886</v>
      </c>
      <c r="Q1840" t="str">
        <f>MID(N1840,1,FIND("/",N1840,1)-1)</f>
        <v>publishing</v>
      </c>
      <c r="R1840" t="str">
        <f>MID(N1840,FIND("/",N1840,1)+1,LEN(N1840))</f>
        <v>translations</v>
      </c>
      <c r="S1840" s="10">
        <f>(((J1840/60)/60)/24)+DATE(1970,1,1)+(-5/24)</f>
        <v>42192.467488425922</v>
      </c>
      <c r="T1840" s="10">
        <f>(((I1840/60)/60)/24)+DATE(1970,1,1)+(-5/24)</f>
        <v>42232.467488425922</v>
      </c>
    </row>
    <row r="1841" spans="1:20" ht="43.2" x14ac:dyDescent="0.3">
      <c r="A1841">
        <v>215</v>
      </c>
      <c r="B1841" s="3" t="s">
        <v>216</v>
      </c>
      <c r="C1841" s="3" t="s">
        <v>4324</v>
      </c>
      <c r="D1841">
        <v>4400</v>
      </c>
      <c r="E1841">
        <v>10</v>
      </c>
      <c r="F1841" t="s">
        <v>8220</v>
      </c>
      <c r="G1841" t="s">
        <v>8224</v>
      </c>
      <c r="H1841" t="s">
        <v>8246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8267</v>
      </c>
      <c r="O1841" s="5">
        <f>((E1841/D1841) *100)</f>
        <v>0.22727272727272727</v>
      </c>
      <c r="P1841" s="6">
        <f>IF(L1841 = 0, 0, E1841/L1841)</f>
        <v>10</v>
      </c>
      <c r="Q1841" t="str">
        <f>MID(N1841,1,FIND("/",N1841,1)-1)</f>
        <v>film &amp; video</v>
      </c>
      <c r="R1841" t="str">
        <f>MID(N1841,FIND("/",N1841,1)+1,LEN(N1841))</f>
        <v>drama</v>
      </c>
      <c r="S1841" s="10">
        <f>(((J1841/60)/60)/24)+DATE(1970,1,1)+(-5/24)</f>
        <v>42375.021782407406</v>
      </c>
      <c r="T1841" s="10">
        <f>(((I1841/60)/60)/24)+DATE(1970,1,1)+(-5/24)</f>
        <v>42417.790972222218</v>
      </c>
    </row>
    <row r="1842" spans="1:20" ht="43.2" x14ac:dyDescent="0.3">
      <c r="A1842">
        <v>1398</v>
      </c>
      <c r="B1842" s="3" t="s">
        <v>1398</v>
      </c>
      <c r="C1842" s="3" t="s">
        <v>5507</v>
      </c>
      <c r="D1842">
        <v>4400</v>
      </c>
      <c r="E1842">
        <v>4826</v>
      </c>
      <c r="F1842" t="s">
        <v>8218</v>
      </c>
      <c r="G1842" t="s">
        <v>8223</v>
      </c>
      <c r="H1842" t="s">
        <v>8245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8275</v>
      </c>
      <c r="O1842" s="5">
        <f>((E1842/D1842) *100)</f>
        <v>109.68181818181819</v>
      </c>
      <c r="P1842" s="6">
        <f>IF(L1842 = 0, 0, E1842/L1842)</f>
        <v>74.246153846153845</v>
      </c>
      <c r="Q1842" t="str">
        <f>MID(N1842,1,FIND("/",N1842,1)-1)</f>
        <v>music</v>
      </c>
      <c r="R1842" t="str">
        <f>MID(N1842,FIND("/",N1842,1)+1,LEN(N1842))</f>
        <v>rock</v>
      </c>
      <c r="S1842" s="10">
        <f>(((J1842/60)/60)/24)+DATE(1970,1,1)+(-5/24)</f>
        <v>42526.665902777771</v>
      </c>
      <c r="T1842" s="10">
        <f>(((I1842/60)/60)/24)+DATE(1970,1,1)+(-5/24)</f>
        <v>42556.665902777771</v>
      </c>
    </row>
    <row r="1843" spans="1:20" ht="43.2" x14ac:dyDescent="0.3">
      <c r="A1843">
        <v>750</v>
      </c>
      <c r="B1843" s="3" t="s">
        <v>750</v>
      </c>
      <c r="C1843" s="3" t="s">
        <v>4859</v>
      </c>
      <c r="D1843">
        <v>4444</v>
      </c>
      <c r="E1843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8273</v>
      </c>
      <c r="O1843" s="5">
        <f>((E1843/D1843) *100)</f>
        <v>102.58775877587757</v>
      </c>
      <c r="P1843" s="6">
        <f>IF(L1843 = 0, 0, E1843/L1843)</f>
        <v>77.271186440677965</v>
      </c>
      <c r="Q1843" t="str">
        <f>MID(N1843,1,FIND("/",N1843,1)-1)</f>
        <v>publishing</v>
      </c>
      <c r="R1843" t="str">
        <f>MID(N1843,FIND("/",N1843,1)+1,LEN(N1843))</f>
        <v>nonfiction</v>
      </c>
      <c r="S1843" s="10">
        <f>(((J1843/60)/60)/24)+DATE(1970,1,1)+(-5/24)</f>
        <v>41299.669814814813</v>
      </c>
      <c r="T1843" s="10">
        <f>(((I1843/60)/60)/24)+DATE(1970,1,1)+(-5/24)</f>
        <v>41329.669814814813</v>
      </c>
    </row>
    <row r="1844" spans="1:20" x14ac:dyDescent="0.3">
      <c r="A1844">
        <v>497</v>
      </c>
      <c r="B1844" s="3" t="s">
        <v>497</v>
      </c>
      <c r="C1844" s="3" t="s">
        <v>4606</v>
      </c>
      <c r="D1844">
        <v>4480</v>
      </c>
      <c r="E184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8269</v>
      </c>
      <c r="O1844" s="5">
        <f>((E1844/D1844) *100)</f>
        <v>0.6696428571428571</v>
      </c>
      <c r="P1844" s="6">
        <f>IF(L1844 = 0, 0, E1844/L1844)</f>
        <v>10</v>
      </c>
      <c r="Q1844" t="str">
        <f>MID(N1844,1,FIND("/",N1844,1)-1)</f>
        <v>film &amp; video</v>
      </c>
      <c r="R1844" t="str">
        <f>MID(N1844,FIND("/",N1844,1)+1,LEN(N1844))</f>
        <v>animation</v>
      </c>
      <c r="S1844" s="10">
        <f>(((J1844/60)/60)/24)+DATE(1970,1,1)+(-5/24)</f>
        <v>41944.829456018517</v>
      </c>
      <c r="T1844" s="10">
        <f>(((I1844/60)/60)/24)+DATE(1970,1,1)+(-5/24)</f>
        <v>41997.999999999993</v>
      </c>
    </row>
    <row r="1845" spans="1:20" ht="57.6" x14ac:dyDescent="0.3">
      <c r="A1845">
        <v>117</v>
      </c>
      <c r="B1845" s="3" t="s">
        <v>119</v>
      </c>
      <c r="C1845" s="3" t="s">
        <v>4227</v>
      </c>
      <c r="D1845">
        <v>4500</v>
      </c>
      <c r="E1845">
        <v>4522.22</v>
      </c>
      <c r="F1845" t="s">
        <v>8218</v>
      </c>
      <c r="G1845" t="s">
        <v>8223</v>
      </c>
      <c r="H1845" t="s">
        <v>8245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8265</v>
      </c>
      <c r="O1845" s="5">
        <f>((E1845/D1845) *100)</f>
        <v>100.49377777777779</v>
      </c>
      <c r="P1845" s="6">
        <f>IF(L1845 = 0, 0, E1845/L1845)</f>
        <v>167.48962962962963</v>
      </c>
      <c r="Q1845" t="str">
        <f>MID(N1845,1,FIND("/",N1845,1)-1)</f>
        <v>film &amp; video</v>
      </c>
      <c r="R1845" t="str">
        <f>MID(N1845,FIND("/",N1845,1)+1,LEN(N1845))</f>
        <v>shorts</v>
      </c>
      <c r="S1845" s="10">
        <f>(((J1845/60)/60)/24)+DATE(1970,1,1)+(-5/24)</f>
        <v>40248.626666666663</v>
      </c>
      <c r="T1845" s="10">
        <f>(((I1845/60)/60)/24)+DATE(1970,1,1)+(-5/24)</f>
        <v>40338.583333333328</v>
      </c>
    </row>
    <row r="1846" spans="1:20" ht="28.8" x14ac:dyDescent="0.3">
      <c r="A1846">
        <v>290</v>
      </c>
      <c r="B1846" s="3" t="s">
        <v>290</v>
      </c>
      <c r="C1846" s="3" t="s">
        <v>4399</v>
      </c>
      <c r="D1846">
        <v>4500</v>
      </c>
      <c r="E1846">
        <v>4800.8</v>
      </c>
      <c r="F1846" t="s">
        <v>8218</v>
      </c>
      <c r="G1846" t="s">
        <v>8223</v>
      </c>
      <c r="H1846" t="s">
        <v>8245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8268</v>
      </c>
      <c r="O1846" s="5">
        <f>((E1846/D1846) *100)</f>
        <v>106.68444444444445</v>
      </c>
      <c r="P1846" s="6">
        <f>IF(L1846 = 0, 0, E1846/L1846)</f>
        <v>28.576190476190476</v>
      </c>
      <c r="Q1846" t="str">
        <f>MID(N1846,1,FIND("/",N1846,1)-1)</f>
        <v>film &amp; video</v>
      </c>
      <c r="R1846" t="str">
        <f>MID(N1846,FIND("/",N1846,1)+1,LEN(N1846))</f>
        <v>documentary</v>
      </c>
      <c r="S1846" s="10">
        <f>(((J1846/60)/60)/24)+DATE(1970,1,1)+(-5/24)</f>
        <v>40526.160844907405</v>
      </c>
      <c r="T1846" s="10">
        <f>(((I1846/60)/60)/24)+DATE(1970,1,1)+(-5/24)</f>
        <v>40576.124305555553</v>
      </c>
    </row>
    <row r="1847" spans="1:20" ht="43.2" x14ac:dyDescent="0.3">
      <c r="A1847">
        <v>1636</v>
      </c>
      <c r="B1847" s="3" t="s">
        <v>1636</v>
      </c>
      <c r="C1847" s="3" t="s">
        <v>5745</v>
      </c>
      <c r="D1847">
        <v>4500</v>
      </c>
      <c r="E1847">
        <v>4660</v>
      </c>
      <c r="F1847" t="s">
        <v>8218</v>
      </c>
      <c r="G1847" t="s">
        <v>8223</v>
      </c>
      <c r="H1847" t="s">
        <v>8245</v>
      </c>
      <c r="I1847">
        <v>1307851200</v>
      </c>
      <c r="J1847">
        <v>1304129088</v>
      </c>
      <c r="K1847" t="b">
        <v>0</v>
      </c>
      <c r="L1847">
        <v>87</v>
      </c>
      <c r="M1847" t="b">
        <v>1</v>
      </c>
      <c r="N1847" t="s">
        <v>8275</v>
      </c>
      <c r="O1847" s="5">
        <f>((E1847/D1847) *100)</f>
        <v>103.55555555555556</v>
      </c>
      <c r="P1847" s="6">
        <f>IF(L1847 = 0, 0, E1847/L1847)</f>
        <v>53.5632183908046</v>
      </c>
      <c r="Q1847" t="str">
        <f>MID(N1847,1,FIND("/",N1847,1)-1)</f>
        <v>music</v>
      </c>
      <c r="R1847" t="str">
        <f>MID(N1847,FIND("/",N1847,1)+1,LEN(N1847))</f>
        <v>rock</v>
      </c>
      <c r="S1847" s="10">
        <f>(((J1847/60)/60)/24)+DATE(1970,1,1)+(-5/24)</f>
        <v>40662.878333333334</v>
      </c>
      <c r="T1847" s="10">
        <f>(((I1847/60)/60)/24)+DATE(1970,1,1)+(-5/24)</f>
        <v>40705.958333333328</v>
      </c>
    </row>
    <row r="1848" spans="1:20" ht="43.2" x14ac:dyDescent="0.3">
      <c r="A1848">
        <v>1036</v>
      </c>
      <c r="B1848" s="3" t="s">
        <v>1036</v>
      </c>
      <c r="C1848" s="3" t="s">
        <v>5145</v>
      </c>
      <c r="D1848">
        <v>4500</v>
      </c>
      <c r="E1848">
        <v>5056.22</v>
      </c>
      <c r="F1848" t="s">
        <v>8218</v>
      </c>
      <c r="G1848" t="s">
        <v>8223</v>
      </c>
      <c r="H1848" t="s">
        <v>8245</v>
      </c>
      <c r="I1848">
        <v>1357545600</v>
      </c>
      <c r="J1848">
        <v>1354790790</v>
      </c>
      <c r="K1848" t="b">
        <v>0</v>
      </c>
      <c r="L1848">
        <v>211</v>
      </c>
      <c r="M1848" t="b">
        <v>1</v>
      </c>
      <c r="N1848" t="s">
        <v>8279</v>
      </c>
      <c r="O1848" s="5">
        <f>((E1848/D1848) *100)</f>
        <v>112.36044444444444</v>
      </c>
      <c r="P1848" s="6">
        <f>IF(L1848 = 0, 0, E1848/L1848)</f>
        <v>23.963127962085309</v>
      </c>
      <c r="Q1848" t="str">
        <f>MID(N1848,1,FIND("/",N1848,1)-1)</f>
        <v>music</v>
      </c>
      <c r="R1848" t="str">
        <f>MID(N1848,FIND("/",N1848,1)+1,LEN(N1848))</f>
        <v>electronic music</v>
      </c>
      <c r="S1848" s="10">
        <f>(((J1848/60)/60)/24)+DATE(1970,1,1)+(-5/24)</f>
        <v>41249.240624999999</v>
      </c>
      <c r="T1848" s="10">
        <f>(((I1848/60)/60)/24)+DATE(1970,1,1)+(-5/24)</f>
        <v>41281.125</v>
      </c>
    </row>
    <row r="1849" spans="1:20" ht="43.2" x14ac:dyDescent="0.3">
      <c r="A1849">
        <v>1652</v>
      </c>
      <c r="B1849" s="3" t="s">
        <v>1652</v>
      </c>
      <c r="C1849" s="3" t="s">
        <v>5761</v>
      </c>
      <c r="D1849">
        <v>4500</v>
      </c>
      <c r="E1849">
        <v>4530</v>
      </c>
      <c r="F1849" t="s">
        <v>8218</v>
      </c>
      <c r="G1849" t="s">
        <v>8223</v>
      </c>
      <c r="H1849" t="s">
        <v>8245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8291</v>
      </c>
      <c r="O1849" s="5">
        <f>((E1849/D1849) *100)</f>
        <v>100.66666666666666</v>
      </c>
      <c r="P1849" s="6">
        <f>IF(L1849 = 0, 0, E1849/L1849)</f>
        <v>64.714285714285708</v>
      </c>
      <c r="Q1849" t="str">
        <f>MID(N1849,1,FIND("/",N1849,1)-1)</f>
        <v>music</v>
      </c>
      <c r="R1849" t="str">
        <f>MID(N1849,FIND("/",N1849,1)+1,LEN(N1849))</f>
        <v>pop</v>
      </c>
      <c r="S1849" s="10">
        <f>(((J1849/60)/60)/24)+DATE(1970,1,1)+(-5/24)</f>
        <v>41572.284641203703</v>
      </c>
      <c r="T1849" s="10">
        <f>(((I1849/60)/60)/24)+DATE(1970,1,1)+(-5/24)</f>
        <v>41602.326307870368</v>
      </c>
    </row>
    <row r="1850" spans="1:20" ht="43.2" x14ac:dyDescent="0.3">
      <c r="A1850">
        <v>60</v>
      </c>
      <c r="B1850" s="3" t="s">
        <v>62</v>
      </c>
      <c r="C1850" s="3" t="s">
        <v>4170</v>
      </c>
      <c r="D1850">
        <v>4500</v>
      </c>
      <c r="E1850">
        <v>4648.33</v>
      </c>
      <c r="F1850" t="s">
        <v>8218</v>
      </c>
      <c r="G1850" t="s">
        <v>8224</v>
      </c>
      <c r="H1850" t="s">
        <v>8246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8265</v>
      </c>
      <c r="O1850" s="5">
        <f>((E1850/D1850) *100)</f>
        <v>103.29622222222221</v>
      </c>
      <c r="P1850" s="6">
        <f>IF(L1850 = 0, 0, E1850/L1850)</f>
        <v>43.040092592592593</v>
      </c>
      <c r="Q1850" t="str">
        <f>MID(N1850,1,FIND("/",N1850,1)-1)</f>
        <v>film &amp; video</v>
      </c>
      <c r="R1850" t="str">
        <f>MID(N1850,FIND("/",N1850,1)+1,LEN(N1850))</f>
        <v>shorts</v>
      </c>
      <c r="S1850" s="10">
        <f>(((J1850/60)/60)/24)+DATE(1970,1,1)+(-5/24)</f>
        <v>41701.693483796291</v>
      </c>
      <c r="T1850" s="10">
        <f>(((I1850/60)/60)/24)+DATE(1970,1,1)+(-5/24)</f>
        <v>41720.791666666664</v>
      </c>
    </row>
    <row r="1851" spans="1:20" ht="43.2" x14ac:dyDescent="0.3">
      <c r="A1851">
        <v>1118</v>
      </c>
      <c r="B1851" s="3" t="s">
        <v>1118</v>
      </c>
      <c r="C1851" s="3" t="s">
        <v>5227</v>
      </c>
      <c r="D1851">
        <v>4500</v>
      </c>
      <c r="E1851">
        <v>109</v>
      </c>
      <c r="F1851" t="s">
        <v>8220</v>
      </c>
      <c r="G1851" t="s">
        <v>8225</v>
      </c>
      <c r="H1851" t="s">
        <v>8247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8281</v>
      </c>
      <c r="O1851" s="5">
        <f>((E1851/D1851) *100)</f>
        <v>2.4222222222222221</v>
      </c>
      <c r="P1851" s="6">
        <f>IF(L1851 = 0, 0, E1851/L1851)</f>
        <v>36.333333333333336</v>
      </c>
      <c r="Q1851" t="str">
        <f>MID(N1851,1,FIND("/",N1851,1)-1)</f>
        <v>games</v>
      </c>
      <c r="R1851" t="str">
        <f>MID(N1851,FIND("/",N1851,1)+1,LEN(N1851))</f>
        <v>video games</v>
      </c>
      <c r="S1851" s="10">
        <f>(((J1851/60)/60)/24)+DATE(1970,1,1)+(-5/24)</f>
        <v>41703.958090277774</v>
      </c>
      <c r="T1851" s="10">
        <f>(((I1851/60)/60)/24)+DATE(1970,1,1)+(-5/24)</f>
        <v>41733.91642361111</v>
      </c>
    </row>
    <row r="1852" spans="1:20" ht="43.2" x14ac:dyDescent="0.3">
      <c r="A1852">
        <v>3756</v>
      </c>
      <c r="B1852" s="3" t="s">
        <v>3752</v>
      </c>
      <c r="C1852" s="3" t="s">
        <v>7865</v>
      </c>
      <c r="D1852">
        <v>4500</v>
      </c>
      <c r="E1852">
        <v>4550</v>
      </c>
      <c r="F1852" t="s">
        <v>8218</v>
      </c>
      <c r="G1852" t="s">
        <v>8223</v>
      </c>
      <c r="H1852" t="s">
        <v>8245</v>
      </c>
      <c r="I1852">
        <v>1402515198</v>
      </c>
      <c r="J1852">
        <v>1399923198</v>
      </c>
      <c r="K1852" t="b">
        <v>0</v>
      </c>
      <c r="L1852">
        <v>17</v>
      </c>
      <c r="M1852" t="b">
        <v>1</v>
      </c>
      <c r="N1852" t="s">
        <v>8304</v>
      </c>
      <c r="O1852" s="5">
        <f>((E1852/D1852) *100)</f>
        <v>101.11111111111111</v>
      </c>
      <c r="P1852" s="6">
        <f>IF(L1852 = 0, 0, E1852/L1852)</f>
        <v>267.64705882352939</v>
      </c>
      <c r="Q1852" t="str">
        <f>MID(N1852,1,FIND("/",N1852,1)-1)</f>
        <v>theater</v>
      </c>
      <c r="R1852" t="str">
        <f>MID(N1852,FIND("/",N1852,1)+1,LEN(N1852))</f>
        <v>musical</v>
      </c>
      <c r="S1852" s="10">
        <f>(((J1852/60)/60)/24)+DATE(1970,1,1)+(-5/24)</f>
        <v>41771.606458333328</v>
      </c>
      <c r="T1852" s="10">
        <f>(((I1852/60)/60)/24)+DATE(1970,1,1)+(-5/24)</f>
        <v>41801.606458333328</v>
      </c>
    </row>
    <row r="1853" spans="1:20" ht="43.2" x14ac:dyDescent="0.3">
      <c r="A1853">
        <v>2287</v>
      </c>
      <c r="B1853" s="3" t="s">
        <v>2287</v>
      </c>
      <c r="C1853" s="3" t="s">
        <v>6396</v>
      </c>
      <c r="D1853">
        <v>4500</v>
      </c>
      <c r="E1853">
        <v>5398.99</v>
      </c>
      <c r="F1853" t="s">
        <v>8218</v>
      </c>
      <c r="G1853" t="s">
        <v>8223</v>
      </c>
      <c r="H1853" t="s">
        <v>8245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8275</v>
      </c>
      <c r="O1853" s="5">
        <f>((E1853/D1853) *100)</f>
        <v>119.97755555555555</v>
      </c>
      <c r="P1853" s="6">
        <f>IF(L1853 = 0, 0, E1853/L1853)</f>
        <v>50.9338679245283</v>
      </c>
      <c r="Q1853" t="str">
        <f>MID(N1853,1,FIND("/",N1853,1)-1)</f>
        <v>music</v>
      </c>
      <c r="R1853" t="str">
        <f>MID(N1853,FIND("/",N1853,1)+1,LEN(N1853))</f>
        <v>rock</v>
      </c>
      <c r="S1853" s="10">
        <f>(((J1853/60)/60)/24)+DATE(1970,1,1)+(-5/24)</f>
        <v>41792.459027777775</v>
      </c>
      <c r="T1853" s="10">
        <f>(((I1853/60)/60)/24)+DATE(1970,1,1)+(-5/24)</f>
        <v>41813.459027777775</v>
      </c>
    </row>
    <row r="1854" spans="1:20" ht="43.2" x14ac:dyDescent="0.3">
      <c r="A1854">
        <v>2162</v>
      </c>
      <c r="B1854" s="3" t="s">
        <v>2162</v>
      </c>
      <c r="C1854" s="3" t="s">
        <v>6271</v>
      </c>
      <c r="D1854">
        <v>4500</v>
      </c>
      <c r="E1854">
        <v>5052</v>
      </c>
      <c r="F1854" t="s">
        <v>8218</v>
      </c>
      <c r="G1854" t="s">
        <v>8223</v>
      </c>
      <c r="H1854" t="s">
        <v>8245</v>
      </c>
      <c r="I1854">
        <v>1406226191</v>
      </c>
      <c r="J1854">
        <v>1403547791</v>
      </c>
      <c r="K1854" t="b">
        <v>0</v>
      </c>
      <c r="L1854">
        <v>58</v>
      </c>
      <c r="M1854" t="b">
        <v>1</v>
      </c>
      <c r="N1854" t="s">
        <v>8275</v>
      </c>
      <c r="O1854" s="5">
        <f>((E1854/D1854) *100)</f>
        <v>112.26666666666667</v>
      </c>
      <c r="P1854" s="6">
        <f>IF(L1854 = 0, 0, E1854/L1854)</f>
        <v>87.103448275862064</v>
      </c>
      <c r="Q1854" t="str">
        <f>MID(N1854,1,FIND("/",N1854,1)-1)</f>
        <v>music</v>
      </c>
      <c r="R1854" t="str">
        <f>MID(N1854,FIND("/",N1854,1)+1,LEN(N1854))</f>
        <v>rock</v>
      </c>
      <c r="S1854" s="10">
        <f>(((J1854/60)/60)/24)+DATE(1970,1,1)+(-5/24)</f>
        <v>41813.557766203703</v>
      </c>
      <c r="T1854" s="10">
        <f>(((I1854/60)/60)/24)+DATE(1970,1,1)+(-5/24)</f>
        <v>41844.557766203703</v>
      </c>
    </row>
    <row r="1855" spans="1:20" ht="43.2" x14ac:dyDescent="0.3">
      <c r="A1855">
        <v>3160</v>
      </c>
      <c r="B1855" s="3" t="s">
        <v>3159</v>
      </c>
      <c r="C1855" s="3" t="s">
        <v>7269</v>
      </c>
      <c r="D1855">
        <v>4500</v>
      </c>
      <c r="E1855">
        <v>4569</v>
      </c>
      <c r="F1855" t="s">
        <v>8218</v>
      </c>
      <c r="G1855" t="s">
        <v>8223</v>
      </c>
      <c r="H1855" t="s">
        <v>8245</v>
      </c>
      <c r="I1855">
        <v>1407905940</v>
      </c>
      <c r="J1855">
        <v>1405923687</v>
      </c>
      <c r="K1855" t="b">
        <v>1</v>
      </c>
      <c r="L1855">
        <v>57</v>
      </c>
      <c r="M1855" t="b">
        <v>1</v>
      </c>
      <c r="N1855" t="s">
        <v>8270</v>
      </c>
      <c r="O1855" s="5">
        <f>((E1855/D1855) *100)</f>
        <v>101.53333333333335</v>
      </c>
      <c r="P1855" s="6">
        <f>IF(L1855 = 0, 0, E1855/L1855)</f>
        <v>80.15789473684211</v>
      </c>
      <c r="Q1855" t="str">
        <f>MID(N1855,1,FIND("/",N1855,1)-1)</f>
        <v>theater</v>
      </c>
      <c r="R1855" t="str">
        <f>MID(N1855,FIND("/",N1855,1)+1,LEN(N1855))</f>
        <v>plays</v>
      </c>
      <c r="S1855" s="10">
        <f>(((J1855/60)/60)/24)+DATE(1970,1,1)+(-5/24)</f>
        <v>41841.056562499994</v>
      </c>
      <c r="T1855" s="10">
        <f>(((I1855/60)/60)/24)+DATE(1970,1,1)+(-5/24)</f>
        <v>41863.999305555553</v>
      </c>
    </row>
    <row r="1856" spans="1:20" ht="43.2" x14ac:dyDescent="0.3">
      <c r="A1856">
        <v>3344</v>
      </c>
      <c r="B1856" s="3" t="s">
        <v>3343</v>
      </c>
      <c r="C1856" s="3" t="s">
        <v>7453</v>
      </c>
      <c r="D1856">
        <v>4500</v>
      </c>
      <c r="E1856">
        <v>4565</v>
      </c>
      <c r="F1856" t="s">
        <v>8218</v>
      </c>
      <c r="G1856" t="s">
        <v>8223</v>
      </c>
      <c r="H1856" t="s">
        <v>8245</v>
      </c>
      <c r="I1856">
        <v>1409374093</v>
      </c>
      <c r="J1856">
        <v>1406782093</v>
      </c>
      <c r="K1856" t="b">
        <v>0</v>
      </c>
      <c r="L1856">
        <v>40</v>
      </c>
      <c r="M1856" t="b">
        <v>1</v>
      </c>
      <c r="N1856" t="s">
        <v>8270</v>
      </c>
      <c r="O1856" s="5">
        <f>((E1856/D1856) *100)</f>
        <v>101.44444444444444</v>
      </c>
      <c r="P1856" s="6">
        <f>IF(L1856 = 0, 0, E1856/L1856)</f>
        <v>114.125</v>
      </c>
      <c r="Q1856" t="str">
        <f>MID(N1856,1,FIND("/",N1856,1)-1)</f>
        <v>theater</v>
      </c>
      <c r="R1856" t="str">
        <f>MID(N1856,FIND("/",N1856,1)+1,LEN(N1856))</f>
        <v>plays</v>
      </c>
      <c r="S1856" s="10">
        <f>(((J1856/60)/60)/24)+DATE(1970,1,1)+(-5/24)</f>
        <v>41850.991817129623</v>
      </c>
      <c r="T1856" s="10">
        <f>(((I1856/60)/60)/24)+DATE(1970,1,1)+(-5/24)</f>
        <v>41880.991817129623</v>
      </c>
    </row>
    <row r="1857" spans="1:20" ht="57.6" x14ac:dyDescent="0.3">
      <c r="A1857">
        <v>3781</v>
      </c>
      <c r="B1857" s="3" t="s">
        <v>3777</v>
      </c>
      <c r="C1857" s="3" t="s">
        <v>7890</v>
      </c>
      <c r="D1857">
        <v>4500</v>
      </c>
      <c r="E1857">
        <v>4935</v>
      </c>
      <c r="F1857" t="s">
        <v>8218</v>
      </c>
      <c r="G1857" t="s">
        <v>8223</v>
      </c>
      <c r="H1857" t="s">
        <v>8245</v>
      </c>
      <c r="I1857">
        <v>1410210685</v>
      </c>
      <c r="J1857">
        <v>1408050685</v>
      </c>
      <c r="K1857" t="b">
        <v>0</v>
      </c>
      <c r="L1857">
        <v>52</v>
      </c>
      <c r="M1857" t="b">
        <v>1</v>
      </c>
      <c r="N1857" t="s">
        <v>8304</v>
      </c>
      <c r="O1857" s="5">
        <f>((E1857/D1857) *100)</f>
        <v>109.66666666666667</v>
      </c>
      <c r="P1857" s="6">
        <f>IF(L1857 = 0, 0, E1857/L1857)</f>
        <v>94.90384615384616</v>
      </c>
      <c r="Q1857" t="str">
        <f>MID(N1857,1,FIND("/",N1857,1)-1)</f>
        <v>theater</v>
      </c>
      <c r="R1857" t="str">
        <f>MID(N1857,FIND("/",N1857,1)+1,LEN(N1857))</f>
        <v>musical</v>
      </c>
      <c r="S1857" s="10">
        <f>(((J1857/60)/60)/24)+DATE(1970,1,1)+(-5/24)</f>
        <v>41865.674594907403</v>
      </c>
      <c r="T1857" s="10">
        <f>(((I1857/60)/60)/24)+DATE(1970,1,1)+(-5/24)</f>
        <v>41890.674594907403</v>
      </c>
    </row>
    <row r="1858" spans="1:20" ht="28.8" x14ac:dyDescent="0.3">
      <c r="A1858">
        <v>3723</v>
      </c>
      <c r="B1858" s="3" t="s">
        <v>3719</v>
      </c>
      <c r="C1858" s="3" t="s">
        <v>7832</v>
      </c>
      <c r="D1858">
        <v>4500</v>
      </c>
      <c r="E1858">
        <v>4592</v>
      </c>
      <c r="F1858" t="s">
        <v>8218</v>
      </c>
      <c r="G1858" t="s">
        <v>8224</v>
      </c>
      <c r="H1858" t="s">
        <v>8246</v>
      </c>
      <c r="I1858">
        <v>1417374262</v>
      </c>
      <c r="J1858">
        <v>1414778662</v>
      </c>
      <c r="K1858" t="b">
        <v>0</v>
      </c>
      <c r="L1858">
        <v>63</v>
      </c>
      <c r="M1858" t="b">
        <v>1</v>
      </c>
      <c r="N1858" t="s">
        <v>8270</v>
      </c>
      <c r="O1858" s="5">
        <f>((E1858/D1858) *100)</f>
        <v>102.04444444444445</v>
      </c>
      <c r="P1858" s="6">
        <f>IF(L1858 = 0, 0, E1858/L1858)</f>
        <v>72.888888888888886</v>
      </c>
      <c r="Q1858" t="str">
        <f>MID(N1858,1,FIND("/",N1858,1)-1)</f>
        <v>theater</v>
      </c>
      <c r="R1858" t="str">
        <f>MID(N1858,FIND("/",N1858,1)+1,LEN(N1858))</f>
        <v>plays</v>
      </c>
      <c r="S1858" s="10">
        <f>(((J1858/60)/60)/24)+DATE(1970,1,1)+(-5/24)</f>
        <v>41943.544699074075</v>
      </c>
      <c r="T1858" s="10">
        <f>(((I1858/60)/60)/24)+DATE(1970,1,1)+(-5/24)</f>
        <v>41973.586365740739</v>
      </c>
    </row>
    <row r="1859" spans="1:20" ht="43.2" x14ac:dyDescent="0.3">
      <c r="A1859">
        <v>808</v>
      </c>
      <c r="B1859" s="3" t="s">
        <v>808</v>
      </c>
      <c r="C1859" s="3" t="s">
        <v>4917</v>
      </c>
      <c r="D1859">
        <v>4500</v>
      </c>
      <c r="E1859">
        <v>4500</v>
      </c>
      <c r="F1859" t="s">
        <v>8218</v>
      </c>
      <c r="G1859" t="s">
        <v>8228</v>
      </c>
      <c r="H1859" t="s">
        <v>8250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8275</v>
      </c>
      <c r="O1859" s="5">
        <f>((E1859/D1859) *100)</f>
        <v>100</v>
      </c>
      <c r="P1859" s="6">
        <f>IF(L1859 = 0, 0, E1859/L1859)</f>
        <v>104.65116279069767</v>
      </c>
      <c r="Q1859" t="str">
        <f>MID(N1859,1,FIND("/",N1859,1)-1)</f>
        <v>music</v>
      </c>
      <c r="R1859" t="str">
        <f>MID(N1859,FIND("/",N1859,1)+1,LEN(N1859))</f>
        <v>rock</v>
      </c>
      <c r="S1859" s="10">
        <f>(((J1859/60)/60)/24)+DATE(1970,1,1)+(-5/24)</f>
        <v>41961.892199074071</v>
      </c>
      <c r="T1859" s="10">
        <f>(((I1859/60)/60)/24)+DATE(1970,1,1)+(-5/24)</f>
        <v>41994.999305555553</v>
      </c>
    </row>
    <row r="1860" spans="1:20" ht="43.2" x14ac:dyDescent="0.3">
      <c r="A1860">
        <v>1734</v>
      </c>
      <c r="B1860" s="3" t="s">
        <v>1734</v>
      </c>
      <c r="C1860" s="3" t="s">
        <v>5843</v>
      </c>
      <c r="D1860">
        <v>4500</v>
      </c>
      <c r="E1860">
        <v>1</v>
      </c>
      <c r="F1860" t="s">
        <v>8220</v>
      </c>
      <c r="G1860" t="s">
        <v>8223</v>
      </c>
      <c r="H1860" t="s">
        <v>8245</v>
      </c>
      <c r="I1860">
        <v>1431046356</v>
      </c>
      <c r="J1860">
        <v>1428454356</v>
      </c>
      <c r="K1860" t="b">
        <v>0</v>
      </c>
      <c r="L1860">
        <v>1</v>
      </c>
      <c r="M1860" t="b">
        <v>0</v>
      </c>
      <c r="N1860" t="s">
        <v>8292</v>
      </c>
      <c r="O1860" s="5">
        <f>((E1860/D1860) *100)</f>
        <v>2.2222222222222223E-2</v>
      </c>
      <c r="P1860" s="6">
        <f>IF(L1860 = 0, 0, E1860/L1860)</f>
        <v>1</v>
      </c>
      <c r="Q1860" t="str">
        <f>MID(N1860,1,FIND("/",N1860,1)-1)</f>
        <v>music</v>
      </c>
      <c r="R1860" t="str">
        <f>MID(N1860,FIND("/",N1860,1)+1,LEN(N1860))</f>
        <v>faith</v>
      </c>
      <c r="S1860" s="10">
        <f>(((J1860/60)/60)/24)+DATE(1970,1,1)+(-5/24)</f>
        <v>42101.828194444439</v>
      </c>
      <c r="T1860" s="10">
        <f>(((I1860/60)/60)/24)+DATE(1970,1,1)+(-5/24)</f>
        <v>42131.828194444439</v>
      </c>
    </row>
    <row r="1861" spans="1:20" ht="43.2" x14ac:dyDescent="0.3">
      <c r="A1861">
        <v>145</v>
      </c>
      <c r="B1861" s="3" t="s">
        <v>146</v>
      </c>
      <c r="C1861" s="3" t="s">
        <v>4254</v>
      </c>
      <c r="D1861">
        <v>4500</v>
      </c>
      <c r="E1861">
        <v>338</v>
      </c>
      <c r="F1861" t="s">
        <v>8219</v>
      </c>
      <c r="G1861" t="s">
        <v>8223</v>
      </c>
      <c r="H1861" t="s">
        <v>8245</v>
      </c>
      <c r="I1861">
        <v>1439298052</v>
      </c>
      <c r="J1861">
        <v>1436965252</v>
      </c>
      <c r="K1861" t="b">
        <v>0</v>
      </c>
      <c r="L1861">
        <v>9</v>
      </c>
      <c r="M1861" t="b">
        <v>0</v>
      </c>
      <c r="N1861" t="s">
        <v>8266</v>
      </c>
      <c r="O1861" s="5">
        <f>((E1861/D1861) *100)</f>
        <v>7.5111111111111111</v>
      </c>
      <c r="P1861" s="6">
        <f>IF(L1861 = 0, 0, E1861/L1861)</f>
        <v>37.555555555555557</v>
      </c>
      <c r="Q1861" t="str">
        <f>MID(N1861,1,FIND("/",N1861,1)-1)</f>
        <v>film &amp; video</v>
      </c>
      <c r="R1861" t="str">
        <f>MID(N1861,FIND("/",N1861,1)+1,LEN(N1861))</f>
        <v>science fiction</v>
      </c>
      <c r="S1861" s="10">
        <f>(((J1861/60)/60)/24)+DATE(1970,1,1)+(-5/24)</f>
        <v>42200.333935185183</v>
      </c>
      <c r="T1861" s="10">
        <f>(((I1861/60)/60)/24)+DATE(1970,1,1)+(-5/24)</f>
        <v>42227.333935185183</v>
      </c>
    </row>
    <row r="1862" spans="1:20" ht="57.6" x14ac:dyDescent="0.3">
      <c r="A1862">
        <v>2531</v>
      </c>
      <c r="B1862" s="3" t="s">
        <v>2530</v>
      </c>
      <c r="C1862" s="3" t="s">
        <v>6640</v>
      </c>
      <c r="D1862">
        <v>4500</v>
      </c>
      <c r="E1862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8299</v>
      </c>
      <c r="O1862" s="5">
        <f>((E1862/D1862) *100)</f>
        <v>100.4</v>
      </c>
      <c r="P1862" s="6">
        <f>IF(L1862 = 0, 0, E1862/L1862)</f>
        <v>74.06557377049181</v>
      </c>
      <c r="Q1862" t="str">
        <f>MID(N1862,1,FIND("/",N1862,1)-1)</f>
        <v>music</v>
      </c>
      <c r="R1862" t="str">
        <f>MID(N1862,FIND("/",N1862,1)+1,LEN(N1862))</f>
        <v>classical music</v>
      </c>
      <c r="S1862" s="10">
        <f>(((J1862/60)/60)/24)+DATE(1970,1,1)+(-5/24)</f>
        <v>42208.471689814811</v>
      </c>
      <c r="T1862" s="10">
        <f>(((I1862/60)/60)/24)+DATE(1970,1,1)+(-5/24)</f>
        <v>42230.957638888889</v>
      </c>
    </row>
    <row r="1863" spans="1:20" ht="43.2" x14ac:dyDescent="0.3">
      <c r="A1863">
        <v>2808</v>
      </c>
      <c r="B1863" s="3" t="s">
        <v>2807</v>
      </c>
      <c r="C1863" s="3" t="s">
        <v>6917</v>
      </c>
      <c r="D1863">
        <v>4500</v>
      </c>
      <c r="E1863">
        <v>4511</v>
      </c>
      <c r="F1863" t="s">
        <v>8218</v>
      </c>
      <c r="G1863" t="s">
        <v>8223</v>
      </c>
      <c r="H1863" t="s">
        <v>8245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8270</v>
      </c>
      <c r="O1863" s="5">
        <f>((E1863/D1863) *100)</f>
        <v>100.24444444444444</v>
      </c>
      <c r="P1863" s="6">
        <f>IF(L1863 = 0, 0, E1863/L1863)</f>
        <v>65.376811594202906</v>
      </c>
      <c r="Q1863" t="str">
        <f>MID(N1863,1,FIND("/",N1863,1)-1)</f>
        <v>theater</v>
      </c>
      <c r="R1863" t="str">
        <f>MID(N1863,FIND("/",N1863,1)+1,LEN(N1863))</f>
        <v>plays</v>
      </c>
      <c r="S1863" s="10">
        <f>(((J1863/60)/60)/24)+DATE(1970,1,1)+(-5/24)</f>
        <v>42208.638136574074</v>
      </c>
      <c r="T1863" s="10">
        <f>(((I1863/60)/60)/24)+DATE(1970,1,1)+(-5/24)</f>
        <v>42238.638136574074</v>
      </c>
    </row>
    <row r="1864" spans="1:20" ht="43.2" x14ac:dyDescent="0.3">
      <c r="A1864">
        <v>1417</v>
      </c>
      <c r="B1864" s="3" t="s">
        <v>1417</v>
      </c>
      <c r="C1864" s="3" t="s">
        <v>5526</v>
      </c>
      <c r="D1864">
        <v>4500</v>
      </c>
      <c r="E1864">
        <v>55</v>
      </c>
      <c r="F1864" t="s">
        <v>8220</v>
      </c>
      <c r="G1864" t="s">
        <v>8223</v>
      </c>
      <c r="H1864" t="s">
        <v>8245</v>
      </c>
      <c r="I1864">
        <v>1442315460</v>
      </c>
      <c r="J1864">
        <v>1439696174</v>
      </c>
      <c r="K1864" t="b">
        <v>0</v>
      </c>
      <c r="L1864">
        <v>2</v>
      </c>
      <c r="M1864" t="b">
        <v>0</v>
      </c>
      <c r="N1864" t="s">
        <v>8286</v>
      </c>
      <c r="O1864" s="5">
        <f>((E1864/D1864) *100)</f>
        <v>1.2222222222222223</v>
      </c>
      <c r="P1864" s="6">
        <f>IF(L1864 = 0, 0, E1864/L1864)</f>
        <v>27.5</v>
      </c>
      <c r="Q1864" t="str">
        <f>MID(N1864,1,FIND("/",N1864,1)-1)</f>
        <v>publishing</v>
      </c>
      <c r="R1864" t="str">
        <f>MID(N1864,FIND("/",N1864,1)+1,LEN(N1864))</f>
        <v>translations</v>
      </c>
      <c r="S1864" s="10">
        <f>(((J1864/60)/60)/24)+DATE(1970,1,1)+(-5/24)</f>
        <v>42231.941828703704</v>
      </c>
      <c r="T1864" s="10">
        <f>(((I1864/60)/60)/24)+DATE(1970,1,1)+(-5/24)</f>
        <v>42262.257638888892</v>
      </c>
    </row>
    <row r="1865" spans="1:20" ht="43.2" x14ac:dyDescent="0.3">
      <c r="A1865">
        <v>541</v>
      </c>
      <c r="B1865" s="3" t="s">
        <v>541</v>
      </c>
      <c r="C1865" s="3" t="s">
        <v>4650</v>
      </c>
      <c r="D1865">
        <v>4500</v>
      </c>
      <c r="E1865">
        <v>25</v>
      </c>
      <c r="F1865" t="s">
        <v>8220</v>
      </c>
      <c r="G1865" t="s">
        <v>8223</v>
      </c>
      <c r="H1865" t="s">
        <v>8245</v>
      </c>
      <c r="I1865">
        <v>1446080834</v>
      </c>
      <c r="J1865">
        <v>1443488834</v>
      </c>
      <c r="K1865" t="b">
        <v>0</v>
      </c>
      <c r="L1865">
        <v>1</v>
      </c>
      <c r="M1865" t="b">
        <v>0</v>
      </c>
      <c r="N1865" t="s">
        <v>8271</v>
      </c>
      <c r="O1865" s="5">
        <f>((E1865/D1865) *100)</f>
        <v>0.55555555555555558</v>
      </c>
      <c r="P1865" s="6">
        <f>IF(L1865 = 0, 0, E1865/L1865)</f>
        <v>25</v>
      </c>
      <c r="Q1865" t="str">
        <f>MID(N1865,1,FIND("/",N1865,1)-1)</f>
        <v>technology</v>
      </c>
      <c r="R1865" t="str">
        <f>MID(N1865,FIND("/",N1865,1)+1,LEN(N1865))</f>
        <v>web</v>
      </c>
      <c r="S1865" s="10">
        <f>(((J1865/60)/60)/24)+DATE(1970,1,1)+(-5/24)</f>
        <v>42275.838356481479</v>
      </c>
      <c r="T1865" s="10">
        <f>(((I1865/60)/60)/24)+DATE(1970,1,1)+(-5/24)</f>
        <v>42305.838356481479</v>
      </c>
    </row>
    <row r="1866" spans="1:20" ht="43.2" x14ac:dyDescent="0.3">
      <c r="A1866">
        <v>2851</v>
      </c>
      <c r="B1866" s="3" t="s">
        <v>2850</v>
      </c>
      <c r="C1866" s="3" t="s">
        <v>6960</v>
      </c>
      <c r="D1866">
        <v>4500</v>
      </c>
      <c r="E1866">
        <v>0</v>
      </c>
      <c r="F1866" t="s">
        <v>8220</v>
      </c>
      <c r="G1866" t="s">
        <v>8240</v>
      </c>
      <c r="H1866" t="s">
        <v>8248</v>
      </c>
      <c r="I1866">
        <v>1454109420</v>
      </c>
      <c r="J1866">
        <v>1453334629</v>
      </c>
      <c r="K1866" t="b">
        <v>0</v>
      </c>
      <c r="L1866">
        <v>0</v>
      </c>
      <c r="M1866" t="b">
        <v>0</v>
      </c>
      <c r="N1866" t="s">
        <v>8270</v>
      </c>
      <c r="O1866" s="5">
        <f>((E1866/D1866) *100)</f>
        <v>0</v>
      </c>
      <c r="P1866" s="6">
        <f>IF(L1866 = 0, 0, E1866/L1866)</f>
        <v>0</v>
      </c>
      <c r="Q1866" t="str">
        <f>MID(N1866,1,FIND("/",N1866,1)-1)</f>
        <v>theater</v>
      </c>
      <c r="R1866" t="str">
        <f>MID(N1866,FIND("/",N1866,1)+1,LEN(N1866))</f>
        <v>plays</v>
      </c>
      <c r="S1866" s="10">
        <f>(((J1866/60)/60)/24)+DATE(1970,1,1)+(-5/24)</f>
        <v>42389.794317129628</v>
      </c>
      <c r="T1866" s="10">
        <f>(((I1866/60)/60)/24)+DATE(1970,1,1)+(-5/24)</f>
        <v>42398.761805555558</v>
      </c>
    </row>
    <row r="1867" spans="1:20" ht="43.2" x14ac:dyDescent="0.3">
      <c r="A1867">
        <v>3276</v>
      </c>
      <c r="B1867" s="3" t="s">
        <v>3275</v>
      </c>
      <c r="C1867" s="3" t="s">
        <v>7385</v>
      </c>
      <c r="D1867">
        <v>4500</v>
      </c>
      <c r="E1867">
        <v>5258</v>
      </c>
      <c r="F1867" t="s">
        <v>8218</v>
      </c>
      <c r="G1867" t="s">
        <v>8228</v>
      </c>
      <c r="H1867" t="s">
        <v>8250</v>
      </c>
      <c r="I1867">
        <v>1459483140</v>
      </c>
      <c r="J1867">
        <v>1456526879</v>
      </c>
      <c r="K1867" t="b">
        <v>1</v>
      </c>
      <c r="L1867">
        <v>100</v>
      </c>
      <c r="M1867" t="b">
        <v>1</v>
      </c>
      <c r="N1867" t="s">
        <v>8270</v>
      </c>
      <c r="O1867" s="5">
        <f>((E1867/D1867) *100)</f>
        <v>116.84444444444443</v>
      </c>
      <c r="P1867" s="6">
        <f>IF(L1867 = 0, 0, E1867/L1867)</f>
        <v>52.58</v>
      </c>
      <c r="Q1867" t="str">
        <f>MID(N1867,1,FIND("/",N1867,1)-1)</f>
        <v>theater</v>
      </c>
      <c r="R1867" t="str">
        <f>MID(N1867,FIND("/",N1867,1)+1,LEN(N1867))</f>
        <v>plays</v>
      </c>
      <c r="S1867" s="10">
        <f>(((J1867/60)/60)/24)+DATE(1970,1,1)+(-5/24)</f>
        <v>42426.741655092592</v>
      </c>
      <c r="T1867" s="10">
        <f>(((I1867/60)/60)/24)+DATE(1970,1,1)+(-5/24)</f>
        <v>42460.957638888889</v>
      </c>
    </row>
    <row r="1868" spans="1:20" ht="43.2" x14ac:dyDescent="0.3">
      <c r="A1868">
        <v>3674</v>
      </c>
      <c r="B1868" s="3" t="s">
        <v>3670</v>
      </c>
      <c r="C1868" s="3" t="s">
        <v>7783</v>
      </c>
      <c r="D1868">
        <v>4500</v>
      </c>
      <c r="E1868">
        <v>4500</v>
      </c>
      <c r="F1868" t="s">
        <v>8218</v>
      </c>
      <c r="G1868" t="s">
        <v>8235</v>
      </c>
      <c r="H1868" t="s">
        <v>8248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8270</v>
      </c>
      <c r="O1868" s="5">
        <f>((E1868/D1868) *100)</f>
        <v>100</v>
      </c>
      <c r="P1868" s="6">
        <f>IF(L1868 = 0, 0, E1868/L1868)</f>
        <v>145.16129032258064</v>
      </c>
      <c r="Q1868" t="str">
        <f>MID(N1868,1,FIND("/",N1868,1)-1)</f>
        <v>theater</v>
      </c>
      <c r="R1868" t="str">
        <f>MID(N1868,FIND("/",N1868,1)+1,LEN(N1868))</f>
        <v>plays</v>
      </c>
      <c r="S1868" s="10">
        <f>(((J1868/60)/60)/24)+DATE(1970,1,1)+(-5/24)</f>
        <v>42556.664687499993</v>
      </c>
      <c r="T1868" s="10">
        <f>(((I1868/60)/60)/24)+DATE(1970,1,1)+(-5/24)</f>
        <v>42616.664687499993</v>
      </c>
    </row>
    <row r="1869" spans="1:20" ht="57.6" x14ac:dyDescent="0.3">
      <c r="A1869">
        <v>4099</v>
      </c>
      <c r="B1869" s="3" t="s">
        <v>4094</v>
      </c>
      <c r="C1869" s="3" t="s">
        <v>8201</v>
      </c>
      <c r="D1869">
        <v>4500</v>
      </c>
      <c r="E1869">
        <v>50</v>
      </c>
      <c r="F1869" t="s">
        <v>8220</v>
      </c>
      <c r="G1869" t="s">
        <v>8223</v>
      </c>
      <c r="H1869" t="s">
        <v>8245</v>
      </c>
      <c r="I1869">
        <v>1472847873</v>
      </c>
      <c r="J1869">
        <v>1468959873</v>
      </c>
      <c r="K1869" t="b">
        <v>0</v>
      </c>
      <c r="L1869">
        <v>1</v>
      </c>
      <c r="M1869" t="b">
        <v>0</v>
      </c>
      <c r="N1869" t="s">
        <v>8270</v>
      </c>
      <c r="O1869" s="5">
        <f>((E1869/D1869) *100)</f>
        <v>1.1111111111111112</v>
      </c>
      <c r="P1869" s="6">
        <f>IF(L1869 = 0, 0, E1869/L1869)</f>
        <v>50</v>
      </c>
      <c r="Q1869" t="str">
        <f>MID(N1869,1,FIND("/",N1869,1)-1)</f>
        <v>theater</v>
      </c>
      <c r="R1869" t="str">
        <f>MID(N1869,FIND("/",N1869,1)+1,LEN(N1869))</f>
        <v>plays</v>
      </c>
      <c r="S1869" s="10">
        <f>(((J1869/60)/60)/24)+DATE(1970,1,1)+(-5/24)</f>
        <v>42570.642048611109</v>
      </c>
      <c r="T1869" s="10">
        <f>(((I1869/60)/60)/24)+DATE(1970,1,1)+(-5/24)</f>
        <v>42615.642048611109</v>
      </c>
    </row>
    <row r="1870" spans="1:20" ht="43.2" x14ac:dyDescent="0.3">
      <c r="A1870">
        <v>861</v>
      </c>
      <c r="B1870" s="3" t="s">
        <v>861</v>
      </c>
      <c r="C1870" s="3" t="s">
        <v>4970</v>
      </c>
      <c r="D1870">
        <v>4500</v>
      </c>
      <c r="E1870">
        <v>101</v>
      </c>
      <c r="F1870" t="s">
        <v>8220</v>
      </c>
      <c r="G1870" t="s">
        <v>8223</v>
      </c>
      <c r="H1870" t="s">
        <v>8245</v>
      </c>
      <c r="I1870">
        <v>1474067404</v>
      </c>
      <c r="J1870">
        <v>1471475404</v>
      </c>
      <c r="K1870" t="b">
        <v>0</v>
      </c>
      <c r="L1870">
        <v>2</v>
      </c>
      <c r="M1870" t="b">
        <v>0</v>
      </c>
      <c r="N1870" t="s">
        <v>8277</v>
      </c>
      <c r="O1870" s="5">
        <f>((E1870/D1870) *100)</f>
        <v>2.2444444444444445</v>
      </c>
      <c r="P1870" s="6">
        <f>IF(L1870 = 0, 0, E1870/L1870)</f>
        <v>50.5</v>
      </c>
      <c r="Q1870" t="str">
        <f>MID(N1870,1,FIND("/",N1870,1)-1)</f>
        <v>music</v>
      </c>
      <c r="R1870" t="str">
        <f>MID(N1870,FIND("/",N1870,1)+1,LEN(N1870))</f>
        <v>jazz</v>
      </c>
      <c r="S1870" s="10">
        <f>(((J1870/60)/60)/24)+DATE(1970,1,1)+(-5/24)</f>
        <v>42599.756990740738</v>
      </c>
      <c r="T1870" s="10">
        <f>(((I1870/60)/60)/24)+DATE(1970,1,1)+(-5/24)</f>
        <v>42629.756990740738</v>
      </c>
    </row>
    <row r="1871" spans="1:20" ht="28.8" x14ac:dyDescent="0.3">
      <c r="A1871">
        <v>3217</v>
      </c>
      <c r="B1871" s="3" t="s">
        <v>3216</v>
      </c>
      <c r="C1871" s="3" t="s">
        <v>7326</v>
      </c>
      <c r="D1871">
        <v>4500</v>
      </c>
      <c r="E1871">
        <v>5221</v>
      </c>
      <c r="F1871" t="s">
        <v>8218</v>
      </c>
      <c r="G1871" t="s">
        <v>8223</v>
      </c>
      <c r="H1871" t="s">
        <v>8245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8270</v>
      </c>
      <c r="O1871" s="5">
        <f>((E1871/D1871) *100)</f>
        <v>116.02222222222223</v>
      </c>
      <c r="P1871" s="6">
        <f>IF(L1871 = 0, 0, E1871/L1871)</f>
        <v>50.20192307692308</v>
      </c>
      <c r="Q1871" t="str">
        <f>MID(N1871,1,FIND("/",N1871,1)-1)</f>
        <v>theater</v>
      </c>
      <c r="R1871" t="str">
        <f>MID(N1871,FIND("/",N1871,1)+1,LEN(N1871))</f>
        <v>plays</v>
      </c>
      <c r="S1871" s="10">
        <f>(((J1871/60)/60)/24)+DATE(1970,1,1)+(-5/24)</f>
        <v>42648.337777777771</v>
      </c>
      <c r="T1871" s="10">
        <f>(((I1871/60)/60)/24)+DATE(1970,1,1)+(-5/24)</f>
        <v>42678.337777777771</v>
      </c>
    </row>
    <row r="1872" spans="1:20" ht="43.2" x14ac:dyDescent="0.3">
      <c r="A1872">
        <v>3021</v>
      </c>
      <c r="B1872" s="3" t="s">
        <v>3020</v>
      </c>
      <c r="C1872" s="3" t="s">
        <v>7130</v>
      </c>
      <c r="D1872">
        <v>4500</v>
      </c>
      <c r="E1872">
        <v>5221</v>
      </c>
      <c r="F1872" t="s">
        <v>8218</v>
      </c>
      <c r="G1872" t="s">
        <v>8223</v>
      </c>
      <c r="H1872" t="s">
        <v>8245</v>
      </c>
      <c r="I1872">
        <v>1479794340</v>
      </c>
      <c r="J1872">
        <v>1476715869</v>
      </c>
      <c r="K1872" t="b">
        <v>0</v>
      </c>
      <c r="L1872">
        <v>103</v>
      </c>
      <c r="M1872" t="b">
        <v>1</v>
      </c>
      <c r="N1872" t="s">
        <v>8302</v>
      </c>
      <c r="O1872" s="5">
        <f>((E1872/D1872) *100)</f>
        <v>116.02222222222223</v>
      </c>
      <c r="P1872" s="6">
        <f>IF(L1872 = 0, 0, E1872/L1872)</f>
        <v>50.689320388349515</v>
      </c>
      <c r="Q1872" t="str">
        <f>MID(N1872,1,FIND("/",N1872,1)-1)</f>
        <v>theater</v>
      </c>
      <c r="R1872" t="str">
        <f>MID(N1872,FIND("/",N1872,1)+1,LEN(N1872))</f>
        <v>spaces</v>
      </c>
      <c r="S1872" s="10">
        <f>(((J1872/60)/60)/24)+DATE(1970,1,1)+(-5/24)</f>
        <v>42660.410520833328</v>
      </c>
      <c r="T1872" s="10">
        <f>(((I1872/60)/60)/24)+DATE(1970,1,1)+(-5/24)</f>
        <v>42696.040972222218</v>
      </c>
    </row>
    <row r="1873" spans="1:20" ht="57.6" x14ac:dyDescent="0.3">
      <c r="A1873">
        <v>3293</v>
      </c>
      <c r="B1873" s="3" t="s">
        <v>3292</v>
      </c>
      <c r="C1873" s="3" t="s">
        <v>7402</v>
      </c>
      <c r="D1873">
        <v>4500</v>
      </c>
      <c r="E1873">
        <v>7670</v>
      </c>
      <c r="F1873" t="s">
        <v>8218</v>
      </c>
      <c r="G1873" t="s">
        <v>8227</v>
      </c>
      <c r="H1873" t="s">
        <v>8249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8270</v>
      </c>
      <c r="O1873" s="5">
        <f>((E1873/D1873) *100)</f>
        <v>170.44444444444446</v>
      </c>
      <c r="P1873" s="6">
        <f>IF(L1873 = 0, 0, E1873/L1873)</f>
        <v>84.285714285714292</v>
      </c>
      <c r="Q1873" t="str">
        <f>MID(N1873,1,FIND("/",N1873,1)-1)</f>
        <v>theater</v>
      </c>
      <c r="R1873" t="str">
        <f>MID(N1873,FIND("/",N1873,1)+1,LEN(N1873))</f>
        <v>plays</v>
      </c>
      <c r="S1873" s="10">
        <f>(((J1873/60)/60)/24)+DATE(1970,1,1)+(-5/24)</f>
        <v>42768.217037037037</v>
      </c>
      <c r="T1873" s="10">
        <f>(((I1873/60)/60)/24)+DATE(1970,1,1)+(-5/24)</f>
        <v>42798.217037037037</v>
      </c>
    </row>
    <row r="1874" spans="1:20" ht="43.2" x14ac:dyDescent="0.3">
      <c r="A1874">
        <v>1885</v>
      </c>
      <c r="B1874" s="3" t="s">
        <v>1885</v>
      </c>
      <c r="C1874" s="3" t="s">
        <v>5994</v>
      </c>
      <c r="D1874">
        <v>4575</v>
      </c>
      <c r="E187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8278</v>
      </c>
      <c r="O1874" s="5">
        <f>((E1874/D1874) *100)</f>
        <v>116.32786885245903</v>
      </c>
      <c r="P1874" s="6">
        <f>IF(L1874 = 0, 0, E1874/L1874)</f>
        <v>50.685714285714283</v>
      </c>
      <c r="Q1874" t="str">
        <f>MID(N1874,1,FIND("/",N1874,1)-1)</f>
        <v>music</v>
      </c>
      <c r="R1874" t="str">
        <f>MID(N1874,FIND("/",N1874,1)+1,LEN(N1874))</f>
        <v>indie rock</v>
      </c>
      <c r="S1874" s="10">
        <f>(((J1874/60)/60)/24)+DATE(1970,1,1)+(-5/24)</f>
        <v>41098.885532407403</v>
      </c>
      <c r="T1874" s="10">
        <f>(((I1874/60)/60)/24)+DATE(1970,1,1)+(-5/24)</f>
        <v>41131.708333333328</v>
      </c>
    </row>
    <row r="1875" spans="1:20" ht="57.6" x14ac:dyDescent="0.3">
      <c r="A1875">
        <v>2276</v>
      </c>
      <c r="B1875" s="3" t="s">
        <v>2276</v>
      </c>
      <c r="C1875" s="3" t="s">
        <v>6385</v>
      </c>
      <c r="D1875">
        <v>4589</v>
      </c>
      <c r="E1875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8296</v>
      </c>
      <c r="O1875" s="5">
        <f>((E1875/D1875) *100)</f>
        <v>105.81826105905425</v>
      </c>
      <c r="P1875" s="6">
        <f>IF(L1875 = 0, 0, E1875/L1875)</f>
        <v>64.74666666666667</v>
      </c>
      <c r="Q1875" t="str">
        <f>MID(N1875,1,FIND("/",N1875,1)-1)</f>
        <v>games</v>
      </c>
      <c r="R1875" t="str">
        <f>MID(N1875,FIND("/",N1875,1)+1,LEN(N1875))</f>
        <v>tabletop games</v>
      </c>
      <c r="S1875" s="10">
        <f>(((J1875/60)/60)/24)+DATE(1970,1,1)+(-5/24)</f>
        <v>41614.443159722221</v>
      </c>
      <c r="T1875" s="10">
        <f>(((I1875/60)/60)/24)+DATE(1970,1,1)+(-5/24)</f>
        <v>41644.443159722221</v>
      </c>
    </row>
    <row r="1876" spans="1:20" ht="43.2" x14ac:dyDescent="0.3">
      <c r="A1876">
        <v>1035</v>
      </c>
      <c r="B1876" s="3" t="s">
        <v>1035</v>
      </c>
      <c r="C1876" s="3" t="s">
        <v>5144</v>
      </c>
      <c r="D1876">
        <v>4600</v>
      </c>
      <c r="E1876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8279</v>
      </c>
      <c r="O1876" s="5">
        <f>((E1876/D1876) *100)</f>
        <v>107.65217391304347</v>
      </c>
      <c r="P1876" s="6">
        <f>IF(L1876 = 0, 0, E1876/L1876)</f>
        <v>65.15789473684211</v>
      </c>
      <c r="Q1876" t="str">
        <f>MID(N1876,1,FIND("/",N1876,1)-1)</f>
        <v>music</v>
      </c>
      <c r="R1876" t="str">
        <f>MID(N1876,FIND("/",N1876,1)+1,LEN(N1876))</f>
        <v>electronic music</v>
      </c>
      <c r="S1876" s="10">
        <f>(((J1876/60)/60)/24)+DATE(1970,1,1)+(-5/24)</f>
        <v>42016.43310185185</v>
      </c>
      <c r="T1876" s="10">
        <f>(((I1876/60)/60)/24)+DATE(1970,1,1)+(-5/24)</f>
        <v>42046.43310185185</v>
      </c>
    </row>
    <row r="1877" spans="1:20" ht="43.2" x14ac:dyDescent="0.3">
      <c r="A1877">
        <v>1312</v>
      </c>
      <c r="B1877" s="3" t="s">
        <v>1312</v>
      </c>
      <c r="C1877" s="3" t="s">
        <v>5421</v>
      </c>
      <c r="D1877">
        <v>4600</v>
      </c>
      <c r="E187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8272</v>
      </c>
      <c r="O1877" s="5">
        <f>((E1877/D1877) *100)</f>
        <v>0.60869565217391308</v>
      </c>
      <c r="P1877" s="6">
        <f>IF(L1877 = 0, 0, E1877/L1877)</f>
        <v>28</v>
      </c>
      <c r="Q1877" t="str">
        <f>MID(N1877,1,FIND("/",N1877,1)-1)</f>
        <v>technology</v>
      </c>
      <c r="R1877" t="str">
        <f>MID(N1877,FIND("/",N1877,1)+1,LEN(N1877))</f>
        <v>wearables</v>
      </c>
      <c r="S1877" s="10">
        <f>(((J1877/60)/60)/24)+DATE(1970,1,1)+(-5/24)</f>
        <v>42082.494467592587</v>
      </c>
      <c r="T1877" s="10">
        <f>(((I1877/60)/60)/24)+DATE(1970,1,1)+(-5/24)</f>
        <v>42112.494467592587</v>
      </c>
    </row>
    <row r="1878" spans="1:20" ht="28.8" x14ac:dyDescent="0.3">
      <c r="A1878">
        <v>2195</v>
      </c>
      <c r="B1878" s="3" t="s">
        <v>2195</v>
      </c>
      <c r="C1878" s="3" t="s">
        <v>6304</v>
      </c>
      <c r="D1878">
        <v>4600</v>
      </c>
      <c r="E187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8296</v>
      </c>
      <c r="O1878" s="5">
        <f>((E1878/D1878) *100)</f>
        <v>120.32608695652173</v>
      </c>
      <c r="P1878" s="6">
        <f>IF(L1878 = 0, 0, E1878/L1878)</f>
        <v>48.130434782608695</v>
      </c>
      <c r="Q1878" t="str">
        <f>MID(N1878,1,FIND("/",N1878,1)-1)</f>
        <v>games</v>
      </c>
      <c r="R1878" t="str">
        <f>MID(N1878,FIND("/",N1878,1)+1,LEN(N1878))</f>
        <v>tabletop games</v>
      </c>
      <c r="S1878" s="10">
        <f>(((J1878/60)/60)/24)+DATE(1970,1,1)+(-5/24)</f>
        <v>42197.563657407409</v>
      </c>
      <c r="T1878" s="10">
        <f>(((I1878/60)/60)/24)+DATE(1970,1,1)+(-5/24)</f>
        <v>42227.563657407409</v>
      </c>
    </row>
    <row r="1879" spans="1:20" ht="43.2" x14ac:dyDescent="0.3">
      <c r="A1879">
        <v>394</v>
      </c>
      <c r="B1879" s="3" t="s">
        <v>394</v>
      </c>
      <c r="C1879" s="3" t="s">
        <v>4503</v>
      </c>
      <c r="D1879">
        <v>4700</v>
      </c>
      <c r="E1879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8268</v>
      </c>
      <c r="O1879" s="5">
        <f>((E1879/D1879) *100)</f>
        <v>111.8936170212766</v>
      </c>
      <c r="P1879" s="6">
        <f>IF(L1879 = 0, 0, E1879/L1879)</f>
        <v>105.18</v>
      </c>
      <c r="Q1879" t="str">
        <f>MID(N1879,1,FIND("/",N1879,1)-1)</f>
        <v>film &amp; video</v>
      </c>
      <c r="R1879" t="str">
        <f>MID(N1879,FIND("/",N1879,1)+1,LEN(N1879))</f>
        <v>documentary</v>
      </c>
      <c r="S1879" s="10">
        <f>(((J1879/60)/60)/24)+DATE(1970,1,1)+(-5/24)</f>
        <v>42417.60974537037</v>
      </c>
      <c r="T1879" s="10">
        <f>(((I1879/60)/60)/24)+DATE(1970,1,1)+(-5/24)</f>
        <v>42477.568078703705</v>
      </c>
    </row>
    <row r="1880" spans="1:20" ht="43.2" x14ac:dyDescent="0.3">
      <c r="A1880">
        <v>2752</v>
      </c>
      <c r="B1880" s="3" t="s">
        <v>2751</v>
      </c>
      <c r="C1880" s="3" t="s">
        <v>6861</v>
      </c>
      <c r="D1880">
        <v>4800</v>
      </c>
      <c r="E1880">
        <v>550</v>
      </c>
      <c r="F1880" t="s">
        <v>8220</v>
      </c>
      <c r="G1880" t="s">
        <v>8223</v>
      </c>
      <c r="H1880" t="s">
        <v>8245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8303</v>
      </c>
      <c r="O1880" s="5">
        <f>((E1880/D1880) *100)</f>
        <v>11.458333333333332</v>
      </c>
      <c r="P1880" s="6">
        <f>IF(L1880 = 0, 0, E1880/L1880)</f>
        <v>39.285714285714285</v>
      </c>
      <c r="Q1880" t="str">
        <f>MID(N1880,1,FIND("/",N1880,1)-1)</f>
        <v>publishing</v>
      </c>
      <c r="R1880" t="str">
        <f>MID(N1880,FIND("/",N1880,1)+1,LEN(N1880))</f>
        <v>children's books</v>
      </c>
      <c r="S1880" s="10">
        <f>(((J1880/60)/60)/24)+DATE(1970,1,1)+(-5/24)</f>
        <v>40855.556759259256</v>
      </c>
      <c r="T1880" s="10">
        <f>(((I1880/60)/60)/24)+DATE(1970,1,1)+(-5/24)</f>
        <v>40895.556759259256</v>
      </c>
    </row>
    <row r="1881" spans="1:20" ht="43.2" x14ac:dyDescent="0.3">
      <c r="A1881">
        <v>1777</v>
      </c>
      <c r="B1881" s="3" t="s">
        <v>1777</v>
      </c>
      <c r="C1881" s="3" t="s">
        <v>5886</v>
      </c>
      <c r="D1881">
        <v>4800</v>
      </c>
      <c r="E1881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8284</v>
      </c>
      <c r="O1881" s="5">
        <f>((E1881/D1881) *100)</f>
        <v>13.5625</v>
      </c>
      <c r="P1881" s="6">
        <f>IF(L1881 = 0, 0, E1881/L1881)</f>
        <v>65.099999999999994</v>
      </c>
      <c r="Q1881" t="str">
        <f>MID(N1881,1,FIND("/",N1881,1)-1)</f>
        <v>photography</v>
      </c>
      <c r="R1881" t="str">
        <f>MID(N1881,FIND("/",N1881,1)+1,LEN(N1881))</f>
        <v>photobooks</v>
      </c>
      <c r="S1881" s="10">
        <f>(((J1881/60)/60)/24)+DATE(1970,1,1)+(-5/24)</f>
        <v>42025.14876157407</v>
      </c>
      <c r="T1881" s="10">
        <f>(((I1881/60)/60)/24)+DATE(1970,1,1)+(-5/24)</f>
        <v>42055.14876157407</v>
      </c>
    </row>
    <row r="1882" spans="1:20" ht="43.2" x14ac:dyDescent="0.3">
      <c r="A1882">
        <v>1200</v>
      </c>
      <c r="B1882" s="3" t="s">
        <v>1200</v>
      </c>
      <c r="C1882" s="3" t="s">
        <v>5309</v>
      </c>
      <c r="D1882">
        <v>4800</v>
      </c>
      <c r="E1882">
        <v>6029</v>
      </c>
      <c r="F1882" t="s">
        <v>8218</v>
      </c>
      <c r="G1882" t="s">
        <v>8223</v>
      </c>
      <c r="H1882" t="s">
        <v>8245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8284</v>
      </c>
      <c r="O1882" s="5">
        <f>((E1882/D1882) *100)</f>
        <v>125.60416666666667</v>
      </c>
      <c r="P1882" s="6">
        <f>IF(L1882 = 0, 0, E1882/L1882)</f>
        <v>58.533980582524272</v>
      </c>
      <c r="Q1882" t="str">
        <f>MID(N1882,1,FIND("/",N1882,1)-1)</f>
        <v>photography</v>
      </c>
      <c r="R1882" t="str">
        <f>MID(N1882,FIND("/",N1882,1)+1,LEN(N1882))</f>
        <v>photobooks</v>
      </c>
      <c r="S1882" s="10">
        <f>(((J1882/60)/60)/24)+DATE(1970,1,1)+(-5/24)</f>
        <v>42089.269166666665</v>
      </c>
      <c r="T1882" s="10">
        <f>(((I1882/60)/60)/24)+DATE(1970,1,1)+(-5/24)</f>
        <v>42110.269166666665</v>
      </c>
    </row>
    <row r="1883" spans="1:20" ht="43.2" x14ac:dyDescent="0.3">
      <c r="A1883">
        <v>2045</v>
      </c>
      <c r="B1883" s="3" t="s">
        <v>2045</v>
      </c>
      <c r="C1883" s="3" t="s">
        <v>6154</v>
      </c>
      <c r="D1883">
        <v>4900</v>
      </c>
      <c r="E1883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8294</v>
      </c>
      <c r="O1883" s="5">
        <f>((E1883/D1883) *100)</f>
        <v>819.18387755102037</v>
      </c>
      <c r="P1883" s="6">
        <f>IF(L1883 = 0, 0, E1883/L1883)</f>
        <v>152.62361216730039</v>
      </c>
      <c r="Q1883" t="str">
        <f>MID(N1883,1,FIND("/",N1883,1)-1)</f>
        <v>technology</v>
      </c>
      <c r="R1883" t="str">
        <f>MID(N1883,FIND("/",N1883,1)+1,LEN(N1883))</f>
        <v>hardware</v>
      </c>
      <c r="S1883" s="10">
        <f>(((J1883/60)/60)/24)+DATE(1970,1,1)+(-5/24)</f>
        <v>41068.880173611105</v>
      </c>
      <c r="T1883" s="10">
        <f>(((I1883/60)/60)/24)+DATE(1970,1,1)+(-5/24)</f>
        <v>41098.880173611105</v>
      </c>
    </row>
    <row r="1884" spans="1:20" ht="43.2" x14ac:dyDescent="0.3">
      <c r="A1884">
        <v>1346</v>
      </c>
      <c r="B1884" s="3" t="s">
        <v>1346</v>
      </c>
      <c r="C1884" s="3" t="s">
        <v>5455</v>
      </c>
      <c r="D1884">
        <v>4900</v>
      </c>
      <c r="E1884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8273</v>
      </c>
      <c r="O1884" s="5">
        <f>((E1884/D1884) *100)</f>
        <v>147.32653061224491</v>
      </c>
      <c r="P1884" s="6">
        <f>IF(L1884 = 0, 0, E1884/L1884)</f>
        <v>48.449664429530202</v>
      </c>
      <c r="Q1884" t="str">
        <f>MID(N1884,1,FIND("/",N1884,1)-1)</f>
        <v>publishing</v>
      </c>
      <c r="R1884" t="str">
        <f>MID(N1884,FIND("/",N1884,1)+1,LEN(N1884))</f>
        <v>nonfiction</v>
      </c>
      <c r="S1884" s="10">
        <f>(((J1884/60)/60)/24)+DATE(1970,1,1)+(-5/24)</f>
        <v>41421.867488425924</v>
      </c>
      <c r="T1884" s="10">
        <f>(((I1884/60)/60)/24)+DATE(1970,1,1)+(-5/24)</f>
        <v>41451.867488425924</v>
      </c>
    </row>
    <row r="1885" spans="1:20" ht="43.2" x14ac:dyDescent="0.3">
      <c r="A1885">
        <v>3473</v>
      </c>
      <c r="B1885" s="3" t="s">
        <v>3471</v>
      </c>
      <c r="C1885" s="3" t="s">
        <v>7582</v>
      </c>
      <c r="D1885">
        <v>4900</v>
      </c>
      <c r="E1885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8270</v>
      </c>
      <c r="O1885" s="5">
        <f>((E1885/D1885) *100)</f>
        <v>100</v>
      </c>
      <c r="P1885" s="6">
        <f>IF(L1885 = 0, 0, E1885/L1885)</f>
        <v>148.4848484848485</v>
      </c>
      <c r="Q1885" t="str">
        <f>MID(N1885,1,FIND("/",N1885,1)-1)</f>
        <v>theater</v>
      </c>
      <c r="R1885" t="str">
        <f>MID(N1885,FIND("/",N1885,1)+1,LEN(N1885))</f>
        <v>plays</v>
      </c>
      <c r="S1885" s="10">
        <f>(((J1885/60)/60)/24)+DATE(1970,1,1)+(-5/24)</f>
        <v>42062.626111111109</v>
      </c>
      <c r="T1885" s="10">
        <f>(((I1885/60)/60)/24)+DATE(1970,1,1)+(-5/24)</f>
        <v>42083.643749999996</v>
      </c>
    </row>
    <row r="1886" spans="1:20" ht="43.2" x14ac:dyDescent="0.3">
      <c r="A1886">
        <v>1444</v>
      </c>
      <c r="B1886" s="3" t="s">
        <v>1444</v>
      </c>
      <c r="C1886" s="3" t="s">
        <v>5553</v>
      </c>
      <c r="D1886">
        <v>4950</v>
      </c>
      <c r="E1886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8286</v>
      </c>
      <c r="O1886" s="5">
        <f>((E1886/D1886) *100)</f>
        <v>0</v>
      </c>
      <c r="P1886" s="6">
        <f>IF(L1886 = 0, 0, E1886/L1886)</f>
        <v>0</v>
      </c>
      <c r="Q1886" t="str">
        <f>MID(N1886,1,FIND("/",N1886,1)-1)</f>
        <v>publishing</v>
      </c>
      <c r="R1886" t="str">
        <f>MID(N1886,FIND("/",N1886,1)+1,LEN(N1886))</f>
        <v>translations</v>
      </c>
      <c r="S1886" s="10">
        <f>(((J1886/60)/60)/24)+DATE(1970,1,1)+(-5/24)</f>
        <v>42199.665069444447</v>
      </c>
      <c r="T1886" s="10">
        <f>(((I1886/60)/60)/24)+DATE(1970,1,1)+(-5/24)</f>
        <v>42259.665069444447</v>
      </c>
    </row>
    <row r="1887" spans="1:20" x14ac:dyDescent="0.3">
      <c r="A1887">
        <v>3285</v>
      </c>
      <c r="B1887" s="3" t="s">
        <v>3284</v>
      </c>
      <c r="C1887" s="3" t="s">
        <v>7394</v>
      </c>
      <c r="D1887">
        <v>4999</v>
      </c>
      <c r="E188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8270</v>
      </c>
      <c r="O1887" s="5">
        <f>((E1887/D1887) *100)</f>
        <v>112.10242048409683</v>
      </c>
      <c r="P1887" s="6">
        <f>IF(L1887 = 0, 0, E1887/L1887)</f>
        <v>69.18518518518519</v>
      </c>
      <c r="Q1887" t="str">
        <f>MID(N1887,1,FIND("/",N1887,1)-1)</f>
        <v>theater</v>
      </c>
      <c r="R1887" t="str">
        <f>MID(N1887,FIND("/",N1887,1)+1,LEN(N1887))</f>
        <v>plays</v>
      </c>
      <c r="S1887" s="10">
        <f>(((J1887/60)/60)/24)+DATE(1970,1,1)+(-5/24)</f>
        <v>42762.734097222223</v>
      </c>
      <c r="T1887" s="10">
        <f>(((I1887/60)/60)/24)+DATE(1970,1,1)+(-5/24)</f>
        <v>42793.999999999993</v>
      </c>
    </row>
    <row r="1888" spans="1:20" ht="57.6" hidden="1" x14ac:dyDescent="0.3">
      <c r="A1888">
        <v>2318</v>
      </c>
      <c r="B1888" s="3" t="s">
        <v>2318</v>
      </c>
      <c r="C1888" s="3" t="s">
        <v>6427</v>
      </c>
      <c r="D1888">
        <v>5000</v>
      </c>
      <c r="E1888">
        <v>6053</v>
      </c>
      <c r="F1888" t="s">
        <v>8218</v>
      </c>
      <c r="G1888" t="s">
        <v>8223</v>
      </c>
      <c r="H1888" t="s">
        <v>8245</v>
      </c>
      <c r="I1888">
        <v>1253937540</v>
      </c>
      <c r="J1888">
        <v>1251214014</v>
      </c>
      <c r="K1888" t="b">
        <v>1</v>
      </c>
      <c r="L1888">
        <v>163</v>
      </c>
      <c r="M1888" t="b">
        <v>1</v>
      </c>
      <c r="N1888" t="s">
        <v>8278</v>
      </c>
      <c r="O1888" s="5">
        <f>((E1888/D1888) *100)</f>
        <v>121.05999999999999</v>
      </c>
      <c r="P1888" s="6">
        <f>IF(L1888 = 0, 0, E1888/L1888)</f>
        <v>37.134969325153371</v>
      </c>
      <c r="Q1888" t="str">
        <f>MID(N1888,1,FIND("/",N1888,1)-1)</f>
        <v>music</v>
      </c>
      <c r="R1888" t="str">
        <f>MID(N1888,FIND("/",N1888,1)+1,LEN(N1888))</f>
        <v>indie rock</v>
      </c>
      <c r="S1888" s="10">
        <f>(((J1888/60)/60)/24)+DATE(1970,1,1)+(-5/24)</f>
        <v>40050.435347222221</v>
      </c>
      <c r="T1888" s="10">
        <f>(((I1888/60)/60)/24)+DATE(1970,1,1)+(-5/24)</f>
        <v>40081.957638888889</v>
      </c>
    </row>
    <row r="1889" spans="1:20" ht="57.6" hidden="1" x14ac:dyDescent="0.3">
      <c r="A1889">
        <v>429</v>
      </c>
      <c r="B1889" s="3" t="s">
        <v>429</v>
      </c>
      <c r="C1889" s="3" t="s">
        <v>4538</v>
      </c>
      <c r="D1889">
        <v>5000</v>
      </c>
      <c r="E1889">
        <v>0</v>
      </c>
      <c r="F1889" t="s">
        <v>8220</v>
      </c>
      <c r="G1889" t="s">
        <v>8223</v>
      </c>
      <c r="H1889" t="s">
        <v>8245</v>
      </c>
      <c r="I1889">
        <v>1259297940</v>
      </c>
      <c r="J1889">
        <v>1252964282</v>
      </c>
      <c r="K1889" t="b">
        <v>0</v>
      </c>
      <c r="L1889">
        <v>0</v>
      </c>
      <c r="M1889" t="b">
        <v>0</v>
      </c>
      <c r="N1889" t="s">
        <v>8269</v>
      </c>
      <c r="O1889" s="5">
        <f>((E1889/D1889) *100)</f>
        <v>0</v>
      </c>
      <c r="P1889" s="6">
        <f>IF(L1889 = 0, 0, E1889/L1889)</f>
        <v>0</v>
      </c>
      <c r="Q1889" t="str">
        <f>MID(N1889,1,FIND("/",N1889,1)-1)</f>
        <v>film &amp; video</v>
      </c>
      <c r="R1889" t="str">
        <f>MID(N1889,FIND("/",N1889,1)+1,LEN(N1889))</f>
        <v>animation</v>
      </c>
      <c r="S1889" s="10">
        <f>(((J1889/60)/60)/24)+DATE(1970,1,1)+(-5/24)</f>
        <v>40070.693078703705</v>
      </c>
      <c r="T1889" s="10">
        <f>(((I1889/60)/60)/24)+DATE(1970,1,1)+(-5/24)</f>
        <v>40143.999305555553</v>
      </c>
    </row>
    <row r="1890" spans="1:20" ht="43.2" hidden="1" x14ac:dyDescent="0.3">
      <c r="A1890">
        <v>867</v>
      </c>
      <c r="B1890" s="3" t="s">
        <v>867</v>
      </c>
      <c r="C1890" s="3" t="s">
        <v>4976</v>
      </c>
      <c r="D1890">
        <v>5000</v>
      </c>
      <c r="E1890">
        <v>1201</v>
      </c>
      <c r="F1890" t="s">
        <v>8220</v>
      </c>
      <c r="G1890" t="s">
        <v>8223</v>
      </c>
      <c r="H1890" t="s">
        <v>8245</v>
      </c>
      <c r="I1890">
        <v>1259643540</v>
      </c>
      <c r="J1890">
        <v>1254450706</v>
      </c>
      <c r="K1890" t="b">
        <v>0</v>
      </c>
      <c r="L1890">
        <v>11</v>
      </c>
      <c r="M1890" t="b">
        <v>0</v>
      </c>
      <c r="N1890" t="s">
        <v>8277</v>
      </c>
      <c r="O1890" s="5">
        <f>((E1890/D1890) *100)</f>
        <v>24.02</v>
      </c>
      <c r="P1890" s="6">
        <f>IF(L1890 = 0, 0, E1890/L1890)</f>
        <v>109.18181818181819</v>
      </c>
      <c r="Q1890" t="str">
        <f>MID(N1890,1,FIND("/",N1890,1)-1)</f>
        <v>music</v>
      </c>
      <c r="R1890" t="str">
        <f>MID(N1890,FIND("/",N1890,1)+1,LEN(N1890))</f>
        <v>jazz</v>
      </c>
      <c r="S1890" s="10">
        <f>(((J1890/60)/60)/24)+DATE(1970,1,1)+(-5/24)</f>
        <v>40087.897060185183</v>
      </c>
      <c r="T1890" s="10">
        <f>(((I1890/60)/60)/24)+DATE(1970,1,1)+(-5/24)</f>
        <v>40147.999305555553</v>
      </c>
    </row>
    <row r="1891" spans="1:20" ht="57.6" hidden="1" x14ac:dyDescent="0.3">
      <c r="A1891">
        <v>319</v>
      </c>
      <c r="B1891" s="3" t="s">
        <v>319</v>
      </c>
      <c r="C1891" s="3" t="s">
        <v>4428</v>
      </c>
      <c r="D1891">
        <v>5000</v>
      </c>
      <c r="E1891">
        <v>5634</v>
      </c>
      <c r="F1891" t="s">
        <v>8218</v>
      </c>
      <c r="G1891" t="s">
        <v>8223</v>
      </c>
      <c r="H1891" t="s">
        <v>8245</v>
      </c>
      <c r="I1891">
        <v>1265097540</v>
      </c>
      <c r="J1891">
        <v>1257538029</v>
      </c>
      <c r="K1891" t="b">
        <v>1</v>
      </c>
      <c r="L1891">
        <v>51</v>
      </c>
      <c r="M1891" t="b">
        <v>1</v>
      </c>
      <c r="N1891" t="s">
        <v>8268</v>
      </c>
      <c r="O1891" s="5">
        <f>((E1891/D1891) *100)</f>
        <v>112.68</v>
      </c>
      <c r="P1891" s="6">
        <f>IF(L1891 = 0, 0, E1891/L1891)</f>
        <v>110.47058823529412</v>
      </c>
      <c r="Q1891" t="str">
        <f>MID(N1891,1,FIND("/",N1891,1)-1)</f>
        <v>film &amp; video</v>
      </c>
      <c r="R1891" t="str">
        <f>MID(N1891,FIND("/",N1891,1)+1,LEN(N1891))</f>
        <v>documentary</v>
      </c>
      <c r="S1891" s="10">
        <f>(((J1891/60)/60)/24)+DATE(1970,1,1)+(-5/24)</f>
        <v>40123.629965277774</v>
      </c>
      <c r="T1891" s="10">
        <f>(((I1891/60)/60)/24)+DATE(1970,1,1)+(-5/24)</f>
        <v>40211.124305555553</v>
      </c>
    </row>
    <row r="1892" spans="1:20" ht="43.2" hidden="1" x14ac:dyDescent="0.3">
      <c r="A1892">
        <v>252</v>
      </c>
      <c r="B1892" s="3" t="s">
        <v>252</v>
      </c>
      <c r="C1892" s="3" t="s">
        <v>4361</v>
      </c>
      <c r="D1892">
        <v>5000</v>
      </c>
      <c r="E1892">
        <v>9228</v>
      </c>
      <c r="F1892" t="s">
        <v>8218</v>
      </c>
      <c r="G1892" t="s">
        <v>8223</v>
      </c>
      <c r="H1892" t="s">
        <v>8245</v>
      </c>
      <c r="I1892">
        <v>1275364740</v>
      </c>
      <c r="J1892">
        <v>1269878058</v>
      </c>
      <c r="K1892" t="b">
        <v>1</v>
      </c>
      <c r="L1892">
        <v>108</v>
      </c>
      <c r="M1892" t="b">
        <v>1</v>
      </c>
      <c r="N1892" t="s">
        <v>8268</v>
      </c>
      <c r="O1892" s="5">
        <f>((E1892/D1892) *100)</f>
        <v>184.56</v>
      </c>
      <c r="P1892" s="6">
        <f>IF(L1892 = 0, 0, E1892/L1892)</f>
        <v>85.444444444444443</v>
      </c>
      <c r="Q1892" t="str">
        <f>MID(N1892,1,FIND("/",N1892,1)-1)</f>
        <v>film &amp; video</v>
      </c>
      <c r="R1892" t="str">
        <f>MID(N1892,FIND("/",N1892,1)+1,LEN(N1892))</f>
        <v>documentary</v>
      </c>
      <c r="S1892" s="10">
        <f>(((J1892/60)/60)/24)+DATE(1970,1,1)+(-5/24)</f>
        <v>40266.454375000001</v>
      </c>
      <c r="T1892" s="10">
        <f>(((I1892/60)/60)/24)+DATE(1970,1,1)+(-5/24)</f>
        <v>40329.957638888889</v>
      </c>
    </row>
    <row r="1893" spans="1:20" ht="57.6" hidden="1" x14ac:dyDescent="0.3">
      <c r="A1893">
        <v>265</v>
      </c>
      <c r="B1893" s="3" t="s">
        <v>265</v>
      </c>
      <c r="C1893" s="3" t="s">
        <v>4374</v>
      </c>
      <c r="D1893">
        <v>5000</v>
      </c>
      <c r="E1893">
        <v>5555</v>
      </c>
      <c r="F1893" t="s">
        <v>8218</v>
      </c>
      <c r="G1893" t="s">
        <v>8223</v>
      </c>
      <c r="H1893" t="s">
        <v>8245</v>
      </c>
      <c r="I1893">
        <v>1273522560</v>
      </c>
      <c r="J1893">
        <v>1269928430</v>
      </c>
      <c r="K1893" t="b">
        <v>1</v>
      </c>
      <c r="L1893">
        <v>58</v>
      </c>
      <c r="M1893" t="b">
        <v>1</v>
      </c>
      <c r="N1893" t="s">
        <v>8268</v>
      </c>
      <c r="O1893" s="5">
        <f>((E1893/D1893) *100)</f>
        <v>111.1</v>
      </c>
      <c r="P1893" s="6">
        <f>IF(L1893 = 0, 0, E1893/L1893)</f>
        <v>95.775862068965523</v>
      </c>
      <c r="Q1893" t="str">
        <f>MID(N1893,1,FIND("/",N1893,1)-1)</f>
        <v>film &amp; video</v>
      </c>
      <c r="R1893" t="str">
        <f>MID(N1893,FIND("/",N1893,1)+1,LEN(N1893))</f>
        <v>documentary</v>
      </c>
      <c r="S1893" s="10">
        <f>(((J1893/60)/60)/24)+DATE(1970,1,1)+(-5/24)</f>
        <v>40267.037384259253</v>
      </c>
      <c r="T1893" s="10">
        <f>(((I1893/60)/60)/24)+DATE(1970,1,1)+(-5/24)</f>
        <v>40308.636111111111</v>
      </c>
    </row>
    <row r="1894" spans="1:20" ht="57.6" hidden="1" x14ac:dyDescent="0.3">
      <c r="A1894">
        <v>1272</v>
      </c>
      <c r="B1894" s="3" t="s">
        <v>1272</v>
      </c>
      <c r="C1894" s="3" t="s">
        <v>5381</v>
      </c>
      <c r="D1894">
        <v>5000</v>
      </c>
      <c r="E1894">
        <v>5300</v>
      </c>
      <c r="F1894" t="s">
        <v>8218</v>
      </c>
      <c r="G1894" t="s">
        <v>8223</v>
      </c>
      <c r="H1894" t="s">
        <v>8245</v>
      </c>
      <c r="I1894">
        <v>1276574400</v>
      </c>
      <c r="J1894">
        <v>1270576379</v>
      </c>
      <c r="K1894" t="b">
        <v>1</v>
      </c>
      <c r="L1894">
        <v>28</v>
      </c>
      <c r="M1894" t="b">
        <v>1</v>
      </c>
      <c r="N1894" t="s">
        <v>8275</v>
      </c>
      <c r="O1894" s="5">
        <f>((E1894/D1894) *100)</f>
        <v>106</v>
      </c>
      <c r="P1894" s="6">
        <f>IF(L1894 = 0, 0, E1894/L1894)</f>
        <v>189.28571428571428</v>
      </c>
      <c r="Q1894" t="str">
        <f>MID(N1894,1,FIND("/",N1894,1)-1)</f>
        <v>music</v>
      </c>
      <c r="R1894" t="str">
        <f>MID(N1894,FIND("/",N1894,1)+1,LEN(N1894))</f>
        <v>rock</v>
      </c>
      <c r="S1894" s="10">
        <f>(((J1894/60)/60)/24)+DATE(1970,1,1)+(-5/24)</f>
        <v>40274.536793981482</v>
      </c>
      <c r="T1894" s="10">
        <f>(((I1894/60)/60)/24)+DATE(1970,1,1)+(-5/24)</f>
        <v>40343.958333333328</v>
      </c>
    </row>
    <row r="1895" spans="1:20" ht="72" hidden="1" x14ac:dyDescent="0.3">
      <c r="A1895">
        <v>294</v>
      </c>
      <c r="B1895" s="3" t="s">
        <v>294</v>
      </c>
      <c r="C1895" s="3" t="s">
        <v>4403</v>
      </c>
      <c r="D1895">
        <v>5000</v>
      </c>
      <c r="E1895">
        <v>5000</v>
      </c>
      <c r="F1895" t="s">
        <v>8218</v>
      </c>
      <c r="G1895" t="s">
        <v>8223</v>
      </c>
      <c r="H1895" t="s">
        <v>8245</v>
      </c>
      <c r="I1895">
        <v>1279555200</v>
      </c>
      <c r="J1895">
        <v>1276480894</v>
      </c>
      <c r="K1895" t="b">
        <v>1</v>
      </c>
      <c r="L1895">
        <v>50</v>
      </c>
      <c r="M1895" t="b">
        <v>1</v>
      </c>
      <c r="N1895" t="s">
        <v>8268</v>
      </c>
      <c r="O1895" s="5">
        <f>((E1895/D1895) *100)</f>
        <v>100</v>
      </c>
      <c r="P1895" s="6">
        <f>IF(L1895 = 0, 0, E1895/L1895)</f>
        <v>100</v>
      </c>
      <c r="Q1895" t="str">
        <f>MID(N1895,1,FIND("/",N1895,1)-1)</f>
        <v>film &amp; video</v>
      </c>
      <c r="R1895" t="str">
        <f>MID(N1895,FIND("/",N1895,1)+1,LEN(N1895))</f>
        <v>documentary</v>
      </c>
      <c r="S1895" s="10">
        <f>(((J1895/60)/60)/24)+DATE(1970,1,1)+(-5/24)</f>
        <v>40342.876087962963</v>
      </c>
      <c r="T1895" s="10">
        <f>(((I1895/60)/60)/24)+DATE(1970,1,1)+(-5/24)</f>
        <v>40378.458333333328</v>
      </c>
    </row>
    <row r="1896" spans="1:20" ht="57.6" hidden="1" x14ac:dyDescent="0.3">
      <c r="A1896">
        <v>2474</v>
      </c>
      <c r="B1896" s="3" t="s">
        <v>2474</v>
      </c>
      <c r="C1896" s="3" t="s">
        <v>6583</v>
      </c>
      <c r="D1896">
        <v>5000</v>
      </c>
      <c r="E1896">
        <v>5000.18</v>
      </c>
      <c r="F1896" t="s">
        <v>8218</v>
      </c>
      <c r="G1896" t="s">
        <v>8223</v>
      </c>
      <c r="H1896" t="s">
        <v>8245</v>
      </c>
      <c r="I1896">
        <v>1286756176</v>
      </c>
      <c r="J1896">
        <v>1282868176</v>
      </c>
      <c r="K1896" t="b">
        <v>0</v>
      </c>
      <c r="L1896">
        <v>38</v>
      </c>
      <c r="M1896" t="b">
        <v>1</v>
      </c>
      <c r="N1896" t="s">
        <v>8278</v>
      </c>
      <c r="O1896" s="5">
        <f>((E1896/D1896) *100)</f>
        <v>100.00360000000002</v>
      </c>
      <c r="P1896" s="6">
        <f>IF(L1896 = 0, 0, E1896/L1896)</f>
        <v>131.58368421052631</v>
      </c>
      <c r="Q1896" t="str">
        <f>MID(N1896,1,FIND("/",N1896,1)-1)</f>
        <v>music</v>
      </c>
      <c r="R1896" t="str">
        <f>MID(N1896,FIND("/",N1896,1)+1,LEN(N1896))</f>
        <v>indie rock</v>
      </c>
      <c r="S1896" s="10">
        <f>(((J1896/60)/60)/24)+DATE(1970,1,1)+(-5/24)</f>
        <v>40416.80296296296</v>
      </c>
      <c r="T1896" s="10">
        <f>(((I1896/60)/60)/24)+DATE(1970,1,1)+(-5/24)</f>
        <v>40461.80296296296</v>
      </c>
    </row>
    <row r="1897" spans="1:20" ht="57.6" hidden="1" x14ac:dyDescent="0.3">
      <c r="A1897">
        <v>247</v>
      </c>
      <c r="B1897" s="3" t="s">
        <v>247</v>
      </c>
      <c r="C1897" s="3" t="s">
        <v>4356</v>
      </c>
      <c r="D1897">
        <v>5000</v>
      </c>
      <c r="E1897">
        <v>6705</v>
      </c>
      <c r="F1897" t="s">
        <v>8218</v>
      </c>
      <c r="G1897" t="s">
        <v>8223</v>
      </c>
      <c r="H1897" t="s">
        <v>8245</v>
      </c>
      <c r="I1897">
        <v>1287200340</v>
      </c>
      <c r="J1897">
        <v>1284042614</v>
      </c>
      <c r="K1897" t="b">
        <v>1</v>
      </c>
      <c r="L1897">
        <v>62</v>
      </c>
      <c r="M1897" t="b">
        <v>1</v>
      </c>
      <c r="N1897" t="s">
        <v>8268</v>
      </c>
      <c r="O1897" s="5">
        <f>((E1897/D1897) *100)</f>
        <v>134.1</v>
      </c>
      <c r="P1897" s="6">
        <f>IF(L1897 = 0, 0, E1897/L1897)</f>
        <v>108.14516129032258</v>
      </c>
      <c r="Q1897" t="str">
        <f>MID(N1897,1,FIND("/",N1897,1)-1)</f>
        <v>film &amp; video</v>
      </c>
      <c r="R1897" t="str">
        <f>MID(N1897,FIND("/",N1897,1)+1,LEN(N1897))</f>
        <v>documentary</v>
      </c>
      <c r="S1897" s="10">
        <f>(((J1897/60)/60)/24)+DATE(1970,1,1)+(-5/24)</f>
        <v>40430.395995370367</v>
      </c>
      <c r="T1897" s="10">
        <f>(((I1897/60)/60)/24)+DATE(1970,1,1)+(-5/24)</f>
        <v>40466.943749999999</v>
      </c>
    </row>
    <row r="1898" spans="1:20" ht="43.2" hidden="1" x14ac:dyDescent="0.3">
      <c r="A1898">
        <v>2114</v>
      </c>
      <c r="B1898" s="3" t="s">
        <v>2114</v>
      </c>
      <c r="C1898" s="3" t="s">
        <v>6223</v>
      </c>
      <c r="D1898">
        <v>5000</v>
      </c>
      <c r="E1898">
        <v>5235</v>
      </c>
      <c r="F1898" t="s">
        <v>8218</v>
      </c>
      <c r="G1898" t="s">
        <v>8223</v>
      </c>
      <c r="H1898" t="s">
        <v>8245</v>
      </c>
      <c r="I1898">
        <v>1291870740</v>
      </c>
      <c r="J1898">
        <v>1286480070</v>
      </c>
      <c r="K1898" t="b">
        <v>0</v>
      </c>
      <c r="L1898">
        <v>147</v>
      </c>
      <c r="M1898" t="b">
        <v>1</v>
      </c>
      <c r="N1898" t="s">
        <v>8278</v>
      </c>
      <c r="O1898" s="5">
        <f>((E1898/D1898) *100)</f>
        <v>104.69999999999999</v>
      </c>
      <c r="P1898" s="6">
        <f>IF(L1898 = 0, 0, E1898/L1898)</f>
        <v>35.612244897959187</v>
      </c>
      <c r="Q1898" t="str">
        <f>MID(N1898,1,FIND("/",N1898,1)-1)</f>
        <v>music</v>
      </c>
      <c r="R1898" t="str">
        <f>MID(N1898,FIND("/",N1898,1)+1,LEN(N1898))</f>
        <v>indie rock</v>
      </c>
      <c r="S1898" s="10">
        <f>(((J1898/60)/60)/24)+DATE(1970,1,1)+(-5/24)</f>
        <v>40458.607291666667</v>
      </c>
      <c r="T1898" s="10">
        <f>(((I1898/60)/60)/24)+DATE(1970,1,1)+(-5/24)</f>
        <v>40520.999305555553</v>
      </c>
    </row>
    <row r="1899" spans="1:20" ht="43.2" hidden="1" x14ac:dyDescent="0.3">
      <c r="A1899">
        <v>246</v>
      </c>
      <c r="B1899" s="3" t="s">
        <v>246</v>
      </c>
      <c r="C1899" s="3" t="s">
        <v>4355</v>
      </c>
      <c r="D1899">
        <v>5000</v>
      </c>
      <c r="E1899">
        <v>15273</v>
      </c>
      <c r="F1899" t="s">
        <v>8218</v>
      </c>
      <c r="G1899" t="s">
        <v>8223</v>
      </c>
      <c r="H1899" t="s">
        <v>8245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8268</v>
      </c>
      <c r="O1899" s="5">
        <f>((E1899/D1899) *100)</f>
        <v>305.46000000000004</v>
      </c>
      <c r="P1899" s="6">
        <f>IF(L1899 = 0, 0, E1899/L1899)</f>
        <v>68.488789237668158</v>
      </c>
      <c r="Q1899" t="str">
        <f>MID(N1899,1,FIND("/",N1899,1)-1)</f>
        <v>film &amp; video</v>
      </c>
      <c r="R1899" t="str">
        <f>MID(N1899,FIND("/",N1899,1)+1,LEN(N1899))</f>
        <v>documentary</v>
      </c>
      <c r="S1899" s="10">
        <f>(((J1899/60)/60)/24)+DATE(1970,1,1)+(-5/24)</f>
        <v>40480.155150462961</v>
      </c>
      <c r="T1899" s="10">
        <f>(((I1899/60)/60)/24)+DATE(1970,1,1)+(-5/24)</f>
        <v>40530.196817129625</v>
      </c>
    </row>
    <row r="1900" spans="1:20" ht="43.2" hidden="1" x14ac:dyDescent="0.3">
      <c r="A1900">
        <v>878</v>
      </c>
      <c r="B1900" s="3" t="s">
        <v>878</v>
      </c>
      <c r="C1900" s="3" t="s">
        <v>4987</v>
      </c>
      <c r="D1900">
        <v>5000</v>
      </c>
      <c r="E1900">
        <v>65</v>
      </c>
      <c r="F1900" t="s">
        <v>8220</v>
      </c>
      <c r="G1900" t="s">
        <v>8223</v>
      </c>
      <c r="H1900" t="s">
        <v>8245</v>
      </c>
      <c r="I1900">
        <v>1293082524</v>
      </c>
      <c r="J1900">
        <v>1290490524</v>
      </c>
      <c r="K1900" t="b">
        <v>0</v>
      </c>
      <c r="L1900">
        <v>2</v>
      </c>
      <c r="M1900" t="b">
        <v>0</v>
      </c>
      <c r="N1900" t="s">
        <v>8277</v>
      </c>
      <c r="O1900" s="5">
        <f>((E1900/D1900) *100)</f>
        <v>1.3</v>
      </c>
      <c r="P1900" s="6">
        <f>IF(L1900 = 0, 0, E1900/L1900)</f>
        <v>32.5</v>
      </c>
      <c r="Q1900" t="str">
        <f>MID(N1900,1,FIND("/",N1900,1)-1)</f>
        <v>music</v>
      </c>
      <c r="R1900" t="str">
        <f>MID(N1900,FIND("/",N1900,1)+1,LEN(N1900))</f>
        <v>jazz</v>
      </c>
      <c r="S1900" s="10">
        <f>(((J1900/60)/60)/24)+DATE(1970,1,1)+(-5/24)</f>
        <v>40505.024583333332</v>
      </c>
      <c r="T1900" s="10">
        <f>(((I1900/60)/60)/24)+DATE(1970,1,1)+(-5/24)</f>
        <v>40535.024583333332</v>
      </c>
    </row>
    <row r="1901" spans="1:20" ht="57.6" hidden="1" x14ac:dyDescent="0.3">
      <c r="A1901">
        <v>3175</v>
      </c>
      <c r="B1901" s="3" t="s">
        <v>3174</v>
      </c>
      <c r="C1901" s="3" t="s">
        <v>7284</v>
      </c>
      <c r="D1901">
        <v>5000</v>
      </c>
      <c r="E1901">
        <v>5478</v>
      </c>
      <c r="F1901" t="s">
        <v>8218</v>
      </c>
      <c r="G1901" t="s">
        <v>8223</v>
      </c>
      <c r="H1901" t="s">
        <v>8245</v>
      </c>
      <c r="I1901">
        <v>1297977427</v>
      </c>
      <c r="J1901">
        <v>1292793427</v>
      </c>
      <c r="K1901" t="b">
        <v>1</v>
      </c>
      <c r="L1901">
        <v>60</v>
      </c>
      <c r="M1901" t="b">
        <v>1</v>
      </c>
      <c r="N1901" t="s">
        <v>8270</v>
      </c>
      <c r="O1901" s="5">
        <f>((E1901/D1901) *100)</f>
        <v>109.55999999999999</v>
      </c>
      <c r="P1901" s="6">
        <f>IF(L1901 = 0, 0, E1901/L1901)</f>
        <v>91.3</v>
      </c>
      <c r="Q1901" t="str">
        <f>MID(N1901,1,FIND("/",N1901,1)-1)</f>
        <v>theater</v>
      </c>
      <c r="R1901" t="str">
        <f>MID(N1901,FIND("/",N1901,1)+1,LEN(N1901))</f>
        <v>plays</v>
      </c>
      <c r="S1901" s="10">
        <f>(((J1901/60)/60)/24)+DATE(1970,1,1)+(-5/24)</f>
        <v>40531.678553240738</v>
      </c>
      <c r="T1901" s="10">
        <f>(((I1901/60)/60)/24)+DATE(1970,1,1)+(-5/24)</f>
        <v>40591.678553240738</v>
      </c>
    </row>
    <row r="1902" spans="1:20" ht="43.2" hidden="1" x14ac:dyDescent="0.3">
      <c r="A1902">
        <v>1653</v>
      </c>
      <c r="B1902" s="3" t="s">
        <v>1653</v>
      </c>
      <c r="C1902" s="3" t="s">
        <v>5762</v>
      </c>
      <c r="D1902">
        <v>5000</v>
      </c>
      <c r="E1902">
        <v>8711.52</v>
      </c>
      <c r="F1902" t="s">
        <v>8218</v>
      </c>
      <c r="G1902" t="s">
        <v>8223</v>
      </c>
      <c r="H1902" t="s">
        <v>8245</v>
      </c>
      <c r="I1902">
        <v>1303675296</v>
      </c>
      <c r="J1902">
        <v>1300996896</v>
      </c>
      <c r="K1902" t="b">
        <v>0</v>
      </c>
      <c r="L1902">
        <v>168</v>
      </c>
      <c r="M1902" t="b">
        <v>1</v>
      </c>
      <c r="N1902" t="s">
        <v>8291</v>
      </c>
      <c r="O1902" s="5">
        <f>((E1902/D1902) *100)</f>
        <v>174.2304</v>
      </c>
      <c r="P1902" s="6">
        <f>IF(L1902 = 0, 0, E1902/L1902)</f>
        <v>51.854285714285716</v>
      </c>
      <c r="Q1902" t="str">
        <f>MID(N1902,1,FIND("/",N1902,1)-1)</f>
        <v>music</v>
      </c>
      <c r="R1902" t="str">
        <f>MID(N1902,FIND("/",N1902,1)+1,LEN(N1902))</f>
        <v>pop</v>
      </c>
      <c r="S1902" s="10">
        <f>(((J1902/60)/60)/24)+DATE(1970,1,1)+(-5/24)</f>
        <v>40626.626111111109</v>
      </c>
      <c r="T1902" s="10">
        <f>(((I1902/60)/60)/24)+DATE(1970,1,1)+(-5/24)</f>
        <v>40657.626111111109</v>
      </c>
    </row>
    <row r="1903" spans="1:20" ht="43.2" hidden="1" x14ac:dyDescent="0.3">
      <c r="A1903">
        <v>273</v>
      </c>
      <c r="B1903" s="3" t="s">
        <v>273</v>
      </c>
      <c r="C1903" s="3" t="s">
        <v>4382</v>
      </c>
      <c r="D1903">
        <v>5000</v>
      </c>
      <c r="E1903">
        <v>5388.79</v>
      </c>
      <c r="F1903" t="s">
        <v>8218</v>
      </c>
      <c r="G1903" t="s">
        <v>8223</v>
      </c>
      <c r="H1903" t="s">
        <v>8245</v>
      </c>
      <c r="I1903">
        <v>1309694266</v>
      </c>
      <c r="J1903">
        <v>1307102266</v>
      </c>
      <c r="K1903" t="b">
        <v>1</v>
      </c>
      <c r="L1903">
        <v>118</v>
      </c>
      <c r="M1903" t="b">
        <v>1</v>
      </c>
      <c r="N1903" t="s">
        <v>8268</v>
      </c>
      <c r="O1903" s="5">
        <f>((E1903/D1903) *100)</f>
        <v>107.7758</v>
      </c>
      <c r="P1903" s="6">
        <f>IF(L1903 = 0, 0, E1903/L1903)</f>
        <v>45.667711864406776</v>
      </c>
      <c r="Q1903" t="str">
        <f>MID(N1903,1,FIND("/",N1903,1)-1)</f>
        <v>film &amp; video</v>
      </c>
      <c r="R1903" t="str">
        <f>MID(N1903,FIND("/",N1903,1)+1,LEN(N1903))</f>
        <v>documentary</v>
      </c>
      <c r="S1903" s="10">
        <f>(((J1903/60)/60)/24)+DATE(1970,1,1)+(-5/24)</f>
        <v>40697.29011574074</v>
      </c>
      <c r="T1903" s="10">
        <f>(((I1903/60)/60)/24)+DATE(1970,1,1)+(-5/24)</f>
        <v>40727.29011574074</v>
      </c>
    </row>
    <row r="1904" spans="1:20" ht="43.2" hidden="1" x14ac:dyDescent="0.3">
      <c r="A1904">
        <v>403</v>
      </c>
      <c r="B1904" s="3" t="s">
        <v>403</v>
      </c>
      <c r="C1904" s="3" t="s">
        <v>4512</v>
      </c>
      <c r="D1904">
        <v>5000</v>
      </c>
      <c r="E1904">
        <v>5263</v>
      </c>
      <c r="F1904" t="s">
        <v>8218</v>
      </c>
      <c r="G1904" t="s">
        <v>8223</v>
      </c>
      <c r="H1904" t="s">
        <v>8245</v>
      </c>
      <c r="I1904">
        <v>1312960080</v>
      </c>
      <c r="J1904">
        <v>1308900441</v>
      </c>
      <c r="K1904" t="b">
        <v>0</v>
      </c>
      <c r="L1904">
        <v>70</v>
      </c>
      <c r="M1904" t="b">
        <v>1</v>
      </c>
      <c r="N1904" t="s">
        <v>8268</v>
      </c>
      <c r="O1904" s="5">
        <f>((E1904/D1904) *100)</f>
        <v>105.25999999999999</v>
      </c>
      <c r="P1904" s="6">
        <f>IF(L1904 = 0, 0, E1904/L1904)</f>
        <v>75.185714285714283</v>
      </c>
      <c r="Q1904" t="str">
        <f>MID(N1904,1,FIND("/",N1904,1)-1)</f>
        <v>film &amp; video</v>
      </c>
      <c r="R1904" t="str">
        <f>MID(N1904,FIND("/",N1904,1)+1,LEN(N1904))</f>
        <v>documentary</v>
      </c>
      <c r="S1904" s="10">
        <f>(((J1904/60)/60)/24)+DATE(1970,1,1)+(-5/24)</f>
        <v>40718.102326388886</v>
      </c>
      <c r="T1904" s="10">
        <f>(((I1904/60)/60)/24)+DATE(1970,1,1)+(-5/24)</f>
        <v>40765.088888888888</v>
      </c>
    </row>
    <row r="1905" spans="1:20" ht="28.8" hidden="1" x14ac:dyDescent="0.3">
      <c r="A1905">
        <v>118</v>
      </c>
      <c r="B1905" s="3" t="s">
        <v>120</v>
      </c>
      <c r="C1905" s="3" t="s">
        <v>4228</v>
      </c>
      <c r="D1905">
        <v>5000</v>
      </c>
      <c r="E1905">
        <v>5651.58</v>
      </c>
      <c r="F1905" t="s">
        <v>8218</v>
      </c>
      <c r="G1905" t="s">
        <v>8223</v>
      </c>
      <c r="H1905" t="s">
        <v>8245</v>
      </c>
      <c r="I1905">
        <v>1311902236</v>
      </c>
      <c r="J1905">
        <v>1309310236</v>
      </c>
      <c r="K1905" t="b">
        <v>0</v>
      </c>
      <c r="L1905">
        <v>39</v>
      </c>
      <c r="M1905" t="b">
        <v>1</v>
      </c>
      <c r="N1905" t="s">
        <v>8265</v>
      </c>
      <c r="O1905" s="5">
        <f>((E1905/D1905) *100)</f>
        <v>113.03159999999998</v>
      </c>
      <c r="P1905" s="6">
        <f>IF(L1905 = 0, 0, E1905/L1905)</f>
        <v>144.91230769230768</v>
      </c>
      <c r="Q1905" t="str">
        <f>MID(N1905,1,FIND("/",N1905,1)-1)</f>
        <v>film &amp; video</v>
      </c>
      <c r="R1905" t="str">
        <f>MID(N1905,FIND("/",N1905,1)+1,LEN(N1905))</f>
        <v>shorts</v>
      </c>
      <c r="S1905" s="10">
        <f>(((J1905/60)/60)/24)+DATE(1970,1,1)+(-5/24)</f>
        <v>40722.845324074071</v>
      </c>
      <c r="T1905" s="10">
        <f>(((I1905/60)/60)/24)+DATE(1970,1,1)+(-5/24)</f>
        <v>40752.845324074071</v>
      </c>
    </row>
    <row r="1906" spans="1:20" ht="43.2" hidden="1" x14ac:dyDescent="0.3">
      <c r="A1906">
        <v>2766</v>
      </c>
      <c r="B1906" s="3" t="s">
        <v>2765</v>
      </c>
      <c r="C1906" s="3" t="s">
        <v>6875</v>
      </c>
      <c r="D1906">
        <v>5000</v>
      </c>
      <c r="E1906">
        <v>100</v>
      </c>
      <c r="F1906" t="s">
        <v>8220</v>
      </c>
      <c r="G1906" t="s">
        <v>8223</v>
      </c>
      <c r="H1906" t="s">
        <v>8245</v>
      </c>
      <c r="I1906">
        <v>1313078518</v>
      </c>
      <c r="J1906">
        <v>1310486518</v>
      </c>
      <c r="K1906" t="b">
        <v>0</v>
      </c>
      <c r="L1906">
        <v>4</v>
      </c>
      <c r="M1906" t="b">
        <v>0</v>
      </c>
      <c r="N1906" t="s">
        <v>8303</v>
      </c>
      <c r="O1906" s="5">
        <f>((E1906/D1906) *100)</f>
        <v>2</v>
      </c>
      <c r="P1906" s="6">
        <f>IF(L1906 = 0, 0, E1906/L1906)</f>
        <v>25</v>
      </c>
      <c r="Q1906" t="str">
        <f>MID(N1906,1,FIND("/",N1906,1)-1)</f>
        <v>publishing</v>
      </c>
      <c r="R1906" t="str">
        <f>MID(N1906,FIND("/",N1906,1)+1,LEN(N1906))</f>
        <v>children's books</v>
      </c>
      <c r="S1906" s="10">
        <f>(((J1906/60)/60)/24)+DATE(1970,1,1)+(-5/24)</f>
        <v>40736.459699074068</v>
      </c>
      <c r="T1906" s="10">
        <f>(((I1906/60)/60)/24)+DATE(1970,1,1)+(-5/24)</f>
        <v>40766.459699074068</v>
      </c>
    </row>
    <row r="1907" spans="1:20" ht="28.8" hidden="1" x14ac:dyDescent="0.3">
      <c r="A1907">
        <v>113</v>
      </c>
      <c r="B1907" s="3" t="s">
        <v>115</v>
      </c>
      <c r="C1907" s="3" t="s">
        <v>4223</v>
      </c>
      <c r="D1907">
        <v>5000</v>
      </c>
      <c r="E1907">
        <v>7050</v>
      </c>
      <c r="F1907" t="s">
        <v>8218</v>
      </c>
      <c r="G1907" t="s">
        <v>8223</v>
      </c>
      <c r="H1907" t="s">
        <v>8245</v>
      </c>
      <c r="I1907">
        <v>1312642800</v>
      </c>
      <c r="J1907">
        <v>1311963128</v>
      </c>
      <c r="K1907" t="b">
        <v>0</v>
      </c>
      <c r="L1907">
        <v>78</v>
      </c>
      <c r="M1907" t="b">
        <v>1</v>
      </c>
      <c r="N1907" t="s">
        <v>8265</v>
      </c>
      <c r="O1907" s="5">
        <f>((E1907/D1907) *100)</f>
        <v>141</v>
      </c>
      <c r="P1907" s="6">
        <f>IF(L1907 = 0, 0, E1907/L1907)</f>
        <v>90.384615384615387</v>
      </c>
      <c r="Q1907" t="str">
        <f>MID(N1907,1,FIND("/",N1907,1)-1)</f>
        <v>film &amp; video</v>
      </c>
      <c r="R1907" t="str">
        <f>MID(N1907,FIND("/",N1907,1)+1,LEN(N1907))</f>
        <v>shorts</v>
      </c>
      <c r="S1907" s="10">
        <f>(((J1907/60)/60)/24)+DATE(1970,1,1)+(-5/24)</f>
        <v>40753.550092592588</v>
      </c>
      <c r="T1907" s="10">
        <f>(((I1907/60)/60)/24)+DATE(1970,1,1)+(-5/24)</f>
        <v>40761.416666666664</v>
      </c>
    </row>
    <row r="1908" spans="1:20" ht="43.2" hidden="1" x14ac:dyDescent="0.3">
      <c r="A1908">
        <v>1228</v>
      </c>
      <c r="B1908" s="3" t="s">
        <v>1228</v>
      </c>
      <c r="C1908" s="3" t="s">
        <v>5337</v>
      </c>
      <c r="D1908">
        <v>5000</v>
      </c>
      <c r="E1908">
        <v>1465</v>
      </c>
      <c r="F1908" t="s">
        <v>8219</v>
      </c>
      <c r="G1908" t="s">
        <v>8223</v>
      </c>
      <c r="H1908" t="s">
        <v>8245</v>
      </c>
      <c r="I1908">
        <v>1317231008</v>
      </c>
      <c r="J1908">
        <v>1312047008</v>
      </c>
      <c r="K1908" t="b">
        <v>0</v>
      </c>
      <c r="L1908">
        <v>24</v>
      </c>
      <c r="M1908" t="b">
        <v>0</v>
      </c>
      <c r="N1908" t="s">
        <v>8285</v>
      </c>
      <c r="O1908" s="5">
        <f>((E1908/D1908) *100)</f>
        <v>29.299999999999997</v>
      </c>
      <c r="P1908" s="6">
        <f>IF(L1908 = 0, 0, E1908/L1908)</f>
        <v>61.041666666666664</v>
      </c>
      <c r="Q1908" t="str">
        <f>MID(N1908,1,FIND("/",N1908,1)-1)</f>
        <v>music</v>
      </c>
      <c r="R1908" t="str">
        <f>MID(N1908,FIND("/",N1908,1)+1,LEN(N1908))</f>
        <v>world music</v>
      </c>
      <c r="S1908" s="10">
        <f>(((J1908/60)/60)/24)+DATE(1970,1,1)+(-5/24)</f>
        <v>40754.520925925921</v>
      </c>
      <c r="T1908" s="10">
        <f>(((I1908/60)/60)/24)+DATE(1970,1,1)+(-5/24)</f>
        <v>40814.520925925921</v>
      </c>
    </row>
    <row r="1909" spans="1:20" ht="43.2" hidden="1" x14ac:dyDescent="0.3">
      <c r="A1909">
        <v>268</v>
      </c>
      <c r="B1909" s="3" t="s">
        <v>268</v>
      </c>
      <c r="C1909" s="3" t="s">
        <v>4377</v>
      </c>
      <c r="D1909">
        <v>5000</v>
      </c>
      <c r="E1909">
        <v>5570</v>
      </c>
      <c r="F1909" t="s">
        <v>8218</v>
      </c>
      <c r="G1909" t="s">
        <v>8223</v>
      </c>
      <c r="H1909" t="s">
        <v>8245</v>
      </c>
      <c r="I1909">
        <v>1320640778</v>
      </c>
      <c r="J1909">
        <v>1316749178</v>
      </c>
      <c r="K1909" t="b">
        <v>1</v>
      </c>
      <c r="L1909">
        <v>111</v>
      </c>
      <c r="M1909" t="b">
        <v>1</v>
      </c>
      <c r="N1909" t="s">
        <v>8268</v>
      </c>
      <c r="O1909" s="5">
        <f>((E1909/D1909) *100)</f>
        <v>111.4</v>
      </c>
      <c r="P1909" s="6">
        <f>IF(L1909 = 0, 0, E1909/L1909)</f>
        <v>50.18018018018018</v>
      </c>
      <c r="Q1909" t="str">
        <f>MID(N1909,1,FIND("/",N1909,1)-1)</f>
        <v>film &amp; video</v>
      </c>
      <c r="R1909" t="str">
        <f>MID(N1909,FIND("/",N1909,1)+1,LEN(N1909))</f>
        <v>documentary</v>
      </c>
      <c r="S1909" s="10">
        <f>(((J1909/60)/60)/24)+DATE(1970,1,1)+(-5/24)</f>
        <v>40808.944189814814</v>
      </c>
      <c r="T1909" s="10">
        <f>(((I1909/60)/60)/24)+DATE(1970,1,1)+(-5/24)</f>
        <v>40853.985856481479</v>
      </c>
    </row>
    <row r="1910" spans="1:20" ht="43.2" hidden="1" x14ac:dyDescent="0.3">
      <c r="A1910">
        <v>2775</v>
      </c>
      <c r="B1910" s="3" t="s">
        <v>2774</v>
      </c>
      <c r="C1910" s="3" t="s">
        <v>6884</v>
      </c>
      <c r="D1910">
        <v>5000</v>
      </c>
      <c r="E1910">
        <v>150</v>
      </c>
      <c r="F1910" t="s">
        <v>8220</v>
      </c>
      <c r="G1910" t="s">
        <v>8223</v>
      </c>
      <c r="H1910" t="s">
        <v>8245</v>
      </c>
      <c r="I1910">
        <v>1323994754</v>
      </c>
      <c r="J1910">
        <v>1321402754</v>
      </c>
      <c r="K1910" t="b">
        <v>0</v>
      </c>
      <c r="L1910">
        <v>2</v>
      </c>
      <c r="M1910" t="b">
        <v>0</v>
      </c>
      <c r="N1910" t="s">
        <v>8303</v>
      </c>
      <c r="O1910" s="5">
        <f>((E1910/D1910) *100)</f>
        <v>3</v>
      </c>
      <c r="P1910" s="6">
        <f>IF(L1910 = 0, 0, E1910/L1910)</f>
        <v>75</v>
      </c>
      <c r="Q1910" t="str">
        <f>MID(N1910,1,FIND("/",N1910,1)-1)</f>
        <v>publishing</v>
      </c>
      <c r="R1910" t="str">
        <f>MID(N1910,FIND("/",N1910,1)+1,LEN(N1910))</f>
        <v>children's books</v>
      </c>
      <c r="S1910" s="10">
        <f>(((J1910/60)/60)/24)+DATE(1970,1,1)+(-5/24)</f>
        <v>40862.805023148147</v>
      </c>
      <c r="T1910" s="10">
        <f>(((I1910/60)/60)/24)+DATE(1970,1,1)+(-5/24)</f>
        <v>40892.805023148147</v>
      </c>
    </row>
    <row r="1911" spans="1:20" ht="43.2" hidden="1" x14ac:dyDescent="0.3">
      <c r="A1911">
        <v>1934</v>
      </c>
      <c r="B1911" s="3" t="s">
        <v>1934</v>
      </c>
      <c r="C1911" s="3" t="s">
        <v>6043</v>
      </c>
      <c r="D1911">
        <v>5000</v>
      </c>
      <c r="E1911">
        <v>6181</v>
      </c>
      <c r="F1911" t="s">
        <v>8218</v>
      </c>
      <c r="G1911" t="s">
        <v>8223</v>
      </c>
      <c r="H1911" t="s">
        <v>8245</v>
      </c>
      <c r="I1911">
        <v>1324789200</v>
      </c>
      <c r="J1911">
        <v>1321649321</v>
      </c>
      <c r="K1911" t="b">
        <v>0</v>
      </c>
      <c r="L1911">
        <v>77</v>
      </c>
      <c r="M1911" t="b">
        <v>1</v>
      </c>
      <c r="N1911" t="s">
        <v>8278</v>
      </c>
      <c r="O1911" s="5">
        <f>((E1911/D1911) *100)</f>
        <v>123.61999999999999</v>
      </c>
      <c r="P1911" s="6">
        <f>IF(L1911 = 0, 0, E1911/L1911)</f>
        <v>80.272727272727266</v>
      </c>
      <c r="Q1911" t="str">
        <f>MID(N1911,1,FIND("/",N1911,1)-1)</f>
        <v>music</v>
      </c>
      <c r="R1911" t="str">
        <f>MID(N1911,FIND("/",N1911,1)+1,LEN(N1911))</f>
        <v>indie rock</v>
      </c>
      <c r="S1911" s="10">
        <f>(((J1911/60)/60)/24)+DATE(1970,1,1)+(-5/24)</f>
        <v>40865.658807870372</v>
      </c>
      <c r="T1911" s="10">
        <f>(((I1911/60)/60)/24)+DATE(1970,1,1)+(-5/24)</f>
        <v>40902</v>
      </c>
    </row>
    <row r="1912" spans="1:20" ht="43.2" hidden="1" x14ac:dyDescent="0.3">
      <c r="A1912">
        <v>731</v>
      </c>
      <c r="B1912" s="3" t="s">
        <v>731</v>
      </c>
      <c r="C1912" s="3" t="s">
        <v>4840</v>
      </c>
      <c r="D1912">
        <v>5000</v>
      </c>
      <c r="E1912">
        <v>6300</v>
      </c>
      <c r="F1912" t="s">
        <v>8218</v>
      </c>
      <c r="G1912" t="s">
        <v>8223</v>
      </c>
      <c r="H1912" t="s">
        <v>8245</v>
      </c>
      <c r="I1912">
        <v>1327212000</v>
      </c>
      <c r="J1912">
        <v>1322852747</v>
      </c>
      <c r="K1912" t="b">
        <v>0</v>
      </c>
      <c r="L1912">
        <v>71</v>
      </c>
      <c r="M1912" t="b">
        <v>1</v>
      </c>
      <c r="N1912" t="s">
        <v>8273</v>
      </c>
      <c r="O1912" s="5">
        <f>((E1912/D1912) *100)</f>
        <v>126</v>
      </c>
      <c r="P1912" s="6">
        <f>IF(L1912 = 0, 0, E1912/L1912)</f>
        <v>88.732394366197184</v>
      </c>
      <c r="Q1912" t="str">
        <f>MID(N1912,1,FIND("/",N1912,1)-1)</f>
        <v>publishing</v>
      </c>
      <c r="R1912" t="str">
        <f>MID(N1912,FIND("/",N1912,1)+1,LEN(N1912))</f>
        <v>nonfiction</v>
      </c>
      <c r="S1912" s="10">
        <f>(((J1912/60)/60)/24)+DATE(1970,1,1)+(-5/24)</f>
        <v>40879.587349537032</v>
      </c>
      <c r="T1912" s="10">
        <f>(((I1912/60)/60)/24)+DATE(1970,1,1)+(-5/24)</f>
        <v>40930.041666666664</v>
      </c>
    </row>
    <row r="1913" spans="1:20" ht="43.2" hidden="1" x14ac:dyDescent="0.3">
      <c r="A1913">
        <v>1965</v>
      </c>
      <c r="B1913" s="3" t="s">
        <v>1965</v>
      </c>
      <c r="C1913" s="3" t="s">
        <v>6074</v>
      </c>
      <c r="D1913">
        <v>5000</v>
      </c>
      <c r="E1913">
        <v>13114</v>
      </c>
      <c r="F1913" t="s">
        <v>8218</v>
      </c>
      <c r="G1913" t="s">
        <v>8223</v>
      </c>
      <c r="H1913" t="s">
        <v>8245</v>
      </c>
      <c r="I1913">
        <v>1326330000</v>
      </c>
      <c r="J1913">
        <v>1324433310</v>
      </c>
      <c r="K1913" t="b">
        <v>1</v>
      </c>
      <c r="L1913">
        <v>103</v>
      </c>
      <c r="M1913" t="b">
        <v>1</v>
      </c>
      <c r="N1913" t="s">
        <v>8294</v>
      </c>
      <c r="O1913" s="5">
        <f>((E1913/D1913) *100)</f>
        <v>262.27999999999997</v>
      </c>
      <c r="P1913" s="6">
        <f>IF(L1913 = 0, 0, E1913/L1913)</f>
        <v>127.32038834951456</v>
      </c>
      <c r="Q1913" t="str">
        <f>MID(N1913,1,FIND("/",N1913,1)-1)</f>
        <v>technology</v>
      </c>
      <c r="R1913" t="str">
        <f>MID(N1913,FIND("/",N1913,1)+1,LEN(N1913))</f>
        <v>hardware</v>
      </c>
      <c r="S1913" s="10">
        <f>(((J1913/60)/60)/24)+DATE(1970,1,1)+(-5/24)</f>
        <v>40897.880902777775</v>
      </c>
      <c r="T1913" s="10">
        <f>(((I1913/60)/60)/24)+DATE(1970,1,1)+(-5/24)</f>
        <v>40919.833333333328</v>
      </c>
    </row>
    <row r="1914" spans="1:20" ht="43.2" hidden="1" x14ac:dyDescent="0.3">
      <c r="A1914">
        <v>786</v>
      </c>
      <c r="B1914" s="3" t="s">
        <v>786</v>
      </c>
      <c r="C1914" s="3" t="s">
        <v>4895</v>
      </c>
      <c r="D1914">
        <v>5000</v>
      </c>
      <c r="E1914">
        <v>7140</v>
      </c>
      <c r="F1914" t="s">
        <v>8218</v>
      </c>
      <c r="G1914" t="s">
        <v>8223</v>
      </c>
      <c r="H1914" t="s">
        <v>8245</v>
      </c>
      <c r="I1914">
        <v>1336751220</v>
      </c>
      <c r="J1914">
        <v>1331774434</v>
      </c>
      <c r="K1914" t="b">
        <v>0</v>
      </c>
      <c r="L1914">
        <v>44</v>
      </c>
      <c r="M1914" t="b">
        <v>1</v>
      </c>
      <c r="N1914" t="s">
        <v>8275</v>
      </c>
      <c r="O1914" s="5">
        <f>((E1914/D1914) *100)</f>
        <v>142.79999999999998</v>
      </c>
      <c r="P1914" s="6">
        <f>IF(L1914 = 0, 0, E1914/L1914)</f>
        <v>162.27272727272728</v>
      </c>
      <c r="Q1914" t="str">
        <f>MID(N1914,1,FIND("/",N1914,1)-1)</f>
        <v>music</v>
      </c>
      <c r="R1914" t="str">
        <f>MID(N1914,FIND("/",N1914,1)+1,LEN(N1914))</f>
        <v>rock</v>
      </c>
      <c r="S1914" s="10">
        <f>(((J1914/60)/60)/24)+DATE(1970,1,1)+(-5/24)</f>
        <v>40982.847615740735</v>
      </c>
      <c r="T1914" s="10">
        <f>(((I1914/60)/60)/24)+DATE(1970,1,1)+(-5/24)</f>
        <v>41040.44930555555</v>
      </c>
    </row>
    <row r="1915" spans="1:20" hidden="1" x14ac:dyDescent="0.3">
      <c r="A1915">
        <v>106</v>
      </c>
      <c r="B1915" s="3" t="s">
        <v>108</v>
      </c>
      <c r="C1915" s="3" t="s">
        <v>4216</v>
      </c>
      <c r="D1915">
        <v>5000</v>
      </c>
      <c r="E1915">
        <v>5025</v>
      </c>
      <c r="F1915" t="s">
        <v>8218</v>
      </c>
      <c r="G1915" t="s">
        <v>8223</v>
      </c>
      <c r="H1915" t="s">
        <v>8245</v>
      </c>
      <c r="I1915">
        <v>1333391901</v>
      </c>
      <c r="J1915">
        <v>1332182301</v>
      </c>
      <c r="K1915" t="b">
        <v>0</v>
      </c>
      <c r="L1915">
        <v>27</v>
      </c>
      <c r="M1915" t="b">
        <v>1</v>
      </c>
      <c r="N1915" t="s">
        <v>8265</v>
      </c>
      <c r="O1915" s="5">
        <f>((E1915/D1915) *100)</f>
        <v>100.49999999999999</v>
      </c>
      <c r="P1915" s="6">
        <f>IF(L1915 = 0, 0, E1915/L1915)</f>
        <v>186.11111111111111</v>
      </c>
      <c r="Q1915" t="str">
        <f>MID(N1915,1,FIND("/",N1915,1)-1)</f>
        <v>film &amp; video</v>
      </c>
      <c r="R1915" t="str">
        <f>MID(N1915,FIND("/",N1915,1)+1,LEN(N1915))</f>
        <v>shorts</v>
      </c>
      <c r="S1915" s="10">
        <f>(((J1915/60)/60)/24)+DATE(1970,1,1)+(-5/24)</f>
        <v>40987.568298611113</v>
      </c>
      <c r="T1915" s="10">
        <f>(((I1915/60)/60)/24)+DATE(1970,1,1)+(-5/24)</f>
        <v>41001.568298611113</v>
      </c>
    </row>
    <row r="1916" spans="1:20" ht="43.2" hidden="1" x14ac:dyDescent="0.3">
      <c r="A1916">
        <v>799</v>
      </c>
      <c r="B1916" s="3" t="s">
        <v>799</v>
      </c>
      <c r="C1916" s="3" t="s">
        <v>4908</v>
      </c>
      <c r="D1916">
        <v>5000</v>
      </c>
      <c r="E1916">
        <v>5001</v>
      </c>
      <c r="F1916" t="s">
        <v>8218</v>
      </c>
      <c r="G1916" t="s">
        <v>8223</v>
      </c>
      <c r="H1916" t="s">
        <v>8245</v>
      </c>
      <c r="I1916">
        <v>1335542446</v>
      </c>
      <c r="J1916">
        <v>1332950446</v>
      </c>
      <c r="K1916" t="b">
        <v>0</v>
      </c>
      <c r="L1916">
        <v>28</v>
      </c>
      <c r="M1916" t="b">
        <v>1</v>
      </c>
      <c r="N1916" t="s">
        <v>8275</v>
      </c>
      <c r="O1916" s="5">
        <f>((E1916/D1916) *100)</f>
        <v>100.02</v>
      </c>
      <c r="P1916" s="6">
        <f>IF(L1916 = 0, 0, E1916/L1916)</f>
        <v>178.60714285714286</v>
      </c>
      <c r="Q1916" t="str">
        <f>MID(N1916,1,FIND("/",N1916,1)-1)</f>
        <v>music</v>
      </c>
      <c r="R1916" t="str">
        <f>MID(N1916,FIND("/",N1916,1)+1,LEN(N1916))</f>
        <v>rock</v>
      </c>
      <c r="S1916" s="10">
        <f>(((J1916/60)/60)/24)+DATE(1970,1,1)+(-5/24)</f>
        <v>40996.458865740737</v>
      </c>
      <c r="T1916" s="10">
        <f>(((I1916/60)/60)/24)+DATE(1970,1,1)+(-5/24)</f>
        <v>41026.458865740737</v>
      </c>
    </row>
    <row r="1917" spans="1:20" ht="28.8" hidden="1" x14ac:dyDescent="0.3">
      <c r="A1917">
        <v>2313</v>
      </c>
      <c r="B1917" s="3" t="s">
        <v>2313</v>
      </c>
      <c r="C1917" s="3" t="s">
        <v>6422</v>
      </c>
      <c r="D1917">
        <v>5000</v>
      </c>
      <c r="E1917">
        <v>8792.02</v>
      </c>
      <c r="F1917" t="s">
        <v>8218</v>
      </c>
      <c r="G1917" t="s">
        <v>8223</v>
      </c>
      <c r="H1917" t="s">
        <v>8245</v>
      </c>
      <c r="I1917">
        <v>1336086026</v>
      </c>
      <c r="J1917">
        <v>1333494026</v>
      </c>
      <c r="K1917" t="b">
        <v>1</v>
      </c>
      <c r="L1917">
        <v>157</v>
      </c>
      <c r="M1917" t="b">
        <v>1</v>
      </c>
      <c r="N1917" t="s">
        <v>8278</v>
      </c>
      <c r="O1917" s="5">
        <f>((E1917/D1917) *100)</f>
        <v>175.84040000000002</v>
      </c>
      <c r="P1917" s="6">
        <f>IF(L1917 = 0, 0, E1917/L1917)</f>
        <v>56.000127388535034</v>
      </c>
      <c r="Q1917" t="str">
        <f>MID(N1917,1,FIND("/",N1917,1)-1)</f>
        <v>music</v>
      </c>
      <c r="R1917" t="str">
        <f>MID(N1917,FIND("/",N1917,1)+1,LEN(N1917))</f>
        <v>indie rock</v>
      </c>
      <c r="S1917" s="10">
        <f>(((J1917/60)/60)/24)+DATE(1970,1,1)+(-5/24)</f>
        <v>41002.750300925924</v>
      </c>
      <c r="T1917" s="10">
        <f>(((I1917/60)/60)/24)+DATE(1970,1,1)+(-5/24)</f>
        <v>41032.750300925924</v>
      </c>
    </row>
    <row r="1918" spans="1:20" ht="43.2" hidden="1" x14ac:dyDescent="0.3">
      <c r="A1918">
        <v>1621</v>
      </c>
      <c r="B1918" s="3" t="s">
        <v>1621</v>
      </c>
      <c r="C1918" s="3" t="s">
        <v>5730</v>
      </c>
      <c r="D1918">
        <v>5000</v>
      </c>
      <c r="E1918">
        <v>6060</v>
      </c>
      <c r="F1918" t="s">
        <v>8218</v>
      </c>
      <c r="G1918" t="s">
        <v>8223</v>
      </c>
      <c r="H1918" t="s">
        <v>8245</v>
      </c>
      <c r="I1918">
        <v>1338177540</v>
      </c>
      <c r="J1918">
        <v>1333550015</v>
      </c>
      <c r="K1918" t="b">
        <v>0</v>
      </c>
      <c r="L1918">
        <v>37</v>
      </c>
      <c r="M1918" t="b">
        <v>1</v>
      </c>
      <c r="N1918" t="s">
        <v>8275</v>
      </c>
      <c r="O1918" s="5">
        <f>((E1918/D1918) *100)</f>
        <v>121.2</v>
      </c>
      <c r="P1918" s="6">
        <f>IF(L1918 = 0, 0, E1918/L1918)</f>
        <v>163.78378378378378</v>
      </c>
      <c r="Q1918" t="str">
        <f>MID(N1918,1,FIND("/",N1918,1)-1)</f>
        <v>music</v>
      </c>
      <c r="R1918" t="str">
        <f>MID(N1918,FIND("/",N1918,1)+1,LEN(N1918))</f>
        <v>rock</v>
      </c>
      <c r="S1918" s="10">
        <f>(((J1918/60)/60)/24)+DATE(1970,1,1)+(-5/24)</f>
        <v>41003.398321759254</v>
      </c>
      <c r="T1918" s="10">
        <f>(((I1918/60)/60)/24)+DATE(1970,1,1)+(-5/24)</f>
        <v>41056.957638888889</v>
      </c>
    </row>
    <row r="1919" spans="1:20" ht="57.6" hidden="1" x14ac:dyDescent="0.3">
      <c r="A1919">
        <v>264</v>
      </c>
      <c r="B1919" s="3" t="s">
        <v>264</v>
      </c>
      <c r="C1919" s="3" t="s">
        <v>4373</v>
      </c>
      <c r="D1919">
        <v>5000</v>
      </c>
      <c r="E1919">
        <v>5910</v>
      </c>
      <c r="F1919" t="s">
        <v>8218</v>
      </c>
      <c r="G1919" t="s">
        <v>8223</v>
      </c>
      <c r="H1919" t="s">
        <v>8245</v>
      </c>
      <c r="I1919">
        <v>1336747995</v>
      </c>
      <c r="J1919">
        <v>1334155995</v>
      </c>
      <c r="K1919" t="b">
        <v>1</v>
      </c>
      <c r="L1919">
        <v>91</v>
      </c>
      <c r="M1919" t="b">
        <v>1</v>
      </c>
      <c r="N1919" t="s">
        <v>8268</v>
      </c>
      <c r="O1919" s="5">
        <f>((E1919/D1919) *100)</f>
        <v>118.19999999999999</v>
      </c>
      <c r="P1919" s="6">
        <f>IF(L1919 = 0, 0, E1919/L1919)</f>
        <v>64.945054945054949</v>
      </c>
      <c r="Q1919" t="str">
        <f>MID(N1919,1,FIND("/",N1919,1)-1)</f>
        <v>film &amp; video</v>
      </c>
      <c r="R1919" t="str">
        <f>MID(N1919,FIND("/",N1919,1)+1,LEN(N1919))</f>
        <v>documentary</v>
      </c>
      <c r="S1919" s="10">
        <f>(((J1919/60)/60)/24)+DATE(1970,1,1)+(-5/24)</f>
        <v>41010.411979166667</v>
      </c>
      <c r="T1919" s="10">
        <f>(((I1919/60)/60)/24)+DATE(1970,1,1)+(-5/24)</f>
        <v>41040.411979166667</v>
      </c>
    </row>
    <row r="1920" spans="1:20" ht="43.2" hidden="1" x14ac:dyDescent="0.3">
      <c r="A1920">
        <v>1647</v>
      </c>
      <c r="B1920" s="3" t="s">
        <v>1647</v>
      </c>
      <c r="C1920" s="3" t="s">
        <v>5756</v>
      </c>
      <c r="D1920">
        <v>5000</v>
      </c>
      <c r="E1920">
        <v>5236</v>
      </c>
      <c r="F1920" t="s">
        <v>8218</v>
      </c>
      <c r="G1920" t="s">
        <v>8223</v>
      </c>
      <c r="H1920" t="s">
        <v>8245</v>
      </c>
      <c r="I1920">
        <v>1339235377</v>
      </c>
      <c r="J1920">
        <v>1336643377</v>
      </c>
      <c r="K1920" t="b">
        <v>0</v>
      </c>
      <c r="L1920">
        <v>46</v>
      </c>
      <c r="M1920" t="b">
        <v>1</v>
      </c>
      <c r="N1920" t="s">
        <v>8291</v>
      </c>
      <c r="O1920" s="5">
        <f>((E1920/D1920) *100)</f>
        <v>104.71999999999998</v>
      </c>
      <c r="P1920" s="6">
        <f>IF(L1920 = 0, 0, E1920/L1920)</f>
        <v>113.82608695652173</v>
      </c>
      <c r="Q1920" t="str">
        <f>MID(N1920,1,FIND("/",N1920,1)-1)</f>
        <v>music</v>
      </c>
      <c r="R1920" t="str">
        <f>MID(N1920,FIND("/",N1920,1)+1,LEN(N1920))</f>
        <v>pop</v>
      </c>
      <c r="S1920" s="10">
        <f>(((J1920/60)/60)/24)+DATE(1970,1,1)+(-5/24)</f>
        <v>41039.201122685183</v>
      </c>
      <c r="T1920" s="10">
        <f>(((I1920/60)/60)/24)+DATE(1970,1,1)+(-5/24)</f>
        <v>41069.201122685183</v>
      </c>
    </row>
    <row r="1921" spans="1:20" ht="43.2" hidden="1" x14ac:dyDescent="0.3">
      <c r="A1921">
        <v>1249</v>
      </c>
      <c r="B1921" s="3" t="s">
        <v>1249</v>
      </c>
      <c r="C1921" s="3" t="s">
        <v>5358</v>
      </c>
      <c r="D1921">
        <v>5000</v>
      </c>
      <c r="E1921">
        <v>5222</v>
      </c>
      <c r="F1921" t="s">
        <v>8218</v>
      </c>
      <c r="G1921" t="s">
        <v>8223</v>
      </c>
      <c r="H1921" t="s">
        <v>8245</v>
      </c>
      <c r="I1921">
        <v>1341683211</v>
      </c>
      <c r="J1921">
        <v>1339091211</v>
      </c>
      <c r="K1921" t="b">
        <v>1</v>
      </c>
      <c r="L1921">
        <v>81</v>
      </c>
      <c r="M1921" t="b">
        <v>1</v>
      </c>
      <c r="N1921" t="s">
        <v>8275</v>
      </c>
      <c r="O1921" s="5">
        <f>((E1921/D1921) *100)</f>
        <v>104.44</v>
      </c>
      <c r="P1921" s="6">
        <f>IF(L1921 = 0, 0, E1921/L1921)</f>
        <v>64.46913580246914</v>
      </c>
      <c r="Q1921" t="str">
        <f>MID(N1921,1,FIND("/",N1921,1)-1)</f>
        <v>music</v>
      </c>
      <c r="R1921" t="str">
        <f>MID(N1921,FIND("/",N1921,1)+1,LEN(N1921))</f>
        <v>rock</v>
      </c>
      <c r="S1921" s="10">
        <f>(((J1921/60)/60)/24)+DATE(1970,1,1)+(-5/24)</f>
        <v>41067.532534722224</v>
      </c>
      <c r="T1921" s="10">
        <f>(((I1921/60)/60)/24)+DATE(1970,1,1)+(-5/24)</f>
        <v>41097.532534722224</v>
      </c>
    </row>
    <row r="1922" spans="1:20" ht="43.2" hidden="1" x14ac:dyDescent="0.3">
      <c r="A1922">
        <v>2544</v>
      </c>
      <c r="B1922" s="3" t="s">
        <v>2543</v>
      </c>
      <c r="C1922" s="3" t="s">
        <v>6653</v>
      </c>
      <c r="D1922">
        <v>5000</v>
      </c>
      <c r="E1922">
        <v>5041</v>
      </c>
      <c r="F1922" t="s">
        <v>8218</v>
      </c>
      <c r="G1922" t="s">
        <v>8223</v>
      </c>
      <c r="H1922" t="s">
        <v>8245</v>
      </c>
      <c r="I1922">
        <v>1341750569</v>
      </c>
      <c r="J1922">
        <v>1339158569</v>
      </c>
      <c r="K1922" t="b">
        <v>0</v>
      </c>
      <c r="L1922">
        <v>57</v>
      </c>
      <c r="M1922" t="b">
        <v>1</v>
      </c>
      <c r="N1922" t="s">
        <v>8299</v>
      </c>
      <c r="O1922" s="5">
        <f>((E1922/D1922) *100)</f>
        <v>100.82</v>
      </c>
      <c r="P1922" s="6">
        <f>IF(L1922 = 0, 0, E1922/L1922)</f>
        <v>88.438596491228068</v>
      </c>
      <c r="Q1922" t="str">
        <f>MID(N1922,1,FIND("/",N1922,1)-1)</f>
        <v>music</v>
      </c>
      <c r="R1922" t="str">
        <f>MID(N1922,FIND("/",N1922,1)+1,LEN(N1922))</f>
        <v>classical music</v>
      </c>
      <c r="S1922" s="10">
        <f>(((J1922/60)/60)/24)+DATE(1970,1,1)+(-5/24)</f>
        <v>41068.3121412037</v>
      </c>
      <c r="T1922" s="10">
        <f>(((I1922/60)/60)/24)+DATE(1970,1,1)+(-5/24)</f>
        <v>41098.3121412037</v>
      </c>
    </row>
    <row r="1923" spans="1:20" ht="43.2" hidden="1" x14ac:dyDescent="0.3">
      <c r="A1923">
        <v>245</v>
      </c>
      <c r="B1923" s="3" t="s">
        <v>245</v>
      </c>
      <c r="C1923" s="3" t="s">
        <v>4354</v>
      </c>
      <c r="D1923">
        <v>5000</v>
      </c>
      <c r="E1923">
        <v>5186</v>
      </c>
      <c r="F1923" t="s">
        <v>8218</v>
      </c>
      <c r="G1923" t="s">
        <v>8223</v>
      </c>
      <c r="H1923" t="s">
        <v>8245</v>
      </c>
      <c r="I1923">
        <v>1345079785</v>
      </c>
      <c r="J1923">
        <v>1342487785</v>
      </c>
      <c r="K1923" t="b">
        <v>1</v>
      </c>
      <c r="L1923">
        <v>96</v>
      </c>
      <c r="M1923" t="b">
        <v>1</v>
      </c>
      <c r="N1923" t="s">
        <v>8268</v>
      </c>
      <c r="O1923" s="5">
        <f>((E1923/D1923) *100)</f>
        <v>103.71999999999998</v>
      </c>
      <c r="P1923" s="6">
        <f>IF(L1923 = 0, 0, E1923/L1923)</f>
        <v>54.020833333333336</v>
      </c>
      <c r="Q1923" t="str">
        <f>MID(N1923,1,FIND("/",N1923,1)-1)</f>
        <v>film &amp; video</v>
      </c>
      <c r="R1923" t="str">
        <f>MID(N1923,FIND("/",N1923,1)+1,LEN(N1923))</f>
        <v>documentary</v>
      </c>
      <c r="S1923" s="10">
        <f>(((J1923/60)/60)/24)+DATE(1970,1,1)+(-5/24)</f>
        <v>41106.844733796293</v>
      </c>
      <c r="T1923" s="10">
        <f>(((I1923/60)/60)/24)+DATE(1970,1,1)+(-5/24)</f>
        <v>41136.844733796293</v>
      </c>
    </row>
    <row r="1924" spans="1:20" ht="43.2" hidden="1" x14ac:dyDescent="0.3">
      <c r="A1924">
        <v>1482</v>
      </c>
      <c r="B1924" s="3" t="s">
        <v>1482</v>
      </c>
      <c r="C1924" s="3" t="s">
        <v>5591</v>
      </c>
      <c r="D1924">
        <v>5000</v>
      </c>
      <c r="E1924">
        <v>5</v>
      </c>
      <c r="F1924" t="s">
        <v>8220</v>
      </c>
      <c r="G1924" t="s">
        <v>8223</v>
      </c>
      <c r="H1924" t="s">
        <v>8245</v>
      </c>
      <c r="I1924">
        <v>1347004260</v>
      </c>
      <c r="J1924">
        <v>1345062936</v>
      </c>
      <c r="K1924" t="b">
        <v>0</v>
      </c>
      <c r="L1924">
        <v>1</v>
      </c>
      <c r="M1924" t="b">
        <v>0</v>
      </c>
      <c r="N1924" t="s">
        <v>8274</v>
      </c>
      <c r="O1924" s="5">
        <f>((E1924/D1924) *100)</f>
        <v>0.1</v>
      </c>
      <c r="P1924" s="6">
        <f>IF(L1924 = 0, 0, E1924/L1924)</f>
        <v>5</v>
      </c>
      <c r="Q1924" t="str">
        <f>MID(N1924,1,FIND("/",N1924,1)-1)</f>
        <v>publishing</v>
      </c>
      <c r="R1924" t="str">
        <f>MID(N1924,FIND("/",N1924,1)+1,LEN(N1924))</f>
        <v>fiction</v>
      </c>
      <c r="S1924" s="10">
        <f>(((J1924/60)/60)/24)+DATE(1970,1,1)+(-5/24)</f>
        <v>41136.649722222224</v>
      </c>
      <c r="T1924" s="10">
        <f>(((I1924/60)/60)/24)+DATE(1970,1,1)+(-5/24)</f>
        <v>41159.118749999994</v>
      </c>
    </row>
    <row r="1925" spans="1:20" ht="43.2" hidden="1" x14ac:dyDescent="0.3">
      <c r="A1925">
        <v>839</v>
      </c>
      <c r="B1925" s="3" t="s">
        <v>839</v>
      </c>
      <c r="C1925" s="3" t="s">
        <v>4948</v>
      </c>
      <c r="D1925">
        <v>5000</v>
      </c>
      <c r="E1925">
        <v>5830.83</v>
      </c>
      <c r="F1925" t="s">
        <v>8218</v>
      </c>
      <c r="G1925" t="s">
        <v>8223</v>
      </c>
      <c r="H1925" t="s">
        <v>8245</v>
      </c>
      <c r="I1925">
        <v>1348337956</v>
      </c>
      <c r="J1925">
        <v>1345745956</v>
      </c>
      <c r="K1925" t="b">
        <v>0</v>
      </c>
      <c r="L1925">
        <v>96</v>
      </c>
      <c r="M1925" t="b">
        <v>1</v>
      </c>
      <c r="N1925" t="s">
        <v>8275</v>
      </c>
      <c r="O1925" s="5">
        <f>((E1925/D1925) *100)</f>
        <v>116.61660000000001</v>
      </c>
      <c r="P1925" s="6">
        <f>IF(L1925 = 0, 0, E1925/L1925)</f>
        <v>60.737812499999997</v>
      </c>
      <c r="Q1925" t="str">
        <f>MID(N1925,1,FIND("/",N1925,1)-1)</f>
        <v>music</v>
      </c>
      <c r="R1925" t="str">
        <f>MID(N1925,FIND("/",N1925,1)+1,LEN(N1925))</f>
        <v>rock</v>
      </c>
      <c r="S1925" s="10">
        <f>(((J1925/60)/60)/24)+DATE(1970,1,1)+(-5/24)</f>
        <v>41144.555046296293</v>
      </c>
      <c r="T1925" s="10">
        <f>(((I1925/60)/60)/24)+DATE(1970,1,1)+(-5/24)</f>
        <v>41174.555046296293</v>
      </c>
    </row>
    <row r="1926" spans="1:20" ht="28.8" hidden="1" x14ac:dyDescent="0.3">
      <c r="A1926">
        <v>1643</v>
      </c>
      <c r="B1926" s="3" t="s">
        <v>1643</v>
      </c>
      <c r="C1926" s="3" t="s">
        <v>5752</v>
      </c>
      <c r="D1926">
        <v>5000</v>
      </c>
      <c r="E1926">
        <v>6235</v>
      </c>
      <c r="F1926" t="s">
        <v>8218</v>
      </c>
      <c r="G1926" t="s">
        <v>8223</v>
      </c>
      <c r="H1926" t="s">
        <v>8245</v>
      </c>
      <c r="I1926">
        <v>1348516012</v>
      </c>
      <c r="J1926">
        <v>1345924012</v>
      </c>
      <c r="K1926" t="b">
        <v>0</v>
      </c>
      <c r="L1926">
        <v>37</v>
      </c>
      <c r="M1926" t="b">
        <v>1</v>
      </c>
      <c r="N1926" t="s">
        <v>8291</v>
      </c>
      <c r="O1926" s="5">
        <f>((E1926/D1926) *100)</f>
        <v>124.70000000000002</v>
      </c>
      <c r="P1926" s="6">
        <f>IF(L1926 = 0, 0, E1926/L1926)</f>
        <v>168.51351351351352</v>
      </c>
      <c r="Q1926" t="str">
        <f>MID(N1926,1,FIND("/",N1926,1)-1)</f>
        <v>music</v>
      </c>
      <c r="R1926" t="str">
        <f>MID(N1926,FIND("/",N1926,1)+1,LEN(N1926))</f>
        <v>pop</v>
      </c>
      <c r="S1926" s="10">
        <f>(((J1926/60)/60)/24)+DATE(1970,1,1)+(-5/24)</f>
        <v>41146.615879629629</v>
      </c>
      <c r="T1926" s="10">
        <f>(((I1926/60)/60)/24)+DATE(1970,1,1)+(-5/24)</f>
        <v>41176.615879629629</v>
      </c>
    </row>
    <row r="1927" spans="1:20" ht="43.2" hidden="1" x14ac:dyDescent="0.3">
      <c r="A1927">
        <v>903</v>
      </c>
      <c r="B1927" s="3" t="s">
        <v>903</v>
      </c>
      <c r="C1927" s="3" t="s">
        <v>5012</v>
      </c>
      <c r="D1927">
        <v>5000</v>
      </c>
      <c r="E1927">
        <v>160</v>
      </c>
      <c r="F1927" t="s">
        <v>8220</v>
      </c>
      <c r="G1927" t="s">
        <v>8223</v>
      </c>
      <c r="H1927" t="s">
        <v>8245</v>
      </c>
      <c r="I1927">
        <v>1348367100</v>
      </c>
      <c r="J1927">
        <v>1346180780</v>
      </c>
      <c r="K1927" t="b">
        <v>0</v>
      </c>
      <c r="L1927">
        <v>4</v>
      </c>
      <c r="M1927" t="b">
        <v>0</v>
      </c>
      <c r="N1927" t="s">
        <v>8277</v>
      </c>
      <c r="O1927" s="5">
        <f>((E1927/D1927) *100)</f>
        <v>3.2</v>
      </c>
      <c r="P1927" s="6">
        <f>IF(L1927 = 0, 0, E1927/L1927)</f>
        <v>40</v>
      </c>
      <c r="Q1927" t="str">
        <f>MID(N1927,1,FIND("/",N1927,1)-1)</f>
        <v>music</v>
      </c>
      <c r="R1927" t="str">
        <f>MID(N1927,FIND("/",N1927,1)+1,LEN(N1927))</f>
        <v>jazz</v>
      </c>
      <c r="S1927" s="10">
        <f>(((J1927/60)/60)/24)+DATE(1970,1,1)+(-5/24)</f>
        <v>41149.587731481479</v>
      </c>
      <c r="T1927" s="10">
        <f>(((I1927/60)/60)/24)+DATE(1970,1,1)+(-5/24)</f>
        <v>41174.892361111109</v>
      </c>
    </row>
    <row r="1928" spans="1:20" ht="43.2" hidden="1" x14ac:dyDescent="0.3">
      <c r="A1928">
        <v>2135</v>
      </c>
      <c r="B1928" s="3" t="s">
        <v>2135</v>
      </c>
      <c r="C1928" s="3" t="s">
        <v>6244</v>
      </c>
      <c r="D1928">
        <v>5000</v>
      </c>
      <c r="E1928">
        <v>478</v>
      </c>
      <c r="F1928" t="s">
        <v>8220</v>
      </c>
      <c r="G1928" t="s">
        <v>8223</v>
      </c>
      <c r="H1928" t="s">
        <v>8245</v>
      </c>
      <c r="I1928">
        <v>1349392033</v>
      </c>
      <c r="J1928">
        <v>1346800033</v>
      </c>
      <c r="K1928" t="b">
        <v>0</v>
      </c>
      <c r="L1928">
        <v>22</v>
      </c>
      <c r="M1928" t="b">
        <v>0</v>
      </c>
      <c r="N1928" t="s">
        <v>8281</v>
      </c>
      <c r="O1928" s="5">
        <f>((E1928/D1928) *100)</f>
        <v>9.56</v>
      </c>
      <c r="P1928" s="6">
        <f>IF(L1928 = 0, 0, E1928/L1928)</f>
        <v>21.727272727272727</v>
      </c>
      <c r="Q1928" t="str">
        <f>MID(N1928,1,FIND("/",N1928,1)-1)</f>
        <v>games</v>
      </c>
      <c r="R1928" t="str">
        <f>MID(N1928,FIND("/",N1928,1)+1,LEN(N1928))</f>
        <v>video games</v>
      </c>
      <c r="S1928" s="10">
        <f>(((J1928/60)/60)/24)+DATE(1970,1,1)+(-5/24)</f>
        <v>41156.755011574067</v>
      </c>
      <c r="T1928" s="10">
        <f>(((I1928/60)/60)/24)+DATE(1970,1,1)+(-5/24)</f>
        <v>41186.755011574067</v>
      </c>
    </row>
    <row r="1929" spans="1:20" ht="43.2" hidden="1" x14ac:dyDescent="0.3">
      <c r="A1929">
        <v>3024</v>
      </c>
      <c r="B1929" s="3" t="s">
        <v>3023</v>
      </c>
      <c r="C1929" s="3" t="s">
        <v>7133</v>
      </c>
      <c r="D1929">
        <v>5000</v>
      </c>
      <c r="E1929">
        <v>12321</v>
      </c>
      <c r="F1929" t="s">
        <v>8218</v>
      </c>
      <c r="G1929" t="s">
        <v>8223</v>
      </c>
      <c r="H1929" t="s">
        <v>8245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8302</v>
      </c>
      <c r="O1929" s="5">
        <f>((E1929/D1929) *100)</f>
        <v>246.42</v>
      </c>
      <c r="P1929" s="6">
        <f>IF(L1929 = 0, 0, E1929/L1929)</f>
        <v>67.697802197802204</v>
      </c>
      <c r="Q1929" t="str">
        <f>MID(N1929,1,FIND("/",N1929,1)-1)</f>
        <v>theater</v>
      </c>
      <c r="R1929" t="str">
        <f>MID(N1929,FIND("/",N1929,1)+1,LEN(N1929))</f>
        <v>spaces</v>
      </c>
      <c r="S1929" s="10">
        <f>(((J1929/60)/60)/24)+DATE(1970,1,1)+(-5/24)</f>
        <v>41158.785590277774</v>
      </c>
      <c r="T1929" s="10">
        <f>(((I1929/60)/60)/24)+DATE(1970,1,1)+(-5/24)</f>
        <v>41188.785590277774</v>
      </c>
    </row>
    <row r="1930" spans="1:20" ht="43.2" hidden="1" x14ac:dyDescent="0.3">
      <c r="A1930">
        <v>100</v>
      </c>
      <c r="B1930" s="3" t="s">
        <v>102</v>
      </c>
      <c r="C1930" s="3" t="s">
        <v>4210</v>
      </c>
      <c r="D1930">
        <v>5000</v>
      </c>
      <c r="E1930">
        <v>5000</v>
      </c>
      <c r="F1930" t="s">
        <v>8218</v>
      </c>
      <c r="G1930" t="s">
        <v>8223</v>
      </c>
      <c r="H1930" t="s">
        <v>8245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8265</v>
      </c>
      <c r="O1930" s="5">
        <f>((E1930/D1930) *100)</f>
        <v>100</v>
      </c>
      <c r="P1930" s="6">
        <f>IF(L1930 = 0, 0, E1930/L1930)</f>
        <v>192.30769230769232</v>
      </c>
      <c r="Q1930" t="str">
        <f>MID(N1930,1,FIND("/",N1930,1)-1)</f>
        <v>film &amp; video</v>
      </c>
      <c r="R1930" t="str">
        <f>MID(N1930,FIND("/",N1930,1)+1,LEN(N1930))</f>
        <v>shorts</v>
      </c>
      <c r="S1930" s="10">
        <f>(((J1930/60)/60)/24)+DATE(1970,1,1)+(-5/24)</f>
        <v>41197.544976851852</v>
      </c>
      <c r="T1930" s="10">
        <f>(((I1930/60)/60)/24)+DATE(1970,1,1)+(-5/24)</f>
        <v>41217.586643518516</v>
      </c>
    </row>
    <row r="1931" spans="1:20" ht="43.2" hidden="1" x14ac:dyDescent="0.3">
      <c r="A1931">
        <v>1489</v>
      </c>
      <c r="B1931" s="3" t="s">
        <v>1489</v>
      </c>
      <c r="C1931" s="3" t="s">
        <v>5598</v>
      </c>
      <c r="D1931">
        <v>5000</v>
      </c>
      <c r="E1931">
        <v>0</v>
      </c>
      <c r="F1931" t="s">
        <v>8220</v>
      </c>
      <c r="G1931" t="s">
        <v>8223</v>
      </c>
      <c r="H1931" t="s">
        <v>8245</v>
      </c>
      <c r="I1931">
        <v>1352994052</v>
      </c>
      <c r="J1931">
        <v>1350398452</v>
      </c>
      <c r="K1931" t="b">
        <v>0</v>
      </c>
      <c r="L1931">
        <v>0</v>
      </c>
      <c r="M1931" t="b">
        <v>0</v>
      </c>
      <c r="N1931" t="s">
        <v>8274</v>
      </c>
      <c r="O1931" s="5">
        <f>((E1931/D1931) *100)</f>
        <v>0</v>
      </c>
      <c r="P1931" s="6">
        <f>IF(L1931 = 0, 0, E1931/L1931)</f>
        <v>0</v>
      </c>
      <c r="Q1931" t="str">
        <f>MID(N1931,1,FIND("/",N1931,1)-1)</f>
        <v>publishing</v>
      </c>
      <c r="R1931" t="str">
        <f>MID(N1931,FIND("/",N1931,1)+1,LEN(N1931))</f>
        <v>fiction</v>
      </c>
      <c r="S1931" s="10">
        <f>(((J1931/60)/60)/24)+DATE(1970,1,1)+(-5/24)</f>
        <v>41198.403379629628</v>
      </c>
      <c r="T1931" s="10">
        <f>(((I1931/60)/60)/24)+DATE(1970,1,1)+(-5/24)</f>
        <v>41228.445046296292</v>
      </c>
    </row>
    <row r="1932" spans="1:20" ht="43.2" hidden="1" x14ac:dyDescent="0.3">
      <c r="A1932">
        <v>744</v>
      </c>
      <c r="B1932" s="3" t="s">
        <v>744</v>
      </c>
      <c r="C1932" s="3" t="s">
        <v>4853</v>
      </c>
      <c r="D1932">
        <v>5000</v>
      </c>
      <c r="E1932">
        <v>5116</v>
      </c>
      <c r="F1932" t="s">
        <v>8218</v>
      </c>
      <c r="G1932" t="s">
        <v>8223</v>
      </c>
      <c r="H1932" t="s">
        <v>8245</v>
      </c>
      <c r="I1932">
        <v>1355439503</v>
      </c>
      <c r="J1932">
        <v>1352847503</v>
      </c>
      <c r="K1932" t="b">
        <v>0</v>
      </c>
      <c r="L1932">
        <v>62</v>
      </c>
      <c r="M1932" t="b">
        <v>1</v>
      </c>
      <c r="N1932" t="s">
        <v>8273</v>
      </c>
      <c r="O1932" s="5">
        <f>((E1932/D1932) *100)</f>
        <v>102.32000000000001</v>
      </c>
      <c r="P1932" s="6">
        <f>IF(L1932 = 0, 0, E1932/L1932)</f>
        <v>82.516129032258064</v>
      </c>
      <c r="Q1932" t="str">
        <f>MID(N1932,1,FIND("/",N1932,1)-1)</f>
        <v>publishing</v>
      </c>
      <c r="R1932" t="str">
        <f>MID(N1932,FIND("/",N1932,1)+1,LEN(N1932))</f>
        <v>nonfiction</v>
      </c>
      <c r="S1932" s="10">
        <f>(((J1932/60)/60)/24)+DATE(1970,1,1)+(-5/24)</f>
        <v>41226.748877314814</v>
      </c>
      <c r="T1932" s="10">
        <f>(((I1932/60)/60)/24)+DATE(1970,1,1)+(-5/24)</f>
        <v>41256.748877314814</v>
      </c>
    </row>
    <row r="1933" spans="1:20" ht="43.2" hidden="1" x14ac:dyDescent="0.3">
      <c r="A1933">
        <v>3155</v>
      </c>
      <c r="B1933" s="3" t="s">
        <v>3154</v>
      </c>
      <c r="C1933" s="3" t="s">
        <v>7264</v>
      </c>
      <c r="D1933">
        <v>5000</v>
      </c>
      <c r="E1933">
        <v>9425.23</v>
      </c>
      <c r="F1933" t="s">
        <v>8218</v>
      </c>
      <c r="G1933" t="s">
        <v>8224</v>
      </c>
      <c r="H1933" t="s">
        <v>8246</v>
      </c>
      <c r="I1933">
        <v>1356004725</v>
      </c>
      <c r="J1933">
        <v>1353412725</v>
      </c>
      <c r="K1933" t="b">
        <v>1</v>
      </c>
      <c r="L1933">
        <v>302</v>
      </c>
      <c r="M1933" t="b">
        <v>1</v>
      </c>
      <c r="N1933" t="s">
        <v>8270</v>
      </c>
      <c r="O1933" s="5">
        <f>((E1933/D1933) *100)</f>
        <v>188.50460000000001</v>
      </c>
      <c r="P1933" s="6">
        <f>IF(L1933 = 0, 0, E1933/L1933)</f>
        <v>31.209370860927152</v>
      </c>
      <c r="Q1933" t="str">
        <f>MID(N1933,1,FIND("/",N1933,1)-1)</f>
        <v>theater</v>
      </c>
      <c r="R1933" t="str">
        <f>MID(N1933,FIND("/",N1933,1)+1,LEN(N1933))</f>
        <v>plays</v>
      </c>
      <c r="S1933" s="10">
        <f>(((J1933/60)/60)/24)+DATE(1970,1,1)+(-5/24)</f>
        <v>41233.290798611109</v>
      </c>
      <c r="T1933" s="10">
        <f>(((I1933/60)/60)/24)+DATE(1970,1,1)+(-5/24)</f>
        <v>41263.290798611109</v>
      </c>
    </row>
    <row r="1934" spans="1:20" ht="28.8" hidden="1" x14ac:dyDescent="0.3">
      <c r="A1934">
        <v>2761</v>
      </c>
      <c r="B1934" s="3" t="s">
        <v>2760</v>
      </c>
      <c r="C1934" s="3" t="s">
        <v>6870</v>
      </c>
      <c r="D1934">
        <v>5000</v>
      </c>
      <c r="E1934">
        <v>36</v>
      </c>
      <c r="F1934" t="s">
        <v>8220</v>
      </c>
      <c r="G1934" t="s">
        <v>8223</v>
      </c>
      <c r="H1934" t="s">
        <v>8245</v>
      </c>
      <c r="I1934">
        <v>1357176693</v>
      </c>
      <c r="J1934">
        <v>1354584693</v>
      </c>
      <c r="K1934" t="b">
        <v>0</v>
      </c>
      <c r="L1934">
        <v>4</v>
      </c>
      <c r="M1934" t="b">
        <v>0</v>
      </c>
      <c r="N1934" t="s">
        <v>8303</v>
      </c>
      <c r="O1934" s="5">
        <f>((E1934/D1934) *100)</f>
        <v>0.72</v>
      </c>
      <c r="P1934" s="6">
        <f>IF(L1934 = 0, 0, E1934/L1934)</f>
        <v>9</v>
      </c>
      <c r="Q1934" t="str">
        <f>MID(N1934,1,FIND("/",N1934,1)-1)</f>
        <v>publishing</v>
      </c>
      <c r="R1934" t="str">
        <f>MID(N1934,FIND("/",N1934,1)+1,LEN(N1934))</f>
        <v>children's books</v>
      </c>
      <c r="S1934" s="10">
        <f>(((J1934/60)/60)/24)+DATE(1970,1,1)+(-5/24)</f>
        <v>41246.85524305555</v>
      </c>
      <c r="T1934" s="10">
        <f>(((I1934/60)/60)/24)+DATE(1970,1,1)+(-5/24)</f>
        <v>41276.85524305555</v>
      </c>
    </row>
    <row r="1935" spans="1:20" ht="43.2" hidden="1" x14ac:dyDescent="0.3">
      <c r="A1935">
        <v>2294</v>
      </c>
      <c r="B1935" s="3" t="s">
        <v>2294</v>
      </c>
      <c r="C1935" s="3" t="s">
        <v>6403</v>
      </c>
      <c r="D1935">
        <v>5000</v>
      </c>
      <c r="E1935">
        <v>7304.04</v>
      </c>
      <c r="F1935" t="s">
        <v>8218</v>
      </c>
      <c r="G1935" t="s">
        <v>8223</v>
      </c>
      <c r="H1935" t="s">
        <v>8245</v>
      </c>
      <c r="I1935">
        <v>1358702480</v>
      </c>
      <c r="J1935">
        <v>1356110480</v>
      </c>
      <c r="K1935" t="b">
        <v>0</v>
      </c>
      <c r="L1935">
        <v>112</v>
      </c>
      <c r="M1935" t="b">
        <v>1</v>
      </c>
      <c r="N1935" t="s">
        <v>8275</v>
      </c>
      <c r="O1935" s="5">
        <f>((E1935/D1935) *100)</f>
        <v>146.08079999999998</v>
      </c>
      <c r="P1935" s="6">
        <f>IF(L1935 = 0, 0, E1935/L1935)</f>
        <v>65.214642857142863</v>
      </c>
      <c r="Q1935" t="str">
        <f>MID(N1935,1,FIND("/",N1935,1)-1)</f>
        <v>music</v>
      </c>
      <c r="R1935" t="str">
        <f>MID(N1935,FIND("/",N1935,1)+1,LEN(N1935))</f>
        <v>rock</v>
      </c>
      <c r="S1935" s="10">
        <f>(((J1935/60)/60)/24)+DATE(1970,1,1)+(-5/24)</f>
        <v>41264.514814814815</v>
      </c>
      <c r="T1935" s="10">
        <f>(((I1935/60)/60)/24)+DATE(1970,1,1)+(-5/24)</f>
        <v>41294.514814814815</v>
      </c>
    </row>
    <row r="1936" spans="1:20" hidden="1" x14ac:dyDescent="0.3">
      <c r="A1936">
        <v>1464</v>
      </c>
      <c r="B1936" s="3" t="s">
        <v>1464</v>
      </c>
      <c r="C1936" s="3" t="s">
        <v>5573</v>
      </c>
      <c r="D1936">
        <v>5000</v>
      </c>
      <c r="E1936">
        <v>8160</v>
      </c>
      <c r="F1936" t="s">
        <v>8218</v>
      </c>
      <c r="G1936" t="s">
        <v>8223</v>
      </c>
      <c r="H1936" t="s">
        <v>8245</v>
      </c>
      <c r="I1936">
        <v>1361029958</v>
      </c>
      <c r="J1936">
        <v>1358437958</v>
      </c>
      <c r="K1936" t="b">
        <v>1</v>
      </c>
      <c r="L1936">
        <v>234</v>
      </c>
      <c r="M1936" t="b">
        <v>1</v>
      </c>
      <c r="N1936" t="s">
        <v>8287</v>
      </c>
      <c r="O1936" s="5">
        <f>((E1936/D1936) *100)</f>
        <v>163.19999999999999</v>
      </c>
      <c r="P1936" s="6">
        <f>IF(L1936 = 0, 0, E1936/L1936)</f>
        <v>34.871794871794869</v>
      </c>
      <c r="Q1936" t="str">
        <f>MID(N1936,1,FIND("/",N1936,1)-1)</f>
        <v>publishing</v>
      </c>
      <c r="R1936" t="str">
        <f>MID(N1936,FIND("/",N1936,1)+1,LEN(N1936))</f>
        <v>radio &amp; podcasts</v>
      </c>
      <c r="S1936" s="10">
        <f>(((J1936/60)/60)/24)+DATE(1970,1,1)+(-5/24)</f>
        <v>41291.453217592592</v>
      </c>
      <c r="T1936" s="10">
        <f>(((I1936/60)/60)/24)+DATE(1970,1,1)+(-5/24)</f>
        <v>41321.453217592592</v>
      </c>
    </row>
    <row r="1937" spans="1:20" ht="28.8" hidden="1" x14ac:dyDescent="0.3">
      <c r="A1937">
        <v>1836</v>
      </c>
      <c r="B1937" s="3" t="s">
        <v>1836</v>
      </c>
      <c r="C1937" s="3" t="s">
        <v>5945</v>
      </c>
      <c r="D1937">
        <v>5000</v>
      </c>
      <c r="E1937">
        <v>10017</v>
      </c>
      <c r="F1937" t="s">
        <v>8218</v>
      </c>
      <c r="G1937" t="s">
        <v>8223</v>
      </c>
      <c r="H1937" t="s">
        <v>8245</v>
      </c>
      <c r="I1937">
        <v>1361129129</v>
      </c>
      <c r="J1937">
        <v>1359660329</v>
      </c>
      <c r="K1937" t="b">
        <v>0</v>
      </c>
      <c r="L1937">
        <v>55</v>
      </c>
      <c r="M1937" t="b">
        <v>1</v>
      </c>
      <c r="N1937" t="s">
        <v>8275</v>
      </c>
      <c r="O1937" s="5">
        <f>((E1937/D1937) *100)</f>
        <v>200.34</v>
      </c>
      <c r="P1937" s="6">
        <f>IF(L1937 = 0, 0, E1937/L1937)</f>
        <v>182.12727272727273</v>
      </c>
      <c r="Q1937" t="str">
        <f>MID(N1937,1,FIND("/",N1937,1)-1)</f>
        <v>music</v>
      </c>
      <c r="R1937" t="str">
        <f>MID(N1937,FIND("/",N1937,1)+1,LEN(N1937))</f>
        <v>rock</v>
      </c>
      <c r="S1937" s="10">
        <f>(((J1937/60)/60)/24)+DATE(1970,1,1)+(-5/24)</f>
        <v>41305.601030092592</v>
      </c>
      <c r="T1937" s="10">
        <f>(((I1937/60)/60)/24)+DATE(1970,1,1)+(-5/24)</f>
        <v>41322.601030092592</v>
      </c>
    </row>
    <row r="1938" spans="1:20" ht="43.2" hidden="1" x14ac:dyDescent="0.3">
      <c r="A1938">
        <v>2185</v>
      </c>
      <c r="B1938" s="3" t="s">
        <v>2185</v>
      </c>
      <c r="C1938" s="3" t="s">
        <v>6294</v>
      </c>
      <c r="D1938">
        <v>5000</v>
      </c>
      <c r="E1938">
        <v>92848.5</v>
      </c>
      <c r="F1938" t="s">
        <v>8218</v>
      </c>
      <c r="G1938" t="s">
        <v>8224</v>
      </c>
      <c r="H1938" t="s">
        <v>8246</v>
      </c>
      <c r="I1938">
        <v>1364286239</v>
      </c>
      <c r="J1938">
        <v>1360830239</v>
      </c>
      <c r="K1938" t="b">
        <v>0</v>
      </c>
      <c r="L1938">
        <v>623</v>
      </c>
      <c r="M1938" t="b">
        <v>1</v>
      </c>
      <c r="N1938" t="s">
        <v>8296</v>
      </c>
      <c r="O1938" s="5">
        <f>((E1938/D1938) *100)</f>
        <v>1856.97</v>
      </c>
      <c r="P1938" s="6">
        <f>IF(L1938 = 0, 0, E1938/L1938)</f>
        <v>149.03451043338683</v>
      </c>
      <c r="Q1938" t="str">
        <f>MID(N1938,1,FIND("/",N1938,1)-1)</f>
        <v>games</v>
      </c>
      <c r="R1938" t="str">
        <f>MID(N1938,FIND("/",N1938,1)+1,LEN(N1938))</f>
        <v>tabletop games</v>
      </c>
      <c r="S1938" s="10">
        <f>(((J1938/60)/60)/24)+DATE(1970,1,1)+(-5/24)</f>
        <v>41319.141655092593</v>
      </c>
      <c r="T1938" s="10">
        <f>(((I1938/60)/60)/24)+DATE(1970,1,1)+(-5/24)</f>
        <v>41359.141655092593</v>
      </c>
    </row>
    <row r="1939" spans="1:20" ht="43.2" hidden="1" x14ac:dyDescent="0.3">
      <c r="A1939">
        <v>1970</v>
      </c>
      <c r="B1939" s="3" t="s">
        <v>1970</v>
      </c>
      <c r="C1939" s="3" t="s">
        <v>6079</v>
      </c>
      <c r="D1939">
        <v>5000</v>
      </c>
      <c r="E1939">
        <v>56590</v>
      </c>
      <c r="F1939" t="s">
        <v>8218</v>
      </c>
      <c r="G1939" t="s">
        <v>8223</v>
      </c>
      <c r="H1939" t="s">
        <v>8245</v>
      </c>
      <c r="I1939">
        <v>1366429101</v>
      </c>
      <c r="J1939">
        <v>1361248701</v>
      </c>
      <c r="K1939" t="b">
        <v>1</v>
      </c>
      <c r="L1939">
        <v>701</v>
      </c>
      <c r="M1939" t="b">
        <v>1</v>
      </c>
      <c r="N1939" t="s">
        <v>8294</v>
      </c>
      <c r="O1939" s="5">
        <f>((E1939/D1939) *100)</f>
        <v>1131.8</v>
      </c>
      <c r="P1939" s="6">
        <f>IF(L1939 = 0, 0, E1939/L1939)</f>
        <v>80.727532097004286</v>
      </c>
      <c r="Q1939" t="str">
        <f>MID(N1939,1,FIND("/",N1939,1)-1)</f>
        <v>technology</v>
      </c>
      <c r="R1939" t="str">
        <f>MID(N1939,FIND("/",N1939,1)+1,LEN(N1939))</f>
        <v>hardware</v>
      </c>
      <c r="S1939" s="10">
        <f>(((J1939/60)/60)/24)+DATE(1970,1,1)+(-5/24)</f>
        <v>41323.984965277778</v>
      </c>
      <c r="T1939" s="10">
        <f>(((I1939/60)/60)/24)+DATE(1970,1,1)+(-5/24)</f>
        <v>41383.943298611113</v>
      </c>
    </row>
    <row r="1940" spans="1:20" ht="43.2" hidden="1" x14ac:dyDescent="0.3">
      <c r="A1940">
        <v>318</v>
      </c>
      <c r="B1940" s="3" t="s">
        <v>318</v>
      </c>
      <c r="C1940" s="3" t="s">
        <v>4427</v>
      </c>
      <c r="D1940">
        <v>5000</v>
      </c>
      <c r="E1940">
        <v>14166</v>
      </c>
      <c r="F1940" t="s">
        <v>8218</v>
      </c>
      <c r="G1940" t="s">
        <v>8223</v>
      </c>
      <c r="H1940" t="s">
        <v>8245</v>
      </c>
      <c r="I1940">
        <v>1364342151</v>
      </c>
      <c r="J1940">
        <v>1361753751</v>
      </c>
      <c r="K1940" t="b">
        <v>1</v>
      </c>
      <c r="L1940">
        <v>284</v>
      </c>
      <c r="M1940" t="b">
        <v>1</v>
      </c>
      <c r="N1940" t="s">
        <v>8268</v>
      </c>
      <c r="O1940" s="5">
        <f>((E1940/D1940) *100)</f>
        <v>283.32</v>
      </c>
      <c r="P1940" s="6">
        <f>IF(L1940 = 0, 0, E1940/L1940)</f>
        <v>49.880281690140848</v>
      </c>
      <c r="Q1940" t="str">
        <f>MID(N1940,1,FIND("/",N1940,1)-1)</f>
        <v>film &amp; video</v>
      </c>
      <c r="R1940" t="str">
        <f>MID(N1940,FIND("/",N1940,1)+1,LEN(N1940))</f>
        <v>documentary</v>
      </c>
      <c r="S1940" s="10">
        <f>(((J1940/60)/60)/24)+DATE(1970,1,1)+(-5/24)</f>
        <v>41329.830451388887</v>
      </c>
      <c r="T1940" s="10">
        <f>(((I1940/60)/60)/24)+DATE(1970,1,1)+(-5/24)</f>
        <v>41359.788784722223</v>
      </c>
    </row>
    <row r="1941" spans="1:20" ht="43.2" hidden="1" x14ac:dyDescent="0.3">
      <c r="A1941">
        <v>511</v>
      </c>
      <c r="B1941" s="3" t="s">
        <v>511</v>
      </c>
      <c r="C1941" s="3" t="s">
        <v>4620</v>
      </c>
      <c r="D1941">
        <v>5000</v>
      </c>
      <c r="E1941">
        <v>150</v>
      </c>
      <c r="F1941" t="s">
        <v>8220</v>
      </c>
      <c r="G1941" t="s">
        <v>8223</v>
      </c>
      <c r="H1941" t="s">
        <v>8245</v>
      </c>
      <c r="I1941">
        <v>1365228982</v>
      </c>
      <c r="J1941">
        <v>1362640582</v>
      </c>
      <c r="K1941" t="b">
        <v>0</v>
      </c>
      <c r="L1941">
        <v>5</v>
      </c>
      <c r="M1941" t="b">
        <v>0</v>
      </c>
      <c r="N1941" t="s">
        <v>8269</v>
      </c>
      <c r="O1941" s="5">
        <f>((E1941/D1941) *100)</f>
        <v>3</v>
      </c>
      <c r="P1941" s="6">
        <f>IF(L1941 = 0, 0, E1941/L1941)</f>
        <v>30</v>
      </c>
      <c r="Q1941" t="str">
        <f>MID(N1941,1,FIND("/",N1941,1)-1)</f>
        <v>film &amp; video</v>
      </c>
      <c r="R1941" t="str">
        <f>MID(N1941,FIND("/",N1941,1)+1,LEN(N1941))</f>
        <v>animation</v>
      </c>
      <c r="S1941" s="10">
        <f>(((J1941/60)/60)/24)+DATE(1970,1,1)+(-5/24)</f>
        <v>41340.09469907407</v>
      </c>
      <c r="T1941" s="10">
        <f>(((I1941/60)/60)/24)+DATE(1970,1,1)+(-5/24)</f>
        <v>41370.053032407406</v>
      </c>
    </row>
    <row r="1942" spans="1:20" ht="43.2" hidden="1" x14ac:dyDescent="0.3">
      <c r="A1942">
        <v>291</v>
      </c>
      <c r="B1942" s="3" t="s">
        <v>291</v>
      </c>
      <c r="C1942" s="3" t="s">
        <v>4400</v>
      </c>
      <c r="D1942">
        <v>5000</v>
      </c>
      <c r="E1942">
        <v>6001</v>
      </c>
      <c r="F1942" t="s">
        <v>8218</v>
      </c>
      <c r="G1942" t="s">
        <v>8223</v>
      </c>
      <c r="H1942" t="s">
        <v>8245</v>
      </c>
      <c r="I1942">
        <v>1367366460</v>
      </c>
      <c r="J1942">
        <v>1365791246</v>
      </c>
      <c r="K1942" t="b">
        <v>1</v>
      </c>
      <c r="L1942">
        <v>128</v>
      </c>
      <c r="M1942" t="b">
        <v>1</v>
      </c>
      <c r="N1942" t="s">
        <v>8268</v>
      </c>
      <c r="O1942" s="5">
        <f>((E1942/D1942) *100)</f>
        <v>120.02</v>
      </c>
      <c r="P1942" s="6">
        <f>IF(L1942 = 0, 0, E1942/L1942)</f>
        <v>46.8828125</v>
      </c>
      <c r="Q1942" t="str">
        <f>MID(N1942,1,FIND("/",N1942,1)-1)</f>
        <v>film &amp; video</v>
      </c>
      <c r="R1942" t="str">
        <f>MID(N1942,FIND("/",N1942,1)+1,LEN(N1942))</f>
        <v>documentary</v>
      </c>
      <c r="S1942" s="10">
        <f>(((J1942/60)/60)/24)+DATE(1970,1,1)+(-5/24)</f>
        <v>41376.560717592591</v>
      </c>
      <c r="T1942" s="10">
        <f>(((I1942/60)/60)/24)+DATE(1970,1,1)+(-5/24)</f>
        <v>41394.792361111111</v>
      </c>
    </row>
    <row r="1943" spans="1:20" ht="43.2" hidden="1" x14ac:dyDescent="0.3">
      <c r="A1943">
        <v>61</v>
      </c>
      <c r="B1943" s="3" t="s">
        <v>63</v>
      </c>
      <c r="C1943" s="3" t="s">
        <v>4171</v>
      </c>
      <c r="D1943">
        <v>5000</v>
      </c>
      <c r="E1943">
        <v>7415</v>
      </c>
      <c r="F1943" t="s">
        <v>8218</v>
      </c>
      <c r="G1943" t="s">
        <v>8223</v>
      </c>
      <c r="H1943" t="s">
        <v>8245</v>
      </c>
      <c r="I1943">
        <v>1370547157</v>
      </c>
      <c r="J1943">
        <v>1368646357</v>
      </c>
      <c r="K1943" t="b">
        <v>0</v>
      </c>
      <c r="L1943">
        <v>23</v>
      </c>
      <c r="M1943" t="b">
        <v>1</v>
      </c>
      <c r="N1943" t="s">
        <v>8265</v>
      </c>
      <c r="O1943" s="5">
        <f>((E1943/D1943) *100)</f>
        <v>148.30000000000001</v>
      </c>
      <c r="P1943" s="6">
        <f>IF(L1943 = 0, 0, E1943/L1943)</f>
        <v>322.39130434782606</v>
      </c>
      <c r="Q1943" t="str">
        <f>MID(N1943,1,FIND("/",N1943,1)-1)</f>
        <v>film &amp; video</v>
      </c>
      <c r="R1943" t="str">
        <f>MID(N1943,FIND("/",N1943,1)+1,LEN(N1943))</f>
        <v>shorts</v>
      </c>
      <c r="S1943" s="10">
        <f>(((J1943/60)/60)/24)+DATE(1970,1,1)+(-5/24)</f>
        <v>41409.605983796297</v>
      </c>
      <c r="T1943" s="10">
        <f>(((I1943/60)/60)/24)+DATE(1970,1,1)+(-5/24)</f>
        <v>41431.605983796297</v>
      </c>
    </row>
    <row r="1944" spans="1:20" ht="43.2" hidden="1" x14ac:dyDescent="0.3">
      <c r="A1944">
        <v>2760</v>
      </c>
      <c r="B1944" s="3" t="s">
        <v>2759</v>
      </c>
      <c r="C1944" s="3" t="s">
        <v>6869</v>
      </c>
      <c r="D1944">
        <v>5000</v>
      </c>
      <c r="E1944">
        <v>0</v>
      </c>
      <c r="F1944" t="s">
        <v>8220</v>
      </c>
      <c r="G1944" t="s">
        <v>8224</v>
      </c>
      <c r="H1944" t="s">
        <v>8246</v>
      </c>
      <c r="I1944">
        <v>1371726258</v>
      </c>
      <c r="J1944">
        <v>1369134258</v>
      </c>
      <c r="K1944" t="b">
        <v>0</v>
      </c>
      <c r="L1944">
        <v>0</v>
      </c>
      <c r="M1944" t="b">
        <v>0</v>
      </c>
      <c r="N1944" t="s">
        <v>8303</v>
      </c>
      <c r="O1944" s="5">
        <f>((E1944/D1944) *100)</f>
        <v>0</v>
      </c>
      <c r="P1944" s="6">
        <f>IF(L1944 = 0, 0, E1944/L1944)</f>
        <v>0</v>
      </c>
      <c r="Q1944" t="str">
        <f>MID(N1944,1,FIND("/",N1944,1)-1)</f>
        <v>publishing</v>
      </c>
      <c r="R1944" t="str">
        <f>MID(N1944,FIND("/",N1944,1)+1,LEN(N1944))</f>
        <v>children's books</v>
      </c>
      <c r="S1944" s="10">
        <f>(((J1944/60)/60)/24)+DATE(1970,1,1)+(-5/24)</f>
        <v>41415.252986111111</v>
      </c>
      <c r="T1944" s="10">
        <f>(((I1944/60)/60)/24)+DATE(1970,1,1)+(-5/24)</f>
        <v>41445.252986111111</v>
      </c>
    </row>
    <row r="1945" spans="1:20" ht="28.8" hidden="1" x14ac:dyDescent="0.3">
      <c r="A1945">
        <v>2301</v>
      </c>
      <c r="B1945" s="3" t="s">
        <v>2301</v>
      </c>
      <c r="C1945" s="3" t="s">
        <v>6410</v>
      </c>
      <c r="D1945">
        <v>5000</v>
      </c>
      <c r="E1945">
        <v>6680.22</v>
      </c>
      <c r="F1945" t="s">
        <v>8218</v>
      </c>
      <c r="G1945" t="s">
        <v>8223</v>
      </c>
      <c r="H1945" t="s">
        <v>8245</v>
      </c>
      <c r="I1945">
        <v>1371785496</v>
      </c>
      <c r="J1945">
        <v>1369193496</v>
      </c>
      <c r="K1945" t="b">
        <v>1</v>
      </c>
      <c r="L1945">
        <v>211</v>
      </c>
      <c r="M1945" t="b">
        <v>1</v>
      </c>
      <c r="N1945" t="s">
        <v>8278</v>
      </c>
      <c r="O1945" s="5">
        <f>((E1945/D1945) *100)</f>
        <v>133.6044</v>
      </c>
      <c r="P1945" s="6">
        <f>IF(L1945 = 0, 0, E1945/L1945)</f>
        <v>31.659810426540286</v>
      </c>
      <c r="Q1945" t="str">
        <f>MID(N1945,1,FIND("/",N1945,1)-1)</f>
        <v>music</v>
      </c>
      <c r="R1945" t="str">
        <f>MID(N1945,FIND("/",N1945,1)+1,LEN(N1945))</f>
        <v>indie rock</v>
      </c>
      <c r="S1945" s="10">
        <f>(((J1945/60)/60)/24)+DATE(1970,1,1)+(-5/24)</f>
        <v>41415.938611111109</v>
      </c>
      <c r="T1945" s="10">
        <f>(((I1945/60)/60)/24)+DATE(1970,1,1)+(-5/24)</f>
        <v>41445.938611111109</v>
      </c>
    </row>
    <row r="1946" spans="1:20" ht="28.8" hidden="1" x14ac:dyDescent="0.3">
      <c r="A1946">
        <v>3158</v>
      </c>
      <c r="B1946" s="3" t="s">
        <v>3157</v>
      </c>
      <c r="C1946" s="3" t="s">
        <v>7267</v>
      </c>
      <c r="D1946">
        <v>5000</v>
      </c>
      <c r="E1946">
        <v>5700</v>
      </c>
      <c r="F1946" t="s">
        <v>8218</v>
      </c>
      <c r="G1946" t="s">
        <v>8223</v>
      </c>
      <c r="H1946" t="s">
        <v>8245</v>
      </c>
      <c r="I1946">
        <v>1374523752</v>
      </c>
      <c r="J1946">
        <v>1371931752</v>
      </c>
      <c r="K1946" t="b">
        <v>1</v>
      </c>
      <c r="L1946">
        <v>69</v>
      </c>
      <c r="M1946" t="b">
        <v>1</v>
      </c>
      <c r="N1946" t="s">
        <v>8270</v>
      </c>
      <c r="O1946" s="5">
        <f>((E1946/D1946) *100)</f>
        <v>113.99999999999999</v>
      </c>
      <c r="P1946" s="6">
        <f>IF(L1946 = 0, 0, E1946/L1946)</f>
        <v>82.608695652173907</v>
      </c>
      <c r="Q1946" t="str">
        <f>MID(N1946,1,FIND("/",N1946,1)-1)</f>
        <v>theater</v>
      </c>
      <c r="R1946" t="str">
        <f>MID(N1946,FIND("/",N1946,1)+1,LEN(N1946))</f>
        <v>plays</v>
      </c>
      <c r="S1946" s="10">
        <f>(((J1946/60)/60)/24)+DATE(1970,1,1)+(-5/24)</f>
        <v>41447.631388888884</v>
      </c>
      <c r="T1946" s="10">
        <f>(((I1946/60)/60)/24)+DATE(1970,1,1)+(-5/24)</f>
        <v>41477.631388888884</v>
      </c>
    </row>
    <row r="1947" spans="1:20" ht="43.2" hidden="1" x14ac:dyDescent="0.3">
      <c r="A1947">
        <v>1232</v>
      </c>
      <c r="B1947" s="3" t="s">
        <v>1232</v>
      </c>
      <c r="C1947" s="3" t="s">
        <v>5341</v>
      </c>
      <c r="D1947">
        <v>5000</v>
      </c>
      <c r="E1947">
        <v>40</v>
      </c>
      <c r="F1947" t="s">
        <v>8219</v>
      </c>
      <c r="G1947" t="s">
        <v>8223</v>
      </c>
      <c r="H1947" t="s">
        <v>8245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8285</v>
      </c>
      <c r="O1947" s="5">
        <f>((E1947/D1947) *100)</f>
        <v>0.8</v>
      </c>
      <c r="P1947" s="6">
        <f>IF(L1947 = 0, 0, E1947/L1947)</f>
        <v>40</v>
      </c>
      <c r="Q1947" t="str">
        <f>MID(N1947,1,FIND("/",N1947,1)-1)</f>
        <v>music</v>
      </c>
      <c r="R1947" t="str">
        <f>MID(N1947,FIND("/",N1947,1)+1,LEN(N1947))</f>
        <v>world music</v>
      </c>
      <c r="S1947" s="10">
        <f>(((J1947/60)/60)/24)+DATE(1970,1,1)+(-5/24)</f>
        <v>41506.639699074076</v>
      </c>
      <c r="T1947" s="10">
        <f>(((I1947/60)/60)/24)+DATE(1970,1,1)+(-5/24)</f>
        <v>41553.639699074076</v>
      </c>
    </row>
    <row r="1948" spans="1:20" ht="43.2" hidden="1" x14ac:dyDescent="0.3">
      <c r="A1948">
        <v>1645</v>
      </c>
      <c r="B1948" s="3" t="s">
        <v>1645</v>
      </c>
      <c r="C1948" s="3" t="s">
        <v>5754</v>
      </c>
      <c r="D1948">
        <v>5000</v>
      </c>
      <c r="E1948">
        <v>5540</v>
      </c>
      <c r="F1948" t="s">
        <v>8218</v>
      </c>
      <c r="G1948" t="s">
        <v>8223</v>
      </c>
      <c r="H1948" t="s">
        <v>8245</v>
      </c>
      <c r="I1948">
        <v>1379515740</v>
      </c>
      <c r="J1948">
        <v>1378306140</v>
      </c>
      <c r="K1948" t="b">
        <v>0</v>
      </c>
      <c r="L1948">
        <v>10</v>
      </c>
      <c r="M1948" t="b">
        <v>1</v>
      </c>
      <c r="N1948" t="s">
        <v>8291</v>
      </c>
      <c r="O1948" s="5">
        <f>((E1948/D1948) *100)</f>
        <v>110.80000000000001</v>
      </c>
      <c r="P1948" s="6">
        <f>IF(L1948 = 0, 0, E1948/L1948)</f>
        <v>554</v>
      </c>
      <c r="Q1948" t="str">
        <f>MID(N1948,1,FIND("/",N1948,1)-1)</f>
        <v>music</v>
      </c>
      <c r="R1948" t="str">
        <f>MID(N1948,FIND("/",N1948,1)+1,LEN(N1948))</f>
        <v>pop</v>
      </c>
      <c r="S1948" s="10">
        <f>(((J1948/60)/60)/24)+DATE(1970,1,1)+(-5/24)</f>
        <v>41521.409027777772</v>
      </c>
      <c r="T1948" s="10">
        <f>(((I1948/60)/60)/24)+DATE(1970,1,1)+(-5/24)</f>
        <v>41535.409027777772</v>
      </c>
    </row>
    <row r="1949" spans="1:20" hidden="1" x14ac:dyDescent="0.3">
      <c r="A1949">
        <v>836</v>
      </c>
      <c r="B1949" s="3" t="s">
        <v>836</v>
      </c>
      <c r="C1949" s="3" t="s">
        <v>4945</v>
      </c>
      <c r="D1949">
        <v>5000</v>
      </c>
      <c r="E1949">
        <v>5046.5200000000004</v>
      </c>
      <c r="F1949" t="s">
        <v>8218</v>
      </c>
      <c r="G1949" t="s">
        <v>8223</v>
      </c>
      <c r="H1949" t="s">
        <v>8245</v>
      </c>
      <c r="I1949">
        <v>1381108918</v>
      </c>
      <c r="J1949">
        <v>1378516918</v>
      </c>
      <c r="K1949" t="b">
        <v>0</v>
      </c>
      <c r="L1949">
        <v>46</v>
      </c>
      <c r="M1949" t="b">
        <v>1</v>
      </c>
      <c r="N1949" t="s">
        <v>8275</v>
      </c>
      <c r="O1949" s="5">
        <f>((E1949/D1949) *100)</f>
        <v>100.93039999999999</v>
      </c>
      <c r="P1949" s="6">
        <f>IF(L1949 = 0, 0, E1949/L1949)</f>
        <v>109.70695652173914</v>
      </c>
      <c r="Q1949" t="str">
        <f>MID(N1949,1,FIND("/",N1949,1)-1)</f>
        <v>music</v>
      </c>
      <c r="R1949" t="str">
        <f>MID(N1949,FIND("/",N1949,1)+1,LEN(N1949))</f>
        <v>rock</v>
      </c>
      <c r="S1949" s="10">
        <f>(((J1949/60)/60)/24)+DATE(1970,1,1)+(-5/24)</f>
        <v>41523.848587962959</v>
      </c>
      <c r="T1949" s="10">
        <f>(((I1949/60)/60)/24)+DATE(1970,1,1)+(-5/24)</f>
        <v>41553.848587962959</v>
      </c>
    </row>
    <row r="1950" spans="1:20" ht="43.2" hidden="1" x14ac:dyDescent="0.3">
      <c r="A1950">
        <v>2661</v>
      </c>
      <c r="B1950" s="3" t="s">
        <v>2660</v>
      </c>
      <c r="C1950" s="3" t="s">
        <v>6770</v>
      </c>
      <c r="D1950">
        <v>5000</v>
      </c>
      <c r="E1950">
        <v>5145</v>
      </c>
      <c r="F1950" t="s">
        <v>8218</v>
      </c>
      <c r="G1950" t="s">
        <v>8223</v>
      </c>
      <c r="H1950" t="s">
        <v>8245</v>
      </c>
      <c r="I1950">
        <v>1382742010</v>
      </c>
      <c r="J1950">
        <v>1380150010</v>
      </c>
      <c r="K1950" t="b">
        <v>0</v>
      </c>
      <c r="L1950">
        <v>60</v>
      </c>
      <c r="M1950" t="b">
        <v>1</v>
      </c>
      <c r="N1950" t="s">
        <v>8301</v>
      </c>
      <c r="O1950" s="5">
        <f>((E1950/D1950) *100)</f>
        <v>102.89999999999999</v>
      </c>
      <c r="P1950" s="6">
        <f>IF(L1950 = 0, 0, E1950/L1950)</f>
        <v>85.75</v>
      </c>
      <c r="Q1950" t="str">
        <f>MID(N1950,1,FIND("/",N1950,1)-1)</f>
        <v>technology</v>
      </c>
      <c r="R1950" t="str">
        <f>MID(N1950,FIND("/",N1950,1)+1,LEN(N1950))</f>
        <v>makerspaces</v>
      </c>
      <c r="S1950" s="10">
        <f>(((J1950/60)/60)/24)+DATE(1970,1,1)+(-5/24)</f>
        <v>41542.750115740739</v>
      </c>
      <c r="T1950" s="10">
        <f>(((I1950/60)/60)/24)+DATE(1970,1,1)+(-5/24)</f>
        <v>41572.750115740739</v>
      </c>
    </row>
    <row r="1951" spans="1:20" ht="43.2" hidden="1" x14ac:dyDescent="0.3">
      <c r="A1951">
        <v>1481</v>
      </c>
      <c r="B1951" s="3" t="s">
        <v>1481</v>
      </c>
      <c r="C1951" s="3" t="s">
        <v>5590</v>
      </c>
      <c r="D1951">
        <v>5000</v>
      </c>
      <c r="E1951">
        <v>105</v>
      </c>
      <c r="F1951" t="s">
        <v>8220</v>
      </c>
      <c r="G1951" t="s">
        <v>8228</v>
      </c>
      <c r="H1951" t="s">
        <v>8250</v>
      </c>
      <c r="I1951">
        <v>1383430145</v>
      </c>
      <c r="J1951">
        <v>1380838145</v>
      </c>
      <c r="K1951" t="b">
        <v>0</v>
      </c>
      <c r="L1951">
        <v>6</v>
      </c>
      <c r="M1951" t="b">
        <v>0</v>
      </c>
      <c r="N1951" t="s">
        <v>8274</v>
      </c>
      <c r="O1951" s="5">
        <f>((E1951/D1951) *100)</f>
        <v>2.1</v>
      </c>
      <c r="P1951" s="6">
        <f>IF(L1951 = 0, 0, E1951/L1951)</f>
        <v>17.5</v>
      </c>
      <c r="Q1951" t="str">
        <f>MID(N1951,1,FIND("/",N1951,1)-1)</f>
        <v>publishing</v>
      </c>
      <c r="R1951" t="str">
        <f>MID(N1951,FIND("/",N1951,1)+1,LEN(N1951))</f>
        <v>fiction</v>
      </c>
      <c r="S1951" s="10">
        <f>(((J1951/60)/60)/24)+DATE(1970,1,1)+(-5/24)</f>
        <v>41550.714641203704</v>
      </c>
      <c r="T1951" s="10">
        <f>(((I1951/60)/60)/24)+DATE(1970,1,1)+(-5/24)</f>
        <v>41580.714641203704</v>
      </c>
    </row>
    <row r="1952" spans="1:20" ht="43.2" hidden="1" x14ac:dyDescent="0.3">
      <c r="A1952">
        <v>470</v>
      </c>
      <c r="B1952" s="3" t="s">
        <v>470</v>
      </c>
      <c r="C1952" s="3" t="s">
        <v>4579</v>
      </c>
      <c r="D1952">
        <v>5000</v>
      </c>
      <c r="E1952">
        <v>51</v>
      </c>
      <c r="F1952" t="s">
        <v>8220</v>
      </c>
      <c r="G1952" t="s">
        <v>8223</v>
      </c>
      <c r="H1952" t="s">
        <v>8245</v>
      </c>
      <c r="I1952">
        <v>1389844800</v>
      </c>
      <c r="J1952">
        <v>1385524889</v>
      </c>
      <c r="K1952" t="b">
        <v>0</v>
      </c>
      <c r="L1952">
        <v>2</v>
      </c>
      <c r="M1952" t="b">
        <v>0</v>
      </c>
      <c r="N1952" t="s">
        <v>8269</v>
      </c>
      <c r="O1952" s="5">
        <f>((E1952/D1952) *100)</f>
        <v>1.02</v>
      </c>
      <c r="P1952" s="6">
        <f>IF(L1952 = 0, 0, E1952/L1952)</f>
        <v>25.5</v>
      </c>
      <c r="Q1952" t="str">
        <f>MID(N1952,1,FIND("/",N1952,1)-1)</f>
        <v>film &amp; video</v>
      </c>
      <c r="R1952" t="str">
        <f>MID(N1952,FIND("/",N1952,1)+1,LEN(N1952))</f>
        <v>animation</v>
      </c>
      <c r="S1952" s="10">
        <f>(((J1952/60)/60)/24)+DATE(1970,1,1)+(-5/24)</f>
        <v>41604.959363425922</v>
      </c>
      <c r="T1952" s="10">
        <f>(((I1952/60)/60)/24)+DATE(1970,1,1)+(-5/24)</f>
        <v>41654.958333333328</v>
      </c>
    </row>
    <row r="1953" spans="1:20" ht="43.2" hidden="1" x14ac:dyDescent="0.3">
      <c r="A1953">
        <v>761</v>
      </c>
      <c r="B1953" s="3" t="s">
        <v>761</v>
      </c>
      <c r="C1953" s="3" t="s">
        <v>4870</v>
      </c>
      <c r="D1953">
        <v>5000</v>
      </c>
      <c r="E1953">
        <v>235</v>
      </c>
      <c r="F1953" t="s">
        <v>8220</v>
      </c>
      <c r="G1953" t="s">
        <v>8223</v>
      </c>
      <c r="H1953" t="s">
        <v>8245</v>
      </c>
      <c r="I1953">
        <v>1391364126</v>
      </c>
      <c r="J1953">
        <v>1388772126</v>
      </c>
      <c r="K1953" t="b">
        <v>0</v>
      </c>
      <c r="L1953">
        <v>6</v>
      </c>
      <c r="M1953" t="b">
        <v>0</v>
      </c>
      <c r="N1953" t="s">
        <v>8274</v>
      </c>
      <c r="O1953" s="5">
        <f>((E1953/D1953) *100)</f>
        <v>4.7</v>
      </c>
      <c r="P1953" s="6">
        <f>IF(L1953 = 0, 0, E1953/L1953)</f>
        <v>39.166666666666664</v>
      </c>
      <c r="Q1953" t="str">
        <f>MID(N1953,1,FIND("/",N1953,1)-1)</f>
        <v>publishing</v>
      </c>
      <c r="R1953" t="str">
        <f>MID(N1953,FIND("/",N1953,1)+1,LEN(N1953))</f>
        <v>fiction</v>
      </c>
      <c r="S1953" s="10">
        <f>(((J1953/60)/60)/24)+DATE(1970,1,1)+(-5/24)</f>
        <v>41642.543124999997</v>
      </c>
      <c r="T1953" s="10">
        <f>(((I1953/60)/60)/24)+DATE(1970,1,1)+(-5/24)</f>
        <v>41672.543124999997</v>
      </c>
    </row>
    <row r="1954" spans="1:20" ht="43.2" hidden="1" x14ac:dyDescent="0.3">
      <c r="A1954">
        <v>737</v>
      </c>
      <c r="B1954" s="3" t="s">
        <v>737</v>
      </c>
      <c r="C1954" s="3" t="s">
        <v>4846</v>
      </c>
      <c r="D1954">
        <v>5000</v>
      </c>
      <c r="E1954">
        <v>6120</v>
      </c>
      <c r="F1954" t="s">
        <v>8218</v>
      </c>
      <c r="G1954" t="s">
        <v>8223</v>
      </c>
      <c r="H1954" t="s">
        <v>8245</v>
      </c>
      <c r="I1954">
        <v>1392408000</v>
      </c>
      <c r="J1954">
        <v>1390890987</v>
      </c>
      <c r="K1954" t="b">
        <v>0</v>
      </c>
      <c r="L1954">
        <v>108</v>
      </c>
      <c r="M1954" t="b">
        <v>1</v>
      </c>
      <c r="N1954" t="s">
        <v>8273</v>
      </c>
      <c r="O1954" s="5">
        <f>((E1954/D1954) *100)</f>
        <v>122.39999999999999</v>
      </c>
      <c r="P1954" s="6">
        <f>IF(L1954 = 0, 0, E1954/L1954)</f>
        <v>56.666666666666664</v>
      </c>
      <c r="Q1954" t="str">
        <f>MID(N1954,1,FIND("/",N1954,1)-1)</f>
        <v>publishing</v>
      </c>
      <c r="R1954" t="str">
        <f>MID(N1954,FIND("/",N1954,1)+1,LEN(N1954))</f>
        <v>nonfiction</v>
      </c>
      <c r="S1954" s="10">
        <f>(((J1954/60)/60)/24)+DATE(1970,1,1)+(-5/24)</f>
        <v>41667.066979166666</v>
      </c>
      <c r="T1954" s="10">
        <f>(((I1954/60)/60)/24)+DATE(1970,1,1)+(-5/24)</f>
        <v>41684.625</v>
      </c>
    </row>
    <row r="1955" spans="1:20" ht="43.2" hidden="1" x14ac:dyDescent="0.3">
      <c r="A1955">
        <v>2633</v>
      </c>
      <c r="B1955" s="3" t="s">
        <v>2632</v>
      </c>
      <c r="C1955" s="3" t="s">
        <v>6742</v>
      </c>
      <c r="D1955">
        <v>5000</v>
      </c>
      <c r="E1955">
        <v>17731</v>
      </c>
      <c r="F1955" t="s">
        <v>8218</v>
      </c>
      <c r="G1955" t="s">
        <v>8223</v>
      </c>
      <c r="H1955" t="s">
        <v>8245</v>
      </c>
      <c r="I1955">
        <v>1393542000</v>
      </c>
      <c r="J1955">
        <v>1390938332</v>
      </c>
      <c r="K1955" t="b">
        <v>0</v>
      </c>
      <c r="L1955">
        <v>199</v>
      </c>
      <c r="M1955" t="b">
        <v>1</v>
      </c>
      <c r="N1955" t="s">
        <v>8300</v>
      </c>
      <c r="O1955" s="5">
        <f>((E1955/D1955) *100)</f>
        <v>354.62</v>
      </c>
      <c r="P1955" s="6">
        <f>IF(L1955 = 0, 0, E1955/L1955)</f>
        <v>89.100502512562812</v>
      </c>
      <c r="Q1955" t="str">
        <f>MID(N1955,1,FIND("/",N1955,1)-1)</f>
        <v>technology</v>
      </c>
      <c r="R1955" t="str">
        <f>MID(N1955,FIND("/",N1955,1)+1,LEN(N1955))</f>
        <v>space exploration</v>
      </c>
      <c r="S1955" s="10">
        <f>(((J1955/60)/60)/24)+DATE(1970,1,1)+(-5/24)</f>
        <v>41667.614953703705</v>
      </c>
      <c r="T1955" s="10">
        <f>(((I1955/60)/60)/24)+DATE(1970,1,1)+(-5/24)</f>
        <v>41697.75</v>
      </c>
    </row>
    <row r="1956" spans="1:20" ht="57.6" hidden="1" x14ac:dyDescent="0.3">
      <c r="A1956">
        <v>2320</v>
      </c>
      <c r="B1956" s="3" t="s">
        <v>2320</v>
      </c>
      <c r="C1956" s="3" t="s">
        <v>6429</v>
      </c>
      <c r="D1956">
        <v>5000</v>
      </c>
      <c r="E1956">
        <v>5433</v>
      </c>
      <c r="F1956" t="s">
        <v>8218</v>
      </c>
      <c r="G1956" t="s">
        <v>8223</v>
      </c>
      <c r="H1956" t="s">
        <v>8245</v>
      </c>
      <c r="I1956">
        <v>1396463800</v>
      </c>
      <c r="J1956">
        <v>1393443400</v>
      </c>
      <c r="K1956" t="b">
        <v>1</v>
      </c>
      <c r="L1956">
        <v>89</v>
      </c>
      <c r="M1956" t="b">
        <v>1</v>
      </c>
      <c r="N1956" t="s">
        <v>8278</v>
      </c>
      <c r="O1956" s="5">
        <f>((E1956/D1956) *100)</f>
        <v>108.66</v>
      </c>
      <c r="P1956" s="6">
        <f>IF(L1956 = 0, 0, E1956/L1956)</f>
        <v>61.044943820224717</v>
      </c>
      <c r="Q1956" t="str">
        <f>MID(N1956,1,FIND("/",N1956,1)-1)</f>
        <v>music</v>
      </c>
      <c r="R1956" t="str">
        <f>MID(N1956,FIND("/",N1956,1)+1,LEN(N1956))</f>
        <v>indie rock</v>
      </c>
      <c r="S1956" s="10">
        <f>(((J1956/60)/60)/24)+DATE(1970,1,1)+(-5/24)</f>
        <v>41696.608796296292</v>
      </c>
      <c r="T1956" s="10">
        <f>(((I1956/60)/60)/24)+DATE(1970,1,1)+(-5/24)</f>
        <v>41731.567129629628</v>
      </c>
    </row>
    <row r="1957" spans="1:20" ht="43.2" hidden="1" x14ac:dyDescent="0.3">
      <c r="A1957">
        <v>112</v>
      </c>
      <c r="B1957" s="3" t="s">
        <v>114</v>
      </c>
      <c r="C1957" s="3" t="s">
        <v>4222</v>
      </c>
      <c r="D1957">
        <v>5000</v>
      </c>
      <c r="E1957">
        <v>5200</v>
      </c>
      <c r="F1957" t="s">
        <v>8218</v>
      </c>
      <c r="G1957" t="s">
        <v>8223</v>
      </c>
      <c r="H1957" t="s">
        <v>8245</v>
      </c>
      <c r="I1957">
        <v>1397354400</v>
      </c>
      <c r="J1957">
        <v>1395277318</v>
      </c>
      <c r="K1957" t="b">
        <v>0</v>
      </c>
      <c r="L1957">
        <v>81</v>
      </c>
      <c r="M1957" t="b">
        <v>1</v>
      </c>
      <c r="N1957" t="s">
        <v>8265</v>
      </c>
      <c r="O1957" s="5">
        <f>((E1957/D1957) *100)</f>
        <v>104</v>
      </c>
      <c r="P1957" s="6">
        <f>IF(L1957 = 0, 0, E1957/L1957)</f>
        <v>64.197530864197532</v>
      </c>
      <c r="Q1957" t="str">
        <f>MID(N1957,1,FIND("/",N1957,1)-1)</f>
        <v>film &amp; video</v>
      </c>
      <c r="R1957" t="str">
        <f>MID(N1957,FIND("/",N1957,1)+1,LEN(N1957))</f>
        <v>shorts</v>
      </c>
      <c r="S1957" s="10">
        <f>(((J1957/60)/60)/24)+DATE(1970,1,1)+(-5/24)</f>
        <v>41717.834699074068</v>
      </c>
      <c r="T1957" s="10">
        <f>(((I1957/60)/60)/24)+DATE(1970,1,1)+(-5/24)</f>
        <v>41741.875</v>
      </c>
    </row>
    <row r="1958" spans="1:20" ht="43.2" hidden="1" x14ac:dyDescent="0.3">
      <c r="A1958">
        <v>1123</v>
      </c>
      <c r="B1958" s="3" t="s">
        <v>1123</v>
      </c>
      <c r="C1958" s="3" t="s">
        <v>5232</v>
      </c>
      <c r="D1958">
        <v>5000</v>
      </c>
      <c r="E1958">
        <v>11</v>
      </c>
      <c r="F1958" t="s">
        <v>8220</v>
      </c>
      <c r="G1958" t="s">
        <v>8223</v>
      </c>
      <c r="H1958" t="s">
        <v>8245</v>
      </c>
      <c r="I1958">
        <v>1397910848</v>
      </c>
      <c r="J1958">
        <v>1395318848</v>
      </c>
      <c r="K1958" t="b">
        <v>0</v>
      </c>
      <c r="L1958">
        <v>3</v>
      </c>
      <c r="M1958" t="b">
        <v>0</v>
      </c>
      <c r="N1958" t="s">
        <v>8281</v>
      </c>
      <c r="O1958" s="5">
        <f>((E1958/D1958) *100)</f>
        <v>0.22</v>
      </c>
      <c r="P1958" s="6">
        <f>IF(L1958 = 0, 0, E1958/L1958)</f>
        <v>3.6666666666666665</v>
      </c>
      <c r="Q1958" t="str">
        <f>MID(N1958,1,FIND("/",N1958,1)-1)</f>
        <v>games</v>
      </c>
      <c r="R1958" t="str">
        <f>MID(N1958,FIND("/",N1958,1)+1,LEN(N1958))</f>
        <v>video games</v>
      </c>
      <c r="S1958" s="10">
        <f>(((J1958/60)/60)/24)+DATE(1970,1,1)+(-5/24)</f>
        <v>41718.315370370365</v>
      </c>
      <c r="T1958" s="10">
        <f>(((I1958/60)/60)/24)+DATE(1970,1,1)+(-5/24)</f>
        <v>41748.315370370365</v>
      </c>
    </row>
    <row r="1959" spans="1:20" ht="43.2" hidden="1" x14ac:dyDescent="0.3">
      <c r="A1959">
        <v>934</v>
      </c>
      <c r="B1959" s="3" t="s">
        <v>934</v>
      </c>
      <c r="C1959" s="3" t="s">
        <v>5043</v>
      </c>
      <c r="D1959">
        <v>5000</v>
      </c>
      <c r="E1959">
        <v>1520</v>
      </c>
      <c r="F1959" t="s">
        <v>8220</v>
      </c>
      <c r="G1959" t="s">
        <v>8228</v>
      </c>
      <c r="H1959" t="s">
        <v>8250</v>
      </c>
      <c r="I1959">
        <v>1399183200</v>
      </c>
      <c r="J1959">
        <v>1396633284</v>
      </c>
      <c r="K1959" t="b">
        <v>0</v>
      </c>
      <c r="L1959">
        <v>30</v>
      </c>
      <c r="M1959" t="b">
        <v>0</v>
      </c>
      <c r="N1959" t="s">
        <v>8277</v>
      </c>
      <c r="O1959" s="5">
        <f>((E1959/D1959) *100)</f>
        <v>30.4</v>
      </c>
      <c r="P1959" s="6">
        <f>IF(L1959 = 0, 0, E1959/L1959)</f>
        <v>50.666666666666664</v>
      </c>
      <c r="Q1959" t="str">
        <f>MID(N1959,1,FIND("/",N1959,1)-1)</f>
        <v>music</v>
      </c>
      <c r="R1959" t="str">
        <f>MID(N1959,FIND("/",N1959,1)+1,LEN(N1959))</f>
        <v>jazz</v>
      </c>
      <c r="S1959" s="10">
        <f>(((J1959/60)/60)/24)+DATE(1970,1,1)+(-5/24)</f>
        <v>41733.528749999998</v>
      </c>
      <c r="T1959" s="10">
        <f>(((I1959/60)/60)/24)+DATE(1970,1,1)+(-5/24)</f>
        <v>41763.041666666664</v>
      </c>
    </row>
    <row r="1960" spans="1:20" ht="43.2" hidden="1" x14ac:dyDescent="0.3">
      <c r="A1960">
        <v>3760</v>
      </c>
      <c r="B1960" s="3" t="s">
        <v>3756</v>
      </c>
      <c r="C1960" s="3" t="s">
        <v>7869</v>
      </c>
      <c r="D1960">
        <v>5000</v>
      </c>
      <c r="E1960">
        <v>5050.7700000000004</v>
      </c>
      <c r="F1960" t="s">
        <v>8218</v>
      </c>
      <c r="G1960" t="s">
        <v>8223</v>
      </c>
      <c r="H1960" t="s">
        <v>8245</v>
      </c>
      <c r="I1960">
        <v>1399293386</v>
      </c>
      <c r="J1960">
        <v>1397133386</v>
      </c>
      <c r="K1960" t="b">
        <v>0</v>
      </c>
      <c r="L1960">
        <v>91</v>
      </c>
      <c r="M1960" t="b">
        <v>1</v>
      </c>
      <c r="N1960" t="s">
        <v>8304</v>
      </c>
      <c r="O1960" s="5">
        <f>((E1960/D1960) *100)</f>
        <v>101.0154</v>
      </c>
      <c r="P1960" s="6">
        <f>IF(L1960 = 0, 0, E1960/L1960)</f>
        <v>55.502967032967035</v>
      </c>
      <c r="Q1960" t="str">
        <f>MID(N1960,1,FIND("/",N1960,1)-1)</f>
        <v>theater</v>
      </c>
      <c r="R1960" t="str">
        <f>MID(N1960,FIND("/",N1960,1)+1,LEN(N1960))</f>
        <v>musical</v>
      </c>
      <c r="S1960" s="10">
        <f>(((J1960/60)/60)/24)+DATE(1970,1,1)+(-5/24)</f>
        <v>41739.316967592589</v>
      </c>
      <c r="T1960" s="10">
        <f>(((I1960/60)/60)/24)+DATE(1970,1,1)+(-5/24)</f>
        <v>41764.316967592589</v>
      </c>
    </row>
    <row r="1961" spans="1:20" ht="43.2" hidden="1" x14ac:dyDescent="0.3">
      <c r="A1961">
        <v>3842</v>
      </c>
      <c r="B1961" s="3" t="s">
        <v>3838</v>
      </c>
      <c r="C1961" s="3" t="s">
        <v>7950</v>
      </c>
      <c r="D1961">
        <v>5000</v>
      </c>
      <c r="E1961">
        <v>1097</v>
      </c>
      <c r="F1961" t="s">
        <v>8220</v>
      </c>
      <c r="G1961" t="s">
        <v>8224</v>
      </c>
      <c r="H1961" t="s">
        <v>8246</v>
      </c>
      <c r="I1961">
        <v>1399809052</v>
      </c>
      <c r="J1961">
        <v>1397217052</v>
      </c>
      <c r="K1961" t="b">
        <v>1</v>
      </c>
      <c r="L1961">
        <v>23</v>
      </c>
      <c r="M1961" t="b">
        <v>0</v>
      </c>
      <c r="N1961" t="s">
        <v>8270</v>
      </c>
      <c r="O1961" s="5">
        <f>((E1961/D1961) *100)</f>
        <v>21.94</v>
      </c>
      <c r="P1961" s="6">
        <f>IF(L1961 = 0, 0, E1961/L1961)</f>
        <v>47.695652173913047</v>
      </c>
      <c r="Q1961" t="str">
        <f>MID(N1961,1,FIND("/",N1961,1)-1)</f>
        <v>theater</v>
      </c>
      <c r="R1961" t="str">
        <f>MID(N1961,FIND("/",N1961,1)+1,LEN(N1961))</f>
        <v>plays</v>
      </c>
      <c r="S1961" s="10">
        <f>(((J1961/60)/60)/24)+DATE(1970,1,1)+(-5/24)</f>
        <v>41740.285324074073</v>
      </c>
      <c r="T1961" s="10">
        <f>(((I1961/60)/60)/24)+DATE(1970,1,1)+(-5/24)</f>
        <v>41770.285324074073</v>
      </c>
    </row>
    <row r="1962" spans="1:20" ht="57.6" hidden="1" x14ac:dyDescent="0.3">
      <c r="A1962">
        <v>3961</v>
      </c>
      <c r="B1962" s="3" t="s">
        <v>3957</v>
      </c>
      <c r="C1962" s="3" t="s">
        <v>8067</v>
      </c>
      <c r="D1962">
        <v>5000</v>
      </c>
      <c r="E1962">
        <v>21</v>
      </c>
      <c r="F1962" t="s">
        <v>8220</v>
      </c>
      <c r="G1962" t="s">
        <v>8224</v>
      </c>
      <c r="H1962" t="s">
        <v>8246</v>
      </c>
      <c r="I1962">
        <v>1399584210</v>
      </c>
      <c r="J1962">
        <v>1397683410</v>
      </c>
      <c r="K1962" t="b">
        <v>0</v>
      </c>
      <c r="L1962">
        <v>2</v>
      </c>
      <c r="M1962" t="b">
        <v>0</v>
      </c>
      <c r="N1962" t="s">
        <v>8270</v>
      </c>
      <c r="O1962" s="5">
        <f>((E1962/D1962) *100)</f>
        <v>0.42</v>
      </c>
      <c r="P1962" s="6">
        <f>IF(L1962 = 0, 0, E1962/L1962)</f>
        <v>10.5</v>
      </c>
      <c r="Q1962" t="str">
        <f>MID(N1962,1,FIND("/",N1962,1)-1)</f>
        <v>theater</v>
      </c>
      <c r="R1962" t="str">
        <f>MID(N1962,FIND("/",N1962,1)+1,LEN(N1962))</f>
        <v>plays</v>
      </c>
      <c r="S1962" s="10">
        <f>(((J1962/60)/60)/24)+DATE(1970,1,1)+(-5/24)</f>
        <v>41745.682986111111</v>
      </c>
      <c r="T1962" s="10">
        <f>(((I1962/60)/60)/24)+DATE(1970,1,1)+(-5/24)</f>
        <v>41767.682986111111</v>
      </c>
    </row>
    <row r="1963" spans="1:20" ht="57.6" hidden="1" x14ac:dyDescent="0.3">
      <c r="A1963">
        <v>2870</v>
      </c>
      <c r="B1963" s="3" t="s">
        <v>2869</v>
      </c>
      <c r="C1963" s="3" t="s">
        <v>6979</v>
      </c>
      <c r="D1963">
        <v>5000</v>
      </c>
      <c r="E1963">
        <v>750</v>
      </c>
      <c r="F1963" t="s">
        <v>8220</v>
      </c>
      <c r="G1963" t="s">
        <v>8223</v>
      </c>
      <c r="H1963" t="s">
        <v>8245</v>
      </c>
      <c r="I1963">
        <v>1400301165</v>
      </c>
      <c r="J1963">
        <v>1397709165</v>
      </c>
      <c r="K1963" t="b">
        <v>0</v>
      </c>
      <c r="L1963">
        <v>9</v>
      </c>
      <c r="M1963" t="b">
        <v>0</v>
      </c>
      <c r="N1963" t="s">
        <v>8270</v>
      </c>
      <c r="O1963" s="5">
        <f>((E1963/D1963) *100)</f>
        <v>15</v>
      </c>
      <c r="P1963" s="6">
        <f>IF(L1963 = 0, 0, E1963/L1963)</f>
        <v>83.333333333333329</v>
      </c>
      <c r="Q1963" t="str">
        <f>MID(N1963,1,FIND("/",N1963,1)-1)</f>
        <v>theater</v>
      </c>
      <c r="R1963" t="str">
        <f>MID(N1963,FIND("/",N1963,1)+1,LEN(N1963))</f>
        <v>plays</v>
      </c>
      <c r="S1963" s="10">
        <f>(((J1963/60)/60)/24)+DATE(1970,1,1)+(-5/24)</f>
        <v>41745.981076388889</v>
      </c>
      <c r="T1963" s="10">
        <f>(((I1963/60)/60)/24)+DATE(1970,1,1)+(-5/24)</f>
        <v>41775.981076388889</v>
      </c>
    </row>
    <row r="1964" spans="1:20" ht="43.2" hidden="1" x14ac:dyDescent="0.3">
      <c r="A1964">
        <v>3685</v>
      </c>
      <c r="B1964" s="3" t="s">
        <v>3681</v>
      </c>
      <c r="C1964" s="3" t="s">
        <v>7794</v>
      </c>
      <c r="D1964">
        <v>5000</v>
      </c>
      <c r="E1964">
        <v>5285</v>
      </c>
      <c r="F1964" t="s">
        <v>8218</v>
      </c>
      <c r="G1964" t="s">
        <v>8223</v>
      </c>
      <c r="H1964" t="s">
        <v>8245</v>
      </c>
      <c r="I1964">
        <v>1400533200</v>
      </c>
      <c r="J1964">
        <v>1398348859</v>
      </c>
      <c r="K1964" t="b">
        <v>0</v>
      </c>
      <c r="L1964">
        <v>126</v>
      </c>
      <c r="M1964" t="b">
        <v>1</v>
      </c>
      <c r="N1964" t="s">
        <v>8270</v>
      </c>
      <c r="O1964" s="5">
        <f>((E1964/D1964) *100)</f>
        <v>105.69999999999999</v>
      </c>
      <c r="P1964" s="6">
        <f>IF(L1964 = 0, 0, E1964/L1964)</f>
        <v>41.944444444444443</v>
      </c>
      <c r="Q1964" t="str">
        <f>MID(N1964,1,FIND("/",N1964,1)-1)</f>
        <v>theater</v>
      </c>
      <c r="R1964" t="str">
        <f>MID(N1964,FIND("/",N1964,1)+1,LEN(N1964))</f>
        <v>plays</v>
      </c>
      <c r="S1964" s="10">
        <f>(((J1964/60)/60)/24)+DATE(1970,1,1)+(-5/24)</f>
        <v>41753.384942129625</v>
      </c>
      <c r="T1964" s="10">
        <f>(((I1964/60)/60)/24)+DATE(1970,1,1)+(-5/24)</f>
        <v>41778.666666666664</v>
      </c>
    </row>
    <row r="1965" spans="1:20" ht="43.2" hidden="1" x14ac:dyDescent="0.3">
      <c r="A1965">
        <v>3489</v>
      </c>
      <c r="B1965" s="3" t="s">
        <v>3487</v>
      </c>
      <c r="C1965" s="3" t="s">
        <v>7598</v>
      </c>
      <c r="D1965">
        <v>5000</v>
      </c>
      <c r="E1965">
        <v>5635</v>
      </c>
      <c r="F1965" t="s">
        <v>8218</v>
      </c>
      <c r="G1965" t="s">
        <v>8224</v>
      </c>
      <c r="H1965" t="s">
        <v>8246</v>
      </c>
      <c r="I1965">
        <v>1400965200</v>
      </c>
      <c r="J1965">
        <v>1398352531</v>
      </c>
      <c r="K1965" t="b">
        <v>0</v>
      </c>
      <c r="L1965">
        <v>72</v>
      </c>
      <c r="M1965" t="b">
        <v>1</v>
      </c>
      <c r="N1965" t="s">
        <v>8270</v>
      </c>
      <c r="O1965" s="5">
        <f>((E1965/D1965) *100)</f>
        <v>112.7</v>
      </c>
      <c r="P1965" s="6">
        <f>IF(L1965 = 0, 0, E1965/L1965)</f>
        <v>78.263888888888886</v>
      </c>
      <c r="Q1965" t="str">
        <f>MID(N1965,1,FIND("/",N1965,1)-1)</f>
        <v>theater</v>
      </c>
      <c r="R1965" t="str">
        <f>MID(N1965,FIND("/",N1965,1)+1,LEN(N1965))</f>
        <v>plays</v>
      </c>
      <c r="S1965" s="10">
        <f>(((J1965/60)/60)/24)+DATE(1970,1,1)+(-5/24)</f>
        <v>41753.427442129629</v>
      </c>
      <c r="T1965" s="10">
        <f>(((I1965/60)/60)/24)+DATE(1970,1,1)+(-5/24)</f>
        <v>41783.666666666664</v>
      </c>
    </row>
    <row r="1966" spans="1:20" ht="43.2" hidden="1" x14ac:dyDescent="0.3">
      <c r="A1966">
        <v>1215</v>
      </c>
      <c r="B1966" s="3" t="s">
        <v>1215</v>
      </c>
      <c r="C1966" s="3" t="s">
        <v>5324</v>
      </c>
      <c r="D1966">
        <v>5000</v>
      </c>
      <c r="E1966">
        <v>39304.01</v>
      </c>
      <c r="F1966" t="s">
        <v>8218</v>
      </c>
      <c r="G1966" t="s">
        <v>8223</v>
      </c>
      <c r="H1966" t="s">
        <v>8245</v>
      </c>
      <c r="I1966">
        <v>1401487756</v>
      </c>
      <c r="J1966">
        <v>1398895756</v>
      </c>
      <c r="K1966" t="b">
        <v>0</v>
      </c>
      <c r="L1966">
        <v>549</v>
      </c>
      <c r="M1966" t="b">
        <v>1</v>
      </c>
      <c r="N1966" t="s">
        <v>8284</v>
      </c>
      <c r="O1966" s="5">
        <f>((E1966/D1966) *100)</f>
        <v>786.0802000000001</v>
      </c>
      <c r="P1966" s="6">
        <f>IF(L1966 = 0, 0, E1966/L1966)</f>
        <v>71.592003642987251</v>
      </c>
      <c r="Q1966" t="str">
        <f>MID(N1966,1,FIND("/",N1966,1)-1)</f>
        <v>photography</v>
      </c>
      <c r="R1966" t="str">
        <f>MID(N1966,FIND("/",N1966,1)+1,LEN(N1966))</f>
        <v>photobooks</v>
      </c>
      <c r="S1966" s="10">
        <f>(((J1966/60)/60)/24)+DATE(1970,1,1)+(-5/24)</f>
        <v>41759.714768518512</v>
      </c>
      <c r="T1966" s="10">
        <f>(((I1966/60)/60)/24)+DATE(1970,1,1)+(-5/24)</f>
        <v>41789.714768518512</v>
      </c>
    </row>
    <row r="1967" spans="1:20" ht="43.2" hidden="1" x14ac:dyDescent="0.3">
      <c r="A1967">
        <v>3843</v>
      </c>
      <c r="B1967" s="3" t="s">
        <v>3839</v>
      </c>
      <c r="C1967" s="3" t="s">
        <v>7951</v>
      </c>
      <c r="D1967">
        <v>5000</v>
      </c>
      <c r="E1967">
        <v>1065</v>
      </c>
      <c r="F1967" t="s">
        <v>8220</v>
      </c>
      <c r="G1967" t="s">
        <v>8223</v>
      </c>
      <c r="H1967" t="s">
        <v>8245</v>
      </c>
      <c r="I1967">
        <v>1401587064</v>
      </c>
      <c r="J1967">
        <v>1399427064</v>
      </c>
      <c r="K1967" t="b">
        <v>1</v>
      </c>
      <c r="L1967">
        <v>19</v>
      </c>
      <c r="M1967" t="b">
        <v>0</v>
      </c>
      <c r="N1967" t="s">
        <v>8270</v>
      </c>
      <c r="O1967" s="5">
        <f>((E1967/D1967) *100)</f>
        <v>21.3</v>
      </c>
      <c r="P1967" s="6">
        <f>IF(L1967 = 0, 0, E1967/L1967)</f>
        <v>56.05263157894737</v>
      </c>
      <c r="Q1967" t="str">
        <f>MID(N1967,1,FIND("/",N1967,1)-1)</f>
        <v>theater</v>
      </c>
      <c r="R1967" t="str">
        <f>MID(N1967,FIND("/",N1967,1)+1,LEN(N1967))</f>
        <v>plays</v>
      </c>
      <c r="S1967" s="10">
        <f>(((J1967/60)/60)/24)+DATE(1970,1,1)+(-5/24)</f>
        <v>41765.864166666666</v>
      </c>
      <c r="T1967" s="10">
        <f>(((I1967/60)/60)/24)+DATE(1970,1,1)+(-5/24)</f>
        <v>41790.864166666666</v>
      </c>
    </row>
    <row r="1968" spans="1:20" ht="43.2" hidden="1" x14ac:dyDescent="0.3">
      <c r="A1968">
        <v>4055</v>
      </c>
      <c r="B1968" s="3" t="s">
        <v>4050</v>
      </c>
      <c r="C1968" s="3" t="s">
        <v>8158</v>
      </c>
      <c r="D1968">
        <v>5000</v>
      </c>
      <c r="E1968">
        <v>881</v>
      </c>
      <c r="F1968" t="s">
        <v>8220</v>
      </c>
      <c r="G1968" t="s">
        <v>8224</v>
      </c>
      <c r="H1968" t="s">
        <v>8246</v>
      </c>
      <c r="I1968">
        <v>1403192031</v>
      </c>
      <c r="J1968">
        <v>1400600031</v>
      </c>
      <c r="K1968" t="b">
        <v>0</v>
      </c>
      <c r="L1968">
        <v>21</v>
      </c>
      <c r="M1968" t="b">
        <v>0</v>
      </c>
      <c r="N1968" t="s">
        <v>8270</v>
      </c>
      <c r="O1968" s="5">
        <f>((E1968/D1968) *100)</f>
        <v>17.62</v>
      </c>
      <c r="P1968" s="6">
        <f>IF(L1968 = 0, 0, E1968/L1968)</f>
        <v>41.952380952380949</v>
      </c>
      <c r="Q1968" t="str">
        <f>MID(N1968,1,FIND("/",N1968,1)-1)</f>
        <v>theater</v>
      </c>
      <c r="R1968" t="str">
        <f>MID(N1968,FIND("/",N1968,1)+1,LEN(N1968))</f>
        <v>plays</v>
      </c>
      <c r="S1968" s="10">
        <f>(((J1968/60)/60)/24)+DATE(1970,1,1)+(-5/24)</f>
        <v>41779.44017361111</v>
      </c>
      <c r="T1968" s="10">
        <f>(((I1968/60)/60)/24)+DATE(1970,1,1)+(-5/24)</f>
        <v>41809.44017361111</v>
      </c>
    </row>
    <row r="1969" spans="1:20" ht="43.2" hidden="1" x14ac:dyDescent="0.3">
      <c r="A1969">
        <v>2852</v>
      </c>
      <c r="B1969" s="3" t="s">
        <v>2851</v>
      </c>
      <c r="C1969" s="3" t="s">
        <v>6961</v>
      </c>
      <c r="D1969">
        <v>5000</v>
      </c>
      <c r="E1969">
        <v>95</v>
      </c>
      <c r="F1969" t="s">
        <v>8220</v>
      </c>
      <c r="G1969" t="s">
        <v>8223</v>
      </c>
      <c r="H1969" t="s">
        <v>8245</v>
      </c>
      <c r="I1969">
        <v>1403312703</v>
      </c>
      <c r="J1969">
        <v>1400720703</v>
      </c>
      <c r="K1969" t="b">
        <v>0</v>
      </c>
      <c r="L1969">
        <v>6</v>
      </c>
      <c r="M1969" t="b">
        <v>0</v>
      </c>
      <c r="N1969" t="s">
        <v>8270</v>
      </c>
      <c r="O1969" s="5">
        <f>((E1969/D1969) *100)</f>
        <v>1.9</v>
      </c>
      <c r="P1969" s="6">
        <f>IF(L1969 = 0, 0, E1969/L1969)</f>
        <v>15.833333333333334</v>
      </c>
      <c r="Q1969" t="str">
        <f>MID(N1969,1,FIND("/",N1969,1)-1)</f>
        <v>theater</v>
      </c>
      <c r="R1969" t="str">
        <f>MID(N1969,FIND("/",N1969,1)+1,LEN(N1969))</f>
        <v>plays</v>
      </c>
      <c r="S1969" s="10">
        <f>(((J1969/60)/60)/24)+DATE(1970,1,1)+(-5/24)</f>
        <v>41780.836840277778</v>
      </c>
      <c r="T1969" s="10">
        <f>(((I1969/60)/60)/24)+DATE(1970,1,1)+(-5/24)</f>
        <v>41810.836840277778</v>
      </c>
    </row>
    <row r="1970" spans="1:20" ht="43.2" hidden="1" x14ac:dyDescent="0.3">
      <c r="A1970">
        <v>3687</v>
      </c>
      <c r="B1970" s="3" t="s">
        <v>3683</v>
      </c>
      <c r="C1970" s="3" t="s">
        <v>7796</v>
      </c>
      <c r="D1970">
        <v>5000</v>
      </c>
      <c r="E1970">
        <v>5012.25</v>
      </c>
      <c r="F1970" t="s">
        <v>8218</v>
      </c>
      <c r="G1970" t="s">
        <v>8223</v>
      </c>
      <c r="H1970" t="s">
        <v>8245</v>
      </c>
      <c r="I1970">
        <v>1403846055</v>
      </c>
      <c r="J1970">
        <v>1401254055</v>
      </c>
      <c r="K1970" t="b">
        <v>0</v>
      </c>
      <c r="L1970">
        <v>25</v>
      </c>
      <c r="M1970" t="b">
        <v>1</v>
      </c>
      <c r="N1970" t="s">
        <v>8270</v>
      </c>
      <c r="O1970" s="5">
        <f>((E1970/D1970) *100)</f>
        <v>100.245</v>
      </c>
      <c r="P1970" s="6">
        <f>IF(L1970 = 0, 0, E1970/L1970)</f>
        <v>200.49</v>
      </c>
      <c r="Q1970" t="str">
        <f>MID(N1970,1,FIND("/",N1970,1)-1)</f>
        <v>theater</v>
      </c>
      <c r="R1970" t="str">
        <f>MID(N1970,FIND("/",N1970,1)+1,LEN(N1970))</f>
        <v>plays</v>
      </c>
      <c r="S1970" s="10">
        <f>(((J1970/60)/60)/24)+DATE(1970,1,1)+(-5/24)</f>
        <v>41787.009895833333</v>
      </c>
      <c r="T1970" s="10">
        <f>(((I1970/60)/60)/24)+DATE(1970,1,1)+(-5/24)</f>
        <v>41817.009895833333</v>
      </c>
    </row>
    <row r="1971" spans="1:20" ht="43.2" hidden="1" x14ac:dyDescent="0.3">
      <c r="A1971">
        <v>759</v>
      </c>
      <c r="B1971" s="3" t="s">
        <v>759</v>
      </c>
      <c r="C1971" s="3" t="s">
        <v>4868</v>
      </c>
      <c r="D1971">
        <v>5000</v>
      </c>
      <c r="E1971">
        <v>5096</v>
      </c>
      <c r="F1971" t="s">
        <v>8218</v>
      </c>
      <c r="G1971" t="s">
        <v>8224</v>
      </c>
      <c r="H1971" t="s">
        <v>8246</v>
      </c>
      <c r="I1971">
        <v>1404892539</v>
      </c>
      <c r="J1971">
        <v>1401436539</v>
      </c>
      <c r="K1971" t="b">
        <v>0</v>
      </c>
      <c r="L1971">
        <v>99</v>
      </c>
      <c r="M1971" t="b">
        <v>1</v>
      </c>
      <c r="N1971" t="s">
        <v>8273</v>
      </c>
      <c r="O1971" s="5">
        <f>((E1971/D1971) *100)</f>
        <v>101.92000000000002</v>
      </c>
      <c r="P1971" s="6">
        <f>IF(L1971 = 0, 0, E1971/L1971)</f>
        <v>51.474747474747474</v>
      </c>
      <c r="Q1971" t="str">
        <f>MID(N1971,1,FIND("/",N1971,1)-1)</f>
        <v>publishing</v>
      </c>
      <c r="R1971" t="str">
        <f>MID(N1971,FIND("/",N1971,1)+1,LEN(N1971))</f>
        <v>nonfiction</v>
      </c>
      <c r="S1971" s="10">
        <f>(((J1971/60)/60)/24)+DATE(1970,1,1)+(-5/24)</f>
        <v>41789.121979166666</v>
      </c>
      <c r="T1971" s="10">
        <f>(((I1971/60)/60)/24)+DATE(1970,1,1)+(-5/24)</f>
        <v>41829.121979166666</v>
      </c>
    </row>
    <row r="1972" spans="1:20" ht="43.2" hidden="1" x14ac:dyDescent="0.3">
      <c r="A1972">
        <v>3612</v>
      </c>
      <c r="B1972" s="3" t="s">
        <v>3610</v>
      </c>
      <c r="C1972" s="3" t="s">
        <v>7721</v>
      </c>
      <c r="D1972">
        <v>5000</v>
      </c>
      <c r="E1972">
        <v>7220</v>
      </c>
      <c r="F1972" t="s">
        <v>8218</v>
      </c>
      <c r="G1972" t="s">
        <v>8228</v>
      </c>
      <c r="H1972" t="s">
        <v>8250</v>
      </c>
      <c r="I1972">
        <v>1402334811</v>
      </c>
      <c r="J1972">
        <v>1401470811</v>
      </c>
      <c r="K1972" t="b">
        <v>0</v>
      </c>
      <c r="L1972">
        <v>57</v>
      </c>
      <c r="M1972" t="b">
        <v>1</v>
      </c>
      <c r="N1972" t="s">
        <v>8270</v>
      </c>
      <c r="O1972" s="5">
        <f>((E1972/D1972) *100)</f>
        <v>144.4</v>
      </c>
      <c r="P1972" s="6">
        <f>IF(L1972 = 0, 0, E1972/L1972)</f>
        <v>126.66666666666667</v>
      </c>
      <c r="Q1972" t="str">
        <f>MID(N1972,1,FIND("/",N1972,1)-1)</f>
        <v>theater</v>
      </c>
      <c r="R1972" t="str">
        <f>MID(N1972,FIND("/",N1972,1)+1,LEN(N1972))</f>
        <v>plays</v>
      </c>
      <c r="S1972" s="10">
        <f>(((J1972/60)/60)/24)+DATE(1970,1,1)+(-5/24)</f>
        <v>41789.518645833334</v>
      </c>
      <c r="T1972" s="10">
        <f>(((I1972/60)/60)/24)+DATE(1970,1,1)+(-5/24)</f>
        <v>41799.518645833334</v>
      </c>
    </row>
    <row r="1973" spans="1:20" ht="43.2" hidden="1" x14ac:dyDescent="0.3">
      <c r="A1973">
        <v>1600</v>
      </c>
      <c r="B1973" s="3" t="s">
        <v>1600</v>
      </c>
      <c r="C1973" s="3" t="s">
        <v>5709</v>
      </c>
      <c r="D1973">
        <v>5000</v>
      </c>
      <c r="E1973">
        <v>367</v>
      </c>
      <c r="F1973" t="s">
        <v>8220</v>
      </c>
      <c r="G1973" t="s">
        <v>8223</v>
      </c>
      <c r="H1973" t="s">
        <v>8245</v>
      </c>
      <c r="I1973">
        <v>1405401060</v>
      </c>
      <c r="J1973">
        <v>1401585752</v>
      </c>
      <c r="K1973" t="b">
        <v>0</v>
      </c>
      <c r="L1973">
        <v>9</v>
      </c>
      <c r="M1973" t="b">
        <v>0</v>
      </c>
      <c r="N1973" t="s">
        <v>8290</v>
      </c>
      <c r="O1973" s="5">
        <f>((E1973/D1973) *100)</f>
        <v>7.3400000000000007</v>
      </c>
      <c r="P1973" s="6">
        <f>IF(L1973 = 0, 0, E1973/L1973)</f>
        <v>40.777777777777779</v>
      </c>
      <c r="Q1973" t="str">
        <f>MID(N1973,1,FIND("/",N1973,1)-1)</f>
        <v>photography</v>
      </c>
      <c r="R1973" t="str">
        <f>MID(N1973,FIND("/",N1973,1)+1,LEN(N1973))</f>
        <v>places</v>
      </c>
      <c r="S1973" s="10">
        <f>(((J1973/60)/60)/24)+DATE(1970,1,1)+(-5/24)</f>
        <v>41790.848981481482</v>
      </c>
      <c r="T1973" s="10">
        <f>(((I1973/60)/60)/24)+DATE(1970,1,1)+(-5/24)</f>
        <v>41835.007638888885</v>
      </c>
    </row>
    <row r="1974" spans="1:20" ht="43.2" hidden="1" x14ac:dyDescent="0.3">
      <c r="A1974">
        <v>1614</v>
      </c>
      <c r="B1974" s="3" t="s">
        <v>1614</v>
      </c>
      <c r="C1974" s="3" t="s">
        <v>5723</v>
      </c>
      <c r="D1974">
        <v>5000</v>
      </c>
      <c r="E1974">
        <v>5135</v>
      </c>
      <c r="F1974" t="s">
        <v>8218</v>
      </c>
      <c r="G1974" t="s">
        <v>8223</v>
      </c>
      <c r="H1974" t="s">
        <v>8245</v>
      </c>
      <c r="I1974">
        <v>1407085200</v>
      </c>
      <c r="J1974">
        <v>1401924769</v>
      </c>
      <c r="K1974" t="b">
        <v>0</v>
      </c>
      <c r="L1974">
        <v>77</v>
      </c>
      <c r="M1974" t="b">
        <v>1</v>
      </c>
      <c r="N1974" t="s">
        <v>8275</v>
      </c>
      <c r="O1974" s="5">
        <f>((E1974/D1974) *100)</f>
        <v>102.69999999999999</v>
      </c>
      <c r="P1974" s="6">
        <f>IF(L1974 = 0, 0, E1974/L1974)</f>
        <v>66.688311688311686</v>
      </c>
      <c r="Q1974" t="str">
        <f>MID(N1974,1,FIND("/",N1974,1)-1)</f>
        <v>music</v>
      </c>
      <c r="R1974" t="str">
        <f>MID(N1974,FIND("/",N1974,1)+1,LEN(N1974))</f>
        <v>rock</v>
      </c>
      <c r="S1974" s="10">
        <f>(((J1974/60)/60)/24)+DATE(1970,1,1)+(-5/24)</f>
        <v>41794.772789351846</v>
      </c>
      <c r="T1974" s="10">
        <f>(((I1974/60)/60)/24)+DATE(1970,1,1)+(-5/24)</f>
        <v>41854.5</v>
      </c>
    </row>
    <row r="1975" spans="1:20" ht="43.2" hidden="1" x14ac:dyDescent="0.3">
      <c r="A1975">
        <v>917</v>
      </c>
      <c r="B1975" s="3" t="s">
        <v>917</v>
      </c>
      <c r="C1975" s="3" t="s">
        <v>5026</v>
      </c>
      <c r="D1975">
        <v>5000</v>
      </c>
      <c r="E1975">
        <v>30</v>
      </c>
      <c r="F1975" t="s">
        <v>8220</v>
      </c>
      <c r="G1975" t="s">
        <v>8223</v>
      </c>
      <c r="H1975" t="s">
        <v>8245</v>
      </c>
      <c r="I1975">
        <v>1405305000</v>
      </c>
      <c r="J1975">
        <v>1402612730</v>
      </c>
      <c r="K1975" t="b">
        <v>0</v>
      </c>
      <c r="L1975">
        <v>1</v>
      </c>
      <c r="M1975" t="b">
        <v>0</v>
      </c>
      <c r="N1975" t="s">
        <v>8277</v>
      </c>
      <c r="O1975" s="5">
        <f>((E1975/D1975) *100)</f>
        <v>0.6</v>
      </c>
      <c r="P1975" s="6">
        <f>IF(L1975 = 0, 0, E1975/L1975)</f>
        <v>30</v>
      </c>
      <c r="Q1975" t="str">
        <f>MID(N1975,1,FIND("/",N1975,1)-1)</f>
        <v>music</v>
      </c>
      <c r="R1975" t="str">
        <f>MID(N1975,FIND("/",N1975,1)+1,LEN(N1975))</f>
        <v>jazz</v>
      </c>
      <c r="S1975" s="10">
        <f>(((J1975/60)/60)/24)+DATE(1970,1,1)+(-5/24)</f>
        <v>41802.735300925924</v>
      </c>
      <c r="T1975" s="10">
        <f>(((I1975/60)/60)/24)+DATE(1970,1,1)+(-5/24)</f>
        <v>41833.895833333328</v>
      </c>
    </row>
    <row r="1976" spans="1:20" ht="43.2" hidden="1" x14ac:dyDescent="0.3">
      <c r="A1976">
        <v>628</v>
      </c>
      <c r="B1976" s="3" t="s">
        <v>628</v>
      </c>
      <c r="C1976" s="3" t="s">
        <v>4737</v>
      </c>
      <c r="D1976">
        <v>5000</v>
      </c>
      <c r="E1976">
        <v>0</v>
      </c>
      <c r="F1976" t="s">
        <v>8219</v>
      </c>
      <c r="G1976" t="s">
        <v>8223</v>
      </c>
      <c r="H1976" t="s">
        <v>8245</v>
      </c>
      <c r="I1976">
        <v>1405269457</v>
      </c>
      <c r="J1976">
        <v>1402677457</v>
      </c>
      <c r="K1976" t="b">
        <v>0</v>
      </c>
      <c r="L1976">
        <v>0</v>
      </c>
      <c r="M1976" t="b">
        <v>0</v>
      </c>
      <c r="N1976" t="s">
        <v>8271</v>
      </c>
      <c r="O1976" s="5">
        <f>((E1976/D1976) *100)</f>
        <v>0</v>
      </c>
      <c r="P1976" s="6">
        <f>IF(L1976 = 0, 0, E1976/L1976)</f>
        <v>0</v>
      </c>
      <c r="Q1976" t="str">
        <f>MID(N1976,1,FIND("/",N1976,1)-1)</f>
        <v>technology</v>
      </c>
      <c r="R1976" t="str">
        <f>MID(N1976,FIND("/",N1976,1)+1,LEN(N1976))</f>
        <v>web</v>
      </c>
      <c r="S1976" s="10">
        <f>(((J1976/60)/60)/24)+DATE(1970,1,1)+(-5/24)</f>
        <v>41803.484456018516</v>
      </c>
      <c r="T1976" s="10">
        <f>(((I1976/60)/60)/24)+DATE(1970,1,1)+(-5/24)</f>
        <v>41833.484456018516</v>
      </c>
    </row>
    <row r="1977" spans="1:20" ht="43.2" hidden="1" x14ac:dyDescent="0.3">
      <c r="A1977">
        <v>3351</v>
      </c>
      <c r="B1977" s="3" t="s">
        <v>3349</v>
      </c>
      <c r="C1977" s="3" t="s">
        <v>7460</v>
      </c>
      <c r="D1977">
        <v>5000</v>
      </c>
      <c r="E1977">
        <v>5055</v>
      </c>
      <c r="F1977" t="s">
        <v>8218</v>
      </c>
      <c r="G1977" t="s">
        <v>8224</v>
      </c>
      <c r="H1977" t="s">
        <v>8246</v>
      </c>
      <c r="I1977">
        <v>1406113200</v>
      </c>
      <c r="J1977">
        <v>1402910965</v>
      </c>
      <c r="K1977" t="b">
        <v>0</v>
      </c>
      <c r="L1977">
        <v>54</v>
      </c>
      <c r="M1977" t="b">
        <v>1</v>
      </c>
      <c r="N1977" t="s">
        <v>8270</v>
      </c>
      <c r="O1977" s="5">
        <f>((E1977/D1977) *100)</f>
        <v>101.1</v>
      </c>
      <c r="P1977" s="6">
        <f>IF(L1977 = 0, 0, E1977/L1977)</f>
        <v>93.611111111111114</v>
      </c>
      <c r="Q1977" t="str">
        <f>MID(N1977,1,FIND("/",N1977,1)-1)</f>
        <v>theater</v>
      </c>
      <c r="R1977" t="str">
        <f>MID(N1977,FIND("/",N1977,1)+1,LEN(N1977))</f>
        <v>plays</v>
      </c>
      <c r="S1977" s="10">
        <f>(((J1977/60)/60)/24)+DATE(1970,1,1)+(-5/24)</f>
        <v>41806.187094907407</v>
      </c>
      <c r="T1977" s="10">
        <f>(((I1977/60)/60)/24)+DATE(1970,1,1)+(-5/24)</f>
        <v>41843.25</v>
      </c>
    </row>
    <row r="1978" spans="1:20" ht="43.2" hidden="1" x14ac:dyDescent="0.3">
      <c r="A1978">
        <v>2232</v>
      </c>
      <c r="B1978" s="3" t="s">
        <v>2232</v>
      </c>
      <c r="C1978" s="3" t="s">
        <v>6341</v>
      </c>
      <c r="D1978">
        <v>5000</v>
      </c>
      <c r="E1978">
        <v>24790</v>
      </c>
      <c r="F1978" t="s">
        <v>8218</v>
      </c>
      <c r="G1978" t="s">
        <v>8223</v>
      </c>
      <c r="H1978" t="s">
        <v>8245</v>
      </c>
      <c r="I1978">
        <v>1405738800</v>
      </c>
      <c r="J1978">
        <v>1402945408</v>
      </c>
      <c r="K1978" t="b">
        <v>0</v>
      </c>
      <c r="L1978">
        <v>988</v>
      </c>
      <c r="M1978" t="b">
        <v>1</v>
      </c>
      <c r="N1978" t="s">
        <v>8296</v>
      </c>
      <c r="O1978" s="5">
        <f>((E1978/D1978) *100)</f>
        <v>495.8</v>
      </c>
      <c r="P1978" s="6">
        <f>IF(L1978 = 0, 0, E1978/L1978)</f>
        <v>25.091093117408906</v>
      </c>
      <c r="Q1978" t="str">
        <f>MID(N1978,1,FIND("/",N1978,1)-1)</f>
        <v>games</v>
      </c>
      <c r="R1978" t="str">
        <f>MID(N1978,FIND("/",N1978,1)+1,LEN(N1978))</f>
        <v>tabletop games</v>
      </c>
      <c r="S1978" s="10">
        <f>(((J1978/60)/60)/24)+DATE(1970,1,1)+(-5/24)</f>
        <v>41806.585740740738</v>
      </c>
      <c r="T1978" s="10">
        <f>(((I1978/60)/60)/24)+DATE(1970,1,1)+(-5/24)</f>
        <v>41838.916666666664</v>
      </c>
    </row>
    <row r="1979" spans="1:20" ht="43.2" hidden="1" x14ac:dyDescent="0.3">
      <c r="A1979">
        <v>3440</v>
      </c>
      <c r="B1979" s="3" t="s">
        <v>3438</v>
      </c>
      <c r="C1979" s="3" t="s">
        <v>7549</v>
      </c>
      <c r="D1979">
        <v>5000</v>
      </c>
      <c r="E1979">
        <v>5260.92</v>
      </c>
      <c r="F1979" t="s">
        <v>8218</v>
      </c>
      <c r="G1979" t="s">
        <v>8223</v>
      </c>
      <c r="H1979" t="s">
        <v>8245</v>
      </c>
      <c r="I1979">
        <v>1405095300</v>
      </c>
      <c r="J1979">
        <v>1403146628</v>
      </c>
      <c r="K1979" t="b">
        <v>0</v>
      </c>
      <c r="L1979">
        <v>82</v>
      </c>
      <c r="M1979" t="b">
        <v>1</v>
      </c>
      <c r="N1979" t="s">
        <v>8270</v>
      </c>
      <c r="O1979" s="5">
        <f>((E1979/D1979) *100)</f>
        <v>105.2184</v>
      </c>
      <c r="P1979" s="6">
        <f>IF(L1979 = 0, 0, E1979/L1979)</f>
        <v>64.157560975609755</v>
      </c>
      <c r="Q1979" t="str">
        <f>MID(N1979,1,FIND("/",N1979,1)-1)</f>
        <v>theater</v>
      </c>
      <c r="R1979" t="str">
        <f>MID(N1979,FIND("/",N1979,1)+1,LEN(N1979))</f>
        <v>plays</v>
      </c>
      <c r="S1979" s="10">
        <f>(((J1979/60)/60)/24)+DATE(1970,1,1)+(-5/24)</f>
        <v>41808.914675925924</v>
      </c>
      <c r="T1979" s="10">
        <f>(((I1979/60)/60)/24)+DATE(1970,1,1)+(-5/24)</f>
        <v>41831.46875</v>
      </c>
    </row>
    <row r="1980" spans="1:20" ht="28.8" hidden="1" x14ac:dyDescent="0.3">
      <c r="A1980">
        <v>1767</v>
      </c>
      <c r="B1980" s="3" t="s">
        <v>1767</v>
      </c>
      <c r="C1980" s="3" t="s">
        <v>5876</v>
      </c>
      <c r="D1980">
        <v>5000</v>
      </c>
      <c r="E1980">
        <v>2286</v>
      </c>
      <c r="F1980" t="s">
        <v>8220</v>
      </c>
      <c r="G1980" t="s">
        <v>8223</v>
      </c>
      <c r="H1980" t="s">
        <v>8245</v>
      </c>
      <c r="I1980">
        <v>1407080884</v>
      </c>
      <c r="J1980">
        <v>1404488884</v>
      </c>
      <c r="K1980" t="b">
        <v>1</v>
      </c>
      <c r="L1980">
        <v>39</v>
      </c>
      <c r="M1980" t="b">
        <v>0</v>
      </c>
      <c r="N1980" t="s">
        <v>8284</v>
      </c>
      <c r="O1980" s="5">
        <f>((E1980/D1980) *100)</f>
        <v>45.72</v>
      </c>
      <c r="P1980" s="6">
        <f>IF(L1980 = 0, 0, E1980/L1980)</f>
        <v>58.615384615384613</v>
      </c>
      <c r="Q1980" t="str">
        <f>MID(N1980,1,FIND("/",N1980,1)-1)</f>
        <v>photography</v>
      </c>
      <c r="R1980" t="str">
        <f>MID(N1980,FIND("/",N1980,1)+1,LEN(N1980))</f>
        <v>photobooks</v>
      </c>
      <c r="S1980" s="10">
        <f>(((J1980/60)/60)/24)+DATE(1970,1,1)+(-5/24)</f>
        <v>41824.450046296297</v>
      </c>
      <c r="T1980" s="10">
        <f>(((I1980/60)/60)/24)+DATE(1970,1,1)+(-5/24)</f>
        <v>41854.450046296297</v>
      </c>
    </row>
    <row r="1981" spans="1:20" ht="43.2" hidden="1" x14ac:dyDescent="0.3">
      <c r="A1981">
        <v>3208</v>
      </c>
      <c r="B1981" s="3" t="s">
        <v>3207</v>
      </c>
      <c r="C1981" s="3" t="s">
        <v>7317</v>
      </c>
      <c r="D1981">
        <v>5000</v>
      </c>
      <c r="E1981">
        <v>5175</v>
      </c>
      <c r="F1981" t="s">
        <v>8218</v>
      </c>
      <c r="G1981" t="s">
        <v>8223</v>
      </c>
      <c r="H1981" t="s">
        <v>8245</v>
      </c>
      <c r="I1981">
        <v>1406557877</v>
      </c>
      <c r="J1981">
        <v>1404743477</v>
      </c>
      <c r="K1981" t="b">
        <v>1</v>
      </c>
      <c r="L1981">
        <v>82</v>
      </c>
      <c r="M1981" t="b">
        <v>1</v>
      </c>
      <c r="N1981" t="s">
        <v>8270</v>
      </c>
      <c r="O1981" s="5">
        <f>((E1981/D1981) *100)</f>
        <v>103.49999999999999</v>
      </c>
      <c r="P1981" s="6">
        <f>IF(L1981 = 0, 0, E1981/L1981)</f>
        <v>63.109756097560975</v>
      </c>
      <c r="Q1981" t="str">
        <f>MID(N1981,1,FIND("/",N1981,1)-1)</f>
        <v>theater</v>
      </c>
      <c r="R1981" t="str">
        <f>MID(N1981,FIND("/",N1981,1)+1,LEN(N1981))</f>
        <v>plays</v>
      </c>
      <c r="S1981" s="10">
        <f>(((J1981/60)/60)/24)+DATE(1970,1,1)+(-5/24)</f>
        <v>41827.396724537037</v>
      </c>
      <c r="T1981" s="10">
        <f>(((I1981/60)/60)/24)+DATE(1970,1,1)+(-5/24)</f>
        <v>41848.396724537037</v>
      </c>
    </row>
    <row r="1982" spans="1:20" ht="43.2" hidden="1" x14ac:dyDescent="0.3">
      <c r="A1982">
        <v>3335</v>
      </c>
      <c r="B1982" s="3" t="s">
        <v>3334</v>
      </c>
      <c r="C1982" s="3" t="s">
        <v>7444</v>
      </c>
      <c r="D1982">
        <v>5000</v>
      </c>
      <c r="E1982">
        <v>5016</v>
      </c>
      <c r="F1982" t="s">
        <v>8218</v>
      </c>
      <c r="G1982" t="s">
        <v>8224</v>
      </c>
      <c r="H1982" t="s">
        <v>8246</v>
      </c>
      <c r="I1982">
        <v>1407106800</v>
      </c>
      <c r="J1982">
        <v>1404749446</v>
      </c>
      <c r="K1982" t="b">
        <v>0</v>
      </c>
      <c r="L1982">
        <v>63</v>
      </c>
      <c r="M1982" t="b">
        <v>1</v>
      </c>
      <c r="N1982" t="s">
        <v>8270</v>
      </c>
      <c r="O1982" s="5">
        <f>((E1982/D1982) *100)</f>
        <v>100.32000000000001</v>
      </c>
      <c r="P1982" s="6">
        <f>IF(L1982 = 0, 0, E1982/L1982)</f>
        <v>79.61904761904762</v>
      </c>
      <c r="Q1982" t="str">
        <f>MID(N1982,1,FIND("/",N1982,1)-1)</f>
        <v>theater</v>
      </c>
      <c r="R1982" t="str">
        <f>MID(N1982,FIND("/",N1982,1)+1,LEN(N1982))</f>
        <v>plays</v>
      </c>
      <c r="S1982" s="10">
        <f>(((J1982/60)/60)/24)+DATE(1970,1,1)+(-5/24)</f>
        <v>41827.465810185182</v>
      </c>
      <c r="T1982" s="10">
        <f>(((I1982/60)/60)/24)+DATE(1970,1,1)+(-5/24)</f>
        <v>41854.75</v>
      </c>
    </row>
    <row r="1983" spans="1:20" ht="43.2" hidden="1" x14ac:dyDescent="0.3">
      <c r="A1983">
        <v>2964</v>
      </c>
      <c r="B1983" s="3" t="s">
        <v>2963</v>
      </c>
      <c r="C1983" s="3" t="s">
        <v>7073</v>
      </c>
      <c r="D1983">
        <v>5000</v>
      </c>
      <c r="E1983">
        <v>5035.6899999999996</v>
      </c>
      <c r="F1983" t="s">
        <v>8218</v>
      </c>
      <c r="G1983" t="s">
        <v>8223</v>
      </c>
      <c r="H1983" t="s">
        <v>8245</v>
      </c>
      <c r="I1983">
        <v>1407360720</v>
      </c>
      <c r="J1983">
        <v>1404769819</v>
      </c>
      <c r="K1983" t="b">
        <v>0</v>
      </c>
      <c r="L1983">
        <v>196</v>
      </c>
      <c r="M1983" t="b">
        <v>1</v>
      </c>
      <c r="N1983" t="s">
        <v>8270</v>
      </c>
      <c r="O1983" s="5">
        <f>((E1983/D1983) *100)</f>
        <v>100.71379999999999</v>
      </c>
      <c r="P1983" s="6">
        <f>IF(L1983 = 0, 0, E1983/L1983)</f>
        <v>25.692295918367346</v>
      </c>
      <c r="Q1983" t="str">
        <f>MID(N1983,1,FIND("/",N1983,1)-1)</f>
        <v>theater</v>
      </c>
      <c r="R1983" t="str">
        <f>MID(N1983,FIND("/",N1983,1)+1,LEN(N1983))</f>
        <v>plays</v>
      </c>
      <c r="S1983" s="10">
        <f>(((J1983/60)/60)/24)+DATE(1970,1,1)+(-5/24)</f>
        <v>41827.701608796291</v>
      </c>
      <c r="T1983" s="10">
        <f>(((I1983/60)/60)/24)+DATE(1970,1,1)+(-5/24)</f>
        <v>41857.688888888886</v>
      </c>
    </row>
    <row r="1984" spans="1:20" ht="43.2" hidden="1" x14ac:dyDescent="0.3">
      <c r="A1984">
        <v>3857</v>
      </c>
      <c r="B1984" s="3" t="s">
        <v>3853</v>
      </c>
      <c r="C1984" s="3" t="s">
        <v>7965</v>
      </c>
      <c r="D1984">
        <v>5000</v>
      </c>
      <c r="E1984">
        <v>260</v>
      </c>
      <c r="F1984" t="s">
        <v>8220</v>
      </c>
      <c r="G1984" t="s">
        <v>8223</v>
      </c>
      <c r="H1984" t="s">
        <v>8245</v>
      </c>
      <c r="I1984">
        <v>1406913120</v>
      </c>
      <c r="J1984">
        <v>1404927690</v>
      </c>
      <c r="K1984" t="b">
        <v>0</v>
      </c>
      <c r="L1984">
        <v>4</v>
      </c>
      <c r="M1984" t="b">
        <v>0</v>
      </c>
      <c r="N1984" t="s">
        <v>8270</v>
      </c>
      <c r="O1984" s="5">
        <f>((E1984/D1984) *100)</f>
        <v>5.2</v>
      </c>
      <c r="P1984" s="6">
        <f>IF(L1984 = 0, 0, E1984/L1984)</f>
        <v>65</v>
      </c>
      <c r="Q1984" t="str">
        <f>MID(N1984,1,FIND("/",N1984,1)-1)</f>
        <v>theater</v>
      </c>
      <c r="R1984" t="str">
        <f>MID(N1984,FIND("/",N1984,1)+1,LEN(N1984))</f>
        <v>plays</v>
      </c>
      <c r="S1984" s="10">
        <f>(((J1984/60)/60)/24)+DATE(1970,1,1)+(-5/24)</f>
        <v>41829.528819444444</v>
      </c>
      <c r="T1984" s="10">
        <f>(((I1984/60)/60)/24)+DATE(1970,1,1)+(-5/24)</f>
        <v>41852.508333333331</v>
      </c>
    </row>
    <row r="1985" spans="1:20" ht="57.6" hidden="1" x14ac:dyDescent="0.3">
      <c r="A1985">
        <v>1458</v>
      </c>
      <c r="B1985" s="3" t="s">
        <v>1458</v>
      </c>
      <c r="C1985" s="3" t="s">
        <v>5567</v>
      </c>
      <c r="D1985">
        <v>5000</v>
      </c>
      <c r="E1985">
        <v>0</v>
      </c>
      <c r="F1985" t="s">
        <v>8219</v>
      </c>
      <c r="G1985" t="s">
        <v>8223</v>
      </c>
      <c r="H1985" t="s">
        <v>8245</v>
      </c>
      <c r="I1985">
        <v>1407729600</v>
      </c>
      <c r="J1985">
        <v>1405097760</v>
      </c>
      <c r="K1985" t="b">
        <v>0</v>
      </c>
      <c r="L1985">
        <v>0</v>
      </c>
      <c r="M1985" t="b">
        <v>0</v>
      </c>
      <c r="N1985" t="s">
        <v>8286</v>
      </c>
      <c r="O1985" s="5">
        <f>((E1985/D1985) *100)</f>
        <v>0</v>
      </c>
      <c r="P1985" s="6">
        <f>IF(L1985 = 0, 0, E1985/L1985)</f>
        <v>0</v>
      </c>
      <c r="Q1985" t="str">
        <f>MID(N1985,1,FIND("/",N1985,1)-1)</f>
        <v>publishing</v>
      </c>
      <c r="R1985" t="str">
        <f>MID(N1985,FIND("/",N1985,1)+1,LEN(N1985))</f>
        <v>translations</v>
      </c>
      <c r="S1985" s="10">
        <f>(((J1985/60)/60)/24)+DATE(1970,1,1)+(-5/24)</f>
        <v>41831.49722222222</v>
      </c>
      <c r="T1985" s="10">
        <f>(((I1985/60)/60)/24)+DATE(1970,1,1)+(-5/24)</f>
        <v>41861.958333333328</v>
      </c>
    </row>
    <row r="1986" spans="1:20" ht="43.2" hidden="1" x14ac:dyDescent="0.3">
      <c r="A1986">
        <v>2693</v>
      </c>
      <c r="B1986" s="3" t="s">
        <v>2692</v>
      </c>
      <c r="C1986" s="3" t="s">
        <v>6802</v>
      </c>
      <c r="D1986">
        <v>5000</v>
      </c>
      <c r="E1986">
        <v>40</v>
      </c>
      <c r="F1986" t="s">
        <v>8220</v>
      </c>
      <c r="G1986" t="s">
        <v>8223</v>
      </c>
      <c r="H1986" t="s">
        <v>8245</v>
      </c>
      <c r="I1986">
        <v>1407899966</v>
      </c>
      <c r="J1986">
        <v>1405307966</v>
      </c>
      <c r="K1986" t="b">
        <v>0</v>
      </c>
      <c r="L1986">
        <v>3</v>
      </c>
      <c r="M1986" t="b">
        <v>0</v>
      </c>
      <c r="N1986" t="s">
        <v>8283</v>
      </c>
      <c r="O1986" s="5">
        <f>((E1986/D1986) *100)</f>
        <v>0.8</v>
      </c>
      <c r="P1986" s="6">
        <f>IF(L1986 = 0, 0, E1986/L1986)</f>
        <v>13.333333333333334</v>
      </c>
      <c r="Q1986" t="str">
        <f>MID(N1986,1,FIND("/",N1986,1)-1)</f>
        <v>food</v>
      </c>
      <c r="R1986" t="str">
        <f>MID(N1986,FIND("/",N1986,1)+1,LEN(N1986))</f>
        <v>food trucks</v>
      </c>
      <c r="S1986" s="10">
        <f>(((J1986/60)/60)/24)+DATE(1970,1,1)+(-5/24)</f>
        <v>41833.930162037032</v>
      </c>
      <c r="T1986" s="10">
        <f>(((I1986/60)/60)/24)+DATE(1970,1,1)+(-5/24)</f>
        <v>41863.930162037032</v>
      </c>
    </row>
    <row r="1987" spans="1:20" ht="57.6" hidden="1" x14ac:dyDescent="0.3">
      <c r="A1987">
        <v>4045</v>
      </c>
      <c r="B1987" s="3" t="s">
        <v>4040</v>
      </c>
      <c r="C1987" s="3" t="s">
        <v>8148</v>
      </c>
      <c r="D1987">
        <v>5000</v>
      </c>
      <c r="E1987">
        <v>1</v>
      </c>
      <c r="F1987" t="s">
        <v>8220</v>
      </c>
      <c r="G1987" t="s">
        <v>8225</v>
      </c>
      <c r="H1987" t="s">
        <v>8247</v>
      </c>
      <c r="I1987">
        <v>1408596589</v>
      </c>
      <c r="J1987">
        <v>1406004589</v>
      </c>
      <c r="K1987" t="b">
        <v>0</v>
      </c>
      <c r="L1987">
        <v>1</v>
      </c>
      <c r="M1987" t="b">
        <v>0</v>
      </c>
      <c r="N1987" t="s">
        <v>8270</v>
      </c>
      <c r="O1987" s="5">
        <f>((E1987/D1987) *100)</f>
        <v>0.02</v>
      </c>
      <c r="P1987" s="6">
        <f>IF(L1987 = 0, 0, E1987/L1987)</f>
        <v>1</v>
      </c>
      <c r="Q1987" t="str">
        <f>MID(N1987,1,FIND("/",N1987,1)-1)</f>
        <v>theater</v>
      </c>
      <c r="R1987" t="str">
        <f>MID(N1987,FIND("/",N1987,1)+1,LEN(N1987))</f>
        <v>plays</v>
      </c>
      <c r="S1987" s="10">
        <f>(((J1987/60)/60)/24)+DATE(1970,1,1)+(-5/24)</f>
        <v>41841.992928240739</v>
      </c>
      <c r="T1987" s="10">
        <f>(((I1987/60)/60)/24)+DATE(1970,1,1)+(-5/24)</f>
        <v>41871.992928240739</v>
      </c>
    </row>
    <row r="1988" spans="1:20" ht="43.2" hidden="1" x14ac:dyDescent="0.3">
      <c r="A1988">
        <v>1768</v>
      </c>
      <c r="B1988" s="3" t="s">
        <v>1768</v>
      </c>
      <c r="C1988" s="3" t="s">
        <v>5877</v>
      </c>
      <c r="D1988">
        <v>5000</v>
      </c>
      <c r="E1988">
        <v>187</v>
      </c>
      <c r="F1988" t="s">
        <v>8220</v>
      </c>
      <c r="G1988" t="s">
        <v>8223</v>
      </c>
      <c r="H1988" t="s">
        <v>8245</v>
      </c>
      <c r="I1988">
        <v>1411824444</v>
      </c>
      <c r="J1988">
        <v>1406640444</v>
      </c>
      <c r="K1988" t="b">
        <v>1</v>
      </c>
      <c r="L1988">
        <v>15</v>
      </c>
      <c r="M1988" t="b">
        <v>0</v>
      </c>
      <c r="N1988" t="s">
        <v>8284</v>
      </c>
      <c r="O1988" s="5">
        <f>((E1988/D1988) *100)</f>
        <v>3.74</v>
      </c>
      <c r="P1988" s="6">
        <f>IF(L1988 = 0, 0, E1988/L1988)</f>
        <v>12.466666666666667</v>
      </c>
      <c r="Q1988" t="str">
        <f>MID(N1988,1,FIND("/",N1988,1)-1)</f>
        <v>photography</v>
      </c>
      <c r="R1988" t="str">
        <f>MID(N1988,FIND("/",N1988,1)+1,LEN(N1988))</f>
        <v>photobooks</v>
      </c>
      <c r="S1988" s="10">
        <f>(((J1988/60)/60)/24)+DATE(1970,1,1)+(-5/24)</f>
        <v>41849.352361111109</v>
      </c>
      <c r="T1988" s="10">
        <f>(((I1988/60)/60)/24)+DATE(1970,1,1)+(-5/24)</f>
        <v>41909.352361111109</v>
      </c>
    </row>
    <row r="1989" spans="1:20" ht="43.2" hidden="1" x14ac:dyDescent="0.3">
      <c r="A1989">
        <v>3436</v>
      </c>
      <c r="B1989" s="3" t="s">
        <v>3434</v>
      </c>
      <c r="C1989" s="3" t="s">
        <v>7545</v>
      </c>
      <c r="D1989">
        <v>5000</v>
      </c>
      <c r="E1989">
        <v>5295</v>
      </c>
      <c r="F1989" t="s">
        <v>8218</v>
      </c>
      <c r="G1989" t="s">
        <v>8223</v>
      </c>
      <c r="H1989" t="s">
        <v>8245</v>
      </c>
      <c r="I1989">
        <v>1408638480</v>
      </c>
      <c r="J1989">
        <v>1406811593</v>
      </c>
      <c r="K1989" t="b">
        <v>0</v>
      </c>
      <c r="L1989">
        <v>37</v>
      </c>
      <c r="M1989" t="b">
        <v>1</v>
      </c>
      <c r="N1989" t="s">
        <v>8270</v>
      </c>
      <c r="O1989" s="5">
        <f>((E1989/D1989) *100)</f>
        <v>105.89999999999999</v>
      </c>
      <c r="P1989" s="6">
        <f>IF(L1989 = 0, 0, E1989/L1989)</f>
        <v>143.1081081081081</v>
      </c>
      <c r="Q1989" t="str">
        <f>MID(N1989,1,FIND("/",N1989,1)-1)</f>
        <v>theater</v>
      </c>
      <c r="R1989" t="str">
        <f>MID(N1989,FIND("/",N1989,1)+1,LEN(N1989))</f>
        <v>plays</v>
      </c>
      <c r="S1989" s="10">
        <f>(((J1989/60)/60)/24)+DATE(1970,1,1)+(-5/24)</f>
        <v>41851.333252314813</v>
      </c>
      <c r="T1989" s="10">
        <f>(((I1989/60)/60)/24)+DATE(1970,1,1)+(-5/24)</f>
        <v>41872.477777777778</v>
      </c>
    </row>
    <row r="1990" spans="1:20" ht="43.2" hidden="1" x14ac:dyDescent="0.3">
      <c r="A1990">
        <v>3742</v>
      </c>
      <c r="B1990" s="3" t="s">
        <v>3738</v>
      </c>
      <c r="C1990" s="3" t="s">
        <v>7851</v>
      </c>
      <c r="D1990">
        <v>5000</v>
      </c>
      <c r="E1990">
        <v>100</v>
      </c>
      <c r="F1990" t="s">
        <v>8220</v>
      </c>
      <c r="G1990" t="s">
        <v>8223</v>
      </c>
      <c r="H1990" t="s">
        <v>8245</v>
      </c>
      <c r="I1990">
        <v>1409980144</v>
      </c>
      <c r="J1990">
        <v>1407388144</v>
      </c>
      <c r="K1990" t="b">
        <v>0</v>
      </c>
      <c r="L1990">
        <v>4</v>
      </c>
      <c r="M1990" t="b">
        <v>0</v>
      </c>
      <c r="N1990" t="s">
        <v>8270</v>
      </c>
      <c r="O1990" s="5">
        <f>((E1990/D1990) *100)</f>
        <v>2</v>
      </c>
      <c r="P1990" s="6">
        <f>IF(L1990 = 0, 0, E1990/L1990)</f>
        <v>25</v>
      </c>
      <c r="Q1990" t="str">
        <f>MID(N1990,1,FIND("/",N1990,1)-1)</f>
        <v>theater</v>
      </c>
      <c r="R1990" t="str">
        <f>MID(N1990,FIND("/",N1990,1)+1,LEN(N1990))</f>
        <v>plays</v>
      </c>
      <c r="S1990" s="10">
        <f>(((J1990/60)/60)/24)+DATE(1970,1,1)+(-5/24)</f>
        <v>41858.006296296291</v>
      </c>
      <c r="T1990" s="10">
        <f>(((I1990/60)/60)/24)+DATE(1970,1,1)+(-5/24)</f>
        <v>41888.006296296291</v>
      </c>
    </row>
    <row r="1991" spans="1:20" ht="43.2" hidden="1" x14ac:dyDescent="0.3">
      <c r="A1991">
        <v>3199</v>
      </c>
      <c r="B1991" s="3" t="s">
        <v>3198</v>
      </c>
      <c r="C1991" s="3" t="s">
        <v>7308</v>
      </c>
      <c r="D1991">
        <v>5000</v>
      </c>
      <c r="E1991">
        <v>2608</v>
      </c>
      <c r="F1991" t="s">
        <v>8220</v>
      </c>
      <c r="G1991" t="s">
        <v>8223</v>
      </c>
      <c r="H1991" t="s">
        <v>8245</v>
      </c>
      <c r="I1991">
        <v>1410037200</v>
      </c>
      <c r="J1991">
        <v>1407435418</v>
      </c>
      <c r="K1991" t="b">
        <v>0</v>
      </c>
      <c r="L1991">
        <v>53</v>
      </c>
      <c r="M1991" t="b">
        <v>0</v>
      </c>
      <c r="N1991" t="s">
        <v>8304</v>
      </c>
      <c r="O1991" s="5">
        <f>((E1991/D1991) *100)</f>
        <v>52.16</v>
      </c>
      <c r="P1991" s="6">
        <f>IF(L1991 = 0, 0, E1991/L1991)</f>
        <v>49.20754716981132</v>
      </c>
      <c r="Q1991" t="str">
        <f>MID(N1991,1,FIND("/",N1991,1)-1)</f>
        <v>theater</v>
      </c>
      <c r="R1991" t="str">
        <f>MID(N1991,FIND("/",N1991,1)+1,LEN(N1991))</f>
        <v>musical</v>
      </c>
      <c r="S1991" s="10">
        <f>(((J1991/60)/60)/24)+DATE(1970,1,1)+(-5/24)</f>
        <v>41858.553449074068</v>
      </c>
      <c r="T1991" s="10">
        <f>(((I1991/60)/60)/24)+DATE(1970,1,1)+(-5/24)</f>
        <v>41888.666666666664</v>
      </c>
    </row>
    <row r="1992" spans="1:20" ht="43.2" hidden="1" x14ac:dyDescent="0.3">
      <c r="A1992">
        <v>2021</v>
      </c>
      <c r="B1992" s="3" t="s">
        <v>2021</v>
      </c>
      <c r="C1992" s="3" t="s">
        <v>6130</v>
      </c>
      <c r="D1992">
        <v>5000</v>
      </c>
      <c r="E1992">
        <v>14055</v>
      </c>
      <c r="F1992" t="s">
        <v>8218</v>
      </c>
      <c r="G1992" t="s">
        <v>8223</v>
      </c>
      <c r="H1992" t="s">
        <v>8245</v>
      </c>
      <c r="I1992">
        <v>1411522897</v>
      </c>
      <c r="J1992">
        <v>1407634897</v>
      </c>
      <c r="K1992" t="b">
        <v>1</v>
      </c>
      <c r="L1992">
        <v>95</v>
      </c>
      <c r="M1992" t="b">
        <v>1</v>
      </c>
      <c r="N1992" t="s">
        <v>8294</v>
      </c>
      <c r="O1992" s="5">
        <f>((E1992/D1992) *100)</f>
        <v>281.10000000000002</v>
      </c>
      <c r="P1992" s="6">
        <f>IF(L1992 = 0, 0, E1992/L1992)</f>
        <v>147.94736842105263</v>
      </c>
      <c r="Q1992" t="str">
        <f>MID(N1992,1,FIND("/",N1992,1)-1)</f>
        <v>technology</v>
      </c>
      <c r="R1992" t="str">
        <f>MID(N1992,FIND("/",N1992,1)+1,LEN(N1992))</f>
        <v>hardware</v>
      </c>
      <c r="S1992" s="10">
        <f>(((J1992/60)/60)/24)+DATE(1970,1,1)+(-5/24)</f>
        <v>41860.862233796295</v>
      </c>
      <c r="T1992" s="10">
        <f>(((I1992/60)/60)/24)+DATE(1970,1,1)+(-5/24)</f>
        <v>41905.862233796295</v>
      </c>
    </row>
    <row r="1993" spans="1:20" hidden="1" x14ac:dyDescent="0.3">
      <c r="A1993">
        <v>3868</v>
      </c>
      <c r="B1993" s="3" t="s">
        <v>3864</v>
      </c>
      <c r="C1993" s="3" t="s">
        <v>7976</v>
      </c>
      <c r="D1993">
        <v>5000</v>
      </c>
      <c r="E1993">
        <v>10</v>
      </c>
      <c r="F1993" t="s">
        <v>8219</v>
      </c>
      <c r="G1993" t="s">
        <v>8224</v>
      </c>
      <c r="H1993" t="s">
        <v>8246</v>
      </c>
      <c r="I1993">
        <v>1410191405</v>
      </c>
      <c r="J1993">
        <v>1408031405</v>
      </c>
      <c r="K1993" t="b">
        <v>0</v>
      </c>
      <c r="L1993">
        <v>1</v>
      </c>
      <c r="M1993" t="b">
        <v>0</v>
      </c>
      <c r="N1993" t="s">
        <v>8304</v>
      </c>
      <c r="O1993" s="5">
        <f>((E1993/D1993) *100)</f>
        <v>0.2</v>
      </c>
      <c r="P1993" s="6">
        <f>IF(L1993 = 0, 0, E1993/L1993)</f>
        <v>10</v>
      </c>
      <c r="Q1993" t="str">
        <f>MID(N1993,1,FIND("/",N1993,1)-1)</f>
        <v>theater</v>
      </c>
      <c r="R1993" t="str">
        <f>MID(N1993,FIND("/",N1993,1)+1,LEN(N1993))</f>
        <v>musical</v>
      </c>
      <c r="S1993" s="10">
        <f>(((J1993/60)/60)/24)+DATE(1970,1,1)+(-5/24)</f>
        <v>41865.451446759253</v>
      </c>
      <c r="T1993" s="10">
        <f>(((I1993/60)/60)/24)+DATE(1970,1,1)+(-5/24)</f>
        <v>41890.451446759253</v>
      </c>
    </row>
    <row r="1994" spans="1:20" ht="57.6" hidden="1" x14ac:dyDescent="0.3">
      <c r="A1994">
        <v>3361</v>
      </c>
      <c r="B1994" s="3" t="s">
        <v>3359</v>
      </c>
      <c r="C1994" s="3" t="s">
        <v>7470</v>
      </c>
      <c r="D1994">
        <v>5000</v>
      </c>
      <c r="E1994">
        <v>5673</v>
      </c>
      <c r="F1994" t="s">
        <v>8218</v>
      </c>
      <c r="G1994" t="s">
        <v>8223</v>
      </c>
      <c r="H1994" t="s">
        <v>8245</v>
      </c>
      <c r="I1994">
        <v>1409587140</v>
      </c>
      <c r="J1994">
        <v>1408062990</v>
      </c>
      <c r="K1994" t="b">
        <v>0</v>
      </c>
      <c r="L1994">
        <v>68</v>
      </c>
      <c r="M1994" t="b">
        <v>1</v>
      </c>
      <c r="N1994" t="s">
        <v>8270</v>
      </c>
      <c r="O1994" s="5">
        <f>((E1994/D1994) *100)</f>
        <v>113.46000000000001</v>
      </c>
      <c r="P1994" s="6">
        <f>IF(L1994 = 0, 0, E1994/L1994)</f>
        <v>83.42647058823529</v>
      </c>
      <c r="Q1994" t="str">
        <f>MID(N1994,1,FIND("/",N1994,1)-1)</f>
        <v>theater</v>
      </c>
      <c r="R1994" t="str">
        <f>MID(N1994,FIND("/",N1994,1)+1,LEN(N1994))</f>
        <v>plays</v>
      </c>
      <c r="S1994" s="10">
        <f>(((J1994/60)/60)/24)+DATE(1970,1,1)+(-5/24)</f>
        <v>41865.817013888889</v>
      </c>
      <c r="T1994" s="10">
        <f>(((I1994/60)/60)/24)+DATE(1970,1,1)+(-5/24)</f>
        <v>41883.457638888889</v>
      </c>
    </row>
    <row r="1995" spans="1:20" ht="57.6" hidden="1" x14ac:dyDescent="0.3">
      <c r="A1995">
        <v>2974</v>
      </c>
      <c r="B1995" s="3" t="s">
        <v>2973</v>
      </c>
      <c r="C1995" s="3" t="s">
        <v>7083</v>
      </c>
      <c r="D1995">
        <v>5000</v>
      </c>
      <c r="E1995">
        <v>5100</v>
      </c>
      <c r="F1995" t="s">
        <v>8218</v>
      </c>
      <c r="G1995" t="s">
        <v>8223</v>
      </c>
      <c r="H1995" t="s">
        <v>8245</v>
      </c>
      <c r="I1995">
        <v>1411695300</v>
      </c>
      <c r="J1995">
        <v>1409275671</v>
      </c>
      <c r="K1995" t="b">
        <v>0</v>
      </c>
      <c r="L1995">
        <v>87</v>
      </c>
      <c r="M1995" t="b">
        <v>1</v>
      </c>
      <c r="N1995" t="s">
        <v>8270</v>
      </c>
      <c r="O1995" s="5">
        <f>((E1995/D1995) *100)</f>
        <v>102</v>
      </c>
      <c r="P1995" s="6">
        <f>IF(L1995 = 0, 0, E1995/L1995)</f>
        <v>58.620689655172413</v>
      </c>
      <c r="Q1995" t="str">
        <f>MID(N1995,1,FIND("/",N1995,1)-1)</f>
        <v>theater</v>
      </c>
      <c r="R1995" t="str">
        <f>MID(N1995,FIND("/",N1995,1)+1,LEN(N1995))</f>
        <v>plays</v>
      </c>
      <c r="S1995" s="10">
        <f>(((J1995/60)/60)/24)+DATE(1970,1,1)+(-5/24)</f>
        <v>41879.852673611109</v>
      </c>
      <c r="T1995" s="10">
        <f>(((I1995/60)/60)/24)+DATE(1970,1,1)+(-5/24)</f>
        <v>41907.857638888883</v>
      </c>
    </row>
    <row r="1996" spans="1:20" ht="28.8" hidden="1" x14ac:dyDescent="0.3">
      <c r="A1996">
        <v>1807</v>
      </c>
      <c r="B1996" s="3" t="s">
        <v>1807</v>
      </c>
      <c r="C1996" s="3" t="s">
        <v>5916</v>
      </c>
      <c r="D1996">
        <v>5000</v>
      </c>
      <c r="E1996">
        <v>553</v>
      </c>
      <c r="F1996" t="s">
        <v>8220</v>
      </c>
      <c r="G1996" t="s">
        <v>8223</v>
      </c>
      <c r="H1996" t="s">
        <v>8245</v>
      </c>
      <c r="I1996">
        <v>1411868313</v>
      </c>
      <c r="J1996">
        <v>1409276313</v>
      </c>
      <c r="K1996" t="b">
        <v>1</v>
      </c>
      <c r="L1996">
        <v>8</v>
      </c>
      <c r="M1996" t="b">
        <v>0</v>
      </c>
      <c r="N1996" t="s">
        <v>8284</v>
      </c>
      <c r="O1996" s="5">
        <f>((E1996/D1996) *100)</f>
        <v>11.06</v>
      </c>
      <c r="P1996" s="6">
        <f>IF(L1996 = 0, 0, E1996/L1996)</f>
        <v>69.125</v>
      </c>
      <c r="Q1996" t="str">
        <f>MID(N1996,1,FIND("/",N1996,1)-1)</f>
        <v>photography</v>
      </c>
      <c r="R1996" t="str">
        <f>MID(N1996,FIND("/",N1996,1)+1,LEN(N1996))</f>
        <v>photobooks</v>
      </c>
      <c r="S1996" s="10">
        <f>(((J1996/60)/60)/24)+DATE(1970,1,1)+(-5/24)</f>
        <v>41879.860104166662</v>
      </c>
      <c r="T1996" s="10">
        <f>(((I1996/60)/60)/24)+DATE(1970,1,1)+(-5/24)</f>
        <v>41909.860104166662</v>
      </c>
    </row>
    <row r="1997" spans="1:20" ht="28.8" hidden="1" x14ac:dyDescent="0.3">
      <c r="A1997">
        <v>1738</v>
      </c>
      <c r="B1997" s="3" t="s">
        <v>1738</v>
      </c>
      <c r="C1997" s="3" t="s">
        <v>5847</v>
      </c>
      <c r="D1997">
        <v>5000</v>
      </c>
      <c r="E1997">
        <v>20</v>
      </c>
      <c r="F1997" t="s">
        <v>8220</v>
      </c>
      <c r="G1997" t="s">
        <v>8223</v>
      </c>
      <c r="H1997" t="s">
        <v>8245</v>
      </c>
      <c r="I1997">
        <v>1412283542</v>
      </c>
      <c r="J1997">
        <v>1409691542</v>
      </c>
      <c r="K1997" t="b">
        <v>0</v>
      </c>
      <c r="L1997">
        <v>1</v>
      </c>
      <c r="M1997" t="b">
        <v>0</v>
      </c>
      <c r="N1997" t="s">
        <v>8292</v>
      </c>
      <c r="O1997" s="5">
        <f>((E1997/D1997) *100)</f>
        <v>0.4</v>
      </c>
      <c r="P1997" s="6">
        <f>IF(L1997 = 0, 0, E1997/L1997)</f>
        <v>20</v>
      </c>
      <c r="Q1997" t="str">
        <f>MID(N1997,1,FIND("/",N1997,1)-1)</f>
        <v>music</v>
      </c>
      <c r="R1997" t="str">
        <f>MID(N1997,FIND("/",N1997,1)+1,LEN(N1997))</f>
        <v>faith</v>
      </c>
      <c r="S1997" s="10">
        <f>(((J1997/60)/60)/24)+DATE(1970,1,1)+(-5/24)</f>
        <v>41884.665995370371</v>
      </c>
      <c r="T1997" s="10">
        <f>(((I1997/60)/60)/24)+DATE(1970,1,1)+(-5/24)</f>
        <v>41914.665995370371</v>
      </c>
    </row>
    <row r="1998" spans="1:20" ht="43.2" hidden="1" x14ac:dyDescent="0.3">
      <c r="A1998">
        <v>3590</v>
      </c>
      <c r="B1998" s="3" t="s">
        <v>3588</v>
      </c>
      <c r="C1998" s="3" t="s">
        <v>7699</v>
      </c>
      <c r="D1998">
        <v>5000</v>
      </c>
      <c r="E1998">
        <v>5003</v>
      </c>
      <c r="F1998" t="s">
        <v>8218</v>
      </c>
      <c r="G1998" t="s">
        <v>8224</v>
      </c>
      <c r="H1998" t="s">
        <v>8246</v>
      </c>
      <c r="I1998">
        <v>1413792034</v>
      </c>
      <c r="J1998">
        <v>1411200034</v>
      </c>
      <c r="K1998" t="b">
        <v>0</v>
      </c>
      <c r="L1998">
        <v>73</v>
      </c>
      <c r="M1998" t="b">
        <v>1</v>
      </c>
      <c r="N1998" t="s">
        <v>8270</v>
      </c>
      <c r="O1998" s="5">
        <f>((E1998/D1998) *100)</f>
        <v>100.05999999999999</v>
      </c>
      <c r="P1998" s="6">
        <f>IF(L1998 = 0, 0, E1998/L1998)</f>
        <v>68.534246575342465</v>
      </c>
      <c r="Q1998" t="str">
        <f>MID(N1998,1,FIND("/",N1998,1)-1)</f>
        <v>theater</v>
      </c>
      <c r="R1998" t="str">
        <f>MID(N1998,FIND("/",N1998,1)+1,LEN(N1998))</f>
        <v>plays</v>
      </c>
      <c r="S1998" s="10">
        <f>(((J1998/60)/60)/24)+DATE(1970,1,1)+(-5/24)</f>
        <v>41902.125393518516</v>
      </c>
      <c r="T1998" s="10">
        <f>(((I1998/60)/60)/24)+DATE(1970,1,1)+(-5/24)</f>
        <v>41932.125393518516</v>
      </c>
    </row>
    <row r="1999" spans="1:20" ht="43.2" hidden="1" x14ac:dyDescent="0.3">
      <c r="A1999">
        <v>158</v>
      </c>
      <c r="B1999" s="3" t="s">
        <v>159</v>
      </c>
      <c r="C1999" s="3" t="s">
        <v>4267</v>
      </c>
      <c r="D1999">
        <v>5000</v>
      </c>
      <c r="E1999">
        <v>0</v>
      </c>
      <c r="F1999" t="s">
        <v>8219</v>
      </c>
      <c r="G1999" t="s">
        <v>8223</v>
      </c>
      <c r="H1999" t="s">
        <v>8245</v>
      </c>
      <c r="I1999">
        <v>1413942628</v>
      </c>
      <c r="J1999">
        <v>1411350628</v>
      </c>
      <c r="K1999" t="b">
        <v>0</v>
      </c>
      <c r="L1999">
        <v>0</v>
      </c>
      <c r="M1999" t="b">
        <v>0</v>
      </c>
      <c r="N1999" t="s">
        <v>8266</v>
      </c>
      <c r="O1999" s="5">
        <f>((E1999/D1999) *100)</f>
        <v>0</v>
      </c>
      <c r="P1999" s="6">
        <f>IF(L1999 = 0, 0, E1999/L1999)</f>
        <v>0</v>
      </c>
      <c r="Q1999" t="str">
        <f>MID(N1999,1,FIND("/",N1999,1)-1)</f>
        <v>film &amp; video</v>
      </c>
      <c r="R1999" t="str">
        <f>MID(N1999,FIND("/",N1999,1)+1,LEN(N1999))</f>
        <v>science fiction</v>
      </c>
      <c r="S1999" s="10">
        <f>(((J1999/60)/60)/24)+DATE(1970,1,1)+(-5/24)</f>
        <v>41903.868379629625</v>
      </c>
      <c r="T1999" s="10">
        <f>(((I1999/60)/60)/24)+DATE(1970,1,1)+(-5/24)</f>
        <v>41933.868379629625</v>
      </c>
    </row>
    <row r="2000" spans="1:20" ht="43.2" hidden="1" x14ac:dyDescent="0.3">
      <c r="A2000">
        <v>1776</v>
      </c>
      <c r="B2000" s="3" t="s">
        <v>1776</v>
      </c>
      <c r="C2000" s="3" t="s">
        <v>5885</v>
      </c>
      <c r="D2000">
        <v>5000</v>
      </c>
      <c r="E2000">
        <v>335</v>
      </c>
      <c r="F2000" t="s">
        <v>8220</v>
      </c>
      <c r="G2000" t="s">
        <v>8224</v>
      </c>
      <c r="H2000" t="s">
        <v>8246</v>
      </c>
      <c r="I2000">
        <v>1414623471</v>
      </c>
      <c r="J2000">
        <v>1411513071</v>
      </c>
      <c r="K2000" t="b">
        <v>1</v>
      </c>
      <c r="L2000">
        <v>4</v>
      </c>
      <c r="M2000" t="b">
        <v>0</v>
      </c>
      <c r="N2000" t="s">
        <v>8284</v>
      </c>
      <c r="O2000" s="5">
        <f>((E2000/D2000) *100)</f>
        <v>6.7</v>
      </c>
      <c r="P2000" s="6">
        <f>IF(L2000 = 0, 0, E2000/L2000)</f>
        <v>83.75</v>
      </c>
      <c r="Q2000" t="str">
        <f>MID(N2000,1,FIND("/",N2000,1)-1)</f>
        <v>photography</v>
      </c>
      <c r="R2000" t="str">
        <f>MID(N2000,FIND("/",N2000,1)+1,LEN(N2000))</f>
        <v>photobooks</v>
      </c>
      <c r="S2000" s="10">
        <f>(((J2000/60)/60)/24)+DATE(1970,1,1)+(-5/24)</f>
        <v>41905.748506944445</v>
      </c>
      <c r="T2000" s="10">
        <f>(((I2000/60)/60)/24)+DATE(1970,1,1)+(-5/24)</f>
        <v>41941.748506944445</v>
      </c>
    </row>
    <row r="2001" spans="1:20" ht="43.2" hidden="1" x14ac:dyDescent="0.3">
      <c r="A2001">
        <v>1130</v>
      </c>
      <c r="B2001" s="3" t="s">
        <v>1130</v>
      </c>
      <c r="C2001" s="3" t="s">
        <v>5239</v>
      </c>
      <c r="D2001">
        <v>5000</v>
      </c>
      <c r="E2001">
        <v>11</v>
      </c>
      <c r="F2001" t="s">
        <v>8220</v>
      </c>
      <c r="G2001" t="s">
        <v>8223</v>
      </c>
      <c r="H2001" t="s">
        <v>8245</v>
      </c>
      <c r="I2001">
        <v>1416963300</v>
      </c>
      <c r="J2001">
        <v>1411775700</v>
      </c>
      <c r="K2001" t="b">
        <v>0</v>
      </c>
      <c r="L2001">
        <v>3</v>
      </c>
      <c r="M2001" t="b">
        <v>0</v>
      </c>
      <c r="N2001" t="s">
        <v>8282</v>
      </c>
      <c r="O2001" s="5">
        <f>((E2001/D2001) *100)</f>
        <v>0.22</v>
      </c>
      <c r="P2001" s="6">
        <f>IF(L2001 = 0, 0, E2001/L2001)</f>
        <v>3.6666666666666665</v>
      </c>
      <c r="Q2001" t="str">
        <f>MID(N2001,1,FIND("/",N2001,1)-1)</f>
        <v>games</v>
      </c>
      <c r="R2001" t="str">
        <f>MID(N2001,FIND("/",N2001,1)+1,LEN(N2001))</f>
        <v>mobile games</v>
      </c>
      <c r="S2001" s="10">
        <f>(((J2001/60)/60)/24)+DATE(1970,1,1)+(-5/24)</f>
        <v>41908.788194444445</v>
      </c>
      <c r="T2001" s="10">
        <f>(((I2001/60)/60)/24)+DATE(1970,1,1)+(-5/24)</f>
        <v>41968.829861111109</v>
      </c>
    </row>
    <row r="2002" spans="1:20" ht="43.2" hidden="1" x14ac:dyDescent="0.3">
      <c r="A2002">
        <v>3939</v>
      </c>
      <c r="B2002" s="3" t="s">
        <v>3935</v>
      </c>
      <c r="C2002" s="3" t="s">
        <v>8046</v>
      </c>
      <c r="D2002">
        <v>5000</v>
      </c>
      <c r="E2002">
        <v>5</v>
      </c>
      <c r="F2002" t="s">
        <v>8220</v>
      </c>
      <c r="G2002" t="s">
        <v>8225</v>
      </c>
      <c r="H2002" t="s">
        <v>8247</v>
      </c>
      <c r="I2002">
        <v>1412656200</v>
      </c>
      <c r="J2002">
        <v>1412328979</v>
      </c>
      <c r="K2002" t="b">
        <v>0</v>
      </c>
      <c r="L2002">
        <v>1</v>
      </c>
      <c r="M2002" t="b">
        <v>0</v>
      </c>
      <c r="N2002" t="s">
        <v>8270</v>
      </c>
      <c r="O2002" s="5">
        <f>((E2002/D2002) *100)</f>
        <v>0.1</v>
      </c>
      <c r="P2002" s="6">
        <f>IF(L2002 = 0, 0, E2002/L2002)</f>
        <v>5</v>
      </c>
      <c r="Q2002" t="str">
        <f>MID(N2002,1,FIND("/",N2002,1)-1)</f>
        <v>theater</v>
      </c>
      <c r="R2002" t="str">
        <f>MID(N2002,FIND("/",N2002,1)+1,LEN(N2002))</f>
        <v>plays</v>
      </c>
      <c r="S2002" s="10">
        <f>(((J2002/60)/60)/24)+DATE(1970,1,1)+(-5/24)</f>
        <v>41915.191886574074</v>
      </c>
      <c r="T2002" s="10">
        <f>(((I2002/60)/60)/24)+DATE(1970,1,1)+(-5/24)</f>
        <v>41918.979166666664</v>
      </c>
    </row>
    <row r="2003" spans="1:20" ht="43.2" hidden="1" x14ac:dyDescent="0.3">
      <c r="A2003">
        <v>3495</v>
      </c>
      <c r="B2003" s="3" t="s">
        <v>3493</v>
      </c>
      <c r="C2003" s="3" t="s">
        <v>7604</v>
      </c>
      <c r="D2003">
        <v>5000</v>
      </c>
      <c r="E2003">
        <v>5343</v>
      </c>
      <c r="F2003" t="s">
        <v>8218</v>
      </c>
      <c r="G2003" t="s">
        <v>8228</v>
      </c>
      <c r="H2003" t="s">
        <v>8250</v>
      </c>
      <c r="I2003">
        <v>1414862280</v>
      </c>
      <c r="J2003">
        <v>1412360309</v>
      </c>
      <c r="K2003" t="b">
        <v>0</v>
      </c>
      <c r="L2003">
        <v>72</v>
      </c>
      <c r="M2003" t="b">
        <v>1</v>
      </c>
      <c r="N2003" t="s">
        <v>8270</v>
      </c>
      <c r="O2003" s="5">
        <f>((E2003/D2003) *100)</f>
        <v>106.86</v>
      </c>
      <c r="P2003" s="6">
        <f>IF(L2003 = 0, 0, E2003/L2003)</f>
        <v>74.208333333333329</v>
      </c>
      <c r="Q2003" t="str">
        <f>MID(N2003,1,FIND("/",N2003,1)-1)</f>
        <v>theater</v>
      </c>
      <c r="R2003" t="str">
        <f>MID(N2003,FIND("/",N2003,1)+1,LEN(N2003))</f>
        <v>plays</v>
      </c>
      <c r="S2003" s="10">
        <f>(((J2003/60)/60)/24)+DATE(1970,1,1)+(-5/24)</f>
        <v>41915.554502314815</v>
      </c>
      <c r="T2003" s="10">
        <f>(((I2003/60)/60)/24)+DATE(1970,1,1)+(-5/24)</f>
        <v>41944.512499999997</v>
      </c>
    </row>
    <row r="2004" spans="1:20" ht="57.6" hidden="1" x14ac:dyDescent="0.3">
      <c r="A2004">
        <v>1241</v>
      </c>
      <c r="B2004" s="3" t="s">
        <v>1241</v>
      </c>
      <c r="C2004" s="3" t="s">
        <v>5350</v>
      </c>
      <c r="D2004">
        <v>5000</v>
      </c>
      <c r="E2004">
        <v>2537</v>
      </c>
      <c r="F2004" t="s">
        <v>8219</v>
      </c>
      <c r="G2004" t="s">
        <v>8223</v>
      </c>
      <c r="H2004" t="s">
        <v>8245</v>
      </c>
      <c r="I2004">
        <v>1414994340</v>
      </c>
      <c r="J2004">
        <v>1413057980</v>
      </c>
      <c r="K2004" t="b">
        <v>0</v>
      </c>
      <c r="L2004">
        <v>34</v>
      </c>
      <c r="M2004" t="b">
        <v>0</v>
      </c>
      <c r="N2004" t="s">
        <v>8285</v>
      </c>
      <c r="O2004" s="5">
        <f>((E2004/D2004) *100)</f>
        <v>50.739999999999995</v>
      </c>
      <c r="P2004" s="6">
        <f>IF(L2004 = 0, 0, E2004/L2004)</f>
        <v>74.617647058823536</v>
      </c>
      <c r="Q2004" t="str">
        <f>MID(N2004,1,FIND("/",N2004,1)-1)</f>
        <v>music</v>
      </c>
      <c r="R2004" t="str">
        <f>MID(N2004,FIND("/",N2004,1)+1,LEN(N2004))</f>
        <v>world music</v>
      </c>
      <c r="S2004" s="10">
        <f>(((J2004/60)/60)/24)+DATE(1970,1,1)+(-5/24)</f>
        <v>41923.629398148143</v>
      </c>
      <c r="T2004" s="10">
        <f>(((I2004/60)/60)/24)+DATE(1970,1,1)+(-5/24)</f>
        <v>41946.040972222218</v>
      </c>
    </row>
    <row r="2005" spans="1:20" ht="43.2" hidden="1" x14ac:dyDescent="0.3">
      <c r="A2005">
        <v>841</v>
      </c>
      <c r="B2005" s="3" t="s">
        <v>841</v>
      </c>
      <c r="C2005" s="3" t="s">
        <v>4950</v>
      </c>
      <c r="D2005">
        <v>5000</v>
      </c>
      <c r="E2005">
        <v>5066</v>
      </c>
      <c r="F2005" t="s">
        <v>8218</v>
      </c>
      <c r="G2005" t="s">
        <v>8223</v>
      </c>
      <c r="H2005" t="s">
        <v>8245</v>
      </c>
      <c r="I2005">
        <v>1415653663</v>
      </c>
      <c r="J2005">
        <v>1413058063</v>
      </c>
      <c r="K2005" t="b">
        <v>1</v>
      </c>
      <c r="L2005">
        <v>94</v>
      </c>
      <c r="M2005" t="b">
        <v>1</v>
      </c>
      <c r="N2005" t="s">
        <v>8276</v>
      </c>
      <c r="O2005" s="5">
        <f>((E2005/D2005) *100)</f>
        <v>101.32000000000001</v>
      </c>
      <c r="P2005" s="6">
        <f>IF(L2005 = 0, 0, E2005/L2005)</f>
        <v>53.893617021276597</v>
      </c>
      <c r="Q2005" t="str">
        <f>MID(N2005,1,FIND("/",N2005,1)-1)</f>
        <v>music</v>
      </c>
      <c r="R2005" t="str">
        <f>MID(N2005,FIND("/",N2005,1)+1,LEN(N2005))</f>
        <v>metal</v>
      </c>
      <c r="S2005" s="10">
        <f>(((J2005/60)/60)/24)+DATE(1970,1,1)+(-5/24)</f>
        <v>41923.63035879629</v>
      </c>
      <c r="T2005" s="10">
        <f>(((I2005/60)/60)/24)+DATE(1970,1,1)+(-5/24)</f>
        <v>41953.672025462954</v>
      </c>
    </row>
    <row r="2006" spans="1:20" ht="43.2" hidden="1" x14ac:dyDescent="0.3">
      <c r="A2006">
        <v>2518</v>
      </c>
      <c r="B2006" s="3" t="s">
        <v>2517</v>
      </c>
      <c r="C2006" s="3" t="s">
        <v>6627</v>
      </c>
      <c r="D2006">
        <v>5000</v>
      </c>
      <c r="E2006">
        <v>0</v>
      </c>
      <c r="F2006" t="s">
        <v>8220</v>
      </c>
      <c r="G2006" t="s">
        <v>8223</v>
      </c>
      <c r="H2006" t="s">
        <v>8245</v>
      </c>
      <c r="I2006">
        <v>1415899228</v>
      </c>
      <c r="J2006">
        <v>1413303628</v>
      </c>
      <c r="K2006" t="b">
        <v>0</v>
      </c>
      <c r="L2006">
        <v>0</v>
      </c>
      <c r="M2006" t="b">
        <v>0</v>
      </c>
      <c r="N2006" t="s">
        <v>8298</v>
      </c>
      <c r="O2006" s="5">
        <f>((E2006/D2006) *100)</f>
        <v>0</v>
      </c>
      <c r="P2006" s="6">
        <f>IF(L2006 = 0, 0, E2006/L2006)</f>
        <v>0</v>
      </c>
      <c r="Q2006" t="str">
        <f>MID(N2006,1,FIND("/",N2006,1)-1)</f>
        <v>food</v>
      </c>
      <c r="R2006" t="str">
        <f>MID(N2006,FIND("/",N2006,1)+1,LEN(N2006))</f>
        <v>restaurants</v>
      </c>
      <c r="S2006" s="10">
        <f>(((J2006/60)/60)/24)+DATE(1970,1,1)+(-5/24)</f>
        <v>41926.472546296296</v>
      </c>
      <c r="T2006" s="10">
        <f>(((I2006/60)/60)/24)+DATE(1970,1,1)+(-5/24)</f>
        <v>41956.51421296296</v>
      </c>
    </row>
    <row r="2007" spans="1:20" ht="57.6" hidden="1" x14ac:dyDescent="0.3">
      <c r="A2007">
        <v>3721</v>
      </c>
      <c r="B2007" s="3" t="s">
        <v>3717</v>
      </c>
      <c r="C2007" s="3" t="s">
        <v>7830</v>
      </c>
      <c r="D2007">
        <v>5000</v>
      </c>
      <c r="E2007">
        <v>5040</v>
      </c>
      <c r="F2007" t="s">
        <v>8218</v>
      </c>
      <c r="G2007" t="s">
        <v>8223</v>
      </c>
      <c r="H2007" t="s">
        <v>8245</v>
      </c>
      <c r="I2007">
        <v>1415230084</v>
      </c>
      <c r="J2007">
        <v>1413412084</v>
      </c>
      <c r="K2007" t="b">
        <v>0</v>
      </c>
      <c r="L2007">
        <v>44</v>
      </c>
      <c r="M2007" t="b">
        <v>1</v>
      </c>
      <c r="N2007" t="s">
        <v>8270</v>
      </c>
      <c r="O2007" s="5">
        <f>((E2007/D2007) *100)</f>
        <v>100.8</v>
      </c>
      <c r="P2007" s="6">
        <f>IF(L2007 = 0, 0, E2007/L2007)</f>
        <v>114.54545454545455</v>
      </c>
      <c r="Q2007" t="str">
        <f>MID(N2007,1,FIND("/",N2007,1)-1)</f>
        <v>theater</v>
      </c>
      <c r="R2007" t="str">
        <f>MID(N2007,FIND("/",N2007,1)+1,LEN(N2007))</f>
        <v>plays</v>
      </c>
      <c r="S2007" s="10">
        <f>(((J2007/60)/60)/24)+DATE(1970,1,1)+(-5/24)</f>
        <v>41927.727824074071</v>
      </c>
      <c r="T2007" s="10">
        <f>(((I2007/60)/60)/24)+DATE(1970,1,1)+(-5/24)</f>
        <v>41948.769490740735</v>
      </c>
    </row>
    <row r="2008" spans="1:20" ht="57.6" hidden="1" x14ac:dyDescent="0.3">
      <c r="A2008">
        <v>3277</v>
      </c>
      <c r="B2008" s="3" t="s">
        <v>3276</v>
      </c>
      <c r="C2008" s="3" t="s">
        <v>7386</v>
      </c>
      <c r="D2008">
        <v>5000</v>
      </c>
      <c r="E2008">
        <v>5430</v>
      </c>
      <c r="F2008" t="s">
        <v>8218</v>
      </c>
      <c r="G2008" t="s">
        <v>8224</v>
      </c>
      <c r="H2008" t="s">
        <v>8246</v>
      </c>
      <c r="I2008">
        <v>1416331406</v>
      </c>
      <c r="J2008">
        <v>1413735806</v>
      </c>
      <c r="K2008" t="b">
        <v>1</v>
      </c>
      <c r="L2008">
        <v>100</v>
      </c>
      <c r="M2008" t="b">
        <v>1</v>
      </c>
      <c r="N2008" t="s">
        <v>8270</v>
      </c>
      <c r="O2008" s="5">
        <f>((E2008/D2008) *100)</f>
        <v>108.60000000000001</v>
      </c>
      <c r="P2008" s="6">
        <f>IF(L2008 = 0, 0, E2008/L2008)</f>
        <v>54.3</v>
      </c>
      <c r="Q2008" t="str">
        <f>MID(N2008,1,FIND("/",N2008,1)-1)</f>
        <v>theater</v>
      </c>
      <c r="R2008" t="str">
        <f>MID(N2008,FIND("/",N2008,1)+1,LEN(N2008))</f>
        <v>plays</v>
      </c>
      <c r="S2008" s="10">
        <f>(((J2008/60)/60)/24)+DATE(1970,1,1)+(-5/24)</f>
        <v>41931.474606481483</v>
      </c>
      <c r="T2008" s="10">
        <f>(((I2008/60)/60)/24)+DATE(1970,1,1)+(-5/24)</f>
        <v>41961.516273148147</v>
      </c>
    </row>
    <row r="2009" spans="1:20" ht="57.6" hidden="1" x14ac:dyDescent="0.3">
      <c r="A2009">
        <v>47</v>
      </c>
      <c r="B2009" s="3" t="s">
        <v>49</v>
      </c>
      <c r="C2009" s="3" t="s">
        <v>4157</v>
      </c>
      <c r="D2009">
        <v>5000</v>
      </c>
      <c r="E2009">
        <v>5380.55</v>
      </c>
      <c r="F2009" t="s">
        <v>8218</v>
      </c>
      <c r="G2009" t="s">
        <v>8223</v>
      </c>
      <c r="H2009" t="s">
        <v>8245</v>
      </c>
      <c r="I2009">
        <v>1419021607</v>
      </c>
      <c r="J2009">
        <v>1413834007</v>
      </c>
      <c r="K2009" t="b">
        <v>0</v>
      </c>
      <c r="L2009">
        <v>70</v>
      </c>
      <c r="M2009" t="b">
        <v>1</v>
      </c>
      <c r="N2009" t="s">
        <v>8264</v>
      </c>
      <c r="O2009" s="5">
        <f>((E2009/D2009) *100)</f>
        <v>107.61100000000002</v>
      </c>
      <c r="P2009" s="6">
        <f>IF(L2009 = 0, 0, E2009/L2009)</f>
        <v>76.865000000000009</v>
      </c>
      <c r="Q2009" t="str">
        <f>MID(N2009,1,FIND("/",N2009,1)-1)</f>
        <v>film &amp; video</v>
      </c>
      <c r="R2009" t="str">
        <f>MID(N2009,FIND("/",N2009,1)+1,LEN(N2009))</f>
        <v>television</v>
      </c>
      <c r="S2009" s="10">
        <f>(((J2009/60)/60)/24)+DATE(1970,1,1)+(-5/24)</f>
        <v>41932.611192129625</v>
      </c>
      <c r="T2009" s="10">
        <f>(((I2009/60)/60)/24)+DATE(1970,1,1)+(-5/24)</f>
        <v>41992.652858796289</v>
      </c>
    </row>
    <row r="2010" spans="1:20" ht="28.8" hidden="1" x14ac:dyDescent="0.3">
      <c r="A2010">
        <v>997</v>
      </c>
      <c r="B2010" s="3" t="s">
        <v>997</v>
      </c>
      <c r="C2010" s="3" t="s">
        <v>5106</v>
      </c>
      <c r="D2010">
        <v>5000</v>
      </c>
      <c r="E2010">
        <v>65</v>
      </c>
      <c r="F2010" t="s">
        <v>8220</v>
      </c>
      <c r="G2010" t="s">
        <v>8223</v>
      </c>
      <c r="H2010" t="s">
        <v>8245</v>
      </c>
      <c r="I2010">
        <v>1417145297</v>
      </c>
      <c r="J2010">
        <v>1414549697</v>
      </c>
      <c r="K2010" t="b">
        <v>0</v>
      </c>
      <c r="L2010">
        <v>8</v>
      </c>
      <c r="M2010" t="b">
        <v>0</v>
      </c>
      <c r="N2010" t="s">
        <v>8272</v>
      </c>
      <c r="O2010" s="5">
        <f>((E2010/D2010) *100)</f>
        <v>1.3</v>
      </c>
      <c r="P2010" s="6">
        <f>IF(L2010 = 0, 0, E2010/L2010)</f>
        <v>8.125</v>
      </c>
      <c r="Q2010" t="str">
        <f>MID(N2010,1,FIND("/",N2010,1)-1)</f>
        <v>technology</v>
      </c>
      <c r="R2010" t="str">
        <f>MID(N2010,FIND("/",N2010,1)+1,LEN(N2010))</f>
        <v>wearables</v>
      </c>
      <c r="S2010" s="10">
        <f>(((J2010/60)/60)/24)+DATE(1970,1,1)+(-5/24)</f>
        <v>41940.894641203704</v>
      </c>
      <c r="T2010" s="10">
        <f>(((I2010/60)/60)/24)+DATE(1970,1,1)+(-5/24)</f>
        <v>41970.936307870368</v>
      </c>
    </row>
    <row r="2011" spans="1:20" ht="43.2" hidden="1" x14ac:dyDescent="0.3">
      <c r="A2011">
        <v>4031</v>
      </c>
      <c r="B2011" s="3" t="s">
        <v>4026</v>
      </c>
      <c r="C2011" s="3" t="s">
        <v>8135</v>
      </c>
      <c r="D2011">
        <v>5000</v>
      </c>
      <c r="E2011">
        <v>0</v>
      </c>
      <c r="F2011" t="s">
        <v>8220</v>
      </c>
      <c r="G2011" t="s">
        <v>8223</v>
      </c>
      <c r="H2011" t="s">
        <v>8245</v>
      </c>
      <c r="I2011">
        <v>1418914964</v>
      </c>
      <c r="J2011">
        <v>1414591364</v>
      </c>
      <c r="K2011" t="b">
        <v>0</v>
      </c>
      <c r="L2011">
        <v>0</v>
      </c>
      <c r="M2011" t="b">
        <v>0</v>
      </c>
      <c r="N2011" t="s">
        <v>8270</v>
      </c>
      <c r="O2011" s="5">
        <f>((E2011/D2011) *100)</f>
        <v>0</v>
      </c>
      <c r="P2011" s="6">
        <f>IF(L2011 = 0, 0, E2011/L2011)</f>
        <v>0</v>
      </c>
      <c r="Q2011" t="str">
        <f>MID(N2011,1,FIND("/",N2011,1)-1)</f>
        <v>theater</v>
      </c>
      <c r="R2011" t="str">
        <f>MID(N2011,FIND("/",N2011,1)+1,LEN(N2011))</f>
        <v>plays</v>
      </c>
      <c r="S2011" s="10">
        <f>(((J2011/60)/60)/24)+DATE(1970,1,1)+(-5/24)</f>
        <v>41941.376898148148</v>
      </c>
      <c r="T2011" s="10">
        <f>(((I2011/60)/60)/24)+DATE(1970,1,1)+(-5/24)</f>
        <v>41991.418564814812</v>
      </c>
    </row>
    <row r="2012" spans="1:20" ht="43.2" hidden="1" x14ac:dyDescent="0.3">
      <c r="A2012">
        <v>3828</v>
      </c>
      <c r="B2012" s="3" t="s">
        <v>3824</v>
      </c>
      <c r="C2012" s="3" t="s">
        <v>7936</v>
      </c>
      <c r="D2012">
        <v>5000</v>
      </c>
      <c r="E2012">
        <v>5000</v>
      </c>
      <c r="F2012" t="s">
        <v>8218</v>
      </c>
      <c r="G2012" t="s">
        <v>8223</v>
      </c>
      <c r="H2012" t="s">
        <v>8245</v>
      </c>
      <c r="I2012">
        <v>1420033187</v>
      </c>
      <c r="J2012">
        <v>1414845587</v>
      </c>
      <c r="K2012" t="b">
        <v>0</v>
      </c>
      <c r="L2012">
        <v>28</v>
      </c>
      <c r="M2012" t="b">
        <v>1</v>
      </c>
      <c r="N2012" t="s">
        <v>8270</v>
      </c>
      <c r="O2012" s="5">
        <f>((E2012/D2012) *100)</f>
        <v>100</v>
      </c>
      <c r="P2012" s="6">
        <f>IF(L2012 = 0, 0, E2012/L2012)</f>
        <v>178.57142857142858</v>
      </c>
      <c r="Q2012" t="str">
        <f>MID(N2012,1,FIND("/",N2012,1)-1)</f>
        <v>theater</v>
      </c>
      <c r="R2012" t="str">
        <f>MID(N2012,FIND("/",N2012,1)+1,LEN(N2012))</f>
        <v>plays</v>
      </c>
      <c r="S2012" s="10">
        <f>(((J2012/60)/60)/24)+DATE(1970,1,1)+(-5/24)</f>
        <v>41944.319293981483</v>
      </c>
      <c r="T2012" s="10">
        <f>(((I2012/60)/60)/24)+DATE(1970,1,1)+(-5/24)</f>
        <v>42004.360960648148</v>
      </c>
    </row>
    <row r="2013" spans="1:20" hidden="1" x14ac:dyDescent="0.3">
      <c r="A2013">
        <v>2893</v>
      </c>
      <c r="B2013" s="3" t="s">
        <v>2892</v>
      </c>
      <c r="C2013" s="3" t="s">
        <v>7002</v>
      </c>
      <c r="D2013">
        <v>5000</v>
      </c>
      <c r="E2013">
        <v>25</v>
      </c>
      <c r="F2013" t="s">
        <v>8220</v>
      </c>
      <c r="G2013" t="s">
        <v>8223</v>
      </c>
      <c r="H2013" t="s">
        <v>8245</v>
      </c>
      <c r="I2013">
        <v>1420768800</v>
      </c>
      <c r="J2013">
        <v>1415644395</v>
      </c>
      <c r="K2013" t="b">
        <v>0</v>
      </c>
      <c r="L2013">
        <v>2</v>
      </c>
      <c r="M2013" t="b">
        <v>0</v>
      </c>
      <c r="N2013" t="s">
        <v>8270</v>
      </c>
      <c r="O2013" s="5">
        <f>((E2013/D2013) *100)</f>
        <v>0.5</v>
      </c>
      <c r="P2013" s="6">
        <f>IF(L2013 = 0, 0, E2013/L2013)</f>
        <v>12.5</v>
      </c>
      <c r="Q2013" t="str">
        <f>MID(N2013,1,FIND("/",N2013,1)-1)</f>
        <v>theater</v>
      </c>
      <c r="R2013" t="str">
        <f>MID(N2013,FIND("/",N2013,1)+1,LEN(N2013))</f>
        <v>plays</v>
      </c>
      <c r="S2013" s="10">
        <f>(((J2013/60)/60)/24)+DATE(1970,1,1)+(-5/24)</f>
        <v>41953.564756944441</v>
      </c>
      <c r="T2013" s="10">
        <f>(((I2013/60)/60)/24)+DATE(1970,1,1)+(-5/24)</f>
        <v>42012.874999999993</v>
      </c>
    </row>
    <row r="2014" spans="1:20" ht="43.2" hidden="1" x14ac:dyDescent="0.3">
      <c r="A2014">
        <v>3940</v>
      </c>
      <c r="B2014" s="3" t="s">
        <v>3936</v>
      </c>
      <c r="C2014" s="3" t="s">
        <v>8047</v>
      </c>
      <c r="D2014">
        <v>5000</v>
      </c>
      <c r="E2014">
        <v>11</v>
      </c>
      <c r="F2014" t="s">
        <v>8220</v>
      </c>
      <c r="G2014" t="s">
        <v>8223</v>
      </c>
      <c r="H2014" t="s">
        <v>8245</v>
      </c>
      <c r="I2014">
        <v>1420199351</v>
      </c>
      <c r="J2014">
        <v>1416311351</v>
      </c>
      <c r="K2014" t="b">
        <v>0</v>
      </c>
      <c r="L2014">
        <v>2</v>
      </c>
      <c r="M2014" t="b">
        <v>0</v>
      </c>
      <c r="N2014" t="s">
        <v>8270</v>
      </c>
      <c r="O2014" s="5">
        <f>((E2014/D2014) *100)</f>
        <v>0.22</v>
      </c>
      <c r="P2014" s="6">
        <f>IF(L2014 = 0, 0, E2014/L2014)</f>
        <v>5.5</v>
      </c>
      <c r="Q2014" t="str">
        <f>MID(N2014,1,FIND("/",N2014,1)-1)</f>
        <v>theater</v>
      </c>
      <c r="R2014" t="str">
        <f>MID(N2014,FIND("/",N2014,1)+1,LEN(N2014))</f>
        <v>plays</v>
      </c>
      <c r="S2014" s="10">
        <f>(((J2014/60)/60)/24)+DATE(1970,1,1)+(-5/24)</f>
        <v>41961.284155092588</v>
      </c>
      <c r="T2014" s="10">
        <f>(((I2014/60)/60)/24)+DATE(1970,1,1)+(-5/24)</f>
        <v>42006.284155092588</v>
      </c>
    </row>
    <row r="2015" spans="1:20" ht="43.2" hidden="1" x14ac:dyDescent="0.3">
      <c r="A2015">
        <v>1430</v>
      </c>
      <c r="B2015" s="3" t="s">
        <v>1430</v>
      </c>
      <c r="C2015" s="3" t="s">
        <v>5539</v>
      </c>
      <c r="D2015">
        <v>5000</v>
      </c>
      <c r="E2015">
        <v>403</v>
      </c>
      <c r="F2015" t="s">
        <v>8220</v>
      </c>
      <c r="G2015" t="s">
        <v>8223</v>
      </c>
      <c r="H2015" t="s">
        <v>8245</v>
      </c>
      <c r="I2015">
        <v>1419017488</v>
      </c>
      <c r="J2015">
        <v>1416339088</v>
      </c>
      <c r="K2015" t="b">
        <v>0</v>
      </c>
      <c r="L2015">
        <v>5</v>
      </c>
      <c r="M2015" t="b">
        <v>0</v>
      </c>
      <c r="N2015" t="s">
        <v>8286</v>
      </c>
      <c r="O2015" s="5">
        <f>((E2015/D2015) *100)</f>
        <v>8.06</v>
      </c>
      <c r="P2015" s="6">
        <f>IF(L2015 = 0, 0, E2015/L2015)</f>
        <v>80.599999999999994</v>
      </c>
      <c r="Q2015" t="str">
        <f>MID(N2015,1,FIND("/",N2015,1)-1)</f>
        <v>publishing</v>
      </c>
      <c r="R2015" t="str">
        <f>MID(N2015,FIND("/",N2015,1)+1,LEN(N2015))</f>
        <v>translations</v>
      </c>
      <c r="S2015" s="10">
        <f>(((J2015/60)/60)/24)+DATE(1970,1,1)+(-5/24)</f>
        <v>41961.605185185181</v>
      </c>
      <c r="T2015" s="10">
        <f>(((I2015/60)/60)/24)+DATE(1970,1,1)+(-5/24)</f>
        <v>41992.605185185181</v>
      </c>
    </row>
    <row r="2016" spans="1:20" ht="28.8" hidden="1" x14ac:dyDescent="0.3">
      <c r="A2016">
        <v>3926</v>
      </c>
      <c r="B2016" s="3" t="s">
        <v>3922</v>
      </c>
      <c r="C2016" s="3" t="s">
        <v>8033</v>
      </c>
      <c r="D2016">
        <v>5000</v>
      </c>
      <c r="E2016">
        <v>15</v>
      </c>
      <c r="F2016" t="s">
        <v>8220</v>
      </c>
      <c r="G2016" t="s">
        <v>8225</v>
      </c>
      <c r="H2016" t="s">
        <v>8247</v>
      </c>
      <c r="I2016">
        <v>1419645748</v>
      </c>
      <c r="J2016">
        <v>1417053748</v>
      </c>
      <c r="K2016" t="b">
        <v>0</v>
      </c>
      <c r="L2016">
        <v>1</v>
      </c>
      <c r="M2016" t="b">
        <v>0</v>
      </c>
      <c r="N2016" t="s">
        <v>8270</v>
      </c>
      <c r="O2016" s="5">
        <f>((E2016/D2016) *100)</f>
        <v>0.3</v>
      </c>
      <c r="P2016" s="6">
        <f>IF(L2016 = 0, 0, E2016/L2016)</f>
        <v>15</v>
      </c>
      <c r="Q2016" t="str">
        <f>MID(N2016,1,FIND("/",N2016,1)-1)</f>
        <v>theater</v>
      </c>
      <c r="R2016" t="str">
        <f>MID(N2016,FIND("/",N2016,1)+1,LEN(N2016))</f>
        <v>plays</v>
      </c>
      <c r="S2016" s="10">
        <f>(((J2016/60)/60)/24)+DATE(1970,1,1)+(-5/24)</f>
        <v>41969.876712962963</v>
      </c>
      <c r="T2016" s="10">
        <f>(((I2016/60)/60)/24)+DATE(1970,1,1)+(-5/24)</f>
        <v>41999.876712962963</v>
      </c>
    </row>
    <row r="2017" spans="1:20" ht="43.2" hidden="1" x14ac:dyDescent="0.3">
      <c r="A2017">
        <v>3801</v>
      </c>
      <c r="B2017" s="3" t="s">
        <v>3797</v>
      </c>
      <c r="C2017" s="3" t="s">
        <v>7910</v>
      </c>
      <c r="D2017">
        <v>5000</v>
      </c>
      <c r="E2017">
        <v>426</v>
      </c>
      <c r="F2017" t="s">
        <v>8220</v>
      </c>
      <c r="G2017" t="s">
        <v>8223</v>
      </c>
      <c r="H2017" t="s">
        <v>8245</v>
      </c>
      <c r="I2017">
        <v>1420215216</v>
      </c>
      <c r="J2017">
        <v>1417536816</v>
      </c>
      <c r="K2017" t="b">
        <v>0</v>
      </c>
      <c r="L2017">
        <v>9</v>
      </c>
      <c r="M2017" t="b">
        <v>0</v>
      </c>
      <c r="N2017" t="s">
        <v>8304</v>
      </c>
      <c r="O2017" s="5">
        <f>((E2017/D2017) *100)</f>
        <v>8.52</v>
      </c>
      <c r="P2017" s="6">
        <f>IF(L2017 = 0, 0, E2017/L2017)</f>
        <v>47.333333333333336</v>
      </c>
      <c r="Q2017" t="str">
        <f>MID(N2017,1,FIND("/",N2017,1)-1)</f>
        <v>theater</v>
      </c>
      <c r="R2017" t="str">
        <f>MID(N2017,FIND("/",N2017,1)+1,LEN(N2017))</f>
        <v>musical</v>
      </c>
      <c r="S2017" s="10">
        <f>(((J2017/60)/60)/24)+DATE(1970,1,1)+(-5/24)</f>
        <v>41975.467777777776</v>
      </c>
      <c r="T2017" s="10">
        <f>(((I2017/60)/60)/24)+DATE(1970,1,1)+(-5/24)</f>
        <v>42006.467777777776</v>
      </c>
    </row>
    <row r="2018" spans="1:20" ht="43.2" hidden="1" x14ac:dyDescent="0.3">
      <c r="A2018">
        <v>3048</v>
      </c>
      <c r="B2018" s="3" t="s">
        <v>3047</v>
      </c>
      <c r="C2018" s="3" t="s">
        <v>7157</v>
      </c>
      <c r="D2018">
        <v>5000</v>
      </c>
      <c r="E2018">
        <v>8320</v>
      </c>
      <c r="F2018" t="s">
        <v>8218</v>
      </c>
      <c r="G2018" t="s">
        <v>8223</v>
      </c>
      <c r="H2018" t="s">
        <v>8245</v>
      </c>
      <c r="I2018">
        <v>1420060920</v>
      </c>
      <c r="J2018">
        <v>1417556262</v>
      </c>
      <c r="K2018" t="b">
        <v>0</v>
      </c>
      <c r="L2018">
        <v>47</v>
      </c>
      <c r="M2018" t="b">
        <v>1</v>
      </c>
      <c r="N2018" t="s">
        <v>8302</v>
      </c>
      <c r="O2018" s="5">
        <f>((E2018/D2018) *100)</f>
        <v>166.4</v>
      </c>
      <c r="P2018" s="6">
        <f>IF(L2018 = 0, 0, E2018/L2018)</f>
        <v>177.02127659574469</v>
      </c>
      <c r="Q2018" t="str">
        <f>MID(N2018,1,FIND("/",N2018,1)-1)</f>
        <v>theater</v>
      </c>
      <c r="R2018" t="str">
        <f>MID(N2018,FIND("/",N2018,1)+1,LEN(N2018))</f>
        <v>spaces</v>
      </c>
      <c r="S2018" s="10">
        <f>(((J2018/60)/60)/24)+DATE(1970,1,1)+(-5/24)</f>
        <v>41975.692847222213</v>
      </c>
      <c r="T2018" s="10">
        <f>(((I2018/60)/60)/24)+DATE(1970,1,1)+(-5/24)</f>
        <v>42004.681944444441</v>
      </c>
    </row>
    <row r="2019" spans="1:20" ht="43.2" hidden="1" x14ac:dyDescent="0.3">
      <c r="A2019">
        <v>3569</v>
      </c>
      <c r="B2019" s="3" t="s">
        <v>3567</v>
      </c>
      <c r="C2019" s="3" t="s">
        <v>7678</v>
      </c>
      <c r="D2019">
        <v>5000</v>
      </c>
      <c r="E2019">
        <v>5024</v>
      </c>
      <c r="F2019" t="s">
        <v>8218</v>
      </c>
      <c r="G2019" t="s">
        <v>8223</v>
      </c>
      <c r="H2019" t="s">
        <v>8245</v>
      </c>
      <c r="I2019">
        <v>1420734696</v>
      </c>
      <c r="J2019">
        <v>1418142696</v>
      </c>
      <c r="K2019" t="b">
        <v>0</v>
      </c>
      <c r="L2019">
        <v>41</v>
      </c>
      <c r="M2019" t="b">
        <v>1</v>
      </c>
      <c r="N2019" t="s">
        <v>8270</v>
      </c>
      <c r="O2019" s="5">
        <f>((E2019/D2019) *100)</f>
        <v>100.47999999999999</v>
      </c>
      <c r="P2019" s="6">
        <f>IF(L2019 = 0, 0, E2019/L2019)</f>
        <v>122.53658536585365</v>
      </c>
      <c r="Q2019" t="str">
        <f>MID(N2019,1,FIND("/",N2019,1)-1)</f>
        <v>theater</v>
      </c>
      <c r="R2019" t="str">
        <f>MID(N2019,FIND("/",N2019,1)+1,LEN(N2019))</f>
        <v>plays</v>
      </c>
      <c r="S2019" s="10">
        <f>(((J2019/60)/60)/24)+DATE(1970,1,1)+(-5/24)</f>
        <v>41982.480277777773</v>
      </c>
      <c r="T2019" s="10">
        <f>(((I2019/60)/60)/24)+DATE(1970,1,1)+(-5/24)</f>
        <v>42012.480277777773</v>
      </c>
    </row>
    <row r="2020" spans="1:20" ht="43.2" hidden="1" x14ac:dyDescent="0.3">
      <c r="A2020">
        <v>4047</v>
      </c>
      <c r="B2020" s="3" t="s">
        <v>4042</v>
      </c>
      <c r="C2020" s="3" t="s">
        <v>8150</v>
      </c>
      <c r="D2020">
        <v>5000</v>
      </c>
      <c r="E2020">
        <v>110</v>
      </c>
      <c r="F2020" t="s">
        <v>8220</v>
      </c>
      <c r="G2020" t="s">
        <v>8223</v>
      </c>
      <c r="H2020" t="s">
        <v>8245</v>
      </c>
      <c r="I2020">
        <v>1420938000</v>
      </c>
      <c r="J2020">
        <v>1418862743</v>
      </c>
      <c r="K2020" t="b">
        <v>0</v>
      </c>
      <c r="L2020">
        <v>4</v>
      </c>
      <c r="M2020" t="b">
        <v>0</v>
      </c>
      <c r="N2020" t="s">
        <v>8270</v>
      </c>
      <c r="O2020" s="5">
        <f>((E2020/D2020) *100)</f>
        <v>2.1999999999999997</v>
      </c>
      <c r="P2020" s="6">
        <f>IF(L2020 = 0, 0, E2020/L2020)</f>
        <v>27.5</v>
      </c>
      <c r="Q2020" t="str">
        <f>MID(N2020,1,FIND("/",N2020,1)-1)</f>
        <v>theater</v>
      </c>
      <c r="R2020" t="str">
        <f>MID(N2020,FIND("/",N2020,1)+1,LEN(N2020))</f>
        <v>plays</v>
      </c>
      <c r="S2020" s="10">
        <f>(((J2020/60)/60)/24)+DATE(1970,1,1)+(-5/24)</f>
        <v>41990.814155092587</v>
      </c>
      <c r="T2020" s="10">
        <f>(((I2020/60)/60)/24)+DATE(1970,1,1)+(-5/24)</f>
        <v>42014.833333333336</v>
      </c>
    </row>
    <row r="2021" spans="1:20" ht="43.2" hidden="1" x14ac:dyDescent="0.3">
      <c r="A2021">
        <v>2979</v>
      </c>
      <c r="B2021" s="3" t="s">
        <v>2978</v>
      </c>
      <c r="C2021" s="3" t="s">
        <v>7088</v>
      </c>
      <c r="D2021">
        <v>5000</v>
      </c>
      <c r="E2021">
        <v>5070</v>
      </c>
      <c r="F2021" t="s">
        <v>8218</v>
      </c>
      <c r="G2021" t="s">
        <v>8223</v>
      </c>
      <c r="H2021" t="s">
        <v>8245</v>
      </c>
      <c r="I2021">
        <v>1420524000</v>
      </c>
      <c r="J2021">
        <v>1419104823</v>
      </c>
      <c r="K2021" t="b">
        <v>0</v>
      </c>
      <c r="L2021">
        <v>46</v>
      </c>
      <c r="M2021" t="b">
        <v>1</v>
      </c>
      <c r="N2021" t="s">
        <v>8270</v>
      </c>
      <c r="O2021" s="5">
        <f>((E2021/D2021) *100)</f>
        <v>101.4</v>
      </c>
      <c r="P2021" s="6">
        <f>IF(L2021 = 0, 0, E2021/L2021)</f>
        <v>110.21739130434783</v>
      </c>
      <c r="Q2021" t="str">
        <f>MID(N2021,1,FIND("/",N2021,1)-1)</f>
        <v>theater</v>
      </c>
      <c r="R2021" t="str">
        <f>MID(N2021,FIND("/",N2021,1)+1,LEN(N2021))</f>
        <v>plays</v>
      </c>
      <c r="S2021" s="10">
        <f>(((J2021/60)/60)/24)+DATE(1970,1,1)+(-5/24)</f>
        <v>41993.616006944438</v>
      </c>
      <c r="T2021" s="10">
        <f>(((I2021/60)/60)/24)+DATE(1970,1,1)+(-5/24)</f>
        <v>42010.041666666664</v>
      </c>
    </row>
    <row r="2022" spans="1:20" ht="43.2" hidden="1" x14ac:dyDescent="0.3">
      <c r="A2022">
        <v>1784</v>
      </c>
      <c r="B2022" s="3" t="s">
        <v>1784</v>
      </c>
      <c r="C2022" s="3" t="s">
        <v>5893</v>
      </c>
      <c r="D2022">
        <v>5000</v>
      </c>
      <c r="E2022">
        <v>1988</v>
      </c>
      <c r="F2022" t="s">
        <v>8220</v>
      </c>
      <c r="G2022" t="s">
        <v>8223</v>
      </c>
      <c r="H2022" t="s">
        <v>8245</v>
      </c>
      <c r="I2022">
        <v>1422674700</v>
      </c>
      <c r="J2022">
        <v>1419954240</v>
      </c>
      <c r="K2022" t="b">
        <v>1</v>
      </c>
      <c r="L2022">
        <v>33</v>
      </c>
      <c r="M2022" t="b">
        <v>0</v>
      </c>
      <c r="N2022" t="s">
        <v>8284</v>
      </c>
      <c r="O2022" s="5">
        <f>((E2022/D2022) *100)</f>
        <v>39.76</v>
      </c>
      <c r="P2022" s="6">
        <f>IF(L2022 = 0, 0, E2022/L2022)</f>
        <v>60.242424242424242</v>
      </c>
      <c r="Q2022" t="str">
        <f>MID(N2022,1,FIND("/",N2022,1)-1)</f>
        <v>photography</v>
      </c>
      <c r="R2022" t="str">
        <f>MID(N2022,FIND("/",N2022,1)+1,LEN(N2022))</f>
        <v>photobooks</v>
      </c>
      <c r="S2022" s="10">
        <f>(((J2022/60)/60)/24)+DATE(1970,1,1)+(-5/24)</f>
        <v>42003.447222222218</v>
      </c>
      <c r="T2022" s="10">
        <f>(((I2022/60)/60)/24)+DATE(1970,1,1)+(-5/24)</f>
        <v>42034.934027777774</v>
      </c>
    </row>
    <row r="2023" spans="1:20" ht="43.2" hidden="1" x14ac:dyDescent="0.3">
      <c r="A2023">
        <v>2012</v>
      </c>
      <c r="B2023" s="3" t="s">
        <v>2012</v>
      </c>
      <c r="C2023" s="3" t="s">
        <v>6121</v>
      </c>
      <c r="D2023">
        <v>5000</v>
      </c>
      <c r="E2023">
        <v>11745</v>
      </c>
      <c r="F2023" t="s">
        <v>8218</v>
      </c>
      <c r="G2023" t="s">
        <v>8223</v>
      </c>
      <c r="H2023" t="s">
        <v>8245</v>
      </c>
      <c r="I2023">
        <v>1423165441</v>
      </c>
      <c r="J2023">
        <v>1420573441</v>
      </c>
      <c r="K2023" t="b">
        <v>1</v>
      </c>
      <c r="L2023">
        <v>183</v>
      </c>
      <c r="M2023" t="b">
        <v>1</v>
      </c>
      <c r="N2023" t="s">
        <v>8294</v>
      </c>
      <c r="O2023" s="5">
        <f>((E2023/D2023) *100)</f>
        <v>234.90000000000003</v>
      </c>
      <c r="P2023" s="6">
        <f>IF(L2023 = 0, 0, E2023/L2023)</f>
        <v>64.180327868852459</v>
      </c>
      <c r="Q2023" t="str">
        <f>MID(N2023,1,FIND("/",N2023,1)-1)</f>
        <v>technology</v>
      </c>
      <c r="R2023" t="str">
        <f>MID(N2023,FIND("/",N2023,1)+1,LEN(N2023))</f>
        <v>hardware</v>
      </c>
      <c r="S2023" s="10">
        <f>(((J2023/60)/60)/24)+DATE(1970,1,1)+(-5/24)</f>
        <v>42010.613900462959</v>
      </c>
      <c r="T2023" s="10">
        <f>(((I2023/60)/60)/24)+DATE(1970,1,1)+(-5/24)</f>
        <v>42040.613900462959</v>
      </c>
    </row>
    <row r="2024" spans="1:20" ht="43.2" hidden="1" x14ac:dyDescent="0.3">
      <c r="A2024">
        <v>3193</v>
      </c>
      <c r="B2024" s="3" t="s">
        <v>3192</v>
      </c>
      <c r="C2024" s="3" t="s">
        <v>7302</v>
      </c>
      <c r="D2024">
        <v>5000</v>
      </c>
      <c r="E2024">
        <v>587</v>
      </c>
      <c r="F2024" t="s">
        <v>8220</v>
      </c>
      <c r="G2024" t="s">
        <v>8224</v>
      </c>
      <c r="H2024" t="s">
        <v>8246</v>
      </c>
      <c r="I2024">
        <v>1424474056</v>
      </c>
      <c r="J2024">
        <v>1420586056</v>
      </c>
      <c r="K2024" t="b">
        <v>0</v>
      </c>
      <c r="L2024">
        <v>24</v>
      </c>
      <c r="M2024" t="b">
        <v>0</v>
      </c>
      <c r="N2024" t="s">
        <v>8304</v>
      </c>
      <c r="O2024" s="5">
        <f>((E2024/D2024) *100)</f>
        <v>11.74</v>
      </c>
      <c r="P2024" s="6">
        <f>IF(L2024 = 0, 0, E2024/L2024)</f>
        <v>24.458333333333332</v>
      </c>
      <c r="Q2024" t="str">
        <f>MID(N2024,1,FIND("/",N2024,1)-1)</f>
        <v>theater</v>
      </c>
      <c r="R2024" t="str">
        <f>MID(N2024,FIND("/",N2024,1)+1,LEN(N2024))</f>
        <v>musical</v>
      </c>
      <c r="S2024" s="10">
        <f>(((J2024/60)/60)/24)+DATE(1970,1,1)+(-5/24)</f>
        <v>42010.759907407402</v>
      </c>
      <c r="T2024" s="10">
        <f>(((I2024/60)/60)/24)+DATE(1970,1,1)+(-5/24)</f>
        <v>42055.759907407402</v>
      </c>
    </row>
    <row r="2025" spans="1:20" ht="43.2" hidden="1" x14ac:dyDescent="0.3">
      <c r="A2025">
        <v>3554</v>
      </c>
      <c r="B2025" s="3" t="s">
        <v>3552</v>
      </c>
      <c r="C2025" s="3" t="s">
        <v>7663</v>
      </c>
      <c r="D2025">
        <v>5000</v>
      </c>
      <c r="E2025">
        <v>5671.11</v>
      </c>
      <c r="F2025" t="s">
        <v>8218</v>
      </c>
      <c r="G2025" t="s">
        <v>8223</v>
      </c>
      <c r="H2025" t="s">
        <v>8245</v>
      </c>
      <c r="I2025">
        <v>1423674000</v>
      </c>
      <c r="J2025">
        <v>1421025159</v>
      </c>
      <c r="K2025" t="b">
        <v>0</v>
      </c>
      <c r="L2025">
        <v>53</v>
      </c>
      <c r="M2025" t="b">
        <v>1</v>
      </c>
      <c r="N2025" t="s">
        <v>8270</v>
      </c>
      <c r="O2025" s="5">
        <f>((E2025/D2025) *100)</f>
        <v>113.42219999999999</v>
      </c>
      <c r="P2025" s="6">
        <f>IF(L2025 = 0, 0, E2025/L2025)</f>
        <v>107.00207547169811</v>
      </c>
      <c r="Q2025" t="str">
        <f>MID(N2025,1,FIND("/",N2025,1)-1)</f>
        <v>theater</v>
      </c>
      <c r="R2025" t="str">
        <f>MID(N2025,FIND("/",N2025,1)+1,LEN(N2025))</f>
        <v>plays</v>
      </c>
      <c r="S2025" s="10">
        <f>(((J2025/60)/60)/24)+DATE(1970,1,1)+(-5/24)</f>
        <v>42015.842118055552</v>
      </c>
      <c r="T2025" s="10">
        <f>(((I2025/60)/60)/24)+DATE(1970,1,1)+(-5/24)</f>
        <v>42046.499999999993</v>
      </c>
    </row>
    <row r="2026" spans="1:20" ht="43.2" hidden="1" x14ac:dyDescent="0.3">
      <c r="A2026">
        <v>2515</v>
      </c>
      <c r="B2026" s="3" t="s">
        <v>2514</v>
      </c>
      <c r="C2026" s="3" t="s">
        <v>6624</v>
      </c>
      <c r="D2026">
        <v>5000</v>
      </c>
      <c r="E2026">
        <v>930</v>
      </c>
      <c r="F2026" t="s">
        <v>8220</v>
      </c>
      <c r="G2026" t="s">
        <v>8223</v>
      </c>
      <c r="H2026" t="s">
        <v>8245</v>
      </c>
      <c r="I2026">
        <v>1424635753</v>
      </c>
      <c r="J2026">
        <v>1422043753</v>
      </c>
      <c r="K2026" t="b">
        <v>0</v>
      </c>
      <c r="L2026">
        <v>12</v>
      </c>
      <c r="M2026" t="b">
        <v>0</v>
      </c>
      <c r="N2026" t="s">
        <v>8298</v>
      </c>
      <c r="O2026" s="5">
        <f>((E2026/D2026) *100)</f>
        <v>18.600000000000001</v>
      </c>
      <c r="P2026" s="6">
        <f>IF(L2026 = 0, 0, E2026/L2026)</f>
        <v>77.5</v>
      </c>
      <c r="Q2026" t="str">
        <f>MID(N2026,1,FIND("/",N2026,1)-1)</f>
        <v>food</v>
      </c>
      <c r="R2026" t="str">
        <f>MID(N2026,FIND("/",N2026,1)+1,LEN(N2026))</f>
        <v>restaurants</v>
      </c>
      <c r="S2026" s="10">
        <f>(((J2026/60)/60)/24)+DATE(1970,1,1)+(-5/24)</f>
        <v>42027.63140046296</v>
      </c>
      <c r="T2026" s="10">
        <f>(((I2026/60)/60)/24)+DATE(1970,1,1)+(-5/24)</f>
        <v>42057.63140046296</v>
      </c>
    </row>
    <row r="2027" spans="1:20" ht="43.2" hidden="1" x14ac:dyDescent="0.3">
      <c r="A2027">
        <v>2394</v>
      </c>
      <c r="B2027" s="3" t="s">
        <v>2394</v>
      </c>
      <c r="C2027" s="3" t="s">
        <v>6503</v>
      </c>
      <c r="D2027">
        <v>5000</v>
      </c>
      <c r="E2027">
        <v>3</v>
      </c>
      <c r="F2027" t="s">
        <v>8219</v>
      </c>
      <c r="G2027" t="s">
        <v>8240</v>
      </c>
      <c r="H2027" t="s">
        <v>8248</v>
      </c>
      <c r="I2027">
        <v>1424940093</v>
      </c>
      <c r="J2027">
        <v>1422348093</v>
      </c>
      <c r="K2027" t="b">
        <v>0</v>
      </c>
      <c r="L2027">
        <v>2</v>
      </c>
      <c r="M2027" t="b">
        <v>0</v>
      </c>
      <c r="N2027" t="s">
        <v>8271</v>
      </c>
      <c r="O2027" s="5">
        <f>((E2027/D2027) *100)</f>
        <v>0.06</v>
      </c>
      <c r="P2027" s="6">
        <f>IF(L2027 = 0, 0, E2027/L2027)</f>
        <v>1.5</v>
      </c>
      <c r="Q2027" t="str">
        <f>MID(N2027,1,FIND("/",N2027,1)-1)</f>
        <v>technology</v>
      </c>
      <c r="R2027" t="str">
        <f>MID(N2027,FIND("/",N2027,1)+1,LEN(N2027))</f>
        <v>web</v>
      </c>
      <c r="S2027" s="10">
        <f>(((J2027/60)/60)/24)+DATE(1970,1,1)+(-5/24)</f>
        <v>42031.15385416666</v>
      </c>
      <c r="T2027" s="10">
        <f>(((I2027/60)/60)/24)+DATE(1970,1,1)+(-5/24)</f>
        <v>42061.15385416666</v>
      </c>
    </row>
    <row r="2028" spans="1:20" ht="28.8" hidden="1" x14ac:dyDescent="0.3">
      <c r="A2028">
        <v>634</v>
      </c>
      <c r="B2028" s="3" t="s">
        <v>634</v>
      </c>
      <c r="C2028" s="3" t="s">
        <v>4743</v>
      </c>
      <c r="D2028">
        <v>5000</v>
      </c>
      <c r="E2028">
        <v>1</v>
      </c>
      <c r="F2028" t="s">
        <v>8219</v>
      </c>
      <c r="G2028" t="s">
        <v>8223</v>
      </c>
      <c r="H2028" t="s">
        <v>8245</v>
      </c>
      <c r="I2028">
        <v>1424989029</v>
      </c>
      <c r="J2028">
        <v>1422397029</v>
      </c>
      <c r="K2028" t="b">
        <v>0</v>
      </c>
      <c r="L2028">
        <v>1</v>
      </c>
      <c r="M2028" t="b">
        <v>0</v>
      </c>
      <c r="N2028" t="s">
        <v>8271</v>
      </c>
      <c r="O2028" s="5">
        <f>((E2028/D2028) *100)</f>
        <v>0.02</v>
      </c>
      <c r="P2028" s="6">
        <f>IF(L2028 = 0, 0, E2028/L2028)</f>
        <v>1</v>
      </c>
      <c r="Q2028" t="str">
        <f>MID(N2028,1,FIND("/",N2028,1)-1)</f>
        <v>technology</v>
      </c>
      <c r="R2028" t="str">
        <f>MID(N2028,FIND("/",N2028,1)+1,LEN(N2028))</f>
        <v>web</v>
      </c>
      <c r="S2028" s="10">
        <f>(((J2028/60)/60)/24)+DATE(1970,1,1)+(-5/24)</f>
        <v>42031.720243055555</v>
      </c>
      <c r="T2028" s="10">
        <f>(((I2028/60)/60)/24)+DATE(1970,1,1)+(-5/24)</f>
        <v>42061.720243055555</v>
      </c>
    </row>
    <row r="2029" spans="1:20" ht="43.2" hidden="1" x14ac:dyDescent="0.3">
      <c r="A2029">
        <v>3729</v>
      </c>
      <c r="B2029" s="3" t="s">
        <v>3725</v>
      </c>
      <c r="C2029" s="3" t="s">
        <v>7838</v>
      </c>
      <c r="D2029">
        <v>5000</v>
      </c>
      <c r="E2029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8270</v>
      </c>
      <c r="O2029" s="5">
        <f>((E2029/D2029) *100)</f>
        <v>7.24</v>
      </c>
      <c r="P2029" s="6">
        <f>IF(L2029 = 0, 0, E2029/L2029)</f>
        <v>72.400000000000006</v>
      </c>
      <c r="Q2029" t="str">
        <f>MID(N2029,1,FIND("/",N2029,1)-1)</f>
        <v>theater</v>
      </c>
      <c r="R2029" t="str">
        <f>MID(N2029,FIND("/",N2029,1)+1,LEN(N2029))</f>
        <v>plays</v>
      </c>
      <c r="S2029" s="10">
        <f>(((J2029/60)/60)/24)+DATE(1970,1,1)+(-5/24)</f>
        <v>42040.996666666666</v>
      </c>
      <c r="T2029" s="10">
        <f>(((I2029/60)/60)/24)+DATE(1970,1,1)+(-5/24)</f>
        <v>42085.954999999994</v>
      </c>
    </row>
    <row r="2030" spans="1:20" ht="57.6" hidden="1" x14ac:dyDescent="0.3">
      <c r="A2030">
        <v>3856</v>
      </c>
      <c r="B2030" s="3" t="s">
        <v>3852</v>
      </c>
      <c r="C2030" s="3" t="s">
        <v>7964</v>
      </c>
      <c r="D2030">
        <v>5000</v>
      </c>
      <c r="E2030">
        <v>1</v>
      </c>
      <c r="F2030" t="s">
        <v>8220</v>
      </c>
      <c r="G2030" t="s">
        <v>8223</v>
      </c>
      <c r="H2030" t="s">
        <v>8245</v>
      </c>
      <c r="I2030">
        <v>1425833403</v>
      </c>
      <c r="J2030">
        <v>1423245003</v>
      </c>
      <c r="K2030" t="b">
        <v>0</v>
      </c>
      <c r="L2030">
        <v>1</v>
      </c>
      <c r="M2030" t="b">
        <v>0</v>
      </c>
      <c r="N2030" t="s">
        <v>8270</v>
      </c>
      <c r="O2030" s="5">
        <f>((E2030/D2030) *100)</f>
        <v>0.02</v>
      </c>
      <c r="P2030" s="6">
        <f>IF(L2030 = 0, 0, E2030/L2030)</f>
        <v>1</v>
      </c>
      <c r="Q2030" t="str">
        <f>MID(N2030,1,FIND("/",N2030,1)-1)</f>
        <v>theater</v>
      </c>
      <c r="R2030" t="str">
        <f>MID(N2030,FIND("/",N2030,1)+1,LEN(N2030))</f>
        <v>plays</v>
      </c>
      <c r="S2030" s="10">
        <f>(((J2030/60)/60)/24)+DATE(1970,1,1)+(-5/24)</f>
        <v>42041.534756944442</v>
      </c>
      <c r="T2030" s="10">
        <f>(((I2030/60)/60)/24)+DATE(1970,1,1)+(-5/24)</f>
        <v>42071.493090277778</v>
      </c>
    </row>
    <row r="2031" spans="1:20" ht="43.2" hidden="1" x14ac:dyDescent="0.3">
      <c r="A2031">
        <v>2967</v>
      </c>
      <c r="B2031" s="3" t="s">
        <v>2966</v>
      </c>
      <c r="C2031" s="3" t="s">
        <v>7076</v>
      </c>
      <c r="D2031">
        <v>5000</v>
      </c>
      <c r="E2031">
        <v>5696</v>
      </c>
      <c r="F2031" t="s">
        <v>8218</v>
      </c>
      <c r="G2031" t="s">
        <v>8223</v>
      </c>
      <c r="H2031" t="s">
        <v>8245</v>
      </c>
      <c r="I2031">
        <v>1425872692</v>
      </c>
      <c r="J2031">
        <v>1423284292</v>
      </c>
      <c r="K2031" t="b">
        <v>0</v>
      </c>
      <c r="L2031">
        <v>71</v>
      </c>
      <c r="M2031" t="b">
        <v>1</v>
      </c>
      <c r="N2031" t="s">
        <v>8270</v>
      </c>
      <c r="O2031" s="5">
        <f>((E2031/D2031) *100)</f>
        <v>113.92</v>
      </c>
      <c r="P2031" s="6">
        <f>IF(L2031 = 0, 0, E2031/L2031)</f>
        <v>80.225352112676063</v>
      </c>
      <c r="Q2031" t="str">
        <f>MID(N2031,1,FIND("/",N2031,1)-1)</f>
        <v>theater</v>
      </c>
      <c r="R2031" t="str">
        <f>MID(N2031,FIND("/",N2031,1)+1,LEN(N2031))</f>
        <v>plays</v>
      </c>
      <c r="S2031" s="10">
        <f>(((J2031/60)/60)/24)+DATE(1970,1,1)+(-5/24)</f>
        <v>42041.989490740736</v>
      </c>
      <c r="T2031" s="10">
        <f>(((I2031/60)/60)/24)+DATE(1970,1,1)+(-5/24)</f>
        <v>42071.947824074072</v>
      </c>
    </row>
    <row r="2032" spans="1:20" ht="43.2" hidden="1" x14ac:dyDescent="0.3">
      <c r="A2032">
        <v>4106</v>
      </c>
      <c r="B2032" s="3" t="s">
        <v>4101</v>
      </c>
      <c r="C2032" s="3" t="s">
        <v>8208</v>
      </c>
      <c r="D2032">
        <v>5000</v>
      </c>
      <c r="E2032">
        <v>3530</v>
      </c>
      <c r="F2032" t="s">
        <v>8220</v>
      </c>
      <c r="G2032" t="s">
        <v>8223</v>
      </c>
      <c r="H2032" t="s">
        <v>8245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8270</v>
      </c>
      <c r="O2032" s="5">
        <f>((E2032/D2032) *100)</f>
        <v>70.599999999999994</v>
      </c>
      <c r="P2032" s="6">
        <f>IF(L2032 = 0, 0, E2032/L2032)</f>
        <v>106.96969696969697</v>
      </c>
      <c r="Q2032" t="str">
        <f>MID(N2032,1,FIND("/",N2032,1)-1)</f>
        <v>theater</v>
      </c>
      <c r="R2032" t="str">
        <f>MID(N2032,FIND("/",N2032,1)+1,LEN(N2032))</f>
        <v>plays</v>
      </c>
      <c r="S2032" s="10">
        <f>(((J2032/60)/60)/24)+DATE(1970,1,1)+(-5/24)</f>
        <v>42052.841041666667</v>
      </c>
      <c r="T2032" s="10">
        <f>(((I2032/60)/60)/24)+DATE(1970,1,1)+(-5/24)</f>
        <v>42095.833333333336</v>
      </c>
    </row>
    <row r="2033" spans="1:20" ht="43.2" hidden="1" x14ac:dyDescent="0.3">
      <c r="A2033">
        <v>2812</v>
      </c>
      <c r="B2033" s="3" t="s">
        <v>2811</v>
      </c>
      <c r="C2033" s="3" t="s">
        <v>6921</v>
      </c>
      <c r="D2033">
        <v>5000</v>
      </c>
      <c r="E2033">
        <v>5665</v>
      </c>
      <c r="F2033" t="s">
        <v>8218</v>
      </c>
      <c r="G2033" t="s">
        <v>8228</v>
      </c>
      <c r="H2033" t="s">
        <v>8250</v>
      </c>
      <c r="I2033">
        <v>1428292800</v>
      </c>
      <c r="J2033">
        <v>1424368298</v>
      </c>
      <c r="K2033" t="b">
        <v>0</v>
      </c>
      <c r="L2033">
        <v>83</v>
      </c>
      <c r="M2033" t="b">
        <v>1</v>
      </c>
      <c r="N2033" t="s">
        <v>8270</v>
      </c>
      <c r="O2033" s="5">
        <f>((E2033/D2033) *100)</f>
        <v>113.3</v>
      </c>
      <c r="P2033" s="6">
        <f>IF(L2033 = 0, 0, E2033/L2033)</f>
        <v>68.253012048192772</v>
      </c>
      <c r="Q2033" t="str">
        <f>MID(N2033,1,FIND("/",N2033,1)-1)</f>
        <v>theater</v>
      </c>
      <c r="R2033" t="str">
        <f>MID(N2033,FIND("/",N2033,1)+1,LEN(N2033))</f>
        <v>plays</v>
      </c>
      <c r="S2033" s="10">
        <f>(((J2033/60)/60)/24)+DATE(1970,1,1)+(-5/24)</f>
        <v>42054.535856481474</v>
      </c>
      <c r="T2033" s="10">
        <f>(((I2033/60)/60)/24)+DATE(1970,1,1)+(-5/24)</f>
        <v>42099.958333333336</v>
      </c>
    </row>
    <row r="2034" spans="1:20" ht="43.2" hidden="1" x14ac:dyDescent="0.3">
      <c r="A2034">
        <v>2961</v>
      </c>
      <c r="B2034" s="3" t="s">
        <v>2960</v>
      </c>
      <c r="C2034" s="3" t="s">
        <v>7070</v>
      </c>
      <c r="D2034">
        <v>5000</v>
      </c>
      <c r="E2034">
        <v>5481</v>
      </c>
      <c r="F2034" t="s">
        <v>8218</v>
      </c>
      <c r="G2034" t="s">
        <v>8223</v>
      </c>
      <c r="H2034" t="s">
        <v>8245</v>
      </c>
      <c r="I2034">
        <v>1427342400</v>
      </c>
      <c r="J2034">
        <v>1424927159</v>
      </c>
      <c r="K2034" t="b">
        <v>0</v>
      </c>
      <c r="L2034">
        <v>108</v>
      </c>
      <c r="M2034" t="b">
        <v>1</v>
      </c>
      <c r="N2034" t="s">
        <v>8270</v>
      </c>
      <c r="O2034" s="5">
        <f>((E2034/D2034) *100)</f>
        <v>109.62</v>
      </c>
      <c r="P2034" s="6">
        <f>IF(L2034 = 0, 0, E2034/L2034)</f>
        <v>50.75</v>
      </c>
      <c r="Q2034" t="str">
        <f>MID(N2034,1,FIND("/",N2034,1)-1)</f>
        <v>theater</v>
      </c>
      <c r="R2034" t="str">
        <f>MID(N2034,FIND("/",N2034,1)+1,LEN(N2034))</f>
        <v>plays</v>
      </c>
      <c r="S2034" s="10">
        <f>(((J2034/60)/60)/24)+DATE(1970,1,1)+(-5/24)</f>
        <v>42061.004155092589</v>
      </c>
      <c r="T2034" s="10">
        <f>(((I2034/60)/60)/24)+DATE(1970,1,1)+(-5/24)</f>
        <v>42088.958333333336</v>
      </c>
    </row>
    <row r="2035" spans="1:20" ht="43.2" hidden="1" x14ac:dyDescent="0.3">
      <c r="A2035">
        <v>1715</v>
      </c>
      <c r="B2035" s="3" t="s">
        <v>1715</v>
      </c>
      <c r="C2035" s="3" t="s">
        <v>5824</v>
      </c>
      <c r="D2035">
        <v>5000</v>
      </c>
      <c r="E2035">
        <v>11</v>
      </c>
      <c r="F2035" t="s">
        <v>8220</v>
      </c>
      <c r="G2035" t="s">
        <v>8223</v>
      </c>
      <c r="H2035" t="s">
        <v>8245</v>
      </c>
      <c r="I2035">
        <v>1427772120</v>
      </c>
      <c r="J2035">
        <v>1425186785</v>
      </c>
      <c r="K2035" t="b">
        <v>0</v>
      </c>
      <c r="L2035">
        <v>2</v>
      </c>
      <c r="M2035" t="b">
        <v>0</v>
      </c>
      <c r="N2035" t="s">
        <v>8292</v>
      </c>
      <c r="O2035" s="5">
        <f>((E2035/D2035) *100)</f>
        <v>0.22</v>
      </c>
      <c r="P2035" s="6">
        <f>IF(L2035 = 0, 0, E2035/L2035)</f>
        <v>5.5</v>
      </c>
      <c r="Q2035" t="str">
        <f>MID(N2035,1,FIND("/",N2035,1)-1)</f>
        <v>music</v>
      </c>
      <c r="R2035" t="str">
        <f>MID(N2035,FIND("/",N2035,1)+1,LEN(N2035))</f>
        <v>faith</v>
      </c>
      <c r="S2035" s="10">
        <f>(((J2035/60)/60)/24)+DATE(1970,1,1)+(-5/24)</f>
        <v>42064.009085648147</v>
      </c>
      <c r="T2035" s="10">
        <f>(((I2035/60)/60)/24)+DATE(1970,1,1)+(-5/24)</f>
        <v>42093.931944444441</v>
      </c>
    </row>
    <row r="2036" spans="1:20" ht="28.8" hidden="1" x14ac:dyDescent="0.3">
      <c r="A2036">
        <v>3763</v>
      </c>
      <c r="B2036" s="3" t="s">
        <v>3759</v>
      </c>
      <c r="C2036" s="3" t="s">
        <v>7872</v>
      </c>
      <c r="D2036">
        <v>5000</v>
      </c>
      <c r="E2036">
        <v>5000</v>
      </c>
      <c r="F2036" t="s">
        <v>8218</v>
      </c>
      <c r="G2036" t="s">
        <v>8223</v>
      </c>
      <c r="H2036" t="s">
        <v>8245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8304</v>
      </c>
      <c r="O2036" s="5">
        <f>((E2036/D2036) *100)</f>
        <v>100</v>
      </c>
      <c r="P2036" s="6">
        <f>IF(L2036 = 0, 0, E2036/L2036)</f>
        <v>64.935064935064929</v>
      </c>
      <c r="Q2036" t="str">
        <f>MID(N2036,1,FIND("/",N2036,1)-1)</f>
        <v>theater</v>
      </c>
      <c r="R2036" t="str">
        <f>MID(N2036,FIND("/",N2036,1)+1,LEN(N2036))</f>
        <v>musical</v>
      </c>
      <c r="S2036" s="10">
        <f>(((J2036/60)/60)/24)+DATE(1970,1,1)+(-5/24)</f>
        <v>42065.541967592588</v>
      </c>
      <c r="T2036" s="10">
        <f>(((I2036/60)/60)/24)+DATE(1970,1,1)+(-5/24)</f>
        <v>42095.500300925924</v>
      </c>
    </row>
    <row r="2037" spans="1:20" ht="43.2" hidden="1" x14ac:dyDescent="0.3">
      <c r="A2037">
        <v>1494</v>
      </c>
      <c r="B2037" s="3" t="s">
        <v>1494</v>
      </c>
      <c r="C2037" s="3" t="s">
        <v>5603</v>
      </c>
      <c r="D2037">
        <v>5000</v>
      </c>
      <c r="E2037">
        <v>445</v>
      </c>
      <c r="F2037" t="s">
        <v>8220</v>
      </c>
      <c r="G2037" t="s">
        <v>8223</v>
      </c>
      <c r="H2037" t="s">
        <v>8245</v>
      </c>
      <c r="I2037">
        <v>1428075480</v>
      </c>
      <c r="J2037">
        <v>1425489613</v>
      </c>
      <c r="K2037" t="b">
        <v>0</v>
      </c>
      <c r="L2037">
        <v>11</v>
      </c>
      <c r="M2037" t="b">
        <v>0</v>
      </c>
      <c r="N2037" t="s">
        <v>8274</v>
      </c>
      <c r="O2037" s="5">
        <f>((E2037/D2037) *100)</f>
        <v>8.9</v>
      </c>
      <c r="P2037" s="6">
        <f>IF(L2037 = 0, 0, E2037/L2037)</f>
        <v>40.454545454545453</v>
      </c>
      <c r="Q2037" t="str">
        <f>MID(N2037,1,FIND("/",N2037,1)-1)</f>
        <v>publishing</v>
      </c>
      <c r="R2037" t="str">
        <f>MID(N2037,FIND("/",N2037,1)+1,LEN(N2037))</f>
        <v>fiction</v>
      </c>
      <c r="S2037" s="10">
        <f>(((J2037/60)/60)/24)+DATE(1970,1,1)+(-5/24)</f>
        <v>42067.514039351845</v>
      </c>
      <c r="T2037" s="10">
        <f>(((I2037/60)/60)/24)+DATE(1970,1,1)+(-5/24)</f>
        <v>42097.443055555552</v>
      </c>
    </row>
    <row r="2038" spans="1:20" ht="28.8" hidden="1" x14ac:dyDescent="0.3">
      <c r="A2038">
        <v>1759</v>
      </c>
      <c r="B2038" s="3" t="s">
        <v>1759</v>
      </c>
      <c r="C2038" s="3" t="s">
        <v>5868</v>
      </c>
      <c r="D2038">
        <v>5000</v>
      </c>
      <c r="E2038">
        <v>5330</v>
      </c>
      <c r="F2038" t="s">
        <v>8218</v>
      </c>
      <c r="G2038" t="s">
        <v>8223</v>
      </c>
      <c r="H2038" t="s">
        <v>8245</v>
      </c>
      <c r="I2038">
        <v>1427309629</v>
      </c>
      <c r="J2038">
        <v>1425585229</v>
      </c>
      <c r="K2038" t="b">
        <v>0</v>
      </c>
      <c r="L2038">
        <v>49</v>
      </c>
      <c r="M2038" t="b">
        <v>1</v>
      </c>
      <c r="N2038" t="s">
        <v>8284</v>
      </c>
      <c r="O2038" s="5">
        <f>((E2038/D2038) *100)</f>
        <v>106.60000000000001</v>
      </c>
      <c r="P2038" s="6">
        <f>IF(L2038 = 0, 0, E2038/L2038)</f>
        <v>108.77551020408163</v>
      </c>
      <c r="Q2038" t="str">
        <f>MID(N2038,1,FIND("/",N2038,1)-1)</f>
        <v>photography</v>
      </c>
      <c r="R2038" t="str">
        <f>MID(N2038,FIND("/",N2038,1)+1,LEN(N2038))</f>
        <v>photobooks</v>
      </c>
      <c r="S2038" s="10">
        <f>(((J2038/60)/60)/24)+DATE(1970,1,1)+(-5/24)</f>
        <v>42068.620706018519</v>
      </c>
      <c r="T2038" s="10">
        <f>(((I2038/60)/60)/24)+DATE(1970,1,1)+(-5/24)</f>
        <v>42088.579039351847</v>
      </c>
    </row>
    <row r="2039" spans="1:20" ht="28.8" hidden="1" x14ac:dyDescent="0.3">
      <c r="A2039">
        <v>600</v>
      </c>
      <c r="B2039" s="3" t="s">
        <v>600</v>
      </c>
      <c r="C2039" s="3" t="s">
        <v>4709</v>
      </c>
      <c r="D2039">
        <v>5000</v>
      </c>
      <c r="E2039">
        <v>100</v>
      </c>
      <c r="F2039" t="s">
        <v>8219</v>
      </c>
      <c r="G2039" t="s">
        <v>8223</v>
      </c>
      <c r="H2039" t="s">
        <v>8245</v>
      </c>
      <c r="I2039">
        <v>1431198562</v>
      </c>
      <c r="J2039">
        <v>1426014562</v>
      </c>
      <c r="K2039" t="b">
        <v>0</v>
      </c>
      <c r="L2039">
        <v>1</v>
      </c>
      <c r="M2039" t="b">
        <v>0</v>
      </c>
      <c r="N2039" t="s">
        <v>8271</v>
      </c>
      <c r="O2039" s="5">
        <f>((E2039/D2039) *100)</f>
        <v>2</v>
      </c>
      <c r="P2039" s="6">
        <f>IF(L2039 = 0, 0, E2039/L2039)</f>
        <v>100</v>
      </c>
      <c r="Q2039" t="str">
        <f>MID(N2039,1,FIND("/",N2039,1)-1)</f>
        <v>technology</v>
      </c>
      <c r="R2039" t="str">
        <f>MID(N2039,FIND("/",N2039,1)+1,LEN(N2039))</f>
        <v>web</v>
      </c>
      <c r="S2039" s="10">
        <f>(((J2039/60)/60)/24)+DATE(1970,1,1)+(-5/24)</f>
        <v>42073.589837962958</v>
      </c>
      <c r="T2039" s="10">
        <f>(((I2039/60)/60)/24)+DATE(1970,1,1)+(-5/24)</f>
        <v>42133.589837962958</v>
      </c>
    </row>
    <row r="2040" spans="1:20" ht="43.2" hidden="1" x14ac:dyDescent="0.3">
      <c r="A2040">
        <v>218</v>
      </c>
      <c r="B2040" s="3" t="s">
        <v>219</v>
      </c>
      <c r="C2040" s="3" t="s">
        <v>4327</v>
      </c>
      <c r="D2040">
        <v>5000</v>
      </c>
      <c r="E2040">
        <v>100</v>
      </c>
      <c r="F2040" t="s">
        <v>8220</v>
      </c>
      <c r="G2040" t="s">
        <v>8223</v>
      </c>
      <c r="H2040" t="s">
        <v>8245</v>
      </c>
      <c r="I2040">
        <v>1431702289</v>
      </c>
      <c r="J2040">
        <v>1426518289</v>
      </c>
      <c r="K2040" t="b">
        <v>0</v>
      </c>
      <c r="L2040">
        <v>1</v>
      </c>
      <c r="M2040" t="b">
        <v>0</v>
      </c>
      <c r="N2040" t="s">
        <v>8267</v>
      </c>
      <c r="O2040" s="5">
        <f>((E2040/D2040) *100)</f>
        <v>2</v>
      </c>
      <c r="P2040" s="6">
        <f>IF(L2040 = 0, 0, E2040/L2040)</f>
        <v>100</v>
      </c>
      <c r="Q2040" t="str">
        <f>MID(N2040,1,FIND("/",N2040,1)-1)</f>
        <v>film &amp; video</v>
      </c>
      <c r="R2040" t="str">
        <f>MID(N2040,FIND("/",N2040,1)+1,LEN(N2040))</f>
        <v>drama</v>
      </c>
      <c r="S2040" s="10">
        <f>(((J2040/60)/60)/24)+DATE(1970,1,1)+(-5/24)</f>
        <v>42079.420011574075</v>
      </c>
      <c r="T2040" s="10">
        <f>(((I2040/60)/60)/24)+DATE(1970,1,1)+(-5/24)</f>
        <v>42139.420011574075</v>
      </c>
    </row>
    <row r="2041" spans="1:20" ht="43.2" hidden="1" x14ac:dyDescent="0.3">
      <c r="A2041">
        <v>1060</v>
      </c>
      <c r="B2041" s="3" t="s">
        <v>1060</v>
      </c>
      <c r="C2041" s="3" t="s">
        <v>5169</v>
      </c>
      <c r="D2041">
        <v>5000</v>
      </c>
      <c r="E2041">
        <v>50</v>
      </c>
      <c r="F2041" t="s">
        <v>8219</v>
      </c>
      <c r="G2041" t="s">
        <v>8223</v>
      </c>
      <c r="H2041" t="s">
        <v>8245</v>
      </c>
      <c r="I2041">
        <v>1429134893</v>
      </c>
      <c r="J2041">
        <v>1426542893</v>
      </c>
      <c r="K2041" t="b">
        <v>0</v>
      </c>
      <c r="L2041">
        <v>1</v>
      </c>
      <c r="M2041" t="b">
        <v>0</v>
      </c>
      <c r="N2041" t="s">
        <v>8280</v>
      </c>
      <c r="O2041" s="5">
        <f>((E2041/D2041) *100)</f>
        <v>1</v>
      </c>
      <c r="P2041" s="6">
        <f>IF(L2041 = 0, 0, E2041/L2041)</f>
        <v>50</v>
      </c>
      <c r="Q2041" t="str">
        <f>MID(N2041,1,FIND("/",N2041,1)-1)</f>
        <v>journalism</v>
      </c>
      <c r="R2041" t="str">
        <f>MID(N2041,FIND("/",N2041,1)+1,LEN(N2041))</f>
        <v>audio</v>
      </c>
      <c r="S2041" s="10">
        <f>(((J2041/60)/60)/24)+DATE(1970,1,1)+(-5/24)</f>
        <v>42079.704780092587</v>
      </c>
      <c r="T2041" s="10">
        <f>(((I2041/60)/60)/24)+DATE(1970,1,1)+(-5/24)</f>
        <v>42109.704780092587</v>
      </c>
    </row>
    <row r="2042" spans="1:20" ht="28.8" hidden="1" x14ac:dyDescent="0.3">
      <c r="A2042">
        <v>516</v>
      </c>
      <c r="B2042" s="3" t="s">
        <v>516</v>
      </c>
      <c r="C2042" s="3" t="s">
        <v>4625</v>
      </c>
      <c r="D2042">
        <v>5000</v>
      </c>
      <c r="E2042">
        <v>0</v>
      </c>
      <c r="F2042" t="s">
        <v>8220</v>
      </c>
      <c r="G2042" t="s">
        <v>8224</v>
      </c>
      <c r="H2042" t="s">
        <v>8246</v>
      </c>
      <c r="I2042">
        <v>1432752080</v>
      </c>
      <c r="J2042">
        <v>1427568080</v>
      </c>
      <c r="K2042" t="b">
        <v>0</v>
      </c>
      <c r="L2042">
        <v>0</v>
      </c>
      <c r="M2042" t="b">
        <v>0</v>
      </c>
      <c r="N2042" t="s">
        <v>8269</v>
      </c>
      <c r="O2042" s="5">
        <f>((E2042/D2042) *100)</f>
        <v>0</v>
      </c>
      <c r="P2042" s="6">
        <f>IF(L2042 = 0, 0, E2042/L2042)</f>
        <v>0</v>
      </c>
      <c r="Q2042" t="str">
        <f>MID(N2042,1,FIND("/",N2042,1)-1)</f>
        <v>film &amp; video</v>
      </c>
      <c r="R2042" t="str">
        <f>MID(N2042,FIND("/",N2042,1)+1,LEN(N2042))</f>
        <v>animation</v>
      </c>
      <c r="S2042" s="10">
        <f>(((J2042/60)/60)/24)+DATE(1970,1,1)+(-5/24)</f>
        <v>42091.570370370369</v>
      </c>
      <c r="T2042" s="10">
        <f>(((I2042/60)/60)/24)+DATE(1970,1,1)+(-5/24)</f>
        <v>42151.570370370369</v>
      </c>
    </row>
    <row r="2043" spans="1:20" ht="43.2" hidden="1" x14ac:dyDescent="0.3">
      <c r="A2043">
        <v>2176</v>
      </c>
      <c r="B2043" s="3" t="s">
        <v>2176</v>
      </c>
      <c r="C2043" s="3" t="s">
        <v>6285</v>
      </c>
      <c r="D2043">
        <v>5000</v>
      </c>
      <c r="E2043">
        <v>6301</v>
      </c>
      <c r="F2043" t="s">
        <v>8218</v>
      </c>
      <c r="G2043" t="s">
        <v>8223</v>
      </c>
      <c r="H2043" t="s">
        <v>8245</v>
      </c>
      <c r="I2043">
        <v>1430579509</v>
      </c>
      <c r="J2043">
        <v>1427987509</v>
      </c>
      <c r="K2043" t="b">
        <v>0</v>
      </c>
      <c r="L2043">
        <v>71</v>
      </c>
      <c r="M2043" t="b">
        <v>1</v>
      </c>
      <c r="N2043" t="s">
        <v>8275</v>
      </c>
      <c r="O2043" s="5">
        <f>((E2043/D2043) *100)</f>
        <v>126.02</v>
      </c>
      <c r="P2043" s="6">
        <f>IF(L2043 = 0, 0, E2043/L2043)</f>
        <v>88.74647887323944</v>
      </c>
      <c r="Q2043" t="str">
        <f>MID(N2043,1,FIND("/",N2043,1)-1)</f>
        <v>music</v>
      </c>
      <c r="R2043" t="str">
        <f>MID(N2043,FIND("/",N2043,1)+1,LEN(N2043))</f>
        <v>rock</v>
      </c>
      <c r="S2043" s="10">
        <f>(((J2043/60)/60)/24)+DATE(1970,1,1)+(-5/24)</f>
        <v>42096.424872685187</v>
      </c>
      <c r="T2043" s="10">
        <f>(((I2043/60)/60)/24)+DATE(1970,1,1)+(-5/24)</f>
        <v>42126.424872685187</v>
      </c>
    </row>
    <row r="2044" spans="1:20" ht="57.6" hidden="1" x14ac:dyDescent="0.3">
      <c r="A2044">
        <v>606</v>
      </c>
      <c r="B2044" s="3" t="s">
        <v>606</v>
      </c>
      <c r="C2044" s="3" t="s">
        <v>4715</v>
      </c>
      <c r="D2044">
        <v>5000</v>
      </c>
      <c r="E2044">
        <v>10</v>
      </c>
      <c r="F2044" t="s">
        <v>8219</v>
      </c>
      <c r="G2044" t="s">
        <v>8232</v>
      </c>
      <c r="H2044" t="s">
        <v>8248</v>
      </c>
      <c r="I2044">
        <v>1432479600</v>
      </c>
      <c r="J2044">
        <v>1428507409</v>
      </c>
      <c r="K2044" t="b">
        <v>0</v>
      </c>
      <c r="L2044">
        <v>1</v>
      </c>
      <c r="M2044" t="b">
        <v>0</v>
      </c>
      <c r="N2044" t="s">
        <v>8271</v>
      </c>
      <c r="O2044" s="5">
        <f>((E2044/D2044) *100)</f>
        <v>0.2</v>
      </c>
      <c r="P2044" s="6">
        <f>IF(L2044 = 0, 0, E2044/L2044)</f>
        <v>10</v>
      </c>
      <c r="Q2044" t="str">
        <f>MID(N2044,1,FIND("/",N2044,1)-1)</f>
        <v>technology</v>
      </c>
      <c r="R2044" t="str">
        <f>MID(N2044,FIND("/",N2044,1)+1,LEN(N2044))</f>
        <v>web</v>
      </c>
      <c r="S2044" s="10">
        <f>(((J2044/60)/60)/24)+DATE(1970,1,1)+(-5/24)</f>
        <v>42102.442233796297</v>
      </c>
      <c r="T2044" s="10">
        <f>(((I2044/60)/60)/24)+DATE(1970,1,1)+(-5/24)</f>
        <v>42148.416666666664</v>
      </c>
    </row>
    <row r="2045" spans="1:20" ht="57.6" hidden="1" x14ac:dyDescent="0.3">
      <c r="A2045">
        <v>1099</v>
      </c>
      <c r="B2045" s="3" t="s">
        <v>1099</v>
      </c>
      <c r="C2045" s="3" t="s">
        <v>5208</v>
      </c>
      <c r="D2045">
        <v>5000</v>
      </c>
      <c r="E2045">
        <v>25</v>
      </c>
      <c r="F2045" t="s">
        <v>8220</v>
      </c>
      <c r="G2045" t="s">
        <v>8224</v>
      </c>
      <c r="H2045" t="s">
        <v>8246</v>
      </c>
      <c r="I2045">
        <v>1431547468</v>
      </c>
      <c r="J2045">
        <v>1428955468</v>
      </c>
      <c r="K2045" t="b">
        <v>0</v>
      </c>
      <c r="L2045">
        <v>1</v>
      </c>
      <c r="M2045" t="b">
        <v>0</v>
      </c>
      <c r="N2045" t="s">
        <v>8281</v>
      </c>
      <c r="O2045" s="5">
        <f>((E2045/D2045) *100)</f>
        <v>0.5</v>
      </c>
      <c r="P2045" s="6">
        <f>IF(L2045 = 0, 0, E2045/L2045)</f>
        <v>25</v>
      </c>
      <c r="Q2045" t="str">
        <f>MID(N2045,1,FIND("/",N2045,1)-1)</f>
        <v>games</v>
      </c>
      <c r="R2045" t="str">
        <f>MID(N2045,FIND("/",N2045,1)+1,LEN(N2045))</f>
        <v>video games</v>
      </c>
      <c r="S2045" s="10">
        <f>(((J2045/60)/60)/24)+DATE(1970,1,1)+(-5/24)</f>
        <v>42107.628101851849</v>
      </c>
      <c r="T2045" s="10">
        <f>(((I2045/60)/60)/24)+DATE(1970,1,1)+(-5/24)</f>
        <v>42137.628101851849</v>
      </c>
    </row>
    <row r="2046" spans="1:20" ht="28.8" hidden="1" x14ac:dyDescent="0.3">
      <c r="A2046">
        <v>2629</v>
      </c>
      <c r="B2046" s="3" t="s">
        <v>2628</v>
      </c>
      <c r="C2046" s="3" t="s">
        <v>6738</v>
      </c>
      <c r="D2046">
        <v>5000</v>
      </c>
      <c r="E2046">
        <v>6387</v>
      </c>
      <c r="F2046" t="s">
        <v>8218</v>
      </c>
      <c r="G2046" t="s">
        <v>8224</v>
      </c>
      <c r="H2046" t="s">
        <v>8246</v>
      </c>
      <c r="I2046">
        <v>1431608122</v>
      </c>
      <c r="J2046">
        <v>1429016122</v>
      </c>
      <c r="K2046" t="b">
        <v>0</v>
      </c>
      <c r="L2046">
        <v>100</v>
      </c>
      <c r="M2046" t="b">
        <v>1</v>
      </c>
      <c r="N2046" t="s">
        <v>8300</v>
      </c>
      <c r="O2046" s="5">
        <f>((E2046/D2046) *100)</f>
        <v>127.74000000000001</v>
      </c>
      <c r="P2046" s="6">
        <f>IF(L2046 = 0, 0, E2046/L2046)</f>
        <v>63.87</v>
      </c>
      <c r="Q2046" t="str">
        <f>MID(N2046,1,FIND("/",N2046,1)-1)</f>
        <v>technology</v>
      </c>
      <c r="R2046" t="str">
        <f>MID(N2046,FIND("/",N2046,1)+1,LEN(N2046))</f>
        <v>space exploration</v>
      </c>
      <c r="S2046" s="10">
        <f>(((J2046/60)/60)/24)+DATE(1970,1,1)+(-5/24)</f>
        <v>42108.330115740733</v>
      </c>
      <c r="T2046" s="10">
        <f>(((I2046/60)/60)/24)+DATE(1970,1,1)+(-5/24)</f>
        <v>42138.330115740733</v>
      </c>
    </row>
    <row r="2047" spans="1:20" ht="43.2" hidden="1" x14ac:dyDescent="0.3">
      <c r="A2047">
        <v>624</v>
      </c>
      <c r="B2047" s="3" t="s">
        <v>624</v>
      </c>
      <c r="C2047" s="3" t="s">
        <v>4733</v>
      </c>
      <c r="D2047">
        <v>5000</v>
      </c>
      <c r="E2047">
        <v>0</v>
      </c>
      <c r="F2047" t="s">
        <v>8219</v>
      </c>
      <c r="G2047" t="s">
        <v>8223</v>
      </c>
      <c r="H2047" t="s">
        <v>8245</v>
      </c>
      <c r="I2047">
        <v>1431647041</v>
      </c>
      <c r="J2047">
        <v>1429055041</v>
      </c>
      <c r="K2047" t="b">
        <v>0</v>
      </c>
      <c r="L2047">
        <v>0</v>
      </c>
      <c r="M2047" t="b">
        <v>0</v>
      </c>
      <c r="N2047" t="s">
        <v>8271</v>
      </c>
      <c r="O2047" s="5">
        <f>((E2047/D2047) *100)</f>
        <v>0</v>
      </c>
      <c r="P2047" s="6">
        <f>IF(L2047 = 0, 0, E2047/L2047)</f>
        <v>0</v>
      </c>
      <c r="Q2047" t="str">
        <f>MID(N2047,1,FIND("/",N2047,1)-1)</f>
        <v>technology</v>
      </c>
      <c r="R2047" t="str">
        <f>MID(N2047,FIND("/",N2047,1)+1,LEN(N2047))</f>
        <v>web</v>
      </c>
      <c r="S2047" s="10">
        <f>(((J2047/60)/60)/24)+DATE(1970,1,1)+(-5/24)</f>
        <v>42108.78056712963</v>
      </c>
      <c r="T2047" s="10">
        <f>(((I2047/60)/60)/24)+DATE(1970,1,1)+(-5/24)</f>
        <v>42138.78056712963</v>
      </c>
    </row>
    <row r="2048" spans="1:20" ht="57.6" hidden="1" x14ac:dyDescent="0.3">
      <c r="A2048">
        <v>767</v>
      </c>
      <c r="B2048" s="3" t="s">
        <v>767</v>
      </c>
      <c r="C2048" s="3" t="s">
        <v>4876</v>
      </c>
      <c r="D2048">
        <v>5000</v>
      </c>
      <c r="E2048">
        <v>177</v>
      </c>
      <c r="F2048" t="s">
        <v>8220</v>
      </c>
      <c r="G2048" t="s">
        <v>8223</v>
      </c>
      <c r="H2048" t="s">
        <v>8245</v>
      </c>
      <c r="I2048">
        <v>1432178810</v>
      </c>
      <c r="J2048">
        <v>1429586810</v>
      </c>
      <c r="K2048" t="b">
        <v>0</v>
      </c>
      <c r="L2048">
        <v>3</v>
      </c>
      <c r="M2048" t="b">
        <v>0</v>
      </c>
      <c r="N2048" t="s">
        <v>8274</v>
      </c>
      <c r="O2048" s="5">
        <f>((E2048/D2048) *100)</f>
        <v>3.54</v>
      </c>
      <c r="P2048" s="6">
        <f>IF(L2048 = 0, 0, E2048/L2048)</f>
        <v>59</v>
      </c>
      <c r="Q2048" t="str">
        <f>MID(N2048,1,FIND("/",N2048,1)-1)</f>
        <v>publishing</v>
      </c>
      <c r="R2048" t="str">
        <f>MID(N2048,FIND("/",N2048,1)+1,LEN(N2048))</f>
        <v>fiction</v>
      </c>
      <c r="S2048" s="10">
        <f>(((J2048/60)/60)/24)+DATE(1970,1,1)+(-5/24)</f>
        <v>42114.935300925928</v>
      </c>
      <c r="T2048" s="10">
        <f>(((I2048/60)/60)/24)+DATE(1970,1,1)+(-5/24)</f>
        <v>42144.935300925928</v>
      </c>
    </row>
    <row r="2049" spans="1:20" ht="57.6" hidden="1" x14ac:dyDescent="0.3">
      <c r="A2049">
        <v>4089</v>
      </c>
      <c r="B2049" s="3" t="s">
        <v>4084</v>
      </c>
      <c r="C2049" s="3" t="s">
        <v>8191</v>
      </c>
      <c r="D2049">
        <v>5000</v>
      </c>
      <c r="E2049">
        <v>240</v>
      </c>
      <c r="F2049" t="s">
        <v>8220</v>
      </c>
      <c r="G2049" t="s">
        <v>8223</v>
      </c>
      <c r="H2049" t="s">
        <v>8245</v>
      </c>
      <c r="I2049">
        <v>1433093700</v>
      </c>
      <c r="J2049">
        <v>1430242488</v>
      </c>
      <c r="K2049" t="b">
        <v>0</v>
      </c>
      <c r="L2049">
        <v>8</v>
      </c>
      <c r="M2049" t="b">
        <v>0</v>
      </c>
      <c r="N2049" t="s">
        <v>8270</v>
      </c>
      <c r="O2049" s="5">
        <f>((E2049/D2049) *100)</f>
        <v>4.8</v>
      </c>
      <c r="P2049" s="6">
        <f>IF(L2049 = 0, 0, E2049/L2049)</f>
        <v>30</v>
      </c>
      <c r="Q2049" t="str">
        <f>MID(N2049,1,FIND("/",N2049,1)-1)</f>
        <v>theater</v>
      </c>
      <c r="R2049" t="str">
        <f>MID(N2049,FIND("/",N2049,1)+1,LEN(N2049))</f>
        <v>plays</v>
      </c>
      <c r="S2049" s="10">
        <f>(((J2049/60)/60)/24)+DATE(1970,1,1)+(-5/24)</f>
        <v>42122.524166666662</v>
      </c>
      <c r="T2049" s="10">
        <f>(((I2049/60)/60)/24)+DATE(1970,1,1)+(-5/24)</f>
        <v>42155.524305555555</v>
      </c>
    </row>
    <row r="2050" spans="1:20" ht="57.6" hidden="1" x14ac:dyDescent="0.3">
      <c r="A2050">
        <v>1712</v>
      </c>
      <c r="B2050" s="3" t="s">
        <v>1712</v>
      </c>
      <c r="C2050" s="3" t="s">
        <v>5821</v>
      </c>
      <c r="D2050">
        <v>5000</v>
      </c>
      <c r="E2050">
        <v>0</v>
      </c>
      <c r="F2050" t="s">
        <v>8220</v>
      </c>
      <c r="G2050" t="s">
        <v>8223</v>
      </c>
      <c r="H2050" t="s">
        <v>8245</v>
      </c>
      <c r="I2050">
        <v>1435701353</v>
      </c>
      <c r="J2050">
        <v>1430517353</v>
      </c>
      <c r="K2050" t="b">
        <v>0</v>
      </c>
      <c r="L2050">
        <v>0</v>
      </c>
      <c r="M2050" t="b">
        <v>0</v>
      </c>
      <c r="N2050" t="s">
        <v>8292</v>
      </c>
      <c r="O2050" s="5">
        <f>((E2050/D2050) *100)</f>
        <v>0</v>
      </c>
      <c r="P2050" s="6">
        <f>IF(L2050 = 0, 0, E2050/L2050)</f>
        <v>0</v>
      </c>
      <c r="Q2050" t="str">
        <f>MID(N2050,1,FIND("/",N2050,1)-1)</f>
        <v>music</v>
      </c>
      <c r="R2050" t="str">
        <f>MID(N2050,FIND("/",N2050,1)+1,LEN(N2050))</f>
        <v>faith</v>
      </c>
      <c r="S2050" s="10">
        <f>(((J2050/60)/60)/24)+DATE(1970,1,1)+(-5/24)</f>
        <v>42125.705474537033</v>
      </c>
      <c r="T2050" s="10">
        <f>(((I2050/60)/60)/24)+DATE(1970,1,1)+(-5/24)</f>
        <v>42185.705474537033</v>
      </c>
    </row>
    <row r="2051" spans="1:20" ht="43.2" hidden="1" x14ac:dyDescent="0.3">
      <c r="A2051">
        <v>3753</v>
      </c>
      <c r="B2051" s="3" t="s">
        <v>3749</v>
      </c>
      <c r="C2051" s="3" t="s">
        <v>7862</v>
      </c>
      <c r="D2051">
        <v>5000</v>
      </c>
      <c r="E2051">
        <v>5167</v>
      </c>
      <c r="F2051" t="s">
        <v>8218</v>
      </c>
      <c r="G2051" t="s">
        <v>8223</v>
      </c>
      <c r="H2051" t="s">
        <v>8245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8304</v>
      </c>
      <c r="O2051" s="5">
        <f>((E2051/D2051) *100)</f>
        <v>103.34</v>
      </c>
      <c r="P2051" s="6">
        <f>IF(L2051 = 0, 0, E2051/L2051)</f>
        <v>172.23333333333332</v>
      </c>
      <c r="Q2051" t="str">
        <f>MID(N2051,1,FIND("/",N2051,1)-1)</f>
        <v>theater</v>
      </c>
      <c r="R2051" t="str">
        <f>MID(N2051,FIND("/",N2051,1)+1,LEN(N2051))</f>
        <v>musical</v>
      </c>
      <c r="S2051" s="10">
        <f>(((J2051/60)/60)/24)+DATE(1970,1,1)+(-5/24)</f>
        <v>42128.615740740737</v>
      </c>
      <c r="T2051" s="10">
        <f>(((I2051/60)/60)/24)+DATE(1970,1,1)+(-5/24)</f>
        <v>42157.791666666664</v>
      </c>
    </row>
    <row r="2052" spans="1:20" ht="43.2" hidden="1" x14ac:dyDescent="0.3">
      <c r="A2052">
        <v>1912</v>
      </c>
      <c r="B2052" s="3" t="s">
        <v>1912</v>
      </c>
      <c r="C2052" s="3" t="s">
        <v>6021</v>
      </c>
      <c r="D2052">
        <v>5000</v>
      </c>
      <c r="E2052">
        <v>2965</v>
      </c>
      <c r="F2052" t="s">
        <v>8220</v>
      </c>
      <c r="G2052" t="s">
        <v>8223</v>
      </c>
      <c r="H2052" t="s">
        <v>8245</v>
      </c>
      <c r="I2052">
        <v>1433395560</v>
      </c>
      <c r="J2052">
        <v>1430803560</v>
      </c>
      <c r="K2052" t="b">
        <v>0</v>
      </c>
      <c r="L2052">
        <v>42</v>
      </c>
      <c r="M2052" t="b">
        <v>0</v>
      </c>
      <c r="N2052" t="s">
        <v>8293</v>
      </c>
      <c r="O2052" s="5">
        <f>((E2052/D2052) *100)</f>
        <v>59.3</v>
      </c>
      <c r="P2052" s="6">
        <f>IF(L2052 = 0, 0, E2052/L2052)</f>
        <v>70.595238095238102</v>
      </c>
      <c r="Q2052" t="str">
        <f>MID(N2052,1,FIND("/",N2052,1)-1)</f>
        <v>technology</v>
      </c>
      <c r="R2052" t="str">
        <f>MID(N2052,FIND("/",N2052,1)+1,LEN(N2052))</f>
        <v>gadgets</v>
      </c>
      <c r="S2052" s="10">
        <f>(((J2052/60)/60)/24)+DATE(1970,1,1)+(-5/24)</f>
        <v>42129.018055555549</v>
      </c>
      <c r="T2052" s="10">
        <f>(((I2052/60)/60)/24)+DATE(1970,1,1)+(-5/24)</f>
        <v>42159.018055555549</v>
      </c>
    </row>
    <row r="2053" spans="1:20" ht="43.2" hidden="1" x14ac:dyDescent="0.3">
      <c r="A2053">
        <v>3794</v>
      </c>
      <c r="B2053" s="3" t="s">
        <v>3790</v>
      </c>
      <c r="C2053" s="3" t="s">
        <v>7903</v>
      </c>
      <c r="D2053">
        <v>5000</v>
      </c>
      <c r="E2053">
        <v>50</v>
      </c>
      <c r="F2053" t="s">
        <v>8220</v>
      </c>
      <c r="G2053" t="s">
        <v>8224</v>
      </c>
      <c r="H2053" t="s">
        <v>8246</v>
      </c>
      <c r="I2053">
        <v>1433685354</v>
      </c>
      <c r="J2053">
        <v>1431093354</v>
      </c>
      <c r="K2053" t="b">
        <v>0</v>
      </c>
      <c r="L2053">
        <v>1</v>
      </c>
      <c r="M2053" t="b">
        <v>0</v>
      </c>
      <c r="N2053" t="s">
        <v>8304</v>
      </c>
      <c r="O2053" s="5">
        <f>((E2053/D2053) *100)</f>
        <v>1</v>
      </c>
      <c r="P2053" s="6">
        <f>IF(L2053 = 0, 0, E2053/L2053)</f>
        <v>50</v>
      </c>
      <c r="Q2053" t="str">
        <f>MID(N2053,1,FIND("/",N2053,1)-1)</f>
        <v>theater</v>
      </c>
      <c r="R2053" t="str">
        <f>MID(N2053,FIND("/",N2053,1)+1,LEN(N2053))</f>
        <v>musical</v>
      </c>
      <c r="S2053" s="10">
        <f>(((J2053/60)/60)/24)+DATE(1970,1,1)+(-5/24)</f>
        <v>42132.372152777774</v>
      </c>
      <c r="T2053" s="10">
        <f>(((I2053/60)/60)/24)+DATE(1970,1,1)+(-5/24)</f>
        <v>42162.372152777774</v>
      </c>
    </row>
    <row r="2054" spans="1:20" ht="43.2" hidden="1" x14ac:dyDescent="0.3">
      <c r="A2054">
        <v>2819</v>
      </c>
      <c r="B2054" s="3" t="s">
        <v>2818</v>
      </c>
      <c r="C2054" s="3" t="s">
        <v>6928</v>
      </c>
      <c r="D2054">
        <v>5000</v>
      </c>
      <c r="E2054">
        <v>5240</v>
      </c>
      <c r="F2054" t="s">
        <v>8218</v>
      </c>
      <c r="G2054" t="s">
        <v>8224</v>
      </c>
      <c r="H2054" t="s">
        <v>8246</v>
      </c>
      <c r="I2054">
        <v>1434285409</v>
      </c>
      <c r="J2054">
        <v>1431693409</v>
      </c>
      <c r="K2054" t="b">
        <v>0</v>
      </c>
      <c r="L2054">
        <v>104</v>
      </c>
      <c r="M2054" t="b">
        <v>1</v>
      </c>
      <c r="N2054" t="s">
        <v>8270</v>
      </c>
      <c r="O2054" s="5">
        <f>((E2054/D2054) *100)</f>
        <v>104.80000000000001</v>
      </c>
      <c r="P2054" s="6">
        <f>IF(L2054 = 0, 0, E2054/L2054)</f>
        <v>50.384615384615387</v>
      </c>
      <c r="Q2054" t="str">
        <f>MID(N2054,1,FIND("/",N2054,1)-1)</f>
        <v>theater</v>
      </c>
      <c r="R2054" t="str">
        <f>MID(N2054,FIND("/",N2054,1)+1,LEN(N2054))</f>
        <v>plays</v>
      </c>
      <c r="S2054" s="10">
        <f>(((J2054/60)/60)/24)+DATE(1970,1,1)+(-5/24)</f>
        <v>42139.317233796297</v>
      </c>
      <c r="T2054" s="10">
        <f>(((I2054/60)/60)/24)+DATE(1970,1,1)+(-5/24)</f>
        <v>42169.317233796297</v>
      </c>
    </row>
    <row r="2055" spans="1:20" ht="28.8" hidden="1" x14ac:dyDescent="0.3">
      <c r="A2055">
        <v>1576</v>
      </c>
      <c r="B2055" s="3" t="s">
        <v>1576</v>
      </c>
      <c r="C2055" s="3" t="s">
        <v>5685</v>
      </c>
      <c r="D2055">
        <v>5000</v>
      </c>
      <c r="E2055">
        <v>650</v>
      </c>
      <c r="F2055" t="s">
        <v>8219</v>
      </c>
      <c r="G2055" t="s">
        <v>8223</v>
      </c>
      <c r="H2055" t="s">
        <v>8245</v>
      </c>
      <c r="I2055">
        <v>1435698368</v>
      </c>
      <c r="J2055">
        <v>1431810368</v>
      </c>
      <c r="K2055" t="b">
        <v>0</v>
      </c>
      <c r="L2055">
        <v>10</v>
      </c>
      <c r="M2055" t="b">
        <v>0</v>
      </c>
      <c r="N2055" t="s">
        <v>8289</v>
      </c>
      <c r="O2055" s="5">
        <f>((E2055/D2055) *100)</f>
        <v>13</v>
      </c>
      <c r="P2055" s="6">
        <f>IF(L2055 = 0, 0, E2055/L2055)</f>
        <v>65</v>
      </c>
      <c r="Q2055" t="str">
        <f>MID(N2055,1,FIND("/",N2055,1)-1)</f>
        <v>publishing</v>
      </c>
      <c r="R2055" t="str">
        <f>MID(N2055,FIND("/",N2055,1)+1,LEN(N2055))</f>
        <v>art books</v>
      </c>
      <c r="S2055" s="10">
        <f>(((J2055/60)/60)/24)+DATE(1970,1,1)+(-5/24)</f>
        <v>42140.670925925922</v>
      </c>
      <c r="T2055" s="10">
        <f>(((I2055/60)/60)/24)+DATE(1970,1,1)+(-5/24)</f>
        <v>42185.670925925922</v>
      </c>
    </row>
    <row r="2056" spans="1:20" ht="43.2" hidden="1" x14ac:dyDescent="0.3">
      <c r="A2056">
        <v>1368</v>
      </c>
      <c r="B2056" s="3" t="s">
        <v>1368</v>
      </c>
      <c r="C2056" s="3" t="s">
        <v>5477</v>
      </c>
      <c r="D2056">
        <v>5000</v>
      </c>
      <c r="E2056">
        <v>5535</v>
      </c>
      <c r="F2056" t="s">
        <v>8218</v>
      </c>
      <c r="G2056" t="s">
        <v>8223</v>
      </c>
      <c r="H2056" t="s">
        <v>8245</v>
      </c>
      <c r="I2056">
        <v>1434342894</v>
      </c>
      <c r="J2056">
        <v>1432269294</v>
      </c>
      <c r="K2056" t="b">
        <v>0</v>
      </c>
      <c r="L2056">
        <v>87</v>
      </c>
      <c r="M2056" t="b">
        <v>1</v>
      </c>
      <c r="N2056" t="s">
        <v>8275</v>
      </c>
      <c r="O2056" s="5">
        <f>((E2056/D2056) *100)</f>
        <v>110.7</v>
      </c>
      <c r="P2056" s="6">
        <f>IF(L2056 = 0, 0, E2056/L2056)</f>
        <v>63.620689655172413</v>
      </c>
      <c r="Q2056" t="str">
        <f>MID(N2056,1,FIND("/",N2056,1)-1)</f>
        <v>music</v>
      </c>
      <c r="R2056" t="str">
        <f>MID(N2056,FIND("/",N2056,1)+1,LEN(N2056))</f>
        <v>rock</v>
      </c>
      <c r="S2056" s="10">
        <f>(((J2056/60)/60)/24)+DATE(1970,1,1)+(-5/24)</f>
        <v>42145.982569444437</v>
      </c>
      <c r="T2056" s="10">
        <f>(((I2056/60)/60)/24)+DATE(1970,1,1)+(-5/24)</f>
        <v>42169.982569444437</v>
      </c>
    </row>
    <row r="2057" spans="1:20" ht="43.2" hidden="1" x14ac:dyDescent="0.3">
      <c r="A2057">
        <v>3825</v>
      </c>
      <c r="B2057" s="3" t="s">
        <v>3821</v>
      </c>
      <c r="C2057" s="3" t="s">
        <v>7933</v>
      </c>
      <c r="D2057">
        <v>5000</v>
      </c>
      <c r="E2057">
        <v>5271</v>
      </c>
      <c r="F2057" t="s">
        <v>8218</v>
      </c>
      <c r="G2057" t="s">
        <v>8223</v>
      </c>
      <c r="H2057" t="s">
        <v>8245</v>
      </c>
      <c r="I2057">
        <v>1434505214</v>
      </c>
      <c r="J2057">
        <v>1432690814</v>
      </c>
      <c r="K2057" t="b">
        <v>0</v>
      </c>
      <c r="L2057">
        <v>49</v>
      </c>
      <c r="M2057" t="b">
        <v>1</v>
      </c>
      <c r="N2057" t="s">
        <v>8270</v>
      </c>
      <c r="O2057" s="5">
        <f>((E2057/D2057) *100)</f>
        <v>105.42</v>
      </c>
      <c r="P2057" s="6">
        <f>IF(L2057 = 0, 0, E2057/L2057)</f>
        <v>107.57142857142857</v>
      </c>
      <c r="Q2057" t="str">
        <f>MID(N2057,1,FIND("/",N2057,1)-1)</f>
        <v>theater</v>
      </c>
      <c r="R2057" t="str">
        <f>MID(N2057,FIND("/",N2057,1)+1,LEN(N2057))</f>
        <v>plays</v>
      </c>
      <c r="S2057" s="10">
        <f>(((J2057/60)/60)/24)+DATE(1970,1,1)+(-5/24)</f>
        <v>42150.861273148148</v>
      </c>
      <c r="T2057" s="10">
        <f>(((I2057/60)/60)/24)+DATE(1970,1,1)+(-5/24)</f>
        <v>42171.861273148148</v>
      </c>
    </row>
    <row r="2058" spans="1:20" ht="57.6" hidden="1" x14ac:dyDescent="0.3">
      <c r="A2058">
        <v>4025</v>
      </c>
      <c r="B2058" s="3" t="s">
        <v>4020</v>
      </c>
      <c r="C2058" s="3" t="s">
        <v>8129</v>
      </c>
      <c r="D2058">
        <v>5000</v>
      </c>
      <c r="E2058">
        <v>250</v>
      </c>
      <c r="F2058" t="s">
        <v>8220</v>
      </c>
      <c r="G2058" t="s">
        <v>8229</v>
      </c>
      <c r="H2058" t="s">
        <v>8248</v>
      </c>
      <c r="I2058">
        <v>1437889336</v>
      </c>
      <c r="J2058">
        <v>1432705336</v>
      </c>
      <c r="K2058" t="b">
        <v>0</v>
      </c>
      <c r="L2058">
        <v>4</v>
      </c>
      <c r="M2058" t="b">
        <v>0</v>
      </c>
      <c r="N2058" t="s">
        <v>8270</v>
      </c>
      <c r="O2058" s="5">
        <f>((E2058/D2058) *100)</f>
        <v>5</v>
      </c>
      <c r="P2058" s="6">
        <f>IF(L2058 = 0, 0, E2058/L2058)</f>
        <v>62.5</v>
      </c>
      <c r="Q2058" t="str">
        <f>MID(N2058,1,FIND("/",N2058,1)-1)</f>
        <v>theater</v>
      </c>
      <c r="R2058" t="str">
        <f>MID(N2058,FIND("/",N2058,1)+1,LEN(N2058))</f>
        <v>plays</v>
      </c>
      <c r="S2058" s="10">
        <f>(((J2058/60)/60)/24)+DATE(1970,1,1)+(-5/24)</f>
        <v>42151.029351851852</v>
      </c>
      <c r="T2058" s="10">
        <f>(((I2058/60)/60)/24)+DATE(1970,1,1)+(-5/24)</f>
        <v>42211.029351851852</v>
      </c>
    </row>
    <row r="2059" spans="1:20" ht="43.2" hidden="1" x14ac:dyDescent="0.3">
      <c r="A2059">
        <v>509</v>
      </c>
      <c r="B2059" s="3" t="s">
        <v>509</v>
      </c>
      <c r="C2059" s="3" t="s">
        <v>4618</v>
      </c>
      <c r="D2059">
        <v>5000</v>
      </c>
      <c r="E2059">
        <v>10</v>
      </c>
      <c r="F2059" t="s">
        <v>8220</v>
      </c>
      <c r="G2059" t="s">
        <v>8224</v>
      </c>
      <c r="H2059" t="s">
        <v>8246</v>
      </c>
      <c r="I2059">
        <v>1435504170</v>
      </c>
      <c r="J2059">
        <v>1432912170</v>
      </c>
      <c r="K2059" t="b">
        <v>0</v>
      </c>
      <c r="L2059">
        <v>1</v>
      </c>
      <c r="M2059" t="b">
        <v>0</v>
      </c>
      <c r="N2059" t="s">
        <v>8269</v>
      </c>
      <c r="O2059" s="5">
        <f>((E2059/D2059) *100)</f>
        <v>0.2</v>
      </c>
      <c r="P2059" s="6">
        <f>IF(L2059 = 0, 0, E2059/L2059)</f>
        <v>10</v>
      </c>
      <c r="Q2059" t="str">
        <f>MID(N2059,1,FIND("/",N2059,1)-1)</f>
        <v>film &amp; video</v>
      </c>
      <c r="R2059" t="str">
        <f>MID(N2059,FIND("/",N2059,1)+1,LEN(N2059))</f>
        <v>animation</v>
      </c>
      <c r="S2059" s="10">
        <f>(((J2059/60)/60)/24)+DATE(1970,1,1)+(-5/24)</f>
        <v>42153.423263888886</v>
      </c>
      <c r="T2059" s="10">
        <f>(((I2059/60)/60)/24)+DATE(1970,1,1)+(-5/24)</f>
        <v>42183.423263888886</v>
      </c>
    </row>
    <row r="2060" spans="1:20" hidden="1" x14ac:dyDescent="0.3">
      <c r="A2060">
        <v>2807</v>
      </c>
      <c r="B2060" s="3" t="s">
        <v>2806</v>
      </c>
      <c r="C2060" s="3" t="s">
        <v>6916</v>
      </c>
      <c r="D2060">
        <v>5000</v>
      </c>
      <c r="E2060">
        <v>6300</v>
      </c>
      <c r="F2060" t="s">
        <v>8218</v>
      </c>
      <c r="G2060" t="s">
        <v>8223</v>
      </c>
      <c r="H2060" t="s">
        <v>8245</v>
      </c>
      <c r="I2060">
        <v>1435611438</v>
      </c>
      <c r="J2060">
        <v>1433019438</v>
      </c>
      <c r="K2060" t="b">
        <v>0</v>
      </c>
      <c r="L2060">
        <v>93</v>
      </c>
      <c r="M2060" t="b">
        <v>1</v>
      </c>
      <c r="N2060" t="s">
        <v>8270</v>
      </c>
      <c r="O2060" s="5">
        <f>((E2060/D2060) *100)</f>
        <v>126</v>
      </c>
      <c r="P2060" s="6">
        <f>IF(L2060 = 0, 0, E2060/L2060)</f>
        <v>67.741935483870961</v>
      </c>
      <c r="Q2060" t="str">
        <f>MID(N2060,1,FIND("/",N2060,1)-1)</f>
        <v>theater</v>
      </c>
      <c r="R2060" t="str">
        <f>MID(N2060,FIND("/",N2060,1)+1,LEN(N2060))</f>
        <v>plays</v>
      </c>
      <c r="S2060" s="10">
        <f>(((J2060/60)/60)/24)+DATE(1970,1,1)+(-5/24)</f>
        <v>42154.664791666662</v>
      </c>
      <c r="T2060" s="10">
        <f>(((I2060/60)/60)/24)+DATE(1970,1,1)+(-5/24)</f>
        <v>42184.664791666662</v>
      </c>
    </row>
    <row r="2061" spans="1:20" ht="43.2" hidden="1" x14ac:dyDescent="0.3">
      <c r="A2061">
        <v>2341</v>
      </c>
      <c r="B2061" s="3" t="s">
        <v>2341</v>
      </c>
      <c r="C2061" s="3" t="s">
        <v>6450</v>
      </c>
      <c r="D2061">
        <v>5000</v>
      </c>
      <c r="E2061">
        <v>0</v>
      </c>
      <c r="F2061" t="s">
        <v>8219</v>
      </c>
      <c r="G2061" t="s">
        <v>8223</v>
      </c>
      <c r="H2061" t="s">
        <v>8245</v>
      </c>
      <c r="I2061">
        <v>1436729504</v>
      </c>
      <c r="J2061">
        <v>1434137504</v>
      </c>
      <c r="K2061" t="b">
        <v>0</v>
      </c>
      <c r="L2061">
        <v>0</v>
      </c>
      <c r="M2061" t="b">
        <v>0</v>
      </c>
      <c r="N2061" t="s">
        <v>8271</v>
      </c>
      <c r="O2061" s="5">
        <f>((E2061/D2061) *100)</f>
        <v>0</v>
      </c>
      <c r="P2061" s="6">
        <f>IF(L2061 = 0, 0, E2061/L2061)</f>
        <v>0</v>
      </c>
      <c r="Q2061" t="str">
        <f>MID(N2061,1,FIND("/",N2061,1)-1)</f>
        <v>technology</v>
      </c>
      <c r="R2061" t="str">
        <f>MID(N2061,FIND("/",N2061,1)+1,LEN(N2061))</f>
        <v>web</v>
      </c>
      <c r="S2061" s="10">
        <f>(((J2061/60)/60)/24)+DATE(1970,1,1)+(-5/24)</f>
        <v>42167.605370370373</v>
      </c>
      <c r="T2061" s="10">
        <f>(((I2061/60)/60)/24)+DATE(1970,1,1)+(-5/24)</f>
        <v>42197.605370370373</v>
      </c>
    </row>
    <row r="2062" spans="1:20" ht="43.2" hidden="1" x14ac:dyDescent="0.3">
      <c r="A2062">
        <v>160</v>
      </c>
      <c r="B2062" s="3" t="s">
        <v>161</v>
      </c>
      <c r="C2062" s="3" t="s">
        <v>4269</v>
      </c>
      <c r="D2062">
        <v>5000</v>
      </c>
      <c r="E2062">
        <v>0</v>
      </c>
      <c r="F2062" t="s">
        <v>8220</v>
      </c>
      <c r="G2062" t="s">
        <v>8223</v>
      </c>
      <c r="H2062" t="s">
        <v>8245</v>
      </c>
      <c r="I2062">
        <v>1439675691</v>
      </c>
      <c r="J2062">
        <v>1434491691</v>
      </c>
      <c r="K2062" t="b">
        <v>0</v>
      </c>
      <c r="L2062">
        <v>0</v>
      </c>
      <c r="M2062" t="b">
        <v>0</v>
      </c>
      <c r="N2062" t="s">
        <v>8267</v>
      </c>
      <c r="O2062" s="5">
        <f>((E2062/D2062) *100)</f>
        <v>0</v>
      </c>
      <c r="P2062" s="6">
        <f>IF(L2062 = 0, 0, E2062/L2062)</f>
        <v>0</v>
      </c>
      <c r="Q2062" t="str">
        <f>MID(N2062,1,FIND("/",N2062,1)-1)</f>
        <v>film &amp; video</v>
      </c>
      <c r="R2062" t="str">
        <f>MID(N2062,FIND("/",N2062,1)+1,LEN(N2062))</f>
        <v>drama</v>
      </c>
      <c r="S2062" s="10">
        <f>(((J2062/60)/60)/24)+DATE(1970,1,1)+(-5/24)</f>
        <v>42171.704756944448</v>
      </c>
      <c r="T2062" s="10">
        <f>(((I2062/60)/60)/24)+DATE(1970,1,1)+(-5/24)</f>
        <v>42231.704756944448</v>
      </c>
    </row>
    <row r="2063" spans="1:20" ht="57.6" hidden="1" x14ac:dyDescent="0.3">
      <c r="A2063">
        <v>3655</v>
      </c>
      <c r="B2063" s="3" t="s">
        <v>3651</v>
      </c>
      <c r="C2063" s="3" t="s">
        <v>7764</v>
      </c>
      <c r="D2063">
        <v>5000</v>
      </c>
      <c r="E2063">
        <v>5813</v>
      </c>
      <c r="F2063" t="s">
        <v>8218</v>
      </c>
      <c r="G2063" t="s">
        <v>8223</v>
      </c>
      <c r="H2063" t="s">
        <v>8245</v>
      </c>
      <c r="I2063">
        <v>1437202740</v>
      </c>
      <c r="J2063">
        <v>1434654998</v>
      </c>
      <c r="K2063" t="b">
        <v>0</v>
      </c>
      <c r="L2063">
        <v>79</v>
      </c>
      <c r="M2063" t="b">
        <v>1</v>
      </c>
      <c r="N2063" t="s">
        <v>8270</v>
      </c>
      <c r="O2063" s="5">
        <f>((E2063/D2063) *100)</f>
        <v>116.26</v>
      </c>
      <c r="P2063" s="6">
        <f>IF(L2063 = 0, 0, E2063/L2063)</f>
        <v>73.582278481012665</v>
      </c>
      <c r="Q2063" t="str">
        <f>MID(N2063,1,FIND("/",N2063,1)-1)</f>
        <v>theater</v>
      </c>
      <c r="R2063" t="str">
        <f>MID(N2063,FIND("/",N2063,1)+1,LEN(N2063))</f>
        <v>plays</v>
      </c>
      <c r="S2063" s="10">
        <f>(((J2063/60)/60)/24)+DATE(1970,1,1)+(-5/24)</f>
        <v>42173.594884259255</v>
      </c>
      <c r="T2063" s="10">
        <f>(((I2063/60)/60)/24)+DATE(1970,1,1)+(-5/24)</f>
        <v>42203.082638888889</v>
      </c>
    </row>
    <row r="2064" spans="1:20" ht="43.2" hidden="1" x14ac:dyDescent="0.3">
      <c r="A2064">
        <v>187</v>
      </c>
      <c r="B2064" s="3" t="s">
        <v>188</v>
      </c>
      <c r="C2064" s="3" t="s">
        <v>4296</v>
      </c>
      <c r="D2064">
        <v>5000</v>
      </c>
      <c r="E2064">
        <v>800</v>
      </c>
      <c r="F2064" t="s">
        <v>8220</v>
      </c>
      <c r="G2064" t="s">
        <v>8223</v>
      </c>
      <c r="H2064" t="s">
        <v>8245</v>
      </c>
      <c r="I2064">
        <v>1437461940</v>
      </c>
      <c r="J2064">
        <v>1435383457</v>
      </c>
      <c r="K2064" t="b">
        <v>0</v>
      </c>
      <c r="L2064">
        <v>5</v>
      </c>
      <c r="M2064" t="b">
        <v>0</v>
      </c>
      <c r="N2064" t="s">
        <v>8267</v>
      </c>
      <c r="O2064" s="5">
        <f>((E2064/D2064) *100)</f>
        <v>16</v>
      </c>
      <c r="P2064" s="6">
        <f>IF(L2064 = 0, 0, E2064/L2064)</f>
        <v>160</v>
      </c>
      <c r="Q2064" t="str">
        <f>MID(N2064,1,FIND("/",N2064,1)-1)</f>
        <v>film &amp; video</v>
      </c>
      <c r="R2064" t="str">
        <f>MID(N2064,FIND("/",N2064,1)+1,LEN(N2064))</f>
        <v>drama</v>
      </c>
      <c r="S2064" s="10">
        <f>(((J2064/60)/60)/24)+DATE(1970,1,1)+(-5/24)</f>
        <v>42182.02612268518</v>
      </c>
      <c r="T2064" s="10">
        <f>(((I2064/60)/60)/24)+DATE(1970,1,1)+(-5/24)</f>
        <v>42206.082638888889</v>
      </c>
    </row>
    <row r="2065" spans="1:20" ht="28.8" hidden="1" x14ac:dyDescent="0.3">
      <c r="A2065">
        <v>723</v>
      </c>
      <c r="B2065" s="3" t="s">
        <v>723</v>
      </c>
      <c r="C2065" s="3" t="s">
        <v>4832</v>
      </c>
      <c r="D2065">
        <v>5000</v>
      </c>
      <c r="E2065">
        <v>5469</v>
      </c>
      <c r="F2065" t="s">
        <v>8218</v>
      </c>
      <c r="G2065" t="s">
        <v>8223</v>
      </c>
      <c r="H2065" t="s">
        <v>8245</v>
      </c>
      <c r="I2065">
        <v>1438228740</v>
      </c>
      <c r="J2065">
        <v>1435606549</v>
      </c>
      <c r="K2065" t="b">
        <v>0</v>
      </c>
      <c r="L2065">
        <v>100</v>
      </c>
      <c r="M2065" t="b">
        <v>1</v>
      </c>
      <c r="N2065" t="s">
        <v>8273</v>
      </c>
      <c r="O2065" s="5">
        <f>((E2065/D2065) *100)</f>
        <v>109.38000000000001</v>
      </c>
      <c r="P2065" s="6">
        <f>IF(L2065 = 0, 0, E2065/L2065)</f>
        <v>54.69</v>
      </c>
      <c r="Q2065" t="str">
        <f>MID(N2065,1,FIND("/",N2065,1)-1)</f>
        <v>publishing</v>
      </c>
      <c r="R2065" t="str">
        <f>MID(N2065,FIND("/",N2065,1)+1,LEN(N2065))</f>
        <v>nonfiction</v>
      </c>
      <c r="S2065" s="10">
        <f>(((J2065/60)/60)/24)+DATE(1970,1,1)+(-5/24)</f>
        <v>42184.608206018522</v>
      </c>
      <c r="T2065" s="10">
        <f>(((I2065/60)/60)/24)+DATE(1970,1,1)+(-5/24)</f>
        <v>42214.957638888889</v>
      </c>
    </row>
    <row r="2066" spans="1:20" ht="43.2" hidden="1" x14ac:dyDescent="0.3">
      <c r="A2066">
        <v>1703</v>
      </c>
      <c r="B2066" s="3" t="s">
        <v>1703</v>
      </c>
      <c r="C2066" s="3" t="s">
        <v>5812</v>
      </c>
      <c r="D2066">
        <v>5000</v>
      </c>
      <c r="E2066">
        <v>51</v>
      </c>
      <c r="F2066" t="s">
        <v>8220</v>
      </c>
      <c r="G2066" t="s">
        <v>8223</v>
      </c>
      <c r="H2066" t="s">
        <v>8245</v>
      </c>
      <c r="I2066">
        <v>1441003537</v>
      </c>
      <c r="J2066">
        <v>1435819537</v>
      </c>
      <c r="K2066" t="b">
        <v>0</v>
      </c>
      <c r="L2066">
        <v>2</v>
      </c>
      <c r="M2066" t="b">
        <v>0</v>
      </c>
      <c r="N2066" t="s">
        <v>8292</v>
      </c>
      <c r="O2066" s="5">
        <f>((E2066/D2066) *100)</f>
        <v>1.02</v>
      </c>
      <c r="P2066" s="6">
        <f>IF(L2066 = 0, 0, E2066/L2066)</f>
        <v>25.5</v>
      </c>
      <c r="Q2066" t="str">
        <f>MID(N2066,1,FIND("/",N2066,1)-1)</f>
        <v>music</v>
      </c>
      <c r="R2066" t="str">
        <f>MID(N2066,FIND("/",N2066,1)+1,LEN(N2066))</f>
        <v>faith</v>
      </c>
      <c r="S2066" s="10">
        <f>(((J2066/60)/60)/24)+DATE(1970,1,1)+(-5/24)</f>
        <v>42187.073344907411</v>
      </c>
      <c r="T2066" s="10">
        <f>(((I2066/60)/60)/24)+DATE(1970,1,1)+(-5/24)</f>
        <v>42247.073344907411</v>
      </c>
    </row>
    <row r="2067" spans="1:20" ht="43.2" hidden="1" x14ac:dyDescent="0.3">
      <c r="A2067">
        <v>1140</v>
      </c>
      <c r="B2067" s="3" t="s">
        <v>1140</v>
      </c>
      <c r="C2067" s="3" t="s">
        <v>5249</v>
      </c>
      <c r="D2067">
        <v>5000</v>
      </c>
      <c r="E2067">
        <v>0</v>
      </c>
      <c r="F2067" t="s">
        <v>8220</v>
      </c>
      <c r="G2067" t="s">
        <v>8224</v>
      </c>
      <c r="H2067" t="s">
        <v>8246</v>
      </c>
      <c r="I2067">
        <v>1438859121</v>
      </c>
      <c r="J2067">
        <v>1436267121</v>
      </c>
      <c r="K2067" t="b">
        <v>0</v>
      </c>
      <c r="L2067">
        <v>0</v>
      </c>
      <c r="M2067" t="b">
        <v>0</v>
      </c>
      <c r="N2067" t="s">
        <v>8282</v>
      </c>
      <c r="O2067" s="5">
        <f>((E2067/D2067) *100)</f>
        <v>0</v>
      </c>
      <c r="P2067" s="6">
        <f>IF(L2067 = 0, 0, E2067/L2067)</f>
        <v>0</v>
      </c>
      <c r="Q2067" t="str">
        <f>MID(N2067,1,FIND("/",N2067,1)-1)</f>
        <v>games</v>
      </c>
      <c r="R2067" t="str">
        <f>MID(N2067,FIND("/",N2067,1)+1,LEN(N2067))</f>
        <v>mobile games</v>
      </c>
      <c r="S2067" s="10">
        <f>(((J2067/60)/60)/24)+DATE(1970,1,1)+(-5/24)</f>
        <v>42192.253715277773</v>
      </c>
      <c r="T2067" s="10">
        <f>(((I2067/60)/60)/24)+DATE(1970,1,1)+(-5/24)</f>
        <v>42222.253715277773</v>
      </c>
    </row>
    <row r="2068" spans="1:20" ht="43.2" hidden="1" x14ac:dyDescent="0.3">
      <c r="A2068">
        <v>1231</v>
      </c>
      <c r="B2068" s="3" t="s">
        <v>1231</v>
      </c>
      <c r="C2068" s="3" t="s">
        <v>5340</v>
      </c>
      <c r="D2068">
        <v>5000</v>
      </c>
      <c r="E2068">
        <v>0</v>
      </c>
      <c r="F2068" t="s">
        <v>8219</v>
      </c>
      <c r="G2068" t="s">
        <v>8223</v>
      </c>
      <c r="H2068" t="s">
        <v>8245</v>
      </c>
      <c r="I2068">
        <v>1440723600</v>
      </c>
      <c r="J2068">
        <v>1436394968</v>
      </c>
      <c r="K2068" t="b">
        <v>0</v>
      </c>
      <c r="L2068">
        <v>0</v>
      </c>
      <c r="M2068" t="b">
        <v>0</v>
      </c>
      <c r="N2068" t="s">
        <v>8285</v>
      </c>
      <c r="O2068" s="5">
        <f>((E2068/D2068) *100)</f>
        <v>0</v>
      </c>
      <c r="P2068" s="6">
        <f>IF(L2068 = 0, 0, E2068/L2068)</f>
        <v>0</v>
      </c>
      <c r="Q2068" t="str">
        <f>MID(N2068,1,FIND("/",N2068,1)-1)</f>
        <v>music</v>
      </c>
      <c r="R2068" t="str">
        <f>MID(N2068,FIND("/",N2068,1)+1,LEN(N2068))</f>
        <v>world music</v>
      </c>
      <c r="S2068" s="10">
        <f>(((J2068/60)/60)/24)+DATE(1970,1,1)+(-5/24)</f>
        <v>42193.733425925922</v>
      </c>
      <c r="T2068" s="10">
        <f>(((I2068/60)/60)/24)+DATE(1970,1,1)+(-5/24)</f>
        <v>42243.833333333336</v>
      </c>
    </row>
    <row r="2069" spans="1:20" ht="28.8" hidden="1" x14ac:dyDescent="0.3">
      <c r="A2069">
        <v>605</v>
      </c>
      <c r="B2069" s="3" t="s">
        <v>605</v>
      </c>
      <c r="C2069" s="3" t="s">
        <v>4714</v>
      </c>
      <c r="D2069">
        <v>5000</v>
      </c>
      <c r="E2069">
        <v>131</v>
      </c>
      <c r="F2069" t="s">
        <v>8219</v>
      </c>
      <c r="G2069" t="s">
        <v>8223</v>
      </c>
      <c r="H2069" t="s">
        <v>8245</v>
      </c>
      <c r="I2069">
        <v>1440318908</v>
      </c>
      <c r="J2069">
        <v>1436430908</v>
      </c>
      <c r="K2069" t="b">
        <v>0</v>
      </c>
      <c r="L2069">
        <v>8</v>
      </c>
      <c r="M2069" t="b">
        <v>0</v>
      </c>
      <c r="N2069" t="s">
        <v>8271</v>
      </c>
      <c r="O2069" s="5">
        <f>((E2069/D2069) *100)</f>
        <v>2.62</v>
      </c>
      <c r="P2069" s="6">
        <f>IF(L2069 = 0, 0, E2069/L2069)</f>
        <v>16.375</v>
      </c>
      <c r="Q2069" t="str">
        <f>MID(N2069,1,FIND("/",N2069,1)-1)</f>
        <v>technology</v>
      </c>
      <c r="R2069" t="str">
        <f>MID(N2069,FIND("/",N2069,1)+1,LEN(N2069))</f>
        <v>web</v>
      </c>
      <c r="S2069" s="10">
        <f>(((J2069/60)/60)/24)+DATE(1970,1,1)+(-5/24)</f>
        <v>42194.14939814814</v>
      </c>
      <c r="T2069" s="10">
        <f>(((I2069/60)/60)/24)+DATE(1970,1,1)+(-5/24)</f>
        <v>42239.14939814814</v>
      </c>
    </row>
    <row r="2070" spans="1:20" ht="43.2" hidden="1" x14ac:dyDescent="0.3">
      <c r="A2070">
        <v>2903</v>
      </c>
      <c r="B2070" s="3" t="s">
        <v>2902</v>
      </c>
      <c r="C2070" s="3" t="s">
        <v>7012</v>
      </c>
      <c r="D2070">
        <v>5000</v>
      </c>
      <c r="E2070">
        <v>39</v>
      </c>
      <c r="F2070" t="s">
        <v>8220</v>
      </c>
      <c r="G2070" t="s">
        <v>8223</v>
      </c>
      <c r="H2070" t="s">
        <v>8245</v>
      </c>
      <c r="I2070">
        <v>1441771218</v>
      </c>
      <c r="J2070">
        <v>1436587218</v>
      </c>
      <c r="K2070" t="b">
        <v>0</v>
      </c>
      <c r="L2070">
        <v>4</v>
      </c>
      <c r="M2070" t="b">
        <v>0</v>
      </c>
      <c r="N2070" t="s">
        <v>8270</v>
      </c>
      <c r="O2070" s="5">
        <f>((E2070/D2070) *100)</f>
        <v>0.77999999999999992</v>
      </c>
      <c r="P2070" s="6">
        <f>IF(L2070 = 0, 0, E2070/L2070)</f>
        <v>9.75</v>
      </c>
      <c r="Q2070" t="str">
        <f>MID(N2070,1,FIND("/",N2070,1)-1)</f>
        <v>theater</v>
      </c>
      <c r="R2070" t="str">
        <f>MID(N2070,FIND("/",N2070,1)+1,LEN(N2070))</f>
        <v>plays</v>
      </c>
      <c r="S2070" s="10">
        <f>(((J2070/60)/60)/24)+DATE(1970,1,1)+(-5/24)</f>
        <v>42195.95854166666</v>
      </c>
      <c r="T2070" s="10">
        <f>(((I2070/60)/60)/24)+DATE(1970,1,1)+(-5/24)</f>
        <v>42255.95854166666</v>
      </c>
    </row>
    <row r="2071" spans="1:20" ht="43.2" hidden="1" x14ac:dyDescent="0.3">
      <c r="A2071">
        <v>2798</v>
      </c>
      <c r="B2071" s="3" t="s">
        <v>2797</v>
      </c>
      <c r="C2071" s="3" t="s">
        <v>6907</v>
      </c>
      <c r="D2071">
        <v>5000</v>
      </c>
      <c r="E2071">
        <v>5070</v>
      </c>
      <c r="F2071" t="s">
        <v>8218</v>
      </c>
      <c r="G2071" t="s">
        <v>8224</v>
      </c>
      <c r="H2071" t="s">
        <v>8246</v>
      </c>
      <c r="I2071">
        <v>1438358400</v>
      </c>
      <c r="J2071">
        <v>1437063121</v>
      </c>
      <c r="K2071" t="b">
        <v>0</v>
      </c>
      <c r="L2071">
        <v>139</v>
      </c>
      <c r="M2071" t="b">
        <v>1</v>
      </c>
      <c r="N2071" t="s">
        <v>8270</v>
      </c>
      <c r="O2071" s="5">
        <f>((E2071/D2071) *100)</f>
        <v>101.4</v>
      </c>
      <c r="P2071" s="6">
        <f>IF(L2071 = 0, 0, E2071/L2071)</f>
        <v>36.474820143884891</v>
      </c>
      <c r="Q2071" t="str">
        <f>MID(N2071,1,FIND("/",N2071,1)-1)</f>
        <v>theater</v>
      </c>
      <c r="R2071" t="str">
        <f>MID(N2071,FIND("/",N2071,1)+1,LEN(N2071))</f>
        <v>plays</v>
      </c>
      <c r="S2071" s="10">
        <f>(((J2071/60)/60)/24)+DATE(1970,1,1)+(-5/24)</f>
        <v>42201.466678240737</v>
      </c>
      <c r="T2071" s="10">
        <f>(((I2071/60)/60)/24)+DATE(1970,1,1)+(-5/24)</f>
        <v>42216.458333333336</v>
      </c>
    </row>
    <row r="2072" spans="1:20" ht="57.6" hidden="1" x14ac:dyDescent="0.3">
      <c r="A2072">
        <v>3944</v>
      </c>
      <c r="B2072" s="3" t="s">
        <v>3940</v>
      </c>
      <c r="C2072" s="3" t="s">
        <v>8051</v>
      </c>
      <c r="D2072">
        <v>5000</v>
      </c>
      <c r="E2072">
        <v>0</v>
      </c>
      <c r="F2072" t="s">
        <v>8220</v>
      </c>
      <c r="G2072" t="s">
        <v>8223</v>
      </c>
      <c r="H2072" t="s">
        <v>8245</v>
      </c>
      <c r="I2072">
        <v>1440690875</v>
      </c>
      <c r="J2072">
        <v>1438098875</v>
      </c>
      <c r="K2072" t="b">
        <v>0</v>
      </c>
      <c r="L2072">
        <v>0</v>
      </c>
      <c r="M2072" t="b">
        <v>0</v>
      </c>
      <c r="N2072" t="s">
        <v>8270</v>
      </c>
      <c r="O2072" s="5">
        <f>((E2072/D2072) *100)</f>
        <v>0</v>
      </c>
      <c r="P2072" s="6">
        <f>IF(L2072 = 0, 0, E2072/L2072)</f>
        <v>0</v>
      </c>
      <c r="Q2072" t="str">
        <f>MID(N2072,1,FIND("/",N2072,1)-1)</f>
        <v>theater</v>
      </c>
      <c r="R2072" t="str">
        <f>MID(N2072,FIND("/",N2072,1)+1,LEN(N2072))</f>
        <v>plays</v>
      </c>
      <c r="S2072" s="10">
        <f>(((J2072/60)/60)/24)+DATE(1970,1,1)+(-5/24)</f>
        <v>42213.454571759255</v>
      </c>
      <c r="T2072" s="10">
        <f>(((I2072/60)/60)/24)+DATE(1970,1,1)+(-5/24)</f>
        <v>42243.454571759255</v>
      </c>
    </row>
    <row r="2073" spans="1:20" ht="28.8" hidden="1" x14ac:dyDescent="0.3">
      <c r="A2073">
        <v>3281</v>
      </c>
      <c r="B2073" s="3" t="s">
        <v>3280</v>
      </c>
      <c r="C2073" s="3" t="s">
        <v>7390</v>
      </c>
      <c r="D2073">
        <v>5000</v>
      </c>
      <c r="E2073">
        <v>6080</v>
      </c>
      <c r="F2073" t="s">
        <v>8218</v>
      </c>
      <c r="G2073" t="s">
        <v>8223</v>
      </c>
      <c r="H2073" t="s">
        <v>8245</v>
      </c>
      <c r="I2073">
        <v>1441153705</v>
      </c>
      <c r="J2073">
        <v>1438561705</v>
      </c>
      <c r="K2073" t="b">
        <v>0</v>
      </c>
      <c r="L2073">
        <v>47</v>
      </c>
      <c r="M2073" t="b">
        <v>1</v>
      </c>
      <c r="N2073" t="s">
        <v>8270</v>
      </c>
      <c r="O2073" s="5">
        <f>((E2073/D2073) *100)</f>
        <v>121.6</v>
      </c>
      <c r="P2073" s="6">
        <f>IF(L2073 = 0, 0, E2073/L2073)</f>
        <v>129.36170212765958</v>
      </c>
      <c r="Q2073" t="str">
        <f>MID(N2073,1,FIND("/",N2073,1)-1)</f>
        <v>theater</v>
      </c>
      <c r="R2073" t="str">
        <f>MID(N2073,FIND("/",N2073,1)+1,LEN(N2073))</f>
        <v>plays</v>
      </c>
      <c r="S2073" s="10">
        <f>(((J2073/60)/60)/24)+DATE(1970,1,1)+(-5/24)</f>
        <v>42218.811400462961</v>
      </c>
      <c r="T2073" s="10">
        <f>(((I2073/60)/60)/24)+DATE(1970,1,1)+(-5/24)</f>
        <v>42248.811400462961</v>
      </c>
    </row>
    <row r="2074" spans="1:20" ht="28.8" hidden="1" x14ac:dyDescent="0.3">
      <c r="A2074">
        <v>134</v>
      </c>
      <c r="B2074" s="3" t="s">
        <v>135</v>
      </c>
      <c r="C2074" s="3" t="s">
        <v>4244</v>
      </c>
      <c r="D2074">
        <v>5000</v>
      </c>
      <c r="E2074">
        <v>0</v>
      </c>
      <c r="F2074" t="s">
        <v>8219</v>
      </c>
      <c r="G2074" t="s">
        <v>8223</v>
      </c>
      <c r="H2074" t="s">
        <v>8245</v>
      </c>
      <c r="I2074">
        <v>1441386000</v>
      </c>
      <c r="J2074">
        <v>1438811418</v>
      </c>
      <c r="K2074" t="b">
        <v>0</v>
      </c>
      <c r="L2074">
        <v>0</v>
      </c>
      <c r="M2074" t="b">
        <v>0</v>
      </c>
      <c r="N2074" t="s">
        <v>8266</v>
      </c>
      <c r="O2074" s="5">
        <f>((E2074/D2074) *100)</f>
        <v>0</v>
      </c>
      <c r="P2074" s="6">
        <f>IF(L2074 = 0, 0, E2074/L2074)</f>
        <v>0</v>
      </c>
      <c r="Q2074" t="str">
        <f>MID(N2074,1,FIND("/",N2074,1)-1)</f>
        <v>film &amp; video</v>
      </c>
      <c r="R2074" t="str">
        <f>MID(N2074,FIND("/",N2074,1)+1,LEN(N2074))</f>
        <v>science fiction</v>
      </c>
      <c r="S2074" s="10">
        <f>(((J2074/60)/60)/24)+DATE(1970,1,1)+(-5/24)</f>
        <v>42221.701597222222</v>
      </c>
      <c r="T2074" s="10">
        <f>(((I2074/60)/60)/24)+DATE(1970,1,1)+(-5/24)</f>
        <v>42251.499999999993</v>
      </c>
    </row>
    <row r="2075" spans="1:20" ht="43.2" hidden="1" x14ac:dyDescent="0.3">
      <c r="A2075">
        <v>1154</v>
      </c>
      <c r="B2075" s="3" t="s">
        <v>1154</v>
      </c>
      <c r="C2075" s="3" t="s">
        <v>5263</v>
      </c>
      <c r="D2075">
        <v>5000</v>
      </c>
      <c r="E2075">
        <v>325</v>
      </c>
      <c r="F2075" t="s">
        <v>8220</v>
      </c>
      <c r="G2075" t="s">
        <v>8223</v>
      </c>
      <c r="H2075" t="s">
        <v>8245</v>
      </c>
      <c r="I2075">
        <v>1441507006</v>
      </c>
      <c r="J2075">
        <v>1438915006</v>
      </c>
      <c r="K2075" t="b">
        <v>0</v>
      </c>
      <c r="L2075">
        <v>3</v>
      </c>
      <c r="M2075" t="b">
        <v>0</v>
      </c>
      <c r="N2075" t="s">
        <v>8283</v>
      </c>
      <c r="O2075" s="5">
        <f>((E2075/D2075) *100)</f>
        <v>6.5</v>
      </c>
      <c r="P2075" s="6">
        <f>IF(L2075 = 0, 0, E2075/L2075)</f>
        <v>108.33333333333333</v>
      </c>
      <c r="Q2075" t="str">
        <f>MID(N2075,1,FIND("/",N2075,1)-1)</f>
        <v>food</v>
      </c>
      <c r="R2075" t="str">
        <f>MID(N2075,FIND("/",N2075,1)+1,LEN(N2075))</f>
        <v>food trucks</v>
      </c>
      <c r="S2075" s="10">
        <f>(((J2075/60)/60)/24)+DATE(1970,1,1)+(-5/24)</f>
        <v>42222.900532407402</v>
      </c>
      <c r="T2075" s="10">
        <f>(((I2075/60)/60)/24)+DATE(1970,1,1)+(-5/24)</f>
        <v>42252.900532407402</v>
      </c>
    </row>
    <row r="2076" spans="1:20" ht="43.2" hidden="1" x14ac:dyDescent="0.3">
      <c r="A2076">
        <v>764</v>
      </c>
      <c r="B2076" s="3" t="s">
        <v>764</v>
      </c>
      <c r="C2076" s="3" t="s">
        <v>4873</v>
      </c>
      <c r="D2076">
        <v>5000</v>
      </c>
      <c r="E2076">
        <v>0</v>
      </c>
      <c r="F2076" t="s">
        <v>8220</v>
      </c>
      <c r="G2076" t="s">
        <v>8223</v>
      </c>
      <c r="H2076" t="s">
        <v>8245</v>
      </c>
      <c r="I2076">
        <v>1441858161</v>
      </c>
      <c r="J2076">
        <v>1439266161</v>
      </c>
      <c r="K2076" t="b">
        <v>0</v>
      </c>
      <c r="L2076">
        <v>0</v>
      </c>
      <c r="M2076" t="b">
        <v>0</v>
      </c>
      <c r="N2076" t="s">
        <v>8274</v>
      </c>
      <c r="O2076" s="5">
        <f>((E2076/D2076) *100)</f>
        <v>0</v>
      </c>
      <c r="P2076" s="6">
        <f>IF(L2076 = 0, 0, E2076/L2076)</f>
        <v>0</v>
      </c>
      <c r="Q2076" t="str">
        <f>MID(N2076,1,FIND("/",N2076,1)-1)</f>
        <v>publishing</v>
      </c>
      <c r="R2076" t="str">
        <f>MID(N2076,FIND("/",N2076,1)+1,LEN(N2076))</f>
        <v>fiction</v>
      </c>
      <c r="S2076" s="10">
        <f>(((J2076/60)/60)/24)+DATE(1970,1,1)+(-5/24)</f>
        <v>42226.964826388888</v>
      </c>
      <c r="T2076" s="10">
        <f>(((I2076/60)/60)/24)+DATE(1970,1,1)+(-5/24)</f>
        <v>42256.964826388888</v>
      </c>
    </row>
    <row r="2077" spans="1:20" ht="43.2" hidden="1" x14ac:dyDescent="0.3">
      <c r="A2077">
        <v>3934</v>
      </c>
      <c r="B2077" s="3" t="s">
        <v>3930</v>
      </c>
      <c r="C2077" s="3" t="s">
        <v>8041</v>
      </c>
      <c r="D2077">
        <v>5000</v>
      </c>
      <c r="E2077">
        <v>550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8270</v>
      </c>
      <c r="O2077" s="5">
        <f>((E2077/D2077) *100)</f>
        <v>11</v>
      </c>
      <c r="P2077" s="6">
        <f>IF(L2077 = 0, 0, E2077/L2077)</f>
        <v>45.833333333333336</v>
      </c>
      <c r="Q2077" t="str">
        <f>MID(N2077,1,FIND("/",N2077,1)-1)</f>
        <v>theater</v>
      </c>
      <c r="R2077" t="str">
        <f>MID(N2077,FIND("/",N2077,1)+1,LEN(N2077))</f>
        <v>plays</v>
      </c>
      <c r="S2077" s="10">
        <f>(((J2077/60)/60)/24)+DATE(1970,1,1)+(-5/24)</f>
        <v>42233.463414351849</v>
      </c>
      <c r="T2077" s="10">
        <f>(((I2077/60)/60)/24)+DATE(1970,1,1)+(-5/24)</f>
        <v>42278.333333333336</v>
      </c>
    </row>
    <row r="2078" spans="1:20" ht="43.2" hidden="1" x14ac:dyDescent="0.3">
      <c r="A2078">
        <v>4067</v>
      </c>
      <c r="B2078" s="3" t="s">
        <v>4062</v>
      </c>
      <c r="C2078" s="3" t="s">
        <v>7997</v>
      </c>
      <c r="D2078">
        <v>5000</v>
      </c>
      <c r="E2078">
        <v>3045</v>
      </c>
      <c r="F2078" t="s">
        <v>8220</v>
      </c>
      <c r="G2078" t="s">
        <v>8223</v>
      </c>
      <c r="H2078" t="s">
        <v>8245</v>
      </c>
      <c r="I2078">
        <v>1443408550</v>
      </c>
      <c r="J2078">
        <v>1439952550</v>
      </c>
      <c r="K2078" t="b">
        <v>0</v>
      </c>
      <c r="L2078">
        <v>17</v>
      </c>
      <c r="M2078" t="b">
        <v>0</v>
      </c>
      <c r="N2078" t="s">
        <v>8270</v>
      </c>
      <c r="O2078" s="5">
        <f>((E2078/D2078) *100)</f>
        <v>60.9</v>
      </c>
      <c r="P2078" s="6">
        <f>IF(L2078 = 0, 0, E2078/L2078)</f>
        <v>179.11764705882354</v>
      </c>
      <c r="Q2078" t="str">
        <f>MID(N2078,1,FIND("/",N2078,1)-1)</f>
        <v>theater</v>
      </c>
      <c r="R2078" t="str">
        <f>MID(N2078,FIND("/",N2078,1)+1,LEN(N2078))</f>
        <v>plays</v>
      </c>
      <c r="S2078" s="10">
        <f>(((J2078/60)/60)/24)+DATE(1970,1,1)+(-5/24)</f>
        <v>42234.909143518518</v>
      </c>
      <c r="T2078" s="10">
        <f>(((I2078/60)/60)/24)+DATE(1970,1,1)+(-5/24)</f>
        <v>42274.909143518518</v>
      </c>
    </row>
    <row r="2079" spans="1:20" ht="43.2" hidden="1" x14ac:dyDescent="0.3">
      <c r="A2079">
        <v>211</v>
      </c>
      <c r="B2079" s="3" t="s">
        <v>212</v>
      </c>
      <c r="C2079" s="3" t="s">
        <v>4320</v>
      </c>
      <c r="D2079">
        <v>5000</v>
      </c>
      <c r="E2079">
        <v>2230</v>
      </c>
      <c r="F2079" t="s">
        <v>8220</v>
      </c>
      <c r="G2079" t="s">
        <v>8223</v>
      </c>
      <c r="H2079" t="s">
        <v>8245</v>
      </c>
      <c r="I2079">
        <v>1442634617</v>
      </c>
      <c r="J2079">
        <v>1440042617</v>
      </c>
      <c r="K2079" t="b">
        <v>0</v>
      </c>
      <c r="L2079">
        <v>12</v>
      </c>
      <c r="M2079" t="b">
        <v>0</v>
      </c>
      <c r="N2079" t="s">
        <v>8267</v>
      </c>
      <c r="O2079" s="5">
        <f>((E2079/D2079) *100)</f>
        <v>44.6</v>
      </c>
      <c r="P2079" s="6">
        <f>IF(L2079 = 0, 0, E2079/L2079)</f>
        <v>185.83333333333334</v>
      </c>
      <c r="Q2079" t="str">
        <f>MID(N2079,1,FIND("/",N2079,1)-1)</f>
        <v>film &amp; video</v>
      </c>
      <c r="R2079" t="str">
        <f>MID(N2079,FIND("/",N2079,1)+1,LEN(N2079))</f>
        <v>drama</v>
      </c>
      <c r="S2079" s="10">
        <f>(((J2079/60)/60)/24)+DATE(1970,1,1)+(-5/24)</f>
        <v>42235.951585648152</v>
      </c>
      <c r="T2079" s="10">
        <f>(((I2079/60)/60)/24)+DATE(1970,1,1)+(-5/24)</f>
        <v>42265.951585648152</v>
      </c>
    </row>
    <row r="2080" spans="1:20" ht="43.2" hidden="1" x14ac:dyDescent="0.3">
      <c r="A2080">
        <v>3206</v>
      </c>
      <c r="B2080" s="3" t="s">
        <v>3205</v>
      </c>
      <c r="C2080" s="3" t="s">
        <v>7315</v>
      </c>
      <c r="D2080">
        <v>5000</v>
      </c>
      <c r="E2080">
        <v>0</v>
      </c>
      <c r="F2080" t="s">
        <v>8220</v>
      </c>
      <c r="G2080" t="s">
        <v>8223</v>
      </c>
      <c r="H2080" t="s">
        <v>8245</v>
      </c>
      <c r="I2080">
        <v>1442644651</v>
      </c>
      <c r="J2080">
        <v>1440052651</v>
      </c>
      <c r="K2080" t="b">
        <v>0</v>
      </c>
      <c r="L2080">
        <v>0</v>
      </c>
      <c r="M2080" t="b">
        <v>0</v>
      </c>
      <c r="N2080" t="s">
        <v>8304</v>
      </c>
      <c r="O2080" s="5">
        <f>((E2080/D2080) *100)</f>
        <v>0</v>
      </c>
      <c r="P2080" s="6">
        <f>IF(L2080 = 0, 0, E2080/L2080)</f>
        <v>0</v>
      </c>
      <c r="Q2080" t="str">
        <f>MID(N2080,1,FIND("/",N2080,1)-1)</f>
        <v>theater</v>
      </c>
      <c r="R2080" t="str">
        <f>MID(N2080,FIND("/",N2080,1)+1,LEN(N2080))</f>
        <v>musical</v>
      </c>
      <c r="S2080" s="10">
        <f>(((J2080/60)/60)/24)+DATE(1970,1,1)+(-5/24)</f>
        <v>42236.067719907405</v>
      </c>
      <c r="T2080" s="10">
        <f>(((I2080/60)/60)/24)+DATE(1970,1,1)+(-5/24)</f>
        <v>42266.067719907405</v>
      </c>
    </row>
    <row r="2081" spans="1:20" ht="43.2" hidden="1" x14ac:dyDescent="0.3">
      <c r="A2081">
        <v>523</v>
      </c>
      <c r="B2081" s="3" t="s">
        <v>523</v>
      </c>
      <c r="C2081" s="3" t="s">
        <v>4632</v>
      </c>
      <c r="D2081">
        <v>5000</v>
      </c>
      <c r="E2081">
        <v>6030</v>
      </c>
      <c r="F2081" t="s">
        <v>8218</v>
      </c>
      <c r="G2081" t="s">
        <v>8223</v>
      </c>
      <c r="H2081" t="s">
        <v>8245</v>
      </c>
      <c r="I2081">
        <v>1442805076</v>
      </c>
      <c r="J2081">
        <v>1440213076</v>
      </c>
      <c r="K2081" t="b">
        <v>0</v>
      </c>
      <c r="L2081">
        <v>84</v>
      </c>
      <c r="M2081" t="b">
        <v>1</v>
      </c>
      <c r="N2081" t="s">
        <v>8270</v>
      </c>
      <c r="O2081" s="5">
        <f>((E2081/D2081) *100)</f>
        <v>120.6</v>
      </c>
      <c r="P2081" s="6">
        <f>IF(L2081 = 0, 0, E2081/L2081)</f>
        <v>71.785714285714292</v>
      </c>
      <c r="Q2081" t="str">
        <f>MID(N2081,1,FIND("/",N2081,1)-1)</f>
        <v>theater</v>
      </c>
      <c r="R2081" t="str">
        <f>MID(N2081,FIND("/",N2081,1)+1,LEN(N2081))</f>
        <v>plays</v>
      </c>
      <c r="S2081" s="10">
        <f>(((J2081/60)/60)/24)+DATE(1970,1,1)+(-5/24)</f>
        <v>42237.924490740734</v>
      </c>
      <c r="T2081" s="10">
        <f>(((I2081/60)/60)/24)+DATE(1970,1,1)+(-5/24)</f>
        <v>42267.924490740734</v>
      </c>
    </row>
    <row r="2082" spans="1:20" ht="43.2" hidden="1" x14ac:dyDescent="0.3">
      <c r="A2082">
        <v>191</v>
      </c>
      <c r="B2082" s="3" t="s">
        <v>192</v>
      </c>
      <c r="C2082" s="3" t="s">
        <v>4300</v>
      </c>
      <c r="D2082">
        <v>5000</v>
      </c>
      <c r="E2082">
        <v>250</v>
      </c>
      <c r="F2082" t="s">
        <v>8220</v>
      </c>
      <c r="G2082" t="s">
        <v>8225</v>
      </c>
      <c r="H2082" t="s">
        <v>8247</v>
      </c>
      <c r="I2082">
        <v>1443782138</v>
      </c>
      <c r="J2082">
        <v>1440326138</v>
      </c>
      <c r="K2082" t="b">
        <v>0</v>
      </c>
      <c r="L2082">
        <v>3</v>
      </c>
      <c r="M2082" t="b">
        <v>0</v>
      </c>
      <c r="N2082" t="s">
        <v>8267</v>
      </c>
      <c r="O2082" s="5">
        <f>((E2082/D2082) *100)</f>
        <v>5</v>
      </c>
      <c r="P2082" s="6">
        <f>IF(L2082 = 0, 0, E2082/L2082)</f>
        <v>83.333333333333329</v>
      </c>
      <c r="Q2082" t="str">
        <f>MID(N2082,1,FIND("/",N2082,1)-1)</f>
        <v>film &amp; video</v>
      </c>
      <c r="R2082" t="str">
        <f>MID(N2082,FIND("/",N2082,1)+1,LEN(N2082))</f>
        <v>drama</v>
      </c>
      <c r="S2082" s="10">
        <f>(((J2082/60)/60)/24)+DATE(1970,1,1)+(-5/24)</f>
        <v>42239.233078703699</v>
      </c>
      <c r="T2082" s="10">
        <f>(((I2082/60)/60)/24)+DATE(1970,1,1)+(-5/24)</f>
        <v>42279.233078703699</v>
      </c>
    </row>
    <row r="2083" spans="1:20" ht="57.6" hidden="1" x14ac:dyDescent="0.3">
      <c r="A2083">
        <v>2445</v>
      </c>
      <c r="B2083" s="3" t="s">
        <v>2445</v>
      </c>
      <c r="C2083" s="3" t="s">
        <v>6554</v>
      </c>
      <c r="D2083">
        <v>5000</v>
      </c>
      <c r="E2083">
        <v>8640</v>
      </c>
      <c r="F2083" t="s">
        <v>8218</v>
      </c>
      <c r="G2083" t="s">
        <v>8223</v>
      </c>
      <c r="H2083" t="s">
        <v>8245</v>
      </c>
      <c r="I2083">
        <v>1443242021</v>
      </c>
      <c r="J2083">
        <v>1440650021</v>
      </c>
      <c r="K2083" t="b">
        <v>0</v>
      </c>
      <c r="L2083">
        <v>115</v>
      </c>
      <c r="M2083" t="b">
        <v>1</v>
      </c>
      <c r="N2083" t="s">
        <v>8297</v>
      </c>
      <c r="O2083" s="5">
        <f>((E2083/D2083) *100)</f>
        <v>172.8</v>
      </c>
      <c r="P2083" s="6">
        <f>IF(L2083 = 0, 0, E2083/L2083)</f>
        <v>75.130434782608702</v>
      </c>
      <c r="Q2083" t="str">
        <f>MID(N2083,1,FIND("/",N2083,1)-1)</f>
        <v>food</v>
      </c>
      <c r="R2083" t="str">
        <f>MID(N2083,FIND("/",N2083,1)+1,LEN(N2083))</f>
        <v>small batch</v>
      </c>
      <c r="S2083" s="10">
        <f>(((J2083/60)/60)/24)+DATE(1970,1,1)+(-5/24)</f>
        <v>42242.981724537036</v>
      </c>
      <c r="T2083" s="10">
        <f>(((I2083/60)/60)/24)+DATE(1970,1,1)+(-5/24)</f>
        <v>42272.981724537036</v>
      </c>
    </row>
    <row r="2084" spans="1:20" ht="43.2" hidden="1" x14ac:dyDescent="0.3">
      <c r="A2084">
        <v>3534</v>
      </c>
      <c r="B2084" s="3" t="s">
        <v>3532</v>
      </c>
      <c r="C2084" s="3" t="s">
        <v>7643</v>
      </c>
      <c r="D2084">
        <v>5000</v>
      </c>
      <c r="E2084">
        <v>7810</v>
      </c>
      <c r="F2084" t="s">
        <v>8218</v>
      </c>
      <c r="G2084" t="s">
        <v>8223</v>
      </c>
      <c r="H2084" t="s">
        <v>8245</v>
      </c>
      <c r="I2084">
        <v>1443711623</v>
      </c>
      <c r="J2084">
        <v>1440687623</v>
      </c>
      <c r="K2084" t="b">
        <v>0</v>
      </c>
      <c r="L2084">
        <v>204</v>
      </c>
      <c r="M2084" t="b">
        <v>1</v>
      </c>
      <c r="N2084" t="s">
        <v>8270</v>
      </c>
      <c r="O2084" s="5">
        <f>((E2084/D2084) *100)</f>
        <v>156.20000000000002</v>
      </c>
      <c r="P2084" s="6">
        <f>IF(L2084 = 0, 0, E2084/L2084)</f>
        <v>38.284313725490193</v>
      </c>
      <c r="Q2084" t="str">
        <f>MID(N2084,1,FIND("/",N2084,1)-1)</f>
        <v>theater</v>
      </c>
      <c r="R2084" t="str">
        <f>MID(N2084,FIND("/",N2084,1)+1,LEN(N2084))</f>
        <v>plays</v>
      </c>
      <c r="S2084" s="10">
        <f>(((J2084/60)/60)/24)+DATE(1970,1,1)+(-5/24)</f>
        <v>42243.416932870365</v>
      </c>
      <c r="T2084" s="10">
        <f>(((I2084/60)/60)/24)+DATE(1970,1,1)+(-5/24)</f>
        <v>42278.416932870365</v>
      </c>
    </row>
    <row r="2085" spans="1:20" ht="43.2" hidden="1" x14ac:dyDescent="0.3">
      <c r="A2085">
        <v>3331</v>
      </c>
      <c r="B2085" s="3" t="s">
        <v>3330</v>
      </c>
      <c r="C2085" s="3" t="s">
        <v>7440</v>
      </c>
      <c r="D2085">
        <v>5000</v>
      </c>
      <c r="E2085">
        <v>5226</v>
      </c>
      <c r="F2085" t="s">
        <v>8218</v>
      </c>
      <c r="G2085" t="s">
        <v>8223</v>
      </c>
      <c r="H2085" t="s">
        <v>8245</v>
      </c>
      <c r="I2085">
        <v>1444149886</v>
      </c>
      <c r="J2085">
        <v>1441125886</v>
      </c>
      <c r="K2085" t="b">
        <v>0</v>
      </c>
      <c r="L2085">
        <v>65</v>
      </c>
      <c r="M2085" t="b">
        <v>1</v>
      </c>
      <c r="N2085" t="s">
        <v>8270</v>
      </c>
      <c r="O2085" s="5">
        <f>((E2085/D2085) *100)</f>
        <v>104.52</v>
      </c>
      <c r="P2085" s="6">
        <f>IF(L2085 = 0, 0, E2085/L2085)</f>
        <v>80.400000000000006</v>
      </c>
      <c r="Q2085" t="str">
        <f>MID(N2085,1,FIND("/",N2085,1)-1)</f>
        <v>theater</v>
      </c>
      <c r="R2085" t="str">
        <f>MID(N2085,FIND("/",N2085,1)+1,LEN(N2085))</f>
        <v>plays</v>
      </c>
      <c r="S2085" s="10">
        <f>(((J2085/60)/60)/24)+DATE(1970,1,1)+(-5/24)</f>
        <v>42248.48942129629</v>
      </c>
      <c r="T2085" s="10">
        <f>(((I2085/60)/60)/24)+DATE(1970,1,1)+(-5/24)</f>
        <v>42283.48942129629</v>
      </c>
    </row>
    <row r="2086" spans="1:20" ht="57.6" hidden="1" x14ac:dyDescent="0.3">
      <c r="A2086">
        <v>875</v>
      </c>
      <c r="B2086" s="3" t="s">
        <v>875</v>
      </c>
      <c r="C2086" s="3" t="s">
        <v>4984</v>
      </c>
      <c r="D2086">
        <v>5000</v>
      </c>
      <c r="E2086">
        <v>0</v>
      </c>
      <c r="F2086" t="s">
        <v>8220</v>
      </c>
      <c r="G2086" t="s">
        <v>8223</v>
      </c>
      <c r="H2086" t="s">
        <v>8245</v>
      </c>
      <c r="I2086">
        <v>1442856131</v>
      </c>
      <c r="J2086">
        <v>1441128131</v>
      </c>
      <c r="K2086" t="b">
        <v>0</v>
      </c>
      <c r="L2086">
        <v>0</v>
      </c>
      <c r="M2086" t="b">
        <v>0</v>
      </c>
      <c r="N2086" t="s">
        <v>8277</v>
      </c>
      <c r="O2086" s="5">
        <f>((E2086/D2086) *100)</f>
        <v>0</v>
      </c>
      <c r="P2086" s="6">
        <f>IF(L2086 = 0, 0, E2086/L2086)</f>
        <v>0</v>
      </c>
      <c r="Q2086" t="str">
        <f>MID(N2086,1,FIND("/",N2086,1)-1)</f>
        <v>music</v>
      </c>
      <c r="R2086" t="str">
        <f>MID(N2086,FIND("/",N2086,1)+1,LEN(N2086))</f>
        <v>jazz</v>
      </c>
      <c r="S2086" s="10">
        <f>(((J2086/60)/60)/24)+DATE(1970,1,1)+(-5/24)</f>
        <v>42248.515405092585</v>
      </c>
      <c r="T2086" s="10">
        <f>(((I2086/60)/60)/24)+DATE(1970,1,1)+(-5/24)</f>
        <v>42268.515405092585</v>
      </c>
    </row>
    <row r="2087" spans="1:20" ht="43.2" hidden="1" x14ac:dyDescent="0.3">
      <c r="A2087">
        <v>2506</v>
      </c>
      <c r="B2087" s="3" t="s">
        <v>2505</v>
      </c>
      <c r="C2087" s="3" t="s">
        <v>6615</v>
      </c>
      <c r="D2087">
        <v>5000</v>
      </c>
      <c r="E2087">
        <v>30</v>
      </c>
      <c r="F2087" t="s">
        <v>8220</v>
      </c>
      <c r="G2087" t="s">
        <v>8224</v>
      </c>
      <c r="H2087" t="s">
        <v>8246</v>
      </c>
      <c r="I2087">
        <v>1443906000</v>
      </c>
      <c r="J2087">
        <v>1441955269</v>
      </c>
      <c r="K2087" t="b">
        <v>0</v>
      </c>
      <c r="L2087">
        <v>2</v>
      </c>
      <c r="M2087" t="b">
        <v>0</v>
      </c>
      <c r="N2087" t="s">
        <v>8298</v>
      </c>
      <c r="O2087" s="5">
        <f>((E2087/D2087) *100)</f>
        <v>0.6</v>
      </c>
      <c r="P2087" s="6">
        <f>IF(L2087 = 0, 0, E2087/L2087)</f>
        <v>15</v>
      </c>
      <c r="Q2087" t="str">
        <f>MID(N2087,1,FIND("/",N2087,1)-1)</f>
        <v>food</v>
      </c>
      <c r="R2087" t="str">
        <f>MID(N2087,FIND("/",N2087,1)+1,LEN(N2087))</f>
        <v>restaurants</v>
      </c>
      <c r="S2087" s="10">
        <f>(((J2087/60)/60)/24)+DATE(1970,1,1)+(-5/24)</f>
        <v>42258.088761574072</v>
      </c>
      <c r="T2087" s="10">
        <f>(((I2087/60)/60)/24)+DATE(1970,1,1)+(-5/24)</f>
        <v>42280.666666666664</v>
      </c>
    </row>
    <row r="2088" spans="1:20" ht="43.2" hidden="1" x14ac:dyDescent="0.3">
      <c r="A2088">
        <v>2396</v>
      </c>
      <c r="B2088" s="3" t="s">
        <v>2396</v>
      </c>
      <c r="C2088" s="3" t="s">
        <v>6505</v>
      </c>
      <c r="D2088">
        <v>5000</v>
      </c>
      <c r="E2088">
        <v>10</v>
      </c>
      <c r="F2088" t="s">
        <v>8219</v>
      </c>
      <c r="G2088" t="s">
        <v>8239</v>
      </c>
      <c r="H2088" t="s">
        <v>8256</v>
      </c>
      <c r="I2088">
        <v>1444940558</v>
      </c>
      <c r="J2088">
        <v>1442348558</v>
      </c>
      <c r="K2088" t="b">
        <v>0</v>
      </c>
      <c r="L2088">
        <v>1</v>
      </c>
      <c r="M2088" t="b">
        <v>0</v>
      </c>
      <c r="N2088" t="s">
        <v>8271</v>
      </c>
      <c r="O2088" s="5">
        <f>((E2088/D2088) *100)</f>
        <v>0.2</v>
      </c>
      <c r="P2088" s="6">
        <f>IF(L2088 = 0, 0, E2088/L2088)</f>
        <v>10</v>
      </c>
      <c r="Q2088" t="str">
        <f>MID(N2088,1,FIND("/",N2088,1)-1)</f>
        <v>technology</v>
      </c>
      <c r="R2088" t="str">
        <f>MID(N2088,FIND("/",N2088,1)+1,LEN(N2088))</f>
        <v>web</v>
      </c>
      <c r="S2088" s="10">
        <f>(((J2088/60)/60)/24)+DATE(1970,1,1)+(-5/24)</f>
        <v>42262.640717592592</v>
      </c>
      <c r="T2088" s="10">
        <f>(((I2088/60)/60)/24)+DATE(1970,1,1)+(-5/24)</f>
        <v>42292.640717592592</v>
      </c>
    </row>
    <row r="2089" spans="1:20" ht="43.2" hidden="1" x14ac:dyDescent="0.3">
      <c r="A2089">
        <v>3928</v>
      </c>
      <c r="B2089" s="3" t="s">
        <v>3924</v>
      </c>
      <c r="C2089" s="3" t="s">
        <v>8035</v>
      </c>
      <c r="D2089">
        <v>5000</v>
      </c>
      <c r="E2089">
        <v>651</v>
      </c>
      <c r="F2089" t="s">
        <v>8220</v>
      </c>
      <c r="G2089" t="s">
        <v>8223</v>
      </c>
      <c r="H2089" t="s">
        <v>8245</v>
      </c>
      <c r="I2089">
        <v>1444971540</v>
      </c>
      <c r="J2089">
        <v>1442593427</v>
      </c>
      <c r="K2089" t="b">
        <v>0</v>
      </c>
      <c r="L2089">
        <v>7</v>
      </c>
      <c r="M2089" t="b">
        <v>0</v>
      </c>
      <c r="N2089" t="s">
        <v>8270</v>
      </c>
      <c r="O2089" s="5">
        <f>((E2089/D2089) *100)</f>
        <v>13.020000000000001</v>
      </c>
      <c r="P2089" s="6">
        <f>IF(L2089 = 0, 0, E2089/L2089)</f>
        <v>93</v>
      </c>
      <c r="Q2089" t="str">
        <f>MID(N2089,1,FIND("/",N2089,1)-1)</f>
        <v>theater</v>
      </c>
      <c r="R2089" t="str">
        <f>MID(N2089,FIND("/",N2089,1)+1,LEN(N2089))</f>
        <v>plays</v>
      </c>
      <c r="S2089" s="10">
        <f>(((J2089/60)/60)/24)+DATE(1970,1,1)+(-5/24)</f>
        <v>42265.474849537037</v>
      </c>
      <c r="T2089" s="10">
        <f>(((I2089/60)/60)/24)+DATE(1970,1,1)+(-5/24)</f>
        <v>42292.999305555553</v>
      </c>
    </row>
    <row r="2090" spans="1:20" ht="43.2" hidden="1" x14ac:dyDescent="0.3">
      <c r="A2090">
        <v>2918</v>
      </c>
      <c r="B2090" s="3" t="s">
        <v>2917</v>
      </c>
      <c r="C2090" s="3" t="s">
        <v>7027</v>
      </c>
      <c r="D2090">
        <v>5000</v>
      </c>
      <c r="E2090">
        <v>1362</v>
      </c>
      <c r="F2090" t="s">
        <v>8220</v>
      </c>
      <c r="G2090" t="s">
        <v>8223</v>
      </c>
      <c r="H2090" t="s">
        <v>8245</v>
      </c>
      <c r="I2090">
        <v>1446131207</v>
      </c>
      <c r="J2090">
        <v>1443712007</v>
      </c>
      <c r="K2090" t="b">
        <v>0</v>
      </c>
      <c r="L2090">
        <v>20</v>
      </c>
      <c r="M2090" t="b">
        <v>0</v>
      </c>
      <c r="N2090" t="s">
        <v>8270</v>
      </c>
      <c r="O2090" s="5">
        <f>((E2090/D2090) *100)</f>
        <v>27.24</v>
      </c>
      <c r="P2090" s="6">
        <f>IF(L2090 = 0, 0, E2090/L2090)</f>
        <v>68.099999999999994</v>
      </c>
      <c r="Q2090" t="str">
        <f>MID(N2090,1,FIND("/",N2090,1)-1)</f>
        <v>theater</v>
      </c>
      <c r="R2090" t="str">
        <f>MID(N2090,FIND("/",N2090,1)+1,LEN(N2090))</f>
        <v>plays</v>
      </c>
      <c r="S2090" s="10">
        <f>(((J2090/60)/60)/24)+DATE(1970,1,1)+(-5/24)</f>
        <v>42278.421377314815</v>
      </c>
      <c r="T2090" s="10">
        <f>(((I2090/60)/60)/24)+DATE(1970,1,1)+(-5/24)</f>
        <v>42306.421377314815</v>
      </c>
    </row>
    <row r="2091" spans="1:20" ht="28.8" hidden="1" x14ac:dyDescent="0.3">
      <c r="A2091">
        <v>2180</v>
      </c>
      <c r="B2091" s="3" t="s">
        <v>2180</v>
      </c>
      <c r="C2091" s="3" t="s">
        <v>6289</v>
      </c>
      <c r="D2091">
        <v>5000</v>
      </c>
      <c r="E2091">
        <v>5359.21</v>
      </c>
      <c r="F2091" t="s">
        <v>8218</v>
      </c>
      <c r="G2091" t="s">
        <v>8223</v>
      </c>
      <c r="H2091" t="s">
        <v>8245</v>
      </c>
      <c r="I2091">
        <v>1447434268</v>
      </c>
      <c r="J2091">
        <v>1443801868</v>
      </c>
      <c r="K2091" t="b">
        <v>0</v>
      </c>
      <c r="L2091">
        <v>78</v>
      </c>
      <c r="M2091" t="b">
        <v>1</v>
      </c>
      <c r="N2091" t="s">
        <v>8275</v>
      </c>
      <c r="O2091" s="5">
        <f>((E2091/D2091) *100)</f>
        <v>107.18419999999999</v>
      </c>
      <c r="P2091" s="6">
        <f>IF(L2091 = 0, 0, E2091/L2091)</f>
        <v>68.707820512820518</v>
      </c>
      <c r="Q2091" t="str">
        <f>MID(N2091,1,FIND("/",N2091,1)-1)</f>
        <v>music</v>
      </c>
      <c r="R2091" t="str">
        <f>MID(N2091,FIND("/",N2091,1)+1,LEN(N2091))</f>
        <v>rock</v>
      </c>
      <c r="S2091" s="10">
        <f>(((J2091/60)/60)/24)+DATE(1970,1,1)+(-5/24)</f>
        <v>42279.461435185185</v>
      </c>
      <c r="T2091" s="10">
        <f>(((I2091/60)/60)/24)+DATE(1970,1,1)+(-5/24)</f>
        <v>42321.503101851849</v>
      </c>
    </row>
    <row r="2092" spans="1:20" ht="43.2" hidden="1" x14ac:dyDescent="0.3">
      <c r="A2092">
        <v>3943</v>
      </c>
      <c r="B2092" s="3" t="s">
        <v>3939</v>
      </c>
      <c r="C2092" s="3" t="s">
        <v>8050</v>
      </c>
      <c r="D2092">
        <v>5000</v>
      </c>
      <c r="E2092">
        <v>1782</v>
      </c>
      <c r="F2092" t="s">
        <v>8220</v>
      </c>
      <c r="G2092" t="s">
        <v>8223</v>
      </c>
      <c r="H2092" t="s">
        <v>8245</v>
      </c>
      <c r="I2092">
        <v>1446483000</v>
      </c>
      <c r="J2092">
        <v>1443811268</v>
      </c>
      <c r="K2092" t="b">
        <v>0</v>
      </c>
      <c r="L2092">
        <v>13</v>
      </c>
      <c r="M2092" t="b">
        <v>0</v>
      </c>
      <c r="N2092" t="s">
        <v>8270</v>
      </c>
      <c r="O2092" s="5">
        <f>((E2092/D2092) *100)</f>
        <v>35.64</v>
      </c>
      <c r="P2092" s="6">
        <f>IF(L2092 = 0, 0, E2092/L2092)</f>
        <v>137.07692307692307</v>
      </c>
      <c r="Q2092" t="str">
        <f>MID(N2092,1,FIND("/",N2092,1)-1)</f>
        <v>theater</v>
      </c>
      <c r="R2092" t="str">
        <f>MID(N2092,FIND("/",N2092,1)+1,LEN(N2092))</f>
        <v>plays</v>
      </c>
      <c r="S2092" s="10">
        <f>(((J2092/60)/60)/24)+DATE(1970,1,1)+(-5/24)</f>
        <v>42279.570231481477</v>
      </c>
      <c r="T2092" s="10">
        <f>(((I2092/60)/60)/24)+DATE(1970,1,1)+(-5/24)</f>
        <v>42310.493055555555</v>
      </c>
    </row>
    <row r="2093" spans="1:20" ht="43.2" hidden="1" x14ac:dyDescent="0.3">
      <c r="A2093">
        <v>1367</v>
      </c>
      <c r="B2093" s="3" t="s">
        <v>1367</v>
      </c>
      <c r="C2093" s="3" t="s">
        <v>5476</v>
      </c>
      <c r="D2093">
        <v>5000</v>
      </c>
      <c r="E2093">
        <v>5713</v>
      </c>
      <c r="F2093" t="s">
        <v>8218</v>
      </c>
      <c r="G2093" t="s">
        <v>8223</v>
      </c>
      <c r="H2093" t="s">
        <v>8245</v>
      </c>
      <c r="I2093">
        <v>1447463050</v>
      </c>
      <c r="J2093">
        <v>1444867450</v>
      </c>
      <c r="K2093" t="b">
        <v>0</v>
      </c>
      <c r="L2093">
        <v>90</v>
      </c>
      <c r="M2093" t="b">
        <v>1</v>
      </c>
      <c r="N2093" t="s">
        <v>8275</v>
      </c>
      <c r="O2093" s="5">
        <f>((E2093/D2093) *100)</f>
        <v>114.26</v>
      </c>
      <c r="P2093" s="6">
        <f>IF(L2093 = 0, 0, E2093/L2093)</f>
        <v>63.477777777777774</v>
      </c>
      <c r="Q2093" t="str">
        <f>MID(N2093,1,FIND("/",N2093,1)-1)</f>
        <v>music</v>
      </c>
      <c r="R2093" t="str">
        <f>MID(N2093,FIND("/",N2093,1)+1,LEN(N2093))</f>
        <v>rock</v>
      </c>
      <c r="S2093" s="10">
        <f>(((J2093/60)/60)/24)+DATE(1970,1,1)+(-5/24)</f>
        <v>42291.794560185182</v>
      </c>
      <c r="T2093" s="10">
        <f>(((I2093/60)/60)/24)+DATE(1970,1,1)+(-5/24)</f>
        <v>42321.836226851847</v>
      </c>
    </row>
    <row r="2094" spans="1:20" ht="43.2" hidden="1" x14ac:dyDescent="0.3">
      <c r="A2094">
        <v>3202</v>
      </c>
      <c r="B2094" s="3" t="s">
        <v>3201</v>
      </c>
      <c r="C2094" s="3" t="s">
        <v>7311</v>
      </c>
      <c r="D2094">
        <v>5000</v>
      </c>
      <c r="E2094">
        <v>2726</v>
      </c>
      <c r="F2094" t="s">
        <v>8220</v>
      </c>
      <c r="G2094" t="s">
        <v>8223</v>
      </c>
      <c r="H2094" t="s">
        <v>8245</v>
      </c>
      <c r="I2094">
        <v>1450072740</v>
      </c>
      <c r="J2094">
        <v>1445027346</v>
      </c>
      <c r="K2094" t="b">
        <v>0</v>
      </c>
      <c r="L2094">
        <v>25</v>
      </c>
      <c r="M2094" t="b">
        <v>0</v>
      </c>
      <c r="N2094" t="s">
        <v>8304</v>
      </c>
      <c r="O2094" s="5">
        <f>((E2094/D2094) *100)</f>
        <v>54.52</v>
      </c>
      <c r="P2094" s="6">
        <f>IF(L2094 = 0, 0, E2094/L2094)</f>
        <v>109.04</v>
      </c>
      <c r="Q2094" t="str">
        <f>MID(N2094,1,FIND("/",N2094,1)-1)</f>
        <v>theater</v>
      </c>
      <c r="R2094" t="str">
        <f>MID(N2094,FIND("/",N2094,1)+1,LEN(N2094))</f>
        <v>musical</v>
      </c>
      <c r="S2094" s="10">
        <f>(((J2094/60)/60)/24)+DATE(1970,1,1)+(-5/24)</f>
        <v>42293.645208333335</v>
      </c>
      <c r="T2094" s="10">
        <f>(((I2094/60)/60)/24)+DATE(1970,1,1)+(-5/24)</f>
        <v>42352.040972222218</v>
      </c>
    </row>
    <row r="2095" spans="1:20" ht="43.2" hidden="1" x14ac:dyDescent="0.3">
      <c r="A2095">
        <v>2581</v>
      </c>
      <c r="B2095" s="3" t="s">
        <v>2580</v>
      </c>
      <c r="C2095" s="3" t="s">
        <v>6690</v>
      </c>
      <c r="D2095">
        <v>5000</v>
      </c>
      <c r="E2095">
        <v>530</v>
      </c>
      <c r="F2095" t="s">
        <v>8220</v>
      </c>
      <c r="G2095" t="s">
        <v>8223</v>
      </c>
      <c r="H2095" t="s">
        <v>8245</v>
      </c>
      <c r="I2095">
        <v>1447689898</v>
      </c>
      <c r="J2095">
        <v>1445094298</v>
      </c>
      <c r="K2095" t="b">
        <v>0</v>
      </c>
      <c r="L2095">
        <v>11</v>
      </c>
      <c r="M2095" t="b">
        <v>0</v>
      </c>
      <c r="N2095" t="s">
        <v>8283</v>
      </c>
      <c r="O2095" s="5">
        <f>((E2095/D2095) *100)</f>
        <v>10.6</v>
      </c>
      <c r="P2095" s="6">
        <f>IF(L2095 = 0, 0, E2095/L2095)</f>
        <v>48.18181818181818</v>
      </c>
      <c r="Q2095" t="str">
        <f>MID(N2095,1,FIND("/",N2095,1)-1)</f>
        <v>food</v>
      </c>
      <c r="R2095" t="str">
        <f>MID(N2095,FIND("/",N2095,1)+1,LEN(N2095))</f>
        <v>food trucks</v>
      </c>
      <c r="S2095" s="10">
        <f>(((J2095/60)/60)/24)+DATE(1970,1,1)+(-5/24)</f>
        <v>42294.420115740737</v>
      </c>
      <c r="T2095" s="10">
        <f>(((I2095/60)/60)/24)+DATE(1970,1,1)+(-5/24)</f>
        <v>42324.461782407401</v>
      </c>
    </row>
    <row r="2096" spans="1:20" ht="43.2" hidden="1" x14ac:dyDescent="0.3">
      <c r="A2096">
        <v>3864</v>
      </c>
      <c r="B2096" s="3" t="s">
        <v>3860</v>
      </c>
      <c r="C2096" s="3" t="s">
        <v>7972</v>
      </c>
      <c r="D2096">
        <v>5000</v>
      </c>
      <c r="E2096">
        <v>60</v>
      </c>
      <c r="F2096" t="s">
        <v>8220</v>
      </c>
      <c r="G2096" t="s">
        <v>8223</v>
      </c>
      <c r="H2096" t="s">
        <v>8245</v>
      </c>
      <c r="I2096">
        <v>1447799054</v>
      </c>
      <c r="J2096">
        <v>1445203454</v>
      </c>
      <c r="K2096" t="b">
        <v>0</v>
      </c>
      <c r="L2096">
        <v>3</v>
      </c>
      <c r="M2096" t="b">
        <v>0</v>
      </c>
      <c r="N2096" t="s">
        <v>8270</v>
      </c>
      <c r="O2096" s="5">
        <f>((E2096/D2096) *100)</f>
        <v>1.2</v>
      </c>
      <c r="P2096" s="6">
        <f>IF(L2096 = 0, 0, E2096/L2096)</f>
        <v>20</v>
      </c>
      <c r="Q2096" t="str">
        <f>MID(N2096,1,FIND("/",N2096,1)-1)</f>
        <v>theater</v>
      </c>
      <c r="R2096" t="str">
        <f>MID(N2096,FIND("/",N2096,1)+1,LEN(N2096))</f>
        <v>plays</v>
      </c>
      <c r="S2096" s="10">
        <f>(((J2096/60)/60)/24)+DATE(1970,1,1)+(-5/24)</f>
        <v>42295.683495370373</v>
      </c>
      <c r="T2096" s="10">
        <f>(((I2096/60)/60)/24)+DATE(1970,1,1)+(-5/24)</f>
        <v>42325.72516203703</v>
      </c>
    </row>
    <row r="2097" spans="1:20" ht="43.2" hidden="1" x14ac:dyDescent="0.3">
      <c r="A2097">
        <v>2053</v>
      </c>
      <c r="B2097" s="3" t="s">
        <v>2053</v>
      </c>
      <c r="C2097" s="3" t="s">
        <v>6162</v>
      </c>
      <c r="D2097">
        <v>5000</v>
      </c>
      <c r="E2097">
        <v>5051</v>
      </c>
      <c r="F2097" t="s">
        <v>8218</v>
      </c>
      <c r="G2097" t="s">
        <v>8223</v>
      </c>
      <c r="H2097" t="s">
        <v>8245</v>
      </c>
      <c r="I2097">
        <v>1448466551</v>
      </c>
      <c r="J2097">
        <v>1445870951</v>
      </c>
      <c r="K2097" t="b">
        <v>0</v>
      </c>
      <c r="L2097">
        <v>121</v>
      </c>
      <c r="M2097" t="b">
        <v>1</v>
      </c>
      <c r="N2097" t="s">
        <v>8294</v>
      </c>
      <c r="O2097" s="5">
        <f>((E2097/D2097) *100)</f>
        <v>101.02</v>
      </c>
      <c r="P2097" s="6">
        <f>IF(L2097 = 0, 0, E2097/L2097)</f>
        <v>41.743801652892564</v>
      </c>
      <c r="Q2097" t="str">
        <f>MID(N2097,1,FIND("/",N2097,1)-1)</f>
        <v>technology</v>
      </c>
      <c r="R2097" t="str">
        <f>MID(N2097,FIND("/",N2097,1)+1,LEN(N2097))</f>
        <v>hardware</v>
      </c>
      <c r="S2097" s="10">
        <f>(((J2097/60)/60)/24)+DATE(1970,1,1)+(-5/24)</f>
        <v>42303.409155092588</v>
      </c>
      <c r="T2097" s="10">
        <f>(((I2097/60)/60)/24)+DATE(1970,1,1)+(-5/24)</f>
        <v>42333.450821759259</v>
      </c>
    </row>
    <row r="2098" spans="1:20" ht="43.2" hidden="1" x14ac:dyDescent="0.3">
      <c r="A2098">
        <v>3260</v>
      </c>
      <c r="B2098" s="3" t="s">
        <v>3259</v>
      </c>
      <c r="C2098" s="3" t="s">
        <v>7369</v>
      </c>
      <c r="D2098">
        <v>5000</v>
      </c>
      <c r="E2098">
        <v>5462</v>
      </c>
      <c r="F2098" t="s">
        <v>8218</v>
      </c>
      <c r="G2098" t="s">
        <v>8223</v>
      </c>
      <c r="H2098" t="s">
        <v>8245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8270</v>
      </c>
      <c r="O2098" s="5">
        <f>((E2098/D2098) *100)</f>
        <v>109.24000000000001</v>
      </c>
      <c r="P2098" s="6">
        <f>IF(L2098 = 0, 0, E2098/L2098)</f>
        <v>74.821917808219183</v>
      </c>
      <c r="Q2098" t="str">
        <f>MID(N2098,1,FIND("/",N2098,1)-1)</f>
        <v>theater</v>
      </c>
      <c r="R2098" t="str">
        <f>MID(N2098,FIND("/",N2098,1)+1,LEN(N2098))</f>
        <v>plays</v>
      </c>
      <c r="S2098" s="10">
        <f>(((J2098/60)/60)/24)+DATE(1970,1,1)+(-5/24)</f>
        <v>42303.464328703696</v>
      </c>
      <c r="T2098" s="10">
        <f>(((I2098/60)/60)/24)+DATE(1970,1,1)+(-5/24)</f>
        <v>42338.505995370368</v>
      </c>
    </row>
    <row r="2099" spans="1:20" ht="43.2" hidden="1" x14ac:dyDescent="0.3">
      <c r="A2099">
        <v>1349</v>
      </c>
      <c r="B2099" s="3" t="s">
        <v>1349</v>
      </c>
      <c r="C2099" s="3" t="s">
        <v>5458</v>
      </c>
      <c r="D2099">
        <v>5000</v>
      </c>
      <c r="E2099">
        <v>10210</v>
      </c>
      <c r="F2099" t="s">
        <v>8218</v>
      </c>
      <c r="G2099" t="s">
        <v>8228</v>
      </c>
      <c r="H2099" t="s">
        <v>8250</v>
      </c>
      <c r="I2099">
        <v>1450249140</v>
      </c>
      <c r="J2099">
        <v>1447055935</v>
      </c>
      <c r="K2099" t="b">
        <v>0</v>
      </c>
      <c r="L2099">
        <v>172</v>
      </c>
      <c r="M2099" t="b">
        <v>1</v>
      </c>
      <c r="N2099" t="s">
        <v>8273</v>
      </c>
      <c r="O2099" s="5">
        <f>((E2099/D2099) *100)</f>
        <v>204.2</v>
      </c>
      <c r="P2099" s="6">
        <f>IF(L2099 = 0, 0, E2099/L2099)</f>
        <v>59.360465116279073</v>
      </c>
      <c r="Q2099" t="str">
        <f>MID(N2099,1,FIND("/",N2099,1)-1)</f>
        <v>publishing</v>
      </c>
      <c r="R2099" t="str">
        <f>MID(N2099,FIND("/",N2099,1)+1,LEN(N2099))</f>
        <v>nonfiction</v>
      </c>
      <c r="S2099" s="10">
        <f>(((J2099/60)/60)/24)+DATE(1970,1,1)+(-5/24)</f>
        <v>42317.124247685184</v>
      </c>
      <c r="T2099" s="10">
        <f>(((I2099/60)/60)/24)+DATE(1970,1,1)+(-5/24)</f>
        <v>42354.082638888889</v>
      </c>
    </row>
    <row r="2100" spans="1:20" ht="43.2" hidden="1" x14ac:dyDescent="0.3">
      <c r="A2100">
        <v>520</v>
      </c>
      <c r="B2100" s="3" t="s">
        <v>520</v>
      </c>
      <c r="C2100" s="3" t="s">
        <v>4629</v>
      </c>
      <c r="D2100">
        <v>5000</v>
      </c>
      <c r="E2100">
        <v>5105</v>
      </c>
      <c r="F2100" t="s">
        <v>8218</v>
      </c>
      <c r="G2100" t="s">
        <v>8224</v>
      </c>
      <c r="H2100" t="s">
        <v>8246</v>
      </c>
      <c r="I2100">
        <v>1449766261</v>
      </c>
      <c r="J2100">
        <v>1447174261</v>
      </c>
      <c r="K2100" t="b">
        <v>0</v>
      </c>
      <c r="L2100">
        <v>34</v>
      </c>
      <c r="M2100" t="b">
        <v>1</v>
      </c>
      <c r="N2100" t="s">
        <v>8270</v>
      </c>
      <c r="O2100" s="5">
        <f>((E2100/D2100) *100)</f>
        <v>102.1</v>
      </c>
      <c r="P2100" s="6">
        <f>IF(L2100 = 0, 0, E2100/L2100)</f>
        <v>150.14705882352942</v>
      </c>
      <c r="Q2100" t="str">
        <f>MID(N2100,1,FIND("/",N2100,1)-1)</f>
        <v>theater</v>
      </c>
      <c r="R2100" t="str">
        <f>MID(N2100,FIND("/",N2100,1)+1,LEN(N2100))</f>
        <v>plays</v>
      </c>
      <c r="S2100" s="10">
        <f>(((J2100/60)/60)/24)+DATE(1970,1,1)+(-5/24)</f>
        <v>42318.493761574071</v>
      </c>
      <c r="T2100" s="10">
        <f>(((I2100/60)/60)/24)+DATE(1970,1,1)+(-5/24)</f>
        <v>42348.493761574071</v>
      </c>
    </row>
    <row r="2101" spans="1:20" ht="43.2" hidden="1" x14ac:dyDescent="0.3">
      <c r="A2101">
        <v>1721</v>
      </c>
      <c r="B2101" s="3" t="s">
        <v>1721</v>
      </c>
      <c r="C2101" s="3" t="s">
        <v>5830</v>
      </c>
      <c r="D2101">
        <v>5000</v>
      </c>
      <c r="E2101">
        <v>0</v>
      </c>
      <c r="F2101" t="s">
        <v>8220</v>
      </c>
      <c r="G2101" t="s">
        <v>8223</v>
      </c>
      <c r="H2101" t="s">
        <v>8245</v>
      </c>
      <c r="I2101">
        <v>1449831863</v>
      </c>
      <c r="J2101">
        <v>1447239863</v>
      </c>
      <c r="K2101" t="b">
        <v>0</v>
      </c>
      <c r="L2101">
        <v>0</v>
      </c>
      <c r="M2101" t="b">
        <v>0</v>
      </c>
      <c r="N2101" t="s">
        <v>8292</v>
      </c>
      <c r="O2101" s="5">
        <f>((E2101/D2101) *100)</f>
        <v>0</v>
      </c>
      <c r="P2101" s="6">
        <f>IF(L2101 = 0, 0, E2101/L2101)</f>
        <v>0</v>
      </c>
      <c r="Q2101" t="str">
        <f>MID(N2101,1,FIND("/",N2101,1)-1)</f>
        <v>music</v>
      </c>
      <c r="R2101" t="str">
        <f>MID(N2101,FIND("/",N2101,1)+1,LEN(N2101))</f>
        <v>faith</v>
      </c>
      <c r="S2101" s="10">
        <f>(((J2101/60)/60)/24)+DATE(1970,1,1)+(-5/24)</f>
        <v>42319.25304398148</v>
      </c>
      <c r="T2101" s="10">
        <f>(((I2101/60)/60)/24)+DATE(1970,1,1)+(-5/24)</f>
        <v>42349.25304398148</v>
      </c>
    </row>
    <row r="2102" spans="1:20" ht="57.6" hidden="1" x14ac:dyDescent="0.3">
      <c r="A2102">
        <v>3822</v>
      </c>
      <c r="B2102" s="3" t="s">
        <v>3818</v>
      </c>
      <c r="C2102" s="3" t="s">
        <v>7930</v>
      </c>
      <c r="D2102">
        <v>5000</v>
      </c>
      <c r="E2102">
        <v>5501</v>
      </c>
      <c r="F2102" t="s">
        <v>8218</v>
      </c>
      <c r="G2102" t="s">
        <v>8235</v>
      </c>
      <c r="H2102" t="s">
        <v>8248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8270</v>
      </c>
      <c r="O2102" s="5">
        <f>((E2102/D2102) *100)</f>
        <v>110.02000000000001</v>
      </c>
      <c r="P2102" s="6">
        <f>IF(L2102 = 0, 0, E2102/L2102)</f>
        <v>72.381578947368425</v>
      </c>
      <c r="Q2102" t="str">
        <f>MID(N2102,1,FIND("/",N2102,1)-1)</f>
        <v>theater</v>
      </c>
      <c r="R2102" t="str">
        <f>MID(N2102,FIND("/",N2102,1)+1,LEN(N2102))</f>
        <v>plays</v>
      </c>
      <c r="S2102" s="10">
        <f>(((J2102/60)/60)/24)+DATE(1970,1,1)+(-5/24)</f>
        <v>42329.629826388882</v>
      </c>
      <c r="T2102" s="10">
        <f>(((I2102/60)/60)/24)+DATE(1970,1,1)+(-5/24)</f>
        <v>42388.749305555553</v>
      </c>
    </row>
    <row r="2103" spans="1:20" ht="43.2" hidden="1" x14ac:dyDescent="0.3">
      <c r="A2103">
        <v>1350</v>
      </c>
      <c r="B2103" s="3" t="s">
        <v>1350</v>
      </c>
      <c r="C2103" s="3" t="s">
        <v>5459</v>
      </c>
      <c r="D2103">
        <v>5000</v>
      </c>
      <c r="E2103">
        <v>5202.5</v>
      </c>
      <c r="F2103" t="s">
        <v>8218</v>
      </c>
      <c r="G2103" t="s">
        <v>8223</v>
      </c>
      <c r="H2103" t="s">
        <v>8245</v>
      </c>
      <c r="I2103">
        <v>1451089134</v>
      </c>
      <c r="J2103">
        <v>1448497134</v>
      </c>
      <c r="K2103" t="b">
        <v>0</v>
      </c>
      <c r="L2103">
        <v>78</v>
      </c>
      <c r="M2103" t="b">
        <v>1</v>
      </c>
      <c r="N2103" t="s">
        <v>8273</v>
      </c>
      <c r="O2103" s="5">
        <f>((E2103/D2103) *100)</f>
        <v>104.05</v>
      </c>
      <c r="P2103" s="6">
        <f>IF(L2103 = 0, 0, E2103/L2103)</f>
        <v>66.698717948717942</v>
      </c>
      <c r="Q2103" t="str">
        <f>MID(N2103,1,FIND("/",N2103,1)-1)</f>
        <v>publishing</v>
      </c>
      <c r="R2103" t="str">
        <f>MID(N2103,FIND("/",N2103,1)+1,LEN(N2103))</f>
        <v>nonfiction</v>
      </c>
      <c r="S2103" s="10">
        <f>(((J2103/60)/60)/24)+DATE(1970,1,1)+(-5/24)</f>
        <v>42333.804791666662</v>
      </c>
      <c r="T2103" s="10">
        <f>(((I2103/60)/60)/24)+DATE(1970,1,1)+(-5/24)</f>
        <v>42363.804791666662</v>
      </c>
    </row>
    <row r="2104" spans="1:20" ht="28.8" hidden="1" x14ac:dyDescent="0.3">
      <c r="A2104">
        <v>1710</v>
      </c>
      <c r="B2104" s="3" t="s">
        <v>1710</v>
      </c>
      <c r="C2104" s="3" t="s">
        <v>5819</v>
      </c>
      <c r="D2104">
        <v>5000</v>
      </c>
      <c r="E2104">
        <v>34</v>
      </c>
      <c r="F2104" t="s">
        <v>8220</v>
      </c>
      <c r="G2104" t="s">
        <v>8235</v>
      </c>
      <c r="H2104" t="s">
        <v>8248</v>
      </c>
      <c r="I2104">
        <v>1453122000</v>
      </c>
      <c r="J2104">
        <v>1449151888</v>
      </c>
      <c r="K2104" t="b">
        <v>0</v>
      </c>
      <c r="L2104">
        <v>1</v>
      </c>
      <c r="M2104" t="b">
        <v>0</v>
      </c>
      <c r="N2104" t="s">
        <v>8292</v>
      </c>
      <c r="O2104" s="5">
        <f>((E2104/D2104) *100)</f>
        <v>0.67999999999999994</v>
      </c>
      <c r="P2104" s="6">
        <f>IF(L2104 = 0, 0, E2104/L2104)</f>
        <v>34</v>
      </c>
      <c r="Q2104" t="str">
        <f>MID(N2104,1,FIND("/",N2104,1)-1)</f>
        <v>music</v>
      </c>
      <c r="R2104" t="str">
        <f>MID(N2104,FIND("/",N2104,1)+1,LEN(N2104))</f>
        <v>faith</v>
      </c>
      <c r="S2104" s="10">
        <f>(((J2104/60)/60)/24)+DATE(1970,1,1)+(-5/24)</f>
        <v>42341.382962962954</v>
      </c>
      <c r="T2104" s="10">
        <f>(((I2104/60)/60)/24)+DATE(1970,1,1)+(-5/24)</f>
        <v>42387.333333333336</v>
      </c>
    </row>
    <row r="2105" spans="1:20" ht="43.2" hidden="1" x14ac:dyDescent="0.3">
      <c r="A2105">
        <v>2973</v>
      </c>
      <c r="B2105" s="3" t="s">
        <v>2972</v>
      </c>
      <c r="C2105" s="3" t="s">
        <v>7082</v>
      </c>
      <c r="D2105">
        <v>5000</v>
      </c>
      <c r="E2105">
        <v>8740</v>
      </c>
      <c r="F2105" t="s">
        <v>8218</v>
      </c>
      <c r="G2105" t="s">
        <v>8223</v>
      </c>
      <c r="H2105" t="s">
        <v>8245</v>
      </c>
      <c r="I2105">
        <v>1451620800</v>
      </c>
      <c r="J2105">
        <v>1449171508</v>
      </c>
      <c r="K2105" t="b">
        <v>0</v>
      </c>
      <c r="L2105">
        <v>33</v>
      </c>
      <c r="M2105" t="b">
        <v>1</v>
      </c>
      <c r="N2105" t="s">
        <v>8270</v>
      </c>
      <c r="O2105" s="5">
        <f>((E2105/D2105) *100)</f>
        <v>174.8</v>
      </c>
      <c r="P2105" s="6">
        <f>IF(L2105 = 0, 0, E2105/L2105)</f>
        <v>264.84848484848487</v>
      </c>
      <c r="Q2105" t="str">
        <f>MID(N2105,1,FIND("/",N2105,1)-1)</f>
        <v>theater</v>
      </c>
      <c r="R2105" t="str">
        <f>MID(N2105,FIND("/",N2105,1)+1,LEN(N2105))</f>
        <v>plays</v>
      </c>
      <c r="S2105" s="10">
        <f>(((J2105/60)/60)/24)+DATE(1970,1,1)+(-5/24)</f>
        <v>42341.610046296293</v>
      </c>
      <c r="T2105" s="10">
        <f>(((I2105/60)/60)/24)+DATE(1970,1,1)+(-5/24)</f>
        <v>42369.958333333336</v>
      </c>
    </row>
    <row r="2106" spans="1:20" ht="43.2" hidden="1" x14ac:dyDescent="0.3">
      <c r="A2106">
        <v>2000</v>
      </c>
      <c r="B2106" s="3" t="s">
        <v>2000</v>
      </c>
      <c r="C2106" s="3" t="s">
        <v>6109</v>
      </c>
      <c r="D2106">
        <v>5000</v>
      </c>
      <c r="E2106">
        <v>625</v>
      </c>
      <c r="F2106" t="s">
        <v>8220</v>
      </c>
      <c r="G2106" t="s">
        <v>8228</v>
      </c>
      <c r="H2106" t="s">
        <v>8250</v>
      </c>
      <c r="I2106">
        <v>1452120613</v>
      </c>
      <c r="J2106">
        <v>1449528613</v>
      </c>
      <c r="K2106" t="b">
        <v>0</v>
      </c>
      <c r="L2106">
        <v>25</v>
      </c>
      <c r="M2106" t="b">
        <v>0</v>
      </c>
      <c r="N2106" t="s">
        <v>8295</v>
      </c>
      <c r="O2106" s="5">
        <f>((E2106/D2106) *100)</f>
        <v>12.5</v>
      </c>
      <c r="P2106" s="6">
        <f>IF(L2106 = 0, 0, E2106/L2106)</f>
        <v>25</v>
      </c>
      <c r="Q2106" t="str">
        <f>MID(N2106,1,FIND("/",N2106,1)-1)</f>
        <v>photography</v>
      </c>
      <c r="R2106" t="str">
        <f>MID(N2106,FIND("/",N2106,1)+1,LEN(N2106))</f>
        <v>people</v>
      </c>
      <c r="S2106" s="10">
        <f>(((J2106/60)/60)/24)+DATE(1970,1,1)+(-5/24)</f>
        <v>42345.743206018517</v>
      </c>
      <c r="T2106" s="10">
        <f>(((I2106/60)/60)/24)+DATE(1970,1,1)+(-5/24)</f>
        <v>42375.743206018517</v>
      </c>
    </row>
    <row r="2107" spans="1:20" ht="43.2" hidden="1" x14ac:dyDescent="0.3">
      <c r="A2107">
        <v>950</v>
      </c>
      <c r="B2107" s="3" t="s">
        <v>950</v>
      </c>
      <c r="C2107" s="3" t="s">
        <v>5059</v>
      </c>
      <c r="D2107">
        <v>5000</v>
      </c>
      <c r="E2107">
        <v>1402</v>
      </c>
      <c r="F2107" t="s">
        <v>8220</v>
      </c>
      <c r="G2107" t="s">
        <v>8228</v>
      </c>
      <c r="H2107" t="s">
        <v>8250</v>
      </c>
      <c r="I2107">
        <v>1453053661</v>
      </c>
      <c r="J2107">
        <v>1450461661</v>
      </c>
      <c r="K2107" t="b">
        <v>0</v>
      </c>
      <c r="L2107">
        <v>24</v>
      </c>
      <c r="M2107" t="b">
        <v>0</v>
      </c>
      <c r="N2107" t="s">
        <v>8272</v>
      </c>
      <c r="O2107" s="5">
        <f>((E2107/D2107) *100)</f>
        <v>28.04</v>
      </c>
      <c r="P2107" s="6">
        <f>IF(L2107 = 0, 0, E2107/L2107)</f>
        <v>58.416666666666664</v>
      </c>
      <c r="Q2107" t="str">
        <f>MID(N2107,1,FIND("/",N2107,1)-1)</f>
        <v>technology</v>
      </c>
      <c r="R2107" t="str">
        <f>MID(N2107,FIND("/",N2107,1)+1,LEN(N2107))</f>
        <v>wearables</v>
      </c>
      <c r="S2107" s="10">
        <f>(((J2107/60)/60)/24)+DATE(1970,1,1)+(-5/24)</f>
        <v>42356.54237268518</v>
      </c>
      <c r="T2107" s="10">
        <f>(((I2107/60)/60)/24)+DATE(1970,1,1)+(-5/24)</f>
        <v>42386.54237268518</v>
      </c>
    </row>
    <row r="2108" spans="1:20" ht="43.2" hidden="1" x14ac:dyDescent="0.3">
      <c r="A2108">
        <v>3919</v>
      </c>
      <c r="B2108" s="3" t="s">
        <v>3915</v>
      </c>
      <c r="C2108" s="3" t="s">
        <v>8026</v>
      </c>
      <c r="D2108">
        <v>5000</v>
      </c>
      <c r="E2108">
        <v>90</v>
      </c>
      <c r="F2108" t="s">
        <v>8220</v>
      </c>
      <c r="G2108" t="s">
        <v>8224</v>
      </c>
      <c r="H2108" t="s">
        <v>8246</v>
      </c>
      <c r="I2108">
        <v>1453075200</v>
      </c>
      <c r="J2108">
        <v>1450628773</v>
      </c>
      <c r="K2108" t="b">
        <v>0</v>
      </c>
      <c r="L2108">
        <v>3</v>
      </c>
      <c r="M2108" t="b">
        <v>0</v>
      </c>
      <c r="N2108" t="s">
        <v>8270</v>
      </c>
      <c r="O2108" s="5">
        <f>((E2108/D2108) *100)</f>
        <v>1.7999999999999998</v>
      </c>
      <c r="P2108" s="6">
        <f>IF(L2108 = 0, 0, E2108/L2108)</f>
        <v>30</v>
      </c>
      <c r="Q2108" t="str">
        <f>MID(N2108,1,FIND("/",N2108,1)-1)</f>
        <v>theater</v>
      </c>
      <c r="R2108" t="str">
        <f>MID(N2108,FIND("/",N2108,1)+1,LEN(N2108))</f>
        <v>plays</v>
      </c>
      <c r="S2108" s="10">
        <f>(((J2108/60)/60)/24)+DATE(1970,1,1)+(-5/24)</f>
        <v>42358.476539351854</v>
      </c>
      <c r="T2108" s="10">
        <f>(((I2108/60)/60)/24)+DATE(1970,1,1)+(-5/24)</f>
        <v>42386.791666666664</v>
      </c>
    </row>
    <row r="2109" spans="1:20" ht="57.6" hidden="1" x14ac:dyDescent="0.3">
      <c r="A2109">
        <v>883</v>
      </c>
      <c r="B2109" s="3" t="s">
        <v>883</v>
      </c>
      <c r="C2109" s="3" t="s">
        <v>4992</v>
      </c>
      <c r="D2109">
        <v>5000</v>
      </c>
      <c r="E2109">
        <v>2001</v>
      </c>
      <c r="F2109" t="s">
        <v>8220</v>
      </c>
      <c r="G2109" t="s">
        <v>8223</v>
      </c>
      <c r="H2109" t="s">
        <v>8245</v>
      </c>
      <c r="I2109">
        <v>1456957635</v>
      </c>
      <c r="J2109">
        <v>1451773635</v>
      </c>
      <c r="K2109" t="b">
        <v>0</v>
      </c>
      <c r="L2109">
        <v>24</v>
      </c>
      <c r="M2109" t="b">
        <v>0</v>
      </c>
      <c r="N2109" t="s">
        <v>8278</v>
      </c>
      <c r="O2109" s="5">
        <f>((E2109/D2109) *100)</f>
        <v>40.020000000000003</v>
      </c>
      <c r="P2109" s="6">
        <f>IF(L2109 = 0, 0, E2109/L2109)</f>
        <v>83.375</v>
      </c>
      <c r="Q2109" t="str">
        <f>MID(N2109,1,FIND("/",N2109,1)-1)</f>
        <v>music</v>
      </c>
      <c r="R2109" t="str">
        <f>MID(N2109,FIND("/",N2109,1)+1,LEN(N2109))</f>
        <v>indie rock</v>
      </c>
      <c r="S2109" s="10">
        <f>(((J2109/60)/60)/24)+DATE(1970,1,1)+(-5/24)</f>
        <v>42371.727256944439</v>
      </c>
      <c r="T2109" s="10">
        <f>(((I2109/60)/60)/24)+DATE(1970,1,1)+(-5/24)</f>
        <v>42431.727256944439</v>
      </c>
    </row>
    <row r="2110" spans="1:20" ht="57.6" hidden="1" x14ac:dyDescent="0.3">
      <c r="A2110">
        <v>590</v>
      </c>
      <c r="B2110" s="3" t="s">
        <v>590</v>
      </c>
      <c r="C2110" s="3" t="s">
        <v>4699</v>
      </c>
      <c r="D2110">
        <v>5000</v>
      </c>
      <c r="E2110">
        <v>223</v>
      </c>
      <c r="F2110" t="s">
        <v>8220</v>
      </c>
      <c r="G2110" t="s">
        <v>8224</v>
      </c>
      <c r="H2110" t="s">
        <v>8246</v>
      </c>
      <c r="I2110">
        <v>1454936460</v>
      </c>
      <c r="J2110">
        <v>1452259131</v>
      </c>
      <c r="K2110" t="b">
        <v>0</v>
      </c>
      <c r="L2110">
        <v>9</v>
      </c>
      <c r="M2110" t="b">
        <v>0</v>
      </c>
      <c r="N2110" t="s">
        <v>8271</v>
      </c>
      <c r="O2110" s="5">
        <f>((E2110/D2110) *100)</f>
        <v>4.46</v>
      </c>
      <c r="P2110" s="6">
        <f>IF(L2110 = 0, 0, E2110/L2110)</f>
        <v>24.777777777777779</v>
      </c>
      <c r="Q2110" t="str">
        <f>MID(N2110,1,FIND("/",N2110,1)-1)</f>
        <v>technology</v>
      </c>
      <c r="R2110" t="str">
        <f>MID(N2110,FIND("/",N2110,1)+1,LEN(N2110))</f>
        <v>web</v>
      </c>
      <c r="S2110" s="10">
        <f>(((J2110/60)/60)/24)+DATE(1970,1,1)+(-5/24)</f>
        <v>42377.34642361111</v>
      </c>
      <c r="T2110" s="10">
        <f>(((I2110/60)/60)/24)+DATE(1970,1,1)+(-5/24)</f>
        <v>42408.334027777775</v>
      </c>
    </row>
    <row r="2111" spans="1:20" ht="43.2" hidden="1" x14ac:dyDescent="0.3">
      <c r="A2111">
        <v>2360</v>
      </c>
      <c r="B2111" s="3" t="s">
        <v>2360</v>
      </c>
      <c r="C2111" s="3" t="s">
        <v>6469</v>
      </c>
      <c r="D2111">
        <v>5000</v>
      </c>
      <c r="E2111">
        <v>2</v>
      </c>
      <c r="F2111" t="s">
        <v>8219</v>
      </c>
      <c r="G2111" t="s">
        <v>8228</v>
      </c>
      <c r="H2111" t="s">
        <v>8250</v>
      </c>
      <c r="I2111">
        <v>1454864280</v>
      </c>
      <c r="J2111">
        <v>1452272280</v>
      </c>
      <c r="K2111" t="b">
        <v>0</v>
      </c>
      <c r="L2111">
        <v>1</v>
      </c>
      <c r="M2111" t="b">
        <v>0</v>
      </c>
      <c r="N2111" t="s">
        <v>8271</v>
      </c>
      <c r="O2111" s="5">
        <f>((E2111/D2111) *100)</f>
        <v>0.04</v>
      </c>
      <c r="P2111" s="6">
        <f>IF(L2111 = 0, 0, E2111/L2111)</f>
        <v>2</v>
      </c>
      <c r="Q2111" t="str">
        <f>MID(N2111,1,FIND("/",N2111,1)-1)</f>
        <v>technology</v>
      </c>
      <c r="R2111" t="str">
        <f>MID(N2111,FIND("/",N2111,1)+1,LEN(N2111))</f>
        <v>web</v>
      </c>
      <c r="S2111" s="10">
        <f>(((J2111/60)/60)/24)+DATE(1970,1,1)+(-5/24)</f>
        <v>42377.498611111114</v>
      </c>
      <c r="T2111" s="10">
        <f>(((I2111/60)/60)/24)+DATE(1970,1,1)+(-5/24)</f>
        <v>42407.498611111114</v>
      </c>
    </row>
    <row r="2112" spans="1:20" ht="28.8" hidden="1" x14ac:dyDescent="0.3">
      <c r="A2112">
        <v>2982</v>
      </c>
      <c r="B2112" s="3" t="s">
        <v>2981</v>
      </c>
      <c r="C2112" s="3" t="s">
        <v>7091</v>
      </c>
      <c r="D2112">
        <v>5000</v>
      </c>
      <c r="E2112">
        <v>5103</v>
      </c>
      <c r="F2112" t="s">
        <v>8218</v>
      </c>
      <c r="G2112" t="s">
        <v>8224</v>
      </c>
      <c r="H2112" t="s">
        <v>8246</v>
      </c>
      <c r="I2112">
        <v>1455208143</v>
      </c>
      <c r="J2112">
        <v>1452616143</v>
      </c>
      <c r="K2112" t="b">
        <v>1</v>
      </c>
      <c r="L2112">
        <v>59</v>
      </c>
      <c r="M2112" t="b">
        <v>1</v>
      </c>
      <c r="N2112" t="s">
        <v>8302</v>
      </c>
      <c r="O2112" s="5">
        <f>((E2112/D2112) *100)</f>
        <v>102.06</v>
      </c>
      <c r="P2112" s="6">
        <f>IF(L2112 = 0, 0, E2112/L2112)</f>
        <v>86.491525423728817</v>
      </c>
      <c r="Q2112" t="str">
        <f>MID(N2112,1,FIND("/",N2112,1)-1)</f>
        <v>theater</v>
      </c>
      <c r="R2112" t="str">
        <f>MID(N2112,FIND("/",N2112,1)+1,LEN(N2112))</f>
        <v>spaces</v>
      </c>
      <c r="S2112" s="10">
        <f>(((J2112/60)/60)/24)+DATE(1970,1,1)+(-5/24)</f>
        <v>42381.478506944441</v>
      </c>
      <c r="T2112" s="10">
        <f>(((I2112/60)/60)/24)+DATE(1970,1,1)+(-5/24)</f>
        <v>42411.478506944441</v>
      </c>
    </row>
    <row r="2113" spans="1:20" ht="28.8" hidden="1" x14ac:dyDescent="0.3">
      <c r="A2113">
        <v>2440</v>
      </c>
      <c r="B2113" s="3" t="s">
        <v>2440</v>
      </c>
      <c r="C2113" s="3" t="s">
        <v>6549</v>
      </c>
      <c r="D2113">
        <v>5000</v>
      </c>
      <c r="E2113">
        <v>10</v>
      </c>
      <c r="F2113" t="s">
        <v>8220</v>
      </c>
      <c r="G2113" t="s">
        <v>8241</v>
      </c>
      <c r="H2113" t="s">
        <v>8248</v>
      </c>
      <c r="I2113">
        <v>1455399313</v>
      </c>
      <c r="J2113">
        <v>1452807313</v>
      </c>
      <c r="K2113" t="b">
        <v>0</v>
      </c>
      <c r="L2113">
        <v>2</v>
      </c>
      <c r="M2113" t="b">
        <v>0</v>
      </c>
      <c r="N2113" t="s">
        <v>8283</v>
      </c>
      <c r="O2113" s="5">
        <f>((E2113/D2113) *100)</f>
        <v>0.2</v>
      </c>
      <c r="P2113" s="6">
        <f>IF(L2113 = 0, 0, E2113/L2113)</f>
        <v>5</v>
      </c>
      <c r="Q2113" t="str">
        <f>MID(N2113,1,FIND("/",N2113,1)-1)</f>
        <v>food</v>
      </c>
      <c r="R2113" t="str">
        <f>MID(N2113,FIND("/",N2113,1)+1,LEN(N2113))</f>
        <v>food trucks</v>
      </c>
      <c r="S2113" s="10">
        <f>(((J2113/60)/60)/24)+DATE(1970,1,1)+(-5/24)</f>
        <v>42383.691122685181</v>
      </c>
      <c r="T2113" s="10">
        <f>(((I2113/60)/60)/24)+DATE(1970,1,1)+(-5/24)</f>
        <v>42413.691122685181</v>
      </c>
    </row>
    <row r="2114" spans="1:20" ht="43.2" hidden="1" x14ac:dyDescent="0.3">
      <c r="A2114">
        <v>697</v>
      </c>
      <c r="B2114" s="3" t="s">
        <v>697</v>
      </c>
      <c r="C2114" s="3" t="s">
        <v>4806</v>
      </c>
      <c r="D2114">
        <v>5000</v>
      </c>
      <c r="E2114">
        <v>2319</v>
      </c>
      <c r="F2114" t="s">
        <v>8220</v>
      </c>
      <c r="G2114" t="s">
        <v>8235</v>
      </c>
      <c r="H2114" t="s">
        <v>8248</v>
      </c>
      <c r="I2114">
        <v>1454502789</v>
      </c>
      <c r="J2114">
        <v>1453206789</v>
      </c>
      <c r="K2114" t="b">
        <v>0</v>
      </c>
      <c r="L2114">
        <v>114</v>
      </c>
      <c r="M2114" t="b">
        <v>0</v>
      </c>
      <c r="N2114" t="s">
        <v>8272</v>
      </c>
      <c r="O2114" s="5">
        <f>((E2114/D2114) *100)</f>
        <v>46.379999999999995</v>
      </c>
      <c r="P2114" s="6">
        <f>IF(L2114 = 0, 0, E2114/L2114)</f>
        <v>20.342105263157894</v>
      </c>
      <c r="Q2114" t="str">
        <f>MID(N2114,1,FIND("/",N2114,1)-1)</f>
        <v>technology</v>
      </c>
      <c r="R2114" t="str">
        <f>MID(N2114,FIND("/",N2114,1)+1,LEN(N2114))</f>
        <v>wearables</v>
      </c>
      <c r="S2114" s="10">
        <f>(((J2114/60)/60)/24)+DATE(1970,1,1)+(-5/24)</f>
        <v>42388.314687500002</v>
      </c>
      <c r="T2114" s="10">
        <f>(((I2114/60)/60)/24)+DATE(1970,1,1)+(-5/24)</f>
        <v>42403.314687500002</v>
      </c>
    </row>
    <row r="2115" spans="1:20" ht="43.2" hidden="1" x14ac:dyDescent="0.3">
      <c r="A2115">
        <v>1532</v>
      </c>
      <c r="B2115" s="3" t="s">
        <v>1532</v>
      </c>
      <c r="C2115" s="3" t="s">
        <v>5641</v>
      </c>
      <c r="D2115">
        <v>5000</v>
      </c>
      <c r="E2115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8284</v>
      </c>
      <c r="O2115" s="5">
        <f>((E2115/D2115) *100)</f>
        <v>484.02000000000004</v>
      </c>
      <c r="P2115" s="6">
        <f>IF(L2115 = 0, 0, E2115/L2115)</f>
        <v>82.316326530612244</v>
      </c>
      <c r="Q2115" t="str">
        <f>MID(N2115,1,FIND("/",N2115,1)-1)</f>
        <v>photography</v>
      </c>
      <c r="R2115" t="str">
        <f>MID(N2115,FIND("/",N2115,1)+1,LEN(N2115))</f>
        <v>photobooks</v>
      </c>
      <c r="S2115" s="10">
        <f>(((J2115/60)/60)/24)+DATE(1970,1,1)+(-5/24)</f>
        <v>42391.266956018517</v>
      </c>
      <c r="T2115" s="10">
        <f>(((I2115/60)/60)/24)+DATE(1970,1,1)+(-5/24)</f>
        <v>42415.416666666664</v>
      </c>
    </row>
    <row r="2116" spans="1:20" ht="43.2" hidden="1" x14ac:dyDescent="0.3">
      <c r="A2116">
        <v>3748</v>
      </c>
      <c r="B2116" s="3" t="s">
        <v>3744</v>
      </c>
      <c r="C2116" s="3" t="s">
        <v>7857</v>
      </c>
      <c r="D2116">
        <v>5000</v>
      </c>
      <c r="E2116">
        <v>5176</v>
      </c>
      <c r="F2116" t="s">
        <v>8218</v>
      </c>
      <c r="G2116" t="s">
        <v>8223</v>
      </c>
      <c r="H2116" t="s">
        <v>8245</v>
      </c>
      <c r="I2116">
        <v>1455602340</v>
      </c>
      <c r="J2116">
        <v>1453827436</v>
      </c>
      <c r="K2116" t="b">
        <v>0</v>
      </c>
      <c r="L2116">
        <v>52</v>
      </c>
      <c r="M2116" t="b">
        <v>1</v>
      </c>
      <c r="N2116" t="s">
        <v>8304</v>
      </c>
      <c r="O2116" s="5">
        <f>((E2116/D2116) *100)</f>
        <v>103.52</v>
      </c>
      <c r="P2116" s="6">
        <f>IF(L2116 = 0, 0, E2116/L2116)</f>
        <v>99.538461538461533</v>
      </c>
      <c r="Q2116" t="str">
        <f>MID(N2116,1,FIND("/",N2116,1)-1)</f>
        <v>theater</v>
      </c>
      <c r="R2116" t="str">
        <f>MID(N2116,FIND("/",N2116,1)+1,LEN(N2116))</f>
        <v>musical</v>
      </c>
      <c r="S2116" s="10">
        <f>(((J2116/60)/60)/24)+DATE(1970,1,1)+(-5/24)</f>
        <v>42395.498101851852</v>
      </c>
      <c r="T2116" s="10">
        <f>(((I2116/60)/60)/24)+DATE(1970,1,1)+(-5/24)</f>
        <v>42416.040972222218</v>
      </c>
    </row>
    <row r="2117" spans="1:20" ht="43.2" hidden="1" x14ac:dyDescent="0.3">
      <c r="A2117">
        <v>2146</v>
      </c>
      <c r="B2117" s="3" t="s">
        <v>2146</v>
      </c>
      <c r="C2117" s="3" t="s">
        <v>6255</v>
      </c>
      <c r="D2117">
        <v>5000</v>
      </c>
      <c r="E2117">
        <v>1</v>
      </c>
      <c r="F2117" t="s">
        <v>8220</v>
      </c>
      <c r="G2117" t="s">
        <v>8223</v>
      </c>
      <c r="H2117" t="s">
        <v>8245</v>
      </c>
      <c r="I2117">
        <v>1455207510</v>
      </c>
      <c r="J2117">
        <v>1453997910</v>
      </c>
      <c r="K2117" t="b">
        <v>0</v>
      </c>
      <c r="L2117">
        <v>1</v>
      </c>
      <c r="M2117" t="b">
        <v>0</v>
      </c>
      <c r="N2117" t="s">
        <v>8281</v>
      </c>
      <c r="O2117" s="5">
        <f>((E2117/D2117) *100)</f>
        <v>0.02</v>
      </c>
      <c r="P2117" s="6">
        <f>IF(L2117 = 0, 0, E2117/L2117)</f>
        <v>1</v>
      </c>
      <c r="Q2117" t="str">
        <f>MID(N2117,1,FIND("/",N2117,1)-1)</f>
        <v>games</v>
      </c>
      <c r="R2117" t="str">
        <f>MID(N2117,FIND("/",N2117,1)+1,LEN(N2117))</f>
        <v>video games</v>
      </c>
      <c r="S2117" s="10">
        <f>(((J2117/60)/60)/24)+DATE(1970,1,1)+(-5/24)</f>
        <v>42397.471180555549</v>
      </c>
      <c r="T2117" s="10">
        <f>(((I2117/60)/60)/24)+DATE(1970,1,1)+(-5/24)</f>
        <v>42411.471180555549</v>
      </c>
    </row>
    <row r="2118" spans="1:20" ht="43.2" hidden="1" x14ac:dyDescent="0.3">
      <c r="A2118">
        <v>3698</v>
      </c>
      <c r="B2118" s="3" t="s">
        <v>3694</v>
      </c>
      <c r="C2118" s="3" t="s">
        <v>7807</v>
      </c>
      <c r="D2118">
        <v>5000</v>
      </c>
      <c r="E2118">
        <v>5526</v>
      </c>
      <c r="F2118" t="s">
        <v>8218</v>
      </c>
      <c r="G2118" t="s">
        <v>8223</v>
      </c>
      <c r="H2118" t="s">
        <v>8245</v>
      </c>
      <c r="I2118">
        <v>1456946487</v>
      </c>
      <c r="J2118">
        <v>1454354487</v>
      </c>
      <c r="K2118" t="b">
        <v>0</v>
      </c>
      <c r="L2118">
        <v>136</v>
      </c>
      <c r="M2118" t="b">
        <v>1</v>
      </c>
      <c r="N2118" t="s">
        <v>8270</v>
      </c>
      <c r="O2118" s="5">
        <f>((E2118/D2118) *100)</f>
        <v>110.52</v>
      </c>
      <c r="P2118" s="6">
        <f>IF(L2118 = 0, 0, E2118/L2118)</f>
        <v>40.632352941176471</v>
      </c>
      <c r="Q2118" t="str">
        <f>MID(N2118,1,FIND("/",N2118,1)-1)</f>
        <v>theater</v>
      </c>
      <c r="R2118" t="str">
        <f>MID(N2118,FIND("/",N2118,1)+1,LEN(N2118))</f>
        <v>plays</v>
      </c>
      <c r="S2118" s="10">
        <f>(((J2118/60)/60)/24)+DATE(1970,1,1)+(-5/24)</f>
        <v>42401.598229166666</v>
      </c>
      <c r="T2118" s="10">
        <f>(((I2118/60)/60)/24)+DATE(1970,1,1)+(-5/24)</f>
        <v>42431.598229166666</v>
      </c>
    </row>
    <row r="2119" spans="1:20" ht="43.2" hidden="1" x14ac:dyDescent="0.3">
      <c r="A2119">
        <v>1760</v>
      </c>
      <c r="B2119" s="3" t="s">
        <v>1760</v>
      </c>
      <c r="C2119" s="3" t="s">
        <v>5869</v>
      </c>
      <c r="D2119">
        <v>5000</v>
      </c>
      <c r="E2119">
        <v>8272</v>
      </c>
      <c r="F2119" t="s">
        <v>8218</v>
      </c>
      <c r="G2119" t="s">
        <v>8223</v>
      </c>
      <c r="H2119" t="s">
        <v>8245</v>
      </c>
      <c r="I2119">
        <v>1456416513</v>
      </c>
      <c r="J2119">
        <v>1454688513</v>
      </c>
      <c r="K2119" t="b">
        <v>0</v>
      </c>
      <c r="L2119">
        <v>102</v>
      </c>
      <c r="M2119" t="b">
        <v>1</v>
      </c>
      <c r="N2119" t="s">
        <v>8284</v>
      </c>
      <c r="O2119" s="5">
        <f>((E2119/D2119) *100)</f>
        <v>165.44</v>
      </c>
      <c r="P2119" s="6">
        <f>IF(L2119 = 0, 0, E2119/L2119)</f>
        <v>81.098039215686271</v>
      </c>
      <c r="Q2119" t="str">
        <f>MID(N2119,1,FIND("/",N2119,1)-1)</f>
        <v>photography</v>
      </c>
      <c r="R2119" t="str">
        <f>MID(N2119,FIND("/",N2119,1)+1,LEN(N2119))</f>
        <v>photobooks</v>
      </c>
      <c r="S2119" s="10">
        <f>(((J2119/60)/60)/24)+DATE(1970,1,1)+(-5/24)</f>
        <v>42405.464270833334</v>
      </c>
      <c r="T2119" s="10">
        <f>(((I2119/60)/60)/24)+DATE(1970,1,1)+(-5/24)</f>
        <v>42425.464270833334</v>
      </c>
    </row>
    <row r="2120" spans="1:20" ht="43.2" hidden="1" x14ac:dyDescent="0.3">
      <c r="A2120">
        <v>3644</v>
      </c>
      <c r="B2120" s="3" t="s">
        <v>3641</v>
      </c>
      <c r="C2120" s="3" t="s">
        <v>7753</v>
      </c>
      <c r="D2120">
        <v>5000</v>
      </c>
      <c r="E2120">
        <v>821</v>
      </c>
      <c r="F2120" t="s">
        <v>8220</v>
      </c>
      <c r="G2120" t="s">
        <v>8223</v>
      </c>
      <c r="H2120" t="s">
        <v>8245</v>
      </c>
      <c r="I2120">
        <v>1457413140</v>
      </c>
      <c r="J2120">
        <v>1454996887</v>
      </c>
      <c r="K2120" t="b">
        <v>0</v>
      </c>
      <c r="L2120">
        <v>12</v>
      </c>
      <c r="M2120" t="b">
        <v>0</v>
      </c>
      <c r="N2120" t="s">
        <v>8304</v>
      </c>
      <c r="O2120" s="5">
        <f>((E2120/D2120) *100)</f>
        <v>16.420000000000002</v>
      </c>
      <c r="P2120" s="6">
        <f>IF(L2120 = 0, 0, E2120/L2120)</f>
        <v>68.416666666666671</v>
      </c>
      <c r="Q2120" t="str">
        <f>MID(N2120,1,FIND("/",N2120,1)-1)</f>
        <v>theater</v>
      </c>
      <c r="R2120" t="str">
        <f>MID(N2120,FIND("/",N2120,1)+1,LEN(N2120))</f>
        <v>musical</v>
      </c>
      <c r="S2120" s="10">
        <f>(((J2120/60)/60)/24)+DATE(1970,1,1)+(-5/24)</f>
        <v>42409.033414351848</v>
      </c>
      <c r="T2120" s="10">
        <f>(((I2120/60)/60)/24)+DATE(1970,1,1)+(-5/24)</f>
        <v>42436.999305555553</v>
      </c>
    </row>
    <row r="2121" spans="1:20" ht="43.2" hidden="1" x14ac:dyDescent="0.3">
      <c r="A2121">
        <v>1879</v>
      </c>
      <c r="B2121" s="3" t="s">
        <v>1879</v>
      </c>
      <c r="C2121" s="3" t="s">
        <v>5988</v>
      </c>
      <c r="D2121">
        <v>5000</v>
      </c>
      <c r="E2121">
        <v>6</v>
      </c>
      <c r="F2121" t="s">
        <v>8220</v>
      </c>
      <c r="G2121" t="s">
        <v>8226</v>
      </c>
      <c r="H2121" t="s">
        <v>8248</v>
      </c>
      <c r="I2121">
        <v>1457966129</v>
      </c>
      <c r="J2121">
        <v>1455377729</v>
      </c>
      <c r="K2121" t="b">
        <v>0</v>
      </c>
      <c r="L2121">
        <v>2</v>
      </c>
      <c r="M2121" t="b">
        <v>0</v>
      </c>
      <c r="N2121" t="s">
        <v>8282</v>
      </c>
      <c r="O2121" s="5">
        <f>((E2121/D2121) *100)</f>
        <v>0.12</v>
      </c>
      <c r="P2121" s="6">
        <f>IF(L2121 = 0, 0, E2121/L2121)</f>
        <v>3</v>
      </c>
      <c r="Q2121" t="str">
        <f>MID(N2121,1,FIND("/",N2121,1)-1)</f>
        <v>games</v>
      </c>
      <c r="R2121" t="str">
        <f>MID(N2121,FIND("/",N2121,1)+1,LEN(N2121))</f>
        <v>mobile games</v>
      </c>
      <c r="S2121" s="10">
        <f>(((J2121/60)/60)/24)+DATE(1970,1,1)+(-5/24)</f>
        <v>42413.441307870373</v>
      </c>
      <c r="T2121" s="10">
        <f>(((I2121/60)/60)/24)+DATE(1970,1,1)+(-5/24)</f>
        <v>42443.399641203701</v>
      </c>
    </row>
    <row r="2122" spans="1:20" ht="43.2" hidden="1" x14ac:dyDescent="0.3">
      <c r="A2122">
        <v>656</v>
      </c>
      <c r="B2122" s="3" t="s">
        <v>656</v>
      </c>
      <c r="C2122" s="3" t="s">
        <v>4765</v>
      </c>
      <c r="D2122">
        <v>5000</v>
      </c>
      <c r="E2122">
        <v>10678</v>
      </c>
      <c r="F2122" t="s">
        <v>8218</v>
      </c>
      <c r="G2122" t="s">
        <v>8223</v>
      </c>
      <c r="H2122" t="s">
        <v>8245</v>
      </c>
      <c r="I2122">
        <v>1460917119</v>
      </c>
      <c r="J2122">
        <v>1455736719</v>
      </c>
      <c r="K2122" t="b">
        <v>0</v>
      </c>
      <c r="L2122">
        <v>87</v>
      </c>
      <c r="M2122" t="b">
        <v>1</v>
      </c>
      <c r="N2122" t="s">
        <v>8272</v>
      </c>
      <c r="O2122" s="5">
        <f>((E2122/D2122) *100)</f>
        <v>213.56</v>
      </c>
      <c r="P2122" s="6">
        <f>IF(L2122 = 0, 0, E2122/L2122)</f>
        <v>122.73563218390805</v>
      </c>
      <c r="Q2122" t="str">
        <f>MID(N2122,1,FIND("/",N2122,1)-1)</f>
        <v>technology</v>
      </c>
      <c r="R2122" t="str">
        <f>MID(N2122,FIND("/",N2122,1)+1,LEN(N2122))</f>
        <v>wearables</v>
      </c>
      <c r="S2122" s="10">
        <f>(((J2122/60)/60)/24)+DATE(1970,1,1)+(-5/24)</f>
        <v>42417.596284722218</v>
      </c>
      <c r="T2122" s="10">
        <f>(((I2122/60)/60)/24)+DATE(1970,1,1)+(-5/24)</f>
        <v>42477.554618055547</v>
      </c>
    </row>
    <row r="2123" spans="1:20" ht="43.2" hidden="1" x14ac:dyDescent="0.3">
      <c r="A2123">
        <v>440</v>
      </c>
      <c r="B2123" s="3" t="s">
        <v>440</v>
      </c>
      <c r="C2123" s="3" t="s">
        <v>4549</v>
      </c>
      <c r="D2123">
        <v>5000</v>
      </c>
      <c r="E2123">
        <v>5</v>
      </c>
      <c r="F2123" t="s">
        <v>8220</v>
      </c>
      <c r="G2123" t="s">
        <v>8223</v>
      </c>
      <c r="H2123" t="s">
        <v>8245</v>
      </c>
      <c r="I2123">
        <v>1458859153</v>
      </c>
      <c r="J2123">
        <v>1456270753</v>
      </c>
      <c r="K2123" t="b">
        <v>0</v>
      </c>
      <c r="L2123">
        <v>1</v>
      </c>
      <c r="M2123" t="b">
        <v>0</v>
      </c>
      <c r="N2123" t="s">
        <v>8269</v>
      </c>
      <c r="O2123" s="5">
        <f>((E2123/D2123) *100)</f>
        <v>0.1</v>
      </c>
      <c r="P2123" s="6">
        <f>IF(L2123 = 0, 0, E2123/L2123)</f>
        <v>5</v>
      </c>
      <c r="Q2123" t="str">
        <f>MID(N2123,1,FIND("/",N2123,1)-1)</f>
        <v>film &amp; video</v>
      </c>
      <c r="R2123" t="str">
        <f>MID(N2123,FIND("/",N2123,1)+1,LEN(N2123))</f>
        <v>animation</v>
      </c>
      <c r="S2123" s="10">
        <f>(((J2123/60)/60)/24)+DATE(1970,1,1)+(-5/24)</f>
        <v>42423.777233796289</v>
      </c>
      <c r="T2123" s="10">
        <f>(((I2123/60)/60)/24)+DATE(1970,1,1)+(-5/24)</f>
        <v>42453.735567129632</v>
      </c>
    </row>
    <row r="2124" spans="1:20" ht="43.2" hidden="1" x14ac:dyDescent="0.3">
      <c r="A2124">
        <v>1707</v>
      </c>
      <c r="B2124" s="3" t="s">
        <v>1707</v>
      </c>
      <c r="C2124" s="3" t="s">
        <v>5816</v>
      </c>
      <c r="D2124">
        <v>5000</v>
      </c>
      <c r="E2124">
        <v>487</v>
      </c>
      <c r="F2124" t="s">
        <v>8220</v>
      </c>
      <c r="G2124" t="s">
        <v>8223</v>
      </c>
      <c r="H2124" t="s">
        <v>8245</v>
      </c>
      <c r="I2124">
        <v>1459181895</v>
      </c>
      <c r="J2124">
        <v>1456593495</v>
      </c>
      <c r="K2124" t="b">
        <v>0</v>
      </c>
      <c r="L2124">
        <v>9</v>
      </c>
      <c r="M2124" t="b">
        <v>0</v>
      </c>
      <c r="N2124" t="s">
        <v>8292</v>
      </c>
      <c r="O2124" s="5">
        <f>((E2124/D2124) *100)</f>
        <v>9.74</v>
      </c>
      <c r="P2124" s="6">
        <f>IF(L2124 = 0, 0, E2124/L2124)</f>
        <v>54.111111111111114</v>
      </c>
      <c r="Q2124" t="str">
        <f>MID(N2124,1,FIND("/",N2124,1)-1)</f>
        <v>music</v>
      </c>
      <c r="R2124" t="str">
        <f>MID(N2124,FIND("/",N2124,1)+1,LEN(N2124))</f>
        <v>faith</v>
      </c>
      <c r="S2124" s="10">
        <f>(((J2124/60)/60)/24)+DATE(1970,1,1)+(-5/24)</f>
        <v>42427.512673611105</v>
      </c>
      <c r="T2124" s="10">
        <f>(((I2124/60)/60)/24)+DATE(1970,1,1)+(-5/24)</f>
        <v>42457.471006944441</v>
      </c>
    </row>
    <row r="2125" spans="1:20" ht="28.8" hidden="1" x14ac:dyDescent="0.3">
      <c r="A2125">
        <v>900</v>
      </c>
      <c r="B2125" s="3" t="s">
        <v>900</v>
      </c>
      <c r="C2125" s="3" t="s">
        <v>5009</v>
      </c>
      <c r="D2125">
        <v>5000</v>
      </c>
      <c r="E2125">
        <v>21</v>
      </c>
      <c r="F2125" t="s">
        <v>8220</v>
      </c>
      <c r="G2125" t="s">
        <v>8223</v>
      </c>
      <c r="H2125" t="s">
        <v>8245</v>
      </c>
      <c r="I2125">
        <v>1459365802</v>
      </c>
      <c r="J2125">
        <v>1456777402</v>
      </c>
      <c r="K2125" t="b">
        <v>0</v>
      </c>
      <c r="L2125">
        <v>2</v>
      </c>
      <c r="M2125" t="b">
        <v>0</v>
      </c>
      <c r="N2125" t="s">
        <v>8277</v>
      </c>
      <c r="O2125" s="5">
        <f>((E2125/D2125) *100)</f>
        <v>0.42</v>
      </c>
      <c r="P2125" s="6">
        <f>IF(L2125 = 0, 0, E2125/L2125)</f>
        <v>10.5</v>
      </c>
      <c r="Q2125" t="str">
        <f>MID(N2125,1,FIND("/",N2125,1)-1)</f>
        <v>music</v>
      </c>
      <c r="R2125" t="str">
        <f>MID(N2125,FIND("/",N2125,1)+1,LEN(N2125))</f>
        <v>jazz</v>
      </c>
      <c r="S2125" s="10">
        <f>(((J2125/60)/60)/24)+DATE(1970,1,1)+(-5/24)</f>
        <v>42429.641226851854</v>
      </c>
      <c r="T2125" s="10">
        <f>(((I2125/60)/60)/24)+DATE(1970,1,1)+(-5/24)</f>
        <v>42459.599560185183</v>
      </c>
    </row>
    <row r="2126" spans="1:20" ht="28.8" hidden="1" x14ac:dyDescent="0.3">
      <c r="A2126">
        <v>1880</v>
      </c>
      <c r="B2126" s="3" t="s">
        <v>1880</v>
      </c>
      <c r="C2126" s="3" t="s">
        <v>5989</v>
      </c>
      <c r="D2126">
        <v>5000</v>
      </c>
      <c r="E2126">
        <v>1004</v>
      </c>
      <c r="F2126" t="s">
        <v>8220</v>
      </c>
      <c r="G2126" t="s">
        <v>8224</v>
      </c>
      <c r="H2126" t="s">
        <v>8246</v>
      </c>
      <c r="I2126">
        <v>1459341380</v>
      </c>
      <c r="J2126">
        <v>1456839380</v>
      </c>
      <c r="K2126" t="b">
        <v>0</v>
      </c>
      <c r="L2126">
        <v>24</v>
      </c>
      <c r="M2126" t="b">
        <v>0</v>
      </c>
      <c r="N2126" t="s">
        <v>8282</v>
      </c>
      <c r="O2126" s="5">
        <f>((E2126/D2126) *100)</f>
        <v>20.080000000000002</v>
      </c>
      <c r="P2126" s="6">
        <f>IF(L2126 = 0, 0, E2126/L2126)</f>
        <v>41.833333333333336</v>
      </c>
      <c r="Q2126" t="str">
        <f>MID(N2126,1,FIND("/",N2126,1)-1)</f>
        <v>games</v>
      </c>
      <c r="R2126" t="str">
        <f>MID(N2126,FIND("/",N2126,1)+1,LEN(N2126))</f>
        <v>mobile games</v>
      </c>
      <c r="S2126" s="10">
        <f>(((J2126/60)/60)/24)+DATE(1970,1,1)+(-5/24)</f>
        <v>42430.358564814807</v>
      </c>
      <c r="T2126" s="10">
        <f>(((I2126/60)/60)/24)+DATE(1970,1,1)+(-5/24)</f>
        <v>42459.31689814815</v>
      </c>
    </row>
    <row r="2127" spans="1:20" ht="43.2" hidden="1" x14ac:dyDescent="0.3">
      <c r="A2127">
        <v>2155</v>
      </c>
      <c r="B2127" s="3" t="s">
        <v>2155</v>
      </c>
      <c r="C2127" s="3" t="s">
        <v>6264</v>
      </c>
      <c r="D2127">
        <v>5000</v>
      </c>
      <c r="E2127">
        <v>115</v>
      </c>
      <c r="F2127" t="s">
        <v>8220</v>
      </c>
      <c r="G2127" t="s">
        <v>8224</v>
      </c>
      <c r="H2127" t="s">
        <v>8246</v>
      </c>
      <c r="I2127">
        <v>1459443385</v>
      </c>
      <c r="J2127">
        <v>1456854985</v>
      </c>
      <c r="K2127" t="b">
        <v>0</v>
      </c>
      <c r="L2127">
        <v>5</v>
      </c>
      <c r="M2127" t="b">
        <v>0</v>
      </c>
      <c r="N2127" t="s">
        <v>8281</v>
      </c>
      <c r="O2127" s="5">
        <f>((E2127/D2127) *100)</f>
        <v>2.2999999999999998</v>
      </c>
      <c r="P2127" s="6">
        <f>IF(L2127 = 0, 0, E2127/L2127)</f>
        <v>23</v>
      </c>
      <c r="Q2127" t="str">
        <f>MID(N2127,1,FIND("/",N2127,1)-1)</f>
        <v>games</v>
      </c>
      <c r="R2127" t="str">
        <f>MID(N2127,FIND("/",N2127,1)+1,LEN(N2127))</f>
        <v>video games</v>
      </c>
      <c r="S2127" s="10">
        <f>(((J2127/60)/60)/24)+DATE(1970,1,1)+(-5/24)</f>
        <v>42430.539178240739</v>
      </c>
      <c r="T2127" s="10">
        <f>(((I2127/60)/60)/24)+DATE(1970,1,1)+(-5/24)</f>
        <v>42460.497511574074</v>
      </c>
    </row>
    <row r="2128" spans="1:20" ht="43.2" hidden="1" x14ac:dyDescent="0.3">
      <c r="A2128">
        <v>577</v>
      </c>
      <c r="B2128" s="3" t="s">
        <v>577</v>
      </c>
      <c r="C2128" s="3" t="s">
        <v>4686</v>
      </c>
      <c r="D2128">
        <v>5000</v>
      </c>
      <c r="E2128">
        <v>10</v>
      </c>
      <c r="F2128" t="s">
        <v>8220</v>
      </c>
      <c r="G2128" t="s">
        <v>8223</v>
      </c>
      <c r="H2128" t="s">
        <v>8245</v>
      </c>
      <c r="I2128">
        <v>1463753302</v>
      </c>
      <c r="J2128">
        <v>1458569302</v>
      </c>
      <c r="K2128" t="b">
        <v>0</v>
      </c>
      <c r="L2128">
        <v>1</v>
      </c>
      <c r="M2128" t="b">
        <v>0</v>
      </c>
      <c r="N2128" t="s">
        <v>8271</v>
      </c>
      <c r="O2128" s="5">
        <f>((E2128/D2128) *100)</f>
        <v>0.2</v>
      </c>
      <c r="P2128" s="6">
        <f>IF(L2128 = 0, 0, E2128/L2128)</f>
        <v>10</v>
      </c>
      <c r="Q2128" t="str">
        <f>MID(N2128,1,FIND("/",N2128,1)-1)</f>
        <v>technology</v>
      </c>
      <c r="R2128" t="str">
        <f>MID(N2128,FIND("/",N2128,1)+1,LEN(N2128))</f>
        <v>web</v>
      </c>
      <c r="S2128" s="10">
        <f>(((J2128/60)/60)/24)+DATE(1970,1,1)+(-5/24)</f>
        <v>42450.380810185183</v>
      </c>
      <c r="T2128" s="10">
        <f>(((I2128/60)/60)/24)+DATE(1970,1,1)+(-5/24)</f>
        <v>42510.380810185183</v>
      </c>
    </row>
    <row r="2129" spans="1:20" ht="43.2" hidden="1" x14ac:dyDescent="0.3">
      <c r="A2129">
        <v>3968</v>
      </c>
      <c r="B2129" s="3" t="s">
        <v>3964</v>
      </c>
      <c r="C2129" s="3" t="s">
        <v>8074</v>
      </c>
      <c r="D2129">
        <v>5000</v>
      </c>
      <c r="E2129">
        <v>527</v>
      </c>
      <c r="F2129" t="s">
        <v>8220</v>
      </c>
      <c r="G2129" t="s">
        <v>8223</v>
      </c>
      <c r="H2129" t="s">
        <v>8245</v>
      </c>
      <c r="I2129">
        <v>1463945673</v>
      </c>
      <c r="J2129">
        <v>1458761673</v>
      </c>
      <c r="K2129" t="b">
        <v>0</v>
      </c>
      <c r="L2129">
        <v>11</v>
      </c>
      <c r="M2129" t="b">
        <v>0</v>
      </c>
      <c r="N2129" t="s">
        <v>8270</v>
      </c>
      <c r="O2129" s="5">
        <f>((E2129/D2129) *100)</f>
        <v>10.54</v>
      </c>
      <c r="P2129" s="6">
        <f>IF(L2129 = 0, 0, E2129/L2129)</f>
        <v>47.909090909090907</v>
      </c>
      <c r="Q2129" t="str">
        <f>MID(N2129,1,FIND("/",N2129,1)-1)</f>
        <v>theater</v>
      </c>
      <c r="R2129" t="str">
        <f>MID(N2129,FIND("/",N2129,1)+1,LEN(N2129))</f>
        <v>plays</v>
      </c>
      <c r="S2129" s="10">
        <f>(((J2129/60)/60)/24)+DATE(1970,1,1)+(-5/24)</f>
        <v>42452.60732638889</v>
      </c>
      <c r="T2129" s="10">
        <f>(((I2129/60)/60)/24)+DATE(1970,1,1)+(-5/24)</f>
        <v>42512.60732638889</v>
      </c>
    </row>
    <row r="2130" spans="1:20" ht="43.2" hidden="1" x14ac:dyDescent="0.3">
      <c r="A2130">
        <v>2240</v>
      </c>
      <c r="B2130" s="3" t="s">
        <v>2240</v>
      </c>
      <c r="C2130" s="3" t="s">
        <v>6349</v>
      </c>
      <c r="D2130">
        <v>5000</v>
      </c>
      <c r="E2130">
        <v>13534</v>
      </c>
      <c r="F2130" t="s">
        <v>8218</v>
      </c>
      <c r="G2130" t="s">
        <v>8223</v>
      </c>
      <c r="H2130" t="s">
        <v>8245</v>
      </c>
      <c r="I2130">
        <v>1461354544</v>
      </c>
      <c r="J2130">
        <v>1458762544</v>
      </c>
      <c r="K2130" t="b">
        <v>0</v>
      </c>
      <c r="L2130">
        <v>96</v>
      </c>
      <c r="M2130" t="b">
        <v>1</v>
      </c>
      <c r="N2130" t="s">
        <v>8296</v>
      </c>
      <c r="O2130" s="5">
        <f>((E2130/D2130) *100)</f>
        <v>270.68</v>
      </c>
      <c r="P2130" s="6">
        <f>IF(L2130 = 0, 0, E2130/L2130)</f>
        <v>140.97916666666666</v>
      </c>
      <c r="Q2130" t="str">
        <f>MID(N2130,1,FIND("/",N2130,1)-1)</f>
        <v>games</v>
      </c>
      <c r="R2130" t="str">
        <f>MID(N2130,FIND("/",N2130,1)+1,LEN(N2130))</f>
        <v>tabletop games</v>
      </c>
      <c r="S2130" s="10">
        <f>(((J2130/60)/60)/24)+DATE(1970,1,1)+(-5/24)</f>
        <v>42452.617407407401</v>
      </c>
      <c r="T2130" s="10">
        <f>(((I2130/60)/60)/24)+DATE(1970,1,1)+(-5/24)</f>
        <v>42482.617407407401</v>
      </c>
    </row>
    <row r="2131" spans="1:20" ht="43.2" hidden="1" x14ac:dyDescent="0.3">
      <c r="A2131">
        <v>1750</v>
      </c>
      <c r="B2131" s="3" t="s">
        <v>1750</v>
      </c>
      <c r="C2131" s="3" t="s">
        <v>5859</v>
      </c>
      <c r="D2131">
        <v>5000</v>
      </c>
      <c r="E2131">
        <v>10081</v>
      </c>
      <c r="F2131" t="s">
        <v>8218</v>
      </c>
      <c r="G2131" t="s">
        <v>8223</v>
      </c>
      <c r="H2131" t="s">
        <v>8245</v>
      </c>
      <c r="I2131">
        <v>1461096304</v>
      </c>
      <c r="J2131">
        <v>1458936304</v>
      </c>
      <c r="K2131" t="b">
        <v>0</v>
      </c>
      <c r="L2131">
        <v>125</v>
      </c>
      <c r="M2131" t="b">
        <v>1</v>
      </c>
      <c r="N2131" t="s">
        <v>8284</v>
      </c>
      <c r="O2131" s="5">
        <f>((E2131/D2131) *100)</f>
        <v>201.62</v>
      </c>
      <c r="P2131" s="6">
        <f>IF(L2131 = 0, 0, E2131/L2131)</f>
        <v>80.647999999999996</v>
      </c>
      <c r="Q2131" t="str">
        <f>MID(N2131,1,FIND("/",N2131,1)-1)</f>
        <v>photography</v>
      </c>
      <c r="R2131" t="str">
        <f>MID(N2131,FIND("/",N2131,1)+1,LEN(N2131))</f>
        <v>photobooks</v>
      </c>
      <c r="S2131" s="10">
        <f>(((J2131/60)/60)/24)+DATE(1970,1,1)+(-5/24)</f>
        <v>42454.628518518519</v>
      </c>
      <c r="T2131" s="10">
        <f>(((I2131/60)/60)/24)+DATE(1970,1,1)+(-5/24)</f>
        <v>42479.628518518519</v>
      </c>
    </row>
    <row r="2132" spans="1:20" ht="43.2" hidden="1" x14ac:dyDescent="0.3">
      <c r="A2132">
        <v>45</v>
      </c>
      <c r="B2132" s="3" t="s">
        <v>47</v>
      </c>
      <c r="C2132" s="3" t="s">
        <v>4155</v>
      </c>
      <c r="D2132">
        <v>5000</v>
      </c>
      <c r="E2132">
        <v>6000</v>
      </c>
      <c r="F2132" t="s">
        <v>8218</v>
      </c>
      <c r="G2132" t="s">
        <v>8223</v>
      </c>
      <c r="H2132" t="s">
        <v>8245</v>
      </c>
      <c r="I2132">
        <v>1461769107</v>
      </c>
      <c r="J2132">
        <v>1459177107</v>
      </c>
      <c r="K2132" t="b">
        <v>0</v>
      </c>
      <c r="L2132">
        <v>61</v>
      </c>
      <c r="M2132" t="b">
        <v>1</v>
      </c>
      <c r="N2132" t="s">
        <v>8264</v>
      </c>
      <c r="O2132" s="5">
        <f>((E2132/D2132) *100)</f>
        <v>120</v>
      </c>
      <c r="P2132" s="6">
        <f>IF(L2132 = 0, 0, E2132/L2132)</f>
        <v>98.360655737704917</v>
      </c>
      <c r="Q2132" t="str">
        <f>MID(N2132,1,FIND("/",N2132,1)-1)</f>
        <v>film &amp; video</v>
      </c>
      <c r="R2132" t="str">
        <f>MID(N2132,FIND("/",N2132,1)+1,LEN(N2132))</f>
        <v>television</v>
      </c>
      <c r="S2132" s="10">
        <f>(((J2132/60)/60)/24)+DATE(1970,1,1)+(-5/24)</f>
        <v>42457.415590277778</v>
      </c>
      <c r="T2132" s="10">
        <f>(((I2132/60)/60)/24)+DATE(1970,1,1)+(-5/24)</f>
        <v>42487.415590277778</v>
      </c>
    </row>
    <row r="2133" spans="1:20" ht="43.2" hidden="1" x14ac:dyDescent="0.3">
      <c r="A2133">
        <v>2522</v>
      </c>
      <c r="B2133" s="3" t="s">
        <v>2521</v>
      </c>
      <c r="C2133" s="3" t="s">
        <v>6631</v>
      </c>
      <c r="D2133">
        <v>5000</v>
      </c>
      <c r="E2133">
        <v>5000</v>
      </c>
      <c r="F2133" t="s">
        <v>8218</v>
      </c>
      <c r="G2133" t="s">
        <v>8223</v>
      </c>
      <c r="H2133" t="s">
        <v>8245</v>
      </c>
      <c r="I2133">
        <v>1461336720</v>
      </c>
      <c r="J2133">
        <v>1459431960</v>
      </c>
      <c r="K2133" t="b">
        <v>0</v>
      </c>
      <c r="L2133">
        <v>27</v>
      </c>
      <c r="M2133" t="b">
        <v>1</v>
      </c>
      <c r="N2133" t="s">
        <v>8299</v>
      </c>
      <c r="O2133" s="5">
        <f>((E2133/D2133) *100)</f>
        <v>100</v>
      </c>
      <c r="P2133" s="6">
        <f>IF(L2133 = 0, 0, E2133/L2133)</f>
        <v>185.18518518518519</v>
      </c>
      <c r="Q2133" t="str">
        <f>MID(N2133,1,FIND("/",N2133,1)-1)</f>
        <v>music</v>
      </c>
      <c r="R2133" t="str">
        <f>MID(N2133,FIND("/",N2133,1)+1,LEN(N2133))</f>
        <v>classical music</v>
      </c>
      <c r="S2133" s="10">
        <f>(((J2133/60)/60)/24)+DATE(1970,1,1)+(-5/24)</f>
        <v>42460.365277777775</v>
      </c>
      <c r="T2133" s="10">
        <f>(((I2133/60)/60)/24)+DATE(1970,1,1)+(-5/24)</f>
        <v>42482.411111111105</v>
      </c>
    </row>
    <row r="2134" spans="1:20" ht="57.6" hidden="1" x14ac:dyDescent="0.3">
      <c r="A2134">
        <v>3986</v>
      </c>
      <c r="B2134" s="3" t="s">
        <v>3981</v>
      </c>
      <c r="C2134" s="3" t="s">
        <v>8091</v>
      </c>
      <c r="D2134">
        <v>5000</v>
      </c>
      <c r="E2134">
        <v>488</v>
      </c>
      <c r="F2134" t="s">
        <v>8220</v>
      </c>
      <c r="G2134" t="s">
        <v>8224</v>
      </c>
      <c r="H2134" t="s">
        <v>8246</v>
      </c>
      <c r="I2134">
        <v>1462539840</v>
      </c>
      <c r="J2134">
        <v>1460034594</v>
      </c>
      <c r="K2134" t="b">
        <v>0</v>
      </c>
      <c r="L2134">
        <v>13</v>
      </c>
      <c r="M2134" t="b">
        <v>0</v>
      </c>
      <c r="N2134" t="s">
        <v>8270</v>
      </c>
      <c r="O2134" s="5">
        <f>((E2134/D2134) *100)</f>
        <v>9.76</v>
      </c>
      <c r="P2134" s="6">
        <f>IF(L2134 = 0, 0, E2134/L2134)</f>
        <v>37.53846153846154</v>
      </c>
      <c r="Q2134" t="str">
        <f>MID(N2134,1,FIND("/",N2134,1)-1)</f>
        <v>theater</v>
      </c>
      <c r="R2134" t="str">
        <f>MID(N2134,FIND("/",N2134,1)+1,LEN(N2134))</f>
        <v>plays</v>
      </c>
      <c r="S2134" s="10">
        <f>(((J2134/60)/60)/24)+DATE(1970,1,1)+(-5/24)</f>
        <v>42467.340208333328</v>
      </c>
      <c r="T2134" s="10">
        <f>(((I2134/60)/60)/24)+DATE(1970,1,1)+(-5/24)</f>
        <v>42496.336111111108</v>
      </c>
    </row>
    <row r="2135" spans="1:20" ht="43.2" hidden="1" x14ac:dyDescent="0.3">
      <c r="A2135">
        <v>3973</v>
      </c>
      <c r="B2135" s="3" t="s">
        <v>3969</v>
      </c>
      <c r="C2135" s="3" t="s">
        <v>8079</v>
      </c>
      <c r="D2135">
        <v>5000</v>
      </c>
      <c r="E2135">
        <v>3905</v>
      </c>
      <c r="F2135" t="s">
        <v>8220</v>
      </c>
      <c r="G2135" t="s">
        <v>8223</v>
      </c>
      <c r="H2135" t="s">
        <v>8245</v>
      </c>
      <c r="I2135">
        <v>1462766400</v>
      </c>
      <c r="J2135">
        <v>1460219110</v>
      </c>
      <c r="K2135" t="b">
        <v>0</v>
      </c>
      <c r="L2135">
        <v>37</v>
      </c>
      <c r="M2135" t="b">
        <v>0</v>
      </c>
      <c r="N2135" t="s">
        <v>8270</v>
      </c>
      <c r="O2135" s="5">
        <f>((E2135/D2135) *100)</f>
        <v>78.100000000000009</v>
      </c>
      <c r="P2135" s="6">
        <f>IF(L2135 = 0, 0, E2135/L2135)</f>
        <v>105.54054054054055</v>
      </c>
      <c r="Q2135" t="str">
        <f>MID(N2135,1,FIND("/",N2135,1)-1)</f>
        <v>theater</v>
      </c>
      <c r="R2135" t="str">
        <f>MID(N2135,FIND("/",N2135,1)+1,LEN(N2135))</f>
        <v>plays</v>
      </c>
      <c r="S2135" s="10">
        <f>(((J2135/60)/60)/24)+DATE(1970,1,1)+(-5/24)</f>
        <v>42469.475810185184</v>
      </c>
      <c r="T2135" s="10">
        <f>(((I2135/60)/60)/24)+DATE(1970,1,1)+(-5/24)</f>
        <v>42498.958333333336</v>
      </c>
    </row>
    <row r="2136" spans="1:20" ht="43.2" hidden="1" x14ac:dyDescent="0.3">
      <c r="A2136">
        <v>538</v>
      </c>
      <c r="B2136" s="3" t="s">
        <v>538</v>
      </c>
      <c r="C2136" s="3" t="s">
        <v>4647</v>
      </c>
      <c r="D2136">
        <v>5000</v>
      </c>
      <c r="E2136">
        <v>15121</v>
      </c>
      <c r="F2136" t="s">
        <v>8218</v>
      </c>
      <c r="G2136" t="s">
        <v>8223</v>
      </c>
      <c r="H2136" t="s">
        <v>8245</v>
      </c>
      <c r="I2136">
        <v>1463166263</v>
      </c>
      <c r="J2136">
        <v>1460574263</v>
      </c>
      <c r="K2136" t="b">
        <v>0</v>
      </c>
      <c r="L2136">
        <v>60</v>
      </c>
      <c r="M2136" t="b">
        <v>1</v>
      </c>
      <c r="N2136" t="s">
        <v>8270</v>
      </c>
      <c r="O2136" s="5">
        <f>((E2136/D2136) *100)</f>
        <v>302.42</v>
      </c>
      <c r="P2136" s="6">
        <f>IF(L2136 = 0, 0, E2136/L2136)</f>
        <v>252.01666666666668</v>
      </c>
      <c r="Q2136" t="str">
        <f>MID(N2136,1,FIND("/",N2136,1)-1)</f>
        <v>theater</v>
      </c>
      <c r="R2136" t="str">
        <f>MID(N2136,FIND("/",N2136,1)+1,LEN(N2136))</f>
        <v>plays</v>
      </c>
      <c r="S2136" s="10">
        <f>(((J2136/60)/60)/24)+DATE(1970,1,1)+(-5/24)</f>
        <v>42473.586377314808</v>
      </c>
      <c r="T2136" s="10">
        <f>(((I2136/60)/60)/24)+DATE(1970,1,1)+(-5/24)</f>
        <v>42503.586377314808</v>
      </c>
    </row>
    <row r="2137" spans="1:20" ht="57.6" hidden="1" x14ac:dyDescent="0.3">
      <c r="A2137">
        <v>2458</v>
      </c>
      <c r="B2137" s="3" t="s">
        <v>2458</v>
      </c>
      <c r="C2137" s="3" t="s">
        <v>6567</v>
      </c>
      <c r="D2137">
        <v>5000</v>
      </c>
      <c r="E2137">
        <v>5509</v>
      </c>
      <c r="F2137" t="s">
        <v>8218</v>
      </c>
      <c r="G2137" t="s">
        <v>8223</v>
      </c>
      <c r="H2137" t="s">
        <v>8245</v>
      </c>
      <c r="I2137">
        <v>1465498800</v>
      </c>
      <c r="J2137">
        <v>1462481718</v>
      </c>
      <c r="K2137" t="b">
        <v>0</v>
      </c>
      <c r="L2137">
        <v>80</v>
      </c>
      <c r="M2137" t="b">
        <v>1</v>
      </c>
      <c r="N2137" t="s">
        <v>8297</v>
      </c>
      <c r="O2137" s="5">
        <f>((E2137/D2137) *100)</f>
        <v>110.17999999999999</v>
      </c>
      <c r="P2137" s="6">
        <f>IF(L2137 = 0, 0, E2137/L2137)</f>
        <v>68.862499999999997</v>
      </c>
      <c r="Q2137" t="str">
        <f>MID(N2137,1,FIND("/",N2137,1)-1)</f>
        <v>food</v>
      </c>
      <c r="R2137" t="str">
        <f>MID(N2137,FIND("/",N2137,1)+1,LEN(N2137))</f>
        <v>small batch</v>
      </c>
      <c r="S2137" s="10">
        <f>(((J2137/60)/60)/24)+DATE(1970,1,1)+(-5/24)</f>
        <v>42495.663402777776</v>
      </c>
      <c r="T2137" s="10">
        <f>(((I2137/60)/60)/24)+DATE(1970,1,1)+(-5/24)</f>
        <v>42530.583333333336</v>
      </c>
    </row>
    <row r="2138" spans="1:20" ht="43.2" hidden="1" x14ac:dyDescent="0.3">
      <c r="A2138">
        <v>3352</v>
      </c>
      <c r="B2138" s="3" t="s">
        <v>3350</v>
      </c>
      <c r="C2138" s="3" t="s">
        <v>7461</v>
      </c>
      <c r="D2138">
        <v>5000</v>
      </c>
      <c r="E2138">
        <v>5376</v>
      </c>
      <c r="F2138" t="s">
        <v>8218</v>
      </c>
      <c r="G2138" t="s">
        <v>8224</v>
      </c>
      <c r="H2138" t="s">
        <v>8246</v>
      </c>
      <c r="I2138">
        <v>1467414000</v>
      </c>
      <c r="J2138">
        <v>1462492178</v>
      </c>
      <c r="K2138" t="b">
        <v>0</v>
      </c>
      <c r="L2138">
        <v>70</v>
      </c>
      <c r="M2138" t="b">
        <v>1</v>
      </c>
      <c r="N2138" t="s">
        <v>8270</v>
      </c>
      <c r="O2138" s="5">
        <f>((E2138/D2138) *100)</f>
        <v>107.52</v>
      </c>
      <c r="P2138" s="6">
        <f>IF(L2138 = 0, 0, E2138/L2138)</f>
        <v>76.8</v>
      </c>
      <c r="Q2138" t="str">
        <f>MID(N2138,1,FIND("/",N2138,1)-1)</f>
        <v>theater</v>
      </c>
      <c r="R2138" t="str">
        <f>MID(N2138,FIND("/",N2138,1)+1,LEN(N2138))</f>
        <v>plays</v>
      </c>
      <c r="S2138" s="10">
        <f>(((J2138/60)/60)/24)+DATE(1970,1,1)+(-5/24)</f>
        <v>42495.784467592595</v>
      </c>
      <c r="T2138" s="10">
        <f>(((I2138/60)/60)/24)+DATE(1970,1,1)+(-5/24)</f>
        <v>42552.749999999993</v>
      </c>
    </row>
    <row r="2139" spans="1:20" ht="43.2" hidden="1" x14ac:dyDescent="0.3">
      <c r="A2139">
        <v>2799</v>
      </c>
      <c r="B2139" s="3" t="s">
        <v>2798</v>
      </c>
      <c r="C2139" s="3" t="s">
        <v>6908</v>
      </c>
      <c r="D2139">
        <v>5000</v>
      </c>
      <c r="E2139">
        <v>5831.74</v>
      </c>
      <c r="F2139" t="s">
        <v>8218</v>
      </c>
      <c r="G2139" t="s">
        <v>8224</v>
      </c>
      <c r="H2139" t="s">
        <v>8246</v>
      </c>
      <c r="I2139">
        <v>1466179200</v>
      </c>
      <c r="J2139">
        <v>1463466070</v>
      </c>
      <c r="K2139" t="b">
        <v>0</v>
      </c>
      <c r="L2139">
        <v>130</v>
      </c>
      <c r="M2139" t="b">
        <v>1</v>
      </c>
      <c r="N2139" t="s">
        <v>8270</v>
      </c>
      <c r="O2139" s="5">
        <f>((E2139/D2139) *100)</f>
        <v>116.6348</v>
      </c>
      <c r="P2139" s="6">
        <f>IF(L2139 = 0, 0, E2139/L2139)</f>
        <v>44.859538461538463</v>
      </c>
      <c r="Q2139" t="str">
        <f>MID(N2139,1,FIND("/",N2139,1)-1)</f>
        <v>theater</v>
      </c>
      <c r="R2139" t="str">
        <f>MID(N2139,FIND("/",N2139,1)+1,LEN(N2139))</f>
        <v>plays</v>
      </c>
      <c r="S2139" s="10">
        <f>(((J2139/60)/60)/24)+DATE(1970,1,1)+(-5/24)</f>
        <v>42507.05636574074</v>
      </c>
      <c r="T2139" s="10">
        <f>(((I2139/60)/60)/24)+DATE(1970,1,1)+(-5/24)</f>
        <v>42538.458333333336</v>
      </c>
    </row>
    <row r="2140" spans="1:20" ht="43.2" hidden="1" x14ac:dyDescent="0.3">
      <c r="A2140">
        <v>566</v>
      </c>
      <c r="B2140" s="3" t="s">
        <v>566</v>
      </c>
      <c r="C2140" s="3" t="s">
        <v>4675</v>
      </c>
      <c r="D2140">
        <v>5000</v>
      </c>
      <c r="E2140">
        <v>1</v>
      </c>
      <c r="F2140" t="s">
        <v>8220</v>
      </c>
      <c r="G2140" t="s">
        <v>8223</v>
      </c>
      <c r="H2140" t="s">
        <v>8245</v>
      </c>
      <c r="I2140">
        <v>1468513533</v>
      </c>
      <c r="J2140">
        <v>1465921533</v>
      </c>
      <c r="K2140" t="b">
        <v>0</v>
      </c>
      <c r="L2140">
        <v>1</v>
      </c>
      <c r="M2140" t="b">
        <v>0</v>
      </c>
      <c r="N2140" t="s">
        <v>8271</v>
      </c>
      <c r="O2140" s="5">
        <f>((E2140/D2140) *100)</f>
        <v>0.02</v>
      </c>
      <c r="P2140" s="6">
        <f>IF(L2140 = 0, 0, E2140/L2140)</f>
        <v>1</v>
      </c>
      <c r="Q2140" t="str">
        <f>MID(N2140,1,FIND("/",N2140,1)-1)</f>
        <v>technology</v>
      </c>
      <c r="R2140" t="str">
        <f>MID(N2140,FIND("/",N2140,1)+1,LEN(N2140))</f>
        <v>web</v>
      </c>
      <c r="S2140" s="10">
        <f>(((J2140/60)/60)/24)+DATE(1970,1,1)+(-5/24)</f>
        <v>42535.476076388884</v>
      </c>
      <c r="T2140" s="10">
        <f>(((I2140/60)/60)/24)+DATE(1970,1,1)+(-5/24)</f>
        <v>42565.476076388884</v>
      </c>
    </row>
    <row r="2141" spans="1:20" ht="72" hidden="1" x14ac:dyDescent="0.3">
      <c r="A2141">
        <v>991</v>
      </c>
      <c r="B2141" s="3" t="s">
        <v>991</v>
      </c>
      <c r="C2141" s="3" t="s">
        <v>5100</v>
      </c>
      <c r="D2141">
        <v>5000</v>
      </c>
      <c r="E2141">
        <v>212</v>
      </c>
      <c r="F2141" t="s">
        <v>8220</v>
      </c>
      <c r="G2141" t="s">
        <v>8224</v>
      </c>
      <c r="H2141" t="s">
        <v>8246</v>
      </c>
      <c r="I2141">
        <v>1468349460</v>
      </c>
      <c r="J2141">
        <v>1466186988</v>
      </c>
      <c r="K2141" t="b">
        <v>0</v>
      </c>
      <c r="L2141">
        <v>7</v>
      </c>
      <c r="M2141" t="b">
        <v>0</v>
      </c>
      <c r="N2141" t="s">
        <v>8272</v>
      </c>
      <c r="O2141" s="5">
        <f>((E2141/D2141) *100)</f>
        <v>4.24</v>
      </c>
      <c r="P2141" s="6">
        <f>IF(L2141 = 0, 0, E2141/L2141)</f>
        <v>30.285714285714285</v>
      </c>
      <c r="Q2141" t="str">
        <f>MID(N2141,1,FIND("/",N2141,1)-1)</f>
        <v>technology</v>
      </c>
      <c r="R2141" t="str">
        <f>MID(N2141,FIND("/",N2141,1)+1,LEN(N2141))</f>
        <v>wearables</v>
      </c>
      <c r="S2141" s="10">
        <f>(((J2141/60)/60)/24)+DATE(1970,1,1)+(-5/24)</f>
        <v>42538.548472222225</v>
      </c>
      <c r="T2141" s="10">
        <f>(((I2141/60)/60)/24)+DATE(1970,1,1)+(-5/24)</f>
        <v>42563.57708333333</v>
      </c>
    </row>
    <row r="2142" spans="1:20" ht="43.2" hidden="1" x14ac:dyDescent="0.3">
      <c r="A2142">
        <v>388</v>
      </c>
      <c r="B2142" s="3" t="s">
        <v>388</v>
      </c>
      <c r="C2142" s="3" t="s">
        <v>4497</v>
      </c>
      <c r="D2142">
        <v>5000</v>
      </c>
      <c r="E2142">
        <v>6308</v>
      </c>
      <c r="F2142" t="s">
        <v>8218</v>
      </c>
      <c r="G2142" t="s">
        <v>8223</v>
      </c>
      <c r="H2142" t="s">
        <v>8245</v>
      </c>
      <c r="I2142">
        <v>1469670580</v>
      </c>
      <c r="J2142">
        <v>1467078580</v>
      </c>
      <c r="K2142" t="b">
        <v>0</v>
      </c>
      <c r="L2142">
        <v>71</v>
      </c>
      <c r="M2142" t="b">
        <v>1</v>
      </c>
      <c r="N2142" t="s">
        <v>8268</v>
      </c>
      <c r="O2142" s="5">
        <f>((E2142/D2142) *100)</f>
        <v>126.16000000000001</v>
      </c>
      <c r="P2142" s="6">
        <f>IF(L2142 = 0, 0, E2142/L2142)</f>
        <v>88.845070422535215</v>
      </c>
      <c r="Q2142" t="str">
        <f>MID(N2142,1,FIND("/",N2142,1)-1)</f>
        <v>film &amp; video</v>
      </c>
      <c r="R2142" t="str">
        <f>MID(N2142,FIND("/",N2142,1)+1,LEN(N2142))</f>
        <v>documentary</v>
      </c>
      <c r="S2142" s="10">
        <f>(((J2142/60)/60)/24)+DATE(1970,1,1)+(-5/24)</f>
        <v>42548.867824074077</v>
      </c>
      <c r="T2142" s="10">
        <f>(((I2142/60)/60)/24)+DATE(1970,1,1)+(-5/24)</f>
        <v>42578.867824074077</v>
      </c>
    </row>
    <row r="2143" spans="1:20" ht="43.2" hidden="1" x14ac:dyDescent="0.3">
      <c r="A2143">
        <v>1034</v>
      </c>
      <c r="B2143" s="3" t="s">
        <v>1034</v>
      </c>
      <c r="C2143" s="3" t="s">
        <v>5143</v>
      </c>
      <c r="D2143">
        <v>5000</v>
      </c>
      <c r="E2143">
        <v>6500.09</v>
      </c>
      <c r="F2143" t="s">
        <v>8218</v>
      </c>
      <c r="G2143" t="s">
        <v>8223</v>
      </c>
      <c r="H2143" t="s">
        <v>8245</v>
      </c>
      <c r="I2143">
        <v>1470369540</v>
      </c>
      <c r="J2143">
        <v>1467604804</v>
      </c>
      <c r="K2143" t="b">
        <v>0</v>
      </c>
      <c r="L2143">
        <v>166</v>
      </c>
      <c r="M2143" t="b">
        <v>1</v>
      </c>
      <c r="N2143" t="s">
        <v>8279</v>
      </c>
      <c r="O2143" s="5">
        <f>((E2143/D2143) *100)</f>
        <v>130.0018</v>
      </c>
      <c r="P2143" s="6">
        <f>IF(L2143 = 0, 0, E2143/L2143)</f>
        <v>39.157168674698795</v>
      </c>
      <c r="Q2143" t="str">
        <f>MID(N2143,1,FIND("/",N2143,1)-1)</f>
        <v>music</v>
      </c>
      <c r="R2143" t="str">
        <f>MID(N2143,FIND("/",N2143,1)+1,LEN(N2143))</f>
        <v>electronic music</v>
      </c>
      <c r="S2143" s="10">
        <f>(((J2143/60)/60)/24)+DATE(1970,1,1)+(-5/24)</f>
        <v>42554.958379629628</v>
      </c>
      <c r="T2143" s="10">
        <f>(((I2143/60)/60)/24)+DATE(1970,1,1)+(-5/24)</f>
        <v>42586.957638888889</v>
      </c>
    </row>
    <row r="2144" spans="1:20" ht="43.2" hidden="1" x14ac:dyDescent="0.3">
      <c r="A2144">
        <v>2785</v>
      </c>
      <c r="B2144" s="3" t="s">
        <v>2784</v>
      </c>
      <c r="C2144" s="3" t="s">
        <v>6894</v>
      </c>
      <c r="D2144">
        <v>5000</v>
      </c>
      <c r="E2144">
        <v>5234</v>
      </c>
      <c r="F2144" t="s">
        <v>8218</v>
      </c>
      <c r="G2144" t="s">
        <v>8223</v>
      </c>
      <c r="H2144" t="s">
        <v>8245</v>
      </c>
      <c r="I2144">
        <v>1470430800</v>
      </c>
      <c r="J2144">
        <v>1467865967</v>
      </c>
      <c r="K2144" t="b">
        <v>0</v>
      </c>
      <c r="L2144">
        <v>142</v>
      </c>
      <c r="M2144" t="b">
        <v>1</v>
      </c>
      <c r="N2144" t="s">
        <v>8270</v>
      </c>
      <c r="O2144" s="5">
        <f>((E2144/D2144) *100)</f>
        <v>104.67999999999999</v>
      </c>
      <c r="P2144" s="6">
        <f>IF(L2144 = 0, 0, E2144/L2144)</f>
        <v>36.859154929577464</v>
      </c>
      <c r="Q2144" t="str">
        <f>MID(N2144,1,FIND("/",N2144,1)-1)</f>
        <v>theater</v>
      </c>
      <c r="R2144" t="str">
        <f>MID(N2144,FIND("/",N2144,1)+1,LEN(N2144))</f>
        <v>plays</v>
      </c>
      <c r="S2144" s="10">
        <f>(((J2144/60)/60)/24)+DATE(1970,1,1)+(-5/24)</f>
        <v>42557.981099537035</v>
      </c>
      <c r="T2144" s="10">
        <f>(((I2144/60)/60)/24)+DATE(1970,1,1)+(-5/24)</f>
        <v>42587.666666666664</v>
      </c>
    </row>
    <row r="2145" spans="1:20" ht="28.8" hidden="1" x14ac:dyDescent="0.3">
      <c r="A2145">
        <v>4041</v>
      </c>
      <c r="B2145" s="3" t="s">
        <v>4036</v>
      </c>
      <c r="C2145" s="3" t="s">
        <v>8144</v>
      </c>
      <c r="D2145">
        <v>5000</v>
      </c>
      <c r="E2145">
        <v>21</v>
      </c>
      <c r="F2145" t="s">
        <v>8220</v>
      </c>
      <c r="G2145" t="s">
        <v>8224</v>
      </c>
      <c r="H2145" t="s">
        <v>8246</v>
      </c>
      <c r="I2145">
        <v>1473160954</v>
      </c>
      <c r="J2145">
        <v>1467976954</v>
      </c>
      <c r="K2145" t="b">
        <v>0</v>
      </c>
      <c r="L2145">
        <v>2</v>
      </c>
      <c r="M2145" t="b">
        <v>0</v>
      </c>
      <c r="N2145" t="s">
        <v>8270</v>
      </c>
      <c r="O2145" s="5">
        <f>((E2145/D2145) *100)</f>
        <v>0.42</v>
      </c>
      <c r="P2145" s="6">
        <f>IF(L2145 = 0, 0, E2145/L2145)</f>
        <v>10.5</v>
      </c>
      <c r="Q2145" t="str">
        <f>MID(N2145,1,FIND("/",N2145,1)-1)</f>
        <v>theater</v>
      </c>
      <c r="R2145" t="str">
        <f>MID(N2145,FIND("/",N2145,1)+1,LEN(N2145))</f>
        <v>plays</v>
      </c>
      <c r="S2145" s="10">
        <f>(((J2145/60)/60)/24)+DATE(1970,1,1)+(-5/24)</f>
        <v>42559.265671296293</v>
      </c>
      <c r="T2145" s="10">
        <f>(((I2145/60)/60)/24)+DATE(1970,1,1)+(-5/24)</f>
        <v>42619.265671296293</v>
      </c>
    </row>
    <row r="2146" spans="1:20" ht="57.6" hidden="1" x14ac:dyDescent="0.3">
      <c r="A2146">
        <v>3091</v>
      </c>
      <c r="B2146" s="3" t="s">
        <v>3090</v>
      </c>
      <c r="C2146" s="3" t="s">
        <v>7200</v>
      </c>
      <c r="D2146">
        <v>5000</v>
      </c>
      <c r="E2146">
        <v>796</v>
      </c>
      <c r="F2146" t="s">
        <v>8220</v>
      </c>
      <c r="G2146" t="s">
        <v>8223</v>
      </c>
      <c r="H2146" t="s">
        <v>8245</v>
      </c>
      <c r="I2146">
        <v>1471214743</v>
      </c>
      <c r="J2146">
        <v>1468622743</v>
      </c>
      <c r="K2146" t="b">
        <v>0</v>
      </c>
      <c r="L2146">
        <v>9</v>
      </c>
      <c r="M2146" t="b">
        <v>0</v>
      </c>
      <c r="N2146" t="s">
        <v>8302</v>
      </c>
      <c r="O2146" s="5">
        <f>((E2146/D2146) *100)</f>
        <v>15.920000000000002</v>
      </c>
      <c r="P2146" s="6">
        <f>IF(L2146 = 0, 0, E2146/L2146)</f>
        <v>88.444444444444443</v>
      </c>
      <c r="Q2146" t="str">
        <f>MID(N2146,1,FIND("/",N2146,1)-1)</f>
        <v>theater</v>
      </c>
      <c r="R2146" t="str">
        <f>MID(N2146,FIND("/",N2146,1)+1,LEN(N2146))</f>
        <v>spaces</v>
      </c>
      <c r="S2146" s="10">
        <f>(((J2146/60)/60)/24)+DATE(1970,1,1)+(-5/24)</f>
        <v>42566.740081018514</v>
      </c>
      <c r="T2146" s="10">
        <f>(((I2146/60)/60)/24)+DATE(1970,1,1)+(-5/24)</f>
        <v>42596.740081018514</v>
      </c>
    </row>
    <row r="2147" spans="1:20" ht="28.8" hidden="1" x14ac:dyDescent="0.3">
      <c r="A2147">
        <v>3028</v>
      </c>
      <c r="B2147" s="3" t="s">
        <v>3027</v>
      </c>
      <c r="C2147" s="3" t="s">
        <v>7137</v>
      </c>
      <c r="D2147">
        <v>5000</v>
      </c>
      <c r="E2147">
        <v>8401</v>
      </c>
      <c r="F2147" t="s">
        <v>8218</v>
      </c>
      <c r="G2147" t="s">
        <v>8223</v>
      </c>
      <c r="H2147" t="s">
        <v>8245</v>
      </c>
      <c r="I2147">
        <v>1471242025</v>
      </c>
      <c r="J2147">
        <v>1468650025</v>
      </c>
      <c r="K2147" t="b">
        <v>0</v>
      </c>
      <c r="L2147">
        <v>99</v>
      </c>
      <c r="M2147" t="b">
        <v>1</v>
      </c>
      <c r="N2147" t="s">
        <v>8302</v>
      </c>
      <c r="O2147" s="5">
        <f>((E2147/D2147) *100)</f>
        <v>168.01999999999998</v>
      </c>
      <c r="P2147" s="6">
        <f>IF(L2147 = 0, 0, E2147/L2147)</f>
        <v>84.858585858585855</v>
      </c>
      <c r="Q2147" t="str">
        <f>MID(N2147,1,FIND("/",N2147,1)-1)</f>
        <v>theater</v>
      </c>
      <c r="R2147" t="str">
        <f>MID(N2147,FIND("/",N2147,1)+1,LEN(N2147))</f>
        <v>spaces</v>
      </c>
      <c r="S2147" s="10">
        <f>(((J2147/60)/60)/24)+DATE(1970,1,1)+(-5/24)</f>
        <v>42567.055844907409</v>
      </c>
      <c r="T2147" s="10">
        <f>(((I2147/60)/60)/24)+DATE(1970,1,1)+(-5/24)</f>
        <v>42597.055844907409</v>
      </c>
    </row>
    <row r="2148" spans="1:20" ht="43.2" hidden="1" x14ac:dyDescent="0.3">
      <c r="A2148">
        <v>1674</v>
      </c>
      <c r="B2148" s="3" t="s">
        <v>1674</v>
      </c>
      <c r="C2148" s="3" t="s">
        <v>5783</v>
      </c>
      <c r="D2148">
        <v>5000</v>
      </c>
      <c r="E2148">
        <v>10085</v>
      </c>
      <c r="F2148" t="s">
        <v>8218</v>
      </c>
      <c r="G2148" t="s">
        <v>8223</v>
      </c>
      <c r="H2148" t="s">
        <v>8245</v>
      </c>
      <c r="I2148">
        <v>1471503540</v>
      </c>
      <c r="J2148">
        <v>1468852306</v>
      </c>
      <c r="K2148" t="b">
        <v>0</v>
      </c>
      <c r="L2148">
        <v>113</v>
      </c>
      <c r="M2148" t="b">
        <v>1</v>
      </c>
      <c r="N2148" t="s">
        <v>8291</v>
      </c>
      <c r="O2148" s="5">
        <f>((E2148/D2148) *100)</f>
        <v>201.7</v>
      </c>
      <c r="P2148" s="6">
        <f>IF(L2148 = 0, 0, E2148/L2148)</f>
        <v>89.247787610619469</v>
      </c>
      <c r="Q2148" t="str">
        <f>MID(N2148,1,FIND("/",N2148,1)-1)</f>
        <v>music</v>
      </c>
      <c r="R2148" t="str">
        <f>MID(N2148,FIND("/",N2148,1)+1,LEN(N2148))</f>
        <v>pop</v>
      </c>
      <c r="S2148" s="10">
        <f>(((J2148/60)/60)/24)+DATE(1970,1,1)+(-5/24)</f>
        <v>42569.397060185183</v>
      </c>
      <c r="T2148" s="10">
        <f>(((I2148/60)/60)/24)+DATE(1970,1,1)+(-5/24)</f>
        <v>42600.082638888889</v>
      </c>
    </row>
    <row r="2149" spans="1:20" ht="57.6" hidden="1" x14ac:dyDescent="0.3">
      <c r="A2149">
        <v>11</v>
      </c>
      <c r="B2149" s="3" t="s">
        <v>13</v>
      </c>
      <c r="C2149" s="3" t="s">
        <v>4121</v>
      </c>
      <c r="D2149">
        <v>5000</v>
      </c>
      <c r="E2149">
        <v>6025</v>
      </c>
      <c r="F2149" t="s">
        <v>8218</v>
      </c>
      <c r="G2149" t="s">
        <v>8223</v>
      </c>
      <c r="H2149" t="s">
        <v>8245</v>
      </c>
      <c r="I2149">
        <v>1471834800</v>
      </c>
      <c r="J2149">
        <v>1469126462</v>
      </c>
      <c r="K2149" t="b">
        <v>0</v>
      </c>
      <c r="L2149">
        <v>75</v>
      </c>
      <c r="M2149" t="b">
        <v>1</v>
      </c>
      <c r="N2149" t="s">
        <v>8264</v>
      </c>
      <c r="O2149" s="5">
        <f>((E2149/D2149) *100)</f>
        <v>120.5</v>
      </c>
      <c r="P2149" s="6">
        <f>IF(L2149 = 0, 0, E2149/L2149)</f>
        <v>80.333333333333329</v>
      </c>
      <c r="Q2149" t="str">
        <f>MID(N2149,1,FIND("/",N2149,1)-1)</f>
        <v>film &amp; video</v>
      </c>
      <c r="R2149" t="str">
        <f>MID(N2149,FIND("/",N2149,1)+1,LEN(N2149))</f>
        <v>television</v>
      </c>
      <c r="S2149" s="10">
        <f>(((J2149/60)/60)/24)+DATE(1970,1,1)+(-5/24)</f>
        <v>42572.570162037031</v>
      </c>
      <c r="T2149" s="10">
        <f>(((I2149/60)/60)/24)+DATE(1970,1,1)+(-5/24)</f>
        <v>42603.916666666664</v>
      </c>
    </row>
    <row r="2150" spans="1:20" ht="57.6" hidden="1" x14ac:dyDescent="0.3">
      <c r="A2150">
        <v>3464</v>
      </c>
      <c r="B2150" s="3" t="s">
        <v>3462</v>
      </c>
      <c r="C2150" s="3" t="s">
        <v>7573</v>
      </c>
      <c r="D2150">
        <v>5000</v>
      </c>
      <c r="E2150">
        <v>5116.18</v>
      </c>
      <c r="F2150" t="s">
        <v>8218</v>
      </c>
      <c r="G2150" t="s">
        <v>8223</v>
      </c>
      <c r="H2150" t="s">
        <v>8245</v>
      </c>
      <c r="I2150">
        <v>1471921637</v>
      </c>
      <c r="J2150">
        <v>1469329637</v>
      </c>
      <c r="K2150" t="b">
        <v>0</v>
      </c>
      <c r="L2150">
        <v>93</v>
      </c>
      <c r="M2150" t="b">
        <v>1</v>
      </c>
      <c r="N2150" t="s">
        <v>8270</v>
      </c>
      <c r="O2150" s="5">
        <f>((E2150/D2150) *100)</f>
        <v>102.3236</v>
      </c>
      <c r="P2150" s="6">
        <f>IF(L2150 = 0, 0, E2150/L2150)</f>
        <v>55.012688172043013</v>
      </c>
      <c r="Q2150" t="str">
        <f>MID(N2150,1,FIND("/",N2150,1)-1)</f>
        <v>theater</v>
      </c>
      <c r="R2150" t="str">
        <f>MID(N2150,FIND("/",N2150,1)+1,LEN(N2150))</f>
        <v>plays</v>
      </c>
      <c r="S2150" s="10">
        <f>(((J2150/60)/60)/24)+DATE(1970,1,1)+(-5/24)</f>
        <v>42574.921724537031</v>
      </c>
      <c r="T2150" s="10">
        <f>(((I2150/60)/60)/24)+DATE(1970,1,1)+(-5/24)</f>
        <v>42604.921724537031</v>
      </c>
    </row>
    <row r="2151" spans="1:20" ht="43.2" hidden="1" x14ac:dyDescent="0.3">
      <c r="A2151">
        <v>845</v>
      </c>
      <c r="B2151" s="3" t="s">
        <v>845</v>
      </c>
      <c r="C2151" s="3" t="s">
        <v>4954</v>
      </c>
      <c r="D2151">
        <v>5000</v>
      </c>
      <c r="E2151">
        <v>6019.01</v>
      </c>
      <c r="F2151" t="s">
        <v>8218</v>
      </c>
      <c r="G2151" t="s">
        <v>8223</v>
      </c>
      <c r="H2151" t="s">
        <v>8245</v>
      </c>
      <c r="I2151">
        <v>1473047940</v>
      </c>
      <c r="J2151">
        <v>1469595396</v>
      </c>
      <c r="K2151" t="b">
        <v>0</v>
      </c>
      <c r="L2151">
        <v>177</v>
      </c>
      <c r="M2151" t="b">
        <v>1</v>
      </c>
      <c r="N2151" t="s">
        <v>8276</v>
      </c>
      <c r="O2151" s="5">
        <f>((E2151/D2151) *100)</f>
        <v>120.3802</v>
      </c>
      <c r="P2151" s="6">
        <f>IF(L2151 = 0, 0, E2151/L2151)</f>
        <v>34.005706214689269</v>
      </c>
      <c r="Q2151" t="str">
        <f>MID(N2151,1,FIND("/",N2151,1)-1)</f>
        <v>music</v>
      </c>
      <c r="R2151" t="str">
        <f>MID(N2151,FIND("/",N2151,1)+1,LEN(N2151))</f>
        <v>metal</v>
      </c>
      <c r="S2151" s="10">
        <f>(((J2151/60)/60)/24)+DATE(1970,1,1)+(-5/24)</f>
        <v>42577.997638888883</v>
      </c>
      <c r="T2151" s="10">
        <f>(((I2151/60)/60)/24)+DATE(1970,1,1)+(-5/24)</f>
        <v>42617.957638888889</v>
      </c>
    </row>
    <row r="2152" spans="1:20" ht="43.2" hidden="1" x14ac:dyDescent="0.3">
      <c r="A2152">
        <v>2748</v>
      </c>
      <c r="B2152" s="3" t="s">
        <v>2747</v>
      </c>
      <c r="C2152" s="3" t="s">
        <v>6857</v>
      </c>
      <c r="D2152">
        <v>5000</v>
      </c>
      <c r="E2152">
        <v>53</v>
      </c>
      <c r="F2152" t="s">
        <v>8220</v>
      </c>
      <c r="G2152" t="s">
        <v>8223</v>
      </c>
      <c r="H2152" t="s">
        <v>8245</v>
      </c>
      <c r="I2152">
        <v>1472835802</v>
      </c>
      <c r="J2152">
        <v>1470243802</v>
      </c>
      <c r="K2152" t="b">
        <v>0</v>
      </c>
      <c r="L2152">
        <v>4</v>
      </c>
      <c r="M2152" t="b">
        <v>0</v>
      </c>
      <c r="N2152" t="s">
        <v>8303</v>
      </c>
      <c r="O2152" s="5">
        <f>((E2152/D2152) *100)</f>
        <v>1.06</v>
      </c>
      <c r="P2152" s="6">
        <f>IF(L2152 = 0, 0, E2152/L2152)</f>
        <v>13.25</v>
      </c>
      <c r="Q2152" t="str">
        <f>MID(N2152,1,FIND("/",N2152,1)-1)</f>
        <v>publishing</v>
      </c>
      <c r="R2152" t="str">
        <f>MID(N2152,FIND("/",N2152,1)+1,LEN(N2152))</f>
        <v>children's books</v>
      </c>
      <c r="S2152" s="10">
        <f>(((J2152/60)/60)/24)+DATE(1970,1,1)+(-5/24)</f>
        <v>42585.502337962964</v>
      </c>
      <c r="T2152" s="10">
        <f>(((I2152/60)/60)/24)+DATE(1970,1,1)+(-5/24)</f>
        <v>42615.502337962964</v>
      </c>
    </row>
    <row r="2153" spans="1:20" ht="43.2" hidden="1" x14ac:dyDescent="0.3">
      <c r="A2153">
        <v>2405</v>
      </c>
      <c r="B2153" s="3" t="s">
        <v>2405</v>
      </c>
      <c r="C2153" s="3" t="s">
        <v>6514</v>
      </c>
      <c r="D2153">
        <v>5000</v>
      </c>
      <c r="E2153">
        <v>1126</v>
      </c>
      <c r="F2153" t="s">
        <v>8220</v>
      </c>
      <c r="G2153" t="s">
        <v>8223</v>
      </c>
      <c r="H2153" t="s">
        <v>8245</v>
      </c>
      <c r="I2153">
        <v>1472911375</v>
      </c>
      <c r="J2153">
        <v>1471096975</v>
      </c>
      <c r="K2153" t="b">
        <v>0</v>
      </c>
      <c r="L2153">
        <v>20</v>
      </c>
      <c r="M2153" t="b">
        <v>0</v>
      </c>
      <c r="N2153" t="s">
        <v>8283</v>
      </c>
      <c r="O2153" s="5">
        <f>((E2153/D2153) *100)</f>
        <v>22.52</v>
      </c>
      <c r="P2153" s="6">
        <f>IF(L2153 = 0, 0, E2153/L2153)</f>
        <v>56.3</v>
      </c>
      <c r="Q2153" t="str">
        <f>MID(N2153,1,FIND("/",N2153,1)-1)</f>
        <v>food</v>
      </c>
      <c r="R2153" t="str">
        <f>MID(N2153,FIND("/",N2153,1)+1,LEN(N2153))</f>
        <v>food trucks</v>
      </c>
      <c r="S2153" s="10">
        <f>(((J2153/60)/60)/24)+DATE(1970,1,1)+(-5/24)</f>
        <v>42595.377025462956</v>
      </c>
      <c r="T2153" s="10">
        <f>(((I2153/60)/60)/24)+DATE(1970,1,1)+(-5/24)</f>
        <v>42616.377025462956</v>
      </c>
    </row>
    <row r="2154" spans="1:20" ht="57.6" hidden="1" x14ac:dyDescent="0.3">
      <c r="A2154">
        <v>1427</v>
      </c>
      <c r="B2154" s="3" t="s">
        <v>1427</v>
      </c>
      <c r="C2154" s="3" t="s">
        <v>5536</v>
      </c>
      <c r="D2154">
        <v>5000</v>
      </c>
      <c r="E2154">
        <v>419</v>
      </c>
      <c r="F2154" t="s">
        <v>8220</v>
      </c>
      <c r="G2154" t="s">
        <v>8235</v>
      </c>
      <c r="H2154" t="s">
        <v>8248</v>
      </c>
      <c r="I2154">
        <v>1474230385</v>
      </c>
      <c r="J2154">
        <v>1471638385</v>
      </c>
      <c r="K2154" t="b">
        <v>0</v>
      </c>
      <c r="L2154">
        <v>4</v>
      </c>
      <c r="M2154" t="b">
        <v>0</v>
      </c>
      <c r="N2154" t="s">
        <v>8286</v>
      </c>
      <c r="O2154" s="5">
        <f>((E2154/D2154) *100)</f>
        <v>8.3800000000000008</v>
      </c>
      <c r="P2154" s="6">
        <f>IF(L2154 = 0, 0, E2154/L2154)</f>
        <v>104.75</v>
      </c>
      <c r="Q2154" t="str">
        <f>MID(N2154,1,FIND("/",N2154,1)-1)</f>
        <v>publishing</v>
      </c>
      <c r="R2154" t="str">
        <f>MID(N2154,FIND("/",N2154,1)+1,LEN(N2154))</f>
        <v>translations</v>
      </c>
      <c r="S2154" s="10">
        <f>(((J2154/60)/60)/24)+DATE(1970,1,1)+(-5/24)</f>
        <v>42601.643344907403</v>
      </c>
      <c r="T2154" s="10">
        <f>(((I2154/60)/60)/24)+DATE(1970,1,1)+(-5/24)</f>
        <v>42631.643344907403</v>
      </c>
    </row>
    <row r="2155" spans="1:20" ht="57.6" hidden="1" x14ac:dyDescent="0.3">
      <c r="A2155">
        <v>988</v>
      </c>
      <c r="B2155" s="3" t="s">
        <v>988</v>
      </c>
      <c r="C2155" s="3" t="s">
        <v>5097</v>
      </c>
      <c r="D2155">
        <v>5000</v>
      </c>
      <c r="E2155">
        <v>0</v>
      </c>
      <c r="F2155" t="s">
        <v>8220</v>
      </c>
      <c r="G2155" t="s">
        <v>8236</v>
      </c>
      <c r="H2155" t="s">
        <v>8248</v>
      </c>
      <c r="I2155">
        <v>1475310825</v>
      </c>
      <c r="J2155">
        <v>1472718825</v>
      </c>
      <c r="K2155" t="b">
        <v>0</v>
      </c>
      <c r="L2155">
        <v>0</v>
      </c>
      <c r="M2155" t="b">
        <v>0</v>
      </c>
      <c r="N2155" t="s">
        <v>8272</v>
      </c>
      <c r="O2155" s="5">
        <f>((E2155/D2155) *100)</f>
        <v>0</v>
      </c>
      <c r="P2155" s="6">
        <f>IF(L2155 = 0, 0, E2155/L2155)</f>
        <v>0</v>
      </c>
      <c r="Q2155" t="str">
        <f>MID(N2155,1,FIND("/",N2155,1)-1)</f>
        <v>technology</v>
      </c>
      <c r="R2155" t="str">
        <f>MID(N2155,FIND("/",N2155,1)+1,LEN(N2155))</f>
        <v>wearables</v>
      </c>
      <c r="S2155" s="10">
        <f>(((J2155/60)/60)/24)+DATE(1970,1,1)+(-5/24)</f>
        <v>42614.148437499993</v>
      </c>
      <c r="T2155" s="10">
        <f>(((I2155/60)/60)/24)+DATE(1970,1,1)+(-5/24)</f>
        <v>42644.148437499993</v>
      </c>
    </row>
    <row r="2156" spans="1:20" ht="43.2" hidden="1" x14ac:dyDescent="0.3">
      <c r="A2156">
        <v>2738</v>
      </c>
      <c r="B2156" s="3" t="s">
        <v>2737</v>
      </c>
      <c r="C2156" s="3" t="s">
        <v>6847</v>
      </c>
      <c r="D2156">
        <v>5000</v>
      </c>
      <c r="E2156">
        <v>7397</v>
      </c>
      <c r="F2156" t="s">
        <v>8218</v>
      </c>
      <c r="G2156" t="s">
        <v>8223</v>
      </c>
      <c r="H2156" t="s">
        <v>8245</v>
      </c>
      <c r="I2156">
        <v>1478402804</v>
      </c>
      <c r="J2156">
        <v>1473218804</v>
      </c>
      <c r="K2156" t="b">
        <v>0</v>
      </c>
      <c r="L2156">
        <v>15</v>
      </c>
      <c r="M2156" t="b">
        <v>1</v>
      </c>
      <c r="N2156" t="s">
        <v>8294</v>
      </c>
      <c r="O2156" s="5">
        <f>((E2156/D2156) *100)</f>
        <v>147.94</v>
      </c>
      <c r="P2156" s="6">
        <f>IF(L2156 = 0, 0, E2156/L2156)</f>
        <v>493.13333333333333</v>
      </c>
      <c r="Q2156" t="str">
        <f>MID(N2156,1,FIND("/",N2156,1)-1)</f>
        <v>technology</v>
      </c>
      <c r="R2156" t="str">
        <f>MID(N2156,FIND("/",N2156,1)+1,LEN(N2156))</f>
        <v>hardware</v>
      </c>
      <c r="S2156" s="10">
        <f>(((J2156/60)/60)/24)+DATE(1970,1,1)+(-5/24)</f>
        <v>42619.935231481482</v>
      </c>
      <c r="T2156" s="10">
        <f>(((I2156/60)/60)/24)+DATE(1970,1,1)+(-5/24)</f>
        <v>42679.935231481482</v>
      </c>
    </row>
    <row r="2157" spans="1:20" ht="43.2" hidden="1" x14ac:dyDescent="0.3">
      <c r="A2157">
        <v>2866</v>
      </c>
      <c r="B2157" s="3" t="s">
        <v>2865</v>
      </c>
      <c r="C2157" s="3" t="s">
        <v>6975</v>
      </c>
      <c r="D2157">
        <v>5000</v>
      </c>
      <c r="E2157">
        <v>45</v>
      </c>
      <c r="F2157" t="s">
        <v>8220</v>
      </c>
      <c r="G2157" t="s">
        <v>8223</v>
      </c>
      <c r="H2157" t="s">
        <v>8245</v>
      </c>
      <c r="I2157">
        <v>1476482400</v>
      </c>
      <c r="J2157">
        <v>1473893721</v>
      </c>
      <c r="K2157" t="b">
        <v>0</v>
      </c>
      <c r="L2157">
        <v>2</v>
      </c>
      <c r="M2157" t="b">
        <v>0</v>
      </c>
      <c r="N2157" t="s">
        <v>8270</v>
      </c>
      <c r="O2157" s="5">
        <f>((E2157/D2157) *100)</f>
        <v>0.89999999999999991</v>
      </c>
      <c r="P2157" s="6">
        <f>IF(L2157 = 0, 0, E2157/L2157)</f>
        <v>22.5</v>
      </c>
      <c r="Q2157" t="str">
        <f>MID(N2157,1,FIND("/",N2157,1)-1)</f>
        <v>theater</v>
      </c>
      <c r="R2157" t="str">
        <f>MID(N2157,FIND("/",N2157,1)+1,LEN(N2157))</f>
        <v>plays</v>
      </c>
      <c r="S2157" s="10">
        <f>(((J2157/60)/60)/24)+DATE(1970,1,1)+(-5/24)</f>
        <v>42627.746770833335</v>
      </c>
      <c r="T2157" s="10">
        <f>(((I2157/60)/60)/24)+DATE(1970,1,1)+(-5/24)</f>
        <v>42657.708333333336</v>
      </c>
    </row>
    <row r="2158" spans="1:20" ht="43.2" hidden="1" x14ac:dyDescent="0.3">
      <c r="A2158">
        <v>1388</v>
      </c>
      <c r="B2158" s="3" t="s">
        <v>1388</v>
      </c>
      <c r="C2158" s="3" t="s">
        <v>5497</v>
      </c>
      <c r="D2158">
        <v>5000</v>
      </c>
      <c r="E2158">
        <v>6740.37</v>
      </c>
      <c r="F2158" t="s">
        <v>8218</v>
      </c>
      <c r="G2158" t="s">
        <v>8223</v>
      </c>
      <c r="H2158" t="s">
        <v>8245</v>
      </c>
      <c r="I2158">
        <v>1476720840</v>
      </c>
      <c r="J2158">
        <v>1474469117</v>
      </c>
      <c r="K2158" t="b">
        <v>0</v>
      </c>
      <c r="L2158">
        <v>112</v>
      </c>
      <c r="M2158" t="b">
        <v>1</v>
      </c>
      <c r="N2158" t="s">
        <v>8275</v>
      </c>
      <c r="O2158" s="5">
        <f>((E2158/D2158) *100)</f>
        <v>134.8074</v>
      </c>
      <c r="P2158" s="6">
        <f>IF(L2158 = 0, 0, E2158/L2158)</f>
        <v>60.181874999999998</v>
      </c>
      <c r="Q2158" t="str">
        <f>MID(N2158,1,FIND("/",N2158,1)-1)</f>
        <v>music</v>
      </c>
      <c r="R2158" t="str">
        <f>MID(N2158,FIND("/",N2158,1)+1,LEN(N2158))</f>
        <v>rock</v>
      </c>
      <c r="S2158" s="10">
        <f>(((J2158/60)/60)/24)+DATE(1970,1,1)+(-5/24)</f>
        <v>42634.406446759262</v>
      </c>
      <c r="T2158" s="10">
        <f>(((I2158/60)/60)/24)+DATE(1970,1,1)+(-5/24)</f>
        <v>42660.468055555553</v>
      </c>
    </row>
    <row r="2159" spans="1:20" ht="57.6" hidden="1" x14ac:dyDescent="0.3">
      <c r="A2159">
        <v>752</v>
      </c>
      <c r="B2159" s="3" t="s">
        <v>752</v>
      </c>
      <c r="C2159" s="3" t="s">
        <v>4861</v>
      </c>
      <c r="D2159">
        <v>5000</v>
      </c>
      <c r="E2159">
        <v>5585</v>
      </c>
      <c r="F2159" t="s">
        <v>8218</v>
      </c>
      <c r="G2159" t="s">
        <v>8225</v>
      </c>
      <c r="H2159" t="s">
        <v>8247</v>
      </c>
      <c r="I2159">
        <v>1476615600</v>
      </c>
      <c r="J2159">
        <v>1474884417</v>
      </c>
      <c r="K2159" t="b">
        <v>0</v>
      </c>
      <c r="L2159">
        <v>105</v>
      </c>
      <c r="M2159" t="b">
        <v>1</v>
      </c>
      <c r="N2159" t="s">
        <v>8273</v>
      </c>
      <c r="O2159" s="5">
        <f>((E2159/D2159) *100)</f>
        <v>111.7</v>
      </c>
      <c r="P2159" s="6">
        <f>IF(L2159 = 0, 0, E2159/L2159)</f>
        <v>53.19047619047619</v>
      </c>
      <c r="Q2159" t="str">
        <f>MID(N2159,1,FIND("/",N2159,1)-1)</f>
        <v>publishing</v>
      </c>
      <c r="R2159" t="str">
        <f>MID(N2159,FIND("/",N2159,1)+1,LEN(N2159))</f>
        <v>nonfiction</v>
      </c>
      <c r="S2159" s="10">
        <f>(((J2159/60)/60)/24)+DATE(1970,1,1)+(-5/24)</f>
        <v>42639.213159722225</v>
      </c>
      <c r="T2159" s="10">
        <f>(((I2159/60)/60)/24)+DATE(1970,1,1)+(-5/24)</f>
        <v>42659.249999999993</v>
      </c>
    </row>
    <row r="2160" spans="1:20" ht="43.2" hidden="1" x14ac:dyDescent="0.3">
      <c r="A2160">
        <v>521</v>
      </c>
      <c r="B2160" s="3" t="s">
        <v>521</v>
      </c>
      <c r="C2160" s="3" t="s">
        <v>4630</v>
      </c>
      <c r="D2160">
        <v>5000</v>
      </c>
      <c r="E2160">
        <v>5232</v>
      </c>
      <c r="F2160" t="s">
        <v>8218</v>
      </c>
      <c r="G2160" t="s">
        <v>8223</v>
      </c>
      <c r="H2160" t="s">
        <v>8245</v>
      </c>
      <c r="I2160">
        <v>1477976340</v>
      </c>
      <c r="J2160">
        <v>1475460819</v>
      </c>
      <c r="K2160" t="b">
        <v>0</v>
      </c>
      <c r="L2160">
        <v>56</v>
      </c>
      <c r="M2160" t="b">
        <v>1</v>
      </c>
      <c r="N2160" t="s">
        <v>8270</v>
      </c>
      <c r="O2160" s="5">
        <f>((E2160/D2160) *100)</f>
        <v>104.64</v>
      </c>
      <c r="P2160" s="6">
        <f>IF(L2160 = 0, 0, E2160/L2160)</f>
        <v>93.428571428571431</v>
      </c>
      <c r="Q2160" t="str">
        <f>MID(N2160,1,FIND("/",N2160,1)-1)</f>
        <v>theater</v>
      </c>
      <c r="R2160" t="str">
        <f>MID(N2160,FIND("/",N2160,1)+1,LEN(N2160))</f>
        <v>plays</v>
      </c>
      <c r="S2160" s="10">
        <f>(((J2160/60)/60)/24)+DATE(1970,1,1)+(-5/24)</f>
        <v>42645.884479166663</v>
      </c>
      <c r="T2160" s="10">
        <f>(((I2160/60)/60)/24)+DATE(1970,1,1)+(-5/24)</f>
        <v>42674.999305555553</v>
      </c>
    </row>
    <row r="2161" spans="1:20" ht="43.2" hidden="1" x14ac:dyDescent="0.3">
      <c r="A2161">
        <v>2244</v>
      </c>
      <c r="B2161" s="3" t="s">
        <v>2244</v>
      </c>
      <c r="C2161" s="3" t="s">
        <v>6353</v>
      </c>
      <c r="D2161">
        <v>5000</v>
      </c>
      <c r="E2161">
        <v>18851</v>
      </c>
      <c r="F2161" t="s">
        <v>8218</v>
      </c>
      <c r="G2161" t="s">
        <v>8223</v>
      </c>
      <c r="H2161" t="s">
        <v>8245</v>
      </c>
      <c r="I2161">
        <v>1476649800</v>
      </c>
      <c r="J2161">
        <v>1475609946</v>
      </c>
      <c r="K2161" t="b">
        <v>0</v>
      </c>
      <c r="L2161">
        <v>290</v>
      </c>
      <c r="M2161" t="b">
        <v>1</v>
      </c>
      <c r="N2161" t="s">
        <v>8296</v>
      </c>
      <c r="O2161" s="5">
        <f>((E2161/D2161) *100)</f>
        <v>377.02</v>
      </c>
      <c r="P2161" s="6">
        <f>IF(L2161 = 0, 0, E2161/L2161)</f>
        <v>65.00344827586207</v>
      </c>
      <c r="Q2161" t="str">
        <f>MID(N2161,1,FIND("/",N2161,1)-1)</f>
        <v>games</v>
      </c>
      <c r="R2161" t="str">
        <f>MID(N2161,FIND("/",N2161,1)+1,LEN(N2161))</f>
        <v>tabletop games</v>
      </c>
      <c r="S2161" s="10">
        <f>(((J2161/60)/60)/24)+DATE(1970,1,1)+(-5/24)</f>
        <v>42647.610486111109</v>
      </c>
      <c r="T2161" s="10">
        <f>(((I2161/60)/60)/24)+DATE(1970,1,1)+(-5/24)</f>
        <v>42659.645833333336</v>
      </c>
    </row>
    <row r="2162" spans="1:20" ht="43.2" hidden="1" x14ac:dyDescent="0.3">
      <c r="A2162">
        <v>3633</v>
      </c>
      <c r="B2162" s="3" t="s">
        <v>3630</v>
      </c>
      <c r="C2162" s="3" t="s">
        <v>7742</v>
      </c>
      <c r="D2162">
        <v>5000</v>
      </c>
      <c r="E2162">
        <v>1762</v>
      </c>
      <c r="F2162" t="s">
        <v>8220</v>
      </c>
      <c r="G2162" t="s">
        <v>8223</v>
      </c>
      <c r="H2162" t="s">
        <v>8245</v>
      </c>
      <c r="I2162">
        <v>1479517200</v>
      </c>
      <c r="J2162">
        <v>1475765867</v>
      </c>
      <c r="K2162" t="b">
        <v>0</v>
      </c>
      <c r="L2162">
        <v>31</v>
      </c>
      <c r="M2162" t="b">
        <v>0</v>
      </c>
      <c r="N2162" t="s">
        <v>8304</v>
      </c>
      <c r="O2162" s="5">
        <f>((E2162/D2162) *100)</f>
        <v>35.24</v>
      </c>
      <c r="P2162" s="6">
        <f>IF(L2162 = 0, 0, E2162/L2162)</f>
        <v>56.838709677419352</v>
      </c>
      <c r="Q2162" t="str">
        <f>MID(N2162,1,FIND("/",N2162,1)-1)</f>
        <v>theater</v>
      </c>
      <c r="R2162" t="str">
        <f>MID(N2162,FIND("/",N2162,1)+1,LEN(N2162))</f>
        <v>musical</v>
      </c>
      <c r="S2162" s="10">
        <f>(((J2162/60)/60)/24)+DATE(1970,1,1)+(-5/24)</f>
        <v>42649.415127314809</v>
      </c>
      <c r="T2162" s="10">
        <f>(((I2162/60)/60)/24)+DATE(1970,1,1)+(-5/24)</f>
        <v>42692.833333333336</v>
      </c>
    </row>
    <row r="2163" spans="1:20" ht="28.8" hidden="1" x14ac:dyDescent="0.3">
      <c r="A2163">
        <v>3773</v>
      </c>
      <c r="B2163" s="3" t="s">
        <v>3769</v>
      </c>
      <c r="C2163" s="3" t="s">
        <v>7882</v>
      </c>
      <c r="D2163">
        <v>5000</v>
      </c>
      <c r="E2163">
        <v>5410</v>
      </c>
      <c r="F2163" t="s">
        <v>8218</v>
      </c>
      <c r="G2163" t="s">
        <v>8223</v>
      </c>
      <c r="H2163" t="s">
        <v>8245</v>
      </c>
      <c r="I2163">
        <v>1479175680</v>
      </c>
      <c r="J2163">
        <v>1476317247</v>
      </c>
      <c r="K2163" t="b">
        <v>0</v>
      </c>
      <c r="L2163">
        <v>57</v>
      </c>
      <c r="M2163" t="b">
        <v>1</v>
      </c>
      <c r="N2163" t="s">
        <v>8304</v>
      </c>
      <c r="O2163" s="5">
        <f>((E2163/D2163) *100)</f>
        <v>108.2</v>
      </c>
      <c r="P2163" s="6">
        <f>IF(L2163 = 0, 0, E2163/L2163)</f>
        <v>94.912280701754383</v>
      </c>
      <c r="Q2163" t="str">
        <f>MID(N2163,1,FIND("/",N2163,1)-1)</f>
        <v>theater</v>
      </c>
      <c r="R2163" t="str">
        <f>MID(N2163,FIND("/",N2163,1)+1,LEN(N2163))</f>
        <v>musical</v>
      </c>
      <c r="S2163" s="10">
        <f>(((J2163/60)/60)/24)+DATE(1970,1,1)+(-5/24)</f>
        <v>42655.79684027777</v>
      </c>
      <c r="T2163" s="10">
        <f>(((I2163/60)/60)/24)+DATE(1970,1,1)+(-5/24)</f>
        <v>42688.880555555552</v>
      </c>
    </row>
    <row r="2164" spans="1:20" ht="57.6" hidden="1" x14ac:dyDescent="0.3">
      <c r="A2164">
        <v>2446</v>
      </c>
      <c r="B2164" s="3" t="s">
        <v>2446</v>
      </c>
      <c r="C2164" s="3" t="s">
        <v>6555</v>
      </c>
      <c r="D2164">
        <v>5000</v>
      </c>
      <c r="E2164">
        <v>8399</v>
      </c>
      <c r="F2164" t="s">
        <v>8218</v>
      </c>
      <c r="G2164" t="s">
        <v>8223</v>
      </c>
      <c r="H2164" t="s">
        <v>8245</v>
      </c>
      <c r="I2164">
        <v>1480174071</v>
      </c>
      <c r="J2164">
        <v>1477578471</v>
      </c>
      <c r="K2164" t="b">
        <v>0</v>
      </c>
      <c r="L2164">
        <v>111</v>
      </c>
      <c r="M2164" t="b">
        <v>1</v>
      </c>
      <c r="N2164" t="s">
        <v>8297</v>
      </c>
      <c r="O2164" s="5">
        <f>((E2164/D2164) *100)</f>
        <v>167.98</v>
      </c>
      <c r="P2164" s="6">
        <f>IF(L2164 = 0, 0, E2164/L2164)</f>
        <v>75.666666666666671</v>
      </c>
      <c r="Q2164" t="str">
        <f>MID(N2164,1,FIND("/",N2164,1)-1)</f>
        <v>food</v>
      </c>
      <c r="R2164" t="str">
        <f>MID(N2164,FIND("/",N2164,1)+1,LEN(N2164))</f>
        <v>small batch</v>
      </c>
      <c r="S2164" s="10">
        <f>(((J2164/60)/60)/24)+DATE(1970,1,1)+(-5/24)</f>
        <v>42670.394340277773</v>
      </c>
      <c r="T2164" s="10">
        <f>(((I2164/60)/60)/24)+DATE(1970,1,1)+(-5/24)</f>
        <v>42700.436006944445</v>
      </c>
    </row>
    <row r="2165" spans="1:20" ht="43.2" hidden="1" x14ac:dyDescent="0.3">
      <c r="A2165">
        <v>3772</v>
      </c>
      <c r="B2165" s="3" t="s">
        <v>3768</v>
      </c>
      <c r="C2165" s="3" t="s">
        <v>7881</v>
      </c>
      <c r="D2165">
        <v>5000</v>
      </c>
      <c r="E2165">
        <v>5510</v>
      </c>
      <c r="F2165" t="s">
        <v>8218</v>
      </c>
      <c r="G2165" t="s">
        <v>8223</v>
      </c>
      <c r="H2165" t="s">
        <v>8245</v>
      </c>
      <c r="I2165">
        <v>1480399200</v>
      </c>
      <c r="J2165">
        <v>1478616506</v>
      </c>
      <c r="K2165" t="b">
        <v>0</v>
      </c>
      <c r="L2165">
        <v>33</v>
      </c>
      <c r="M2165" t="b">
        <v>1</v>
      </c>
      <c r="N2165" t="s">
        <v>8304</v>
      </c>
      <c r="O2165" s="5">
        <f>((E2165/D2165) *100)</f>
        <v>110.2</v>
      </c>
      <c r="P2165" s="6">
        <f>IF(L2165 = 0, 0, E2165/L2165)</f>
        <v>166.96969696969697</v>
      </c>
      <c r="Q2165" t="str">
        <f>MID(N2165,1,FIND("/",N2165,1)-1)</f>
        <v>theater</v>
      </c>
      <c r="R2165" t="str">
        <f>MID(N2165,FIND("/",N2165,1)+1,LEN(N2165))</f>
        <v>musical</v>
      </c>
      <c r="S2165" s="10">
        <f>(((J2165/60)/60)/24)+DATE(1970,1,1)+(-5/24)</f>
        <v>42682.408634259256</v>
      </c>
      <c r="T2165" s="10">
        <f>(((I2165/60)/60)/24)+DATE(1970,1,1)+(-5/24)</f>
        <v>42703.041666666664</v>
      </c>
    </row>
    <row r="2166" spans="1:20" ht="43.2" hidden="1" x14ac:dyDescent="0.3">
      <c r="A2166">
        <v>1989</v>
      </c>
      <c r="B2166" s="3" t="s">
        <v>1989</v>
      </c>
      <c r="C2166" s="3" t="s">
        <v>6098</v>
      </c>
      <c r="D2166">
        <v>5000</v>
      </c>
      <c r="E216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8295</v>
      </c>
      <c r="O2166" s="5">
        <f>((E2166/D2166) *100)</f>
        <v>1</v>
      </c>
      <c r="P2166" s="6">
        <f>IF(L2166 = 0, 0, E2166/L2166)</f>
        <v>50</v>
      </c>
      <c r="Q2166" t="str">
        <f>MID(N2166,1,FIND("/",N2166,1)-1)</f>
        <v>photography</v>
      </c>
      <c r="R2166" t="str">
        <f>MID(N2166,FIND("/",N2166,1)+1,LEN(N2166))</f>
        <v>people</v>
      </c>
      <c r="S2166" s="10">
        <f>(((J2166/60)/60)/24)+DATE(1970,1,1)+(-5/24)</f>
        <v>42685.472314814811</v>
      </c>
      <c r="T2166" s="10">
        <f>(((I2166/60)/60)/24)+DATE(1970,1,1)+(-5/24)</f>
        <v>42715.472314814811</v>
      </c>
    </row>
    <row r="2167" spans="1:20" ht="43.2" hidden="1" x14ac:dyDescent="0.3">
      <c r="A2167">
        <v>3369</v>
      </c>
      <c r="B2167" s="3" t="s">
        <v>3367</v>
      </c>
      <c r="C2167" s="3" t="s">
        <v>7478</v>
      </c>
      <c r="D2167">
        <v>5000</v>
      </c>
      <c r="E2167">
        <v>5195</v>
      </c>
      <c r="F2167" t="s">
        <v>8218</v>
      </c>
      <c r="G2167" t="s">
        <v>8240</v>
      </c>
      <c r="H2167" t="s">
        <v>8248</v>
      </c>
      <c r="I2167">
        <v>1484441980</v>
      </c>
      <c r="J2167">
        <v>1479257980</v>
      </c>
      <c r="K2167" t="b">
        <v>0</v>
      </c>
      <c r="L2167">
        <v>54</v>
      </c>
      <c r="M2167" t="b">
        <v>1</v>
      </c>
      <c r="N2167" t="s">
        <v>8270</v>
      </c>
      <c r="O2167" s="5">
        <f>((E2167/D2167) *100)</f>
        <v>103.89999999999999</v>
      </c>
      <c r="P2167" s="6">
        <f>IF(L2167 = 0, 0, E2167/L2167)</f>
        <v>96.203703703703709</v>
      </c>
      <c r="Q2167" t="str">
        <f>MID(N2167,1,FIND("/",N2167,1)-1)</f>
        <v>theater</v>
      </c>
      <c r="R2167" t="str">
        <f>MID(N2167,FIND("/",N2167,1)+1,LEN(N2167))</f>
        <v>plays</v>
      </c>
      <c r="S2167" s="10">
        <f>(((J2167/60)/60)/24)+DATE(1970,1,1)+(-5/24)</f>
        <v>42689.833101851851</v>
      </c>
      <c r="T2167" s="10">
        <f>(((I2167/60)/60)/24)+DATE(1970,1,1)+(-5/24)</f>
        <v>42749.833101851851</v>
      </c>
    </row>
    <row r="2168" spans="1:20" ht="57.6" hidden="1" x14ac:dyDescent="0.3">
      <c r="A2168">
        <v>1381</v>
      </c>
      <c r="B2168" s="3" t="s">
        <v>1381</v>
      </c>
      <c r="C2168" s="3" t="s">
        <v>5490</v>
      </c>
      <c r="D2168">
        <v>5000</v>
      </c>
      <c r="E2168">
        <v>5355</v>
      </c>
      <c r="F2168" t="s">
        <v>8218</v>
      </c>
      <c r="G2168" t="s">
        <v>8223</v>
      </c>
      <c r="H2168" t="s">
        <v>8245</v>
      </c>
      <c r="I2168">
        <v>1482988125</v>
      </c>
      <c r="J2168">
        <v>1480396125</v>
      </c>
      <c r="K2168" t="b">
        <v>0</v>
      </c>
      <c r="L2168">
        <v>73</v>
      </c>
      <c r="M2168" t="b">
        <v>1</v>
      </c>
      <c r="N2168" t="s">
        <v>8275</v>
      </c>
      <c r="O2168" s="5">
        <f>((E2168/D2168) *100)</f>
        <v>107.1</v>
      </c>
      <c r="P2168" s="6">
        <f>IF(L2168 = 0, 0, E2168/L2168)</f>
        <v>73.356164383561648</v>
      </c>
      <c r="Q2168" t="str">
        <f>MID(N2168,1,FIND("/",N2168,1)-1)</f>
        <v>music</v>
      </c>
      <c r="R2168" t="str">
        <f>MID(N2168,FIND("/",N2168,1)+1,LEN(N2168))</f>
        <v>rock</v>
      </c>
      <c r="S2168" s="10">
        <f>(((J2168/60)/60)/24)+DATE(1970,1,1)+(-5/24)</f>
        <v>42703.006076388883</v>
      </c>
      <c r="T2168" s="10">
        <f>(((I2168/60)/60)/24)+DATE(1970,1,1)+(-5/24)</f>
        <v>42733.006076388883</v>
      </c>
    </row>
    <row r="2169" spans="1:20" ht="43.2" hidden="1" x14ac:dyDescent="0.3">
      <c r="A2169">
        <v>2722</v>
      </c>
      <c r="B2169" s="3" t="s">
        <v>2721</v>
      </c>
      <c r="C2169" s="3" t="s">
        <v>6831</v>
      </c>
      <c r="D2169">
        <v>5000</v>
      </c>
      <c r="E2169">
        <v>12627</v>
      </c>
      <c r="F2169" t="s">
        <v>8218</v>
      </c>
      <c r="G2169" t="s">
        <v>8223</v>
      </c>
      <c r="H2169" t="s">
        <v>8245</v>
      </c>
      <c r="I2169">
        <v>1485722053</v>
      </c>
      <c r="J2169">
        <v>1480538053</v>
      </c>
      <c r="K2169" t="b">
        <v>0</v>
      </c>
      <c r="L2169">
        <v>185</v>
      </c>
      <c r="M2169" t="b">
        <v>1</v>
      </c>
      <c r="N2169" t="s">
        <v>8294</v>
      </c>
      <c r="O2169" s="5">
        <f>((E2169/D2169) *100)</f>
        <v>252.54</v>
      </c>
      <c r="P2169" s="6">
        <f>IF(L2169 = 0, 0, E2169/L2169)</f>
        <v>68.254054054054052</v>
      </c>
      <c r="Q2169" t="str">
        <f>MID(N2169,1,FIND("/",N2169,1)-1)</f>
        <v>technology</v>
      </c>
      <c r="R2169" t="str">
        <f>MID(N2169,FIND("/",N2169,1)+1,LEN(N2169))</f>
        <v>hardware</v>
      </c>
      <c r="S2169" s="10">
        <f>(((J2169/60)/60)/24)+DATE(1970,1,1)+(-5/24)</f>
        <v>42704.64876157407</v>
      </c>
      <c r="T2169" s="10">
        <f>(((I2169/60)/60)/24)+DATE(1970,1,1)+(-5/24)</f>
        <v>42764.64876157407</v>
      </c>
    </row>
    <row r="2170" spans="1:20" ht="43.2" hidden="1" x14ac:dyDescent="0.3">
      <c r="A2170">
        <v>2061</v>
      </c>
      <c r="B2170" s="3" t="s">
        <v>2061</v>
      </c>
      <c r="C2170" s="3" t="s">
        <v>6170</v>
      </c>
      <c r="D2170">
        <v>5000</v>
      </c>
      <c r="E2170">
        <v>5396</v>
      </c>
      <c r="F2170" t="s">
        <v>8218</v>
      </c>
      <c r="G2170" t="s">
        <v>8223</v>
      </c>
      <c r="H2170" t="s">
        <v>8245</v>
      </c>
      <c r="I2170">
        <v>1483208454</v>
      </c>
      <c r="J2170">
        <v>1480616454</v>
      </c>
      <c r="K2170" t="b">
        <v>0</v>
      </c>
      <c r="L2170">
        <v>35</v>
      </c>
      <c r="M2170" t="b">
        <v>1</v>
      </c>
      <c r="N2170" t="s">
        <v>8294</v>
      </c>
      <c r="O2170" s="5">
        <f>((E2170/D2170) *100)</f>
        <v>107.91999999999999</v>
      </c>
      <c r="P2170" s="6">
        <f>IF(L2170 = 0, 0, E2170/L2170)</f>
        <v>154.17142857142858</v>
      </c>
      <c r="Q2170" t="str">
        <f>MID(N2170,1,FIND("/",N2170,1)-1)</f>
        <v>technology</v>
      </c>
      <c r="R2170" t="str">
        <f>MID(N2170,FIND("/",N2170,1)+1,LEN(N2170))</f>
        <v>hardware</v>
      </c>
      <c r="S2170" s="10">
        <f>(((J2170/60)/60)/24)+DATE(1970,1,1)+(-5/24)</f>
        <v>42705.556180555555</v>
      </c>
      <c r="T2170" s="10">
        <f>(((I2170/60)/60)/24)+DATE(1970,1,1)+(-5/24)</f>
        <v>42735.556180555555</v>
      </c>
    </row>
    <row r="2171" spans="1:20" hidden="1" x14ac:dyDescent="0.3">
      <c r="A2171">
        <v>1456</v>
      </c>
      <c r="B2171" s="3" t="s">
        <v>1456</v>
      </c>
      <c r="C2171" s="3" t="s">
        <v>5565</v>
      </c>
      <c r="D2171">
        <v>5000</v>
      </c>
      <c r="E2171">
        <v>145</v>
      </c>
      <c r="F2171" t="s">
        <v>8219</v>
      </c>
      <c r="G2171" t="s">
        <v>8236</v>
      </c>
      <c r="H2171" t="s">
        <v>8248</v>
      </c>
      <c r="I2171">
        <v>1483459365</v>
      </c>
      <c r="J2171">
        <v>1480867365</v>
      </c>
      <c r="K2171" t="b">
        <v>0</v>
      </c>
      <c r="L2171">
        <v>3</v>
      </c>
      <c r="M2171" t="b">
        <v>0</v>
      </c>
      <c r="N2171" t="s">
        <v>8286</v>
      </c>
      <c r="O2171" s="5">
        <f>((E2171/D2171) *100)</f>
        <v>2.9000000000000004</v>
      </c>
      <c r="P2171" s="6">
        <f>IF(L2171 = 0, 0, E2171/L2171)</f>
        <v>48.333333333333336</v>
      </c>
      <c r="Q2171" t="str">
        <f>MID(N2171,1,FIND("/",N2171,1)-1)</f>
        <v>publishing</v>
      </c>
      <c r="R2171" t="str">
        <f>MID(N2171,FIND("/",N2171,1)+1,LEN(N2171))</f>
        <v>translations</v>
      </c>
      <c r="S2171" s="10">
        <f>(((J2171/60)/60)/24)+DATE(1970,1,1)+(-5/24)</f>
        <v>42708.460243055553</v>
      </c>
      <c r="T2171" s="10">
        <f>(((I2171/60)/60)/24)+DATE(1970,1,1)+(-5/24)</f>
        <v>42738.460243055553</v>
      </c>
    </row>
    <row r="2172" spans="1:20" ht="57.6" hidden="1" x14ac:dyDescent="0.3">
      <c r="A2172">
        <v>1012</v>
      </c>
      <c r="B2172" s="3" t="s">
        <v>1012</v>
      </c>
      <c r="C2172" s="3" t="s">
        <v>5121</v>
      </c>
      <c r="D2172">
        <v>5000</v>
      </c>
      <c r="E2172">
        <v>1076751.05</v>
      </c>
      <c r="F2172" t="s">
        <v>8219</v>
      </c>
      <c r="G2172" t="s">
        <v>8223</v>
      </c>
      <c r="H2172" t="s">
        <v>8245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8272</v>
      </c>
      <c r="O2172" s="5">
        <f>((E2172/D2172) *100)</f>
        <v>21535.021000000001</v>
      </c>
      <c r="P2172" s="6">
        <f>IF(L2172 = 0, 0, E2172/L2172)</f>
        <v>1389.3561935483872</v>
      </c>
      <c r="Q2172" t="str">
        <f>MID(N2172,1,FIND("/",N2172,1)-1)</f>
        <v>technology</v>
      </c>
      <c r="R2172" t="str">
        <f>MID(N2172,FIND("/",N2172,1)+1,LEN(N2172))</f>
        <v>wearables</v>
      </c>
      <c r="S2172" s="10">
        <f>(((J2172/60)/60)/24)+DATE(1970,1,1)+(-5/24)</f>
        <v>42714.232083333329</v>
      </c>
      <c r="T2172" s="10">
        <f>(((I2172/60)/60)/24)+DATE(1970,1,1)+(-5/24)</f>
        <v>42759.232083333329</v>
      </c>
    </row>
    <row r="2173" spans="1:20" ht="57.6" hidden="1" x14ac:dyDescent="0.3">
      <c r="A2173">
        <v>1001</v>
      </c>
      <c r="B2173" s="3" t="s">
        <v>1001</v>
      </c>
      <c r="C2173" s="3" t="s">
        <v>5110</v>
      </c>
      <c r="D2173">
        <v>5000</v>
      </c>
      <c r="E2173">
        <v>5200</v>
      </c>
      <c r="F2173" t="s">
        <v>8219</v>
      </c>
      <c r="G2173" t="s">
        <v>8224</v>
      </c>
      <c r="H2173" t="s">
        <v>8246</v>
      </c>
      <c r="I2173">
        <v>1485796613</v>
      </c>
      <c r="J2173">
        <v>1481908613</v>
      </c>
      <c r="K2173" t="b">
        <v>0</v>
      </c>
      <c r="L2173">
        <v>4</v>
      </c>
      <c r="M2173" t="b">
        <v>0</v>
      </c>
      <c r="N2173" t="s">
        <v>8272</v>
      </c>
      <c r="O2173" s="5">
        <f>((E2173/D2173) *100)</f>
        <v>104</v>
      </c>
      <c r="P2173" s="6">
        <f>IF(L2173 = 0, 0, E2173/L2173)</f>
        <v>1300</v>
      </c>
      <c r="Q2173" t="str">
        <f>MID(N2173,1,FIND("/",N2173,1)-1)</f>
        <v>technology</v>
      </c>
      <c r="R2173" t="str">
        <f>MID(N2173,FIND("/",N2173,1)+1,LEN(N2173))</f>
        <v>wearables</v>
      </c>
      <c r="S2173" s="10">
        <f>(((J2173/60)/60)/24)+DATE(1970,1,1)+(-5/24)</f>
        <v>42720.511724537035</v>
      </c>
      <c r="T2173" s="10">
        <f>(((I2173/60)/60)/24)+DATE(1970,1,1)+(-5/24)</f>
        <v>42765.511724537035</v>
      </c>
    </row>
    <row r="2174" spans="1:20" ht="43.2" hidden="1" x14ac:dyDescent="0.3">
      <c r="A2174">
        <v>166</v>
      </c>
      <c r="B2174" s="3" t="s">
        <v>167</v>
      </c>
      <c r="C2174" s="3" t="s">
        <v>4275</v>
      </c>
      <c r="D2174">
        <v>5000</v>
      </c>
      <c r="E2174">
        <v>3000</v>
      </c>
      <c r="F2174" t="s">
        <v>8220</v>
      </c>
      <c r="G2174" t="s">
        <v>8223</v>
      </c>
      <c r="H2174" t="s">
        <v>8245</v>
      </c>
      <c r="I2174">
        <v>1484531362</v>
      </c>
      <c r="J2174">
        <v>1481939362</v>
      </c>
      <c r="K2174" t="b">
        <v>0</v>
      </c>
      <c r="L2174">
        <v>1</v>
      </c>
      <c r="M2174" t="b">
        <v>0</v>
      </c>
      <c r="N2174" t="s">
        <v>8267</v>
      </c>
      <c r="O2174" s="5">
        <f>((E2174/D2174) *100)</f>
        <v>60</v>
      </c>
      <c r="P2174" s="6">
        <f>IF(L2174 = 0, 0, E2174/L2174)</f>
        <v>3000</v>
      </c>
      <c r="Q2174" t="str">
        <f>MID(N2174,1,FIND("/",N2174,1)-1)</f>
        <v>film &amp; video</v>
      </c>
      <c r="R2174" t="str">
        <f>MID(N2174,FIND("/",N2174,1)+1,LEN(N2174))</f>
        <v>drama</v>
      </c>
      <c r="S2174" s="10">
        <f>(((J2174/60)/60)/24)+DATE(1970,1,1)+(-5/24)</f>
        <v>42720.867615740739</v>
      </c>
      <c r="T2174" s="10">
        <f>(((I2174/60)/60)/24)+DATE(1970,1,1)+(-5/24)</f>
        <v>42750.867615740739</v>
      </c>
    </row>
    <row r="2175" spans="1:20" ht="43.2" hidden="1" x14ac:dyDescent="0.3">
      <c r="A2175">
        <v>92</v>
      </c>
      <c r="B2175" s="3" t="s">
        <v>94</v>
      </c>
      <c r="C2175" s="3" t="s">
        <v>4202</v>
      </c>
      <c r="D2175">
        <v>5000</v>
      </c>
      <c r="E2175">
        <v>5260</v>
      </c>
      <c r="F2175" t="s">
        <v>8218</v>
      </c>
      <c r="G2175" t="s">
        <v>8228</v>
      </c>
      <c r="H2175" t="s">
        <v>8250</v>
      </c>
      <c r="I2175">
        <v>1485936000</v>
      </c>
      <c r="J2175">
        <v>1481949983</v>
      </c>
      <c r="K2175" t="b">
        <v>0</v>
      </c>
      <c r="L2175">
        <v>43</v>
      </c>
      <c r="M2175" t="b">
        <v>1</v>
      </c>
      <c r="N2175" t="s">
        <v>8265</v>
      </c>
      <c r="O2175" s="5">
        <f>((E2175/D2175) *100)</f>
        <v>105.2</v>
      </c>
      <c r="P2175" s="6">
        <f>IF(L2175 = 0, 0, E2175/L2175)</f>
        <v>122.32558139534883</v>
      </c>
      <c r="Q2175" t="str">
        <f>MID(N2175,1,FIND("/",N2175,1)-1)</f>
        <v>film &amp; video</v>
      </c>
      <c r="R2175" t="str">
        <f>MID(N2175,FIND("/",N2175,1)+1,LEN(N2175))</f>
        <v>shorts</v>
      </c>
      <c r="S2175" s="10">
        <f>(((J2175/60)/60)/24)+DATE(1970,1,1)+(-5/24)</f>
        <v>42720.990543981483</v>
      </c>
      <c r="T2175" s="10">
        <f>(((I2175/60)/60)/24)+DATE(1970,1,1)+(-5/24)</f>
        <v>42767.124999999993</v>
      </c>
    </row>
    <row r="2176" spans="1:20" ht="57.6" hidden="1" x14ac:dyDescent="0.3">
      <c r="A2176">
        <v>970</v>
      </c>
      <c r="B2176" s="3" t="s">
        <v>970</v>
      </c>
      <c r="C2176" s="3" t="s">
        <v>5079</v>
      </c>
      <c r="D2176">
        <v>5000</v>
      </c>
      <c r="E2176">
        <v>2296</v>
      </c>
      <c r="F2176" t="s">
        <v>8220</v>
      </c>
      <c r="G2176" t="s">
        <v>8228</v>
      </c>
      <c r="H2176" t="s">
        <v>8250</v>
      </c>
      <c r="I2176">
        <v>1485147540</v>
      </c>
      <c r="J2176">
        <v>1481951853</v>
      </c>
      <c r="K2176" t="b">
        <v>0</v>
      </c>
      <c r="L2176">
        <v>14</v>
      </c>
      <c r="M2176" t="b">
        <v>0</v>
      </c>
      <c r="N2176" t="s">
        <v>8272</v>
      </c>
      <c r="O2176" s="5">
        <f>((E2176/D2176) *100)</f>
        <v>45.92</v>
      </c>
      <c r="P2176" s="6">
        <f>IF(L2176 = 0, 0, E2176/L2176)</f>
        <v>164</v>
      </c>
      <c r="Q2176" t="str">
        <f>MID(N2176,1,FIND("/",N2176,1)-1)</f>
        <v>technology</v>
      </c>
      <c r="R2176" t="str">
        <f>MID(N2176,FIND("/",N2176,1)+1,LEN(N2176))</f>
        <v>wearables</v>
      </c>
      <c r="S2176" s="10">
        <f>(((J2176/60)/60)/24)+DATE(1970,1,1)+(-5/24)</f>
        <v>42721.012187499997</v>
      </c>
      <c r="T2176" s="10">
        <f>(((I2176/60)/60)/24)+DATE(1970,1,1)+(-5/24)</f>
        <v>42757.999305555553</v>
      </c>
    </row>
    <row r="2177" spans="1:20" ht="43.2" hidden="1" x14ac:dyDescent="0.3">
      <c r="A2177">
        <v>2874</v>
      </c>
      <c r="B2177" s="3" t="s">
        <v>2873</v>
      </c>
      <c r="C2177" s="3" t="s">
        <v>6983</v>
      </c>
      <c r="D2177">
        <v>5000</v>
      </c>
      <c r="E2177">
        <v>271</v>
      </c>
      <c r="F2177" t="s">
        <v>8220</v>
      </c>
      <c r="G2177" t="s">
        <v>8223</v>
      </c>
      <c r="H2177" t="s">
        <v>8245</v>
      </c>
      <c r="I2177">
        <v>1484684186</v>
      </c>
      <c r="J2177">
        <v>1482092186</v>
      </c>
      <c r="K2177" t="b">
        <v>0</v>
      </c>
      <c r="L2177">
        <v>3</v>
      </c>
      <c r="M2177" t="b">
        <v>0</v>
      </c>
      <c r="N2177" t="s">
        <v>8270</v>
      </c>
      <c r="O2177" s="5">
        <f>((E2177/D2177) *100)</f>
        <v>5.42</v>
      </c>
      <c r="P2177" s="6">
        <f>IF(L2177 = 0, 0, E2177/L2177)</f>
        <v>90.333333333333329</v>
      </c>
      <c r="Q2177" t="str">
        <f>MID(N2177,1,FIND("/",N2177,1)-1)</f>
        <v>theater</v>
      </c>
      <c r="R2177" t="str">
        <f>MID(N2177,FIND("/",N2177,1)+1,LEN(N2177))</f>
        <v>plays</v>
      </c>
      <c r="S2177" s="10">
        <f>(((J2177/60)/60)/24)+DATE(1970,1,1)+(-5/24)</f>
        <v>42722.636412037034</v>
      </c>
      <c r="T2177" s="10">
        <f>(((I2177/60)/60)/24)+DATE(1970,1,1)+(-5/24)</f>
        <v>42752.636412037034</v>
      </c>
    </row>
    <row r="2178" spans="1:20" ht="28.8" hidden="1" x14ac:dyDescent="0.3">
      <c r="A2178">
        <v>1757</v>
      </c>
      <c r="B2178" s="3" t="s">
        <v>1757</v>
      </c>
      <c r="C2178" s="3" t="s">
        <v>5866</v>
      </c>
      <c r="D2178">
        <v>5000</v>
      </c>
      <c r="E2178">
        <v>5800</v>
      </c>
      <c r="F2178" t="s">
        <v>8218</v>
      </c>
      <c r="G2178" t="s">
        <v>8223</v>
      </c>
      <c r="H2178" t="s">
        <v>8245</v>
      </c>
      <c r="I2178">
        <v>1485631740</v>
      </c>
      <c r="J2178">
        <v>1483041083</v>
      </c>
      <c r="K2178" t="b">
        <v>0</v>
      </c>
      <c r="L2178">
        <v>14</v>
      </c>
      <c r="M2178" t="b">
        <v>1</v>
      </c>
      <c r="N2178" t="s">
        <v>8284</v>
      </c>
      <c r="O2178" s="5">
        <f>((E2178/D2178) *100)</f>
        <v>115.99999999999999</v>
      </c>
      <c r="P2178" s="6">
        <f>IF(L2178 = 0, 0, E2178/L2178)</f>
        <v>414.28571428571428</v>
      </c>
      <c r="Q2178" t="str">
        <f>MID(N2178,1,FIND("/",N2178,1)-1)</f>
        <v>photography</v>
      </c>
      <c r="R2178" t="str">
        <f>MID(N2178,FIND("/",N2178,1)+1,LEN(N2178))</f>
        <v>photobooks</v>
      </c>
      <c r="S2178" s="10">
        <f>(((J2178/60)/60)/24)+DATE(1970,1,1)+(-5/24)</f>
        <v>42733.619016203702</v>
      </c>
      <c r="T2178" s="10">
        <f>(((I2178/60)/60)/24)+DATE(1970,1,1)+(-5/24)</f>
        <v>42763.603472222218</v>
      </c>
    </row>
    <row r="2179" spans="1:20" ht="43.2" hidden="1" x14ac:dyDescent="0.3">
      <c r="A2179">
        <v>3656</v>
      </c>
      <c r="B2179" s="3" t="s">
        <v>3652</v>
      </c>
      <c r="C2179" s="3" t="s">
        <v>7765</v>
      </c>
      <c r="D2179">
        <v>5000</v>
      </c>
      <c r="E2179">
        <v>5291</v>
      </c>
      <c r="F2179" t="s">
        <v>8218</v>
      </c>
      <c r="G2179" t="s">
        <v>8239</v>
      </c>
      <c r="H2179" t="s">
        <v>8256</v>
      </c>
      <c r="I2179">
        <v>1485989940</v>
      </c>
      <c r="J2179">
        <v>1483393836</v>
      </c>
      <c r="K2179" t="b">
        <v>0</v>
      </c>
      <c r="L2179">
        <v>46</v>
      </c>
      <c r="M2179" t="b">
        <v>1</v>
      </c>
      <c r="N2179" t="s">
        <v>8270</v>
      </c>
      <c r="O2179" s="5">
        <f>((E2179/D2179) *100)</f>
        <v>105.82000000000001</v>
      </c>
      <c r="P2179" s="6">
        <f>IF(L2179 = 0, 0, E2179/L2179)</f>
        <v>115.02173913043478</v>
      </c>
      <c r="Q2179" t="str">
        <f>MID(N2179,1,FIND("/",N2179,1)-1)</f>
        <v>theater</v>
      </c>
      <c r="R2179" t="str">
        <f>MID(N2179,FIND("/",N2179,1)+1,LEN(N2179))</f>
        <v>plays</v>
      </c>
      <c r="S2179" s="10">
        <f>(((J2179/60)/60)/24)+DATE(1970,1,1)+(-5/24)</f>
        <v>42737.70180555556</v>
      </c>
      <c r="T2179" s="10">
        <f>(((I2179/60)/60)/24)+DATE(1970,1,1)+(-5/24)</f>
        <v>42767.749305555553</v>
      </c>
    </row>
    <row r="2180" spans="1:20" ht="43.2" hidden="1" x14ac:dyDescent="0.3">
      <c r="A2180">
        <v>550</v>
      </c>
      <c r="B2180" s="3" t="s">
        <v>550</v>
      </c>
      <c r="C2180" s="3" t="s">
        <v>4659</v>
      </c>
      <c r="D2180">
        <v>5000</v>
      </c>
      <c r="E2180">
        <v>35</v>
      </c>
      <c r="F2180" t="s">
        <v>8220</v>
      </c>
      <c r="G2180" t="s">
        <v>8228</v>
      </c>
      <c r="H2180" t="s">
        <v>8250</v>
      </c>
      <c r="I2180">
        <v>1485838800</v>
      </c>
      <c r="J2180">
        <v>1484756245</v>
      </c>
      <c r="K2180" t="b">
        <v>0</v>
      </c>
      <c r="L2180">
        <v>4</v>
      </c>
      <c r="M2180" t="b">
        <v>0</v>
      </c>
      <c r="N2180" t="s">
        <v>8271</v>
      </c>
      <c r="O2180" s="5">
        <f>((E2180/D2180) *100)</f>
        <v>0.70000000000000007</v>
      </c>
      <c r="P2180" s="6">
        <f>IF(L2180 = 0, 0, E2180/L2180)</f>
        <v>8.75</v>
      </c>
      <c r="Q2180" t="str">
        <f>MID(N2180,1,FIND("/",N2180,1)-1)</f>
        <v>technology</v>
      </c>
      <c r="R2180" t="str">
        <f>MID(N2180,FIND("/",N2180,1)+1,LEN(N2180))</f>
        <v>web</v>
      </c>
      <c r="S2180" s="10">
        <f>(((J2180/60)/60)/24)+DATE(1970,1,1)+(-5/24)</f>
        <v>42753.47042824074</v>
      </c>
      <c r="T2180" s="10">
        <f>(((I2180/60)/60)/24)+DATE(1970,1,1)+(-5/24)</f>
        <v>42765.999999999993</v>
      </c>
    </row>
    <row r="2181" spans="1:20" ht="43.2" hidden="1" x14ac:dyDescent="0.3">
      <c r="A2181">
        <v>616</v>
      </c>
      <c r="B2181" s="3" t="s">
        <v>616</v>
      </c>
      <c r="C2181" s="3" t="s">
        <v>4725</v>
      </c>
      <c r="D2181">
        <v>5000</v>
      </c>
      <c r="E2181">
        <v>0</v>
      </c>
      <c r="F2181" t="s">
        <v>8219</v>
      </c>
      <c r="G2181" t="s">
        <v>8229</v>
      </c>
      <c r="H2181" t="s">
        <v>8248</v>
      </c>
      <c r="I2181">
        <v>1488013307</v>
      </c>
      <c r="J2181">
        <v>1485421307</v>
      </c>
      <c r="K2181" t="b">
        <v>0</v>
      </c>
      <c r="L2181">
        <v>0</v>
      </c>
      <c r="M2181" t="b">
        <v>0</v>
      </c>
      <c r="N2181" t="s">
        <v>8271</v>
      </c>
      <c r="O2181" s="5">
        <f>((E2181/D2181) *100)</f>
        <v>0</v>
      </c>
      <c r="P2181" s="6">
        <f>IF(L2181 = 0, 0, E2181/L2181)</f>
        <v>0</v>
      </c>
      <c r="Q2181" t="str">
        <f>MID(N2181,1,FIND("/",N2181,1)-1)</f>
        <v>technology</v>
      </c>
      <c r="R2181" t="str">
        <f>MID(N2181,FIND("/",N2181,1)+1,LEN(N2181))</f>
        <v>web</v>
      </c>
      <c r="S2181" s="10">
        <f>(((J2181/60)/60)/24)+DATE(1970,1,1)+(-5/24)</f>
        <v>42761.167905092596</v>
      </c>
      <c r="T2181" s="10">
        <f>(((I2181/60)/60)/24)+DATE(1970,1,1)+(-5/24)</f>
        <v>42791.167905092596</v>
      </c>
    </row>
    <row r="2182" spans="1:20" ht="43.2" hidden="1" x14ac:dyDescent="0.3">
      <c r="A2182">
        <v>3233</v>
      </c>
      <c r="B2182" s="3" t="s">
        <v>3232</v>
      </c>
      <c r="C2182" s="3" t="s">
        <v>7342</v>
      </c>
      <c r="D2182">
        <v>5000</v>
      </c>
      <c r="E2182">
        <v>5940</v>
      </c>
      <c r="F2182" t="s">
        <v>8218</v>
      </c>
      <c r="G2182" t="s">
        <v>8223</v>
      </c>
      <c r="H2182" t="s">
        <v>8245</v>
      </c>
      <c r="I2182">
        <v>1488482355</v>
      </c>
      <c r="J2182">
        <v>1485890355</v>
      </c>
      <c r="K2182" t="b">
        <v>0</v>
      </c>
      <c r="L2182">
        <v>61</v>
      </c>
      <c r="M2182" t="b">
        <v>1</v>
      </c>
      <c r="N2182" t="s">
        <v>8270</v>
      </c>
      <c r="O2182" s="5">
        <f>((E2182/D2182) *100)</f>
        <v>118.8</v>
      </c>
      <c r="P2182" s="6">
        <f>IF(L2182 = 0, 0, E2182/L2182)</f>
        <v>97.377049180327873</v>
      </c>
      <c r="Q2182" t="str">
        <f>MID(N2182,1,FIND("/",N2182,1)-1)</f>
        <v>theater</v>
      </c>
      <c r="R2182" t="str">
        <f>MID(N2182,FIND("/",N2182,1)+1,LEN(N2182))</f>
        <v>plays</v>
      </c>
      <c r="S2182" s="10">
        <f>(((J2182/60)/60)/24)+DATE(1970,1,1)+(-5/24)</f>
        <v>42766.596701388888</v>
      </c>
      <c r="T2182" s="10">
        <f>(((I2182/60)/60)/24)+DATE(1970,1,1)+(-5/24)</f>
        <v>42796.596701388888</v>
      </c>
    </row>
    <row r="2183" spans="1:20" ht="43.2" hidden="1" x14ac:dyDescent="0.3">
      <c r="A2183">
        <v>186</v>
      </c>
      <c r="B2183" s="3" t="s">
        <v>187</v>
      </c>
      <c r="C2183" s="3" t="s">
        <v>4295</v>
      </c>
      <c r="D2183">
        <v>5000</v>
      </c>
      <c r="E2183">
        <v>0</v>
      </c>
      <c r="F2183" t="s">
        <v>8220</v>
      </c>
      <c r="G2183" t="s">
        <v>8223</v>
      </c>
      <c r="H2183" t="s">
        <v>8245</v>
      </c>
      <c r="I2183">
        <v>1488571200</v>
      </c>
      <c r="J2183">
        <v>1485977434</v>
      </c>
      <c r="K2183" t="b">
        <v>0</v>
      </c>
      <c r="L2183">
        <v>0</v>
      </c>
      <c r="M2183" t="b">
        <v>0</v>
      </c>
      <c r="N2183" t="s">
        <v>8267</v>
      </c>
      <c r="O2183" s="5">
        <f>((E2183/D2183) *100)</f>
        <v>0</v>
      </c>
      <c r="P2183" s="6">
        <f>IF(L2183 = 0, 0, E2183/L2183)</f>
        <v>0</v>
      </c>
      <c r="Q2183" t="str">
        <f>MID(N2183,1,FIND("/",N2183,1)-1)</f>
        <v>film &amp; video</v>
      </c>
      <c r="R2183" t="str">
        <f>MID(N2183,FIND("/",N2183,1)+1,LEN(N2183))</f>
        <v>drama</v>
      </c>
      <c r="S2183" s="10">
        <f>(((J2183/60)/60)/24)+DATE(1970,1,1)+(-5/24)</f>
        <v>42767.604560185187</v>
      </c>
      <c r="T2183" s="10">
        <f>(((I2183/60)/60)/24)+DATE(1970,1,1)+(-5/24)</f>
        <v>42797.624999999993</v>
      </c>
    </row>
    <row r="2184" spans="1:20" ht="43.2" hidden="1" x14ac:dyDescent="0.3">
      <c r="A2184">
        <v>1692</v>
      </c>
      <c r="B2184" s="3" t="s">
        <v>1692</v>
      </c>
      <c r="C2184" s="3" t="s">
        <v>5801</v>
      </c>
      <c r="D2184">
        <v>5000</v>
      </c>
      <c r="E2184">
        <v>2390</v>
      </c>
      <c r="F2184" t="s">
        <v>8221</v>
      </c>
      <c r="G2184" t="s">
        <v>8223</v>
      </c>
      <c r="H2184" t="s">
        <v>8245</v>
      </c>
      <c r="I2184">
        <v>1490572740</v>
      </c>
      <c r="J2184">
        <v>1487734667</v>
      </c>
      <c r="K2184" t="b">
        <v>0</v>
      </c>
      <c r="L2184">
        <v>15</v>
      </c>
      <c r="M2184" t="b">
        <v>0</v>
      </c>
      <c r="N2184" t="s">
        <v>8292</v>
      </c>
      <c r="O2184" s="5">
        <f>((E2184/D2184) *100)</f>
        <v>47.8</v>
      </c>
      <c r="P2184" s="6">
        <f>IF(L2184 = 0, 0, E2184/L2184)</f>
        <v>159.33333333333334</v>
      </c>
      <c r="Q2184" t="str">
        <f>MID(N2184,1,FIND("/",N2184,1)-1)</f>
        <v>music</v>
      </c>
      <c r="R2184" t="str">
        <f>MID(N2184,FIND("/",N2184,1)+1,LEN(N2184))</f>
        <v>faith</v>
      </c>
      <c r="S2184" s="10">
        <f>(((J2184/60)/60)/24)+DATE(1970,1,1)+(-5/24)</f>
        <v>42787.94290509259</v>
      </c>
      <c r="T2184" s="10">
        <f>(((I2184/60)/60)/24)+DATE(1970,1,1)+(-5/24)</f>
        <v>42820.790972222218</v>
      </c>
    </row>
    <row r="2185" spans="1:20" ht="43.2" hidden="1" x14ac:dyDescent="0.3">
      <c r="A2185">
        <v>1686</v>
      </c>
      <c r="B2185" s="3" t="s">
        <v>1686</v>
      </c>
      <c r="C2185" s="3" t="s">
        <v>5795</v>
      </c>
      <c r="D2185">
        <v>5000</v>
      </c>
      <c r="E2185">
        <v>18</v>
      </c>
      <c r="F2185" t="s">
        <v>8221</v>
      </c>
      <c r="G2185" t="s">
        <v>8228</v>
      </c>
      <c r="H2185" t="s">
        <v>8250</v>
      </c>
      <c r="I2185">
        <v>1493320519</v>
      </c>
      <c r="J2185">
        <v>1488140119</v>
      </c>
      <c r="K2185" t="b">
        <v>0</v>
      </c>
      <c r="L2185">
        <v>1</v>
      </c>
      <c r="M2185" t="b">
        <v>0</v>
      </c>
      <c r="N2185" t="s">
        <v>8292</v>
      </c>
      <c r="O2185" s="5">
        <f>((E2185/D2185) *100)</f>
        <v>0.36</v>
      </c>
      <c r="P2185" s="6">
        <f>IF(L2185 = 0, 0, E2185/L2185)</f>
        <v>18</v>
      </c>
      <c r="Q2185" t="str">
        <f>MID(N2185,1,FIND("/",N2185,1)-1)</f>
        <v>music</v>
      </c>
      <c r="R2185" t="str">
        <f>MID(N2185,FIND("/",N2185,1)+1,LEN(N2185))</f>
        <v>faith</v>
      </c>
      <c r="S2185" s="10">
        <f>(((J2185/60)/60)/24)+DATE(1970,1,1)+(-5/24)</f>
        <v>42792.635636574072</v>
      </c>
      <c r="T2185" s="10">
        <f>(((I2185/60)/60)/24)+DATE(1970,1,1)+(-5/24)</f>
        <v>42852.593969907401</v>
      </c>
    </row>
    <row r="2186" spans="1:20" ht="43.2" hidden="1" x14ac:dyDescent="0.3">
      <c r="A2186">
        <v>1701</v>
      </c>
      <c r="B2186" s="3" t="s">
        <v>1701</v>
      </c>
      <c r="C2186" s="3" t="s">
        <v>5810</v>
      </c>
      <c r="D2186">
        <v>5050</v>
      </c>
      <c r="E2186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8292</v>
      </c>
      <c r="O2186" s="5">
        <f>((E2186/D2186) *100)</f>
        <v>0.19801980198019803</v>
      </c>
      <c r="P2186" s="6">
        <f>IF(L2186 = 0, 0, E2186/L2186)</f>
        <v>5</v>
      </c>
      <c r="Q2186" t="str">
        <f>MID(N2186,1,FIND("/",N2186,1)-1)</f>
        <v>music</v>
      </c>
      <c r="R2186" t="str">
        <f>MID(N2186,FIND("/",N2186,1)+1,LEN(N2186))</f>
        <v>faith</v>
      </c>
      <c r="S2186" s="10">
        <f>(((J2186/60)/60)/24)+DATE(1970,1,1)+(-5/24)</f>
        <v>41989.456076388888</v>
      </c>
      <c r="T2186" s="10">
        <f>(((I2186/60)/60)/24)+DATE(1970,1,1)+(-5/24)</f>
        <v>42019.456076388888</v>
      </c>
    </row>
    <row r="2187" spans="1:20" ht="43.2" hidden="1" x14ac:dyDescent="0.3">
      <c r="A2187">
        <v>1699</v>
      </c>
      <c r="B2187" s="3" t="s">
        <v>1699</v>
      </c>
      <c r="C2187" s="3" t="s">
        <v>5808</v>
      </c>
      <c r="D2187">
        <v>5105</v>
      </c>
      <c r="E218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8292</v>
      </c>
      <c r="O2187" s="5">
        <f>((E2187/D2187) *100)</f>
        <v>4.2311459353574925</v>
      </c>
      <c r="P2187" s="6">
        <f>IF(L2187 = 0, 0, E2187/L2187)</f>
        <v>54</v>
      </c>
      <c r="Q2187" t="str">
        <f>MID(N2187,1,FIND("/",N2187,1)-1)</f>
        <v>music</v>
      </c>
      <c r="R2187" t="str">
        <f>MID(N2187,FIND("/",N2187,1)+1,LEN(N2187))</f>
        <v>faith</v>
      </c>
      <c r="S2187" s="10">
        <f>(((J2187/60)/60)/24)+DATE(1970,1,1)+(-5/24)</f>
        <v>42806.655613425923</v>
      </c>
      <c r="T2187" s="10">
        <f>(((I2187/60)/60)/24)+DATE(1970,1,1)+(-5/24)</f>
        <v>42836.655613425923</v>
      </c>
    </row>
    <row r="2188" spans="1:20" ht="43.2" hidden="1" x14ac:dyDescent="0.3">
      <c r="A2188">
        <v>1163</v>
      </c>
      <c r="B2188" s="3" t="s">
        <v>1163</v>
      </c>
      <c r="C2188" s="3" t="s">
        <v>5272</v>
      </c>
      <c r="D2188">
        <v>5200</v>
      </c>
      <c r="E218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8283</v>
      </c>
      <c r="O2188" s="5">
        <f>((E2188/D2188) *100)</f>
        <v>0</v>
      </c>
      <c r="P2188" s="6">
        <f>IF(L2188 = 0, 0, E2188/L2188)</f>
        <v>0</v>
      </c>
      <c r="Q2188" t="str">
        <f>MID(N2188,1,FIND("/",N2188,1)-1)</f>
        <v>food</v>
      </c>
      <c r="R2188" t="str">
        <f>MID(N2188,FIND("/",N2188,1)+1,LEN(N2188))</f>
        <v>food trucks</v>
      </c>
      <c r="S2188" s="10">
        <f>(((J2188/60)/60)/24)+DATE(1970,1,1)+(-5/24)</f>
        <v>41830.515277777777</v>
      </c>
      <c r="T2188" s="10">
        <f>(((I2188/60)/60)/24)+DATE(1970,1,1)+(-5/24)</f>
        <v>41860.515277777777</v>
      </c>
    </row>
    <row r="2189" spans="1:20" ht="57.6" hidden="1" x14ac:dyDescent="0.3">
      <c r="A2189">
        <v>1932</v>
      </c>
      <c r="B2189" s="3" t="s">
        <v>1932</v>
      </c>
      <c r="C2189" s="3" t="s">
        <v>6041</v>
      </c>
      <c r="D2189">
        <v>5250</v>
      </c>
      <c r="E2189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8278</v>
      </c>
      <c r="O2189" s="5">
        <f>((E2189/D2189) *100)</f>
        <v>106.99047619047619</v>
      </c>
      <c r="P2189" s="6">
        <f>IF(L2189 = 0, 0, E2189/L2189)</f>
        <v>70.212500000000006</v>
      </c>
      <c r="Q2189" t="str">
        <f>MID(N2189,1,FIND("/",N2189,1)-1)</f>
        <v>music</v>
      </c>
      <c r="R2189" t="str">
        <f>MID(N2189,FIND("/",N2189,1)+1,LEN(N2189))</f>
        <v>indie rock</v>
      </c>
      <c r="S2189" s="10">
        <f>(((J2189/60)/60)/24)+DATE(1970,1,1)+(-5/24)</f>
        <v>40911.601539351846</v>
      </c>
      <c r="T2189" s="10">
        <f>(((I2189/60)/60)/24)+DATE(1970,1,1)+(-5/24)</f>
        <v>40932.601539351846</v>
      </c>
    </row>
    <row r="2190" spans="1:20" ht="43.2" hidden="1" x14ac:dyDescent="0.3">
      <c r="A2190">
        <v>33</v>
      </c>
      <c r="B2190" s="3" t="s">
        <v>35</v>
      </c>
      <c r="C2190" s="3" t="s">
        <v>4143</v>
      </c>
      <c r="D2190">
        <v>5250</v>
      </c>
      <c r="E2190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8264</v>
      </c>
      <c r="O2190" s="5">
        <f>((E2190/D2190) *100)</f>
        <v>102.0952380952381</v>
      </c>
      <c r="P2190" s="6">
        <f>IF(L2190 = 0, 0, E2190/L2190)</f>
        <v>83.75</v>
      </c>
      <c r="Q2190" t="str">
        <f>MID(N2190,1,FIND("/",N2190,1)-1)</f>
        <v>film &amp; video</v>
      </c>
      <c r="R2190" t="str">
        <f>MID(N2190,FIND("/",N2190,1)+1,LEN(N2190))</f>
        <v>television</v>
      </c>
      <c r="S2190" s="10">
        <f>(((J2190/60)/60)/24)+DATE(1970,1,1)+(-5/24)</f>
        <v>42286.452557870369</v>
      </c>
      <c r="T2190" s="10">
        <f>(((I2190/60)/60)/24)+DATE(1970,1,1)+(-5/24)</f>
        <v>42316.49422453704</v>
      </c>
    </row>
    <row r="2191" spans="1:20" hidden="1" x14ac:dyDescent="0.3">
      <c r="A2191">
        <v>1032</v>
      </c>
      <c r="B2191" s="3" t="s">
        <v>1032</v>
      </c>
      <c r="C2191" s="3" t="s">
        <v>5141</v>
      </c>
      <c r="D2191">
        <v>5400</v>
      </c>
      <c r="E2191">
        <v>5858.84</v>
      </c>
      <c r="F2191" t="s">
        <v>8218</v>
      </c>
      <c r="G2191" t="s">
        <v>8223</v>
      </c>
      <c r="H2191" t="s">
        <v>8245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8279</v>
      </c>
      <c r="O2191" s="5">
        <f>((E2191/D2191) *100)</f>
        <v>108.49703703703703</v>
      </c>
      <c r="P2191" s="6">
        <f>IF(L2191 = 0, 0, E2191/L2191)</f>
        <v>61.029583333333335</v>
      </c>
      <c r="Q2191" t="str">
        <f>MID(N2191,1,FIND("/",N2191,1)-1)</f>
        <v>music</v>
      </c>
      <c r="R2191" t="str">
        <f>MID(N2191,FIND("/",N2191,1)+1,LEN(N2191))</f>
        <v>electronic music</v>
      </c>
      <c r="S2191" s="10">
        <f>(((J2191/60)/60)/24)+DATE(1970,1,1)+(-5/24)</f>
        <v>42514.458622685182</v>
      </c>
      <c r="T2191" s="10">
        <f>(((I2191/60)/60)/24)+DATE(1970,1,1)+(-5/24)</f>
        <v>42544.458622685182</v>
      </c>
    </row>
    <row r="2192" spans="1:20" ht="43.2" hidden="1" x14ac:dyDescent="0.3">
      <c r="A2192">
        <v>323</v>
      </c>
      <c r="B2192" s="3" t="s">
        <v>323</v>
      </c>
      <c r="C2192" s="3" t="s">
        <v>4432</v>
      </c>
      <c r="D2192">
        <v>5400</v>
      </c>
      <c r="E2192">
        <v>6646</v>
      </c>
      <c r="F2192" t="s">
        <v>8218</v>
      </c>
      <c r="G2192" t="s">
        <v>8223</v>
      </c>
      <c r="H2192" t="s">
        <v>8245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8268</v>
      </c>
      <c r="O2192" s="5">
        <f>((E2192/D2192) *100)</f>
        <v>123.07407407407408</v>
      </c>
      <c r="P2192" s="6">
        <f>IF(L2192 = 0, 0, E2192/L2192)</f>
        <v>114.58620689655173</v>
      </c>
      <c r="Q2192" t="str">
        <f>MID(N2192,1,FIND("/",N2192,1)-1)</f>
        <v>film &amp; video</v>
      </c>
      <c r="R2192" t="str">
        <f>MID(N2192,FIND("/",N2192,1)+1,LEN(N2192))</f>
        <v>documentary</v>
      </c>
      <c r="S2192" s="10">
        <f>(((J2192/60)/60)/24)+DATE(1970,1,1)+(-5/24)</f>
        <v>42697.113032407404</v>
      </c>
      <c r="T2192" s="10">
        <f>(((I2192/60)/60)/24)+DATE(1970,1,1)+(-5/24)</f>
        <v>42725.124305555553</v>
      </c>
    </row>
    <row r="2193" spans="1:20" ht="43.2" hidden="1" x14ac:dyDescent="0.3">
      <c r="A2193">
        <v>2188</v>
      </c>
      <c r="B2193" s="3" t="s">
        <v>2188</v>
      </c>
      <c r="C2193" s="3" t="s">
        <v>6297</v>
      </c>
      <c r="D2193">
        <v>5494</v>
      </c>
      <c r="E2193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8296</v>
      </c>
      <c r="O2193" s="5">
        <f>((E2193/D2193) *100)</f>
        <v>412.17692027666544</v>
      </c>
      <c r="P2193" s="6">
        <f>IF(L2193 = 0, 0, E2193/L2193)</f>
        <v>44.056420233463037</v>
      </c>
      <c r="Q2193" t="str">
        <f>MID(N2193,1,FIND("/",N2193,1)-1)</f>
        <v>games</v>
      </c>
      <c r="R2193" t="str">
        <f>MID(N2193,FIND("/",N2193,1)+1,LEN(N2193))</f>
        <v>tabletop games</v>
      </c>
      <c r="S2193" s="10">
        <f>(((J2193/60)/60)/24)+DATE(1970,1,1)+(-5/24)</f>
        <v>42633.377789351849</v>
      </c>
      <c r="T2193" s="10">
        <f>(((I2193/60)/60)/24)+DATE(1970,1,1)+(-5/24)</f>
        <v>42668.499999999993</v>
      </c>
    </row>
    <row r="2194" spans="1:20" ht="43.2" hidden="1" x14ac:dyDescent="0.3">
      <c r="A2194">
        <v>281</v>
      </c>
      <c r="B2194" s="3" t="s">
        <v>281</v>
      </c>
      <c r="C2194" s="3" t="s">
        <v>4390</v>
      </c>
      <c r="D2194">
        <v>5500</v>
      </c>
      <c r="E2194">
        <v>6632.32</v>
      </c>
      <c r="F2194" t="s">
        <v>8218</v>
      </c>
      <c r="G2194" t="s">
        <v>8223</v>
      </c>
      <c r="H2194" t="s">
        <v>8245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8268</v>
      </c>
      <c r="O2194" s="5">
        <f>((E2194/D2194) *100)</f>
        <v>120.58763636363636</v>
      </c>
      <c r="P2194" s="6">
        <f>IF(L2194 = 0, 0, E2194/L2194)</f>
        <v>83.953417721518989</v>
      </c>
      <c r="Q2194" t="str">
        <f>MID(N2194,1,FIND("/",N2194,1)-1)</f>
        <v>film &amp; video</v>
      </c>
      <c r="R2194" t="str">
        <f>MID(N2194,FIND("/",N2194,1)+1,LEN(N2194))</f>
        <v>documentary</v>
      </c>
      <c r="S2194" s="10">
        <f>(((J2194/60)/60)/24)+DATE(1970,1,1)+(-5/24)</f>
        <v>39949.955011574071</v>
      </c>
      <c r="T2194" s="10">
        <f>(((I2194/60)/60)/24)+DATE(1970,1,1)+(-5/24)</f>
        <v>40035.601388888885</v>
      </c>
    </row>
    <row r="2195" spans="1:20" ht="43.2" hidden="1" x14ac:dyDescent="0.3">
      <c r="A2195">
        <v>1257</v>
      </c>
      <c r="B2195" s="3" t="s">
        <v>1257</v>
      </c>
      <c r="C2195" s="3" t="s">
        <v>5366</v>
      </c>
      <c r="D2195">
        <v>5500</v>
      </c>
      <c r="E2195">
        <v>16210</v>
      </c>
      <c r="F2195" t="s">
        <v>8218</v>
      </c>
      <c r="G2195" t="s">
        <v>8223</v>
      </c>
      <c r="H2195" t="s">
        <v>8245</v>
      </c>
      <c r="I2195">
        <v>1301792590</v>
      </c>
      <c r="J2195">
        <v>1297562590</v>
      </c>
      <c r="K2195" t="b">
        <v>1</v>
      </c>
      <c r="L2195">
        <v>176</v>
      </c>
      <c r="M2195" t="b">
        <v>1</v>
      </c>
      <c r="N2195" t="s">
        <v>8275</v>
      </c>
      <c r="O2195" s="5">
        <f>((E2195/D2195) *100)</f>
        <v>294.72727272727275</v>
      </c>
      <c r="P2195" s="6">
        <f>IF(L2195 = 0, 0, E2195/L2195)</f>
        <v>92.102272727272734</v>
      </c>
      <c r="Q2195" t="str">
        <f>MID(N2195,1,FIND("/",N2195,1)-1)</f>
        <v>music</v>
      </c>
      <c r="R2195" t="str">
        <f>MID(N2195,FIND("/",N2195,1)+1,LEN(N2195))</f>
        <v>rock</v>
      </c>
      <c r="S2195" s="10">
        <f>(((J2195/60)/60)/24)+DATE(1970,1,1)+(-5/24)</f>
        <v>40586.877199074072</v>
      </c>
      <c r="T2195" s="10">
        <f>(((I2195/60)/60)/24)+DATE(1970,1,1)+(-5/24)</f>
        <v>40635.835532407407</v>
      </c>
    </row>
    <row r="2196" spans="1:20" ht="43.2" hidden="1" x14ac:dyDescent="0.3">
      <c r="A2196">
        <v>804</v>
      </c>
      <c r="B2196" s="3" t="s">
        <v>804</v>
      </c>
      <c r="C2196" s="3" t="s">
        <v>4913</v>
      </c>
      <c r="D2196">
        <v>5500</v>
      </c>
      <c r="E2196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8275</v>
      </c>
      <c r="O2196" s="5">
        <f>((E2196/D2196) *100)</f>
        <v>100</v>
      </c>
      <c r="P2196" s="6">
        <f>IF(L2196 = 0, 0, E2196/L2196)</f>
        <v>305.55555555555554</v>
      </c>
      <c r="Q2196" t="str">
        <f>MID(N2196,1,FIND("/",N2196,1)-1)</f>
        <v>music</v>
      </c>
      <c r="R2196" t="str">
        <f>MID(N2196,FIND("/",N2196,1)+1,LEN(N2196))</f>
        <v>rock</v>
      </c>
      <c r="S2196" s="10">
        <f>(((J2196/60)/60)/24)+DATE(1970,1,1)+(-5/24)</f>
        <v>40729.897291666668</v>
      </c>
      <c r="T2196" s="10">
        <f>(((I2196/60)/60)/24)+DATE(1970,1,1)+(-5/24)</f>
        <v>40746.957638888889</v>
      </c>
    </row>
    <row r="2197" spans="1:20" ht="43.2" hidden="1" x14ac:dyDescent="0.3">
      <c r="A2197">
        <v>826</v>
      </c>
      <c r="B2197" s="3" t="s">
        <v>826</v>
      </c>
      <c r="C2197" s="3" t="s">
        <v>4935</v>
      </c>
      <c r="D2197">
        <v>5500</v>
      </c>
      <c r="E219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8275</v>
      </c>
      <c r="O2197" s="5">
        <f>((E2197/D2197) *100)</f>
        <v>101.45454545454547</v>
      </c>
      <c r="P2197" s="6">
        <f>IF(L2197 = 0, 0, E2197/L2197)</f>
        <v>113.87755102040816</v>
      </c>
      <c r="Q2197" t="str">
        <f>MID(N2197,1,FIND("/",N2197,1)-1)</f>
        <v>music</v>
      </c>
      <c r="R2197" t="str">
        <f>MID(N2197,FIND("/",N2197,1)+1,LEN(N2197))</f>
        <v>rock</v>
      </c>
      <c r="S2197" s="10">
        <f>(((J2197/60)/60)/24)+DATE(1970,1,1)+(-5/24)</f>
        <v>40972.830208333333</v>
      </c>
      <c r="T2197" s="10">
        <f>(((I2197/60)/60)/24)+DATE(1970,1,1)+(-5/24)</f>
        <v>40993.788541666661</v>
      </c>
    </row>
    <row r="2198" spans="1:20" ht="43.2" hidden="1" x14ac:dyDescent="0.3">
      <c r="A2198">
        <v>2547</v>
      </c>
      <c r="B2198" s="3" t="s">
        <v>2546</v>
      </c>
      <c r="C2198" s="3" t="s">
        <v>6656</v>
      </c>
      <c r="D2198">
        <v>5500</v>
      </c>
      <c r="E2198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8299</v>
      </c>
      <c r="O2198" s="5">
        <f>((E2198/D2198) *100)</f>
        <v>119.85454545454546</v>
      </c>
      <c r="P2198" s="6">
        <f>IF(L2198 = 0, 0, E2198/L2198)</f>
        <v>49.194029850746269</v>
      </c>
      <c r="Q2198" t="str">
        <f>MID(N2198,1,FIND("/",N2198,1)-1)</f>
        <v>music</v>
      </c>
      <c r="R2198" t="str">
        <f>MID(N2198,FIND("/",N2198,1)+1,LEN(N2198))</f>
        <v>classical music</v>
      </c>
      <c r="S2198" s="10">
        <f>(((J2198/60)/60)/24)+DATE(1970,1,1)+(-5/24)</f>
        <v>40973.564849537033</v>
      </c>
      <c r="T2198" s="10">
        <f>(((I2198/60)/60)/24)+DATE(1970,1,1)+(-5/24)</f>
        <v>41003.523182870369</v>
      </c>
    </row>
    <row r="2199" spans="1:20" ht="43.2" hidden="1" x14ac:dyDescent="0.3">
      <c r="A2199">
        <v>3156</v>
      </c>
      <c r="B2199" s="3" t="s">
        <v>3155</v>
      </c>
      <c r="C2199" s="3" t="s">
        <v>7265</v>
      </c>
      <c r="D2199">
        <v>5500</v>
      </c>
      <c r="E2199">
        <v>5600</v>
      </c>
      <c r="F2199" t="s">
        <v>8218</v>
      </c>
      <c r="G2199" t="s">
        <v>8223</v>
      </c>
      <c r="H2199" t="s">
        <v>8245</v>
      </c>
      <c r="I2199">
        <v>1338591144</v>
      </c>
      <c r="J2199">
        <v>1335567144</v>
      </c>
      <c r="K2199" t="b">
        <v>1</v>
      </c>
      <c r="L2199">
        <v>89</v>
      </c>
      <c r="M2199" t="b">
        <v>1</v>
      </c>
      <c r="N2199" t="s">
        <v>8270</v>
      </c>
      <c r="O2199" s="5">
        <f>((E2199/D2199) *100)</f>
        <v>101.81818181818181</v>
      </c>
      <c r="P2199" s="6">
        <f>IF(L2199 = 0, 0, E2199/L2199)</f>
        <v>62.921348314606739</v>
      </c>
      <c r="Q2199" t="str">
        <f>MID(N2199,1,FIND("/",N2199,1)-1)</f>
        <v>theater</v>
      </c>
      <c r="R2199" t="str">
        <f>MID(N2199,FIND("/",N2199,1)+1,LEN(N2199))</f>
        <v>plays</v>
      </c>
      <c r="S2199" s="10">
        <f>(((J2199/60)/60)/24)+DATE(1970,1,1)+(-5/24)</f>
        <v>41026.744722222218</v>
      </c>
      <c r="T2199" s="10">
        <f>(((I2199/60)/60)/24)+DATE(1970,1,1)+(-5/24)</f>
        <v>41061.744722222218</v>
      </c>
    </row>
    <row r="2200" spans="1:20" ht="57.6" hidden="1" x14ac:dyDescent="0.3">
      <c r="A2200">
        <v>834</v>
      </c>
      <c r="B2200" s="3" t="s">
        <v>834</v>
      </c>
      <c r="C2200" s="3" t="s">
        <v>4943</v>
      </c>
      <c r="D2200">
        <v>5500</v>
      </c>
      <c r="E2200">
        <v>7206</v>
      </c>
      <c r="F2200" t="s">
        <v>8218</v>
      </c>
      <c r="G2200" t="s">
        <v>8223</v>
      </c>
      <c r="H2200" t="s">
        <v>8245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8275</v>
      </c>
      <c r="O2200" s="5">
        <f>((E2200/D2200) *100)</f>
        <v>131.0181818181818</v>
      </c>
      <c r="P2200" s="6">
        <f>IF(L2200 = 0, 0, E2200/L2200)</f>
        <v>96.08</v>
      </c>
      <c r="Q2200" t="str">
        <f>MID(N2200,1,FIND("/",N2200,1)-1)</f>
        <v>music</v>
      </c>
      <c r="R2200" t="str">
        <f>MID(N2200,FIND("/",N2200,1)+1,LEN(N2200))</f>
        <v>rock</v>
      </c>
      <c r="S2200" s="10">
        <f>(((J2200/60)/60)/24)+DATE(1970,1,1)+(-5/24)</f>
        <v>41422.614490740736</v>
      </c>
      <c r="T2200" s="10">
        <f>(((I2200/60)/60)/24)+DATE(1970,1,1)+(-5/24)</f>
        <v>41455.957638888889</v>
      </c>
    </row>
    <row r="2201" spans="1:20" ht="43.2" hidden="1" x14ac:dyDescent="0.3">
      <c r="A2201">
        <v>2712</v>
      </c>
      <c r="B2201" s="3" t="s">
        <v>2711</v>
      </c>
      <c r="C2201" s="3" t="s">
        <v>6821</v>
      </c>
      <c r="D2201">
        <v>5500</v>
      </c>
      <c r="E2201">
        <v>7226</v>
      </c>
      <c r="F2201" t="s">
        <v>8218</v>
      </c>
      <c r="G2201" t="s">
        <v>8223</v>
      </c>
      <c r="H2201" t="s">
        <v>8245</v>
      </c>
      <c r="I2201">
        <v>1373738400</v>
      </c>
      <c r="J2201">
        <v>1370568560</v>
      </c>
      <c r="K2201" t="b">
        <v>1</v>
      </c>
      <c r="L2201">
        <v>143</v>
      </c>
      <c r="M2201" t="b">
        <v>1</v>
      </c>
      <c r="N2201" t="s">
        <v>8302</v>
      </c>
      <c r="O2201" s="5">
        <f>((E2201/D2201) *100)</f>
        <v>131.38181818181818</v>
      </c>
      <c r="P2201" s="6">
        <f>IF(L2201 = 0, 0, E2201/L2201)</f>
        <v>50.531468531468533</v>
      </c>
      <c r="Q2201" t="str">
        <f>MID(N2201,1,FIND("/",N2201,1)-1)</f>
        <v>theater</v>
      </c>
      <c r="R2201" t="str">
        <f>MID(N2201,FIND("/",N2201,1)+1,LEN(N2201))</f>
        <v>spaces</v>
      </c>
      <c r="S2201" s="10">
        <f>(((J2201/60)/60)/24)+DATE(1970,1,1)+(-5/24)</f>
        <v>41431.853703703702</v>
      </c>
      <c r="T2201" s="10">
        <f>(((I2201/60)/60)/24)+DATE(1970,1,1)+(-5/24)</f>
        <v>41468.541666666664</v>
      </c>
    </row>
    <row r="2202" spans="1:20" ht="43.2" hidden="1" x14ac:dyDescent="0.3">
      <c r="A2202">
        <v>920</v>
      </c>
      <c r="B2202" s="3" t="s">
        <v>920</v>
      </c>
      <c r="C2202" s="3" t="s">
        <v>5029</v>
      </c>
      <c r="D2202">
        <v>5500</v>
      </c>
      <c r="E2202">
        <v>0</v>
      </c>
      <c r="F2202" t="s">
        <v>8220</v>
      </c>
      <c r="G2202" t="s">
        <v>8223</v>
      </c>
      <c r="H2202" t="s">
        <v>8245</v>
      </c>
      <c r="I2202">
        <v>1384448822</v>
      </c>
      <c r="J2202">
        <v>1381853222</v>
      </c>
      <c r="K2202" t="b">
        <v>0</v>
      </c>
      <c r="L2202">
        <v>0</v>
      </c>
      <c r="M2202" t="b">
        <v>0</v>
      </c>
      <c r="N2202" t="s">
        <v>8277</v>
      </c>
      <c r="O2202" s="5">
        <f>((E2202/D2202) *100)</f>
        <v>0</v>
      </c>
      <c r="P2202" s="6">
        <f>IF(L2202 = 0, 0, E2202/L2202)</f>
        <v>0</v>
      </c>
      <c r="Q2202" t="str">
        <f>MID(N2202,1,FIND("/",N2202,1)-1)</f>
        <v>music</v>
      </c>
      <c r="R2202" t="str">
        <f>MID(N2202,FIND("/",N2202,1)+1,LEN(N2202))</f>
        <v>jazz</v>
      </c>
      <c r="S2202" s="10">
        <f>(((J2202/60)/60)/24)+DATE(1970,1,1)+(-5/24)</f>
        <v>41562.463217592594</v>
      </c>
      <c r="T2202" s="10">
        <f>(((I2202/60)/60)/24)+DATE(1970,1,1)+(-5/24)</f>
        <v>41592.504884259259</v>
      </c>
    </row>
    <row r="2203" spans="1:20" ht="43.2" hidden="1" x14ac:dyDescent="0.3">
      <c r="A2203">
        <v>1772</v>
      </c>
      <c r="B2203" s="3" t="s">
        <v>1772</v>
      </c>
      <c r="C2203" s="3" t="s">
        <v>5881</v>
      </c>
      <c r="D2203">
        <v>5500</v>
      </c>
      <c r="E2203">
        <v>858</v>
      </c>
      <c r="F2203" t="s">
        <v>8220</v>
      </c>
      <c r="G2203" t="s">
        <v>8224</v>
      </c>
      <c r="H2203" t="s">
        <v>8246</v>
      </c>
      <c r="I2203">
        <v>1404666836</v>
      </c>
      <c r="J2203">
        <v>1399482836</v>
      </c>
      <c r="K2203" t="b">
        <v>1</v>
      </c>
      <c r="L2203">
        <v>19</v>
      </c>
      <c r="M2203" t="b">
        <v>0</v>
      </c>
      <c r="N2203" t="s">
        <v>8284</v>
      </c>
      <c r="O2203" s="5">
        <f>((E2203/D2203) *100)</f>
        <v>15.6</v>
      </c>
      <c r="P2203" s="6">
        <f>IF(L2203 = 0, 0, E2203/L2203)</f>
        <v>45.157894736842103</v>
      </c>
      <c r="Q2203" t="str">
        <f>MID(N2203,1,FIND("/",N2203,1)-1)</f>
        <v>photography</v>
      </c>
      <c r="R2203" t="str">
        <f>MID(N2203,FIND("/",N2203,1)+1,LEN(N2203))</f>
        <v>photobooks</v>
      </c>
      <c r="S2203" s="10">
        <f>(((J2203/60)/60)/24)+DATE(1970,1,1)+(-5/24)</f>
        <v>41766.509675925925</v>
      </c>
      <c r="T2203" s="10">
        <f>(((I2203/60)/60)/24)+DATE(1970,1,1)+(-5/24)</f>
        <v>41826.509675925925</v>
      </c>
    </row>
    <row r="2204" spans="1:20" ht="43.2" hidden="1" x14ac:dyDescent="0.3">
      <c r="A2204">
        <v>3542</v>
      </c>
      <c r="B2204" s="3" t="s">
        <v>3540</v>
      </c>
      <c r="C2204" s="3" t="s">
        <v>7651</v>
      </c>
      <c r="D2204">
        <v>5500</v>
      </c>
      <c r="E2204">
        <v>5623</v>
      </c>
      <c r="F2204" t="s">
        <v>8218</v>
      </c>
      <c r="G2204" t="s">
        <v>8223</v>
      </c>
      <c r="H2204" t="s">
        <v>8245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8270</v>
      </c>
      <c r="O2204" s="5">
        <f>((E2204/D2204) *100)</f>
        <v>102.23636363636363</v>
      </c>
      <c r="P2204" s="6">
        <f>IF(L2204 = 0, 0, E2204/L2204)</f>
        <v>66.152941176470591</v>
      </c>
      <c r="Q2204" t="str">
        <f>MID(N2204,1,FIND("/",N2204,1)-1)</f>
        <v>theater</v>
      </c>
      <c r="R2204" t="str">
        <f>MID(N2204,FIND("/",N2204,1)+1,LEN(N2204))</f>
        <v>plays</v>
      </c>
      <c r="S2204" s="10">
        <f>(((J2204/60)/60)/24)+DATE(1970,1,1)+(-5/24)</f>
        <v>41829.391458333332</v>
      </c>
      <c r="T2204" s="10">
        <f>(((I2204/60)/60)/24)+DATE(1970,1,1)+(-5/24)</f>
        <v>41889.391458333332</v>
      </c>
    </row>
    <row r="2205" spans="1:20" ht="57.6" hidden="1" x14ac:dyDescent="0.3">
      <c r="A2205">
        <v>2900</v>
      </c>
      <c r="B2205" s="3" t="s">
        <v>2899</v>
      </c>
      <c r="C2205" s="3" t="s">
        <v>7009</v>
      </c>
      <c r="D2205">
        <v>5500</v>
      </c>
      <c r="E2205">
        <v>3405</v>
      </c>
      <c r="F2205" t="s">
        <v>8220</v>
      </c>
      <c r="G2205" t="s">
        <v>8223</v>
      </c>
      <c r="H2205" t="s">
        <v>8245</v>
      </c>
      <c r="I2205">
        <v>1407562632</v>
      </c>
      <c r="J2205">
        <v>1404970632</v>
      </c>
      <c r="K2205" t="b">
        <v>0</v>
      </c>
      <c r="L2205">
        <v>7</v>
      </c>
      <c r="M2205" t="b">
        <v>0</v>
      </c>
      <c r="N2205" t="s">
        <v>8270</v>
      </c>
      <c r="O2205" s="5">
        <f>((E2205/D2205) *100)</f>
        <v>61.909090909090914</v>
      </c>
      <c r="P2205" s="6">
        <f>IF(L2205 = 0, 0, E2205/L2205)</f>
        <v>486.42857142857144</v>
      </c>
      <c r="Q2205" t="str">
        <f>MID(N2205,1,FIND("/",N2205,1)-1)</f>
        <v>theater</v>
      </c>
      <c r="R2205" t="str">
        <f>MID(N2205,FIND("/",N2205,1)+1,LEN(N2205))</f>
        <v>plays</v>
      </c>
      <c r="S2205" s="10">
        <f>(((J2205/60)/60)/24)+DATE(1970,1,1)+(-5/24)</f>
        <v>41830.025833333333</v>
      </c>
      <c r="T2205" s="10">
        <f>(((I2205/60)/60)/24)+DATE(1970,1,1)+(-5/24)</f>
        <v>41860.025833333333</v>
      </c>
    </row>
    <row r="2206" spans="1:20" ht="43.2" hidden="1" x14ac:dyDescent="0.3">
      <c r="A2206">
        <v>1725</v>
      </c>
      <c r="B2206" s="3" t="s">
        <v>1725</v>
      </c>
      <c r="C2206" s="3" t="s">
        <v>5834</v>
      </c>
      <c r="D2206">
        <v>5500</v>
      </c>
      <c r="E2206">
        <v>560</v>
      </c>
      <c r="F2206" t="s">
        <v>8220</v>
      </c>
      <c r="G2206" t="s">
        <v>8223</v>
      </c>
      <c r="H2206" t="s">
        <v>8245</v>
      </c>
      <c r="I2206">
        <v>1408922049</v>
      </c>
      <c r="J2206">
        <v>1406330049</v>
      </c>
      <c r="K2206" t="b">
        <v>0</v>
      </c>
      <c r="L2206">
        <v>9</v>
      </c>
      <c r="M2206" t="b">
        <v>0</v>
      </c>
      <c r="N2206" t="s">
        <v>8292</v>
      </c>
      <c r="O2206" s="5">
        <f>((E2206/D2206) *100)</f>
        <v>10.181818181818182</v>
      </c>
      <c r="P2206" s="6">
        <f>IF(L2206 = 0, 0, E2206/L2206)</f>
        <v>62.222222222222221</v>
      </c>
      <c r="Q2206" t="str">
        <f>MID(N2206,1,FIND("/",N2206,1)-1)</f>
        <v>music</v>
      </c>
      <c r="R2206" t="str">
        <f>MID(N2206,FIND("/",N2206,1)+1,LEN(N2206))</f>
        <v>faith</v>
      </c>
      <c r="S2206" s="10">
        <f>(((J2206/60)/60)/24)+DATE(1970,1,1)+(-5/24)</f>
        <v>41845.759826388887</v>
      </c>
      <c r="T2206" s="10">
        <f>(((I2206/60)/60)/24)+DATE(1970,1,1)+(-5/24)</f>
        <v>41875.759826388887</v>
      </c>
    </row>
    <row r="2207" spans="1:20" ht="57.6" hidden="1" x14ac:dyDescent="0.3">
      <c r="A2207">
        <v>2778</v>
      </c>
      <c r="B2207" s="3" t="s">
        <v>2777</v>
      </c>
      <c r="C2207" s="3" t="s">
        <v>6887</v>
      </c>
      <c r="D2207">
        <v>5500</v>
      </c>
      <c r="E2207">
        <v>1405</v>
      </c>
      <c r="F2207" t="s">
        <v>8220</v>
      </c>
      <c r="G2207" t="s">
        <v>8223</v>
      </c>
      <c r="H2207" t="s">
        <v>8245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8303</v>
      </c>
      <c r="O2207" s="5">
        <f>((E2207/D2207) *100)</f>
        <v>25.545454545454543</v>
      </c>
      <c r="P2207" s="6">
        <f>IF(L2207 = 0, 0, E2207/L2207)</f>
        <v>93.666666666666671</v>
      </c>
      <c r="Q2207" t="str">
        <f>MID(N2207,1,FIND("/",N2207,1)-1)</f>
        <v>publishing</v>
      </c>
      <c r="R2207" t="str">
        <f>MID(N2207,FIND("/",N2207,1)+1,LEN(N2207))</f>
        <v>children's books</v>
      </c>
      <c r="S2207" s="10">
        <f>(((J2207/60)/60)/24)+DATE(1970,1,1)+(-5/24)</f>
        <v>41846.769745370366</v>
      </c>
      <c r="T2207" s="10">
        <f>(((I2207/60)/60)/24)+DATE(1970,1,1)+(-5/24)</f>
        <v>41876.769745370366</v>
      </c>
    </row>
    <row r="2208" spans="1:20" ht="43.2" hidden="1" x14ac:dyDescent="0.3">
      <c r="A2208">
        <v>2892</v>
      </c>
      <c r="B2208" s="3" t="s">
        <v>2891</v>
      </c>
      <c r="C2208" s="3" t="s">
        <v>7001</v>
      </c>
      <c r="D2208">
        <v>5500</v>
      </c>
      <c r="E2208">
        <v>500</v>
      </c>
      <c r="F2208" t="s">
        <v>8220</v>
      </c>
      <c r="G2208" t="s">
        <v>8223</v>
      </c>
      <c r="H2208" t="s">
        <v>8245</v>
      </c>
      <c r="I2208">
        <v>1409000400</v>
      </c>
      <c r="J2208">
        <v>1408381704</v>
      </c>
      <c r="K2208" t="b">
        <v>0</v>
      </c>
      <c r="L2208">
        <v>17</v>
      </c>
      <c r="M2208" t="b">
        <v>0</v>
      </c>
      <c r="N2208" t="s">
        <v>8270</v>
      </c>
      <c r="O2208" s="5">
        <f>((E2208/D2208) *100)</f>
        <v>9.0909090909090917</v>
      </c>
      <c r="P2208" s="6">
        <f>IF(L2208 = 0, 0, E2208/L2208)</f>
        <v>29.411764705882351</v>
      </c>
      <c r="Q2208" t="str">
        <f>MID(N2208,1,FIND("/",N2208,1)-1)</f>
        <v>theater</v>
      </c>
      <c r="R2208" t="str">
        <f>MID(N2208,FIND("/",N2208,1)+1,LEN(N2208))</f>
        <v>plays</v>
      </c>
      <c r="S2208" s="10">
        <f>(((J2208/60)/60)/24)+DATE(1970,1,1)+(-5/24)</f>
        <v>41869.505833333329</v>
      </c>
      <c r="T2208" s="10">
        <f>(((I2208/60)/60)/24)+DATE(1970,1,1)+(-5/24)</f>
        <v>41876.666666666664</v>
      </c>
    </row>
    <row r="2209" spans="1:20" ht="43.2" hidden="1" x14ac:dyDescent="0.3">
      <c r="A2209">
        <v>2342</v>
      </c>
      <c r="B2209" s="3" t="s">
        <v>2342</v>
      </c>
      <c r="C2209" s="3" t="s">
        <v>6451</v>
      </c>
      <c r="D2209">
        <v>5500</v>
      </c>
      <c r="E2209">
        <v>0</v>
      </c>
      <c r="F2209" t="s">
        <v>8219</v>
      </c>
      <c r="G2209" t="s">
        <v>8223</v>
      </c>
      <c r="H2209" t="s">
        <v>8245</v>
      </c>
      <c r="I2209">
        <v>1412571600</v>
      </c>
      <c r="J2209">
        <v>1410799870</v>
      </c>
      <c r="K2209" t="b">
        <v>0</v>
      </c>
      <c r="L2209">
        <v>0</v>
      </c>
      <c r="M2209" t="b">
        <v>0</v>
      </c>
      <c r="N2209" t="s">
        <v>8271</v>
      </c>
      <c r="O2209" s="5">
        <f>((E2209/D2209) *100)</f>
        <v>0</v>
      </c>
      <c r="P2209" s="6">
        <f>IF(L2209 = 0, 0, E2209/L2209)</f>
        <v>0</v>
      </c>
      <c r="Q2209" t="str">
        <f>MID(N2209,1,FIND("/",N2209,1)-1)</f>
        <v>technology</v>
      </c>
      <c r="R2209" t="str">
        <f>MID(N2209,FIND("/",N2209,1)+1,LEN(N2209))</f>
        <v>web</v>
      </c>
      <c r="S2209" s="10">
        <f>(((J2209/60)/60)/24)+DATE(1970,1,1)+(-5/24)</f>
        <v>41897.49386574074</v>
      </c>
      <c r="T2209" s="10">
        <f>(((I2209/60)/60)/24)+DATE(1970,1,1)+(-5/24)</f>
        <v>41918</v>
      </c>
    </row>
    <row r="2210" spans="1:20" ht="43.2" hidden="1" x14ac:dyDescent="0.3">
      <c r="A2210">
        <v>1788</v>
      </c>
      <c r="B2210" s="3" t="s">
        <v>1788</v>
      </c>
      <c r="C2210" s="3" t="s">
        <v>5897</v>
      </c>
      <c r="D2210">
        <v>5500</v>
      </c>
      <c r="E2210">
        <v>76</v>
      </c>
      <c r="F2210" t="s">
        <v>8220</v>
      </c>
      <c r="G2210" t="s">
        <v>8224</v>
      </c>
      <c r="H2210" t="s">
        <v>8246</v>
      </c>
      <c r="I2210">
        <v>1414795542</v>
      </c>
      <c r="J2210">
        <v>1412203542</v>
      </c>
      <c r="K2210" t="b">
        <v>1</v>
      </c>
      <c r="L2210">
        <v>4</v>
      </c>
      <c r="M2210" t="b">
        <v>0</v>
      </c>
      <c r="N2210" t="s">
        <v>8284</v>
      </c>
      <c r="O2210" s="5">
        <f>((E2210/D2210) *100)</f>
        <v>1.3818181818181818</v>
      </c>
      <c r="P2210" s="6">
        <f>IF(L2210 = 0, 0, E2210/L2210)</f>
        <v>19</v>
      </c>
      <c r="Q2210" t="str">
        <f>MID(N2210,1,FIND("/",N2210,1)-1)</f>
        <v>photography</v>
      </c>
      <c r="R2210" t="str">
        <f>MID(N2210,FIND("/",N2210,1)+1,LEN(N2210))</f>
        <v>photobooks</v>
      </c>
      <c r="S2210" s="10">
        <f>(((J2210/60)/60)/24)+DATE(1970,1,1)+(-5/24)</f>
        <v>41913.740069444444</v>
      </c>
      <c r="T2210" s="10">
        <f>(((I2210/60)/60)/24)+DATE(1970,1,1)+(-5/24)</f>
        <v>41943.740069444444</v>
      </c>
    </row>
    <row r="2211" spans="1:20" ht="43.2" hidden="1" x14ac:dyDescent="0.3">
      <c r="A2211">
        <v>2881</v>
      </c>
      <c r="B2211" s="3" t="s">
        <v>2880</v>
      </c>
      <c r="C2211" s="3" t="s">
        <v>6990</v>
      </c>
      <c r="D2211">
        <v>5500</v>
      </c>
      <c r="E2211">
        <v>0</v>
      </c>
      <c r="F2211" t="s">
        <v>8220</v>
      </c>
      <c r="G2211" t="s">
        <v>8223</v>
      </c>
      <c r="H2211" t="s">
        <v>8245</v>
      </c>
      <c r="I2211">
        <v>1417620036</v>
      </c>
      <c r="J2211">
        <v>1412432436</v>
      </c>
      <c r="K2211" t="b">
        <v>0</v>
      </c>
      <c r="L2211">
        <v>0</v>
      </c>
      <c r="M2211" t="b">
        <v>0</v>
      </c>
      <c r="N2211" t="s">
        <v>8270</v>
      </c>
      <c r="O2211" s="5">
        <f>((E2211/D2211) *100)</f>
        <v>0</v>
      </c>
      <c r="P2211" s="6">
        <f>IF(L2211 = 0, 0, E2211/L2211)</f>
        <v>0</v>
      </c>
      <c r="Q2211" t="str">
        <f>MID(N2211,1,FIND("/",N2211,1)-1)</f>
        <v>theater</v>
      </c>
      <c r="R2211" t="str">
        <f>MID(N2211,FIND("/",N2211,1)+1,LEN(N2211))</f>
        <v>plays</v>
      </c>
      <c r="S2211" s="10">
        <f>(((J2211/60)/60)/24)+DATE(1970,1,1)+(-5/24)</f>
        <v>41916.389305555553</v>
      </c>
      <c r="T2211" s="10">
        <f>(((I2211/60)/60)/24)+DATE(1970,1,1)+(-5/24)</f>
        <v>41976.430972222217</v>
      </c>
    </row>
    <row r="2212" spans="1:20" ht="72" hidden="1" x14ac:dyDescent="0.3">
      <c r="A2212">
        <v>3941</v>
      </c>
      <c r="B2212" s="3" t="s">
        <v>3937</v>
      </c>
      <c r="C2212" s="3" t="s">
        <v>8048</v>
      </c>
      <c r="D2212">
        <v>5500</v>
      </c>
      <c r="E2212">
        <v>50</v>
      </c>
      <c r="F2212" t="s">
        <v>8220</v>
      </c>
      <c r="G2212" t="s">
        <v>8223</v>
      </c>
      <c r="H2212" t="s">
        <v>8245</v>
      </c>
      <c r="I2212">
        <v>1416877200</v>
      </c>
      <c r="J2212">
        <v>1414505137</v>
      </c>
      <c r="K2212" t="b">
        <v>0</v>
      </c>
      <c r="L2212">
        <v>2</v>
      </c>
      <c r="M2212" t="b">
        <v>0</v>
      </c>
      <c r="N2212" t="s">
        <v>8270</v>
      </c>
      <c r="O2212" s="5">
        <f>((E2212/D2212) *100)</f>
        <v>0.90909090909090906</v>
      </c>
      <c r="P2212" s="6">
        <f>IF(L2212 = 0, 0, E2212/L2212)</f>
        <v>25</v>
      </c>
      <c r="Q2212" t="str">
        <f>MID(N2212,1,FIND("/",N2212,1)-1)</f>
        <v>theater</v>
      </c>
      <c r="R2212" t="str">
        <f>MID(N2212,FIND("/",N2212,1)+1,LEN(N2212))</f>
        <v>plays</v>
      </c>
      <c r="S2212" s="10">
        <f>(((J2212/60)/60)/24)+DATE(1970,1,1)+(-5/24)</f>
        <v>41940.378900462958</v>
      </c>
      <c r="T2212" s="10">
        <f>(((I2212/60)/60)/24)+DATE(1970,1,1)+(-5/24)</f>
        <v>41967.833333333336</v>
      </c>
    </row>
    <row r="2213" spans="1:20" ht="43.2" hidden="1" x14ac:dyDescent="0.3">
      <c r="A2213">
        <v>3731</v>
      </c>
      <c r="B2213" s="3" t="s">
        <v>3727</v>
      </c>
      <c r="C2213" s="3" t="s">
        <v>7840</v>
      </c>
      <c r="D2213">
        <v>5500</v>
      </c>
      <c r="E2213">
        <v>620</v>
      </c>
      <c r="F2213" t="s">
        <v>8220</v>
      </c>
      <c r="G2213" t="s">
        <v>8223</v>
      </c>
      <c r="H2213" t="s">
        <v>8245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8270</v>
      </c>
      <c r="O2213" s="5">
        <f>((E2213/D2213) *100)</f>
        <v>11.272727272727273</v>
      </c>
      <c r="P2213" s="6">
        <f>IF(L2213 = 0, 0, E2213/L2213)</f>
        <v>51.666666666666664</v>
      </c>
      <c r="Q2213" t="str">
        <f>MID(N2213,1,FIND("/",N2213,1)-1)</f>
        <v>theater</v>
      </c>
      <c r="R2213" t="str">
        <f>MID(N2213,FIND("/",N2213,1)+1,LEN(N2213))</f>
        <v>plays</v>
      </c>
      <c r="S2213" s="10">
        <f>(((J2213/60)/60)/24)+DATE(1970,1,1)+(-5/24)</f>
        <v>41983.544513888883</v>
      </c>
      <c r="T2213" s="10">
        <f>(((I2213/60)/60)/24)+DATE(1970,1,1)+(-5/24)</f>
        <v>42013.932638888888</v>
      </c>
    </row>
    <row r="2214" spans="1:20" ht="43.2" hidden="1" x14ac:dyDescent="0.3">
      <c r="A2214">
        <v>1744</v>
      </c>
      <c r="B2214" s="3" t="s">
        <v>1744</v>
      </c>
      <c r="C2214" s="3" t="s">
        <v>5853</v>
      </c>
      <c r="D2214">
        <v>5500</v>
      </c>
      <c r="E2214">
        <v>6515</v>
      </c>
      <c r="F2214" t="s">
        <v>8218</v>
      </c>
      <c r="G2214" t="s">
        <v>8224</v>
      </c>
      <c r="H2214" t="s">
        <v>8246</v>
      </c>
      <c r="I2214">
        <v>1425821477</v>
      </c>
      <c r="J2214">
        <v>1421937077</v>
      </c>
      <c r="K2214" t="b">
        <v>0</v>
      </c>
      <c r="L2214">
        <v>70</v>
      </c>
      <c r="M2214" t="b">
        <v>1</v>
      </c>
      <c r="N2214" t="s">
        <v>8284</v>
      </c>
      <c r="O2214" s="5">
        <f>((E2214/D2214) *100)</f>
        <v>118.45454545454545</v>
      </c>
      <c r="P2214" s="6">
        <f>IF(L2214 = 0, 0, E2214/L2214)</f>
        <v>93.071428571428569</v>
      </c>
      <c r="Q2214" t="str">
        <f>MID(N2214,1,FIND("/",N2214,1)-1)</f>
        <v>photography</v>
      </c>
      <c r="R2214" t="str">
        <f>MID(N2214,FIND("/",N2214,1)+1,LEN(N2214))</f>
        <v>photobooks</v>
      </c>
      <c r="S2214" s="10">
        <f>(((J2214/60)/60)/24)+DATE(1970,1,1)+(-5/24)</f>
        <v>42026.396724537037</v>
      </c>
      <c r="T2214" s="10">
        <f>(((I2214/60)/60)/24)+DATE(1970,1,1)+(-5/24)</f>
        <v>42071.355057870365</v>
      </c>
    </row>
    <row r="2215" spans="1:20" ht="28.8" hidden="1" x14ac:dyDescent="0.3">
      <c r="A2215">
        <v>1987</v>
      </c>
      <c r="B2215" s="3" t="s">
        <v>1987</v>
      </c>
      <c r="C2215" s="3" t="s">
        <v>6096</v>
      </c>
      <c r="D2215">
        <v>5500</v>
      </c>
      <c r="E2215">
        <v>2336</v>
      </c>
      <c r="F2215" t="s">
        <v>8220</v>
      </c>
      <c r="G2215" t="s">
        <v>8224</v>
      </c>
      <c r="H2215" t="s">
        <v>8246</v>
      </c>
      <c r="I2215">
        <v>1425223276</v>
      </c>
      <c r="J2215">
        <v>1422631276</v>
      </c>
      <c r="K2215" t="b">
        <v>0</v>
      </c>
      <c r="L2215">
        <v>28</v>
      </c>
      <c r="M2215" t="b">
        <v>0</v>
      </c>
      <c r="N2215" t="s">
        <v>8295</v>
      </c>
      <c r="O2215" s="5">
        <f>((E2215/D2215) *100)</f>
        <v>42.472727272727276</v>
      </c>
      <c r="P2215" s="6">
        <f>IF(L2215 = 0, 0, E2215/L2215)</f>
        <v>83.428571428571431</v>
      </c>
      <c r="Q2215" t="str">
        <f>MID(N2215,1,FIND("/",N2215,1)-1)</f>
        <v>photography</v>
      </c>
      <c r="R2215" t="str">
        <f>MID(N2215,FIND("/",N2215,1)+1,LEN(N2215))</f>
        <v>people</v>
      </c>
      <c r="S2215" s="10">
        <f>(((J2215/60)/60)/24)+DATE(1970,1,1)+(-5/24)</f>
        <v>42034.431435185186</v>
      </c>
      <c r="T2215" s="10">
        <f>(((I2215/60)/60)/24)+DATE(1970,1,1)+(-5/24)</f>
        <v>42064.431435185186</v>
      </c>
    </row>
    <row r="2216" spans="1:20" ht="43.2" hidden="1" x14ac:dyDescent="0.3">
      <c r="A2216">
        <v>3207</v>
      </c>
      <c r="B2216" s="3" t="s">
        <v>3206</v>
      </c>
      <c r="C2216" s="3" t="s">
        <v>7316</v>
      </c>
      <c r="D2216">
        <v>5500</v>
      </c>
      <c r="E2216">
        <v>2550</v>
      </c>
      <c r="F2216" t="s">
        <v>8220</v>
      </c>
      <c r="G2216" t="s">
        <v>8223</v>
      </c>
      <c r="H2216" t="s">
        <v>8245</v>
      </c>
      <c r="I2216">
        <v>1429767607</v>
      </c>
      <c r="J2216">
        <v>1424587207</v>
      </c>
      <c r="K2216" t="b">
        <v>0</v>
      </c>
      <c r="L2216">
        <v>36</v>
      </c>
      <c r="M2216" t="b">
        <v>0</v>
      </c>
      <c r="N2216" t="s">
        <v>8304</v>
      </c>
      <c r="O2216" s="5">
        <f>((E2216/D2216) *100)</f>
        <v>46.36363636363636</v>
      </c>
      <c r="P2216" s="6">
        <f>IF(L2216 = 0, 0, E2216/L2216)</f>
        <v>70.833333333333329</v>
      </c>
      <c r="Q2216" t="str">
        <f>MID(N2216,1,FIND("/",N2216,1)-1)</f>
        <v>theater</v>
      </c>
      <c r="R2216" t="str">
        <f>MID(N2216,FIND("/",N2216,1)+1,LEN(N2216))</f>
        <v>musical</v>
      </c>
      <c r="S2216" s="10">
        <f>(((J2216/60)/60)/24)+DATE(1970,1,1)+(-5/24)</f>
        <v>42057.069525462961</v>
      </c>
      <c r="T2216" s="10">
        <f>(((I2216/60)/60)/24)+DATE(1970,1,1)+(-5/24)</f>
        <v>42117.027858796289</v>
      </c>
    </row>
    <row r="2217" spans="1:20" ht="43.2" hidden="1" x14ac:dyDescent="0.3">
      <c r="A2217">
        <v>2372</v>
      </c>
      <c r="B2217" s="3" t="s">
        <v>2372</v>
      </c>
      <c r="C2217" s="3" t="s">
        <v>6481</v>
      </c>
      <c r="D2217">
        <v>5500</v>
      </c>
      <c r="E2217">
        <v>180</v>
      </c>
      <c r="F2217" t="s">
        <v>8219</v>
      </c>
      <c r="G2217" t="s">
        <v>8225</v>
      </c>
      <c r="H2217" t="s">
        <v>8247</v>
      </c>
      <c r="I2217">
        <v>1429839571</v>
      </c>
      <c r="J2217">
        <v>1427247571</v>
      </c>
      <c r="K2217" t="b">
        <v>0</v>
      </c>
      <c r="L2217">
        <v>6</v>
      </c>
      <c r="M2217" t="b">
        <v>0</v>
      </c>
      <c r="N2217" t="s">
        <v>8271</v>
      </c>
      <c r="O2217" s="5">
        <f>((E2217/D2217) *100)</f>
        <v>3.2727272727272729</v>
      </c>
      <c r="P2217" s="6">
        <f>IF(L2217 = 0, 0, E2217/L2217)</f>
        <v>30</v>
      </c>
      <c r="Q2217" t="str">
        <f>MID(N2217,1,FIND("/",N2217,1)-1)</f>
        <v>technology</v>
      </c>
      <c r="R2217" t="str">
        <f>MID(N2217,FIND("/",N2217,1)+1,LEN(N2217))</f>
        <v>web</v>
      </c>
      <c r="S2217" s="10">
        <f>(((J2217/60)/60)/24)+DATE(1970,1,1)+(-5/24)</f>
        <v>42087.860775462956</v>
      </c>
      <c r="T2217" s="10">
        <f>(((I2217/60)/60)/24)+DATE(1970,1,1)+(-5/24)</f>
        <v>42117.860775462956</v>
      </c>
    </row>
    <row r="2218" spans="1:20" ht="43.2" hidden="1" x14ac:dyDescent="0.3">
      <c r="A2218">
        <v>3249</v>
      </c>
      <c r="B2218" s="3" t="s">
        <v>3248</v>
      </c>
      <c r="C2218" s="3" t="s">
        <v>7358</v>
      </c>
      <c r="D2218">
        <v>5500</v>
      </c>
      <c r="E2218">
        <v>5771</v>
      </c>
      <c r="F2218" t="s">
        <v>8218</v>
      </c>
      <c r="G2218" t="s">
        <v>8223</v>
      </c>
      <c r="H2218" t="s">
        <v>8245</v>
      </c>
      <c r="I2218">
        <v>1434822914</v>
      </c>
      <c r="J2218">
        <v>1432230914</v>
      </c>
      <c r="K2218" t="b">
        <v>1</v>
      </c>
      <c r="L2218">
        <v>88</v>
      </c>
      <c r="M2218" t="b">
        <v>1</v>
      </c>
      <c r="N2218" t="s">
        <v>8270</v>
      </c>
      <c r="O2218" s="5">
        <f>((E2218/D2218) *100)</f>
        <v>104.92727272727274</v>
      </c>
      <c r="P2218" s="6">
        <f>IF(L2218 = 0, 0, E2218/L2218)</f>
        <v>65.579545454545453</v>
      </c>
      <c r="Q2218" t="str">
        <f>MID(N2218,1,FIND("/",N2218,1)-1)</f>
        <v>theater</v>
      </c>
      <c r="R2218" t="str">
        <f>MID(N2218,FIND("/",N2218,1)+1,LEN(N2218))</f>
        <v>plays</v>
      </c>
      <c r="S2218" s="10">
        <f>(((J2218/60)/60)/24)+DATE(1970,1,1)+(-5/24)</f>
        <v>42145.538356481477</v>
      </c>
      <c r="T2218" s="10">
        <f>(((I2218/60)/60)/24)+DATE(1970,1,1)+(-5/24)</f>
        <v>42175.538356481477</v>
      </c>
    </row>
    <row r="2219" spans="1:20" ht="43.2" hidden="1" x14ac:dyDescent="0.3">
      <c r="A2219">
        <v>1706</v>
      </c>
      <c r="B2219" s="3" t="s">
        <v>1706</v>
      </c>
      <c r="C2219" s="3" t="s">
        <v>5815</v>
      </c>
      <c r="D2219">
        <v>5500</v>
      </c>
      <c r="E2219">
        <v>0</v>
      </c>
      <c r="F2219" t="s">
        <v>8220</v>
      </c>
      <c r="G2219" t="s">
        <v>8235</v>
      </c>
      <c r="H2219" t="s">
        <v>8248</v>
      </c>
      <c r="I2219">
        <v>1440314472</v>
      </c>
      <c r="J2219">
        <v>1435130472</v>
      </c>
      <c r="K2219" t="b">
        <v>0</v>
      </c>
      <c r="L2219">
        <v>0</v>
      </c>
      <c r="M2219" t="b">
        <v>0</v>
      </c>
      <c r="N2219" t="s">
        <v>8292</v>
      </c>
      <c r="O2219" s="5">
        <f>((E2219/D2219) *100)</f>
        <v>0</v>
      </c>
      <c r="P2219" s="6">
        <f>IF(L2219 = 0, 0, E2219/L2219)</f>
        <v>0</v>
      </c>
      <c r="Q2219" t="str">
        <f>MID(N2219,1,FIND("/",N2219,1)-1)</f>
        <v>music</v>
      </c>
      <c r="R2219" t="str">
        <f>MID(N2219,FIND("/",N2219,1)+1,LEN(N2219))</f>
        <v>faith</v>
      </c>
      <c r="S2219" s="10">
        <f>(((J2219/60)/60)/24)+DATE(1970,1,1)+(-5/24)</f>
        <v>42179.098055555551</v>
      </c>
      <c r="T2219" s="10">
        <f>(((I2219/60)/60)/24)+DATE(1970,1,1)+(-5/24)</f>
        <v>42239.098055555551</v>
      </c>
    </row>
    <row r="2220" spans="1:20" ht="43.2" hidden="1" x14ac:dyDescent="0.3">
      <c r="A2220">
        <v>3297</v>
      </c>
      <c r="B2220" s="3" t="s">
        <v>3296</v>
      </c>
      <c r="C2220" s="3" t="s">
        <v>7406</v>
      </c>
      <c r="D2220">
        <v>5500</v>
      </c>
      <c r="E2220">
        <v>5504</v>
      </c>
      <c r="F2220" t="s">
        <v>8218</v>
      </c>
      <c r="G2220" t="s">
        <v>8224</v>
      </c>
      <c r="H2220" t="s">
        <v>8246</v>
      </c>
      <c r="I2220">
        <v>1438037940</v>
      </c>
      <c r="J2220">
        <v>1436380256</v>
      </c>
      <c r="K2220" t="b">
        <v>0</v>
      </c>
      <c r="L2220">
        <v>44</v>
      </c>
      <c r="M2220" t="b">
        <v>1</v>
      </c>
      <c r="N2220" t="s">
        <v>8270</v>
      </c>
      <c r="O2220" s="5">
        <f>((E2220/D2220) *100)</f>
        <v>100.07272727272726</v>
      </c>
      <c r="P2220" s="6">
        <f>IF(L2220 = 0, 0, E2220/L2220)</f>
        <v>125.09090909090909</v>
      </c>
      <c r="Q2220" t="str">
        <f>MID(N2220,1,FIND("/",N2220,1)-1)</f>
        <v>theater</v>
      </c>
      <c r="R2220" t="str">
        <f>MID(N2220,FIND("/",N2220,1)+1,LEN(N2220))</f>
        <v>plays</v>
      </c>
      <c r="S2220" s="10">
        <f>(((J2220/60)/60)/24)+DATE(1970,1,1)+(-5/24)</f>
        <v>42193.563148148147</v>
      </c>
      <c r="T2220" s="10">
        <f>(((I2220/60)/60)/24)+DATE(1970,1,1)+(-5/24)</f>
        <v>42212.749305555553</v>
      </c>
    </row>
    <row r="2221" spans="1:20" ht="43.2" hidden="1" x14ac:dyDescent="0.3">
      <c r="A2221">
        <v>3553</v>
      </c>
      <c r="B2221" s="3" t="s">
        <v>3551</v>
      </c>
      <c r="C2221" s="3" t="s">
        <v>7662</v>
      </c>
      <c r="D2221">
        <v>5500</v>
      </c>
      <c r="E2221">
        <v>5845</v>
      </c>
      <c r="F2221" t="s">
        <v>8218</v>
      </c>
      <c r="G2221" t="s">
        <v>8223</v>
      </c>
      <c r="H2221" t="s">
        <v>8245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8270</v>
      </c>
      <c r="O2221" s="5">
        <f>((E2221/D2221) *100)</f>
        <v>106.27272727272728</v>
      </c>
      <c r="P2221" s="6">
        <f>IF(L2221 = 0, 0, E2221/L2221)</f>
        <v>56.20192307692308</v>
      </c>
      <c r="Q2221" t="str">
        <f>MID(N2221,1,FIND("/",N2221,1)-1)</f>
        <v>theater</v>
      </c>
      <c r="R2221" t="str">
        <f>MID(N2221,FIND("/",N2221,1)+1,LEN(N2221))</f>
        <v>plays</v>
      </c>
      <c r="S2221" s="10">
        <f>(((J2221/60)/60)/24)+DATE(1970,1,1)+(-5/24)</f>
        <v>42195.820370370369</v>
      </c>
      <c r="T2221" s="10">
        <f>(((I2221/60)/60)/24)+DATE(1970,1,1)+(-5/24)</f>
        <v>42227.791666666664</v>
      </c>
    </row>
    <row r="2222" spans="1:20" ht="43.2" hidden="1" x14ac:dyDescent="0.3">
      <c r="A2222">
        <v>3873</v>
      </c>
      <c r="B2222" s="3" t="s">
        <v>3869</v>
      </c>
      <c r="C2222" s="3" t="s">
        <v>7981</v>
      </c>
      <c r="D2222">
        <v>5500</v>
      </c>
      <c r="E2222">
        <v>0</v>
      </c>
      <c r="F2222" t="s">
        <v>8219</v>
      </c>
      <c r="G2222" t="s">
        <v>8223</v>
      </c>
      <c r="H2222" t="s">
        <v>8245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8304</v>
      </c>
      <c r="O2222" s="5">
        <f>((E2222/D2222) *100)</f>
        <v>0</v>
      </c>
      <c r="P2222" s="6">
        <f>IF(L2222 = 0, 0, E2222/L2222)</f>
        <v>0</v>
      </c>
      <c r="Q2222" t="str">
        <f>MID(N2222,1,FIND("/",N2222,1)-1)</f>
        <v>theater</v>
      </c>
      <c r="R2222" t="str">
        <f>MID(N2222,FIND("/",N2222,1)+1,LEN(N2222))</f>
        <v>musical</v>
      </c>
      <c r="S2222" s="10">
        <f>(((J2222/60)/60)/24)+DATE(1970,1,1)+(-5/24)</f>
        <v>42255.487673611111</v>
      </c>
      <c r="T2222" s="10">
        <f>(((I2222/60)/60)/24)+DATE(1970,1,1)+(-5/24)</f>
        <v>42285.487673611111</v>
      </c>
    </row>
    <row r="2223" spans="1:20" ht="43.2" hidden="1" x14ac:dyDescent="0.3">
      <c r="A2223">
        <v>3956</v>
      </c>
      <c r="B2223" s="3" t="s">
        <v>3952</v>
      </c>
      <c r="C2223" s="3" t="s">
        <v>8062</v>
      </c>
      <c r="D2223">
        <v>5500</v>
      </c>
      <c r="E2223">
        <v>0</v>
      </c>
      <c r="F2223" t="s">
        <v>8220</v>
      </c>
      <c r="G2223" t="s">
        <v>8223</v>
      </c>
      <c r="H2223" t="s">
        <v>8245</v>
      </c>
      <c r="I2223">
        <v>1461543600</v>
      </c>
      <c r="J2223">
        <v>1459203727</v>
      </c>
      <c r="K2223" t="b">
        <v>0</v>
      </c>
      <c r="L2223">
        <v>0</v>
      </c>
      <c r="M2223" t="b">
        <v>0</v>
      </c>
      <c r="N2223" t="s">
        <v>8270</v>
      </c>
      <c r="O2223" s="5">
        <f>((E2223/D2223) *100)</f>
        <v>0</v>
      </c>
      <c r="P2223" s="6">
        <f>IF(L2223 = 0, 0, E2223/L2223)</f>
        <v>0</v>
      </c>
      <c r="Q2223" t="str">
        <f>MID(N2223,1,FIND("/",N2223,1)-1)</f>
        <v>theater</v>
      </c>
      <c r="R2223" t="str">
        <f>MID(N2223,FIND("/",N2223,1)+1,LEN(N2223))</f>
        <v>plays</v>
      </c>
      <c r="S2223" s="10">
        <f>(((J2223/60)/60)/24)+DATE(1970,1,1)+(-5/24)</f>
        <v>42457.723692129628</v>
      </c>
      <c r="T2223" s="10">
        <f>(((I2223/60)/60)/24)+DATE(1970,1,1)+(-5/24)</f>
        <v>42484.805555555555</v>
      </c>
    </row>
    <row r="2224" spans="1:20" ht="43.2" hidden="1" x14ac:dyDescent="0.3">
      <c r="A2224">
        <v>3348</v>
      </c>
      <c r="B2224" s="3" t="s">
        <v>3265</v>
      </c>
      <c r="C2224" s="3" t="s">
        <v>7457</v>
      </c>
      <c r="D2224">
        <v>5500</v>
      </c>
      <c r="E2224">
        <v>5516</v>
      </c>
      <c r="F2224" t="s">
        <v>8218</v>
      </c>
      <c r="G2224" t="s">
        <v>8223</v>
      </c>
      <c r="H2224" t="s">
        <v>8245</v>
      </c>
      <c r="I2224">
        <v>1461988740</v>
      </c>
      <c r="J2224">
        <v>1459949080</v>
      </c>
      <c r="K2224" t="b">
        <v>0</v>
      </c>
      <c r="L2224">
        <v>79</v>
      </c>
      <c r="M2224" t="b">
        <v>1</v>
      </c>
      <c r="N2224" t="s">
        <v>8270</v>
      </c>
      <c r="O2224" s="5">
        <f>((E2224/D2224) *100)</f>
        <v>100.2909090909091</v>
      </c>
      <c r="P2224" s="6">
        <f>IF(L2224 = 0, 0, E2224/L2224)</f>
        <v>69.822784810126578</v>
      </c>
      <c r="Q2224" t="str">
        <f>MID(N2224,1,FIND("/",N2224,1)-1)</f>
        <v>theater</v>
      </c>
      <c r="R2224" t="str">
        <f>MID(N2224,FIND("/",N2224,1)+1,LEN(N2224))</f>
        <v>plays</v>
      </c>
      <c r="S2224" s="10">
        <f>(((J2224/60)/60)/24)+DATE(1970,1,1)+(-5/24)</f>
        <v>42466.350462962961</v>
      </c>
      <c r="T2224" s="10">
        <f>(((I2224/60)/60)/24)+DATE(1970,1,1)+(-5/24)</f>
        <v>42489.957638888889</v>
      </c>
    </row>
    <row r="2225" spans="1:20" ht="28.8" hidden="1" x14ac:dyDescent="0.3">
      <c r="A2225">
        <v>2164</v>
      </c>
      <c r="B2225" s="3" t="s">
        <v>2164</v>
      </c>
      <c r="C2225" s="3" t="s">
        <v>6273</v>
      </c>
      <c r="D2225">
        <v>5500</v>
      </c>
      <c r="E2225">
        <v>5645</v>
      </c>
      <c r="F2225" t="s">
        <v>8218</v>
      </c>
      <c r="G2225" t="s">
        <v>8223</v>
      </c>
      <c r="H2225" t="s">
        <v>8245</v>
      </c>
      <c r="I2225">
        <v>1466827140</v>
      </c>
      <c r="J2225">
        <v>1464196414</v>
      </c>
      <c r="K2225" t="b">
        <v>0</v>
      </c>
      <c r="L2225">
        <v>83</v>
      </c>
      <c r="M2225" t="b">
        <v>1</v>
      </c>
      <c r="N2225" t="s">
        <v>8275</v>
      </c>
      <c r="O2225" s="5">
        <f>((E2225/D2225) *100)</f>
        <v>102.63636363636364</v>
      </c>
      <c r="P2225" s="6">
        <f>IF(L2225 = 0, 0, E2225/L2225)</f>
        <v>68.01204819277109</v>
      </c>
      <c r="Q2225" t="str">
        <f>MID(N2225,1,FIND("/",N2225,1)-1)</f>
        <v>music</v>
      </c>
      <c r="R2225" t="str">
        <f>MID(N2225,FIND("/",N2225,1)+1,LEN(N2225))</f>
        <v>rock</v>
      </c>
      <c r="S2225" s="10">
        <f>(((J2225/60)/60)/24)+DATE(1970,1,1)+(-5/24)</f>
        <v>42515.509421296294</v>
      </c>
      <c r="T2225" s="10">
        <f>(((I2225/60)/60)/24)+DATE(1970,1,1)+(-5/24)</f>
        <v>42545.957638888889</v>
      </c>
    </row>
    <row r="2226" spans="1:20" ht="43.2" hidden="1" x14ac:dyDescent="0.3">
      <c r="A2226">
        <v>143</v>
      </c>
      <c r="B2226" s="3" t="s">
        <v>144</v>
      </c>
      <c r="C2226" s="3" t="s">
        <v>4252</v>
      </c>
      <c r="D2226">
        <v>5500</v>
      </c>
      <c r="E2226">
        <v>0</v>
      </c>
      <c r="F2226" t="s">
        <v>8219</v>
      </c>
      <c r="G2226" t="s">
        <v>8225</v>
      </c>
      <c r="H2226" t="s">
        <v>8247</v>
      </c>
      <c r="I2226">
        <v>1472882100</v>
      </c>
      <c r="J2226">
        <v>1467941542</v>
      </c>
      <c r="K2226" t="b">
        <v>0</v>
      </c>
      <c r="L2226">
        <v>0</v>
      </c>
      <c r="M2226" t="b">
        <v>0</v>
      </c>
      <c r="N2226" t="s">
        <v>8266</v>
      </c>
      <c r="O2226" s="5">
        <f>((E2226/D2226) *100)</f>
        <v>0</v>
      </c>
      <c r="P2226" s="6">
        <f>IF(L2226 = 0, 0, E2226/L2226)</f>
        <v>0</v>
      </c>
      <c r="Q2226" t="str">
        <f>MID(N2226,1,FIND("/",N2226,1)-1)</f>
        <v>film &amp; video</v>
      </c>
      <c r="R2226" t="str">
        <f>MID(N2226,FIND("/",N2226,1)+1,LEN(N2226))</f>
        <v>science fiction</v>
      </c>
      <c r="S2226" s="10">
        <f>(((J2226/60)/60)/24)+DATE(1970,1,1)+(-5/24)</f>
        <v>42558.855810185189</v>
      </c>
      <c r="T2226" s="10">
        <f>(((I2226/60)/60)/24)+DATE(1970,1,1)+(-5/24)</f>
        <v>42616.038194444445</v>
      </c>
    </row>
    <row r="2227" spans="1:20" ht="43.2" hidden="1" x14ac:dyDescent="0.3">
      <c r="A2227">
        <v>1756</v>
      </c>
      <c r="B2227" s="3" t="s">
        <v>1756</v>
      </c>
      <c r="C2227" s="3" t="s">
        <v>5865</v>
      </c>
      <c r="D2227">
        <v>5500</v>
      </c>
      <c r="E2227">
        <v>5655.6</v>
      </c>
      <c r="F2227" t="s">
        <v>8218</v>
      </c>
      <c r="G2227" t="s">
        <v>8223</v>
      </c>
      <c r="H2227" t="s">
        <v>8245</v>
      </c>
      <c r="I2227">
        <v>1472443269</v>
      </c>
      <c r="J2227">
        <v>1468987269</v>
      </c>
      <c r="K2227" t="b">
        <v>0</v>
      </c>
      <c r="L2227">
        <v>120</v>
      </c>
      <c r="M2227" t="b">
        <v>1</v>
      </c>
      <c r="N2227" t="s">
        <v>8284</v>
      </c>
      <c r="O2227" s="5">
        <f>((E2227/D2227) *100)</f>
        <v>102.82909090909091</v>
      </c>
      <c r="P2227" s="6">
        <f>IF(L2227 = 0, 0, E2227/L2227)</f>
        <v>47.13</v>
      </c>
      <c r="Q2227" t="str">
        <f>MID(N2227,1,FIND("/",N2227,1)-1)</f>
        <v>photography</v>
      </c>
      <c r="R2227" t="str">
        <f>MID(N2227,FIND("/",N2227,1)+1,LEN(N2227))</f>
        <v>photobooks</v>
      </c>
      <c r="S2227" s="10">
        <f>(((J2227/60)/60)/24)+DATE(1970,1,1)+(-5/24)</f>
        <v>42570.959131944437</v>
      </c>
      <c r="T2227" s="10">
        <f>(((I2227/60)/60)/24)+DATE(1970,1,1)+(-5/24)</f>
        <v>42610.959131944437</v>
      </c>
    </row>
    <row r="2228" spans="1:20" ht="43.2" hidden="1" x14ac:dyDescent="0.3">
      <c r="A2228">
        <v>1781</v>
      </c>
      <c r="B2228" s="3" t="s">
        <v>1781</v>
      </c>
      <c r="C2228" s="3" t="s">
        <v>5890</v>
      </c>
      <c r="D2228">
        <v>5500</v>
      </c>
      <c r="E2228">
        <v>1417</v>
      </c>
      <c r="F2228" t="s">
        <v>8220</v>
      </c>
      <c r="G2228" t="s">
        <v>8223</v>
      </c>
      <c r="H2228" t="s">
        <v>8245</v>
      </c>
      <c r="I2228">
        <v>1473950945</v>
      </c>
      <c r="J2228">
        <v>1471272545</v>
      </c>
      <c r="K2228" t="b">
        <v>1</v>
      </c>
      <c r="L2228">
        <v>24</v>
      </c>
      <c r="M2228" t="b">
        <v>0</v>
      </c>
      <c r="N2228" t="s">
        <v>8284</v>
      </c>
      <c r="O2228" s="5">
        <f>((E2228/D2228) *100)</f>
        <v>25.763636363636365</v>
      </c>
      <c r="P2228" s="6">
        <f>IF(L2228 = 0, 0, E2228/L2228)</f>
        <v>59.041666666666664</v>
      </c>
      <c r="Q2228" t="str">
        <f>MID(N2228,1,FIND("/",N2228,1)-1)</f>
        <v>photography</v>
      </c>
      <c r="R2228" t="str">
        <f>MID(N2228,FIND("/",N2228,1)+1,LEN(N2228))</f>
        <v>photobooks</v>
      </c>
      <c r="S2228" s="10">
        <f>(((J2228/60)/60)/24)+DATE(1970,1,1)+(-5/24)</f>
        <v>42597.409085648142</v>
      </c>
      <c r="T2228" s="10">
        <f>(((I2228/60)/60)/24)+DATE(1970,1,1)+(-5/24)</f>
        <v>42628.409085648142</v>
      </c>
    </row>
    <row r="2229" spans="1:20" ht="57.6" hidden="1" x14ac:dyDescent="0.3">
      <c r="A2229">
        <v>1858</v>
      </c>
      <c r="B2229" s="3" t="s">
        <v>1858</v>
      </c>
      <c r="C2229" s="3" t="s">
        <v>5967</v>
      </c>
      <c r="D2229">
        <v>5555.55</v>
      </c>
      <c r="E2229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8275</v>
      </c>
      <c r="O2229" s="5">
        <f>((E2229/D2229) *100)</f>
        <v>108.74800874800874</v>
      </c>
      <c r="P2229" s="6">
        <f>IF(L2229 = 0, 0, E2229/L2229)</f>
        <v>40.547315436241611</v>
      </c>
      <c r="Q2229" t="str">
        <f>MID(N2229,1,FIND("/",N2229,1)-1)</f>
        <v>music</v>
      </c>
      <c r="R2229" t="str">
        <f>MID(N2229,FIND("/",N2229,1)+1,LEN(N2229))</f>
        <v>rock</v>
      </c>
      <c r="S2229" s="10">
        <f>(((J2229/60)/60)/24)+DATE(1970,1,1)+(-5/24)</f>
        <v>40832.9921412037</v>
      </c>
      <c r="T2229" s="10">
        <f>(((I2229/60)/60)/24)+DATE(1970,1,1)+(-5/24)</f>
        <v>40893.033807870372</v>
      </c>
    </row>
    <row r="2230" spans="1:20" ht="57.6" hidden="1" x14ac:dyDescent="0.3">
      <c r="A2230">
        <v>4046</v>
      </c>
      <c r="B2230" s="3" t="s">
        <v>4041</v>
      </c>
      <c r="C2230" s="3" t="s">
        <v>8149</v>
      </c>
      <c r="D2230">
        <v>5600</v>
      </c>
      <c r="E2230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8270</v>
      </c>
      <c r="O2230" s="5">
        <f>((E2230/D2230) *100)</f>
        <v>8.2142857142857135</v>
      </c>
      <c r="P2230" s="6">
        <f>IF(L2230 = 0, 0, E2230/L2230)</f>
        <v>38.333333333333336</v>
      </c>
      <c r="Q2230" t="str">
        <f>MID(N2230,1,FIND("/",N2230,1)-1)</f>
        <v>theater</v>
      </c>
      <c r="R2230" t="str">
        <f>MID(N2230,FIND("/",N2230,1)+1,LEN(N2230))</f>
        <v>plays</v>
      </c>
      <c r="S2230" s="10">
        <f>(((J2230/60)/60)/24)+DATE(1970,1,1)+(-5/24)</f>
        <v>41904.442245370366</v>
      </c>
      <c r="T2230" s="10">
        <f>(((I2230/60)/60)/24)+DATE(1970,1,1)+(-5/24)</f>
        <v>41934.442245370366</v>
      </c>
    </row>
    <row r="2231" spans="1:20" ht="43.2" hidden="1" x14ac:dyDescent="0.3">
      <c r="A2231">
        <v>1319</v>
      </c>
      <c r="B2231" s="3" t="s">
        <v>1319</v>
      </c>
      <c r="C2231" s="3" t="s">
        <v>5428</v>
      </c>
      <c r="D2231">
        <v>5800</v>
      </c>
      <c r="E2231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8272</v>
      </c>
      <c r="O2231" s="5">
        <f>((E2231/D2231) *100)</f>
        <v>15.103448275862069</v>
      </c>
      <c r="P2231" s="6">
        <f>IF(L2231 = 0, 0, E2231/L2231)</f>
        <v>97.333333333333329</v>
      </c>
      <c r="Q2231" t="str">
        <f>MID(N2231,1,FIND("/",N2231,1)-1)</f>
        <v>technology</v>
      </c>
      <c r="R2231" t="str">
        <f>MID(N2231,FIND("/",N2231,1)+1,LEN(N2231))</f>
        <v>wearables</v>
      </c>
      <c r="S2231" s="10">
        <f>(((J2231/60)/60)/24)+DATE(1970,1,1)+(-5/24)</f>
        <v>41816.603761574072</v>
      </c>
      <c r="T2231" s="10">
        <f>(((I2231/60)/60)/24)+DATE(1970,1,1)+(-5/24)</f>
        <v>41831.458333333328</v>
      </c>
    </row>
    <row r="2232" spans="1:20" ht="43.2" hidden="1" x14ac:dyDescent="0.3">
      <c r="A2232">
        <v>3574</v>
      </c>
      <c r="B2232" s="3" t="s">
        <v>3572</v>
      </c>
      <c r="C2232" s="3" t="s">
        <v>7683</v>
      </c>
      <c r="D2232">
        <v>5800</v>
      </c>
      <c r="E2232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8270</v>
      </c>
      <c r="O2232" s="5">
        <f>((E2232/D2232) *100)</f>
        <v>106.12068965517241</v>
      </c>
      <c r="P2232" s="6">
        <f>IF(L2232 = 0, 0, E2232/L2232)</f>
        <v>136.77777777777777</v>
      </c>
      <c r="Q2232" t="str">
        <f>MID(N2232,1,FIND("/",N2232,1)-1)</f>
        <v>theater</v>
      </c>
      <c r="R2232" t="str">
        <f>MID(N2232,FIND("/",N2232,1)+1,LEN(N2232))</f>
        <v>plays</v>
      </c>
      <c r="S2232" s="10">
        <f>(((J2232/60)/60)/24)+DATE(1970,1,1)+(-5/24)</f>
        <v>41926.734351851846</v>
      </c>
      <c r="T2232" s="10">
        <f>(((I2232/60)/60)/24)+DATE(1970,1,1)+(-5/24)</f>
        <v>41956.776018518511</v>
      </c>
    </row>
    <row r="2233" spans="1:20" ht="57.6" hidden="1" x14ac:dyDescent="0.3">
      <c r="A2233">
        <v>3279</v>
      </c>
      <c r="B2233" s="3" t="s">
        <v>3278</v>
      </c>
      <c r="C2233" s="3" t="s">
        <v>7388</v>
      </c>
      <c r="D2233">
        <v>5800</v>
      </c>
      <c r="E2233">
        <v>6628</v>
      </c>
      <c r="F2233" t="s">
        <v>8218</v>
      </c>
      <c r="G2233" t="s">
        <v>8223</v>
      </c>
      <c r="H2233" t="s">
        <v>8245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8270</v>
      </c>
      <c r="O2233" s="5">
        <f>((E2233/D2233) *100)</f>
        <v>114.27586206896552</v>
      </c>
      <c r="P2233" s="6">
        <f>IF(L2233 = 0, 0, E2233/L2233)</f>
        <v>105.2063492063492</v>
      </c>
      <c r="Q2233" t="str">
        <f>MID(N2233,1,FIND("/",N2233,1)-1)</f>
        <v>theater</v>
      </c>
      <c r="R2233" t="str">
        <f>MID(N2233,FIND("/",N2233,1)+1,LEN(N2233))</f>
        <v>plays</v>
      </c>
      <c r="S2233" s="10">
        <f>(((J2233/60)/60)/24)+DATE(1970,1,1)+(-5/24)</f>
        <v>42430.894201388881</v>
      </c>
      <c r="T2233" s="10">
        <f>(((I2233/60)/60)/24)+DATE(1970,1,1)+(-5/24)</f>
        <v>42460.852534722224</v>
      </c>
    </row>
    <row r="2234" spans="1:20" ht="43.2" hidden="1" x14ac:dyDescent="0.3">
      <c r="A2234">
        <v>3105</v>
      </c>
      <c r="B2234" s="3" t="s">
        <v>3104</v>
      </c>
      <c r="C2234" s="3" t="s">
        <v>7214</v>
      </c>
      <c r="D2234">
        <v>5845</v>
      </c>
      <c r="E223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8302</v>
      </c>
      <c r="O2234" s="5">
        <f>((E2234/D2234) *100)</f>
        <v>42.360992301112063</v>
      </c>
      <c r="P2234" s="6">
        <f>IF(L2234 = 0, 0, E2234/L2234)</f>
        <v>79.870967741935488</v>
      </c>
      <c r="Q2234" t="str">
        <f>MID(N2234,1,FIND("/",N2234,1)-1)</f>
        <v>theater</v>
      </c>
      <c r="R2234" t="str">
        <f>MID(N2234,FIND("/",N2234,1)+1,LEN(N2234))</f>
        <v>spaces</v>
      </c>
      <c r="S2234" s="10">
        <f>(((J2234/60)/60)/24)+DATE(1970,1,1)+(-5/24)</f>
        <v>41876.510601851849</v>
      </c>
      <c r="T2234" s="10">
        <f>(((I2234/60)/60)/24)+DATE(1970,1,1)+(-5/24)</f>
        <v>41931</v>
      </c>
    </row>
    <row r="2235" spans="1:20" ht="57.6" hidden="1" x14ac:dyDescent="0.3">
      <c r="A2235">
        <v>3239</v>
      </c>
      <c r="B2235" s="3" t="s">
        <v>3238</v>
      </c>
      <c r="C2235" s="3" t="s">
        <v>7348</v>
      </c>
      <c r="D2235">
        <v>5862</v>
      </c>
      <c r="E2235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8270</v>
      </c>
      <c r="O2235" s="5">
        <f>((E2235/D2235) *100)</f>
        <v>105.91914022517912</v>
      </c>
      <c r="P2235" s="6">
        <f>IF(L2235 = 0, 0, E2235/L2235)</f>
        <v>59.701730769230764</v>
      </c>
      <c r="Q2235" t="str">
        <f>MID(N2235,1,FIND("/",N2235,1)-1)</f>
        <v>theater</v>
      </c>
      <c r="R2235" t="str">
        <f>MID(N2235,FIND("/",N2235,1)+1,LEN(N2235))</f>
        <v>plays</v>
      </c>
      <c r="S2235" s="10">
        <f>(((J2235/60)/60)/24)+DATE(1970,1,1)+(-5/24)</f>
        <v>42277.880706018514</v>
      </c>
      <c r="T2235" s="10">
        <f>(((I2235/60)/60)/24)+DATE(1970,1,1)+(-5/24)</f>
        <v>42302.790972222218</v>
      </c>
    </row>
    <row r="2236" spans="1:20" ht="43.2" hidden="1" x14ac:dyDescent="0.3">
      <c r="A2236">
        <v>1348</v>
      </c>
      <c r="B2236" s="3" t="s">
        <v>1348</v>
      </c>
      <c r="C2236" s="3" t="s">
        <v>5457</v>
      </c>
      <c r="D2236">
        <v>5875</v>
      </c>
      <c r="E2236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8273</v>
      </c>
      <c r="O2236" s="5">
        <f>((E2236/D2236) *100)</f>
        <v>101.8723404255319</v>
      </c>
      <c r="P2236" s="6">
        <f>IF(L2236 = 0, 0, E2236/L2236)</f>
        <v>230.19230769230768</v>
      </c>
      <c r="Q2236" t="str">
        <f>MID(N2236,1,FIND("/",N2236,1)-1)</f>
        <v>publishing</v>
      </c>
      <c r="R2236" t="str">
        <f>MID(N2236,FIND("/",N2236,1)+1,LEN(N2236))</f>
        <v>nonfiction</v>
      </c>
      <c r="S2236" s="10">
        <f>(((J2236/60)/60)/24)+DATE(1970,1,1)+(-5/24)</f>
        <v>41963.29783564814</v>
      </c>
      <c r="T2236" s="10">
        <f>(((I2236/60)/60)/24)+DATE(1970,1,1)+(-5/24)</f>
        <v>41991.29783564814</v>
      </c>
    </row>
    <row r="2237" spans="1:20" ht="57.6" hidden="1" x14ac:dyDescent="0.3">
      <c r="A2237">
        <v>2743</v>
      </c>
      <c r="B2237" s="3" t="s">
        <v>2742</v>
      </c>
      <c r="C2237" s="3" t="s">
        <v>6852</v>
      </c>
      <c r="D2237">
        <v>5999</v>
      </c>
      <c r="E223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8303</v>
      </c>
      <c r="O2237" s="5">
        <f>((E2237/D2237) *100)</f>
        <v>0</v>
      </c>
      <c r="P2237" s="6">
        <f>IF(L2237 = 0, 0, E2237/L2237)</f>
        <v>0</v>
      </c>
      <c r="Q2237" t="str">
        <f>MID(N2237,1,FIND("/",N2237,1)-1)</f>
        <v>publishing</v>
      </c>
      <c r="R2237" t="str">
        <f>MID(N2237,FIND("/",N2237,1)+1,LEN(N2237))</f>
        <v>children's books</v>
      </c>
      <c r="S2237" s="10">
        <f>(((J2237/60)/60)/24)+DATE(1970,1,1)+(-5/24)</f>
        <v>42632.120451388888</v>
      </c>
      <c r="T2237" s="10">
        <f>(((I2237/60)/60)/24)+DATE(1970,1,1)+(-5/24)</f>
        <v>42662.120451388888</v>
      </c>
    </row>
    <row r="2238" spans="1:20" ht="43.2" hidden="1" x14ac:dyDescent="0.3">
      <c r="A2238">
        <v>892</v>
      </c>
      <c r="B2238" s="3" t="s">
        <v>892</v>
      </c>
      <c r="C2238" s="3" t="s">
        <v>5001</v>
      </c>
      <c r="D2238">
        <v>6000</v>
      </c>
      <c r="E2238">
        <v>2445</v>
      </c>
      <c r="F2238" t="s">
        <v>8220</v>
      </c>
      <c r="G2238" t="s">
        <v>8223</v>
      </c>
      <c r="H2238" t="s">
        <v>8245</v>
      </c>
      <c r="I2238">
        <v>1280635200</v>
      </c>
      <c r="J2238">
        <v>1273121283</v>
      </c>
      <c r="K2238" t="b">
        <v>0</v>
      </c>
      <c r="L2238">
        <v>17</v>
      </c>
      <c r="M2238" t="b">
        <v>0</v>
      </c>
      <c r="N2238" t="s">
        <v>8278</v>
      </c>
      <c r="O2238" s="5">
        <f>((E2238/D2238) *100)</f>
        <v>40.75</v>
      </c>
      <c r="P2238" s="6">
        <f>IF(L2238 = 0, 0, E2238/L2238)</f>
        <v>143.8235294117647</v>
      </c>
      <c r="Q2238" t="str">
        <f>MID(N2238,1,FIND("/",N2238,1)-1)</f>
        <v>music</v>
      </c>
      <c r="R2238" t="str">
        <f>MID(N2238,FIND("/",N2238,1)+1,LEN(N2238))</f>
        <v>indie rock</v>
      </c>
      <c r="S2238" s="10">
        <f>(((J2238/60)/60)/24)+DATE(1970,1,1)+(-5/24)</f>
        <v>40303.991701388884</v>
      </c>
      <c r="T2238" s="10">
        <f>(((I2238/60)/60)/24)+DATE(1970,1,1)+(-5/24)</f>
        <v>40390.958333333328</v>
      </c>
    </row>
    <row r="2239" spans="1:20" ht="43.2" hidden="1" x14ac:dyDescent="0.3">
      <c r="A2239">
        <v>2304</v>
      </c>
      <c r="B2239" s="3" t="s">
        <v>2304</v>
      </c>
      <c r="C2239" s="3" t="s">
        <v>6413</v>
      </c>
      <c r="D2239">
        <v>6000</v>
      </c>
      <c r="E2239">
        <v>6042.02</v>
      </c>
      <c r="F2239" t="s">
        <v>8218</v>
      </c>
      <c r="G2239" t="s">
        <v>8223</v>
      </c>
      <c r="H2239" t="s">
        <v>8245</v>
      </c>
      <c r="I2239">
        <v>1293857940</v>
      </c>
      <c r="J2239">
        <v>1290281691</v>
      </c>
      <c r="K2239" t="b">
        <v>1</v>
      </c>
      <c r="L2239">
        <v>113</v>
      </c>
      <c r="M2239" t="b">
        <v>1</v>
      </c>
      <c r="N2239" t="s">
        <v>8278</v>
      </c>
      <c r="O2239" s="5">
        <f>((E2239/D2239) *100)</f>
        <v>100.70033333333335</v>
      </c>
      <c r="P2239" s="6">
        <f>IF(L2239 = 0, 0, E2239/L2239)</f>
        <v>53.469203539823013</v>
      </c>
      <c r="Q2239" t="str">
        <f>MID(N2239,1,FIND("/",N2239,1)-1)</f>
        <v>music</v>
      </c>
      <c r="R2239" t="str">
        <f>MID(N2239,FIND("/",N2239,1)+1,LEN(N2239))</f>
        <v>indie rock</v>
      </c>
      <c r="S2239" s="10">
        <f>(((J2239/60)/60)/24)+DATE(1970,1,1)+(-5/24)</f>
        <v>40502.607534722221</v>
      </c>
      <c r="T2239" s="10">
        <f>(((I2239/60)/60)/24)+DATE(1970,1,1)+(-5/24)</f>
        <v>40543.999305555553</v>
      </c>
    </row>
    <row r="2240" spans="1:20" ht="43.2" hidden="1" x14ac:dyDescent="0.3">
      <c r="A2240">
        <v>102</v>
      </c>
      <c r="B2240" s="3" t="s">
        <v>104</v>
      </c>
      <c r="C2240" s="3" t="s">
        <v>4212</v>
      </c>
      <c r="D2240">
        <v>6000</v>
      </c>
      <c r="E2240">
        <v>7665</v>
      </c>
      <c r="F2240" t="s">
        <v>8218</v>
      </c>
      <c r="G2240" t="s">
        <v>8223</v>
      </c>
      <c r="H2240" t="s">
        <v>8245</v>
      </c>
      <c r="I2240">
        <v>1293073733</v>
      </c>
      <c r="J2240">
        <v>1290481733</v>
      </c>
      <c r="K2240" t="b">
        <v>0</v>
      </c>
      <c r="L2240">
        <v>65</v>
      </c>
      <c r="M2240" t="b">
        <v>1</v>
      </c>
      <c r="N2240" t="s">
        <v>8265</v>
      </c>
      <c r="O2240" s="5">
        <f>((E2240/D2240) *100)</f>
        <v>127.75000000000001</v>
      </c>
      <c r="P2240" s="6">
        <f>IF(L2240 = 0, 0, E2240/L2240)</f>
        <v>117.92307692307692</v>
      </c>
      <c r="Q2240" t="str">
        <f>MID(N2240,1,FIND("/",N2240,1)-1)</f>
        <v>film &amp; video</v>
      </c>
      <c r="R2240" t="str">
        <f>MID(N2240,FIND("/",N2240,1)+1,LEN(N2240))</f>
        <v>shorts</v>
      </c>
      <c r="S2240" s="10">
        <f>(((J2240/60)/60)/24)+DATE(1970,1,1)+(-5/24)</f>
        <v>40504.922835648147</v>
      </c>
      <c r="T2240" s="10">
        <f>(((I2240/60)/60)/24)+DATE(1970,1,1)+(-5/24)</f>
        <v>40534.922835648147</v>
      </c>
    </row>
    <row r="2241" spans="1:20" ht="28.8" hidden="1" x14ac:dyDescent="0.3">
      <c r="A2241">
        <v>2284</v>
      </c>
      <c r="B2241" s="3" t="s">
        <v>2284</v>
      </c>
      <c r="C2241" s="3" t="s">
        <v>6393</v>
      </c>
      <c r="D2241">
        <v>6000</v>
      </c>
      <c r="E2241">
        <v>6373.27</v>
      </c>
      <c r="F2241" t="s">
        <v>8218</v>
      </c>
      <c r="G2241" t="s">
        <v>8223</v>
      </c>
      <c r="H2241" t="s">
        <v>8245</v>
      </c>
      <c r="I2241">
        <v>1299902400</v>
      </c>
      <c r="J2241">
        <v>1297451245</v>
      </c>
      <c r="K2241" t="b">
        <v>0</v>
      </c>
      <c r="L2241">
        <v>59</v>
      </c>
      <c r="M2241" t="b">
        <v>1</v>
      </c>
      <c r="N2241" t="s">
        <v>8275</v>
      </c>
      <c r="O2241" s="5">
        <f>((E2241/D2241) *100)</f>
        <v>106.22116666666668</v>
      </c>
      <c r="P2241" s="6">
        <f>IF(L2241 = 0, 0, E2241/L2241)</f>
        <v>108.02152542372882</v>
      </c>
      <c r="Q2241" t="str">
        <f>MID(N2241,1,FIND("/",N2241,1)-1)</f>
        <v>music</v>
      </c>
      <c r="R2241" t="str">
        <f>MID(N2241,FIND("/",N2241,1)+1,LEN(N2241))</f>
        <v>rock</v>
      </c>
      <c r="S2241" s="10">
        <f>(((J2241/60)/60)/24)+DATE(1970,1,1)+(-5/24)</f>
        <v>40585.588483796295</v>
      </c>
      <c r="T2241" s="10">
        <f>(((I2241/60)/60)/24)+DATE(1970,1,1)+(-5/24)</f>
        <v>40613.958333333328</v>
      </c>
    </row>
    <row r="2242" spans="1:20" ht="43.2" hidden="1" x14ac:dyDescent="0.3">
      <c r="A2242">
        <v>1942</v>
      </c>
      <c r="B2242" s="3" t="s">
        <v>1942</v>
      </c>
      <c r="C2242" s="3" t="s">
        <v>6051</v>
      </c>
      <c r="D2242">
        <v>6000</v>
      </c>
      <c r="E2242">
        <v>8306.42</v>
      </c>
      <c r="F2242" t="s">
        <v>8218</v>
      </c>
      <c r="G2242" t="s">
        <v>8223</v>
      </c>
      <c r="H2242" t="s">
        <v>8245</v>
      </c>
      <c r="I2242">
        <v>1309809140</v>
      </c>
      <c r="J2242">
        <v>1302033140</v>
      </c>
      <c r="K2242" t="b">
        <v>1</v>
      </c>
      <c r="L2242">
        <v>95</v>
      </c>
      <c r="M2242" t="b">
        <v>1</v>
      </c>
      <c r="N2242" t="s">
        <v>8294</v>
      </c>
      <c r="O2242" s="5">
        <f>((E2242/D2242) *100)</f>
        <v>138.44033333333334</v>
      </c>
      <c r="P2242" s="6">
        <f>IF(L2242 = 0, 0, E2242/L2242)</f>
        <v>87.436000000000007</v>
      </c>
      <c r="Q2242" t="str">
        <f>MID(N2242,1,FIND("/",N2242,1)-1)</f>
        <v>technology</v>
      </c>
      <c r="R2242" t="str">
        <f>MID(N2242,FIND("/",N2242,1)+1,LEN(N2242))</f>
        <v>hardware</v>
      </c>
      <c r="S2242" s="10">
        <f>(((J2242/60)/60)/24)+DATE(1970,1,1)+(-5/24)</f>
        <v>40638.619675925926</v>
      </c>
      <c r="T2242" s="10">
        <f>(((I2242/60)/60)/24)+DATE(1970,1,1)+(-5/24)</f>
        <v>40728.619675925926</v>
      </c>
    </row>
    <row r="2243" spans="1:20" ht="43.2" hidden="1" x14ac:dyDescent="0.3">
      <c r="A2243">
        <v>1605</v>
      </c>
      <c r="B2243" s="3" t="s">
        <v>1605</v>
      </c>
      <c r="C2243" s="3" t="s">
        <v>5714</v>
      </c>
      <c r="D2243">
        <v>6000</v>
      </c>
      <c r="E2243">
        <v>6041.6</v>
      </c>
      <c r="F2243" t="s">
        <v>8218</v>
      </c>
      <c r="G2243" t="s">
        <v>8223</v>
      </c>
      <c r="H2243" t="s">
        <v>8245</v>
      </c>
      <c r="I2243">
        <v>1312182000</v>
      </c>
      <c r="J2243">
        <v>1311380313</v>
      </c>
      <c r="K2243" t="b">
        <v>0</v>
      </c>
      <c r="L2243">
        <v>44</v>
      </c>
      <c r="M2243" t="b">
        <v>1</v>
      </c>
      <c r="N2243" t="s">
        <v>8275</v>
      </c>
      <c r="O2243" s="5">
        <f>((E2243/D2243) *100)</f>
        <v>100.69333333333334</v>
      </c>
      <c r="P2243" s="6">
        <f>IF(L2243 = 0, 0, E2243/L2243)</f>
        <v>137.30909090909091</v>
      </c>
      <c r="Q2243" t="str">
        <f>MID(N2243,1,FIND("/",N2243,1)-1)</f>
        <v>music</v>
      </c>
      <c r="R2243" t="str">
        <f>MID(N2243,FIND("/",N2243,1)+1,LEN(N2243))</f>
        <v>rock</v>
      </c>
      <c r="S2243" s="10">
        <f>(((J2243/60)/60)/24)+DATE(1970,1,1)+(-5/24)</f>
        <v>40746.804548611108</v>
      </c>
      <c r="T2243" s="10">
        <f>(((I2243/60)/60)/24)+DATE(1970,1,1)+(-5/24)</f>
        <v>40756.083333333328</v>
      </c>
    </row>
    <row r="2244" spans="1:20" ht="28.8" hidden="1" x14ac:dyDescent="0.3">
      <c r="A2244">
        <v>1251</v>
      </c>
      <c r="B2244" s="3" t="s">
        <v>1251</v>
      </c>
      <c r="C2244" s="3" t="s">
        <v>5360</v>
      </c>
      <c r="D2244">
        <v>6000</v>
      </c>
      <c r="E2244">
        <v>6108</v>
      </c>
      <c r="F2244" t="s">
        <v>8218</v>
      </c>
      <c r="G2244" t="s">
        <v>8223</v>
      </c>
      <c r="H2244" t="s">
        <v>8245</v>
      </c>
      <c r="I2244">
        <v>1316979167</v>
      </c>
      <c r="J2244">
        <v>1311795167</v>
      </c>
      <c r="K2244" t="b">
        <v>1</v>
      </c>
      <c r="L2244">
        <v>74</v>
      </c>
      <c r="M2244" t="b">
        <v>1</v>
      </c>
      <c r="N2244" t="s">
        <v>8275</v>
      </c>
      <c r="O2244" s="5">
        <f>((E2244/D2244) *100)</f>
        <v>101.8</v>
      </c>
      <c r="P2244" s="6">
        <f>IF(L2244 = 0, 0, E2244/L2244)</f>
        <v>82.540540540540547</v>
      </c>
      <c r="Q2244" t="str">
        <f>MID(N2244,1,FIND("/",N2244,1)-1)</f>
        <v>music</v>
      </c>
      <c r="R2244" t="str">
        <f>MID(N2244,FIND("/",N2244,1)+1,LEN(N2244))</f>
        <v>rock</v>
      </c>
      <c r="S2244" s="10">
        <f>(((J2244/60)/60)/24)+DATE(1970,1,1)+(-5/24)</f>
        <v>40751.606099537035</v>
      </c>
      <c r="T2244" s="10">
        <f>(((I2244/60)/60)/24)+DATE(1970,1,1)+(-5/24)</f>
        <v>40811.606099537035</v>
      </c>
    </row>
    <row r="2245" spans="1:20" ht="43.2" hidden="1" x14ac:dyDescent="0.3">
      <c r="A2245">
        <v>374</v>
      </c>
      <c r="B2245" s="3" t="s">
        <v>374</v>
      </c>
      <c r="C2245" s="3" t="s">
        <v>4483</v>
      </c>
      <c r="D2245">
        <v>6000</v>
      </c>
      <c r="E2245">
        <v>7839</v>
      </c>
      <c r="F2245" t="s">
        <v>8218</v>
      </c>
      <c r="G2245" t="s">
        <v>8223</v>
      </c>
      <c r="H2245" t="s">
        <v>8245</v>
      </c>
      <c r="I2245">
        <v>1316208031</v>
      </c>
      <c r="J2245">
        <v>1312320031</v>
      </c>
      <c r="K2245" t="b">
        <v>0</v>
      </c>
      <c r="L2245">
        <v>174</v>
      </c>
      <c r="M2245" t="b">
        <v>1</v>
      </c>
      <c r="N2245" t="s">
        <v>8268</v>
      </c>
      <c r="O2245" s="5">
        <f>((E2245/D2245) *100)</f>
        <v>130.65</v>
      </c>
      <c r="P2245" s="6">
        <f>IF(L2245 = 0, 0, E2245/L2245)</f>
        <v>45.051724137931032</v>
      </c>
      <c r="Q2245" t="str">
        <f>MID(N2245,1,FIND("/",N2245,1)-1)</f>
        <v>film &amp; video</v>
      </c>
      <c r="R2245" t="str">
        <f>MID(N2245,FIND("/",N2245,1)+1,LEN(N2245))</f>
        <v>documentary</v>
      </c>
      <c r="S2245" s="10">
        <f>(((J2245/60)/60)/24)+DATE(1970,1,1)+(-5/24)</f>
        <v>40757.680914351848</v>
      </c>
      <c r="T2245" s="10">
        <f>(((I2245/60)/60)/24)+DATE(1970,1,1)+(-5/24)</f>
        <v>40802.680914351848</v>
      </c>
    </row>
    <row r="2246" spans="1:20" ht="43.2" hidden="1" x14ac:dyDescent="0.3">
      <c r="A2246">
        <v>2092</v>
      </c>
      <c r="B2246" s="3" t="s">
        <v>2092</v>
      </c>
      <c r="C2246" s="3" t="s">
        <v>6201</v>
      </c>
      <c r="D2246">
        <v>6000</v>
      </c>
      <c r="E2246">
        <v>6077</v>
      </c>
      <c r="F2246" t="s">
        <v>8218</v>
      </c>
      <c r="G2246" t="s">
        <v>8223</v>
      </c>
      <c r="H2246" t="s">
        <v>8245</v>
      </c>
      <c r="I2246">
        <v>1318006732</v>
      </c>
      <c r="J2246">
        <v>1312822732</v>
      </c>
      <c r="K2246" t="b">
        <v>0</v>
      </c>
      <c r="L2246">
        <v>55</v>
      </c>
      <c r="M2246" t="b">
        <v>1</v>
      </c>
      <c r="N2246" t="s">
        <v>8278</v>
      </c>
      <c r="O2246" s="5">
        <f>((E2246/D2246) *100)</f>
        <v>101.28333333333333</v>
      </c>
      <c r="P2246" s="6">
        <f>IF(L2246 = 0, 0, E2246/L2246)</f>
        <v>110.49090909090908</v>
      </c>
      <c r="Q2246" t="str">
        <f>MID(N2246,1,FIND("/",N2246,1)-1)</f>
        <v>music</v>
      </c>
      <c r="R2246" t="str">
        <f>MID(N2246,FIND("/",N2246,1)+1,LEN(N2246))</f>
        <v>indie rock</v>
      </c>
      <c r="S2246" s="10">
        <f>(((J2246/60)/60)/24)+DATE(1970,1,1)+(-5/24)</f>
        <v>40763.499212962961</v>
      </c>
      <c r="T2246" s="10">
        <f>(((I2246/60)/60)/24)+DATE(1970,1,1)+(-5/24)</f>
        <v>40823.499212962961</v>
      </c>
    </row>
    <row r="2247" spans="1:20" ht="28.8" hidden="1" x14ac:dyDescent="0.3">
      <c r="A2247">
        <v>1476</v>
      </c>
      <c r="B2247" s="3" t="s">
        <v>1476</v>
      </c>
      <c r="C2247" s="3" t="s">
        <v>5585</v>
      </c>
      <c r="D2247">
        <v>6000</v>
      </c>
      <c r="E2247">
        <v>39693.279999999999</v>
      </c>
      <c r="F2247" t="s">
        <v>8218</v>
      </c>
      <c r="G2247" t="s">
        <v>8223</v>
      </c>
      <c r="H2247" t="s">
        <v>8245</v>
      </c>
      <c r="I2247">
        <v>1315616422</v>
      </c>
      <c r="J2247">
        <v>1313024422</v>
      </c>
      <c r="K2247" t="b">
        <v>1</v>
      </c>
      <c r="L2247">
        <v>916</v>
      </c>
      <c r="M2247" t="b">
        <v>1</v>
      </c>
      <c r="N2247" t="s">
        <v>8287</v>
      </c>
      <c r="O2247" s="5">
        <f>((E2247/D2247) *100)</f>
        <v>661.55466666666666</v>
      </c>
      <c r="P2247" s="6">
        <f>IF(L2247 = 0, 0, E2247/L2247)</f>
        <v>43.333275109170302</v>
      </c>
      <c r="Q2247" t="str">
        <f>MID(N2247,1,FIND("/",N2247,1)-1)</f>
        <v>publishing</v>
      </c>
      <c r="R2247" t="str">
        <f>MID(N2247,FIND("/",N2247,1)+1,LEN(N2247))</f>
        <v>radio &amp; podcasts</v>
      </c>
      <c r="S2247" s="10">
        <f>(((J2247/60)/60)/24)+DATE(1970,1,1)+(-5/24)</f>
        <v>40765.833587962959</v>
      </c>
      <c r="T2247" s="10">
        <f>(((I2247/60)/60)/24)+DATE(1970,1,1)+(-5/24)</f>
        <v>40795.833587962959</v>
      </c>
    </row>
    <row r="2248" spans="1:20" ht="43.2" hidden="1" x14ac:dyDescent="0.3">
      <c r="A2248">
        <v>2098</v>
      </c>
      <c r="B2248" s="3" t="s">
        <v>2098</v>
      </c>
      <c r="C2248" s="3" t="s">
        <v>6207</v>
      </c>
      <c r="D2248">
        <v>6000</v>
      </c>
      <c r="E2248">
        <v>6020</v>
      </c>
      <c r="F2248" t="s">
        <v>8218</v>
      </c>
      <c r="G2248" t="s">
        <v>8223</v>
      </c>
      <c r="H2248" t="s">
        <v>8245</v>
      </c>
      <c r="I2248">
        <v>1331174635</v>
      </c>
      <c r="J2248">
        <v>1328582635</v>
      </c>
      <c r="K2248" t="b">
        <v>0</v>
      </c>
      <c r="L2248">
        <v>32</v>
      </c>
      <c r="M2248" t="b">
        <v>1</v>
      </c>
      <c r="N2248" t="s">
        <v>8278</v>
      </c>
      <c r="O2248" s="5">
        <f>((E2248/D2248) *100)</f>
        <v>100.33333333333334</v>
      </c>
      <c r="P2248" s="6">
        <f>IF(L2248 = 0, 0, E2248/L2248)</f>
        <v>188.125</v>
      </c>
      <c r="Q2248" t="str">
        <f>MID(N2248,1,FIND("/",N2248,1)-1)</f>
        <v>music</v>
      </c>
      <c r="R2248" t="str">
        <f>MID(N2248,FIND("/",N2248,1)+1,LEN(N2248))</f>
        <v>indie rock</v>
      </c>
      <c r="S2248" s="10">
        <f>(((J2248/60)/60)/24)+DATE(1970,1,1)+(-5/24)</f>
        <v>40945.905497685184</v>
      </c>
      <c r="T2248" s="10">
        <f>(((I2248/60)/60)/24)+DATE(1970,1,1)+(-5/24)</f>
        <v>40975.905497685184</v>
      </c>
    </row>
    <row r="2249" spans="1:20" ht="28.8" hidden="1" x14ac:dyDescent="0.3">
      <c r="A2249">
        <v>2529</v>
      </c>
      <c r="B2249" s="3" t="s">
        <v>2528</v>
      </c>
      <c r="C2249" s="3" t="s">
        <v>6638</v>
      </c>
      <c r="D2249">
        <v>6000</v>
      </c>
      <c r="E2249">
        <v>6257</v>
      </c>
      <c r="F2249" t="s">
        <v>8218</v>
      </c>
      <c r="G2249" t="s">
        <v>8223</v>
      </c>
      <c r="H2249" t="s">
        <v>8245</v>
      </c>
      <c r="I2249">
        <v>1332636975</v>
      </c>
      <c r="J2249">
        <v>1328752575</v>
      </c>
      <c r="K2249" t="b">
        <v>0</v>
      </c>
      <c r="L2249">
        <v>76</v>
      </c>
      <c r="M2249" t="b">
        <v>1</v>
      </c>
      <c r="N2249" t="s">
        <v>8299</v>
      </c>
      <c r="O2249" s="5">
        <f>((E2249/D2249) *100)</f>
        <v>104.28333333333333</v>
      </c>
      <c r="P2249" s="6">
        <f>IF(L2249 = 0, 0, E2249/L2249)</f>
        <v>82.328947368421055</v>
      </c>
      <c r="Q2249" t="str">
        <f>MID(N2249,1,FIND("/",N2249,1)-1)</f>
        <v>music</v>
      </c>
      <c r="R2249" t="str">
        <f>MID(N2249,FIND("/",N2249,1)+1,LEN(N2249))</f>
        <v>classical music</v>
      </c>
      <c r="S2249" s="10">
        <f>(((J2249/60)/60)/24)+DATE(1970,1,1)+(-5/24)</f>
        <v>40947.872395833328</v>
      </c>
      <c r="T2249" s="10">
        <f>(((I2249/60)/60)/24)+DATE(1970,1,1)+(-5/24)</f>
        <v>40992.830729166664</v>
      </c>
    </row>
    <row r="2250" spans="1:20" ht="57.6" hidden="1" x14ac:dyDescent="0.3">
      <c r="A2250">
        <v>2085</v>
      </c>
      <c r="B2250" s="3" t="s">
        <v>2085</v>
      </c>
      <c r="C2250" s="3" t="s">
        <v>6194</v>
      </c>
      <c r="D2250">
        <v>6000</v>
      </c>
      <c r="E2250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8278</v>
      </c>
      <c r="O2250" s="5">
        <f>((E2250/D2250) *100)</f>
        <v>123.53333333333335</v>
      </c>
      <c r="P2250" s="6">
        <f>IF(L2250 = 0, 0, E2250/L2250)</f>
        <v>89.301204819277103</v>
      </c>
      <c r="Q2250" t="str">
        <f>MID(N2250,1,FIND("/",N2250,1)-1)</f>
        <v>music</v>
      </c>
      <c r="R2250" t="str">
        <f>MID(N2250,FIND("/",N2250,1)+1,LEN(N2250))</f>
        <v>indie rock</v>
      </c>
      <c r="S2250" s="10">
        <f>(((J2250/60)/60)/24)+DATE(1970,1,1)+(-5/24)</f>
        <v>41075.627164351848</v>
      </c>
      <c r="T2250" s="10">
        <f>(((I2250/60)/60)/24)+DATE(1970,1,1)+(-5/24)</f>
        <v>41105.627164351848</v>
      </c>
    </row>
    <row r="2251" spans="1:20" ht="57.6" hidden="1" x14ac:dyDescent="0.3">
      <c r="A2251">
        <v>802</v>
      </c>
      <c r="B2251" s="3" t="s">
        <v>802</v>
      </c>
      <c r="C2251" s="3" t="s">
        <v>4911</v>
      </c>
      <c r="D2251">
        <v>6000</v>
      </c>
      <c r="E2251">
        <v>6080</v>
      </c>
      <c r="F2251" t="s">
        <v>8218</v>
      </c>
      <c r="G2251" t="s">
        <v>8223</v>
      </c>
      <c r="H2251" t="s">
        <v>8245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8275</v>
      </c>
      <c r="O2251" s="5">
        <f>((E2251/D2251) *100)</f>
        <v>101.33333333333334</v>
      </c>
      <c r="P2251" s="6">
        <f>IF(L2251 = 0, 0, E2251/L2251)</f>
        <v>81.066666666666663</v>
      </c>
      <c r="Q2251" t="str">
        <f>MID(N2251,1,FIND("/",N2251,1)-1)</f>
        <v>music</v>
      </c>
      <c r="R2251" t="str">
        <f>MID(N2251,FIND("/",N2251,1)+1,LEN(N2251))</f>
        <v>rock</v>
      </c>
      <c r="S2251" s="10">
        <f>(((J2251/60)/60)/24)+DATE(1970,1,1)+(-5/24)</f>
        <v>41122.813935185186</v>
      </c>
      <c r="T2251" s="10">
        <f>(((I2251/60)/60)/24)+DATE(1970,1,1)+(-5/24)</f>
        <v>41168.961805555555</v>
      </c>
    </row>
    <row r="2252" spans="1:20" ht="43.2" hidden="1" x14ac:dyDescent="0.3">
      <c r="A2252">
        <v>1658</v>
      </c>
      <c r="B2252" s="3" t="s">
        <v>1658</v>
      </c>
      <c r="C2252" s="3" t="s">
        <v>5767</v>
      </c>
      <c r="D2252">
        <v>6000</v>
      </c>
      <c r="E2252">
        <v>7934</v>
      </c>
      <c r="F2252" t="s">
        <v>8218</v>
      </c>
      <c r="G2252" t="s">
        <v>8223</v>
      </c>
      <c r="H2252" t="s">
        <v>8245</v>
      </c>
      <c r="I2252">
        <v>1355840400</v>
      </c>
      <c r="J2252">
        <v>1352524767</v>
      </c>
      <c r="K2252" t="b">
        <v>0</v>
      </c>
      <c r="L2252">
        <v>107</v>
      </c>
      <c r="M2252" t="b">
        <v>1</v>
      </c>
      <c r="N2252" t="s">
        <v>8291</v>
      </c>
      <c r="O2252" s="5">
        <f>((E2252/D2252) *100)</f>
        <v>132.23333333333335</v>
      </c>
      <c r="P2252" s="6">
        <f>IF(L2252 = 0, 0, E2252/L2252)</f>
        <v>74.149532710280369</v>
      </c>
      <c r="Q2252" t="str">
        <f>MID(N2252,1,FIND("/",N2252,1)-1)</f>
        <v>music</v>
      </c>
      <c r="R2252" t="str">
        <f>MID(N2252,FIND("/",N2252,1)+1,LEN(N2252))</f>
        <v>pop</v>
      </c>
      <c r="S2252" s="10">
        <f>(((J2252/60)/60)/24)+DATE(1970,1,1)+(-5/24)</f>
        <v>41223.013506944444</v>
      </c>
      <c r="T2252" s="10">
        <f>(((I2252/60)/60)/24)+DATE(1970,1,1)+(-5/24)</f>
        <v>41261.388888888883</v>
      </c>
    </row>
    <row r="2253" spans="1:20" ht="43.2" hidden="1" x14ac:dyDescent="0.3">
      <c r="A2253">
        <v>2309</v>
      </c>
      <c r="B2253" s="3" t="s">
        <v>2309</v>
      </c>
      <c r="C2253" s="3" t="s">
        <v>6418</v>
      </c>
      <c r="D2253">
        <v>6000</v>
      </c>
      <c r="E2253">
        <v>6400.47</v>
      </c>
      <c r="F2253" t="s">
        <v>8218</v>
      </c>
      <c r="G2253" t="s">
        <v>8223</v>
      </c>
      <c r="H2253" t="s">
        <v>8245</v>
      </c>
      <c r="I2253">
        <v>1362872537</v>
      </c>
      <c r="J2253">
        <v>1359848537</v>
      </c>
      <c r="K2253" t="b">
        <v>1</v>
      </c>
      <c r="L2253">
        <v>107</v>
      </c>
      <c r="M2253" t="b">
        <v>1</v>
      </c>
      <c r="N2253" t="s">
        <v>8278</v>
      </c>
      <c r="O2253" s="5">
        <f>((E2253/D2253) *100)</f>
        <v>106.67450000000001</v>
      </c>
      <c r="P2253" s="6">
        <f>IF(L2253 = 0, 0, E2253/L2253)</f>
        <v>59.817476635514019</v>
      </c>
      <c r="Q2253" t="str">
        <f>MID(N2253,1,FIND("/",N2253,1)-1)</f>
        <v>music</v>
      </c>
      <c r="R2253" t="str">
        <f>MID(N2253,FIND("/",N2253,1)+1,LEN(N2253))</f>
        <v>indie rock</v>
      </c>
      <c r="S2253" s="10">
        <f>(((J2253/60)/60)/24)+DATE(1970,1,1)+(-5/24)</f>
        <v>41307.779363425921</v>
      </c>
      <c r="T2253" s="10">
        <f>(((I2253/60)/60)/24)+DATE(1970,1,1)+(-5/24)</f>
        <v>41342.779363425921</v>
      </c>
    </row>
    <row r="2254" spans="1:20" ht="28.8" hidden="1" x14ac:dyDescent="0.3">
      <c r="A2254">
        <v>2496</v>
      </c>
      <c r="B2254" s="3" t="s">
        <v>2495</v>
      </c>
      <c r="C2254" s="3" t="s">
        <v>6605</v>
      </c>
      <c r="D2254">
        <v>6000</v>
      </c>
      <c r="E2254">
        <v>6000</v>
      </c>
      <c r="F2254" t="s">
        <v>8218</v>
      </c>
      <c r="G2254" t="s">
        <v>8223</v>
      </c>
      <c r="H2254" t="s">
        <v>8245</v>
      </c>
      <c r="I2254">
        <v>1364597692</v>
      </c>
      <c r="J2254">
        <v>1361577292</v>
      </c>
      <c r="K2254" t="b">
        <v>0</v>
      </c>
      <c r="L2254">
        <v>10</v>
      </c>
      <c r="M2254" t="b">
        <v>1</v>
      </c>
      <c r="N2254" t="s">
        <v>8278</v>
      </c>
      <c r="O2254" s="5">
        <f>((E2254/D2254) *100)</f>
        <v>100</v>
      </c>
      <c r="P2254" s="6">
        <f>IF(L2254 = 0, 0, E2254/L2254)</f>
        <v>600</v>
      </c>
      <c r="Q2254" t="str">
        <f>MID(N2254,1,FIND("/",N2254,1)-1)</f>
        <v>music</v>
      </c>
      <c r="R2254" t="str">
        <f>MID(N2254,FIND("/",N2254,1)+1,LEN(N2254))</f>
        <v>indie rock</v>
      </c>
      <c r="S2254" s="10">
        <f>(((J2254/60)/60)/24)+DATE(1970,1,1)+(-5/24)</f>
        <v>41327.788101851853</v>
      </c>
      <c r="T2254" s="10">
        <f>(((I2254/60)/60)/24)+DATE(1970,1,1)+(-5/24)</f>
        <v>41362.746435185181</v>
      </c>
    </row>
    <row r="2255" spans="1:20" ht="43.2" hidden="1" x14ac:dyDescent="0.3">
      <c r="A2255">
        <v>2134</v>
      </c>
      <c r="B2255" s="3" t="s">
        <v>2134</v>
      </c>
      <c r="C2255" s="3" t="s">
        <v>6243</v>
      </c>
      <c r="D2255">
        <v>6000</v>
      </c>
      <c r="E2255">
        <v>104</v>
      </c>
      <c r="F2255" t="s">
        <v>8220</v>
      </c>
      <c r="G2255" t="s">
        <v>8223</v>
      </c>
      <c r="H2255" t="s">
        <v>8245</v>
      </c>
      <c r="I2255">
        <v>1367097391</v>
      </c>
      <c r="J2255">
        <v>1364505391</v>
      </c>
      <c r="K2255" t="b">
        <v>0</v>
      </c>
      <c r="L2255">
        <v>3</v>
      </c>
      <c r="M2255" t="b">
        <v>0</v>
      </c>
      <c r="N2255" t="s">
        <v>8281</v>
      </c>
      <c r="O2255" s="5">
        <f>((E2255/D2255) *100)</f>
        <v>1.7333333333333332</v>
      </c>
      <c r="P2255" s="6">
        <f>IF(L2255 = 0, 0, E2255/L2255)</f>
        <v>34.666666666666664</v>
      </c>
      <c r="Q2255" t="str">
        <f>MID(N2255,1,FIND("/",N2255,1)-1)</f>
        <v>games</v>
      </c>
      <c r="R2255" t="str">
        <f>MID(N2255,FIND("/",N2255,1)+1,LEN(N2255))</f>
        <v>video games</v>
      </c>
      <c r="S2255" s="10">
        <f>(((J2255/60)/60)/24)+DATE(1970,1,1)+(-5/24)</f>
        <v>41361.678136574068</v>
      </c>
      <c r="T2255" s="10">
        <f>(((I2255/60)/60)/24)+DATE(1970,1,1)+(-5/24)</f>
        <v>41391.678136574068</v>
      </c>
    </row>
    <row r="2256" spans="1:20" ht="43.2" hidden="1" x14ac:dyDescent="0.3">
      <c r="A2256">
        <v>89</v>
      </c>
      <c r="B2256" s="3" t="s">
        <v>91</v>
      </c>
      <c r="C2256" s="3" t="s">
        <v>4199</v>
      </c>
      <c r="D2256">
        <v>6000</v>
      </c>
      <c r="E2256">
        <v>6904</v>
      </c>
      <c r="F2256" t="s">
        <v>8218</v>
      </c>
      <c r="G2256" t="s">
        <v>8223</v>
      </c>
      <c r="H2256" t="s">
        <v>8245</v>
      </c>
      <c r="I2256">
        <v>1370196192</v>
      </c>
      <c r="J2256">
        <v>1368036192</v>
      </c>
      <c r="K2256" t="b">
        <v>0</v>
      </c>
      <c r="L2256">
        <v>56</v>
      </c>
      <c r="M2256" t="b">
        <v>1</v>
      </c>
      <c r="N2256" t="s">
        <v>8265</v>
      </c>
      <c r="O2256" s="5">
        <f>((E2256/D2256) *100)</f>
        <v>115.06666666666668</v>
      </c>
      <c r="P2256" s="6">
        <f>IF(L2256 = 0, 0, E2256/L2256)</f>
        <v>123.28571428571429</v>
      </c>
      <c r="Q2256" t="str">
        <f>MID(N2256,1,FIND("/",N2256,1)-1)</f>
        <v>film &amp; video</v>
      </c>
      <c r="R2256" t="str">
        <f>MID(N2256,FIND("/",N2256,1)+1,LEN(N2256))</f>
        <v>shorts</v>
      </c>
      <c r="S2256" s="10">
        <f>(((J2256/60)/60)/24)+DATE(1970,1,1)+(-5/24)</f>
        <v>41402.543888888889</v>
      </c>
      <c r="T2256" s="10">
        <f>(((I2256/60)/60)/24)+DATE(1970,1,1)+(-5/24)</f>
        <v>41427.543888888889</v>
      </c>
    </row>
    <row r="2257" spans="1:20" ht="43.2" hidden="1" x14ac:dyDescent="0.3">
      <c r="A2257">
        <v>1114</v>
      </c>
      <c r="B2257" s="3" t="s">
        <v>1114</v>
      </c>
      <c r="C2257" s="3" t="s">
        <v>5223</v>
      </c>
      <c r="D2257">
        <v>6000</v>
      </c>
      <c r="E2257">
        <v>10</v>
      </c>
      <c r="F2257" t="s">
        <v>8220</v>
      </c>
      <c r="G2257" t="s">
        <v>8224</v>
      </c>
      <c r="H2257" t="s">
        <v>8246</v>
      </c>
      <c r="I2257">
        <v>1381306687</v>
      </c>
      <c r="J2257">
        <v>1378714687</v>
      </c>
      <c r="K2257" t="b">
        <v>0</v>
      </c>
      <c r="L2257">
        <v>3</v>
      </c>
      <c r="M2257" t="b">
        <v>0</v>
      </c>
      <c r="N2257" t="s">
        <v>8281</v>
      </c>
      <c r="O2257" s="5">
        <f>((E2257/D2257) *100)</f>
        <v>0.16666666666666669</v>
      </c>
      <c r="P2257" s="6">
        <f>IF(L2257 = 0, 0, E2257/L2257)</f>
        <v>3.3333333333333335</v>
      </c>
      <c r="Q2257" t="str">
        <f>MID(N2257,1,FIND("/",N2257,1)-1)</f>
        <v>games</v>
      </c>
      <c r="R2257" t="str">
        <f>MID(N2257,FIND("/",N2257,1)+1,LEN(N2257))</f>
        <v>video games</v>
      </c>
      <c r="S2257" s="10">
        <f>(((J2257/60)/60)/24)+DATE(1970,1,1)+(-5/24)</f>
        <v>41526.13758101852</v>
      </c>
      <c r="T2257" s="10">
        <f>(((I2257/60)/60)/24)+DATE(1970,1,1)+(-5/24)</f>
        <v>41556.13758101852</v>
      </c>
    </row>
    <row r="2258" spans="1:20" ht="43.2" hidden="1" x14ac:dyDescent="0.3">
      <c r="A2258">
        <v>408</v>
      </c>
      <c r="B2258" s="3" t="s">
        <v>408</v>
      </c>
      <c r="C2258" s="3" t="s">
        <v>4517</v>
      </c>
      <c r="D2258">
        <v>6000</v>
      </c>
      <c r="E2258">
        <v>6086.26</v>
      </c>
      <c r="F2258" t="s">
        <v>8218</v>
      </c>
      <c r="G2258" t="s">
        <v>8223</v>
      </c>
      <c r="H2258" t="s">
        <v>8245</v>
      </c>
      <c r="I2258">
        <v>1383676790</v>
      </c>
      <c r="J2258">
        <v>1380217190</v>
      </c>
      <c r="K2258" t="b">
        <v>0</v>
      </c>
      <c r="L2258">
        <v>38</v>
      </c>
      <c r="M2258" t="b">
        <v>1</v>
      </c>
      <c r="N2258" t="s">
        <v>8268</v>
      </c>
      <c r="O2258" s="5">
        <f>((E2258/D2258) *100)</f>
        <v>101.43766666666667</v>
      </c>
      <c r="P2258" s="6">
        <f>IF(L2258 = 0, 0, E2258/L2258)</f>
        <v>160.16473684210527</v>
      </c>
      <c r="Q2258" t="str">
        <f>MID(N2258,1,FIND("/",N2258,1)-1)</f>
        <v>film &amp; video</v>
      </c>
      <c r="R2258" t="str">
        <f>MID(N2258,FIND("/",N2258,1)+1,LEN(N2258))</f>
        <v>documentary</v>
      </c>
      <c r="S2258" s="10">
        <f>(((J2258/60)/60)/24)+DATE(1970,1,1)+(-5/24)</f>
        <v>41543.527662037035</v>
      </c>
      <c r="T2258" s="10">
        <f>(((I2258/60)/60)/24)+DATE(1970,1,1)+(-5/24)</f>
        <v>41583.569328703699</v>
      </c>
    </row>
    <row r="2259" spans="1:20" ht="43.2" hidden="1" x14ac:dyDescent="0.3">
      <c r="A2259">
        <v>2212</v>
      </c>
      <c r="B2259" s="3" t="s">
        <v>2212</v>
      </c>
      <c r="C2259" s="3" t="s">
        <v>6321</v>
      </c>
      <c r="D2259">
        <v>6000</v>
      </c>
      <c r="E2259">
        <v>6863</v>
      </c>
      <c r="F2259" t="s">
        <v>8218</v>
      </c>
      <c r="G2259" t="s">
        <v>8223</v>
      </c>
      <c r="H2259" t="s">
        <v>8245</v>
      </c>
      <c r="I2259">
        <v>1383526800</v>
      </c>
      <c r="J2259">
        <v>1380650177</v>
      </c>
      <c r="K2259" t="b">
        <v>0</v>
      </c>
      <c r="L2259">
        <v>123</v>
      </c>
      <c r="M2259" t="b">
        <v>1</v>
      </c>
      <c r="N2259" t="s">
        <v>8279</v>
      </c>
      <c r="O2259" s="5">
        <f>((E2259/D2259) *100)</f>
        <v>114.38333333333333</v>
      </c>
      <c r="P2259" s="6">
        <f>IF(L2259 = 0, 0, E2259/L2259)</f>
        <v>55.796747967479675</v>
      </c>
      <c r="Q2259" t="str">
        <f>MID(N2259,1,FIND("/",N2259,1)-1)</f>
        <v>music</v>
      </c>
      <c r="R2259" t="str">
        <f>MID(N2259,FIND("/",N2259,1)+1,LEN(N2259))</f>
        <v>electronic music</v>
      </c>
      <c r="S2259" s="10">
        <f>(((J2259/60)/60)/24)+DATE(1970,1,1)+(-5/24)</f>
        <v>41548.539085648146</v>
      </c>
      <c r="T2259" s="10">
        <f>(((I2259/60)/60)/24)+DATE(1970,1,1)+(-5/24)</f>
        <v>41581.833333333328</v>
      </c>
    </row>
    <row r="2260" spans="1:20" ht="43.2" hidden="1" x14ac:dyDescent="0.3">
      <c r="A2260">
        <v>925</v>
      </c>
      <c r="B2260" s="3" t="s">
        <v>925</v>
      </c>
      <c r="C2260" s="3" t="s">
        <v>5034</v>
      </c>
      <c r="D2260">
        <v>6000</v>
      </c>
      <c r="E2260">
        <v>160</v>
      </c>
      <c r="F2260" t="s">
        <v>8220</v>
      </c>
      <c r="G2260" t="s">
        <v>8223</v>
      </c>
      <c r="H2260" t="s">
        <v>8245</v>
      </c>
      <c r="I2260">
        <v>1385590111</v>
      </c>
      <c r="J2260">
        <v>1382994511</v>
      </c>
      <c r="K2260" t="b">
        <v>0</v>
      </c>
      <c r="L2260">
        <v>5</v>
      </c>
      <c r="M2260" t="b">
        <v>0</v>
      </c>
      <c r="N2260" t="s">
        <v>8277</v>
      </c>
      <c r="O2260" s="5">
        <f>((E2260/D2260) *100)</f>
        <v>2.666666666666667</v>
      </c>
      <c r="P2260" s="6">
        <f>IF(L2260 = 0, 0, E2260/L2260)</f>
        <v>32</v>
      </c>
      <c r="Q2260" t="str">
        <f>MID(N2260,1,FIND("/",N2260,1)-1)</f>
        <v>music</v>
      </c>
      <c r="R2260" t="str">
        <f>MID(N2260,FIND("/",N2260,1)+1,LEN(N2260))</f>
        <v>jazz</v>
      </c>
      <c r="S2260" s="10">
        <f>(((J2260/60)/60)/24)+DATE(1970,1,1)+(-5/24)</f>
        <v>41575.672581018516</v>
      </c>
      <c r="T2260" s="10">
        <f>(((I2260/60)/60)/24)+DATE(1970,1,1)+(-5/24)</f>
        <v>41605.71424768518</v>
      </c>
    </row>
    <row r="2261" spans="1:20" ht="43.2" hidden="1" x14ac:dyDescent="0.3">
      <c r="A2261">
        <v>871</v>
      </c>
      <c r="B2261" s="3" t="s">
        <v>871</v>
      </c>
      <c r="C2261" s="3" t="s">
        <v>4980</v>
      </c>
      <c r="D2261">
        <v>6000</v>
      </c>
      <c r="E2261">
        <v>325</v>
      </c>
      <c r="F2261" t="s">
        <v>8220</v>
      </c>
      <c r="G2261" t="s">
        <v>8223</v>
      </c>
      <c r="H2261" t="s">
        <v>8245</v>
      </c>
      <c r="I2261">
        <v>1385735295</v>
      </c>
      <c r="J2261">
        <v>1383139695</v>
      </c>
      <c r="K2261" t="b">
        <v>0</v>
      </c>
      <c r="L2261">
        <v>12</v>
      </c>
      <c r="M2261" t="b">
        <v>0</v>
      </c>
      <c r="N2261" t="s">
        <v>8277</v>
      </c>
      <c r="O2261" s="5">
        <f>((E2261/D2261) *100)</f>
        <v>5.416666666666667</v>
      </c>
      <c r="P2261" s="6">
        <f>IF(L2261 = 0, 0, E2261/L2261)</f>
        <v>27.083333333333332</v>
      </c>
      <c r="Q2261" t="str">
        <f>MID(N2261,1,FIND("/",N2261,1)-1)</f>
        <v>music</v>
      </c>
      <c r="R2261" t="str">
        <f>MID(N2261,FIND("/",N2261,1)+1,LEN(N2261))</f>
        <v>jazz</v>
      </c>
      <c r="S2261" s="10">
        <f>(((J2261/60)/60)/24)+DATE(1970,1,1)+(-5/24)</f>
        <v>41577.352951388886</v>
      </c>
      <c r="T2261" s="10">
        <f>(((I2261/60)/60)/24)+DATE(1970,1,1)+(-5/24)</f>
        <v>41607.39461805555</v>
      </c>
    </row>
    <row r="2262" spans="1:20" ht="28.8" hidden="1" x14ac:dyDescent="0.3">
      <c r="A2262">
        <v>1629</v>
      </c>
      <c r="B2262" s="3" t="s">
        <v>1629</v>
      </c>
      <c r="C2262" s="3" t="s">
        <v>5738</v>
      </c>
      <c r="D2262">
        <v>6000</v>
      </c>
      <c r="E2262">
        <v>6220</v>
      </c>
      <c r="F2262" t="s">
        <v>8218</v>
      </c>
      <c r="G2262" t="s">
        <v>8223</v>
      </c>
      <c r="H2262" t="s">
        <v>8245</v>
      </c>
      <c r="I2262">
        <v>1392929333</v>
      </c>
      <c r="J2262">
        <v>1389041333</v>
      </c>
      <c r="K2262" t="b">
        <v>0</v>
      </c>
      <c r="L2262">
        <v>82</v>
      </c>
      <c r="M2262" t="b">
        <v>1</v>
      </c>
      <c r="N2262" t="s">
        <v>8275</v>
      </c>
      <c r="O2262" s="5">
        <f>((E2262/D2262) *100)</f>
        <v>103.66666666666666</v>
      </c>
      <c r="P2262" s="6">
        <f>IF(L2262 = 0, 0, E2262/L2262)</f>
        <v>75.853658536585371</v>
      </c>
      <c r="Q2262" t="str">
        <f>MID(N2262,1,FIND("/",N2262,1)-1)</f>
        <v>music</v>
      </c>
      <c r="R2262" t="str">
        <f>MID(N2262,FIND("/",N2262,1)+1,LEN(N2262))</f>
        <v>rock</v>
      </c>
      <c r="S2262" s="10">
        <f>(((J2262/60)/60)/24)+DATE(1970,1,1)+(-5/24)</f>
        <v>41645.658946759257</v>
      </c>
      <c r="T2262" s="10">
        <f>(((I2262/60)/60)/24)+DATE(1970,1,1)+(-5/24)</f>
        <v>41690.658946759257</v>
      </c>
    </row>
    <row r="2263" spans="1:20" ht="43.2" hidden="1" x14ac:dyDescent="0.3">
      <c r="A2263">
        <v>1563</v>
      </c>
      <c r="B2263" s="3" t="s">
        <v>1563</v>
      </c>
      <c r="C2263" s="3" t="s">
        <v>5672</v>
      </c>
      <c r="D2263">
        <v>6000</v>
      </c>
      <c r="E2263">
        <v>85</v>
      </c>
      <c r="F2263" t="s">
        <v>8219</v>
      </c>
      <c r="G2263" t="s">
        <v>8224</v>
      </c>
      <c r="H2263" t="s">
        <v>8246</v>
      </c>
      <c r="I2263">
        <v>1394815751</v>
      </c>
      <c r="J2263">
        <v>1389635351</v>
      </c>
      <c r="K2263" t="b">
        <v>0</v>
      </c>
      <c r="L2263">
        <v>2</v>
      </c>
      <c r="M2263" t="b">
        <v>0</v>
      </c>
      <c r="N2263" t="s">
        <v>8289</v>
      </c>
      <c r="O2263" s="5">
        <f>((E2263/D2263) *100)</f>
        <v>1.4166666666666665</v>
      </c>
      <c r="P2263" s="6">
        <f>IF(L2263 = 0, 0, E2263/L2263)</f>
        <v>42.5</v>
      </c>
      <c r="Q2263" t="str">
        <f>MID(N2263,1,FIND("/",N2263,1)-1)</f>
        <v>publishing</v>
      </c>
      <c r="R2263" t="str">
        <f>MID(N2263,FIND("/",N2263,1)+1,LEN(N2263))</f>
        <v>art books</v>
      </c>
      <c r="S2263" s="10">
        <f>(((J2263/60)/60)/24)+DATE(1970,1,1)+(-5/24)</f>
        <v>41652.534155092588</v>
      </c>
      <c r="T2263" s="10">
        <f>(((I2263/60)/60)/24)+DATE(1970,1,1)+(-5/24)</f>
        <v>41712.492488425924</v>
      </c>
    </row>
    <row r="2264" spans="1:20" hidden="1" x14ac:dyDescent="0.3">
      <c r="A2264">
        <v>833</v>
      </c>
      <c r="B2264" s="3" t="s">
        <v>833</v>
      </c>
      <c r="C2264" s="3" t="s">
        <v>4942</v>
      </c>
      <c r="D2264">
        <v>6000</v>
      </c>
      <c r="E2264">
        <v>6100</v>
      </c>
      <c r="F2264" t="s">
        <v>8218</v>
      </c>
      <c r="G2264" t="s">
        <v>8223</v>
      </c>
      <c r="H2264" t="s">
        <v>8245</v>
      </c>
      <c r="I2264">
        <v>1397941475</v>
      </c>
      <c r="J2264">
        <v>1395349475</v>
      </c>
      <c r="K2264" t="b">
        <v>0</v>
      </c>
      <c r="L2264">
        <v>41</v>
      </c>
      <c r="M2264" t="b">
        <v>1</v>
      </c>
      <c r="N2264" t="s">
        <v>8275</v>
      </c>
      <c r="O2264" s="5">
        <f>((E2264/D2264) *100)</f>
        <v>101.66666666666666</v>
      </c>
      <c r="P2264" s="6">
        <f>IF(L2264 = 0, 0, E2264/L2264)</f>
        <v>148.78048780487805</v>
      </c>
      <c r="Q2264" t="str">
        <f>MID(N2264,1,FIND("/",N2264,1)-1)</f>
        <v>music</v>
      </c>
      <c r="R2264" t="str">
        <f>MID(N2264,FIND("/",N2264,1)+1,LEN(N2264))</f>
        <v>rock</v>
      </c>
      <c r="S2264" s="10">
        <f>(((J2264/60)/60)/24)+DATE(1970,1,1)+(-5/24)</f>
        <v>41718.669849537036</v>
      </c>
      <c r="T2264" s="10">
        <f>(((I2264/60)/60)/24)+DATE(1970,1,1)+(-5/24)</f>
        <v>41748.669849537036</v>
      </c>
    </row>
    <row r="2265" spans="1:20" ht="43.2" hidden="1" x14ac:dyDescent="0.3">
      <c r="A2265">
        <v>1146</v>
      </c>
      <c r="B2265" s="3" t="s">
        <v>1146</v>
      </c>
      <c r="C2265" s="3" t="s">
        <v>5255</v>
      </c>
      <c r="D2265">
        <v>6000</v>
      </c>
      <c r="E2265">
        <v>530</v>
      </c>
      <c r="F2265" t="s">
        <v>8220</v>
      </c>
      <c r="G2265" t="s">
        <v>8223</v>
      </c>
      <c r="H2265" t="s">
        <v>8245</v>
      </c>
      <c r="I2265">
        <v>1399071173</v>
      </c>
      <c r="J2265">
        <v>1395787973</v>
      </c>
      <c r="K2265" t="b">
        <v>0</v>
      </c>
      <c r="L2265">
        <v>12</v>
      </c>
      <c r="M2265" t="b">
        <v>0</v>
      </c>
      <c r="N2265" t="s">
        <v>8283</v>
      </c>
      <c r="O2265" s="5">
        <f>((E2265/D2265) *100)</f>
        <v>8.8333333333333339</v>
      </c>
      <c r="P2265" s="6">
        <f>IF(L2265 = 0, 0, E2265/L2265)</f>
        <v>44.166666666666664</v>
      </c>
      <c r="Q2265" t="str">
        <f>MID(N2265,1,FIND("/",N2265,1)-1)</f>
        <v>food</v>
      </c>
      <c r="R2265" t="str">
        <f>MID(N2265,FIND("/",N2265,1)+1,LEN(N2265))</f>
        <v>food trucks</v>
      </c>
      <c r="S2265" s="10">
        <f>(((J2265/60)/60)/24)+DATE(1970,1,1)+(-5/24)</f>
        <v>41723.745057870365</v>
      </c>
      <c r="T2265" s="10">
        <f>(((I2265/60)/60)/24)+DATE(1970,1,1)+(-5/24)</f>
        <v>41761.745057870365</v>
      </c>
    </row>
    <row r="2266" spans="1:20" ht="43.2" hidden="1" x14ac:dyDescent="0.3">
      <c r="A2266">
        <v>1361</v>
      </c>
      <c r="B2266" s="3" t="s">
        <v>1361</v>
      </c>
      <c r="C2266" s="3" t="s">
        <v>5470</v>
      </c>
      <c r="D2266">
        <v>6000</v>
      </c>
      <c r="E2266">
        <v>7559</v>
      </c>
      <c r="F2266" t="s">
        <v>8218</v>
      </c>
      <c r="G2266" t="s">
        <v>8224</v>
      </c>
      <c r="H2266" t="s">
        <v>8246</v>
      </c>
      <c r="I2266">
        <v>1403370772</v>
      </c>
      <c r="J2266">
        <v>1400778772</v>
      </c>
      <c r="K2266" t="b">
        <v>0</v>
      </c>
      <c r="L2266">
        <v>264</v>
      </c>
      <c r="M2266" t="b">
        <v>1</v>
      </c>
      <c r="N2266" t="s">
        <v>8273</v>
      </c>
      <c r="O2266" s="5">
        <f>((E2266/D2266) *100)</f>
        <v>125.98333333333333</v>
      </c>
      <c r="P2266" s="6">
        <f>IF(L2266 = 0, 0, E2266/L2266)</f>
        <v>28.632575757575758</v>
      </c>
      <c r="Q2266" t="str">
        <f>MID(N2266,1,FIND("/",N2266,1)-1)</f>
        <v>publishing</v>
      </c>
      <c r="R2266" t="str">
        <f>MID(N2266,FIND("/",N2266,1)+1,LEN(N2266))</f>
        <v>nonfiction</v>
      </c>
      <c r="S2266" s="10">
        <f>(((J2266/60)/60)/24)+DATE(1970,1,1)+(-5/24)</f>
        <v>41781.508935185186</v>
      </c>
      <c r="T2266" s="10">
        <f>(((I2266/60)/60)/24)+DATE(1970,1,1)+(-5/24)</f>
        <v>41811.508935185186</v>
      </c>
    </row>
    <row r="2267" spans="1:20" ht="43.2" hidden="1" x14ac:dyDescent="0.3">
      <c r="A2267">
        <v>4036</v>
      </c>
      <c r="B2267" s="3" t="s">
        <v>4031</v>
      </c>
      <c r="C2267" s="3" t="s">
        <v>7437</v>
      </c>
      <c r="D2267">
        <v>6000</v>
      </c>
      <c r="E2267">
        <v>2823</v>
      </c>
      <c r="F2267" t="s">
        <v>8220</v>
      </c>
      <c r="G2267" t="s">
        <v>8223</v>
      </c>
      <c r="H2267" t="s">
        <v>8245</v>
      </c>
      <c r="I2267">
        <v>1404253800</v>
      </c>
      <c r="J2267">
        <v>1402784964</v>
      </c>
      <c r="K2267" t="b">
        <v>0</v>
      </c>
      <c r="L2267">
        <v>17</v>
      </c>
      <c r="M2267" t="b">
        <v>0</v>
      </c>
      <c r="N2267" t="s">
        <v>8270</v>
      </c>
      <c r="O2267" s="5">
        <f>((E2267/D2267) *100)</f>
        <v>47.05</v>
      </c>
      <c r="P2267" s="6">
        <f>IF(L2267 = 0, 0, E2267/L2267)</f>
        <v>166.05882352941177</v>
      </c>
      <c r="Q2267" t="str">
        <f>MID(N2267,1,FIND("/",N2267,1)-1)</f>
        <v>theater</v>
      </c>
      <c r="R2267" t="str">
        <f>MID(N2267,FIND("/",N2267,1)+1,LEN(N2267))</f>
        <v>plays</v>
      </c>
      <c r="S2267" s="10">
        <f>(((J2267/60)/60)/24)+DATE(1970,1,1)+(-5/24)</f>
        <v>41804.728749999995</v>
      </c>
      <c r="T2267" s="10">
        <f>(((I2267/60)/60)/24)+DATE(1970,1,1)+(-5/24)</f>
        <v>41821.729166666664</v>
      </c>
    </row>
    <row r="2268" spans="1:20" ht="28.8" hidden="1" x14ac:dyDescent="0.3">
      <c r="A2268">
        <v>14</v>
      </c>
      <c r="B2268" s="3" t="s">
        <v>16</v>
      </c>
      <c r="C2268" s="3" t="s">
        <v>4124</v>
      </c>
      <c r="D2268">
        <v>6000</v>
      </c>
      <c r="E2268">
        <v>6056</v>
      </c>
      <c r="F2268" t="s">
        <v>8218</v>
      </c>
      <c r="G2268" t="s">
        <v>8225</v>
      </c>
      <c r="H2268" t="s">
        <v>8247</v>
      </c>
      <c r="I2268">
        <v>1405259940</v>
      </c>
      <c r="J2268">
        <v>1403051888</v>
      </c>
      <c r="K2268" t="b">
        <v>0</v>
      </c>
      <c r="L2268">
        <v>41</v>
      </c>
      <c r="M2268" t="b">
        <v>1</v>
      </c>
      <c r="N2268" t="s">
        <v>8264</v>
      </c>
      <c r="O2268" s="5">
        <f>((E2268/D2268) *100)</f>
        <v>100.93333333333334</v>
      </c>
      <c r="P2268" s="6">
        <f>IF(L2268 = 0, 0, E2268/L2268)</f>
        <v>147.70731707317074</v>
      </c>
      <c r="Q2268" t="str">
        <f>MID(N2268,1,FIND("/",N2268,1)-1)</f>
        <v>film &amp; video</v>
      </c>
      <c r="R2268" t="str">
        <f>MID(N2268,FIND("/",N2268,1)+1,LEN(N2268))</f>
        <v>television</v>
      </c>
      <c r="S2268" s="10">
        <f>(((J2268/60)/60)/24)+DATE(1970,1,1)+(-5/24)</f>
        <v>41807.818148148144</v>
      </c>
      <c r="T2268" s="10">
        <f>(((I2268/60)/60)/24)+DATE(1970,1,1)+(-5/24)</f>
        <v>41833.374305555553</v>
      </c>
    </row>
    <row r="2269" spans="1:20" ht="43.2" hidden="1" x14ac:dyDescent="0.3">
      <c r="A2269">
        <v>2970</v>
      </c>
      <c r="B2269" s="3" t="s">
        <v>2969</v>
      </c>
      <c r="C2269" s="3" t="s">
        <v>7079</v>
      </c>
      <c r="D2269">
        <v>6000</v>
      </c>
      <c r="E2269">
        <v>6360</v>
      </c>
      <c r="F2269" t="s">
        <v>8218</v>
      </c>
      <c r="G2269" t="s">
        <v>8223</v>
      </c>
      <c r="H2269" t="s">
        <v>8245</v>
      </c>
      <c r="I2269">
        <v>1405699451</v>
      </c>
      <c r="J2269">
        <v>1403107451</v>
      </c>
      <c r="K2269" t="b">
        <v>0</v>
      </c>
      <c r="L2269">
        <v>91</v>
      </c>
      <c r="M2269" t="b">
        <v>1</v>
      </c>
      <c r="N2269" t="s">
        <v>8270</v>
      </c>
      <c r="O2269" s="5">
        <f>((E2269/D2269) *100)</f>
        <v>106</v>
      </c>
      <c r="P2269" s="6">
        <f>IF(L2269 = 0, 0, E2269/L2269)</f>
        <v>69.890109890109883</v>
      </c>
      <c r="Q2269" t="str">
        <f>MID(N2269,1,FIND("/",N2269,1)-1)</f>
        <v>theater</v>
      </c>
      <c r="R2269" t="str">
        <f>MID(N2269,FIND("/",N2269,1)+1,LEN(N2269))</f>
        <v>plays</v>
      </c>
      <c r="S2269" s="10">
        <f>(((J2269/60)/60)/24)+DATE(1970,1,1)+(-5/24)</f>
        <v>41808.461238425924</v>
      </c>
      <c r="T2269" s="10">
        <f>(((I2269/60)/60)/24)+DATE(1970,1,1)+(-5/24)</f>
        <v>41838.461238425924</v>
      </c>
    </row>
    <row r="2270" spans="1:20" ht="43.2" hidden="1" x14ac:dyDescent="0.3">
      <c r="A2270">
        <v>3332</v>
      </c>
      <c r="B2270" s="3" t="s">
        <v>3331</v>
      </c>
      <c r="C2270" s="3" t="s">
        <v>7441</v>
      </c>
      <c r="D2270">
        <v>6000</v>
      </c>
      <c r="E2270">
        <v>6000</v>
      </c>
      <c r="F2270" t="s">
        <v>8218</v>
      </c>
      <c r="G2270" t="s">
        <v>8223</v>
      </c>
      <c r="H2270" t="s">
        <v>8245</v>
      </c>
      <c r="I2270">
        <v>1405802330</v>
      </c>
      <c r="J2270">
        <v>1403210330</v>
      </c>
      <c r="K2270" t="b">
        <v>0</v>
      </c>
      <c r="L2270">
        <v>83</v>
      </c>
      <c r="M2270" t="b">
        <v>1</v>
      </c>
      <c r="N2270" t="s">
        <v>8270</v>
      </c>
      <c r="O2270" s="5">
        <f>((E2270/D2270) *100)</f>
        <v>100</v>
      </c>
      <c r="P2270" s="6">
        <f>IF(L2270 = 0, 0, E2270/L2270)</f>
        <v>72.289156626506028</v>
      </c>
      <c r="Q2270" t="str">
        <f>MID(N2270,1,FIND("/",N2270,1)-1)</f>
        <v>theater</v>
      </c>
      <c r="R2270" t="str">
        <f>MID(N2270,FIND("/",N2270,1)+1,LEN(N2270))</f>
        <v>plays</v>
      </c>
      <c r="S2270" s="10">
        <f>(((J2270/60)/60)/24)+DATE(1970,1,1)+(-5/24)</f>
        <v>41809.651967592588</v>
      </c>
      <c r="T2270" s="10">
        <f>(((I2270/60)/60)/24)+DATE(1970,1,1)+(-5/24)</f>
        <v>41839.651967592588</v>
      </c>
    </row>
    <row r="2271" spans="1:20" ht="28.8" hidden="1" x14ac:dyDescent="0.3">
      <c r="A2271">
        <v>469</v>
      </c>
      <c r="B2271" s="3" t="s">
        <v>469</v>
      </c>
      <c r="C2271" s="3" t="s">
        <v>4578</v>
      </c>
      <c r="D2271">
        <v>6000</v>
      </c>
      <c r="E2271">
        <v>0</v>
      </c>
      <c r="F2271" t="s">
        <v>8220</v>
      </c>
      <c r="G2271" t="s">
        <v>8224</v>
      </c>
      <c r="H2271" t="s">
        <v>8246</v>
      </c>
      <c r="I2271">
        <v>1409960724</v>
      </c>
      <c r="J2271">
        <v>1404776724</v>
      </c>
      <c r="K2271" t="b">
        <v>0</v>
      </c>
      <c r="L2271">
        <v>0</v>
      </c>
      <c r="M2271" t="b">
        <v>0</v>
      </c>
      <c r="N2271" t="s">
        <v>8269</v>
      </c>
      <c r="O2271" s="5">
        <f>((E2271/D2271) *100)</f>
        <v>0</v>
      </c>
      <c r="P2271" s="6">
        <f>IF(L2271 = 0, 0, E2271/L2271)</f>
        <v>0</v>
      </c>
      <c r="Q2271" t="str">
        <f>MID(N2271,1,FIND("/",N2271,1)-1)</f>
        <v>film &amp; video</v>
      </c>
      <c r="R2271" t="str">
        <f>MID(N2271,FIND("/",N2271,1)+1,LEN(N2271))</f>
        <v>animation</v>
      </c>
      <c r="S2271" s="10">
        <f>(((J2271/60)/60)/24)+DATE(1970,1,1)+(-5/24)</f>
        <v>41827.781527777777</v>
      </c>
      <c r="T2271" s="10">
        <f>(((I2271/60)/60)/24)+DATE(1970,1,1)+(-5/24)</f>
        <v>41887.781527777777</v>
      </c>
    </row>
    <row r="2272" spans="1:20" ht="43.2" hidden="1" x14ac:dyDescent="0.3">
      <c r="A2272">
        <v>739</v>
      </c>
      <c r="B2272" s="3" t="s">
        <v>739</v>
      </c>
      <c r="C2272" s="3" t="s">
        <v>4848</v>
      </c>
      <c r="D2272">
        <v>6000</v>
      </c>
      <c r="E2272">
        <v>9500</v>
      </c>
      <c r="F2272" t="s">
        <v>8218</v>
      </c>
      <c r="G2272" t="s">
        <v>8223</v>
      </c>
      <c r="H2272" t="s">
        <v>8245</v>
      </c>
      <c r="I2272">
        <v>1407758629</v>
      </c>
      <c r="J2272">
        <v>1404907429</v>
      </c>
      <c r="K2272" t="b">
        <v>0</v>
      </c>
      <c r="L2272">
        <v>139</v>
      </c>
      <c r="M2272" t="b">
        <v>1</v>
      </c>
      <c r="N2272" t="s">
        <v>8273</v>
      </c>
      <c r="O2272" s="5">
        <f>((E2272/D2272) *100)</f>
        <v>158.33333333333331</v>
      </c>
      <c r="P2272" s="6">
        <f>IF(L2272 = 0, 0, E2272/L2272)</f>
        <v>68.345323741007192</v>
      </c>
      <c r="Q2272" t="str">
        <f>MID(N2272,1,FIND("/",N2272,1)-1)</f>
        <v>publishing</v>
      </c>
      <c r="R2272" t="str">
        <f>MID(N2272,FIND("/",N2272,1)+1,LEN(N2272))</f>
        <v>nonfiction</v>
      </c>
      <c r="S2272" s="10">
        <f>(((J2272/60)/60)/24)+DATE(1970,1,1)+(-5/24)</f>
        <v>41829.294317129628</v>
      </c>
      <c r="T2272" s="10">
        <f>(((I2272/60)/60)/24)+DATE(1970,1,1)+(-5/24)</f>
        <v>41862.294317129628</v>
      </c>
    </row>
    <row r="2273" spans="1:20" ht="43.2" hidden="1" x14ac:dyDescent="0.3">
      <c r="A2273">
        <v>3860</v>
      </c>
      <c r="B2273" s="3" t="s">
        <v>3856</v>
      </c>
      <c r="C2273" s="3" t="s">
        <v>7968</v>
      </c>
      <c r="D2273">
        <v>6000</v>
      </c>
      <c r="E2273">
        <v>1060</v>
      </c>
      <c r="F2273" t="s">
        <v>8220</v>
      </c>
      <c r="G2273" t="s">
        <v>8223</v>
      </c>
      <c r="H2273" t="s">
        <v>8245</v>
      </c>
      <c r="I2273">
        <v>1407858710</v>
      </c>
      <c r="J2273">
        <v>1405266710</v>
      </c>
      <c r="K2273" t="b">
        <v>0</v>
      </c>
      <c r="L2273">
        <v>13</v>
      </c>
      <c r="M2273" t="b">
        <v>0</v>
      </c>
      <c r="N2273" t="s">
        <v>8270</v>
      </c>
      <c r="O2273" s="5">
        <f>((E2273/D2273) *100)</f>
        <v>17.666666666666668</v>
      </c>
      <c r="P2273" s="6">
        <f>IF(L2273 = 0, 0, E2273/L2273)</f>
        <v>81.538461538461533</v>
      </c>
      <c r="Q2273" t="str">
        <f>MID(N2273,1,FIND("/",N2273,1)-1)</f>
        <v>theater</v>
      </c>
      <c r="R2273" t="str">
        <f>MID(N2273,FIND("/",N2273,1)+1,LEN(N2273))</f>
        <v>plays</v>
      </c>
      <c r="S2273" s="10">
        <f>(((J2273/60)/60)/24)+DATE(1970,1,1)+(-5/24)</f>
        <v>41833.452662037031</v>
      </c>
      <c r="T2273" s="10">
        <f>(((I2273/60)/60)/24)+DATE(1970,1,1)+(-5/24)</f>
        <v>41863.452662037031</v>
      </c>
    </row>
    <row r="2274" spans="1:20" ht="28.8" hidden="1" x14ac:dyDescent="0.3">
      <c r="A2274">
        <v>200</v>
      </c>
      <c r="B2274" s="3" t="s">
        <v>201</v>
      </c>
      <c r="C2274" s="3" t="s">
        <v>4309</v>
      </c>
      <c r="D2274">
        <v>6000</v>
      </c>
      <c r="E2274">
        <v>1571.55</v>
      </c>
      <c r="F2274" t="s">
        <v>8220</v>
      </c>
      <c r="G2274" t="s">
        <v>8223</v>
      </c>
      <c r="H2274" t="s">
        <v>8245</v>
      </c>
      <c r="I2274">
        <v>1410746403</v>
      </c>
      <c r="J2274">
        <v>1408154403</v>
      </c>
      <c r="K2274" t="b">
        <v>0</v>
      </c>
      <c r="L2274">
        <v>18</v>
      </c>
      <c r="M2274" t="b">
        <v>0</v>
      </c>
      <c r="N2274" t="s">
        <v>8267</v>
      </c>
      <c r="O2274" s="5">
        <f>((E2274/D2274) *100)</f>
        <v>26.192500000000003</v>
      </c>
      <c r="P2274" s="6">
        <f>IF(L2274 = 0, 0, E2274/L2274)</f>
        <v>87.308333333333337</v>
      </c>
      <c r="Q2274" t="str">
        <f>MID(N2274,1,FIND("/",N2274,1)-1)</f>
        <v>film &amp; video</v>
      </c>
      <c r="R2274" t="str">
        <f>MID(N2274,FIND("/",N2274,1)+1,LEN(N2274))</f>
        <v>drama</v>
      </c>
      <c r="S2274" s="10">
        <f>(((J2274/60)/60)/24)+DATE(1970,1,1)+(-5/24)</f>
        <v>41866.875034722223</v>
      </c>
      <c r="T2274" s="10">
        <f>(((I2274/60)/60)/24)+DATE(1970,1,1)+(-5/24)</f>
        <v>41896.875034722223</v>
      </c>
    </row>
    <row r="2275" spans="1:20" ht="43.2" hidden="1" x14ac:dyDescent="0.3">
      <c r="A2275">
        <v>1933</v>
      </c>
      <c r="B2275" s="3" t="s">
        <v>1933</v>
      </c>
      <c r="C2275" s="3" t="s">
        <v>6042</v>
      </c>
      <c r="D2275">
        <v>6000</v>
      </c>
      <c r="E2275">
        <v>10346</v>
      </c>
      <c r="F2275" t="s">
        <v>8218</v>
      </c>
      <c r="G2275" t="s">
        <v>8223</v>
      </c>
      <c r="H2275" t="s">
        <v>8245</v>
      </c>
      <c r="I2275">
        <v>1411787307</v>
      </c>
      <c r="J2275">
        <v>1409195307</v>
      </c>
      <c r="K2275" t="b">
        <v>0</v>
      </c>
      <c r="L2275">
        <v>110</v>
      </c>
      <c r="M2275" t="b">
        <v>1</v>
      </c>
      <c r="N2275" t="s">
        <v>8278</v>
      </c>
      <c r="O2275" s="5">
        <f>((E2275/D2275) *100)</f>
        <v>172.43333333333334</v>
      </c>
      <c r="P2275" s="6">
        <f>IF(L2275 = 0, 0, E2275/L2275)</f>
        <v>94.054545454545448</v>
      </c>
      <c r="Q2275" t="str">
        <f>MID(N2275,1,FIND("/",N2275,1)-1)</f>
        <v>music</v>
      </c>
      <c r="R2275" t="str">
        <f>MID(N2275,FIND("/",N2275,1)+1,LEN(N2275))</f>
        <v>indie rock</v>
      </c>
      <c r="S2275" s="10">
        <f>(((J2275/60)/60)/24)+DATE(1970,1,1)+(-5/24)</f>
        <v>41878.922534722216</v>
      </c>
      <c r="T2275" s="10">
        <f>(((I2275/60)/60)/24)+DATE(1970,1,1)+(-5/24)</f>
        <v>41908.922534722216</v>
      </c>
    </row>
    <row r="2276" spans="1:20" ht="43.2" hidden="1" x14ac:dyDescent="0.3">
      <c r="A2276">
        <v>1177</v>
      </c>
      <c r="B2276" s="3" t="s">
        <v>1177</v>
      </c>
      <c r="C2276" s="3" t="s">
        <v>5286</v>
      </c>
      <c r="D2276">
        <v>6000</v>
      </c>
      <c r="E2276">
        <v>0</v>
      </c>
      <c r="F2276" t="s">
        <v>8220</v>
      </c>
      <c r="G2276" t="s">
        <v>8224</v>
      </c>
      <c r="H2276" t="s">
        <v>8246</v>
      </c>
      <c r="I2276">
        <v>1413388296</v>
      </c>
      <c r="J2276">
        <v>1410796296</v>
      </c>
      <c r="K2276" t="b">
        <v>0</v>
      </c>
      <c r="L2276">
        <v>0</v>
      </c>
      <c r="M2276" t="b">
        <v>0</v>
      </c>
      <c r="N2276" t="s">
        <v>8283</v>
      </c>
      <c r="O2276" s="5">
        <f>((E2276/D2276) *100)</f>
        <v>0</v>
      </c>
      <c r="P2276" s="6">
        <f>IF(L2276 = 0, 0, E2276/L2276)</f>
        <v>0</v>
      </c>
      <c r="Q2276" t="str">
        <f>MID(N2276,1,FIND("/",N2276,1)-1)</f>
        <v>food</v>
      </c>
      <c r="R2276" t="str">
        <f>MID(N2276,FIND("/",N2276,1)+1,LEN(N2276))</f>
        <v>food trucks</v>
      </c>
      <c r="S2276" s="10">
        <f>(((J2276/60)/60)/24)+DATE(1970,1,1)+(-5/24)</f>
        <v>41897.452499999999</v>
      </c>
      <c r="T2276" s="10">
        <f>(((I2276/60)/60)/24)+DATE(1970,1,1)+(-5/24)</f>
        <v>41927.452499999999</v>
      </c>
    </row>
    <row r="2277" spans="1:20" ht="43.2" hidden="1" x14ac:dyDescent="0.3">
      <c r="A2277">
        <v>1724</v>
      </c>
      <c r="B2277" s="3" t="s">
        <v>1724</v>
      </c>
      <c r="C2277" s="3" t="s">
        <v>5833</v>
      </c>
      <c r="D2277">
        <v>6000</v>
      </c>
      <c r="E2277">
        <v>35</v>
      </c>
      <c r="F2277" t="s">
        <v>8220</v>
      </c>
      <c r="G2277" t="s">
        <v>8223</v>
      </c>
      <c r="H2277" t="s">
        <v>8245</v>
      </c>
      <c r="I2277">
        <v>1414707762</v>
      </c>
      <c r="J2277">
        <v>1412115762</v>
      </c>
      <c r="K2277" t="b">
        <v>0</v>
      </c>
      <c r="L2277">
        <v>4</v>
      </c>
      <c r="M2277" t="b">
        <v>0</v>
      </c>
      <c r="N2277" t="s">
        <v>8292</v>
      </c>
      <c r="O2277" s="5">
        <f>((E2277/D2277) *100)</f>
        <v>0.58333333333333337</v>
      </c>
      <c r="P2277" s="6">
        <f>IF(L2277 = 0, 0, E2277/L2277)</f>
        <v>8.75</v>
      </c>
      <c r="Q2277" t="str">
        <f>MID(N2277,1,FIND("/",N2277,1)-1)</f>
        <v>music</v>
      </c>
      <c r="R2277" t="str">
        <f>MID(N2277,FIND("/",N2277,1)+1,LEN(N2277))</f>
        <v>faith</v>
      </c>
      <c r="S2277" s="10">
        <f>(((J2277/60)/60)/24)+DATE(1970,1,1)+(-5/24)</f>
        <v>41912.724097222221</v>
      </c>
      <c r="T2277" s="10">
        <f>(((I2277/60)/60)/24)+DATE(1970,1,1)+(-5/24)</f>
        <v>41942.724097222221</v>
      </c>
    </row>
    <row r="2278" spans="1:20" ht="43.2" hidden="1" x14ac:dyDescent="0.3">
      <c r="A2278">
        <v>2784</v>
      </c>
      <c r="B2278" s="3" t="s">
        <v>2783</v>
      </c>
      <c r="C2278" s="3" t="s">
        <v>6893</v>
      </c>
      <c r="D2278">
        <v>6000</v>
      </c>
      <c r="E2278">
        <v>7140</v>
      </c>
      <c r="F2278" t="s">
        <v>8218</v>
      </c>
      <c r="G2278" t="s">
        <v>8223</v>
      </c>
      <c r="H2278" t="s">
        <v>8245</v>
      </c>
      <c r="I2278">
        <v>1414608843</v>
      </c>
      <c r="J2278">
        <v>1412794443</v>
      </c>
      <c r="K2278" t="b">
        <v>0</v>
      </c>
      <c r="L2278">
        <v>108</v>
      </c>
      <c r="M2278" t="b">
        <v>1</v>
      </c>
      <c r="N2278" t="s">
        <v>8270</v>
      </c>
      <c r="O2278" s="5">
        <f>((E2278/D2278) *100)</f>
        <v>119</v>
      </c>
      <c r="P2278" s="6">
        <f>IF(L2278 = 0, 0, E2278/L2278)</f>
        <v>66.111111111111114</v>
      </c>
      <c r="Q2278" t="str">
        <f>MID(N2278,1,FIND("/",N2278,1)-1)</f>
        <v>theater</v>
      </c>
      <c r="R2278" t="str">
        <f>MID(N2278,FIND("/",N2278,1)+1,LEN(N2278))</f>
        <v>plays</v>
      </c>
      <c r="S2278" s="10">
        <f>(((J2278/60)/60)/24)+DATE(1970,1,1)+(-5/24)</f>
        <v>41920.579201388886</v>
      </c>
      <c r="T2278" s="10">
        <f>(((I2278/60)/60)/24)+DATE(1970,1,1)+(-5/24)</f>
        <v>41941.579201388886</v>
      </c>
    </row>
    <row r="2279" spans="1:20" ht="43.2" hidden="1" x14ac:dyDescent="0.3">
      <c r="A2279">
        <v>2682</v>
      </c>
      <c r="B2279" s="3" t="s">
        <v>2681</v>
      </c>
      <c r="C2279" s="3" t="s">
        <v>6791</v>
      </c>
      <c r="D2279">
        <v>6000</v>
      </c>
      <c r="E2279">
        <v>1698</v>
      </c>
      <c r="F2279" t="s">
        <v>8220</v>
      </c>
      <c r="G2279" t="s">
        <v>8223</v>
      </c>
      <c r="H2279" t="s">
        <v>8245</v>
      </c>
      <c r="I2279">
        <v>1416635940</v>
      </c>
      <c r="J2279">
        <v>1413838540</v>
      </c>
      <c r="K2279" t="b">
        <v>0</v>
      </c>
      <c r="L2279">
        <v>20</v>
      </c>
      <c r="M2279" t="b">
        <v>0</v>
      </c>
      <c r="N2279" t="s">
        <v>8283</v>
      </c>
      <c r="O2279" s="5">
        <f>((E2279/D2279) *100)</f>
        <v>28.299999999999997</v>
      </c>
      <c r="P2279" s="6">
        <f>IF(L2279 = 0, 0, E2279/L2279)</f>
        <v>84.9</v>
      </c>
      <c r="Q2279" t="str">
        <f>MID(N2279,1,FIND("/",N2279,1)-1)</f>
        <v>food</v>
      </c>
      <c r="R2279" t="str">
        <f>MID(N2279,FIND("/",N2279,1)+1,LEN(N2279))</f>
        <v>food trucks</v>
      </c>
      <c r="S2279" s="10">
        <f>(((J2279/60)/60)/24)+DATE(1970,1,1)+(-5/24)</f>
        <v>41932.663657407407</v>
      </c>
      <c r="T2279" s="10">
        <f>(((I2279/60)/60)/24)+DATE(1970,1,1)+(-5/24)</f>
        <v>41965.040972222218</v>
      </c>
    </row>
    <row r="2280" spans="1:20" ht="43.2" hidden="1" x14ac:dyDescent="0.3">
      <c r="A2280">
        <v>2055</v>
      </c>
      <c r="B2280" s="3" t="s">
        <v>2055</v>
      </c>
      <c r="C2280" s="3" t="s">
        <v>6164</v>
      </c>
      <c r="D2280">
        <v>6000</v>
      </c>
      <c r="E2280">
        <v>10045</v>
      </c>
      <c r="F2280" t="s">
        <v>8218</v>
      </c>
      <c r="G2280" t="s">
        <v>8223</v>
      </c>
      <c r="H2280" t="s">
        <v>8245</v>
      </c>
      <c r="I2280">
        <v>1417579200</v>
      </c>
      <c r="J2280">
        <v>1415031043</v>
      </c>
      <c r="K2280" t="b">
        <v>0</v>
      </c>
      <c r="L2280">
        <v>101</v>
      </c>
      <c r="M2280" t="b">
        <v>1</v>
      </c>
      <c r="N2280" t="s">
        <v>8294</v>
      </c>
      <c r="O2280" s="5">
        <f>((E2280/D2280) *100)</f>
        <v>167.41666666666666</v>
      </c>
      <c r="P2280" s="6">
        <f>IF(L2280 = 0, 0, E2280/L2280)</f>
        <v>99.455445544554451</v>
      </c>
      <c r="Q2280" t="str">
        <f>MID(N2280,1,FIND("/",N2280,1)-1)</f>
        <v>technology</v>
      </c>
      <c r="R2280" t="str">
        <f>MID(N2280,FIND("/",N2280,1)+1,LEN(N2280))</f>
        <v>hardware</v>
      </c>
      <c r="S2280" s="10">
        <f>(((J2280/60)/60)/24)+DATE(1970,1,1)+(-5/24)</f>
        <v>41946.465775462959</v>
      </c>
      <c r="T2280" s="10">
        <f>(((I2280/60)/60)/24)+DATE(1970,1,1)+(-5/24)</f>
        <v>41975.958333333336</v>
      </c>
    </row>
    <row r="2281" spans="1:20" ht="43.2" hidden="1" x14ac:dyDescent="0.3">
      <c r="A2281">
        <v>675</v>
      </c>
      <c r="B2281" s="3" t="s">
        <v>675</v>
      </c>
      <c r="C2281" s="3" t="s">
        <v>4784</v>
      </c>
      <c r="D2281">
        <v>6000</v>
      </c>
      <c r="E2281">
        <v>891</v>
      </c>
      <c r="F2281" t="s">
        <v>8220</v>
      </c>
      <c r="G2281" t="s">
        <v>8223</v>
      </c>
      <c r="H2281" t="s">
        <v>8245</v>
      </c>
      <c r="I2281">
        <v>1420095540</v>
      </c>
      <c r="J2281">
        <v>1417558804</v>
      </c>
      <c r="K2281" t="b">
        <v>0</v>
      </c>
      <c r="L2281">
        <v>26</v>
      </c>
      <c r="M2281" t="b">
        <v>0</v>
      </c>
      <c r="N2281" t="s">
        <v>8272</v>
      </c>
      <c r="O2281" s="5">
        <f>((E2281/D2281) *100)</f>
        <v>14.85</v>
      </c>
      <c r="P2281" s="6">
        <f>IF(L2281 = 0, 0, E2281/L2281)</f>
        <v>34.269230769230766</v>
      </c>
      <c r="Q2281" t="str">
        <f>MID(N2281,1,FIND("/",N2281,1)-1)</f>
        <v>technology</v>
      </c>
      <c r="R2281" t="str">
        <f>MID(N2281,FIND("/",N2281,1)+1,LEN(N2281))</f>
        <v>wearables</v>
      </c>
      <c r="S2281" s="10">
        <f>(((J2281/60)/60)/24)+DATE(1970,1,1)+(-5/24)</f>
        <v>41975.722268518519</v>
      </c>
      <c r="T2281" s="10">
        <f>(((I2281/60)/60)/24)+DATE(1970,1,1)+(-5/24)</f>
        <v>42005.082638888889</v>
      </c>
    </row>
    <row r="2282" spans="1:20" ht="86.4" hidden="1" x14ac:dyDescent="0.3">
      <c r="A2282">
        <v>3750</v>
      </c>
      <c r="B2282" s="3" t="s">
        <v>3746</v>
      </c>
      <c r="C2282" s="3" t="s">
        <v>7859</v>
      </c>
      <c r="D2282">
        <v>6000</v>
      </c>
      <c r="E2282">
        <v>6027</v>
      </c>
      <c r="F2282" t="s">
        <v>8218</v>
      </c>
      <c r="G2282" t="s">
        <v>8223</v>
      </c>
      <c r="H2282" t="s">
        <v>8245</v>
      </c>
      <c r="I2282">
        <v>1423555140</v>
      </c>
      <c r="J2282">
        <v>1421105608</v>
      </c>
      <c r="K2282" t="b">
        <v>0</v>
      </c>
      <c r="L2282">
        <v>28</v>
      </c>
      <c r="M2282" t="b">
        <v>1</v>
      </c>
      <c r="N2282" t="s">
        <v>8304</v>
      </c>
      <c r="O2282" s="5">
        <f>((E2282/D2282) *100)</f>
        <v>100.44999999999999</v>
      </c>
      <c r="P2282" s="6">
        <f>IF(L2282 = 0, 0, E2282/L2282)</f>
        <v>215.25</v>
      </c>
      <c r="Q2282" t="str">
        <f>MID(N2282,1,FIND("/",N2282,1)-1)</f>
        <v>theater</v>
      </c>
      <c r="R2282" t="str">
        <f>MID(N2282,FIND("/",N2282,1)+1,LEN(N2282))</f>
        <v>musical</v>
      </c>
      <c r="S2282" s="10">
        <f>(((J2282/60)/60)/24)+DATE(1970,1,1)+(-5/24)</f>
        <v>42016.773240740738</v>
      </c>
      <c r="T2282" s="10">
        <f>(((I2282/60)/60)/24)+DATE(1970,1,1)+(-5/24)</f>
        <v>42045.124305555553</v>
      </c>
    </row>
    <row r="2283" spans="1:20" ht="43.2" hidden="1" x14ac:dyDescent="0.3">
      <c r="A2283">
        <v>3424</v>
      </c>
      <c r="B2283" s="3" t="s">
        <v>3422</v>
      </c>
      <c r="C2283" s="3" t="s">
        <v>7533</v>
      </c>
      <c r="D2283">
        <v>6000</v>
      </c>
      <c r="E2283">
        <v>6215</v>
      </c>
      <c r="F2283" t="s">
        <v>8218</v>
      </c>
      <c r="G2283" t="s">
        <v>8223</v>
      </c>
      <c r="H2283" t="s">
        <v>8245</v>
      </c>
      <c r="I2283">
        <v>1423119540</v>
      </c>
      <c r="J2283">
        <v>1421252084</v>
      </c>
      <c r="K2283" t="b">
        <v>0</v>
      </c>
      <c r="L2283">
        <v>76</v>
      </c>
      <c r="M2283" t="b">
        <v>1</v>
      </c>
      <c r="N2283" t="s">
        <v>8270</v>
      </c>
      <c r="O2283" s="5">
        <f>((E2283/D2283) *100)</f>
        <v>103.58333333333334</v>
      </c>
      <c r="P2283" s="6">
        <f>IF(L2283 = 0, 0, E2283/L2283)</f>
        <v>81.776315789473685</v>
      </c>
      <c r="Q2283" t="str">
        <f>MID(N2283,1,FIND("/",N2283,1)-1)</f>
        <v>theater</v>
      </c>
      <c r="R2283" t="str">
        <f>MID(N2283,FIND("/",N2283,1)+1,LEN(N2283))</f>
        <v>plays</v>
      </c>
      <c r="S2283" s="10">
        <f>(((J2283/60)/60)/24)+DATE(1970,1,1)+(-5/24)</f>
        <v>42018.468564814808</v>
      </c>
      <c r="T2283" s="10">
        <f>(((I2283/60)/60)/24)+DATE(1970,1,1)+(-5/24)</f>
        <v>42040.082638888889</v>
      </c>
    </row>
    <row r="2284" spans="1:20" ht="43.2" hidden="1" x14ac:dyDescent="0.3">
      <c r="A2284">
        <v>1396</v>
      </c>
      <c r="B2284" s="3" t="s">
        <v>1396</v>
      </c>
      <c r="C2284" s="3" t="s">
        <v>5505</v>
      </c>
      <c r="D2284">
        <v>6000</v>
      </c>
      <c r="E2284">
        <v>6438</v>
      </c>
      <c r="F2284" t="s">
        <v>8218</v>
      </c>
      <c r="G2284" t="s">
        <v>8223</v>
      </c>
      <c r="H2284" t="s">
        <v>8245</v>
      </c>
      <c r="I2284">
        <v>1423871882</v>
      </c>
      <c r="J2284">
        <v>1421279882</v>
      </c>
      <c r="K2284" t="b">
        <v>0</v>
      </c>
      <c r="L2284">
        <v>73</v>
      </c>
      <c r="M2284" t="b">
        <v>1</v>
      </c>
      <c r="N2284" t="s">
        <v>8275</v>
      </c>
      <c r="O2284" s="5">
        <f>((E2284/D2284) *100)</f>
        <v>107.3</v>
      </c>
      <c r="P2284" s="6">
        <f>IF(L2284 = 0, 0, E2284/L2284)</f>
        <v>88.191780821917803</v>
      </c>
      <c r="Q2284" t="str">
        <f>MID(N2284,1,FIND("/",N2284,1)-1)</f>
        <v>music</v>
      </c>
      <c r="R2284" t="str">
        <f>MID(N2284,FIND("/",N2284,1)+1,LEN(N2284))</f>
        <v>rock</v>
      </c>
      <c r="S2284" s="10">
        <f>(((J2284/60)/60)/24)+DATE(1970,1,1)+(-5/24)</f>
        <v>42018.790300925924</v>
      </c>
      <c r="T2284" s="10">
        <f>(((I2284/60)/60)/24)+DATE(1970,1,1)+(-5/24)</f>
        <v>42048.790300925924</v>
      </c>
    </row>
    <row r="2285" spans="1:20" ht="28.8" hidden="1" x14ac:dyDescent="0.3">
      <c r="A2285">
        <v>2421</v>
      </c>
      <c r="B2285" s="3" t="s">
        <v>2421</v>
      </c>
      <c r="C2285" s="3" t="s">
        <v>6530</v>
      </c>
      <c r="D2285">
        <v>6000</v>
      </c>
      <c r="E2285">
        <v>1</v>
      </c>
      <c r="F2285" t="s">
        <v>8220</v>
      </c>
      <c r="G2285" t="s">
        <v>8223</v>
      </c>
      <c r="H2285" t="s">
        <v>8245</v>
      </c>
      <c r="I2285">
        <v>1424536196</v>
      </c>
      <c r="J2285">
        <v>1421944196</v>
      </c>
      <c r="K2285" t="b">
        <v>0</v>
      </c>
      <c r="L2285">
        <v>1</v>
      </c>
      <c r="M2285" t="b">
        <v>0</v>
      </c>
      <c r="N2285" t="s">
        <v>8283</v>
      </c>
      <c r="O2285" s="5">
        <f>((E2285/D2285) *100)</f>
        <v>1.6666666666666666E-2</v>
      </c>
      <c r="P2285" s="6">
        <f>IF(L2285 = 0, 0, E2285/L2285)</f>
        <v>1</v>
      </c>
      <c r="Q2285" t="str">
        <f>MID(N2285,1,FIND("/",N2285,1)-1)</f>
        <v>food</v>
      </c>
      <c r="R2285" t="str">
        <f>MID(N2285,FIND("/",N2285,1)+1,LEN(N2285))</f>
        <v>food trucks</v>
      </c>
      <c r="S2285" s="10">
        <f>(((J2285/60)/60)/24)+DATE(1970,1,1)+(-5/24)</f>
        <v>42026.479120370372</v>
      </c>
      <c r="T2285" s="10">
        <f>(((I2285/60)/60)/24)+DATE(1970,1,1)+(-5/24)</f>
        <v>42056.479120370372</v>
      </c>
    </row>
    <row r="2286" spans="1:20" ht="28.8" hidden="1" x14ac:dyDescent="0.3">
      <c r="A2286">
        <v>3946</v>
      </c>
      <c r="B2286" s="3" t="s">
        <v>3942</v>
      </c>
      <c r="C2286" s="3" t="s">
        <v>8053</v>
      </c>
      <c r="D2286">
        <v>6000</v>
      </c>
      <c r="E2286">
        <v>195</v>
      </c>
      <c r="F2286" t="s">
        <v>8220</v>
      </c>
      <c r="G2286" t="s">
        <v>8223</v>
      </c>
      <c r="H2286" t="s">
        <v>8245</v>
      </c>
      <c r="I2286">
        <v>1425110400</v>
      </c>
      <c r="J2286">
        <v>1422388822</v>
      </c>
      <c r="K2286" t="b">
        <v>0</v>
      </c>
      <c r="L2286">
        <v>5</v>
      </c>
      <c r="M2286" t="b">
        <v>0</v>
      </c>
      <c r="N2286" t="s">
        <v>8270</v>
      </c>
      <c r="O2286" s="5">
        <f>((E2286/D2286) *100)</f>
        <v>3.25</v>
      </c>
      <c r="P2286" s="6">
        <f>IF(L2286 = 0, 0, E2286/L2286)</f>
        <v>39</v>
      </c>
      <c r="Q2286" t="str">
        <f>MID(N2286,1,FIND("/",N2286,1)-1)</f>
        <v>theater</v>
      </c>
      <c r="R2286" t="str">
        <f>MID(N2286,FIND("/",N2286,1)+1,LEN(N2286))</f>
        <v>plays</v>
      </c>
      <c r="S2286" s="10">
        <f>(((J2286/60)/60)/24)+DATE(1970,1,1)+(-5/24)</f>
        <v>42031.625254629624</v>
      </c>
      <c r="T2286" s="10">
        <f>(((I2286/60)/60)/24)+DATE(1970,1,1)+(-5/24)</f>
        <v>42063.124999999993</v>
      </c>
    </row>
    <row r="2287" spans="1:20" ht="57.6" hidden="1" x14ac:dyDescent="0.3">
      <c r="A2287">
        <v>2588</v>
      </c>
      <c r="B2287" s="3" t="s">
        <v>2587</v>
      </c>
      <c r="C2287" s="3" t="s">
        <v>6697</v>
      </c>
      <c r="D2287">
        <v>6000</v>
      </c>
      <c r="E2287">
        <v>233</v>
      </c>
      <c r="F2287" t="s">
        <v>8220</v>
      </c>
      <c r="G2287" t="s">
        <v>8223</v>
      </c>
      <c r="H2287" t="s">
        <v>8245</v>
      </c>
      <c r="I2287">
        <v>1427807640</v>
      </c>
      <c r="J2287">
        <v>1423325626</v>
      </c>
      <c r="K2287" t="b">
        <v>0</v>
      </c>
      <c r="L2287">
        <v>8</v>
      </c>
      <c r="M2287" t="b">
        <v>0</v>
      </c>
      <c r="N2287" t="s">
        <v>8283</v>
      </c>
      <c r="O2287" s="5">
        <f>((E2287/D2287) *100)</f>
        <v>3.8833333333333329</v>
      </c>
      <c r="P2287" s="6">
        <f>IF(L2287 = 0, 0, E2287/L2287)</f>
        <v>29.125</v>
      </c>
      <c r="Q2287" t="str">
        <f>MID(N2287,1,FIND("/",N2287,1)-1)</f>
        <v>food</v>
      </c>
      <c r="R2287" t="str">
        <f>MID(N2287,FIND("/",N2287,1)+1,LEN(N2287))</f>
        <v>food trucks</v>
      </c>
      <c r="S2287" s="10">
        <f>(((J2287/60)/60)/24)+DATE(1970,1,1)+(-5/24)</f>
        <v>42042.467893518515</v>
      </c>
      <c r="T2287" s="10">
        <f>(((I2287/60)/60)/24)+DATE(1970,1,1)+(-5/24)</f>
        <v>42094.343055555553</v>
      </c>
    </row>
    <row r="2288" spans="1:20" ht="57.6" hidden="1" x14ac:dyDescent="0.3">
      <c r="A2288">
        <v>2822</v>
      </c>
      <c r="B2288" s="3" t="s">
        <v>2821</v>
      </c>
      <c r="C2288" s="3" t="s">
        <v>6931</v>
      </c>
      <c r="D2288">
        <v>6000</v>
      </c>
      <c r="E2288">
        <v>6000</v>
      </c>
      <c r="F2288" t="s">
        <v>8218</v>
      </c>
      <c r="G2288" t="s">
        <v>8223</v>
      </c>
      <c r="H2288" t="s">
        <v>8245</v>
      </c>
      <c r="I2288">
        <v>1427469892</v>
      </c>
      <c r="J2288">
        <v>1424881492</v>
      </c>
      <c r="K2288" t="b">
        <v>0</v>
      </c>
      <c r="L2288">
        <v>94</v>
      </c>
      <c r="M2288" t="b">
        <v>1</v>
      </c>
      <c r="N2288" t="s">
        <v>8270</v>
      </c>
      <c r="O2288" s="5">
        <f>((E2288/D2288) *100)</f>
        <v>100</v>
      </c>
      <c r="P2288" s="6">
        <f>IF(L2288 = 0, 0, E2288/L2288)</f>
        <v>63.829787234042556</v>
      </c>
      <c r="Q2288" t="str">
        <f>MID(N2288,1,FIND("/",N2288,1)-1)</f>
        <v>theater</v>
      </c>
      <c r="R2288" t="str">
        <f>MID(N2288,FIND("/",N2288,1)+1,LEN(N2288))</f>
        <v>plays</v>
      </c>
      <c r="S2288" s="10">
        <f>(((J2288/60)/60)/24)+DATE(1970,1,1)+(-5/24)</f>
        <v>42060.475601851846</v>
      </c>
      <c r="T2288" s="10">
        <f>(((I2288/60)/60)/24)+DATE(1970,1,1)+(-5/24)</f>
        <v>42090.433935185189</v>
      </c>
    </row>
    <row r="2289" spans="1:20" ht="43.2" hidden="1" x14ac:dyDescent="0.3">
      <c r="A2289">
        <v>3342</v>
      </c>
      <c r="B2289" s="3" t="s">
        <v>3341</v>
      </c>
      <c r="C2289" s="3" t="s">
        <v>7451</v>
      </c>
      <c r="D2289">
        <v>6000</v>
      </c>
      <c r="E2289">
        <v>6100</v>
      </c>
      <c r="F2289" t="s">
        <v>8218</v>
      </c>
      <c r="G2289" t="s">
        <v>8223</v>
      </c>
      <c r="H2289" t="s">
        <v>8245</v>
      </c>
      <c r="I2289">
        <v>1427864340</v>
      </c>
      <c r="J2289">
        <v>1425020810</v>
      </c>
      <c r="K2289" t="b">
        <v>0</v>
      </c>
      <c r="L2289">
        <v>78</v>
      </c>
      <c r="M2289" t="b">
        <v>1</v>
      </c>
      <c r="N2289" t="s">
        <v>8270</v>
      </c>
      <c r="O2289" s="5">
        <f>((E2289/D2289) *100)</f>
        <v>101.66666666666666</v>
      </c>
      <c r="P2289" s="6">
        <f>IF(L2289 = 0, 0, E2289/L2289)</f>
        <v>78.205128205128204</v>
      </c>
      <c r="Q2289" t="str">
        <f>MID(N2289,1,FIND("/",N2289,1)-1)</f>
        <v>theater</v>
      </c>
      <c r="R2289" t="str">
        <f>MID(N2289,FIND("/",N2289,1)+1,LEN(N2289))</f>
        <v>plays</v>
      </c>
      <c r="S2289" s="10">
        <f>(((J2289/60)/60)/24)+DATE(1970,1,1)+(-5/24)</f>
        <v>42062.088078703695</v>
      </c>
      <c r="T2289" s="10">
        <f>(((I2289/60)/60)/24)+DATE(1970,1,1)+(-5/24)</f>
        <v>42094.999305555553</v>
      </c>
    </row>
    <row r="2290" spans="1:20" ht="28.8" hidden="1" x14ac:dyDescent="0.3">
      <c r="A2290">
        <v>36</v>
      </c>
      <c r="B2290" s="3" t="s">
        <v>38</v>
      </c>
      <c r="C2290" s="3" t="s">
        <v>4146</v>
      </c>
      <c r="D2290">
        <v>6000</v>
      </c>
      <c r="E2290">
        <v>8529</v>
      </c>
      <c r="F2290" t="s">
        <v>8218</v>
      </c>
      <c r="G2290" t="s">
        <v>8223</v>
      </c>
      <c r="H2290" t="s">
        <v>8245</v>
      </c>
      <c r="I2290">
        <v>1428128525</v>
      </c>
      <c r="J2290">
        <v>1425540125</v>
      </c>
      <c r="K2290" t="b">
        <v>0</v>
      </c>
      <c r="L2290">
        <v>44</v>
      </c>
      <c r="M2290" t="b">
        <v>1</v>
      </c>
      <c r="N2290" t="s">
        <v>8264</v>
      </c>
      <c r="O2290" s="5">
        <f>((E2290/D2290) *100)</f>
        <v>142.15</v>
      </c>
      <c r="P2290" s="6">
        <f>IF(L2290 = 0, 0, E2290/L2290)</f>
        <v>193.84090909090909</v>
      </c>
      <c r="Q2290" t="str">
        <f>MID(N2290,1,FIND("/",N2290,1)-1)</f>
        <v>film &amp; video</v>
      </c>
      <c r="R2290" t="str">
        <f>MID(N2290,FIND("/",N2290,1)+1,LEN(N2290))</f>
        <v>television</v>
      </c>
      <c r="S2290" s="10">
        <f>(((J2290/60)/60)/24)+DATE(1970,1,1)+(-5/24)</f>
        <v>42068.098668981482</v>
      </c>
      <c r="T2290" s="10">
        <f>(((I2290/60)/60)/24)+DATE(1970,1,1)+(-5/24)</f>
        <v>42098.05700231481</v>
      </c>
    </row>
    <row r="2291" spans="1:20" ht="43.2" hidden="1" x14ac:dyDescent="0.3">
      <c r="A2291">
        <v>3979</v>
      </c>
      <c r="B2291" s="3" t="s">
        <v>3975</v>
      </c>
      <c r="C2291" s="3" t="s">
        <v>8085</v>
      </c>
      <c r="D2291">
        <v>6000</v>
      </c>
      <c r="E2291">
        <v>110</v>
      </c>
      <c r="F2291" t="s">
        <v>8220</v>
      </c>
      <c r="G2291" t="s">
        <v>8224</v>
      </c>
      <c r="H2291" t="s">
        <v>8246</v>
      </c>
      <c r="I2291">
        <v>1427659200</v>
      </c>
      <c r="J2291">
        <v>1425678057</v>
      </c>
      <c r="K2291" t="b">
        <v>0</v>
      </c>
      <c r="L2291">
        <v>6</v>
      </c>
      <c r="M2291" t="b">
        <v>0</v>
      </c>
      <c r="N2291" t="s">
        <v>8270</v>
      </c>
      <c r="O2291" s="5">
        <f>((E2291/D2291) *100)</f>
        <v>1.8333333333333333</v>
      </c>
      <c r="P2291" s="6">
        <f>IF(L2291 = 0, 0, E2291/L2291)</f>
        <v>18.333333333333332</v>
      </c>
      <c r="Q2291" t="str">
        <f>MID(N2291,1,FIND("/",N2291,1)-1)</f>
        <v>theater</v>
      </c>
      <c r="R2291" t="str">
        <f>MID(N2291,FIND("/",N2291,1)+1,LEN(N2291))</f>
        <v>plays</v>
      </c>
      <c r="S2291" s="10">
        <f>(((J2291/60)/60)/24)+DATE(1970,1,1)+(-5/24)</f>
        <v>42069.695104166669</v>
      </c>
      <c r="T2291" s="10">
        <f>(((I2291/60)/60)/24)+DATE(1970,1,1)+(-5/24)</f>
        <v>42092.624999999993</v>
      </c>
    </row>
    <row r="2292" spans="1:20" ht="43.2" hidden="1" x14ac:dyDescent="0.3">
      <c r="A2292">
        <v>174</v>
      </c>
      <c r="B2292" s="3" t="s">
        <v>175</v>
      </c>
      <c r="C2292" s="3" t="s">
        <v>4283</v>
      </c>
      <c r="D2292">
        <v>6000</v>
      </c>
      <c r="E2292">
        <v>0</v>
      </c>
      <c r="F2292" t="s">
        <v>8220</v>
      </c>
      <c r="G2292" t="s">
        <v>8232</v>
      </c>
      <c r="H2292" t="s">
        <v>8248</v>
      </c>
      <c r="I2292">
        <v>1431108776</v>
      </c>
      <c r="J2292">
        <v>1425924776</v>
      </c>
      <c r="K2292" t="b">
        <v>0</v>
      </c>
      <c r="L2292">
        <v>0</v>
      </c>
      <c r="M2292" t="b">
        <v>0</v>
      </c>
      <c r="N2292" t="s">
        <v>8267</v>
      </c>
      <c r="O2292" s="5">
        <f>((E2292/D2292) *100)</f>
        <v>0</v>
      </c>
      <c r="P2292" s="6">
        <f>IF(L2292 = 0, 0, E2292/L2292)</f>
        <v>0</v>
      </c>
      <c r="Q2292" t="str">
        <f>MID(N2292,1,FIND("/",N2292,1)-1)</f>
        <v>film &amp; video</v>
      </c>
      <c r="R2292" t="str">
        <f>MID(N2292,FIND("/",N2292,1)+1,LEN(N2292))</f>
        <v>drama</v>
      </c>
      <c r="S2292" s="10">
        <f>(((J2292/60)/60)/24)+DATE(1970,1,1)+(-5/24)</f>
        <v>42072.55064814815</v>
      </c>
      <c r="T2292" s="10">
        <f>(((I2292/60)/60)/24)+DATE(1970,1,1)+(-5/24)</f>
        <v>42132.55064814815</v>
      </c>
    </row>
    <row r="2293" spans="1:20" ht="57.6" hidden="1" x14ac:dyDescent="0.3">
      <c r="A2293">
        <v>3797</v>
      </c>
      <c r="B2293" s="3" t="s">
        <v>3793</v>
      </c>
      <c r="C2293" s="3" t="s">
        <v>7906</v>
      </c>
      <c r="D2293">
        <v>6000</v>
      </c>
      <c r="E2293">
        <v>5380</v>
      </c>
      <c r="F2293" t="s">
        <v>8220</v>
      </c>
      <c r="G2293" t="s">
        <v>8223</v>
      </c>
      <c r="H2293" t="s">
        <v>8245</v>
      </c>
      <c r="I2293">
        <v>1429564165</v>
      </c>
      <c r="J2293">
        <v>1426972165</v>
      </c>
      <c r="K2293" t="b">
        <v>0</v>
      </c>
      <c r="L2293">
        <v>37</v>
      </c>
      <c r="M2293" t="b">
        <v>0</v>
      </c>
      <c r="N2293" t="s">
        <v>8304</v>
      </c>
      <c r="O2293" s="5">
        <f>((E2293/D2293) *100)</f>
        <v>89.666666666666657</v>
      </c>
      <c r="P2293" s="6">
        <f>IF(L2293 = 0, 0, E2293/L2293)</f>
        <v>145.40540540540542</v>
      </c>
      <c r="Q2293" t="str">
        <f>MID(N2293,1,FIND("/",N2293,1)-1)</f>
        <v>theater</v>
      </c>
      <c r="R2293" t="str">
        <f>MID(N2293,FIND("/",N2293,1)+1,LEN(N2293))</f>
        <v>musical</v>
      </c>
      <c r="S2293" s="10">
        <f>(((J2293/60)/60)/24)+DATE(1970,1,1)+(-5/24)</f>
        <v>42084.673206018517</v>
      </c>
      <c r="T2293" s="10">
        <f>(((I2293/60)/60)/24)+DATE(1970,1,1)+(-5/24)</f>
        <v>42114.673206018517</v>
      </c>
    </row>
    <row r="2294" spans="1:20" ht="43.2" hidden="1" x14ac:dyDescent="0.3">
      <c r="A2294">
        <v>339</v>
      </c>
      <c r="B2294" s="3" t="s">
        <v>339</v>
      </c>
      <c r="C2294" s="3" t="s">
        <v>4448</v>
      </c>
      <c r="D2294">
        <v>6000</v>
      </c>
      <c r="E2294">
        <v>6485</v>
      </c>
      <c r="F2294" t="s">
        <v>8218</v>
      </c>
      <c r="G2294" t="s">
        <v>8223</v>
      </c>
      <c r="H2294" t="s">
        <v>8245</v>
      </c>
      <c r="I2294">
        <v>1430331268</v>
      </c>
      <c r="J2294">
        <v>1427739268</v>
      </c>
      <c r="K2294" t="b">
        <v>1</v>
      </c>
      <c r="L2294">
        <v>89</v>
      </c>
      <c r="M2294" t="b">
        <v>1</v>
      </c>
      <c r="N2294" t="s">
        <v>8268</v>
      </c>
      <c r="O2294" s="5">
        <f>((E2294/D2294) *100)</f>
        <v>108.08333333333333</v>
      </c>
      <c r="P2294" s="6">
        <f>IF(L2294 = 0, 0, E2294/L2294)</f>
        <v>72.865168539325836</v>
      </c>
      <c r="Q2294" t="str">
        <f>MID(N2294,1,FIND("/",N2294,1)-1)</f>
        <v>film &amp; video</v>
      </c>
      <c r="R2294" t="str">
        <f>MID(N2294,FIND("/",N2294,1)+1,LEN(N2294))</f>
        <v>documentary</v>
      </c>
      <c r="S2294" s="10">
        <f>(((J2294/60)/60)/24)+DATE(1970,1,1)+(-5/24)</f>
        <v>42093.551712962959</v>
      </c>
      <c r="T2294" s="10">
        <f>(((I2294/60)/60)/24)+DATE(1970,1,1)+(-5/24)</f>
        <v>42123.551712962959</v>
      </c>
    </row>
    <row r="2295" spans="1:20" ht="43.2" hidden="1" x14ac:dyDescent="0.3">
      <c r="A2295">
        <v>3266</v>
      </c>
      <c r="B2295" s="3" t="s">
        <v>3265</v>
      </c>
      <c r="C2295" s="3" t="s">
        <v>7375</v>
      </c>
      <c r="D2295">
        <v>6000</v>
      </c>
      <c r="E2295">
        <v>7877</v>
      </c>
      <c r="F2295" t="s">
        <v>8218</v>
      </c>
      <c r="G2295" t="s">
        <v>8223</v>
      </c>
      <c r="H2295" t="s">
        <v>8245</v>
      </c>
      <c r="I2295">
        <v>1434142800</v>
      </c>
      <c r="J2295">
        <v>1431435122</v>
      </c>
      <c r="K2295" t="b">
        <v>1</v>
      </c>
      <c r="L2295">
        <v>163</v>
      </c>
      <c r="M2295" t="b">
        <v>1</v>
      </c>
      <c r="N2295" t="s">
        <v>8270</v>
      </c>
      <c r="O2295" s="5">
        <f>((E2295/D2295) *100)</f>
        <v>131.28333333333333</v>
      </c>
      <c r="P2295" s="6">
        <f>IF(L2295 = 0, 0, E2295/L2295)</f>
        <v>48.325153374233132</v>
      </c>
      <c r="Q2295" t="str">
        <f>MID(N2295,1,FIND("/",N2295,1)-1)</f>
        <v>theater</v>
      </c>
      <c r="R2295" t="str">
        <f>MID(N2295,FIND("/",N2295,1)+1,LEN(N2295))</f>
        <v>plays</v>
      </c>
      <c r="S2295" s="10">
        <f>(((J2295/60)/60)/24)+DATE(1970,1,1)+(-5/24)</f>
        <v>42136.32780092593</v>
      </c>
      <c r="T2295" s="10">
        <f>(((I2295/60)/60)/24)+DATE(1970,1,1)+(-5/24)</f>
        <v>42167.666666666664</v>
      </c>
    </row>
    <row r="2296" spans="1:20" ht="43.2" hidden="1" x14ac:dyDescent="0.3">
      <c r="A2296">
        <v>3527</v>
      </c>
      <c r="B2296" s="3" t="s">
        <v>3525</v>
      </c>
      <c r="C2296" s="3" t="s">
        <v>7636</v>
      </c>
      <c r="D2296">
        <v>6000</v>
      </c>
      <c r="E2296">
        <v>7015</v>
      </c>
      <c r="F2296" t="s">
        <v>8218</v>
      </c>
      <c r="G2296" t="s">
        <v>8223</v>
      </c>
      <c r="H2296" t="s">
        <v>8245</v>
      </c>
      <c r="I2296">
        <v>1436587140</v>
      </c>
      <c r="J2296">
        <v>1434069205</v>
      </c>
      <c r="K2296" t="b">
        <v>0</v>
      </c>
      <c r="L2296">
        <v>86</v>
      </c>
      <c r="M2296" t="b">
        <v>1</v>
      </c>
      <c r="N2296" t="s">
        <v>8270</v>
      </c>
      <c r="O2296" s="5">
        <f>((E2296/D2296) *100)</f>
        <v>116.91666666666667</v>
      </c>
      <c r="P2296" s="6">
        <f>IF(L2296 = 0, 0, E2296/L2296)</f>
        <v>81.569767441860463</v>
      </c>
      <c r="Q2296" t="str">
        <f>MID(N2296,1,FIND("/",N2296,1)-1)</f>
        <v>theater</v>
      </c>
      <c r="R2296" t="str">
        <f>MID(N2296,FIND("/",N2296,1)+1,LEN(N2296))</f>
        <v>plays</v>
      </c>
      <c r="S2296" s="10">
        <f>(((J2296/60)/60)/24)+DATE(1970,1,1)+(-5/24)</f>
        <v>42166.814872685187</v>
      </c>
      <c r="T2296" s="10">
        <f>(((I2296/60)/60)/24)+DATE(1970,1,1)+(-5/24)</f>
        <v>42195.957638888889</v>
      </c>
    </row>
    <row r="2297" spans="1:20" ht="43.2" hidden="1" x14ac:dyDescent="0.3">
      <c r="A2297">
        <v>3213</v>
      </c>
      <c r="B2297" s="3" t="s">
        <v>3212</v>
      </c>
      <c r="C2297" s="3" t="s">
        <v>7322</v>
      </c>
      <c r="D2297">
        <v>6000</v>
      </c>
      <c r="E2297">
        <v>6007</v>
      </c>
      <c r="F2297" t="s">
        <v>8218</v>
      </c>
      <c r="G2297" t="s">
        <v>8224</v>
      </c>
      <c r="H2297" t="s">
        <v>8246</v>
      </c>
      <c r="I2297">
        <v>1437934759</v>
      </c>
      <c r="J2297">
        <v>1434478759</v>
      </c>
      <c r="K2297" t="b">
        <v>1</v>
      </c>
      <c r="L2297">
        <v>47</v>
      </c>
      <c r="M2297" t="b">
        <v>1</v>
      </c>
      <c r="N2297" t="s">
        <v>8270</v>
      </c>
      <c r="O2297" s="5">
        <f>((E2297/D2297) *100)</f>
        <v>100.11666666666667</v>
      </c>
      <c r="P2297" s="6">
        <f>IF(L2297 = 0, 0, E2297/L2297)</f>
        <v>127.80851063829788</v>
      </c>
      <c r="Q2297" t="str">
        <f>MID(N2297,1,FIND("/",N2297,1)-1)</f>
        <v>theater</v>
      </c>
      <c r="R2297" t="str">
        <f>MID(N2297,FIND("/",N2297,1)+1,LEN(N2297))</f>
        <v>plays</v>
      </c>
      <c r="S2297" s="10">
        <f>(((J2297/60)/60)/24)+DATE(1970,1,1)+(-5/24)</f>
        <v>42171.555081018516</v>
      </c>
      <c r="T2297" s="10">
        <f>(((I2297/60)/60)/24)+DATE(1970,1,1)+(-5/24)</f>
        <v>42211.555081018516</v>
      </c>
    </row>
    <row r="2298" spans="1:20" ht="57.6" hidden="1" x14ac:dyDescent="0.3">
      <c r="A2298">
        <v>2906</v>
      </c>
      <c r="B2298" s="3" t="s">
        <v>2905</v>
      </c>
      <c r="C2298" s="3" t="s">
        <v>7015</v>
      </c>
      <c r="D2298">
        <v>6000</v>
      </c>
      <c r="E2298">
        <v>565</v>
      </c>
      <c r="F2298" t="s">
        <v>8220</v>
      </c>
      <c r="G2298" t="s">
        <v>8223</v>
      </c>
      <c r="H2298" t="s">
        <v>8245</v>
      </c>
      <c r="I2298">
        <v>1438390800</v>
      </c>
      <c r="J2298">
        <v>1436888066</v>
      </c>
      <c r="K2298" t="b">
        <v>0</v>
      </c>
      <c r="L2298">
        <v>7</v>
      </c>
      <c r="M2298" t="b">
        <v>0</v>
      </c>
      <c r="N2298" t="s">
        <v>8270</v>
      </c>
      <c r="O2298" s="5">
        <f>((E2298/D2298) *100)</f>
        <v>9.4166666666666661</v>
      </c>
      <c r="P2298" s="6">
        <f>IF(L2298 = 0, 0, E2298/L2298)</f>
        <v>80.714285714285708</v>
      </c>
      <c r="Q2298" t="str">
        <f>MID(N2298,1,FIND("/",N2298,1)-1)</f>
        <v>theater</v>
      </c>
      <c r="R2298" t="str">
        <f>MID(N2298,FIND("/",N2298,1)+1,LEN(N2298))</f>
        <v>plays</v>
      </c>
      <c r="S2298" s="10">
        <f>(((J2298/60)/60)/24)+DATE(1970,1,1)+(-5/24)</f>
        <v>42199.440578703703</v>
      </c>
      <c r="T2298" s="10">
        <f>(((I2298/60)/60)/24)+DATE(1970,1,1)+(-5/24)</f>
        <v>42216.833333333336</v>
      </c>
    </row>
    <row r="2299" spans="1:20" hidden="1" x14ac:dyDescent="0.3">
      <c r="A2299">
        <v>1988</v>
      </c>
      <c r="B2299" s="3" t="s">
        <v>1988</v>
      </c>
      <c r="C2299" s="3" t="s">
        <v>6097</v>
      </c>
      <c r="D2299">
        <v>6000</v>
      </c>
      <c r="E2299">
        <v>25</v>
      </c>
      <c r="F2299" t="s">
        <v>8220</v>
      </c>
      <c r="G2299" t="s">
        <v>8223</v>
      </c>
      <c r="H2299" t="s">
        <v>8245</v>
      </c>
      <c r="I2299">
        <v>1440094742</v>
      </c>
      <c r="J2299">
        <v>1437502742</v>
      </c>
      <c r="K2299" t="b">
        <v>0</v>
      </c>
      <c r="L2299">
        <v>1</v>
      </c>
      <c r="M2299" t="b">
        <v>0</v>
      </c>
      <c r="N2299" t="s">
        <v>8295</v>
      </c>
      <c r="O2299" s="5">
        <f>((E2299/D2299) *100)</f>
        <v>0.41666666666666669</v>
      </c>
      <c r="P2299" s="6">
        <f>IF(L2299 = 0, 0, E2299/L2299)</f>
        <v>25</v>
      </c>
      <c r="Q2299" t="str">
        <f>MID(N2299,1,FIND("/",N2299,1)-1)</f>
        <v>photography</v>
      </c>
      <c r="R2299" t="str">
        <f>MID(N2299,FIND("/",N2299,1)+1,LEN(N2299))</f>
        <v>people</v>
      </c>
      <c r="S2299" s="10">
        <f>(((J2299/60)/60)/24)+DATE(1970,1,1)+(-5/24)</f>
        <v>42206.554884259262</v>
      </c>
      <c r="T2299" s="10">
        <f>(((I2299/60)/60)/24)+DATE(1970,1,1)+(-5/24)</f>
        <v>42236.554884259262</v>
      </c>
    </row>
    <row r="2300" spans="1:20" ht="43.2" hidden="1" x14ac:dyDescent="0.3">
      <c r="A2300">
        <v>1553</v>
      </c>
      <c r="B2300" s="3" t="s">
        <v>1553</v>
      </c>
      <c r="C2300" s="3" t="s">
        <v>5662</v>
      </c>
      <c r="D2300">
        <v>6000</v>
      </c>
      <c r="E2300">
        <v>0</v>
      </c>
      <c r="F2300" t="s">
        <v>8220</v>
      </c>
      <c r="G2300" t="s">
        <v>8223</v>
      </c>
      <c r="H2300" t="s">
        <v>8245</v>
      </c>
      <c r="I2300">
        <v>1441176447</v>
      </c>
      <c r="J2300">
        <v>1438584447</v>
      </c>
      <c r="K2300" t="b">
        <v>0</v>
      </c>
      <c r="L2300">
        <v>0</v>
      </c>
      <c r="M2300" t="b">
        <v>0</v>
      </c>
      <c r="N2300" t="s">
        <v>8288</v>
      </c>
      <c r="O2300" s="5">
        <f>((E2300/D2300) *100)</f>
        <v>0</v>
      </c>
      <c r="P2300" s="6">
        <f>IF(L2300 = 0, 0, E2300/L2300)</f>
        <v>0</v>
      </c>
      <c r="Q2300" t="str">
        <f>MID(N2300,1,FIND("/",N2300,1)-1)</f>
        <v>photography</v>
      </c>
      <c r="R2300" t="str">
        <f>MID(N2300,FIND("/",N2300,1)+1,LEN(N2300))</f>
        <v>nature</v>
      </c>
      <c r="S2300" s="10">
        <f>(((J2300/60)/60)/24)+DATE(1970,1,1)+(-5/24)</f>
        <v>42219.074618055551</v>
      </c>
      <c r="T2300" s="10">
        <f>(((I2300/60)/60)/24)+DATE(1970,1,1)+(-5/24)</f>
        <v>42249.074618055551</v>
      </c>
    </row>
    <row r="2301" spans="1:20" ht="43.2" hidden="1" x14ac:dyDescent="0.3">
      <c r="A2301">
        <v>3910</v>
      </c>
      <c r="B2301" s="3" t="s">
        <v>3906</v>
      </c>
      <c r="C2301" s="3" t="s">
        <v>8017</v>
      </c>
      <c r="D2301">
        <v>6000</v>
      </c>
      <c r="E2301">
        <v>185</v>
      </c>
      <c r="F2301" t="s">
        <v>8220</v>
      </c>
      <c r="G2301" t="s">
        <v>8223</v>
      </c>
      <c r="H2301" t="s">
        <v>8245</v>
      </c>
      <c r="I2301">
        <v>1441649397</v>
      </c>
      <c r="J2301">
        <v>1439057397</v>
      </c>
      <c r="K2301" t="b">
        <v>0</v>
      </c>
      <c r="L2301">
        <v>3</v>
      </c>
      <c r="M2301" t="b">
        <v>0</v>
      </c>
      <c r="N2301" t="s">
        <v>8270</v>
      </c>
      <c r="O2301" s="5">
        <f>((E2301/D2301) *100)</f>
        <v>3.0833333333333335</v>
      </c>
      <c r="P2301" s="6">
        <f>IF(L2301 = 0, 0, E2301/L2301)</f>
        <v>61.666666666666664</v>
      </c>
      <c r="Q2301" t="str">
        <f>MID(N2301,1,FIND("/",N2301,1)-1)</f>
        <v>theater</v>
      </c>
      <c r="R2301" t="str">
        <f>MID(N2301,FIND("/",N2301,1)+1,LEN(N2301))</f>
        <v>plays</v>
      </c>
      <c r="S2301" s="10">
        <f>(((J2301/60)/60)/24)+DATE(1970,1,1)+(-5/24)</f>
        <v>42224.548576388886</v>
      </c>
      <c r="T2301" s="10">
        <f>(((I2301/60)/60)/24)+DATE(1970,1,1)+(-5/24)</f>
        <v>42254.548576388886</v>
      </c>
    </row>
    <row r="2302" spans="1:20" ht="57.6" hidden="1" x14ac:dyDescent="0.3">
      <c r="A2302">
        <v>2578</v>
      </c>
      <c r="B2302" s="3" t="s">
        <v>2577</v>
      </c>
      <c r="C2302" s="3" t="s">
        <v>6687</v>
      </c>
      <c r="D2302">
        <v>6000</v>
      </c>
      <c r="E2302">
        <v>0</v>
      </c>
      <c r="F2302" t="s">
        <v>8219</v>
      </c>
      <c r="G2302" t="s">
        <v>8223</v>
      </c>
      <c r="H2302" t="s">
        <v>8245</v>
      </c>
      <c r="I2302">
        <v>1444410000</v>
      </c>
      <c r="J2302">
        <v>1440203579</v>
      </c>
      <c r="K2302" t="b">
        <v>0</v>
      </c>
      <c r="L2302">
        <v>0</v>
      </c>
      <c r="M2302" t="b">
        <v>0</v>
      </c>
      <c r="N2302" t="s">
        <v>8283</v>
      </c>
      <c r="O2302" s="5">
        <f>((E2302/D2302) *100)</f>
        <v>0</v>
      </c>
      <c r="P2302" s="6">
        <f>IF(L2302 = 0, 0, E2302/L2302)</f>
        <v>0</v>
      </c>
      <c r="Q2302" t="str">
        <f>MID(N2302,1,FIND("/",N2302,1)-1)</f>
        <v>food</v>
      </c>
      <c r="R2302" t="str">
        <f>MID(N2302,FIND("/",N2302,1)+1,LEN(N2302))</f>
        <v>food trucks</v>
      </c>
      <c r="S2302" s="10">
        <f>(((J2302/60)/60)/24)+DATE(1970,1,1)+(-5/24)</f>
        <v>42237.814571759263</v>
      </c>
      <c r="T2302" s="10">
        <f>(((I2302/60)/60)/24)+DATE(1970,1,1)+(-5/24)</f>
        <v>42286.499999999993</v>
      </c>
    </row>
    <row r="2303" spans="1:20" ht="57.6" hidden="1" x14ac:dyDescent="0.3">
      <c r="A2303">
        <v>432</v>
      </c>
      <c r="B2303" s="3" t="s">
        <v>432</v>
      </c>
      <c r="C2303" s="3" t="s">
        <v>4541</v>
      </c>
      <c r="D2303">
        <v>6000</v>
      </c>
      <c r="E2303">
        <v>570</v>
      </c>
      <c r="F2303" t="s">
        <v>8220</v>
      </c>
      <c r="G2303" t="s">
        <v>8223</v>
      </c>
      <c r="H2303" t="s">
        <v>8245</v>
      </c>
      <c r="I2303">
        <v>1445448381</v>
      </c>
      <c r="J2303">
        <v>1440264381</v>
      </c>
      <c r="K2303" t="b">
        <v>0</v>
      </c>
      <c r="L2303">
        <v>8</v>
      </c>
      <c r="M2303" t="b">
        <v>0</v>
      </c>
      <c r="N2303" t="s">
        <v>8269</v>
      </c>
      <c r="O2303" s="5">
        <f>((E2303/D2303) *100)</f>
        <v>9.5</v>
      </c>
      <c r="P2303" s="6">
        <f>IF(L2303 = 0, 0, E2303/L2303)</f>
        <v>71.25</v>
      </c>
      <c r="Q2303" t="str">
        <f>MID(N2303,1,FIND("/",N2303,1)-1)</f>
        <v>film &amp; video</v>
      </c>
      <c r="R2303" t="str">
        <f>MID(N2303,FIND("/",N2303,1)+1,LEN(N2303))</f>
        <v>animation</v>
      </c>
      <c r="S2303" s="10">
        <f>(((J2303/60)/60)/24)+DATE(1970,1,1)+(-5/24)</f>
        <v>42238.51829861111</v>
      </c>
      <c r="T2303" s="10">
        <f>(((I2303/60)/60)/24)+DATE(1970,1,1)+(-5/24)</f>
        <v>42298.51829861111</v>
      </c>
    </row>
    <row r="2304" spans="1:20" ht="43.2" hidden="1" x14ac:dyDescent="0.3">
      <c r="A2304">
        <v>3863</v>
      </c>
      <c r="B2304" s="3" t="s">
        <v>3859</v>
      </c>
      <c r="C2304" s="3" t="s">
        <v>7971</v>
      </c>
      <c r="D2304">
        <v>6000</v>
      </c>
      <c r="E2304">
        <v>0</v>
      </c>
      <c r="F2304" t="s">
        <v>8220</v>
      </c>
      <c r="G2304" t="s">
        <v>8223</v>
      </c>
      <c r="H2304" t="s">
        <v>8245</v>
      </c>
      <c r="I2304">
        <v>1446739905</v>
      </c>
      <c r="J2304">
        <v>1441552305</v>
      </c>
      <c r="K2304" t="b">
        <v>0</v>
      </c>
      <c r="L2304">
        <v>0</v>
      </c>
      <c r="M2304" t="b">
        <v>0</v>
      </c>
      <c r="N2304" t="s">
        <v>8270</v>
      </c>
      <c r="O2304" s="5">
        <f>((E2304/D2304) *100)</f>
        <v>0</v>
      </c>
      <c r="P2304" s="6">
        <f>IF(L2304 = 0, 0, E2304/L2304)</f>
        <v>0</v>
      </c>
      <c r="Q2304" t="str">
        <f>MID(N2304,1,FIND("/",N2304,1)-1)</f>
        <v>theater</v>
      </c>
      <c r="R2304" t="str">
        <f>MID(N2304,FIND("/",N2304,1)+1,LEN(N2304))</f>
        <v>plays</v>
      </c>
      <c r="S2304" s="10">
        <f>(((J2304/60)/60)/24)+DATE(1970,1,1)+(-5/24)</f>
        <v>42253.424826388888</v>
      </c>
      <c r="T2304" s="10">
        <f>(((I2304/60)/60)/24)+DATE(1970,1,1)+(-5/24)</f>
        <v>42313.466493055552</v>
      </c>
    </row>
    <row r="2305" spans="1:20" hidden="1" x14ac:dyDescent="0.3">
      <c r="A2305">
        <v>202</v>
      </c>
      <c r="B2305" s="3" t="s">
        <v>203</v>
      </c>
      <c r="C2305" s="3" t="s">
        <v>4311</v>
      </c>
      <c r="D2305">
        <v>6000</v>
      </c>
      <c r="E2305">
        <v>0</v>
      </c>
      <c r="F2305" t="s">
        <v>8220</v>
      </c>
      <c r="G2305" t="s">
        <v>8223</v>
      </c>
      <c r="H2305" t="s">
        <v>8245</v>
      </c>
      <c r="I2305">
        <v>1444337940</v>
      </c>
      <c r="J2305">
        <v>1441750564</v>
      </c>
      <c r="K2305" t="b">
        <v>0</v>
      </c>
      <c r="L2305">
        <v>0</v>
      </c>
      <c r="M2305" t="b">
        <v>0</v>
      </c>
      <c r="N2305" t="s">
        <v>8267</v>
      </c>
      <c r="O2305" s="5">
        <f>((E2305/D2305) *100)</f>
        <v>0</v>
      </c>
      <c r="P2305" s="6">
        <f>IF(L2305 = 0, 0, E2305/L2305)</f>
        <v>0</v>
      </c>
      <c r="Q2305" t="str">
        <f>MID(N2305,1,FIND("/",N2305,1)-1)</f>
        <v>film &amp; video</v>
      </c>
      <c r="R2305" t="str">
        <f>MID(N2305,FIND("/",N2305,1)+1,LEN(N2305))</f>
        <v>drama</v>
      </c>
      <c r="S2305" s="10">
        <f>(((J2305/60)/60)/24)+DATE(1970,1,1)+(-5/24)</f>
        <v>42255.719490740739</v>
      </c>
      <c r="T2305" s="10">
        <f>(((I2305/60)/60)/24)+DATE(1970,1,1)+(-5/24)</f>
        <v>42285.665972222218</v>
      </c>
    </row>
    <row r="2306" spans="1:20" ht="28.8" hidden="1" x14ac:dyDescent="0.3">
      <c r="A2306">
        <v>1457</v>
      </c>
      <c r="B2306" s="3" t="s">
        <v>1457</v>
      </c>
      <c r="C2306" s="3" t="s">
        <v>5566</v>
      </c>
      <c r="D2306">
        <v>6000</v>
      </c>
      <c r="E2306">
        <v>0</v>
      </c>
      <c r="F2306" t="s">
        <v>8219</v>
      </c>
      <c r="G2306" t="s">
        <v>8223</v>
      </c>
      <c r="H2306" t="s">
        <v>8245</v>
      </c>
      <c r="I2306">
        <v>1447281044</v>
      </c>
      <c r="J2306">
        <v>1444685444</v>
      </c>
      <c r="K2306" t="b">
        <v>0</v>
      </c>
      <c r="L2306">
        <v>0</v>
      </c>
      <c r="M2306" t="b">
        <v>0</v>
      </c>
      <c r="N2306" t="s">
        <v>8286</v>
      </c>
      <c r="O2306" s="5">
        <f>((E2306/D2306) *100)</f>
        <v>0</v>
      </c>
      <c r="P2306" s="6">
        <f>IF(L2306 = 0, 0, E2306/L2306)</f>
        <v>0</v>
      </c>
      <c r="Q2306" t="str">
        <f>MID(N2306,1,FIND("/",N2306,1)-1)</f>
        <v>publishing</v>
      </c>
      <c r="R2306" t="str">
        <f>MID(N2306,FIND("/",N2306,1)+1,LEN(N2306))</f>
        <v>translations</v>
      </c>
      <c r="S2306" s="10">
        <f>(((J2306/60)/60)/24)+DATE(1970,1,1)+(-5/24)</f>
        <v>42289.688009259255</v>
      </c>
      <c r="T2306" s="10">
        <f>(((I2306/60)/60)/24)+DATE(1970,1,1)+(-5/24)</f>
        <v>42319.729675925926</v>
      </c>
    </row>
    <row r="2307" spans="1:20" ht="57.6" hidden="1" x14ac:dyDescent="0.3">
      <c r="A2307">
        <v>86</v>
      </c>
      <c r="B2307" s="3" t="s">
        <v>88</v>
      </c>
      <c r="C2307" s="3" t="s">
        <v>4196</v>
      </c>
      <c r="D2307">
        <v>6000</v>
      </c>
      <c r="E2307">
        <v>6388</v>
      </c>
      <c r="F2307" t="s">
        <v>8218</v>
      </c>
      <c r="G2307" t="s">
        <v>8229</v>
      </c>
      <c r="H2307" t="s">
        <v>8248</v>
      </c>
      <c r="I2307">
        <v>1451226045</v>
      </c>
      <c r="J2307">
        <v>1444828845</v>
      </c>
      <c r="K2307" t="b">
        <v>0</v>
      </c>
      <c r="L2307">
        <v>17</v>
      </c>
      <c r="M2307" t="b">
        <v>1</v>
      </c>
      <c r="N2307" t="s">
        <v>8265</v>
      </c>
      <c r="O2307" s="5">
        <f>((E2307/D2307) *100)</f>
        <v>106.46666666666667</v>
      </c>
      <c r="P2307" s="6">
        <f>IF(L2307 = 0, 0, E2307/L2307)</f>
        <v>375.76470588235293</v>
      </c>
      <c r="Q2307" t="str">
        <f>MID(N2307,1,FIND("/",N2307,1)-1)</f>
        <v>film &amp; video</v>
      </c>
      <c r="R2307" t="str">
        <f>MID(N2307,FIND("/",N2307,1)+1,LEN(N2307))</f>
        <v>shorts</v>
      </c>
      <c r="S2307" s="10">
        <f>(((J2307/60)/60)/24)+DATE(1970,1,1)+(-5/24)</f>
        <v>42291.347743055558</v>
      </c>
      <c r="T2307" s="10">
        <f>(((I2307/60)/60)/24)+DATE(1970,1,1)+(-5/24)</f>
        <v>42365.389409722215</v>
      </c>
    </row>
    <row r="2308" spans="1:20" ht="43.2" hidden="1" x14ac:dyDescent="0.3">
      <c r="A2308">
        <v>3384</v>
      </c>
      <c r="B2308" s="3" t="s">
        <v>3382</v>
      </c>
      <c r="C2308" s="3" t="s">
        <v>7493</v>
      </c>
      <c r="D2308">
        <v>6000</v>
      </c>
      <c r="E2308">
        <v>6000.66</v>
      </c>
      <c r="F2308" t="s">
        <v>8218</v>
      </c>
      <c r="G2308" t="s">
        <v>8223</v>
      </c>
      <c r="H2308" t="s">
        <v>8245</v>
      </c>
      <c r="I2308">
        <v>1448074800</v>
      </c>
      <c r="J2308">
        <v>1444874768</v>
      </c>
      <c r="K2308" t="b">
        <v>0</v>
      </c>
      <c r="L2308">
        <v>64</v>
      </c>
      <c r="M2308" t="b">
        <v>1</v>
      </c>
      <c r="N2308" t="s">
        <v>8270</v>
      </c>
      <c r="O2308" s="5">
        <f>((E2308/D2308) *100)</f>
        <v>100.01100000000001</v>
      </c>
      <c r="P2308" s="6">
        <f>IF(L2308 = 0, 0, E2308/L2308)</f>
        <v>93.760312499999998</v>
      </c>
      <c r="Q2308" t="str">
        <f>MID(N2308,1,FIND("/",N2308,1)-1)</f>
        <v>theater</v>
      </c>
      <c r="R2308" t="str">
        <f>MID(N2308,FIND("/",N2308,1)+1,LEN(N2308))</f>
        <v>plays</v>
      </c>
      <c r="S2308" s="10">
        <f>(((J2308/60)/60)/24)+DATE(1970,1,1)+(-5/24)</f>
        <v>42291.879259259258</v>
      </c>
      <c r="T2308" s="10">
        <f>(((I2308/60)/60)/24)+DATE(1970,1,1)+(-5/24)</f>
        <v>42328.916666666664</v>
      </c>
    </row>
    <row r="2309" spans="1:20" ht="43.2" hidden="1" x14ac:dyDescent="0.3">
      <c r="A2309">
        <v>1677</v>
      </c>
      <c r="B2309" s="3" t="s">
        <v>1677</v>
      </c>
      <c r="C2309" s="3" t="s">
        <v>5786</v>
      </c>
      <c r="D2309">
        <v>6000</v>
      </c>
      <c r="E2309">
        <v>6700</v>
      </c>
      <c r="F2309" t="s">
        <v>8218</v>
      </c>
      <c r="G2309" t="s">
        <v>8226</v>
      </c>
      <c r="H2309" t="s">
        <v>8248</v>
      </c>
      <c r="I2309">
        <v>1460786340</v>
      </c>
      <c r="J2309">
        <v>1455615976</v>
      </c>
      <c r="K2309" t="b">
        <v>0</v>
      </c>
      <c r="L2309">
        <v>42</v>
      </c>
      <c r="M2309" t="b">
        <v>1</v>
      </c>
      <c r="N2309" t="s">
        <v>8291</v>
      </c>
      <c r="O2309" s="5">
        <f>((E2309/D2309) *100)</f>
        <v>111.66666666666667</v>
      </c>
      <c r="P2309" s="6">
        <f>IF(L2309 = 0, 0, E2309/L2309)</f>
        <v>159.52380952380952</v>
      </c>
      <c r="Q2309" t="str">
        <f>MID(N2309,1,FIND("/",N2309,1)-1)</f>
        <v>music</v>
      </c>
      <c r="R2309" t="str">
        <f>MID(N2309,FIND("/",N2309,1)+1,LEN(N2309))</f>
        <v>pop</v>
      </c>
      <c r="S2309" s="10">
        <f>(((J2309/60)/60)/24)+DATE(1970,1,1)+(-5/24)</f>
        <v>42416.198796296296</v>
      </c>
      <c r="T2309" s="10">
        <f>(((I2309/60)/60)/24)+DATE(1970,1,1)+(-5/24)</f>
        <v>42476.040972222218</v>
      </c>
    </row>
    <row r="2310" spans="1:20" ht="43.2" hidden="1" x14ac:dyDescent="0.3">
      <c r="A2310">
        <v>2719</v>
      </c>
      <c r="B2310" s="3" t="s">
        <v>2718</v>
      </c>
      <c r="C2310" s="3" t="s">
        <v>6828</v>
      </c>
      <c r="D2310">
        <v>6000</v>
      </c>
      <c r="E2310">
        <v>6530</v>
      </c>
      <c r="F2310" t="s">
        <v>8218</v>
      </c>
      <c r="G2310" t="s">
        <v>8223</v>
      </c>
      <c r="H2310" t="s">
        <v>8245</v>
      </c>
      <c r="I2310">
        <v>1460936694</v>
      </c>
      <c r="J2310">
        <v>1455756294</v>
      </c>
      <c r="K2310" t="b">
        <v>0</v>
      </c>
      <c r="L2310">
        <v>69</v>
      </c>
      <c r="M2310" t="b">
        <v>1</v>
      </c>
      <c r="N2310" t="s">
        <v>8302</v>
      </c>
      <c r="O2310" s="5">
        <f>((E2310/D2310) *100)</f>
        <v>108.83333333333334</v>
      </c>
      <c r="P2310" s="6">
        <f>IF(L2310 = 0, 0, E2310/L2310)</f>
        <v>94.637681159420296</v>
      </c>
      <c r="Q2310" t="str">
        <f>MID(N2310,1,FIND("/",N2310,1)-1)</f>
        <v>theater</v>
      </c>
      <c r="R2310" t="str">
        <f>MID(N2310,FIND("/",N2310,1)+1,LEN(N2310))</f>
        <v>spaces</v>
      </c>
      <c r="S2310" s="10">
        <f>(((J2310/60)/60)/24)+DATE(1970,1,1)+(-5/24)</f>
        <v>42417.822847222218</v>
      </c>
      <c r="T2310" s="10">
        <f>(((I2310/60)/60)/24)+DATE(1970,1,1)+(-5/24)</f>
        <v>42477.781180555547</v>
      </c>
    </row>
    <row r="2311" spans="1:20" ht="28.8" hidden="1" x14ac:dyDescent="0.3">
      <c r="A2311">
        <v>1570</v>
      </c>
      <c r="B2311" s="3" t="s">
        <v>1570</v>
      </c>
      <c r="C2311" s="3" t="s">
        <v>5679</v>
      </c>
      <c r="D2311">
        <v>6000</v>
      </c>
      <c r="E2311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8289</v>
      </c>
      <c r="O2311" s="5">
        <f>((E2311/D2311) *100)</f>
        <v>41.4</v>
      </c>
      <c r="P2311" s="6">
        <f>IF(L2311 = 0, 0, E2311/L2311)</f>
        <v>47.769230769230766</v>
      </c>
      <c r="Q2311" t="str">
        <f>MID(N2311,1,FIND("/",N2311,1)-1)</f>
        <v>publishing</v>
      </c>
      <c r="R2311" t="str">
        <f>MID(N2311,FIND("/",N2311,1)+1,LEN(N2311))</f>
        <v>art books</v>
      </c>
      <c r="S2311" s="10">
        <f>(((J2311/60)/60)/24)+DATE(1970,1,1)+(-5/24)</f>
        <v>42438.605115740742</v>
      </c>
      <c r="T2311" s="10">
        <f>(((I2311/60)/60)/24)+DATE(1970,1,1)+(-5/24)</f>
        <v>42468.56344907407</v>
      </c>
    </row>
    <row r="2312" spans="1:20" ht="43.2" hidden="1" x14ac:dyDescent="0.3">
      <c r="A2312">
        <v>1410</v>
      </c>
      <c r="B2312" s="3" t="s">
        <v>1410</v>
      </c>
      <c r="C2312" s="3" t="s">
        <v>5519</v>
      </c>
      <c r="D2312">
        <v>6000</v>
      </c>
      <c r="E2312">
        <v>1</v>
      </c>
      <c r="F2312" t="s">
        <v>8220</v>
      </c>
      <c r="G2312" t="s">
        <v>8236</v>
      </c>
      <c r="H2312" t="s">
        <v>8248</v>
      </c>
      <c r="I2312">
        <v>1464939520</v>
      </c>
      <c r="J2312">
        <v>1461051520</v>
      </c>
      <c r="K2312" t="b">
        <v>0</v>
      </c>
      <c r="L2312">
        <v>1</v>
      </c>
      <c r="M2312" t="b">
        <v>0</v>
      </c>
      <c r="N2312" t="s">
        <v>8286</v>
      </c>
      <c r="O2312" s="5">
        <f>((E2312/D2312) *100)</f>
        <v>1.6666666666666666E-2</v>
      </c>
      <c r="P2312" s="6">
        <f>IF(L2312 = 0, 0, E2312/L2312)</f>
        <v>1</v>
      </c>
      <c r="Q2312" t="str">
        <f>MID(N2312,1,FIND("/",N2312,1)-1)</f>
        <v>publishing</v>
      </c>
      <c r="R2312" t="str">
        <f>MID(N2312,FIND("/",N2312,1)+1,LEN(N2312))</f>
        <v>translations</v>
      </c>
      <c r="S2312" s="10">
        <f>(((J2312/60)/60)/24)+DATE(1970,1,1)+(-5/24)</f>
        <v>42479.110185185178</v>
      </c>
      <c r="T2312" s="10">
        <f>(((I2312/60)/60)/24)+DATE(1970,1,1)+(-5/24)</f>
        <v>42524.110185185178</v>
      </c>
    </row>
    <row r="2313" spans="1:20" ht="43.2" hidden="1" x14ac:dyDescent="0.3">
      <c r="A2313">
        <v>3786</v>
      </c>
      <c r="B2313" s="3" t="s">
        <v>3782</v>
      </c>
      <c r="C2313" s="3" t="s">
        <v>7895</v>
      </c>
      <c r="D2313">
        <v>6000</v>
      </c>
      <c r="E2313">
        <v>6658</v>
      </c>
      <c r="F2313" t="s">
        <v>8218</v>
      </c>
      <c r="G2313" t="s">
        <v>8223</v>
      </c>
      <c r="H2313" t="s">
        <v>8245</v>
      </c>
      <c r="I2313">
        <v>1464310475</v>
      </c>
      <c r="J2313">
        <v>1461718475</v>
      </c>
      <c r="K2313" t="b">
        <v>0</v>
      </c>
      <c r="L2313">
        <v>71</v>
      </c>
      <c r="M2313" t="b">
        <v>1</v>
      </c>
      <c r="N2313" t="s">
        <v>8304</v>
      </c>
      <c r="O2313" s="5">
        <f>((E2313/D2313) *100)</f>
        <v>110.96666666666665</v>
      </c>
      <c r="P2313" s="6">
        <f>IF(L2313 = 0, 0, E2313/L2313)</f>
        <v>93.774647887323937</v>
      </c>
      <c r="Q2313" t="str">
        <f>MID(N2313,1,FIND("/",N2313,1)-1)</f>
        <v>theater</v>
      </c>
      <c r="R2313" t="str">
        <f>MID(N2313,FIND("/",N2313,1)+1,LEN(N2313))</f>
        <v>musical</v>
      </c>
      <c r="S2313" s="10">
        <f>(((J2313/60)/60)/24)+DATE(1970,1,1)+(-5/24)</f>
        <v>42486.829571759255</v>
      </c>
      <c r="T2313" s="10">
        <f>(((I2313/60)/60)/24)+DATE(1970,1,1)+(-5/24)</f>
        <v>42516.829571759255</v>
      </c>
    </row>
    <row r="2314" spans="1:20" ht="57.6" hidden="1" x14ac:dyDescent="0.3">
      <c r="A2314">
        <v>2264</v>
      </c>
      <c r="B2314" s="3" t="s">
        <v>2264</v>
      </c>
      <c r="C2314" s="3" t="s">
        <v>6373</v>
      </c>
      <c r="D2314">
        <v>6000</v>
      </c>
      <c r="E2314">
        <v>10802</v>
      </c>
      <c r="F2314" t="s">
        <v>8218</v>
      </c>
      <c r="G2314" t="s">
        <v>8223</v>
      </c>
      <c r="H2314" t="s">
        <v>8245</v>
      </c>
      <c r="I2314">
        <v>1463972400</v>
      </c>
      <c r="J2314">
        <v>1462543114</v>
      </c>
      <c r="K2314" t="b">
        <v>0</v>
      </c>
      <c r="L2314">
        <v>445</v>
      </c>
      <c r="M2314" t="b">
        <v>1</v>
      </c>
      <c r="N2314" t="s">
        <v>8296</v>
      </c>
      <c r="O2314" s="5">
        <f>((E2314/D2314) *100)</f>
        <v>180.03333333333333</v>
      </c>
      <c r="P2314" s="6">
        <f>IF(L2314 = 0, 0, E2314/L2314)</f>
        <v>24.274157303370785</v>
      </c>
      <c r="Q2314" t="str">
        <f>MID(N2314,1,FIND("/",N2314,1)-1)</f>
        <v>games</v>
      </c>
      <c r="R2314" t="str">
        <f>MID(N2314,FIND("/",N2314,1)+1,LEN(N2314))</f>
        <v>tabletop games</v>
      </c>
      <c r="S2314" s="10">
        <f>(((J2314/60)/60)/24)+DATE(1970,1,1)+(-5/24)</f>
        <v>42496.374004629623</v>
      </c>
      <c r="T2314" s="10">
        <f>(((I2314/60)/60)/24)+DATE(1970,1,1)+(-5/24)</f>
        <v>42512.916666666664</v>
      </c>
    </row>
    <row r="2315" spans="1:20" ht="43.2" hidden="1" x14ac:dyDescent="0.3">
      <c r="A2315">
        <v>622</v>
      </c>
      <c r="B2315" s="3" t="s">
        <v>622</v>
      </c>
      <c r="C2315" s="3" t="s">
        <v>4731</v>
      </c>
      <c r="D2315">
        <v>6000</v>
      </c>
      <c r="E2315">
        <v>341</v>
      </c>
      <c r="F2315" t="s">
        <v>8219</v>
      </c>
      <c r="G2315" t="s">
        <v>8223</v>
      </c>
      <c r="H2315" t="s">
        <v>8245</v>
      </c>
      <c r="I2315">
        <v>1467398138</v>
      </c>
      <c r="J2315">
        <v>1465670138</v>
      </c>
      <c r="K2315" t="b">
        <v>0</v>
      </c>
      <c r="L2315">
        <v>9</v>
      </c>
      <c r="M2315" t="b">
        <v>0</v>
      </c>
      <c r="N2315" t="s">
        <v>8271</v>
      </c>
      <c r="O2315" s="5">
        <f>((E2315/D2315) *100)</f>
        <v>5.6833333333333336</v>
      </c>
      <c r="P2315" s="6">
        <f>IF(L2315 = 0, 0, E2315/L2315)</f>
        <v>37.888888888888886</v>
      </c>
      <c r="Q2315" t="str">
        <f>MID(N2315,1,FIND("/",N2315,1)-1)</f>
        <v>technology</v>
      </c>
      <c r="R2315" t="str">
        <f>MID(N2315,FIND("/",N2315,1)+1,LEN(N2315))</f>
        <v>web</v>
      </c>
      <c r="S2315" s="10">
        <f>(((J2315/60)/60)/24)+DATE(1970,1,1)+(-5/24)</f>
        <v>42532.566412037035</v>
      </c>
      <c r="T2315" s="10">
        <f>(((I2315/60)/60)/24)+DATE(1970,1,1)+(-5/24)</f>
        <v>42552.566412037035</v>
      </c>
    </row>
    <row r="2316" spans="1:20" ht="43.2" hidden="1" x14ac:dyDescent="0.3">
      <c r="A2316">
        <v>1201</v>
      </c>
      <c r="B2316" s="3" t="s">
        <v>1201</v>
      </c>
      <c r="C2316" s="3" t="s">
        <v>5310</v>
      </c>
      <c r="D2316">
        <v>6000</v>
      </c>
      <c r="E2316">
        <v>6146.27</v>
      </c>
      <c r="F2316" t="s">
        <v>8218</v>
      </c>
      <c r="G2316" t="s">
        <v>8224</v>
      </c>
      <c r="H2316" t="s">
        <v>8246</v>
      </c>
      <c r="I2316">
        <v>1468593246</v>
      </c>
      <c r="J2316">
        <v>1466001246</v>
      </c>
      <c r="K2316" t="b">
        <v>0</v>
      </c>
      <c r="L2316">
        <v>111</v>
      </c>
      <c r="M2316" t="b">
        <v>1</v>
      </c>
      <c r="N2316" t="s">
        <v>8284</v>
      </c>
      <c r="O2316" s="5">
        <f>((E2316/D2316) *100)</f>
        <v>102.43783333333334</v>
      </c>
      <c r="P2316" s="6">
        <f>IF(L2316 = 0, 0, E2316/L2316)</f>
        <v>55.371801801801809</v>
      </c>
      <c r="Q2316" t="str">
        <f>MID(N2316,1,FIND("/",N2316,1)-1)</f>
        <v>photography</v>
      </c>
      <c r="R2316" t="str">
        <f>MID(N2316,FIND("/",N2316,1)+1,LEN(N2316))</f>
        <v>photobooks</v>
      </c>
      <c r="S2316" s="10">
        <f>(((J2316/60)/60)/24)+DATE(1970,1,1)+(-5/24)</f>
        <v>42536.398680555554</v>
      </c>
      <c r="T2316" s="10">
        <f>(((I2316/60)/60)/24)+DATE(1970,1,1)+(-5/24)</f>
        <v>42566.398680555554</v>
      </c>
    </row>
    <row r="2317" spans="1:20" ht="43.2" hidden="1" x14ac:dyDescent="0.3">
      <c r="A2317">
        <v>1743</v>
      </c>
      <c r="B2317" s="3" t="s">
        <v>1743</v>
      </c>
      <c r="C2317" s="3" t="s">
        <v>5852</v>
      </c>
      <c r="D2317">
        <v>6000</v>
      </c>
      <c r="E2317">
        <v>6025</v>
      </c>
      <c r="F2317" t="s">
        <v>8218</v>
      </c>
      <c r="G2317" t="s">
        <v>8223</v>
      </c>
      <c r="H2317" t="s">
        <v>8245</v>
      </c>
      <c r="I2317">
        <v>1472270340</v>
      </c>
      <c r="J2317">
        <v>1470348775</v>
      </c>
      <c r="K2317" t="b">
        <v>0</v>
      </c>
      <c r="L2317">
        <v>67</v>
      </c>
      <c r="M2317" t="b">
        <v>1</v>
      </c>
      <c r="N2317" t="s">
        <v>8284</v>
      </c>
      <c r="O2317" s="5">
        <f>((E2317/D2317) *100)</f>
        <v>100.41666666666667</v>
      </c>
      <c r="P2317" s="6">
        <f>IF(L2317 = 0, 0, E2317/L2317)</f>
        <v>89.925373134328353</v>
      </c>
      <c r="Q2317" t="str">
        <f>MID(N2317,1,FIND("/",N2317,1)-1)</f>
        <v>photography</v>
      </c>
      <c r="R2317" t="str">
        <f>MID(N2317,FIND("/",N2317,1)+1,LEN(N2317))</f>
        <v>photobooks</v>
      </c>
      <c r="S2317" s="10">
        <f>(((J2317/60)/60)/24)+DATE(1970,1,1)+(-5/24)</f>
        <v>42586.717303240737</v>
      </c>
      <c r="T2317" s="10">
        <f>(((I2317/60)/60)/24)+DATE(1970,1,1)+(-5/24)</f>
        <v>42608.957638888889</v>
      </c>
    </row>
    <row r="2318" spans="1:20" ht="43.2" hidden="1" x14ac:dyDescent="0.3">
      <c r="A2318">
        <v>2548</v>
      </c>
      <c r="B2318" s="3" t="s">
        <v>2547</v>
      </c>
      <c r="C2318" s="3" t="s">
        <v>6657</v>
      </c>
      <c r="D2318">
        <v>6000</v>
      </c>
      <c r="E2318">
        <v>6111</v>
      </c>
      <c r="F2318" t="s">
        <v>8218</v>
      </c>
      <c r="G2318" t="s">
        <v>8229</v>
      </c>
      <c r="H2318" t="s">
        <v>8248</v>
      </c>
      <c r="I2318">
        <v>1475209620</v>
      </c>
      <c r="J2318">
        <v>1473087637</v>
      </c>
      <c r="K2318" t="b">
        <v>0</v>
      </c>
      <c r="L2318">
        <v>37</v>
      </c>
      <c r="M2318" t="b">
        <v>1</v>
      </c>
      <c r="N2318" t="s">
        <v>8299</v>
      </c>
      <c r="O2318" s="5">
        <f>((E2318/D2318) *100)</f>
        <v>101.85</v>
      </c>
      <c r="P2318" s="6">
        <f>IF(L2318 = 0, 0, E2318/L2318)</f>
        <v>165.16216216216216</v>
      </c>
      <c r="Q2318" t="str">
        <f>MID(N2318,1,FIND("/",N2318,1)-1)</f>
        <v>music</v>
      </c>
      <c r="R2318" t="str">
        <f>MID(N2318,FIND("/",N2318,1)+1,LEN(N2318))</f>
        <v>classical music</v>
      </c>
      <c r="S2318" s="10">
        <f>(((J2318/60)/60)/24)+DATE(1970,1,1)+(-5/24)</f>
        <v>42618.417094907411</v>
      </c>
      <c r="T2318" s="10">
        <f>(((I2318/60)/60)/24)+DATE(1970,1,1)+(-5/24)</f>
        <v>42642.977083333331</v>
      </c>
    </row>
    <row r="2319" spans="1:20" ht="43.2" hidden="1" x14ac:dyDescent="0.3">
      <c r="A2319">
        <v>2877</v>
      </c>
      <c r="B2319" s="3" t="s">
        <v>2876</v>
      </c>
      <c r="C2319" s="3" t="s">
        <v>6986</v>
      </c>
      <c r="D2319">
        <v>6000</v>
      </c>
      <c r="E2319">
        <v>650</v>
      </c>
      <c r="F2319" t="s">
        <v>8220</v>
      </c>
      <c r="G2319" t="s">
        <v>8223</v>
      </c>
      <c r="H2319" t="s">
        <v>8245</v>
      </c>
      <c r="I2319">
        <v>1480525200</v>
      </c>
      <c r="J2319">
        <v>1477781724</v>
      </c>
      <c r="K2319" t="b">
        <v>0</v>
      </c>
      <c r="L2319">
        <v>6</v>
      </c>
      <c r="M2319" t="b">
        <v>0</v>
      </c>
      <c r="N2319" t="s">
        <v>8270</v>
      </c>
      <c r="O2319" s="5">
        <f>((E2319/D2319) *100)</f>
        <v>10.833333333333334</v>
      </c>
      <c r="P2319" s="6">
        <f>IF(L2319 = 0, 0, E2319/L2319)</f>
        <v>108.33333333333333</v>
      </c>
      <c r="Q2319" t="str">
        <f>MID(N2319,1,FIND("/",N2319,1)-1)</f>
        <v>theater</v>
      </c>
      <c r="R2319" t="str">
        <f>MID(N2319,FIND("/",N2319,1)+1,LEN(N2319))</f>
        <v>plays</v>
      </c>
      <c r="S2319" s="10">
        <f>(((J2319/60)/60)/24)+DATE(1970,1,1)+(-5/24)</f>
        <v>42672.746805555551</v>
      </c>
      <c r="T2319" s="10">
        <f>(((I2319/60)/60)/24)+DATE(1970,1,1)+(-5/24)</f>
        <v>42704.499999999993</v>
      </c>
    </row>
    <row r="2320" spans="1:20" ht="43.2" hidden="1" x14ac:dyDescent="0.3">
      <c r="A2320">
        <v>1209</v>
      </c>
      <c r="B2320" s="3" t="s">
        <v>1209</v>
      </c>
      <c r="C2320" s="3" t="s">
        <v>5318</v>
      </c>
      <c r="D2320">
        <v>6000</v>
      </c>
      <c r="E2320">
        <v>6360</v>
      </c>
      <c r="F2320" t="s">
        <v>8218</v>
      </c>
      <c r="G2320" t="s">
        <v>8223</v>
      </c>
      <c r="H2320" t="s">
        <v>8245</v>
      </c>
      <c r="I2320">
        <v>1488053905</v>
      </c>
      <c r="J2320">
        <v>1485461905</v>
      </c>
      <c r="K2320" t="b">
        <v>0</v>
      </c>
      <c r="L2320">
        <v>46</v>
      </c>
      <c r="M2320" t="b">
        <v>1</v>
      </c>
      <c r="N2320" t="s">
        <v>8284</v>
      </c>
      <c r="O2320" s="5">
        <f>((E2320/D2320) *100)</f>
        <v>106</v>
      </c>
      <c r="P2320" s="6">
        <f>IF(L2320 = 0, 0, E2320/L2320)</f>
        <v>138.2608695652174</v>
      </c>
      <c r="Q2320" t="str">
        <f>MID(N2320,1,FIND("/",N2320,1)-1)</f>
        <v>photography</v>
      </c>
      <c r="R2320" t="str">
        <f>MID(N2320,FIND("/",N2320,1)+1,LEN(N2320))</f>
        <v>photobooks</v>
      </c>
      <c r="S2320" s="10">
        <f>(((J2320/60)/60)/24)+DATE(1970,1,1)+(-5/24)</f>
        <v>42761.637789351851</v>
      </c>
      <c r="T2320" s="10">
        <f>(((I2320/60)/60)/24)+DATE(1970,1,1)+(-5/24)</f>
        <v>42791.637789351851</v>
      </c>
    </row>
    <row r="2321" spans="1:20" ht="43.2" hidden="1" x14ac:dyDescent="0.3">
      <c r="A2321">
        <v>1682</v>
      </c>
      <c r="B2321" s="3" t="s">
        <v>1682</v>
      </c>
      <c r="C2321" s="3" t="s">
        <v>5791</v>
      </c>
      <c r="D2321">
        <v>6000</v>
      </c>
      <c r="E2321">
        <v>0</v>
      </c>
      <c r="F2321" t="s">
        <v>8221</v>
      </c>
      <c r="G2321" t="s">
        <v>8223</v>
      </c>
      <c r="H2321" t="s">
        <v>8245</v>
      </c>
      <c r="I2321">
        <v>1492142860</v>
      </c>
      <c r="J2321">
        <v>1486962460</v>
      </c>
      <c r="K2321" t="b">
        <v>0</v>
      </c>
      <c r="L2321">
        <v>0</v>
      </c>
      <c r="M2321" t="b">
        <v>0</v>
      </c>
      <c r="N2321" t="s">
        <v>8292</v>
      </c>
      <c r="O2321" s="5">
        <f>((E2321/D2321) *100)</f>
        <v>0</v>
      </c>
      <c r="P2321" s="6">
        <f>IF(L2321 = 0, 0, E2321/L2321)</f>
        <v>0</v>
      </c>
      <c r="Q2321" t="str">
        <f>MID(N2321,1,FIND("/",N2321,1)-1)</f>
        <v>music</v>
      </c>
      <c r="R2321" t="str">
        <f>MID(N2321,FIND("/",N2321,1)+1,LEN(N2321))</f>
        <v>faith</v>
      </c>
      <c r="S2321" s="10">
        <f>(((J2321/60)/60)/24)+DATE(1970,1,1)+(-5/24)</f>
        <v>42779.005324074074</v>
      </c>
      <c r="T2321" s="10">
        <f>(((I2321/60)/60)/24)+DATE(1970,1,1)+(-5/24)</f>
        <v>42838.963657407403</v>
      </c>
    </row>
    <row r="2322" spans="1:20" ht="43.2" hidden="1" x14ac:dyDescent="0.3">
      <c r="A2322">
        <v>4032</v>
      </c>
      <c r="B2322" s="3" t="s">
        <v>4027</v>
      </c>
      <c r="C2322" s="3" t="s">
        <v>8136</v>
      </c>
      <c r="D2322">
        <v>6048</v>
      </c>
      <c r="E2322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8270</v>
      </c>
      <c r="O2322" s="5">
        <f>((E2322/D2322) *100)</f>
        <v>6.8287037037037033</v>
      </c>
      <c r="P2322" s="6">
        <f>IF(L2322 = 0, 0, E2322/L2322)</f>
        <v>59</v>
      </c>
      <c r="Q2322" t="str">
        <f>MID(N2322,1,FIND("/",N2322,1)-1)</f>
        <v>theater</v>
      </c>
      <c r="R2322" t="str">
        <f>MID(N2322,FIND("/",N2322,1)+1,LEN(N2322))</f>
        <v>plays</v>
      </c>
      <c r="S2322" s="10">
        <f>(((J2322/60)/60)/24)+DATE(1970,1,1)+(-5/24)</f>
        <v>42293.60087962963</v>
      </c>
      <c r="T2322" s="10">
        <f>(((I2322/60)/60)/24)+DATE(1970,1,1)+(-5/24)</f>
        <v>42353.642546296294</v>
      </c>
    </row>
    <row r="2323" spans="1:20" ht="28.8" hidden="1" x14ac:dyDescent="0.3">
      <c r="A2323">
        <v>212</v>
      </c>
      <c r="B2323" s="3" t="s">
        <v>213</v>
      </c>
      <c r="C2323" s="3" t="s">
        <v>4321</v>
      </c>
      <c r="D2323">
        <v>6300</v>
      </c>
      <c r="E2323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8267</v>
      </c>
      <c r="O2323" s="5">
        <f>((E2323/D2323) *100)</f>
        <v>1.5873015873015872E-2</v>
      </c>
      <c r="P2323" s="6">
        <f>IF(L2323 = 0, 0, E2323/L2323)</f>
        <v>1</v>
      </c>
      <c r="Q2323" t="str">
        <f>MID(N2323,1,FIND("/",N2323,1)-1)</f>
        <v>film &amp; video</v>
      </c>
      <c r="R2323" t="str">
        <f>MID(N2323,FIND("/",N2323,1)+1,LEN(N2323))</f>
        <v>drama</v>
      </c>
      <c r="S2323" s="10">
        <f>(((J2323/60)/60)/24)+DATE(1970,1,1)+(-5/24)</f>
        <v>42416.672685185178</v>
      </c>
      <c r="T2323" s="10">
        <f>(((I2323/60)/60)/24)+DATE(1970,1,1)+(-5/24)</f>
        <v>42476.631018518521</v>
      </c>
    </row>
    <row r="2324" spans="1:20" ht="57.6" hidden="1" x14ac:dyDescent="0.3">
      <c r="A2324">
        <v>1419</v>
      </c>
      <c r="B2324" s="3" t="s">
        <v>1419</v>
      </c>
      <c r="C2324" s="3" t="s">
        <v>5528</v>
      </c>
      <c r="D2324">
        <v>6300</v>
      </c>
      <c r="E2324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8286</v>
      </c>
      <c r="O2324" s="5">
        <f>((E2324/D2324) *100)</f>
        <v>7.0634920634920633</v>
      </c>
      <c r="P2324" s="6">
        <f>IF(L2324 = 0, 0, E2324/L2324)</f>
        <v>44.5</v>
      </c>
      <c r="Q2324" t="str">
        <f>MID(N2324,1,FIND("/",N2324,1)-1)</f>
        <v>publishing</v>
      </c>
      <c r="R2324" t="str">
        <f>MID(N2324,FIND("/",N2324,1)+1,LEN(N2324))</f>
        <v>translations</v>
      </c>
      <c r="S2324" s="10">
        <f>(((J2324/60)/60)/24)+DATE(1970,1,1)+(-5/24)</f>
        <v>42622.24790509259</v>
      </c>
      <c r="T2324" s="10">
        <f>(((I2324/60)/60)/24)+DATE(1970,1,1)+(-5/24)</f>
        <v>42652.24790509259</v>
      </c>
    </row>
    <row r="2325" spans="1:20" ht="43.2" hidden="1" x14ac:dyDescent="0.3">
      <c r="A2325">
        <v>1897</v>
      </c>
      <c r="B2325" s="3" t="s">
        <v>1897</v>
      </c>
      <c r="C2325" s="3" t="s">
        <v>6006</v>
      </c>
      <c r="D2325">
        <v>6350</v>
      </c>
      <c r="E2325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8278</v>
      </c>
      <c r="O2325" s="5">
        <f>((E2325/D2325) *100)</f>
        <v>102.45669291338582</v>
      </c>
      <c r="P2325" s="6">
        <f>IF(L2325 = 0, 0, E2325/L2325)</f>
        <v>35.551912568306008</v>
      </c>
      <c r="Q2325" t="str">
        <f>MID(N2325,1,FIND("/",N2325,1)-1)</f>
        <v>music</v>
      </c>
      <c r="R2325" t="str">
        <f>MID(N2325,FIND("/",N2325,1)+1,LEN(N2325))</f>
        <v>indie rock</v>
      </c>
      <c r="S2325" s="10">
        <f>(((J2325/60)/60)/24)+DATE(1970,1,1)+(-5/24)</f>
        <v>41680.375069444446</v>
      </c>
      <c r="T2325" s="10">
        <f>(((I2325/60)/60)/24)+DATE(1970,1,1)+(-5/24)</f>
        <v>41702.666666666664</v>
      </c>
    </row>
    <row r="2326" spans="1:20" ht="57.6" hidden="1" x14ac:dyDescent="0.3">
      <c r="A2326">
        <v>2303</v>
      </c>
      <c r="B2326" s="3" t="s">
        <v>2303</v>
      </c>
      <c r="C2326" s="3" t="s">
        <v>6412</v>
      </c>
      <c r="D2326">
        <v>6450</v>
      </c>
      <c r="E2326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8278</v>
      </c>
      <c r="O2326" s="5">
        <f>((E2326/D2326) *100)</f>
        <v>109.35829457364341</v>
      </c>
      <c r="P2326" s="6">
        <f>IF(L2326 = 0, 0, E2326/L2326)</f>
        <v>68.481650485436887</v>
      </c>
      <c r="Q2326" t="str">
        <f>MID(N2326,1,FIND("/",N2326,1)-1)</f>
        <v>music</v>
      </c>
      <c r="R2326" t="str">
        <f>MID(N2326,FIND("/",N2326,1)+1,LEN(N2326))</f>
        <v>indie rock</v>
      </c>
      <c r="S2326" s="10">
        <f>(((J2326/60)/60)/24)+DATE(1970,1,1)+(-5/24)</f>
        <v>40849.902731481481</v>
      </c>
      <c r="T2326" s="10">
        <f>(((I2326/60)/60)/24)+DATE(1970,1,1)+(-5/24)</f>
        <v>40889.944398148145</v>
      </c>
    </row>
    <row r="2327" spans="1:20" ht="57.6" hidden="1" x14ac:dyDescent="0.3">
      <c r="A2327">
        <v>500</v>
      </c>
      <c r="B2327" s="3" t="s">
        <v>500</v>
      </c>
      <c r="C2327" s="3" t="s">
        <v>4609</v>
      </c>
      <c r="D2327">
        <v>6500</v>
      </c>
      <c r="E2327">
        <v>215</v>
      </c>
      <c r="F2327" t="s">
        <v>8220</v>
      </c>
      <c r="G2327" t="s">
        <v>8223</v>
      </c>
      <c r="H2327" t="s">
        <v>8245</v>
      </c>
      <c r="I2327">
        <v>1273356960</v>
      </c>
      <c r="J2327">
        <v>1268255751</v>
      </c>
      <c r="K2327" t="b">
        <v>0</v>
      </c>
      <c r="L2327">
        <v>4</v>
      </c>
      <c r="M2327" t="b">
        <v>0</v>
      </c>
      <c r="N2327" t="s">
        <v>8269</v>
      </c>
      <c r="O2327" s="5">
        <f>((E2327/D2327) *100)</f>
        <v>3.3076923076923079</v>
      </c>
      <c r="P2327" s="6">
        <f>IF(L2327 = 0, 0, E2327/L2327)</f>
        <v>53.75</v>
      </c>
      <c r="Q2327" t="str">
        <f>MID(N2327,1,FIND("/",N2327,1)-1)</f>
        <v>film &amp; video</v>
      </c>
      <c r="R2327" t="str">
        <f>MID(N2327,FIND("/",N2327,1)+1,LEN(N2327))</f>
        <v>animation</v>
      </c>
      <c r="S2327" s="10">
        <f>(((J2327/60)/60)/24)+DATE(1970,1,1)+(-5/24)</f>
        <v>40247.677673611113</v>
      </c>
      <c r="T2327" s="10">
        <f>(((I2327/60)/60)/24)+DATE(1970,1,1)+(-5/24)</f>
        <v>40306.719444444439</v>
      </c>
    </row>
    <row r="2328" spans="1:20" ht="57.6" hidden="1" x14ac:dyDescent="0.3">
      <c r="A2328">
        <v>901</v>
      </c>
      <c r="B2328" s="3" t="s">
        <v>901</v>
      </c>
      <c r="C2328" s="3" t="s">
        <v>5010</v>
      </c>
      <c r="D2328">
        <v>6500</v>
      </c>
      <c r="E2328">
        <v>0</v>
      </c>
      <c r="F2328" t="s">
        <v>8220</v>
      </c>
      <c r="G2328" t="s">
        <v>8223</v>
      </c>
      <c r="H2328" t="s">
        <v>8245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8277</v>
      </c>
      <c r="O2328" s="5">
        <f>((E2328/D2328) *100)</f>
        <v>0</v>
      </c>
      <c r="P2328" s="6">
        <f>IF(L2328 = 0, 0, E2328/L2328)</f>
        <v>0</v>
      </c>
      <c r="Q2328" t="str">
        <f>MID(N2328,1,FIND("/",N2328,1)-1)</f>
        <v>music</v>
      </c>
      <c r="R2328" t="str">
        <f>MID(N2328,FIND("/",N2328,1)+1,LEN(N2328))</f>
        <v>jazz</v>
      </c>
      <c r="S2328" s="10">
        <f>(((J2328/60)/60)/24)+DATE(1970,1,1)+(-5/24)</f>
        <v>40291.603171296294</v>
      </c>
      <c r="T2328" s="10">
        <f>(((I2328/60)/60)/24)+DATE(1970,1,1)+(-5/24)</f>
        <v>40337.59097222222</v>
      </c>
    </row>
    <row r="2329" spans="1:20" ht="43.2" hidden="1" x14ac:dyDescent="0.3">
      <c r="A2329">
        <v>905</v>
      </c>
      <c r="B2329" s="3" t="s">
        <v>905</v>
      </c>
      <c r="C2329" s="3" t="s">
        <v>5014</v>
      </c>
      <c r="D2329">
        <v>6500</v>
      </c>
      <c r="E2329">
        <v>196</v>
      </c>
      <c r="F2329" t="s">
        <v>8220</v>
      </c>
      <c r="G2329" t="s">
        <v>8223</v>
      </c>
      <c r="H2329" t="s">
        <v>8245</v>
      </c>
      <c r="I2329">
        <v>1295847926</v>
      </c>
      <c r="J2329">
        <v>1290663926</v>
      </c>
      <c r="K2329" t="b">
        <v>0</v>
      </c>
      <c r="L2329">
        <v>6</v>
      </c>
      <c r="M2329" t="b">
        <v>0</v>
      </c>
      <c r="N2329" t="s">
        <v>8277</v>
      </c>
      <c r="O2329" s="5">
        <f>((E2329/D2329) *100)</f>
        <v>3.0153846153846153</v>
      </c>
      <c r="P2329" s="6">
        <f>IF(L2329 = 0, 0, E2329/L2329)</f>
        <v>32.666666666666664</v>
      </c>
      <c r="Q2329" t="str">
        <f>MID(N2329,1,FIND("/",N2329,1)-1)</f>
        <v>music</v>
      </c>
      <c r="R2329" t="str">
        <f>MID(N2329,FIND("/",N2329,1)+1,LEN(N2329))</f>
        <v>jazz</v>
      </c>
      <c r="S2329" s="10">
        <f>(((J2329/60)/60)/24)+DATE(1970,1,1)+(-5/24)</f>
        <v>40507.031550925924</v>
      </c>
      <c r="T2329" s="10">
        <f>(((I2329/60)/60)/24)+DATE(1970,1,1)+(-5/24)</f>
        <v>40567.031550925924</v>
      </c>
    </row>
    <row r="2330" spans="1:20" ht="43.2" hidden="1" x14ac:dyDescent="0.3">
      <c r="A2330">
        <v>369</v>
      </c>
      <c r="B2330" s="3" t="s">
        <v>369</v>
      </c>
      <c r="C2330" s="3" t="s">
        <v>4478</v>
      </c>
      <c r="D2330">
        <v>6500</v>
      </c>
      <c r="E2330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8268</v>
      </c>
      <c r="O2330" s="5">
        <f>((E2330/D2330) *100)</f>
        <v>110.15569230769231</v>
      </c>
      <c r="P2330" s="6">
        <f>IF(L2330 = 0, 0, E2330/L2330)</f>
        <v>42.874970059880241</v>
      </c>
      <c r="Q2330" t="str">
        <f>MID(N2330,1,FIND("/",N2330,1)-1)</f>
        <v>film &amp; video</v>
      </c>
      <c r="R2330" t="str">
        <f>MID(N2330,FIND("/",N2330,1)+1,LEN(N2330))</f>
        <v>documentary</v>
      </c>
      <c r="S2330" s="10">
        <f>(((J2330/60)/60)/24)+DATE(1970,1,1)+(-5/24)</f>
        <v>40893.3433912037</v>
      </c>
      <c r="T2330" s="10">
        <f>(((I2330/60)/60)/24)+DATE(1970,1,1)+(-5/24)</f>
        <v>40923.3433912037</v>
      </c>
    </row>
    <row r="2331" spans="1:20" ht="43.2" hidden="1" x14ac:dyDescent="0.3">
      <c r="A2331">
        <v>915</v>
      </c>
      <c r="B2331" s="3" t="s">
        <v>915</v>
      </c>
      <c r="C2331" s="3" t="s">
        <v>5024</v>
      </c>
      <c r="D2331">
        <v>6500</v>
      </c>
      <c r="E2331">
        <v>375</v>
      </c>
      <c r="F2331" t="s">
        <v>8220</v>
      </c>
      <c r="G2331" t="s">
        <v>8223</v>
      </c>
      <c r="H2331" t="s">
        <v>8245</v>
      </c>
      <c r="I2331">
        <v>1330577940</v>
      </c>
      <c r="J2331">
        <v>1327853914</v>
      </c>
      <c r="K2331" t="b">
        <v>0</v>
      </c>
      <c r="L2331">
        <v>9</v>
      </c>
      <c r="M2331" t="b">
        <v>0</v>
      </c>
      <c r="N2331" t="s">
        <v>8277</v>
      </c>
      <c r="O2331" s="5">
        <f>((E2331/D2331) *100)</f>
        <v>5.7692307692307692</v>
      </c>
      <c r="P2331" s="6">
        <f>IF(L2331 = 0, 0, E2331/L2331)</f>
        <v>41.666666666666664</v>
      </c>
      <c r="Q2331" t="str">
        <f>MID(N2331,1,FIND("/",N2331,1)-1)</f>
        <v>music</v>
      </c>
      <c r="R2331" t="str">
        <f>MID(N2331,FIND("/",N2331,1)+1,LEN(N2331))</f>
        <v>jazz</v>
      </c>
      <c r="S2331" s="10">
        <f>(((J2331/60)/60)/24)+DATE(1970,1,1)+(-5/24)</f>
        <v>40937.471226851849</v>
      </c>
      <c r="T2331" s="10">
        <f>(((I2331/60)/60)/24)+DATE(1970,1,1)+(-5/24)</f>
        <v>40968.999305555553</v>
      </c>
    </row>
    <row r="2332" spans="1:20" ht="43.2" hidden="1" x14ac:dyDescent="0.3">
      <c r="A2332">
        <v>864</v>
      </c>
      <c r="B2332" s="3" t="s">
        <v>864</v>
      </c>
      <c r="C2332" s="3" t="s">
        <v>4973</v>
      </c>
      <c r="D2332">
        <v>6500</v>
      </c>
      <c r="E2332">
        <v>2700</v>
      </c>
      <c r="F2332" t="s">
        <v>8220</v>
      </c>
      <c r="G2332" t="s">
        <v>8223</v>
      </c>
      <c r="H2332" t="s">
        <v>8245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8277</v>
      </c>
      <c r="O2332" s="5">
        <f>((E2332/D2332) *100)</f>
        <v>41.53846153846154</v>
      </c>
      <c r="P2332" s="6">
        <f>IF(L2332 = 0, 0, E2332/L2332)</f>
        <v>34.177215189873415</v>
      </c>
      <c r="Q2332" t="str">
        <f>MID(N2332,1,FIND("/",N2332,1)-1)</f>
        <v>music</v>
      </c>
      <c r="R2332" t="str">
        <f>MID(N2332,FIND("/",N2332,1)+1,LEN(N2332))</f>
        <v>jazz</v>
      </c>
      <c r="S2332" s="10">
        <f>(((J2332/60)/60)/24)+DATE(1970,1,1)+(-5/24)</f>
        <v>41540.898587962962</v>
      </c>
      <c r="T2332" s="10">
        <f>(((I2332/60)/60)/24)+DATE(1970,1,1)+(-5/24)</f>
        <v>41563.207638888889</v>
      </c>
    </row>
    <row r="2333" spans="1:20" ht="43.2" hidden="1" x14ac:dyDescent="0.3">
      <c r="A2333">
        <v>1262</v>
      </c>
      <c r="B2333" s="3" t="s">
        <v>1262</v>
      </c>
      <c r="C2333" s="3" t="s">
        <v>5371</v>
      </c>
      <c r="D2333">
        <v>6500</v>
      </c>
      <c r="E2333">
        <v>8152</v>
      </c>
      <c r="F2333" t="s">
        <v>8218</v>
      </c>
      <c r="G2333" t="s">
        <v>8228</v>
      </c>
      <c r="H2333" t="s">
        <v>8250</v>
      </c>
      <c r="I2333">
        <v>1392574692</v>
      </c>
      <c r="J2333">
        <v>1389982692</v>
      </c>
      <c r="K2333" t="b">
        <v>1</v>
      </c>
      <c r="L2333">
        <v>105</v>
      </c>
      <c r="M2333" t="b">
        <v>1</v>
      </c>
      <c r="N2333" t="s">
        <v>8275</v>
      </c>
      <c r="O2333" s="5">
        <f>((E2333/D2333) *100)</f>
        <v>125.41538461538462</v>
      </c>
      <c r="P2333" s="6">
        <f>IF(L2333 = 0, 0, E2333/L2333)</f>
        <v>77.638095238095232</v>
      </c>
      <c r="Q2333" t="str">
        <f>MID(N2333,1,FIND("/",N2333,1)-1)</f>
        <v>music</v>
      </c>
      <c r="R2333" t="str">
        <f>MID(N2333,FIND("/",N2333,1)+1,LEN(N2333))</f>
        <v>rock</v>
      </c>
      <c r="S2333" s="10">
        <f>(((J2333/60)/60)/24)+DATE(1970,1,1)+(-5/24)</f>
        <v>41656.554305555554</v>
      </c>
      <c r="T2333" s="10">
        <f>(((I2333/60)/60)/24)+DATE(1970,1,1)+(-5/24)</f>
        <v>41686.554305555554</v>
      </c>
    </row>
    <row r="2334" spans="1:20" ht="43.2" hidden="1" x14ac:dyDescent="0.3">
      <c r="A2334">
        <v>1864</v>
      </c>
      <c r="B2334" s="3" t="s">
        <v>1864</v>
      </c>
      <c r="C2334" s="3" t="s">
        <v>5973</v>
      </c>
      <c r="D2334">
        <v>6500</v>
      </c>
      <c r="E2334">
        <v>2788</v>
      </c>
      <c r="F2334" t="s">
        <v>8220</v>
      </c>
      <c r="G2334" t="s">
        <v>8223</v>
      </c>
      <c r="H2334" t="s">
        <v>8245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8282</v>
      </c>
      <c r="O2334" s="5">
        <f>((E2334/D2334) *100)</f>
        <v>42.892307692307689</v>
      </c>
      <c r="P2334" s="6">
        <f>IF(L2334 = 0, 0, E2334/L2334)</f>
        <v>58.083333333333336</v>
      </c>
      <c r="Q2334" t="str">
        <f>MID(N2334,1,FIND("/",N2334,1)-1)</f>
        <v>games</v>
      </c>
      <c r="R2334" t="str">
        <f>MID(N2334,FIND("/",N2334,1)+1,LEN(N2334))</f>
        <v>mobile games</v>
      </c>
      <c r="S2334" s="10">
        <f>(((J2334/60)/60)/24)+DATE(1970,1,1)+(-5/24)</f>
        <v>41733.508101851847</v>
      </c>
      <c r="T2334" s="10">
        <f>(((I2334/60)/60)/24)+DATE(1970,1,1)+(-5/24)</f>
        <v>41763.508101851847</v>
      </c>
    </row>
    <row r="2335" spans="1:20" ht="43.2" hidden="1" x14ac:dyDescent="0.3">
      <c r="A2335">
        <v>1504</v>
      </c>
      <c r="B2335" s="3" t="s">
        <v>1504</v>
      </c>
      <c r="C2335" s="3" t="s">
        <v>5613</v>
      </c>
      <c r="D2335">
        <v>6500</v>
      </c>
      <c r="E2335">
        <v>18066</v>
      </c>
      <c r="F2335" t="s">
        <v>8218</v>
      </c>
      <c r="G2335" t="s">
        <v>8224</v>
      </c>
      <c r="H2335" t="s">
        <v>8246</v>
      </c>
      <c r="I2335">
        <v>1402389180</v>
      </c>
      <c r="J2335">
        <v>1399996024</v>
      </c>
      <c r="K2335" t="b">
        <v>1</v>
      </c>
      <c r="L2335">
        <v>269</v>
      </c>
      <c r="M2335" t="b">
        <v>1</v>
      </c>
      <c r="N2335" t="s">
        <v>8284</v>
      </c>
      <c r="O2335" s="5">
        <f>((E2335/D2335) *100)</f>
        <v>277.93846153846158</v>
      </c>
      <c r="P2335" s="6">
        <f>IF(L2335 = 0, 0, E2335/L2335)</f>
        <v>67.159851301115239</v>
      </c>
      <c r="Q2335" t="str">
        <f>MID(N2335,1,FIND("/",N2335,1)-1)</f>
        <v>photography</v>
      </c>
      <c r="R2335" t="str">
        <f>MID(N2335,FIND("/",N2335,1)+1,LEN(N2335))</f>
        <v>photobooks</v>
      </c>
      <c r="S2335" s="10">
        <f>(((J2335/60)/60)/24)+DATE(1970,1,1)+(-5/24)</f>
        <v>41772.44935185185</v>
      </c>
      <c r="T2335" s="10">
        <f>(((I2335/60)/60)/24)+DATE(1970,1,1)+(-5/24)</f>
        <v>41800.147916666661</v>
      </c>
    </row>
    <row r="2336" spans="1:20" ht="43.2" hidden="1" x14ac:dyDescent="0.3">
      <c r="A2336">
        <v>1278</v>
      </c>
      <c r="B2336" s="3" t="s">
        <v>1278</v>
      </c>
      <c r="C2336" s="3" t="s">
        <v>5387</v>
      </c>
      <c r="D2336">
        <v>6500</v>
      </c>
      <c r="E2336">
        <v>10071</v>
      </c>
      <c r="F2336" t="s">
        <v>8218</v>
      </c>
      <c r="G2336" t="s">
        <v>8223</v>
      </c>
      <c r="H2336" t="s">
        <v>8245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8275</v>
      </c>
      <c r="O2336" s="5">
        <f>((E2336/D2336) *100)</f>
        <v>154.93846153846152</v>
      </c>
      <c r="P2336" s="6">
        <f>IF(L2336 = 0, 0, E2336/L2336)</f>
        <v>53.005263157894738</v>
      </c>
      <c r="Q2336" t="str">
        <f>MID(N2336,1,FIND("/",N2336,1)-1)</f>
        <v>music</v>
      </c>
      <c r="R2336" t="str">
        <f>MID(N2336,FIND("/",N2336,1)+1,LEN(N2336))</f>
        <v>rock</v>
      </c>
      <c r="S2336" s="10">
        <f>(((J2336/60)/60)/24)+DATE(1970,1,1)+(-5/24)</f>
        <v>41786.346828703703</v>
      </c>
      <c r="T2336" s="10">
        <f>(((I2336/60)/60)/24)+DATE(1970,1,1)+(-5/24)</f>
        <v>41814.875</v>
      </c>
    </row>
    <row r="2337" spans="1:20" ht="28.8" hidden="1" x14ac:dyDescent="0.3">
      <c r="A2337">
        <v>1726</v>
      </c>
      <c r="B2337" s="3" t="s">
        <v>1726</v>
      </c>
      <c r="C2337" s="3" t="s">
        <v>5835</v>
      </c>
      <c r="D2337">
        <v>6500</v>
      </c>
      <c r="E2337">
        <v>2196</v>
      </c>
      <c r="F2337" t="s">
        <v>8220</v>
      </c>
      <c r="G2337" t="s">
        <v>8223</v>
      </c>
      <c r="H2337" t="s">
        <v>8245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8292</v>
      </c>
      <c r="O2337" s="5">
        <f>((E2337/D2337) *100)</f>
        <v>33.784615384615385</v>
      </c>
      <c r="P2337" s="6">
        <f>IF(L2337 = 0, 0, E2337/L2337)</f>
        <v>137.25</v>
      </c>
      <c r="Q2337" t="str">
        <f>MID(N2337,1,FIND("/",N2337,1)-1)</f>
        <v>music</v>
      </c>
      <c r="R2337" t="str">
        <f>MID(N2337,FIND("/",N2337,1)+1,LEN(N2337))</f>
        <v>faith</v>
      </c>
      <c r="S2337" s="10">
        <f>(((J2337/60)/60)/24)+DATE(1970,1,1)+(-5/24)</f>
        <v>41788.711388888885</v>
      </c>
      <c r="T2337" s="10">
        <f>(((I2337/60)/60)/24)+DATE(1970,1,1)+(-5/24)</f>
        <v>41817.711388888885</v>
      </c>
    </row>
    <row r="2338" spans="1:20" ht="43.2" hidden="1" x14ac:dyDescent="0.3">
      <c r="A2338">
        <v>1997</v>
      </c>
      <c r="B2338" s="3" t="s">
        <v>1997</v>
      </c>
      <c r="C2338" s="3" t="s">
        <v>6106</v>
      </c>
      <c r="D2338">
        <v>6500</v>
      </c>
      <c r="E2338">
        <v>0</v>
      </c>
      <c r="F2338" t="s">
        <v>8220</v>
      </c>
      <c r="G2338" t="s">
        <v>8223</v>
      </c>
      <c r="H2338" t="s">
        <v>8245</v>
      </c>
      <c r="I2338">
        <v>1409091612</v>
      </c>
      <c r="J2338">
        <v>1406499612</v>
      </c>
      <c r="K2338" t="b">
        <v>0</v>
      </c>
      <c r="L2338">
        <v>0</v>
      </c>
      <c r="M2338" t="b">
        <v>0</v>
      </c>
      <c r="N2338" t="s">
        <v>8295</v>
      </c>
      <c r="O2338" s="5">
        <f>((E2338/D2338) *100)</f>
        <v>0</v>
      </c>
      <c r="P2338" s="6">
        <f>IF(L2338 = 0, 0, E2338/L2338)</f>
        <v>0</v>
      </c>
      <c r="Q2338" t="str">
        <f>MID(N2338,1,FIND("/",N2338,1)-1)</f>
        <v>photography</v>
      </c>
      <c r="R2338" t="str">
        <f>MID(N2338,FIND("/",N2338,1)+1,LEN(N2338))</f>
        <v>people</v>
      </c>
      <c r="S2338" s="10">
        <f>(((J2338/60)/60)/24)+DATE(1970,1,1)+(-5/24)</f>
        <v>41847.722361111111</v>
      </c>
      <c r="T2338" s="10">
        <f>(((I2338/60)/60)/24)+DATE(1970,1,1)+(-5/24)</f>
        <v>41877.722361111111</v>
      </c>
    </row>
    <row r="2339" spans="1:20" ht="43.2" hidden="1" x14ac:dyDescent="0.3">
      <c r="A2339">
        <v>1871</v>
      </c>
      <c r="B2339" s="3" t="s">
        <v>1871</v>
      </c>
      <c r="C2339" s="3" t="s">
        <v>5980</v>
      </c>
      <c r="D2339">
        <v>6500</v>
      </c>
      <c r="E2339">
        <v>4666</v>
      </c>
      <c r="F2339" t="s">
        <v>8220</v>
      </c>
      <c r="G2339" t="s">
        <v>8223</v>
      </c>
      <c r="H2339" t="s">
        <v>8245</v>
      </c>
      <c r="I2339">
        <v>1416512901</v>
      </c>
      <c r="J2339">
        <v>1413053301</v>
      </c>
      <c r="K2339" t="b">
        <v>0</v>
      </c>
      <c r="L2339">
        <v>95</v>
      </c>
      <c r="M2339" t="b">
        <v>0</v>
      </c>
      <c r="N2339" t="s">
        <v>8282</v>
      </c>
      <c r="O2339" s="5">
        <f>((E2339/D2339) *100)</f>
        <v>71.784615384615378</v>
      </c>
      <c r="P2339" s="6">
        <f>IF(L2339 = 0, 0, E2339/L2339)</f>
        <v>49.11578947368421</v>
      </c>
      <c r="Q2339" t="str">
        <f>MID(N2339,1,FIND("/",N2339,1)-1)</f>
        <v>games</v>
      </c>
      <c r="R2339" t="str">
        <f>MID(N2339,FIND("/",N2339,1)+1,LEN(N2339))</f>
        <v>mobile games</v>
      </c>
      <c r="S2339" s="10">
        <f>(((J2339/60)/60)/24)+DATE(1970,1,1)+(-5/24)</f>
        <v>41923.575243055551</v>
      </c>
      <c r="T2339" s="10">
        <f>(((I2339/60)/60)/24)+DATE(1970,1,1)+(-5/24)</f>
        <v>41963.616909722223</v>
      </c>
    </row>
    <row r="2340" spans="1:20" ht="43.2" hidden="1" x14ac:dyDescent="0.3">
      <c r="A2340">
        <v>503</v>
      </c>
      <c r="B2340" s="3" t="s">
        <v>503</v>
      </c>
      <c r="C2340" s="3" t="s">
        <v>4612</v>
      </c>
      <c r="D2340">
        <v>6500</v>
      </c>
      <c r="E2340">
        <v>114</v>
      </c>
      <c r="F2340" t="s">
        <v>8220</v>
      </c>
      <c r="G2340" t="s">
        <v>8224</v>
      </c>
      <c r="H2340" t="s">
        <v>8246</v>
      </c>
      <c r="I2340">
        <v>1421498303</v>
      </c>
      <c r="J2340">
        <v>1418906303</v>
      </c>
      <c r="K2340" t="b">
        <v>0</v>
      </c>
      <c r="L2340">
        <v>9</v>
      </c>
      <c r="M2340" t="b">
        <v>0</v>
      </c>
      <c r="N2340" t="s">
        <v>8269</v>
      </c>
      <c r="O2340" s="5">
        <f>((E2340/D2340) *100)</f>
        <v>1.7538461538461538</v>
      </c>
      <c r="P2340" s="6">
        <f>IF(L2340 = 0, 0, E2340/L2340)</f>
        <v>12.666666666666666</v>
      </c>
      <c r="Q2340" t="str">
        <f>MID(N2340,1,FIND("/",N2340,1)-1)</f>
        <v>film &amp; video</v>
      </c>
      <c r="R2340" t="str">
        <f>MID(N2340,FIND("/",N2340,1)+1,LEN(N2340))</f>
        <v>animation</v>
      </c>
      <c r="S2340" s="10">
        <f>(((J2340/60)/60)/24)+DATE(1970,1,1)+(-5/24)</f>
        <v>41991.318321759252</v>
      </c>
      <c r="T2340" s="10">
        <f>(((I2340/60)/60)/24)+DATE(1970,1,1)+(-5/24)</f>
        <v>42021.318321759252</v>
      </c>
    </row>
    <row r="2341" spans="1:20" ht="43.2" hidden="1" x14ac:dyDescent="0.3">
      <c r="A2341">
        <v>1156</v>
      </c>
      <c r="B2341" s="3" t="s">
        <v>1156</v>
      </c>
      <c r="C2341" s="3" t="s">
        <v>5265</v>
      </c>
      <c r="D2341">
        <v>6500</v>
      </c>
      <c r="E2341">
        <v>0</v>
      </c>
      <c r="F2341" t="s">
        <v>8220</v>
      </c>
      <c r="G2341" t="s">
        <v>8223</v>
      </c>
      <c r="H2341" t="s">
        <v>8245</v>
      </c>
      <c r="I2341">
        <v>1424742162</v>
      </c>
      <c r="J2341">
        <v>1422150162</v>
      </c>
      <c r="K2341" t="b">
        <v>0</v>
      </c>
      <c r="L2341">
        <v>0</v>
      </c>
      <c r="M2341" t="b">
        <v>0</v>
      </c>
      <c r="N2341" t="s">
        <v>8283</v>
      </c>
      <c r="O2341" s="5">
        <f>((E2341/D2341) *100)</f>
        <v>0</v>
      </c>
      <c r="P2341" s="6">
        <f>IF(L2341 = 0, 0, E2341/L2341)</f>
        <v>0</v>
      </c>
      <c r="Q2341" t="str">
        <f>MID(N2341,1,FIND("/",N2341,1)-1)</f>
        <v>food</v>
      </c>
      <c r="R2341" t="str">
        <f>MID(N2341,FIND("/",N2341,1)+1,LEN(N2341))</f>
        <v>food trucks</v>
      </c>
      <c r="S2341" s="10">
        <f>(((J2341/60)/60)/24)+DATE(1970,1,1)+(-5/24)</f>
        <v>42028.862986111104</v>
      </c>
      <c r="T2341" s="10">
        <f>(((I2341/60)/60)/24)+DATE(1970,1,1)+(-5/24)</f>
        <v>42058.862986111104</v>
      </c>
    </row>
    <row r="2342" spans="1:20" ht="43.2" hidden="1" x14ac:dyDescent="0.3">
      <c r="A2342">
        <v>2530</v>
      </c>
      <c r="B2342" s="3" t="s">
        <v>2529</v>
      </c>
      <c r="C2342" s="3" t="s">
        <v>6639</v>
      </c>
      <c r="D2342">
        <v>6500</v>
      </c>
      <c r="E2342">
        <v>6500</v>
      </c>
      <c r="F2342" t="s">
        <v>8218</v>
      </c>
      <c r="G2342" t="s">
        <v>8223</v>
      </c>
      <c r="H2342" t="s">
        <v>8245</v>
      </c>
      <c r="I2342">
        <v>1429505400</v>
      </c>
      <c r="J2342">
        <v>1426711505</v>
      </c>
      <c r="K2342" t="b">
        <v>0</v>
      </c>
      <c r="L2342">
        <v>48</v>
      </c>
      <c r="M2342" t="b">
        <v>1</v>
      </c>
      <c r="N2342" t="s">
        <v>8299</v>
      </c>
      <c r="O2342" s="5">
        <f>((E2342/D2342) *100)</f>
        <v>100</v>
      </c>
      <c r="P2342" s="6">
        <f>IF(L2342 = 0, 0, E2342/L2342)</f>
        <v>135.41666666666666</v>
      </c>
      <c r="Q2342" t="str">
        <f>MID(N2342,1,FIND("/",N2342,1)-1)</f>
        <v>music</v>
      </c>
      <c r="R2342" t="str">
        <f>MID(N2342,FIND("/",N2342,1)+1,LEN(N2342))</f>
        <v>classical music</v>
      </c>
      <c r="S2342" s="10">
        <f>(((J2342/60)/60)/24)+DATE(1970,1,1)+(-5/24)</f>
        <v>42081.656307870369</v>
      </c>
      <c r="T2342" s="10">
        <f>(((I2342/60)/60)/24)+DATE(1970,1,1)+(-5/24)</f>
        <v>42113.993055555555</v>
      </c>
    </row>
    <row r="2343" spans="1:20" ht="57.6" hidden="1" x14ac:dyDescent="0.3">
      <c r="A2343">
        <v>2550</v>
      </c>
      <c r="B2343" s="3" t="s">
        <v>2549</v>
      </c>
      <c r="C2343" s="3" t="s">
        <v>6659</v>
      </c>
      <c r="D2343">
        <v>6500</v>
      </c>
      <c r="E2343">
        <v>6555</v>
      </c>
      <c r="F2343" t="s">
        <v>8218</v>
      </c>
      <c r="G2343" t="s">
        <v>8223</v>
      </c>
      <c r="H2343" t="s">
        <v>8245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8299</v>
      </c>
      <c r="O2343" s="5">
        <f>((E2343/D2343) *100)</f>
        <v>100.84615384615385</v>
      </c>
      <c r="P2343" s="6">
        <f>IF(L2343 = 0, 0, E2343/L2343)</f>
        <v>43.7</v>
      </c>
      <c r="Q2343" t="str">
        <f>MID(N2343,1,FIND("/",N2343,1)-1)</f>
        <v>music</v>
      </c>
      <c r="R2343" t="str">
        <f>MID(N2343,FIND("/",N2343,1)+1,LEN(N2343))</f>
        <v>classical music</v>
      </c>
      <c r="S2343" s="10">
        <f>(((J2343/60)/60)/24)+DATE(1970,1,1)+(-5/24)</f>
        <v>42228.425995370366</v>
      </c>
      <c r="T2343" s="10">
        <f>(((I2343/60)/60)/24)+DATE(1970,1,1)+(-5/24)</f>
        <v>42284.957638888889</v>
      </c>
    </row>
    <row r="2344" spans="1:20" ht="43.2" hidden="1" x14ac:dyDescent="0.3">
      <c r="A2344">
        <v>2569</v>
      </c>
      <c r="B2344" s="3" t="s">
        <v>2568</v>
      </c>
      <c r="C2344" s="3" t="s">
        <v>6678</v>
      </c>
      <c r="D2344">
        <v>6500</v>
      </c>
      <c r="E2344">
        <v>145</v>
      </c>
      <c r="F2344" t="s">
        <v>8219</v>
      </c>
      <c r="G2344" t="s">
        <v>8223</v>
      </c>
      <c r="H2344" t="s">
        <v>8245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8283</v>
      </c>
      <c r="O2344" s="5">
        <f>((E2344/D2344) *100)</f>
        <v>2.2307692307692308</v>
      </c>
      <c r="P2344" s="6">
        <f>IF(L2344 = 0, 0, E2344/L2344)</f>
        <v>72.5</v>
      </c>
      <c r="Q2344" t="str">
        <f>MID(N2344,1,FIND("/",N2344,1)-1)</f>
        <v>food</v>
      </c>
      <c r="R2344" t="str">
        <f>MID(N2344,FIND("/",N2344,1)+1,LEN(N2344))</f>
        <v>food trucks</v>
      </c>
      <c r="S2344" s="10">
        <f>(((J2344/60)/60)/24)+DATE(1970,1,1)+(-5/24)</f>
        <v>42233.897129629629</v>
      </c>
      <c r="T2344" s="10">
        <f>(((I2344/60)/60)/24)+DATE(1970,1,1)+(-5/24)</f>
        <v>42263.897129629629</v>
      </c>
    </row>
    <row r="2345" spans="1:20" ht="28.8" hidden="1" x14ac:dyDescent="0.3">
      <c r="A2345">
        <v>3310</v>
      </c>
      <c r="B2345" s="3" t="s">
        <v>3309</v>
      </c>
      <c r="C2345" s="3" t="s">
        <v>7419</v>
      </c>
      <c r="D2345">
        <v>6500</v>
      </c>
      <c r="E2345">
        <v>6505</v>
      </c>
      <c r="F2345" t="s">
        <v>8218</v>
      </c>
      <c r="G2345" t="s">
        <v>8223</v>
      </c>
      <c r="H2345" t="s">
        <v>8245</v>
      </c>
      <c r="I2345">
        <v>1444169825</v>
      </c>
      <c r="J2345">
        <v>1441577825</v>
      </c>
      <c r="K2345" t="b">
        <v>0</v>
      </c>
      <c r="L2345">
        <v>31</v>
      </c>
      <c r="M2345" t="b">
        <v>1</v>
      </c>
      <c r="N2345" t="s">
        <v>8270</v>
      </c>
      <c r="O2345" s="5">
        <f>((E2345/D2345) *100)</f>
        <v>100.07692307692308</v>
      </c>
      <c r="P2345" s="6">
        <f>IF(L2345 = 0, 0, E2345/L2345)</f>
        <v>209.83870967741936</v>
      </c>
      <c r="Q2345" t="str">
        <f>MID(N2345,1,FIND("/",N2345,1)-1)</f>
        <v>theater</v>
      </c>
      <c r="R2345" t="str">
        <f>MID(N2345,FIND("/",N2345,1)+1,LEN(N2345))</f>
        <v>plays</v>
      </c>
      <c r="S2345" s="10">
        <f>(((J2345/60)/60)/24)+DATE(1970,1,1)+(-5/24)</f>
        <v>42253.720196759255</v>
      </c>
      <c r="T2345" s="10">
        <f>(((I2345/60)/60)/24)+DATE(1970,1,1)+(-5/24)</f>
        <v>42283.720196759255</v>
      </c>
    </row>
    <row r="2346" spans="1:20" ht="57.6" hidden="1" x14ac:dyDescent="0.3">
      <c r="A2346">
        <v>427</v>
      </c>
      <c r="B2346" s="3" t="s">
        <v>427</v>
      </c>
      <c r="C2346" s="3" t="s">
        <v>4536</v>
      </c>
      <c r="D2346">
        <v>6500</v>
      </c>
      <c r="E2346">
        <v>0</v>
      </c>
      <c r="F2346" t="s">
        <v>8220</v>
      </c>
      <c r="G2346" t="s">
        <v>8223</v>
      </c>
      <c r="H2346" t="s">
        <v>8245</v>
      </c>
      <c r="I2346">
        <v>1445540340</v>
      </c>
      <c r="J2346">
        <v>1444340940</v>
      </c>
      <c r="K2346" t="b">
        <v>0</v>
      </c>
      <c r="L2346">
        <v>0</v>
      </c>
      <c r="M2346" t="b">
        <v>0</v>
      </c>
      <c r="N2346" t="s">
        <v>8269</v>
      </c>
      <c r="O2346" s="5">
        <f>((E2346/D2346) *100)</f>
        <v>0</v>
      </c>
      <c r="P2346" s="6">
        <f>IF(L2346 = 0, 0, E2346/L2346)</f>
        <v>0</v>
      </c>
      <c r="Q2346" t="str">
        <f>MID(N2346,1,FIND("/",N2346,1)-1)</f>
        <v>film &amp; video</v>
      </c>
      <c r="R2346" t="str">
        <f>MID(N2346,FIND("/",N2346,1)+1,LEN(N2346))</f>
        <v>animation</v>
      </c>
      <c r="S2346" s="10">
        <f>(((J2346/60)/60)/24)+DATE(1970,1,1)+(-5/24)</f>
        <v>42285.700694444437</v>
      </c>
      <c r="T2346" s="10">
        <f>(((I2346/60)/60)/24)+DATE(1970,1,1)+(-5/24)</f>
        <v>42299.582638888889</v>
      </c>
    </row>
    <row r="2347" spans="1:20" ht="43.2" hidden="1" x14ac:dyDescent="0.3">
      <c r="A2347">
        <v>1812</v>
      </c>
      <c r="B2347" s="3" t="s">
        <v>1812</v>
      </c>
      <c r="C2347" s="3" t="s">
        <v>5921</v>
      </c>
      <c r="D2347">
        <v>6500</v>
      </c>
      <c r="E2347">
        <v>865</v>
      </c>
      <c r="F2347" t="s">
        <v>8220</v>
      </c>
      <c r="G2347" t="s">
        <v>8224</v>
      </c>
      <c r="H2347" t="s">
        <v>8246</v>
      </c>
      <c r="I2347">
        <v>1467531536</v>
      </c>
      <c r="J2347">
        <v>1464939536</v>
      </c>
      <c r="K2347" t="b">
        <v>0</v>
      </c>
      <c r="L2347">
        <v>23</v>
      </c>
      <c r="M2347" t="b">
        <v>0</v>
      </c>
      <c r="N2347" t="s">
        <v>8284</v>
      </c>
      <c r="O2347" s="5">
        <f>((E2347/D2347) *100)</f>
        <v>13.307692307692307</v>
      </c>
      <c r="P2347" s="6">
        <f>IF(L2347 = 0, 0, E2347/L2347)</f>
        <v>37.608695652173914</v>
      </c>
      <c r="Q2347" t="str">
        <f>MID(N2347,1,FIND("/",N2347,1)-1)</f>
        <v>photography</v>
      </c>
      <c r="R2347" t="str">
        <f>MID(N2347,FIND("/",N2347,1)+1,LEN(N2347))</f>
        <v>photobooks</v>
      </c>
      <c r="S2347" s="10">
        <f>(((J2347/60)/60)/24)+DATE(1970,1,1)+(-5/24)</f>
        <v>42524.110370370363</v>
      </c>
      <c r="T2347" s="10">
        <f>(((I2347/60)/60)/24)+DATE(1970,1,1)+(-5/24)</f>
        <v>42554.110370370363</v>
      </c>
    </row>
    <row r="2348" spans="1:20" ht="57.6" hidden="1" x14ac:dyDescent="0.3">
      <c r="A2348">
        <v>1213</v>
      </c>
      <c r="B2348" s="3" t="s">
        <v>1213</v>
      </c>
      <c r="C2348" s="3" t="s">
        <v>5322</v>
      </c>
      <c r="D2348">
        <v>6500</v>
      </c>
      <c r="E2348">
        <v>6645</v>
      </c>
      <c r="F2348" t="s">
        <v>8218</v>
      </c>
      <c r="G2348" t="s">
        <v>8224</v>
      </c>
      <c r="H2348" t="s">
        <v>8246</v>
      </c>
      <c r="I2348">
        <v>1485886100</v>
      </c>
      <c r="J2348">
        <v>1482862100</v>
      </c>
      <c r="K2348" t="b">
        <v>0</v>
      </c>
      <c r="L2348">
        <v>108</v>
      </c>
      <c r="M2348" t="b">
        <v>1</v>
      </c>
      <c r="N2348" t="s">
        <v>8284</v>
      </c>
      <c r="O2348" s="5">
        <f>((E2348/D2348) *100)</f>
        <v>102.23076923076924</v>
      </c>
      <c r="P2348" s="6">
        <f>IF(L2348 = 0, 0, E2348/L2348)</f>
        <v>61.527777777777779</v>
      </c>
      <c r="Q2348" t="str">
        <f>MID(N2348,1,FIND("/",N2348,1)-1)</f>
        <v>photography</v>
      </c>
      <c r="R2348" t="str">
        <f>MID(N2348,FIND("/",N2348,1)+1,LEN(N2348))</f>
        <v>photobooks</v>
      </c>
      <c r="S2348" s="10">
        <f>(((J2348/60)/60)/24)+DATE(1970,1,1)+(-5/24)</f>
        <v>42731.547453703701</v>
      </c>
      <c r="T2348" s="10">
        <f>(((I2348/60)/60)/24)+DATE(1970,1,1)+(-5/24)</f>
        <v>42766.547453703701</v>
      </c>
    </row>
    <row r="2349" spans="1:20" ht="43.2" hidden="1" x14ac:dyDescent="0.3">
      <c r="A2349">
        <v>1254</v>
      </c>
      <c r="B2349" s="3" t="s">
        <v>1254</v>
      </c>
      <c r="C2349" s="3" t="s">
        <v>5363</v>
      </c>
      <c r="D2349">
        <v>6700</v>
      </c>
      <c r="E2349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8275</v>
      </c>
      <c r="O2349" s="5">
        <f>((E2349/D2349) *100)</f>
        <v>198.85074626865671</v>
      </c>
      <c r="P2349" s="6">
        <f>IF(L2349 = 0, 0, E2349/L2349)</f>
        <v>94.489361702127653</v>
      </c>
      <c r="Q2349" t="str">
        <f>MID(N2349,1,FIND("/",N2349,1)-1)</f>
        <v>music</v>
      </c>
      <c r="R2349" t="str">
        <f>MID(N2349,FIND("/",N2349,1)+1,LEN(N2349))</f>
        <v>rock</v>
      </c>
      <c r="S2349" s="10">
        <f>(((J2349/60)/60)/24)+DATE(1970,1,1)+(-5/24)</f>
        <v>40487.413032407407</v>
      </c>
      <c r="T2349" s="10">
        <f>(((I2349/60)/60)/24)+DATE(1970,1,1)+(-5/24)</f>
        <v>40543.999305555553</v>
      </c>
    </row>
    <row r="2350" spans="1:20" ht="43.2" hidden="1" x14ac:dyDescent="0.3">
      <c r="A2350">
        <v>1485</v>
      </c>
      <c r="B2350" s="3" t="s">
        <v>1485</v>
      </c>
      <c r="C2350" s="3" t="s">
        <v>5594</v>
      </c>
      <c r="D2350">
        <v>6700</v>
      </c>
      <c r="E2350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8274</v>
      </c>
      <c r="O2350" s="5">
        <f>((E2350/D2350) *100)</f>
        <v>2.2388059701492535</v>
      </c>
      <c r="P2350" s="6">
        <f>IF(L2350 = 0, 0, E2350/L2350)</f>
        <v>50</v>
      </c>
      <c r="Q2350" t="str">
        <f>MID(N2350,1,FIND("/",N2350,1)-1)</f>
        <v>publishing</v>
      </c>
      <c r="R2350" t="str">
        <f>MID(N2350,FIND("/",N2350,1)+1,LEN(N2350))</f>
        <v>fiction</v>
      </c>
      <c r="S2350" s="10">
        <f>(((J2350/60)/60)/24)+DATE(1970,1,1)+(-5/24)</f>
        <v>42130.587650462963</v>
      </c>
      <c r="T2350" s="10">
        <f>(((I2350/60)/60)/24)+DATE(1970,1,1)+(-5/24)</f>
        <v>42175.587650462963</v>
      </c>
    </row>
    <row r="2351" spans="1:20" ht="43.2" hidden="1" x14ac:dyDescent="0.3">
      <c r="A2351">
        <v>1159</v>
      </c>
      <c r="B2351" s="3" t="s">
        <v>1159</v>
      </c>
      <c r="C2351" s="3" t="s">
        <v>5268</v>
      </c>
      <c r="D2351">
        <v>6750</v>
      </c>
      <c r="E2351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8283</v>
      </c>
      <c r="O2351" s="5">
        <f>((E2351/D2351) *100)</f>
        <v>0</v>
      </c>
      <c r="P2351" s="6">
        <f>IF(L2351 = 0, 0, E2351/L2351)</f>
        <v>0</v>
      </c>
      <c r="Q2351" t="str">
        <f>MID(N2351,1,FIND("/",N2351,1)-1)</f>
        <v>food</v>
      </c>
      <c r="R2351" t="str">
        <f>MID(N2351,FIND("/",N2351,1)+1,LEN(N2351))</f>
        <v>food trucks</v>
      </c>
      <c r="S2351" s="10">
        <f>(((J2351/60)/60)/24)+DATE(1970,1,1)+(-5/24)</f>
        <v>42154.518113425926</v>
      </c>
      <c r="T2351" s="10">
        <f>(((I2351/60)/60)/24)+DATE(1970,1,1)+(-5/24)</f>
        <v>42185.447916666664</v>
      </c>
    </row>
    <row r="2352" spans="1:20" ht="43.2" hidden="1" x14ac:dyDescent="0.3">
      <c r="A2352">
        <v>1622</v>
      </c>
      <c r="B2352" s="3" t="s">
        <v>1622</v>
      </c>
      <c r="C2352" s="3" t="s">
        <v>5731</v>
      </c>
      <c r="D2352">
        <v>6900</v>
      </c>
      <c r="E2352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8275</v>
      </c>
      <c r="O2352" s="5">
        <f>((E2352/D2352) *100)</f>
        <v>101.72463768115942</v>
      </c>
      <c r="P2352" s="6">
        <f>IF(L2352 = 0, 0, E2352/L2352)</f>
        <v>107.98461538461538</v>
      </c>
      <c r="Q2352" t="str">
        <f>MID(N2352,1,FIND("/",N2352,1)-1)</f>
        <v>music</v>
      </c>
      <c r="R2352" t="str">
        <f>MID(N2352,FIND("/",N2352,1)+1,LEN(N2352))</f>
        <v>rock</v>
      </c>
      <c r="S2352" s="10">
        <f>(((J2352/60)/60)/24)+DATE(1970,1,1)+(-5/24)</f>
        <v>41950.086504629624</v>
      </c>
      <c r="T2352" s="10">
        <f>(((I2352/60)/60)/24)+DATE(1970,1,1)+(-5/24)</f>
        <v>41990.124305555553</v>
      </c>
    </row>
    <row r="2353" spans="1:20" ht="43.2" hidden="1" x14ac:dyDescent="0.3">
      <c r="A2353">
        <v>1371</v>
      </c>
      <c r="B2353" s="3" t="s">
        <v>1371</v>
      </c>
      <c r="C2353" s="3" t="s">
        <v>5480</v>
      </c>
      <c r="D2353">
        <v>6999</v>
      </c>
      <c r="E2353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8275</v>
      </c>
      <c r="O2353" s="5">
        <f>((E2353/D2353) *100)</f>
        <v>107.08672667523933</v>
      </c>
      <c r="P2353" s="6">
        <f>IF(L2353 = 0, 0, E2353/L2353)</f>
        <v>107.07142857142857</v>
      </c>
      <c r="Q2353" t="str">
        <f>MID(N2353,1,FIND("/",N2353,1)-1)</f>
        <v>music</v>
      </c>
      <c r="R2353" t="str">
        <f>MID(N2353,FIND("/",N2353,1)+1,LEN(N2353))</f>
        <v>rock</v>
      </c>
      <c r="S2353" s="10">
        <f>(((J2353/60)/60)/24)+DATE(1970,1,1)+(-5/24)</f>
        <v>42101.550254629627</v>
      </c>
      <c r="T2353" s="10">
        <f>(((I2353/60)/60)/24)+DATE(1970,1,1)+(-5/24)</f>
        <v>42131.550254629627</v>
      </c>
    </row>
    <row r="2354" spans="1:20" ht="57.6" hidden="1" x14ac:dyDescent="0.3">
      <c r="A2354">
        <v>926</v>
      </c>
      <c r="B2354" s="3" t="s">
        <v>926</v>
      </c>
      <c r="C2354" s="3" t="s">
        <v>5035</v>
      </c>
      <c r="D2354">
        <v>7000</v>
      </c>
      <c r="E2354">
        <v>0</v>
      </c>
      <c r="F2354" t="s">
        <v>8220</v>
      </c>
      <c r="G2354" t="s">
        <v>8223</v>
      </c>
      <c r="H2354" t="s">
        <v>8245</v>
      </c>
      <c r="I2354">
        <v>1278628800</v>
      </c>
      <c r="J2354">
        <v>1276043330</v>
      </c>
      <c r="K2354" t="b">
        <v>0</v>
      </c>
      <c r="L2354">
        <v>0</v>
      </c>
      <c r="M2354" t="b">
        <v>0</v>
      </c>
      <c r="N2354" t="s">
        <v>8277</v>
      </c>
      <c r="O2354" s="5">
        <f>((E2354/D2354) *100)</f>
        <v>0</v>
      </c>
      <c r="P2354" s="6">
        <f>IF(L2354 = 0, 0, E2354/L2354)</f>
        <v>0</v>
      </c>
      <c r="Q2354" t="str">
        <f>MID(N2354,1,FIND("/",N2354,1)-1)</f>
        <v>music</v>
      </c>
      <c r="R2354" t="str">
        <f>MID(N2354,FIND("/",N2354,1)+1,LEN(N2354))</f>
        <v>jazz</v>
      </c>
      <c r="S2354" s="10">
        <f>(((J2354/60)/60)/24)+DATE(1970,1,1)+(-5/24)</f>
        <v>40337.811689814815</v>
      </c>
      <c r="T2354" s="10">
        <f>(((I2354/60)/60)/24)+DATE(1970,1,1)+(-5/24)</f>
        <v>40367.736111111109</v>
      </c>
    </row>
    <row r="2355" spans="1:20" ht="43.2" hidden="1" x14ac:dyDescent="0.3">
      <c r="A2355">
        <v>724</v>
      </c>
      <c r="B2355" s="3" t="s">
        <v>724</v>
      </c>
      <c r="C2355" s="3" t="s">
        <v>4833</v>
      </c>
      <c r="D2355">
        <v>7000</v>
      </c>
      <c r="E2355">
        <v>7383.01</v>
      </c>
      <c r="F2355" t="s">
        <v>8218</v>
      </c>
      <c r="G2355" t="s">
        <v>8223</v>
      </c>
      <c r="H2355" t="s">
        <v>8245</v>
      </c>
      <c r="I2355">
        <v>1309447163</v>
      </c>
      <c r="J2355">
        <v>1306855163</v>
      </c>
      <c r="K2355" t="b">
        <v>0</v>
      </c>
      <c r="L2355">
        <v>143</v>
      </c>
      <c r="M2355" t="b">
        <v>1</v>
      </c>
      <c r="N2355" t="s">
        <v>8273</v>
      </c>
      <c r="O2355" s="5">
        <f>((E2355/D2355) *100)</f>
        <v>105.47157142857144</v>
      </c>
      <c r="P2355" s="6">
        <f>IF(L2355 = 0, 0, E2355/L2355)</f>
        <v>51.62944055944056</v>
      </c>
      <c r="Q2355" t="str">
        <f>MID(N2355,1,FIND("/",N2355,1)-1)</f>
        <v>publishing</v>
      </c>
      <c r="R2355" t="str">
        <f>MID(N2355,FIND("/",N2355,1)+1,LEN(N2355))</f>
        <v>nonfiction</v>
      </c>
      <c r="S2355" s="10">
        <f>(((J2355/60)/60)/24)+DATE(1970,1,1)+(-5/24)</f>
        <v>40694.430127314808</v>
      </c>
      <c r="T2355" s="10">
        <f>(((I2355/60)/60)/24)+DATE(1970,1,1)+(-5/24)</f>
        <v>40724.430127314808</v>
      </c>
    </row>
    <row r="2356" spans="1:20" ht="57.6" hidden="1" x14ac:dyDescent="0.3">
      <c r="A2356">
        <v>3182</v>
      </c>
      <c r="B2356" s="3" t="s">
        <v>3181</v>
      </c>
      <c r="C2356" s="3" t="s">
        <v>7291</v>
      </c>
      <c r="D2356">
        <v>7000</v>
      </c>
      <c r="E2356">
        <v>7062</v>
      </c>
      <c r="F2356" t="s">
        <v>8218</v>
      </c>
      <c r="G2356" t="s">
        <v>8223</v>
      </c>
      <c r="H2356" t="s">
        <v>8245</v>
      </c>
      <c r="I2356">
        <v>1328029200</v>
      </c>
      <c r="J2356">
        <v>1323211621</v>
      </c>
      <c r="K2356" t="b">
        <v>1</v>
      </c>
      <c r="L2356">
        <v>151</v>
      </c>
      <c r="M2356" t="b">
        <v>1</v>
      </c>
      <c r="N2356" t="s">
        <v>8270</v>
      </c>
      <c r="O2356" s="5">
        <f>((E2356/D2356) *100)</f>
        <v>100.88571428571429</v>
      </c>
      <c r="P2356" s="6">
        <f>IF(L2356 = 0, 0, E2356/L2356)</f>
        <v>46.768211920529801</v>
      </c>
      <c r="Q2356" t="str">
        <f>MID(N2356,1,FIND("/",N2356,1)-1)</f>
        <v>theater</v>
      </c>
      <c r="R2356" t="str">
        <f>MID(N2356,FIND("/",N2356,1)+1,LEN(N2356))</f>
        <v>plays</v>
      </c>
      <c r="S2356" s="10">
        <f>(((J2356/60)/60)/24)+DATE(1970,1,1)+(-5/24)</f>
        <v>40883.740983796291</v>
      </c>
      <c r="T2356" s="10">
        <f>(((I2356/60)/60)/24)+DATE(1970,1,1)+(-5/24)</f>
        <v>40939.5</v>
      </c>
    </row>
    <row r="2357" spans="1:20" ht="43.2" hidden="1" x14ac:dyDescent="0.3">
      <c r="A2357">
        <v>2296</v>
      </c>
      <c r="B2357" s="3" t="s">
        <v>2296</v>
      </c>
      <c r="C2357" s="3" t="s">
        <v>6405</v>
      </c>
      <c r="D2357">
        <v>7000</v>
      </c>
      <c r="E2357">
        <v>10435</v>
      </c>
      <c r="F2357" t="s">
        <v>8218</v>
      </c>
      <c r="G2357" t="s">
        <v>8223</v>
      </c>
      <c r="H2357" t="s">
        <v>8245</v>
      </c>
      <c r="I2357">
        <v>1330018426</v>
      </c>
      <c r="J2357">
        <v>1326994426</v>
      </c>
      <c r="K2357" t="b">
        <v>0</v>
      </c>
      <c r="L2357">
        <v>145</v>
      </c>
      <c r="M2357" t="b">
        <v>1</v>
      </c>
      <c r="N2357" t="s">
        <v>8275</v>
      </c>
      <c r="O2357" s="5">
        <f>((E2357/D2357) *100)</f>
        <v>149.07142857142856</v>
      </c>
      <c r="P2357" s="6">
        <f>IF(L2357 = 0, 0, E2357/L2357)</f>
        <v>71.965517241379317</v>
      </c>
      <c r="Q2357" t="str">
        <f>MID(N2357,1,FIND("/",N2357,1)-1)</f>
        <v>music</v>
      </c>
      <c r="R2357" t="str">
        <f>MID(N2357,FIND("/",N2357,1)+1,LEN(N2357))</f>
        <v>rock</v>
      </c>
      <c r="S2357" s="10">
        <f>(((J2357/60)/60)/24)+DATE(1970,1,1)+(-5/24)</f>
        <v>40927.52344907407</v>
      </c>
      <c r="T2357" s="10">
        <f>(((I2357/60)/60)/24)+DATE(1970,1,1)+(-5/24)</f>
        <v>40962.52344907407</v>
      </c>
    </row>
    <row r="2358" spans="1:20" ht="43.2" hidden="1" x14ac:dyDescent="0.3">
      <c r="A2358">
        <v>2768</v>
      </c>
      <c r="B2358" s="3" t="s">
        <v>2767</v>
      </c>
      <c r="C2358" s="3" t="s">
        <v>6877</v>
      </c>
      <c r="D2358">
        <v>7000</v>
      </c>
      <c r="E2358">
        <v>1002</v>
      </c>
      <c r="F2358" t="s">
        <v>8220</v>
      </c>
      <c r="G2358" t="s">
        <v>8223</v>
      </c>
      <c r="H2358" t="s">
        <v>8245</v>
      </c>
      <c r="I2358">
        <v>1333028723</v>
      </c>
      <c r="J2358">
        <v>1330440323</v>
      </c>
      <c r="K2358" t="b">
        <v>0</v>
      </c>
      <c r="L2358">
        <v>34</v>
      </c>
      <c r="M2358" t="b">
        <v>0</v>
      </c>
      <c r="N2358" t="s">
        <v>8303</v>
      </c>
      <c r="O2358" s="5">
        <f>((E2358/D2358) *100)</f>
        <v>14.314285714285715</v>
      </c>
      <c r="P2358" s="6">
        <f>IF(L2358 = 0, 0, E2358/L2358)</f>
        <v>29.470588235294116</v>
      </c>
      <c r="Q2358" t="str">
        <f>MID(N2358,1,FIND("/",N2358,1)-1)</f>
        <v>publishing</v>
      </c>
      <c r="R2358" t="str">
        <f>MID(N2358,FIND("/",N2358,1)+1,LEN(N2358))</f>
        <v>children's books</v>
      </c>
      <c r="S2358" s="10">
        <f>(((J2358/60)/60)/24)+DATE(1970,1,1)+(-5/24)</f>
        <v>40967.4065162037</v>
      </c>
      <c r="T2358" s="10">
        <f>(((I2358/60)/60)/24)+DATE(1970,1,1)+(-5/24)</f>
        <v>40997.364849537036</v>
      </c>
    </row>
    <row r="2359" spans="1:20" ht="43.2" hidden="1" x14ac:dyDescent="0.3">
      <c r="A2359">
        <v>3154</v>
      </c>
      <c r="B2359" s="3" t="s">
        <v>3153</v>
      </c>
      <c r="C2359" s="3" t="s">
        <v>7263</v>
      </c>
      <c r="D2359">
        <v>7000</v>
      </c>
      <c r="E2359">
        <v>7905</v>
      </c>
      <c r="F2359" t="s">
        <v>8218</v>
      </c>
      <c r="G2359" t="s">
        <v>8223</v>
      </c>
      <c r="H2359" t="s">
        <v>8245</v>
      </c>
      <c r="I2359">
        <v>1333310458</v>
      </c>
      <c r="J2359">
        <v>1330722058</v>
      </c>
      <c r="K2359" t="b">
        <v>1</v>
      </c>
      <c r="L2359">
        <v>123</v>
      </c>
      <c r="M2359" t="b">
        <v>1</v>
      </c>
      <c r="N2359" t="s">
        <v>8270</v>
      </c>
      <c r="O2359" s="5">
        <f>((E2359/D2359) *100)</f>
        <v>112.92857142857142</v>
      </c>
      <c r="P2359" s="6">
        <f>IF(L2359 = 0, 0, E2359/L2359)</f>
        <v>64.268292682926827</v>
      </c>
      <c r="Q2359" t="str">
        <f>MID(N2359,1,FIND("/",N2359,1)-1)</f>
        <v>theater</v>
      </c>
      <c r="R2359" t="str">
        <f>MID(N2359,FIND("/",N2359,1)+1,LEN(N2359))</f>
        <v>plays</v>
      </c>
      <c r="S2359" s="10">
        <f>(((J2359/60)/60)/24)+DATE(1970,1,1)+(-5/24)</f>
        <v>40970.667337962957</v>
      </c>
      <c r="T2359" s="10">
        <f>(((I2359/60)/60)/24)+DATE(1970,1,1)+(-5/24)</f>
        <v>41000.625671296293</v>
      </c>
    </row>
    <row r="2360" spans="1:20" ht="43.2" hidden="1" x14ac:dyDescent="0.3">
      <c r="A2360">
        <v>938</v>
      </c>
      <c r="B2360" s="3" t="s">
        <v>938</v>
      </c>
      <c r="C2360" s="3" t="s">
        <v>5047</v>
      </c>
      <c r="D2360">
        <v>7000</v>
      </c>
      <c r="E2360">
        <v>25</v>
      </c>
      <c r="F2360" t="s">
        <v>8220</v>
      </c>
      <c r="G2360" t="s">
        <v>8223</v>
      </c>
      <c r="H2360" t="s">
        <v>8245</v>
      </c>
      <c r="I2360">
        <v>1346585448</v>
      </c>
      <c r="J2360">
        <v>1343993448</v>
      </c>
      <c r="K2360" t="b">
        <v>0</v>
      </c>
      <c r="L2360">
        <v>1</v>
      </c>
      <c r="M2360" t="b">
        <v>0</v>
      </c>
      <c r="N2360" t="s">
        <v>8277</v>
      </c>
      <c r="O2360" s="5">
        <f>((E2360/D2360) *100)</f>
        <v>0.35714285714285715</v>
      </c>
      <c r="P2360" s="6">
        <f>IF(L2360 = 0, 0, E2360/L2360)</f>
        <v>25</v>
      </c>
      <c r="Q2360" t="str">
        <f>MID(N2360,1,FIND("/",N2360,1)-1)</f>
        <v>music</v>
      </c>
      <c r="R2360" t="str">
        <f>MID(N2360,FIND("/",N2360,1)+1,LEN(N2360))</f>
        <v>jazz</v>
      </c>
      <c r="S2360" s="10">
        <f>(((J2360/60)/60)/24)+DATE(1970,1,1)+(-5/24)</f>
        <v>41124.27138888889</v>
      </c>
      <c r="T2360" s="10">
        <f>(((I2360/60)/60)/24)+DATE(1970,1,1)+(-5/24)</f>
        <v>41154.27138888889</v>
      </c>
    </row>
    <row r="2361" spans="1:20" ht="28.8" hidden="1" x14ac:dyDescent="0.3">
      <c r="A2361">
        <v>3002</v>
      </c>
      <c r="B2361" s="3" t="s">
        <v>3001</v>
      </c>
      <c r="C2361" s="3" t="s">
        <v>7111</v>
      </c>
      <c r="D2361">
        <v>7000</v>
      </c>
      <c r="E2361">
        <v>7595.43</v>
      </c>
      <c r="F2361" t="s">
        <v>8218</v>
      </c>
      <c r="G2361" t="s">
        <v>8223</v>
      </c>
      <c r="H2361" t="s">
        <v>8245</v>
      </c>
      <c r="I2361">
        <v>1356552252</v>
      </c>
      <c r="J2361">
        <v>1353960252</v>
      </c>
      <c r="K2361" t="b">
        <v>0</v>
      </c>
      <c r="L2361">
        <v>104</v>
      </c>
      <c r="M2361" t="b">
        <v>1</v>
      </c>
      <c r="N2361" t="s">
        <v>8302</v>
      </c>
      <c r="O2361" s="5">
        <f>((E2361/D2361) *100)</f>
        <v>108.50614285714286</v>
      </c>
      <c r="P2361" s="6">
        <f>IF(L2361 = 0, 0, E2361/L2361)</f>
        <v>73.032980769230775</v>
      </c>
      <c r="Q2361" t="str">
        <f>MID(N2361,1,FIND("/",N2361,1)-1)</f>
        <v>theater</v>
      </c>
      <c r="R2361" t="str">
        <f>MID(N2361,FIND("/",N2361,1)+1,LEN(N2361))</f>
        <v>spaces</v>
      </c>
      <c r="S2361" s="10">
        <f>(((J2361/60)/60)/24)+DATE(1970,1,1)+(-5/24)</f>
        <v>41239.627916666665</v>
      </c>
      <c r="T2361" s="10">
        <f>(((I2361/60)/60)/24)+DATE(1970,1,1)+(-5/24)</f>
        <v>41269.627916666665</v>
      </c>
    </row>
    <row r="2362" spans="1:20" ht="43.2" hidden="1" x14ac:dyDescent="0.3">
      <c r="A2362">
        <v>1958</v>
      </c>
      <c r="B2362" s="3" t="s">
        <v>1958</v>
      </c>
      <c r="C2362" s="3" t="s">
        <v>6067</v>
      </c>
      <c r="D2362">
        <v>7000</v>
      </c>
      <c r="E2362">
        <v>100490.02</v>
      </c>
      <c r="F2362" t="s">
        <v>8218</v>
      </c>
      <c r="G2362" t="s">
        <v>8223</v>
      </c>
      <c r="H2362" t="s">
        <v>8245</v>
      </c>
      <c r="I2362">
        <v>1364078561</v>
      </c>
      <c r="J2362">
        <v>1361490161</v>
      </c>
      <c r="K2362" t="b">
        <v>1</v>
      </c>
      <c r="L2362">
        <v>1356</v>
      </c>
      <c r="M2362" t="b">
        <v>1</v>
      </c>
      <c r="N2362" t="s">
        <v>8294</v>
      </c>
      <c r="O2362" s="5">
        <f>((E2362/D2362) *100)</f>
        <v>1435.5717142857143</v>
      </c>
      <c r="P2362" s="6">
        <f>IF(L2362 = 0, 0, E2362/L2362)</f>
        <v>74.107684365781708</v>
      </c>
      <c r="Q2362" t="str">
        <f>MID(N2362,1,FIND("/",N2362,1)-1)</f>
        <v>technology</v>
      </c>
      <c r="R2362" t="str">
        <f>MID(N2362,FIND("/",N2362,1)+1,LEN(N2362))</f>
        <v>hardware</v>
      </c>
      <c r="S2362" s="10">
        <f>(((J2362/60)/60)/24)+DATE(1970,1,1)+(-5/24)</f>
        <v>41326.779641203699</v>
      </c>
      <c r="T2362" s="10">
        <f>(((I2362/60)/60)/24)+DATE(1970,1,1)+(-5/24)</f>
        <v>41356.737974537034</v>
      </c>
    </row>
    <row r="2363" spans="1:20" ht="28.8" hidden="1" x14ac:dyDescent="0.3">
      <c r="A2363">
        <v>816</v>
      </c>
      <c r="B2363" s="3" t="s">
        <v>816</v>
      </c>
      <c r="C2363" s="3" t="s">
        <v>4925</v>
      </c>
      <c r="D2363">
        <v>7000</v>
      </c>
      <c r="E2363">
        <v>8058.55</v>
      </c>
      <c r="F2363" t="s">
        <v>8218</v>
      </c>
      <c r="G2363" t="s">
        <v>8223</v>
      </c>
      <c r="H2363" t="s">
        <v>8245</v>
      </c>
      <c r="I2363">
        <v>1365489000</v>
      </c>
      <c r="J2363">
        <v>1362776043</v>
      </c>
      <c r="K2363" t="b">
        <v>0</v>
      </c>
      <c r="L2363">
        <v>205</v>
      </c>
      <c r="M2363" t="b">
        <v>1</v>
      </c>
      <c r="N2363" t="s">
        <v>8275</v>
      </c>
      <c r="O2363" s="5">
        <f>((E2363/D2363) *100)</f>
        <v>115.12214285714286</v>
      </c>
      <c r="P2363" s="6">
        <f>IF(L2363 = 0, 0, E2363/L2363)</f>
        <v>39.31</v>
      </c>
      <c r="Q2363" t="str">
        <f>MID(N2363,1,FIND("/",N2363,1)-1)</f>
        <v>music</v>
      </c>
      <c r="R2363" t="str">
        <f>MID(N2363,FIND("/",N2363,1)+1,LEN(N2363))</f>
        <v>rock</v>
      </c>
      <c r="S2363" s="10">
        <f>(((J2363/60)/60)/24)+DATE(1970,1,1)+(-5/24)</f>
        <v>41341.662534722222</v>
      </c>
      <c r="T2363" s="10">
        <f>(((I2363/60)/60)/24)+DATE(1970,1,1)+(-5/24)</f>
        <v>41373.0625</v>
      </c>
    </row>
    <row r="2364" spans="1:20" ht="43.2" hidden="1" x14ac:dyDescent="0.3">
      <c r="A2364">
        <v>1281</v>
      </c>
      <c r="B2364" s="3" t="s">
        <v>1281</v>
      </c>
      <c r="C2364" s="3" t="s">
        <v>5390</v>
      </c>
      <c r="D2364">
        <v>7000</v>
      </c>
      <c r="E2364">
        <v>7750</v>
      </c>
      <c r="F2364" t="s">
        <v>8218</v>
      </c>
      <c r="G2364" t="s">
        <v>8223</v>
      </c>
      <c r="H2364" t="s">
        <v>8245</v>
      </c>
      <c r="I2364">
        <v>1375033836</v>
      </c>
      <c r="J2364">
        <v>1373305836</v>
      </c>
      <c r="K2364" t="b">
        <v>1</v>
      </c>
      <c r="L2364">
        <v>74</v>
      </c>
      <c r="M2364" t="b">
        <v>1</v>
      </c>
      <c r="N2364" t="s">
        <v>8275</v>
      </c>
      <c r="O2364" s="5">
        <f>((E2364/D2364) *100)</f>
        <v>110.71428571428572</v>
      </c>
      <c r="P2364" s="6">
        <f>IF(L2364 = 0, 0, E2364/L2364)</f>
        <v>104.72972972972973</v>
      </c>
      <c r="Q2364" t="str">
        <f>MID(N2364,1,FIND("/",N2364,1)-1)</f>
        <v>music</v>
      </c>
      <c r="R2364" t="str">
        <f>MID(N2364,FIND("/",N2364,1)+1,LEN(N2364))</f>
        <v>rock</v>
      </c>
      <c r="S2364" s="10">
        <f>(((J2364/60)/60)/24)+DATE(1970,1,1)+(-5/24)</f>
        <v>41463.535138888888</v>
      </c>
      <c r="T2364" s="10">
        <f>(((I2364/60)/60)/24)+DATE(1970,1,1)+(-5/24)</f>
        <v>41483.535138888888</v>
      </c>
    </row>
    <row r="2365" spans="1:20" ht="28.8" hidden="1" x14ac:dyDescent="0.3">
      <c r="A2365">
        <v>1617</v>
      </c>
      <c r="B2365" s="3" t="s">
        <v>1617</v>
      </c>
      <c r="C2365" s="3" t="s">
        <v>5726</v>
      </c>
      <c r="D2365">
        <v>7000</v>
      </c>
      <c r="E2365">
        <v>10210</v>
      </c>
      <c r="F2365" t="s">
        <v>8218</v>
      </c>
      <c r="G2365" t="s">
        <v>8223</v>
      </c>
      <c r="H2365" t="s">
        <v>8245</v>
      </c>
      <c r="I2365">
        <v>1383332400</v>
      </c>
      <c r="J2365">
        <v>1380470188</v>
      </c>
      <c r="K2365" t="b">
        <v>0</v>
      </c>
      <c r="L2365">
        <v>158</v>
      </c>
      <c r="M2365" t="b">
        <v>1</v>
      </c>
      <c r="N2365" t="s">
        <v>8275</v>
      </c>
      <c r="O2365" s="5">
        <f>((E2365/D2365) *100)</f>
        <v>145.85714285714286</v>
      </c>
      <c r="P2365" s="6">
        <f>IF(L2365 = 0, 0, E2365/L2365)</f>
        <v>64.620253164556956</v>
      </c>
      <c r="Q2365" t="str">
        <f>MID(N2365,1,FIND("/",N2365,1)-1)</f>
        <v>music</v>
      </c>
      <c r="R2365" t="str">
        <f>MID(N2365,FIND("/",N2365,1)+1,LEN(N2365))</f>
        <v>rock</v>
      </c>
      <c r="S2365" s="10">
        <f>(((J2365/60)/60)/24)+DATE(1970,1,1)+(-5/24)</f>
        <v>41546.455879629626</v>
      </c>
      <c r="T2365" s="10">
        <f>(((I2365/60)/60)/24)+DATE(1970,1,1)+(-5/24)</f>
        <v>41579.583333333328</v>
      </c>
    </row>
    <row r="2366" spans="1:20" ht="43.2" hidden="1" x14ac:dyDescent="0.3">
      <c r="A2366">
        <v>364</v>
      </c>
      <c r="B2366" s="3" t="s">
        <v>364</v>
      </c>
      <c r="C2366" s="3" t="s">
        <v>4473</v>
      </c>
      <c r="D2366">
        <v>7000</v>
      </c>
      <c r="E2366">
        <v>7711.3</v>
      </c>
      <c r="F2366" t="s">
        <v>8218</v>
      </c>
      <c r="G2366" t="s">
        <v>8223</v>
      </c>
      <c r="H2366" t="s">
        <v>8245</v>
      </c>
      <c r="I2366">
        <v>1403323140</v>
      </c>
      <c r="J2366">
        <v>1400704672</v>
      </c>
      <c r="K2366" t="b">
        <v>0</v>
      </c>
      <c r="L2366">
        <v>113</v>
      </c>
      <c r="M2366" t="b">
        <v>1</v>
      </c>
      <c r="N2366" t="s">
        <v>8268</v>
      </c>
      <c r="O2366" s="5">
        <f>((E2366/D2366) *100)</f>
        <v>110.16142857142856</v>
      </c>
      <c r="P2366" s="6">
        <f>IF(L2366 = 0, 0, E2366/L2366)</f>
        <v>68.24159292035398</v>
      </c>
      <c r="Q2366" t="str">
        <f>MID(N2366,1,FIND("/",N2366,1)-1)</f>
        <v>film &amp; video</v>
      </c>
      <c r="R2366" t="str">
        <f>MID(N2366,FIND("/",N2366,1)+1,LEN(N2366))</f>
        <v>documentary</v>
      </c>
      <c r="S2366" s="10">
        <f>(((J2366/60)/60)/24)+DATE(1970,1,1)+(-5/24)</f>
        <v>41780.651296296295</v>
      </c>
      <c r="T2366" s="10">
        <f>(((I2366/60)/60)/24)+DATE(1970,1,1)+(-5/24)</f>
        <v>41810.957638888889</v>
      </c>
    </row>
    <row r="2367" spans="1:20" ht="43.2" hidden="1" x14ac:dyDescent="0.3">
      <c r="A2367">
        <v>3765</v>
      </c>
      <c r="B2367" s="3" t="s">
        <v>3761</v>
      </c>
      <c r="C2367" s="3" t="s">
        <v>7874</v>
      </c>
      <c r="D2367">
        <v>7000</v>
      </c>
      <c r="E2367">
        <v>7942</v>
      </c>
      <c r="F2367" t="s">
        <v>8218</v>
      </c>
      <c r="G2367" t="s">
        <v>8223</v>
      </c>
      <c r="H2367" t="s">
        <v>8245</v>
      </c>
      <c r="I2367">
        <v>1406745482</v>
      </c>
      <c r="J2367">
        <v>1404153482</v>
      </c>
      <c r="K2367" t="b">
        <v>0</v>
      </c>
      <c r="L2367">
        <v>107</v>
      </c>
      <c r="M2367" t="b">
        <v>1</v>
      </c>
      <c r="N2367" t="s">
        <v>8304</v>
      </c>
      <c r="O2367" s="5">
        <f>((E2367/D2367) *100)</f>
        <v>113.45714285714286</v>
      </c>
      <c r="P2367" s="6">
        <f>IF(L2367 = 0, 0, E2367/L2367)</f>
        <v>74.224299065420567</v>
      </c>
      <c r="Q2367" t="str">
        <f>MID(N2367,1,FIND("/",N2367,1)-1)</f>
        <v>theater</v>
      </c>
      <c r="R2367" t="str">
        <f>MID(N2367,FIND("/",N2367,1)+1,LEN(N2367))</f>
        <v>musical</v>
      </c>
      <c r="S2367" s="10">
        <f>(((J2367/60)/60)/24)+DATE(1970,1,1)+(-5/24)</f>
        <v>41820.568078703705</v>
      </c>
      <c r="T2367" s="10">
        <f>(((I2367/60)/60)/24)+DATE(1970,1,1)+(-5/24)</f>
        <v>41850.568078703705</v>
      </c>
    </row>
    <row r="2368" spans="1:20" ht="43.2" hidden="1" x14ac:dyDescent="0.3">
      <c r="A2368">
        <v>65</v>
      </c>
      <c r="B2368" s="3" t="s">
        <v>67</v>
      </c>
      <c r="C2368" s="3" t="s">
        <v>4175</v>
      </c>
      <c r="D2368">
        <v>7000</v>
      </c>
      <c r="E2368">
        <v>7527</v>
      </c>
      <c r="F2368" t="s">
        <v>8218</v>
      </c>
      <c r="G2368" t="s">
        <v>8228</v>
      </c>
      <c r="H2368" t="s">
        <v>8250</v>
      </c>
      <c r="I2368">
        <v>1407736740</v>
      </c>
      <c r="J2368">
        <v>1405453354</v>
      </c>
      <c r="K2368" t="b">
        <v>0</v>
      </c>
      <c r="L2368">
        <v>57</v>
      </c>
      <c r="M2368" t="b">
        <v>1</v>
      </c>
      <c r="N2368" t="s">
        <v>8265</v>
      </c>
      <c r="O2368" s="5">
        <f>((E2368/D2368) *100)</f>
        <v>107.52857142857141</v>
      </c>
      <c r="P2368" s="6">
        <f>IF(L2368 = 0, 0, E2368/L2368)</f>
        <v>132.05263157894737</v>
      </c>
      <c r="Q2368" t="str">
        <f>MID(N2368,1,FIND("/",N2368,1)-1)</f>
        <v>film &amp; video</v>
      </c>
      <c r="R2368" t="str">
        <f>MID(N2368,FIND("/",N2368,1)+1,LEN(N2368))</f>
        <v>shorts</v>
      </c>
      <c r="S2368" s="10">
        <f>(((J2368/60)/60)/24)+DATE(1970,1,1)+(-5/24)</f>
        <v>41835.612893518519</v>
      </c>
      <c r="T2368" s="10">
        <f>(((I2368/60)/60)/24)+DATE(1970,1,1)+(-5/24)</f>
        <v>41862.040972222218</v>
      </c>
    </row>
    <row r="2369" spans="1:20" ht="43.2" hidden="1" x14ac:dyDescent="0.3">
      <c r="A2369">
        <v>3999</v>
      </c>
      <c r="B2369" s="3" t="s">
        <v>3994</v>
      </c>
      <c r="C2369" s="3" t="s">
        <v>8104</v>
      </c>
      <c r="D2369">
        <v>7000</v>
      </c>
      <c r="E2369">
        <v>1156</v>
      </c>
      <c r="F2369" t="s">
        <v>8220</v>
      </c>
      <c r="G2369" t="s">
        <v>8223</v>
      </c>
      <c r="H2369" t="s">
        <v>8245</v>
      </c>
      <c r="I2369">
        <v>1409514709</v>
      </c>
      <c r="J2369">
        <v>1406058798</v>
      </c>
      <c r="K2369" t="b">
        <v>0</v>
      </c>
      <c r="L2369">
        <v>14</v>
      </c>
      <c r="M2369" t="b">
        <v>0</v>
      </c>
      <c r="N2369" t="s">
        <v>8270</v>
      </c>
      <c r="O2369" s="5">
        <f>((E2369/D2369) *100)</f>
        <v>16.514285714285716</v>
      </c>
      <c r="P2369" s="6">
        <f>IF(L2369 = 0, 0, E2369/L2369)</f>
        <v>82.571428571428569</v>
      </c>
      <c r="Q2369" t="str">
        <f>MID(N2369,1,FIND("/",N2369,1)-1)</f>
        <v>theater</v>
      </c>
      <c r="R2369" t="str">
        <f>MID(N2369,FIND("/",N2369,1)+1,LEN(N2369))</f>
        <v>plays</v>
      </c>
      <c r="S2369" s="10">
        <f>(((J2369/60)/60)/24)+DATE(1970,1,1)+(-5/24)</f>
        <v>41842.620347222219</v>
      </c>
      <c r="T2369" s="10">
        <f>(((I2369/60)/60)/24)+DATE(1970,1,1)+(-5/24)</f>
        <v>41882.619317129625</v>
      </c>
    </row>
    <row r="2370" spans="1:20" ht="28.8" hidden="1" x14ac:dyDescent="0.3">
      <c r="A2370">
        <v>2113</v>
      </c>
      <c r="B2370" s="3" t="s">
        <v>2113</v>
      </c>
      <c r="C2370" s="3" t="s">
        <v>6222</v>
      </c>
      <c r="D2370">
        <v>7000</v>
      </c>
      <c r="E2370">
        <v>7340</v>
      </c>
      <c r="F2370" t="s">
        <v>8218</v>
      </c>
      <c r="G2370" t="s">
        <v>8223</v>
      </c>
      <c r="H2370" t="s">
        <v>8245</v>
      </c>
      <c r="I2370">
        <v>1411505176</v>
      </c>
      <c r="J2370">
        <v>1408481176</v>
      </c>
      <c r="K2370" t="b">
        <v>0</v>
      </c>
      <c r="L2370">
        <v>107</v>
      </c>
      <c r="M2370" t="b">
        <v>1</v>
      </c>
      <c r="N2370" t="s">
        <v>8278</v>
      </c>
      <c r="O2370" s="5">
        <f>((E2370/D2370) *100)</f>
        <v>104.85714285714285</v>
      </c>
      <c r="P2370" s="6">
        <f>IF(L2370 = 0, 0, E2370/L2370)</f>
        <v>68.598130841121488</v>
      </c>
      <c r="Q2370" t="str">
        <f>MID(N2370,1,FIND("/",N2370,1)-1)</f>
        <v>music</v>
      </c>
      <c r="R2370" t="str">
        <f>MID(N2370,FIND("/",N2370,1)+1,LEN(N2370))</f>
        <v>indie rock</v>
      </c>
      <c r="S2370" s="10">
        <f>(((J2370/60)/60)/24)+DATE(1970,1,1)+(-5/24)</f>
        <v>41870.657129629624</v>
      </c>
      <c r="T2370" s="10">
        <f>(((I2370/60)/60)/24)+DATE(1970,1,1)+(-5/24)</f>
        <v>41905.657129629624</v>
      </c>
    </row>
    <row r="2371" spans="1:20" ht="43.2" hidden="1" x14ac:dyDescent="0.3">
      <c r="A2371">
        <v>3846</v>
      </c>
      <c r="B2371" s="3" t="s">
        <v>3842</v>
      </c>
      <c r="C2371" s="3" t="s">
        <v>7954</v>
      </c>
      <c r="D2371">
        <v>7000</v>
      </c>
      <c r="E2371">
        <v>189</v>
      </c>
      <c r="F2371" t="s">
        <v>8220</v>
      </c>
      <c r="G2371" t="s">
        <v>8223</v>
      </c>
      <c r="H2371" t="s">
        <v>8245</v>
      </c>
      <c r="I2371">
        <v>1412405940</v>
      </c>
      <c r="J2371">
        <v>1409721542</v>
      </c>
      <c r="K2371" t="b">
        <v>1</v>
      </c>
      <c r="L2371">
        <v>8</v>
      </c>
      <c r="M2371" t="b">
        <v>0</v>
      </c>
      <c r="N2371" t="s">
        <v>8270</v>
      </c>
      <c r="O2371" s="5">
        <f>((E2371/D2371) *100)</f>
        <v>2.7</v>
      </c>
      <c r="P2371" s="6">
        <f>IF(L2371 = 0, 0, E2371/L2371)</f>
        <v>23.625</v>
      </c>
      <c r="Q2371" t="str">
        <f>MID(N2371,1,FIND("/",N2371,1)-1)</f>
        <v>theater</v>
      </c>
      <c r="R2371" t="str">
        <f>MID(N2371,FIND("/",N2371,1)+1,LEN(N2371))</f>
        <v>plays</v>
      </c>
      <c r="S2371" s="10">
        <f>(((J2371/60)/60)/24)+DATE(1970,1,1)+(-5/24)</f>
        <v>41885.01321759259</v>
      </c>
      <c r="T2371" s="10">
        <f>(((I2371/60)/60)/24)+DATE(1970,1,1)+(-5/24)</f>
        <v>41916.082638888889</v>
      </c>
    </row>
    <row r="2372" spans="1:20" ht="43.2" hidden="1" x14ac:dyDescent="0.3">
      <c r="A2372">
        <v>765</v>
      </c>
      <c r="B2372" s="3" t="s">
        <v>765</v>
      </c>
      <c r="C2372" s="3" t="s">
        <v>4874</v>
      </c>
      <c r="D2372">
        <v>7000</v>
      </c>
      <c r="E2372">
        <v>2521</v>
      </c>
      <c r="F2372" t="s">
        <v>8220</v>
      </c>
      <c r="G2372" t="s">
        <v>8223</v>
      </c>
      <c r="H2372" t="s">
        <v>8245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8274</v>
      </c>
      <c r="O2372" s="5">
        <f>((E2372/D2372) *100)</f>
        <v>36.014285714285712</v>
      </c>
      <c r="P2372" s="6">
        <f>IF(L2372 = 0, 0, E2372/L2372)</f>
        <v>57.295454545454547</v>
      </c>
      <c r="Q2372" t="str">
        <f>MID(N2372,1,FIND("/",N2372,1)-1)</f>
        <v>publishing</v>
      </c>
      <c r="R2372" t="str">
        <f>MID(N2372,FIND("/",N2372,1)+1,LEN(N2372))</f>
        <v>fiction</v>
      </c>
      <c r="S2372" s="10">
        <f>(((J2372/60)/60)/24)+DATE(1970,1,1)+(-5/24)</f>
        <v>41901.334305555552</v>
      </c>
      <c r="T2372" s="10">
        <f>(((I2372/60)/60)/24)+DATE(1970,1,1)+(-5/24)</f>
        <v>41931.334305555552</v>
      </c>
    </row>
    <row r="2373" spans="1:20" ht="43.2" hidden="1" x14ac:dyDescent="0.3">
      <c r="A2373">
        <v>716</v>
      </c>
      <c r="B2373" s="3" t="s">
        <v>716</v>
      </c>
      <c r="C2373" s="3" t="s">
        <v>4825</v>
      </c>
      <c r="D2373">
        <v>7000</v>
      </c>
      <c r="E2373">
        <v>715</v>
      </c>
      <c r="F2373" t="s">
        <v>8220</v>
      </c>
      <c r="G2373" t="s">
        <v>8223</v>
      </c>
      <c r="H2373" t="s">
        <v>8245</v>
      </c>
      <c r="I2373">
        <v>1417392000</v>
      </c>
      <c r="J2373">
        <v>1414511307</v>
      </c>
      <c r="K2373" t="b">
        <v>0</v>
      </c>
      <c r="L2373">
        <v>16</v>
      </c>
      <c r="M2373" t="b">
        <v>0</v>
      </c>
      <c r="N2373" t="s">
        <v>8272</v>
      </c>
      <c r="O2373" s="5">
        <f>((E2373/D2373) *100)</f>
        <v>10.214285714285715</v>
      </c>
      <c r="P2373" s="6">
        <f>IF(L2373 = 0, 0, E2373/L2373)</f>
        <v>44.6875</v>
      </c>
      <c r="Q2373" t="str">
        <f>MID(N2373,1,FIND("/",N2373,1)-1)</f>
        <v>technology</v>
      </c>
      <c r="R2373" t="str">
        <f>MID(N2373,FIND("/",N2373,1)+1,LEN(N2373))</f>
        <v>wearables</v>
      </c>
      <c r="S2373" s="10">
        <f>(((J2373/60)/60)/24)+DATE(1970,1,1)+(-5/24)</f>
        <v>41940.450312499997</v>
      </c>
      <c r="T2373" s="10">
        <f>(((I2373/60)/60)/24)+DATE(1970,1,1)+(-5/24)</f>
        <v>41973.791666666664</v>
      </c>
    </row>
    <row r="2374" spans="1:20" ht="28.8" hidden="1" x14ac:dyDescent="0.3">
      <c r="A2374">
        <v>1412</v>
      </c>
      <c r="B2374" s="3" t="s">
        <v>1412</v>
      </c>
      <c r="C2374" s="3" t="s">
        <v>5521</v>
      </c>
      <c r="D2374">
        <v>7000</v>
      </c>
      <c r="E2374">
        <v>320</v>
      </c>
      <c r="F2374" t="s">
        <v>8220</v>
      </c>
      <c r="G2374" t="s">
        <v>8223</v>
      </c>
      <c r="H2374" t="s">
        <v>8245</v>
      </c>
      <c r="I2374">
        <v>1417656699</v>
      </c>
      <c r="J2374">
        <v>1415064699</v>
      </c>
      <c r="K2374" t="b">
        <v>0</v>
      </c>
      <c r="L2374">
        <v>13</v>
      </c>
      <c r="M2374" t="b">
        <v>0</v>
      </c>
      <c r="N2374" t="s">
        <v>8286</v>
      </c>
      <c r="O2374" s="5">
        <f>((E2374/D2374) *100)</f>
        <v>4.5714285714285712</v>
      </c>
      <c r="P2374" s="6">
        <f>IF(L2374 = 0, 0, E2374/L2374)</f>
        <v>24.615384615384617</v>
      </c>
      <c r="Q2374" t="str">
        <f>MID(N2374,1,FIND("/",N2374,1)-1)</f>
        <v>publishing</v>
      </c>
      <c r="R2374" t="str">
        <f>MID(N2374,FIND("/",N2374,1)+1,LEN(N2374))</f>
        <v>translations</v>
      </c>
      <c r="S2374" s="10">
        <f>(((J2374/60)/60)/24)+DATE(1970,1,1)+(-5/24)</f>
        <v>41946.855312499996</v>
      </c>
      <c r="T2374" s="10">
        <f>(((I2374/60)/60)/24)+DATE(1970,1,1)+(-5/24)</f>
        <v>41976.855312499996</v>
      </c>
    </row>
    <row r="2375" spans="1:20" ht="43.2" hidden="1" x14ac:dyDescent="0.3">
      <c r="A2375">
        <v>3793</v>
      </c>
      <c r="B2375" s="3" t="s">
        <v>3789</v>
      </c>
      <c r="C2375" s="3" t="s">
        <v>7902</v>
      </c>
      <c r="D2375">
        <v>7000</v>
      </c>
      <c r="E2375">
        <v>4176</v>
      </c>
      <c r="F2375" t="s">
        <v>8220</v>
      </c>
      <c r="G2375" t="s">
        <v>8223</v>
      </c>
      <c r="H2375" t="s">
        <v>8245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8304</v>
      </c>
      <c r="O2375" s="5">
        <f>((E2375/D2375) *100)</f>
        <v>59.657142857142851</v>
      </c>
      <c r="P2375" s="6">
        <f>IF(L2375 = 0, 0, E2375/L2375)</f>
        <v>174</v>
      </c>
      <c r="Q2375" t="str">
        <f>MID(N2375,1,FIND("/",N2375,1)-1)</f>
        <v>theater</v>
      </c>
      <c r="R2375" t="str">
        <f>MID(N2375,FIND("/",N2375,1)+1,LEN(N2375))</f>
        <v>musical</v>
      </c>
      <c r="S2375" s="10">
        <f>(((J2375/60)/60)/24)+DATE(1970,1,1)+(-5/24)</f>
        <v>41968.73065972222</v>
      </c>
      <c r="T2375" s="10">
        <f>(((I2375/60)/60)/24)+DATE(1970,1,1)+(-5/24)</f>
        <v>41989.73065972222</v>
      </c>
    </row>
    <row r="2376" spans="1:20" ht="28.8" hidden="1" x14ac:dyDescent="0.3">
      <c r="A2376">
        <v>147</v>
      </c>
      <c r="B2376" s="3" t="s">
        <v>148</v>
      </c>
      <c r="C2376" s="3" t="s">
        <v>4256</v>
      </c>
      <c r="D2376">
        <v>7000</v>
      </c>
      <c r="E2376">
        <v>0</v>
      </c>
      <c r="F2376" t="s">
        <v>8219</v>
      </c>
      <c r="G2376" t="s">
        <v>8224</v>
      </c>
      <c r="H2376" t="s">
        <v>8246</v>
      </c>
      <c r="I2376">
        <v>1420741080</v>
      </c>
      <c r="J2376">
        <v>1417026340</v>
      </c>
      <c r="K2376" t="b">
        <v>0</v>
      </c>
      <c r="L2376">
        <v>0</v>
      </c>
      <c r="M2376" t="b">
        <v>0</v>
      </c>
      <c r="N2376" t="s">
        <v>8266</v>
      </c>
      <c r="O2376" s="5">
        <f>((E2376/D2376) *100)</f>
        <v>0</v>
      </c>
      <c r="P2376" s="6">
        <f>IF(L2376 = 0, 0, E2376/L2376)</f>
        <v>0</v>
      </c>
      <c r="Q2376" t="str">
        <f>MID(N2376,1,FIND("/",N2376,1)-1)</f>
        <v>film &amp; video</v>
      </c>
      <c r="R2376" t="str">
        <f>MID(N2376,FIND("/",N2376,1)+1,LEN(N2376))</f>
        <v>science fiction</v>
      </c>
      <c r="S2376" s="10">
        <f>(((J2376/60)/60)/24)+DATE(1970,1,1)+(-5/24)</f>
        <v>41969.559490740743</v>
      </c>
      <c r="T2376" s="10">
        <f>(((I2376/60)/60)/24)+DATE(1970,1,1)+(-5/24)</f>
        <v>42012.554166666661</v>
      </c>
    </row>
    <row r="2377" spans="1:20" ht="43.2" hidden="1" x14ac:dyDescent="0.3">
      <c r="A2377">
        <v>1538</v>
      </c>
      <c r="B2377" s="3" t="s">
        <v>1538</v>
      </c>
      <c r="C2377" s="3" t="s">
        <v>5647</v>
      </c>
      <c r="D2377">
        <v>7000</v>
      </c>
      <c r="E2377">
        <v>7184</v>
      </c>
      <c r="F2377" t="s">
        <v>8218</v>
      </c>
      <c r="G2377" t="s">
        <v>8223</v>
      </c>
      <c r="H2377" t="s">
        <v>8245</v>
      </c>
      <c r="I2377">
        <v>1421952370</v>
      </c>
      <c r="J2377">
        <v>1418064370</v>
      </c>
      <c r="K2377" t="b">
        <v>1</v>
      </c>
      <c r="L2377">
        <v>46</v>
      </c>
      <c r="M2377" t="b">
        <v>1</v>
      </c>
      <c r="N2377" t="s">
        <v>8284</v>
      </c>
      <c r="O2377" s="5">
        <f>((E2377/D2377) *100)</f>
        <v>102.62857142857142</v>
      </c>
      <c r="P2377" s="6">
        <f>IF(L2377 = 0, 0, E2377/L2377)</f>
        <v>156.17391304347825</v>
      </c>
      <c r="Q2377" t="str">
        <f>MID(N2377,1,FIND("/",N2377,1)-1)</f>
        <v>photography</v>
      </c>
      <c r="R2377" t="str">
        <f>MID(N2377,FIND("/",N2377,1)+1,LEN(N2377))</f>
        <v>photobooks</v>
      </c>
      <c r="S2377" s="10">
        <f>(((J2377/60)/60)/24)+DATE(1970,1,1)+(-5/24)</f>
        <v>41981.57372685185</v>
      </c>
      <c r="T2377" s="10">
        <f>(((I2377/60)/60)/24)+DATE(1970,1,1)+(-5/24)</f>
        <v>42026.57372685185</v>
      </c>
    </row>
    <row r="2378" spans="1:20" ht="43.2" hidden="1" x14ac:dyDescent="0.3">
      <c r="A2378">
        <v>3258</v>
      </c>
      <c r="B2378" s="3" t="s">
        <v>3257</v>
      </c>
      <c r="C2378" s="3" t="s">
        <v>7367</v>
      </c>
      <c r="D2378">
        <v>7000</v>
      </c>
      <c r="E2378">
        <v>7365</v>
      </c>
      <c r="F2378" t="s">
        <v>8218</v>
      </c>
      <c r="G2378" t="s">
        <v>8223</v>
      </c>
      <c r="H2378" t="s">
        <v>8245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8270</v>
      </c>
      <c r="O2378" s="5">
        <f>((E2378/D2378) *100)</f>
        <v>105.21428571428571</v>
      </c>
      <c r="P2378" s="6">
        <f>IF(L2378 = 0, 0, E2378/L2378)</f>
        <v>98.2</v>
      </c>
      <c r="Q2378" t="str">
        <f>MID(N2378,1,FIND("/",N2378,1)-1)</f>
        <v>theater</v>
      </c>
      <c r="R2378" t="str">
        <f>MID(N2378,FIND("/",N2378,1)+1,LEN(N2378))</f>
        <v>plays</v>
      </c>
      <c r="S2378" s="10">
        <f>(((J2378/60)/60)/24)+DATE(1970,1,1)+(-5/24)</f>
        <v>41982.678946759253</v>
      </c>
      <c r="T2378" s="10">
        <f>(((I2378/60)/60)/24)+DATE(1970,1,1)+(-5/24)</f>
        <v>42012.678946759253</v>
      </c>
    </row>
    <row r="2379" spans="1:20" ht="43.2" hidden="1" x14ac:dyDescent="0.3">
      <c r="A2379">
        <v>747</v>
      </c>
      <c r="B2379" s="3" t="s">
        <v>747</v>
      </c>
      <c r="C2379" s="3" t="s">
        <v>4856</v>
      </c>
      <c r="D2379">
        <v>7000</v>
      </c>
      <c r="E2379">
        <v>7003</v>
      </c>
      <c r="F2379" t="s">
        <v>8218</v>
      </c>
      <c r="G2379" t="s">
        <v>8232</v>
      </c>
      <c r="H2379" t="s">
        <v>8248</v>
      </c>
      <c r="I2379">
        <v>1421319240</v>
      </c>
      <c r="J2379">
        <v>1418649019</v>
      </c>
      <c r="K2379" t="b">
        <v>0</v>
      </c>
      <c r="L2379">
        <v>55</v>
      </c>
      <c r="M2379" t="b">
        <v>1</v>
      </c>
      <c r="N2379" t="s">
        <v>8273</v>
      </c>
      <c r="O2379" s="5">
        <f>((E2379/D2379) *100)</f>
        <v>100.04285714285714</v>
      </c>
      <c r="P2379" s="6">
        <f>IF(L2379 = 0, 0, E2379/L2379)</f>
        <v>127.32727272727273</v>
      </c>
      <c r="Q2379" t="str">
        <f>MID(N2379,1,FIND("/",N2379,1)-1)</f>
        <v>publishing</v>
      </c>
      <c r="R2379" t="str">
        <f>MID(N2379,FIND("/",N2379,1)+1,LEN(N2379))</f>
        <v>nonfiction</v>
      </c>
      <c r="S2379" s="10">
        <f>(((J2379/60)/60)/24)+DATE(1970,1,1)+(-5/24)</f>
        <v>41988.340497685182</v>
      </c>
      <c r="T2379" s="10">
        <f>(((I2379/60)/60)/24)+DATE(1970,1,1)+(-5/24)</f>
        <v>42019.245833333327</v>
      </c>
    </row>
    <row r="2380" spans="1:20" ht="43.2" hidden="1" x14ac:dyDescent="0.3">
      <c r="A2380">
        <v>1044</v>
      </c>
      <c r="B2380" s="3" t="s">
        <v>1044</v>
      </c>
      <c r="C2380" s="3" t="s">
        <v>5153</v>
      </c>
      <c r="D2380">
        <v>7000</v>
      </c>
      <c r="E2380">
        <v>6</v>
      </c>
      <c r="F2380" t="s">
        <v>8219</v>
      </c>
      <c r="G2380" t="s">
        <v>8223</v>
      </c>
      <c r="H2380" t="s">
        <v>8245</v>
      </c>
      <c r="I2380">
        <v>1425587220</v>
      </c>
      <c r="J2380">
        <v>1420668801</v>
      </c>
      <c r="K2380" t="b">
        <v>0</v>
      </c>
      <c r="L2380">
        <v>2</v>
      </c>
      <c r="M2380" t="b">
        <v>0</v>
      </c>
      <c r="N2380" t="s">
        <v>8280</v>
      </c>
      <c r="O2380" s="5">
        <f>((E2380/D2380) *100)</f>
        <v>8.5714285714285715E-2</v>
      </c>
      <c r="P2380" s="6">
        <f>IF(L2380 = 0, 0, E2380/L2380)</f>
        <v>3</v>
      </c>
      <c r="Q2380" t="str">
        <f>MID(N2380,1,FIND("/",N2380,1)-1)</f>
        <v>journalism</v>
      </c>
      <c r="R2380" t="str">
        <f>MID(N2380,FIND("/",N2380,1)+1,LEN(N2380))</f>
        <v>audio</v>
      </c>
      <c r="S2380" s="10">
        <f>(((J2380/60)/60)/24)+DATE(1970,1,1)+(-5/24)</f>
        <v>42011.717604166661</v>
      </c>
      <c r="T2380" s="10">
        <f>(((I2380/60)/60)/24)+DATE(1970,1,1)+(-5/24)</f>
        <v>42068.643749999996</v>
      </c>
    </row>
    <row r="2381" spans="1:20" ht="57.6" hidden="1" x14ac:dyDescent="0.3">
      <c r="A2381">
        <v>2505</v>
      </c>
      <c r="B2381" s="3" t="s">
        <v>2504</v>
      </c>
      <c r="C2381" s="3" t="s">
        <v>6614</v>
      </c>
      <c r="D2381">
        <v>7000</v>
      </c>
      <c r="E2381">
        <v>0</v>
      </c>
      <c r="F2381" t="s">
        <v>8220</v>
      </c>
      <c r="G2381" t="s">
        <v>8223</v>
      </c>
      <c r="H2381" t="s">
        <v>8245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8298</v>
      </c>
      <c r="O2381" s="5">
        <f>((E2381/D2381) *100)</f>
        <v>0</v>
      </c>
      <c r="P2381" s="6">
        <f>IF(L2381 = 0, 0, E2381/L2381)</f>
        <v>0</v>
      </c>
      <c r="Q2381" t="str">
        <f>MID(N2381,1,FIND("/",N2381,1)-1)</f>
        <v>food</v>
      </c>
      <c r="R2381" t="str">
        <f>MID(N2381,FIND("/",N2381,1)+1,LEN(N2381))</f>
        <v>restaurants</v>
      </c>
      <c r="S2381" s="10">
        <f>(((J2381/60)/60)/24)+DATE(1970,1,1)+(-5/24)</f>
        <v>42046.847407407404</v>
      </c>
      <c r="T2381" s="10">
        <f>(((I2381/60)/60)/24)+DATE(1970,1,1)+(-5/24)</f>
        <v>42076.80574074074</v>
      </c>
    </row>
    <row r="2382" spans="1:20" ht="43.2" hidden="1" x14ac:dyDescent="0.3">
      <c r="A2382">
        <v>3020</v>
      </c>
      <c r="B2382" s="3" t="s">
        <v>3019</v>
      </c>
      <c r="C2382" s="3" t="s">
        <v>7129</v>
      </c>
      <c r="D2382">
        <v>7000</v>
      </c>
      <c r="E2382">
        <v>7040</v>
      </c>
      <c r="F2382" t="s">
        <v>8218</v>
      </c>
      <c r="G2382" t="s">
        <v>8223</v>
      </c>
      <c r="H2382" t="s">
        <v>8245</v>
      </c>
      <c r="I2382">
        <v>1439583533</v>
      </c>
      <c r="J2382">
        <v>1434399533</v>
      </c>
      <c r="K2382" t="b">
        <v>0</v>
      </c>
      <c r="L2382">
        <v>30</v>
      </c>
      <c r="M2382" t="b">
        <v>1</v>
      </c>
      <c r="N2382" t="s">
        <v>8302</v>
      </c>
      <c r="O2382" s="5">
        <f>((E2382/D2382) *100)</f>
        <v>100.57142857142858</v>
      </c>
      <c r="P2382" s="6">
        <f>IF(L2382 = 0, 0, E2382/L2382)</f>
        <v>234.66666666666666</v>
      </c>
      <c r="Q2382" t="str">
        <f>MID(N2382,1,FIND("/",N2382,1)-1)</f>
        <v>theater</v>
      </c>
      <c r="R2382" t="str">
        <f>MID(N2382,FIND("/",N2382,1)+1,LEN(N2382))</f>
        <v>spaces</v>
      </c>
      <c r="S2382" s="10">
        <f>(((J2382/60)/60)/24)+DATE(1970,1,1)+(-5/24)</f>
        <v>42170.638113425921</v>
      </c>
      <c r="T2382" s="10">
        <f>(((I2382/60)/60)/24)+DATE(1970,1,1)+(-5/24)</f>
        <v>42230.638113425921</v>
      </c>
    </row>
    <row r="2383" spans="1:20" ht="43.2" hidden="1" x14ac:dyDescent="0.3">
      <c r="A2383">
        <v>495</v>
      </c>
      <c r="B2383" s="3" t="s">
        <v>495</v>
      </c>
      <c r="C2383" s="3" t="s">
        <v>4604</v>
      </c>
      <c r="D2383">
        <v>7000</v>
      </c>
      <c r="E2383">
        <v>0</v>
      </c>
      <c r="F2383" t="s">
        <v>8220</v>
      </c>
      <c r="G2383" t="s">
        <v>8223</v>
      </c>
      <c r="H2383" t="s">
        <v>8245</v>
      </c>
      <c r="I2383">
        <v>1437076305</v>
      </c>
      <c r="J2383">
        <v>1434484305</v>
      </c>
      <c r="K2383" t="b">
        <v>0</v>
      </c>
      <c r="L2383">
        <v>0</v>
      </c>
      <c r="M2383" t="b">
        <v>0</v>
      </c>
      <c r="N2383" t="s">
        <v>8269</v>
      </c>
      <c r="O2383" s="5">
        <f>((E2383/D2383) *100)</f>
        <v>0</v>
      </c>
      <c r="P2383" s="6">
        <f>IF(L2383 = 0, 0, E2383/L2383)</f>
        <v>0</v>
      </c>
      <c r="Q2383" t="str">
        <f>MID(N2383,1,FIND("/",N2383,1)-1)</f>
        <v>film &amp; video</v>
      </c>
      <c r="R2383" t="str">
        <f>MID(N2383,FIND("/",N2383,1)+1,LEN(N2383))</f>
        <v>animation</v>
      </c>
      <c r="S2383" s="10">
        <f>(((J2383/60)/60)/24)+DATE(1970,1,1)+(-5/24)</f>
        <v>42171.619270833333</v>
      </c>
      <c r="T2383" s="10">
        <f>(((I2383/60)/60)/24)+DATE(1970,1,1)+(-5/24)</f>
        <v>42201.619270833333</v>
      </c>
    </row>
    <row r="2384" spans="1:20" ht="43.2" hidden="1" x14ac:dyDescent="0.3">
      <c r="A2384">
        <v>4015</v>
      </c>
      <c r="B2384" s="3" t="s">
        <v>4010</v>
      </c>
      <c r="C2384" s="3" t="s">
        <v>8119</v>
      </c>
      <c r="D2384">
        <v>7000</v>
      </c>
      <c r="E2384">
        <v>1</v>
      </c>
      <c r="F2384" t="s">
        <v>8220</v>
      </c>
      <c r="G2384" t="s">
        <v>8223</v>
      </c>
      <c r="H2384" t="s">
        <v>8245</v>
      </c>
      <c r="I2384">
        <v>1437331463</v>
      </c>
      <c r="J2384">
        <v>1434739463</v>
      </c>
      <c r="K2384" t="b">
        <v>0</v>
      </c>
      <c r="L2384">
        <v>1</v>
      </c>
      <c r="M2384" t="b">
        <v>0</v>
      </c>
      <c r="N2384" t="s">
        <v>8270</v>
      </c>
      <c r="O2384" s="5">
        <f>((E2384/D2384) *100)</f>
        <v>1.4285714285714287E-2</v>
      </c>
      <c r="P2384" s="6">
        <f>IF(L2384 = 0, 0, E2384/L2384)</f>
        <v>1</v>
      </c>
      <c r="Q2384" t="str">
        <f>MID(N2384,1,FIND("/",N2384,1)-1)</f>
        <v>theater</v>
      </c>
      <c r="R2384" t="str">
        <f>MID(N2384,FIND("/",N2384,1)+1,LEN(N2384))</f>
        <v>plays</v>
      </c>
      <c r="S2384" s="10">
        <f>(((J2384/60)/60)/24)+DATE(1970,1,1)+(-5/24)</f>
        <v>42174.572488425918</v>
      </c>
      <c r="T2384" s="10">
        <f>(((I2384/60)/60)/24)+DATE(1970,1,1)+(-5/24)</f>
        <v>42204.572488425918</v>
      </c>
    </row>
    <row r="2385" spans="1:20" ht="43.2" hidden="1" x14ac:dyDescent="0.3">
      <c r="A2385">
        <v>776</v>
      </c>
      <c r="B2385" s="3" t="s">
        <v>776</v>
      </c>
      <c r="C2385" s="3" t="s">
        <v>4885</v>
      </c>
      <c r="D2385">
        <v>7000</v>
      </c>
      <c r="E2385">
        <v>3598</v>
      </c>
      <c r="F2385" t="s">
        <v>8220</v>
      </c>
      <c r="G2385" t="s">
        <v>8223</v>
      </c>
      <c r="H2385" t="s">
        <v>8245</v>
      </c>
      <c r="I2385">
        <v>1444539600</v>
      </c>
      <c r="J2385">
        <v>1441297645</v>
      </c>
      <c r="K2385" t="b">
        <v>0</v>
      </c>
      <c r="L2385">
        <v>57</v>
      </c>
      <c r="M2385" t="b">
        <v>0</v>
      </c>
      <c r="N2385" t="s">
        <v>8274</v>
      </c>
      <c r="O2385" s="5">
        <f>((E2385/D2385) *100)</f>
        <v>51.4</v>
      </c>
      <c r="P2385" s="6">
        <f>IF(L2385 = 0, 0, E2385/L2385)</f>
        <v>63.122807017543863</v>
      </c>
      <c r="Q2385" t="str">
        <f>MID(N2385,1,FIND("/",N2385,1)-1)</f>
        <v>publishing</v>
      </c>
      <c r="R2385" t="str">
        <f>MID(N2385,FIND("/",N2385,1)+1,LEN(N2385))</f>
        <v>fiction</v>
      </c>
      <c r="S2385" s="10">
        <f>(((J2385/60)/60)/24)+DATE(1970,1,1)+(-5/24)</f>
        <v>42250.477372685178</v>
      </c>
      <c r="T2385" s="10">
        <f>(((I2385/60)/60)/24)+DATE(1970,1,1)+(-5/24)</f>
        <v>42287.999999999993</v>
      </c>
    </row>
    <row r="2386" spans="1:20" ht="28.8" hidden="1" x14ac:dyDescent="0.3">
      <c r="A2386">
        <v>3228</v>
      </c>
      <c r="B2386" s="3" t="s">
        <v>3227</v>
      </c>
      <c r="C2386" s="3" t="s">
        <v>7337</v>
      </c>
      <c r="D2386">
        <v>7000</v>
      </c>
      <c r="E2386">
        <v>7164</v>
      </c>
      <c r="F2386" t="s">
        <v>8218</v>
      </c>
      <c r="G2386" t="s">
        <v>8223</v>
      </c>
      <c r="H2386" t="s">
        <v>8245</v>
      </c>
      <c r="I2386">
        <v>1450328340</v>
      </c>
      <c r="J2386">
        <v>1447606884</v>
      </c>
      <c r="K2386" t="b">
        <v>1</v>
      </c>
      <c r="L2386">
        <v>37</v>
      </c>
      <c r="M2386" t="b">
        <v>1</v>
      </c>
      <c r="N2386" t="s">
        <v>8270</v>
      </c>
      <c r="O2386" s="5">
        <f>((E2386/D2386) *100)</f>
        <v>102.34285714285714</v>
      </c>
      <c r="P2386" s="6">
        <f>IF(L2386 = 0, 0, E2386/L2386)</f>
        <v>193.62162162162161</v>
      </c>
      <c r="Q2386" t="str">
        <f>MID(N2386,1,FIND("/",N2386,1)-1)</f>
        <v>theater</v>
      </c>
      <c r="R2386" t="str">
        <f>MID(N2386,FIND("/",N2386,1)+1,LEN(N2386))</f>
        <v>plays</v>
      </c>
      <c r="S2386" s="10">
        <f>(((J2386/60)/60)/24)+DATE(1970,1,1)+(-5/24)</f>
        <v>42323.500972222224</v>
      </c>
      <c r="T2386" s="10">
        <f>(((I2386/60)/60)/24)+DATE(1970,1,1)+(-5/24)</f>
        <v>42354.999305555553</v>
      </c>
    </row>
    <row r="2387" spans="1:20" ht="43.2" hidden="1" x14ac:dyDescent="0.3">
      <c r="A2387">
        <v>4023</v>
      </c>
      <c r="B2387" s="3" t="s">
        <v>4018</v>
      </c>
      <c r="C2387" s="3" t="s">
        <v>8127</v>
      </c>
      <c r="D2387">
        <v>7000</v>
      </c>
      <c r="E2387">
        <v>0</v>
      </c>
      <c r="F2387" t="s">
        <v>8220</v>
      </c>
      <c r="G2387" t="s">
        <v>8223</v>
      </c>
      <c r="H2387" t="s">
        <v>8245</v>
      </c>
      <c r="I2387">
        <v>1458860363</v>
      </c>
      <c r="J2387">
        <v>1454975963</v>
      </c>
      <c r="K2387" t="b">
        <v>0</v>
      </c>
      <c r="L2387">
        <v>0</v>
      </c>
      <c r="M2387" t="b">
        <v>0</v>
      </c>
      <c r="N2387" t="s">
        <v>8270</v>
      </c>
      <c r="O2387" s="5">
        <f>((E2387/D2387) *100)</f>
        <v>0</v>
      </c>
      <c r="P2387" s="6">
        <f>IF(L2387 = 0, 0, E2387/L2387)</f>
        <v>0</v>
      </c>
      <c r="Q2387" t="str">
        <f>MID(N2387,1,FIND("/",N2387,1)-1)</f>
        <v>theater</v>
      </c>
      <c r="R2387" t="str">
        <f>MID(N2387,FIND("/",N2387,1)+1,LEN(N2387))</f>
        <v>plays</v>
      </c>
      <c r="S2387" s="10">
        <f>(((J2387/60)/60)/24)+DATE(1970,1,1)+(-5/24)</f>
        <v>42408.791238425918</v>
      </c>
      <c r="T2387" s="10">
        <f>(((I2387/60)/60)/24)+DATE(1970,1,1)+(-5/24)</f>
        <v>42453.749571759261</v>
      </c>
    </row>
    <row r="2388" spans="1:20" ht="57.6" hidden="1" x14ac:dyDescent="0.3">
      <c r="A2388">
        <v>1026</v>
      </c>
      <c r="B2388" s="3" t="s">
        <v>1026</v>
      </c>
      <c r="C2388" s="3" t="s">
        <v>5135</v>
      </c>
      <c r="D2388">
        <v>7000</v>
      </c>
      <c r="E2388">
        <v>7000.58</v>
      </c>
      <c r="F2388" t="s">
        <v>8218</v>
      </c>
      <c r="G2388" t="s">
        <v>8224</v>
      </c>
      <c r="H2388" t="s">
        <v>8246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8279</v>
      </c>
      <c r="O2388" s="5">
        <f>((E2388/D2388) *100)</f>
        <v>100.00828571428571</v>
      </c>
      <c r="P2388" s="6">
        <f>IF(L2388 = 0, 0, E2388/L2388)</f>
        <v>57.381803278688523</v>
      </c>
      <c r="Q2388" t="str">
        <f>MID(N2388,1,FIND("/",N2388,1)-1)</f>
        <v>music</v>
      </c>
      <c r="R2388" t="str">
        <f>MID(N2388,FIND("/",N2388,1)+1,LEN(N2388))</f>
        <v>electronic music</v>
      </c>
      <c r="S2388" s="10">
        <f>(((J2388/60)/60)/24)+DATE(1970,1,1)+(-5/24)</f>
        <v>42426.199259259258</v>
      </c>
      <c r="T2388" s="10">
        <f>(((I2388/60)/60)/24)+DATE(1970,1,1)+(-5/24)</f>
        <v>42460.157592592594</v>
      </c>
    </row>
    <row r="2389" spans="1:20" ht="57.6" hidden="1" x14ac:dyDescent="0.3">
      <c r="A2389">
        <v>1708</v>
      </c>
      <c r="B2389" s="3" t="s">
        <v>1708</v>
      </c>
      <c r="C2389" s="3" t="s">
        <v>5817</v>
      </c>
      <c r="D2389">
        <v>7000</v>
      </c>
      <c r="E2389">
        <v>0</v>
      </c>
      <c r="F2389" t="s">
        <v>8220</v>
      </c>
      <c r="G2389" t="s">
        <v>8223</v>
      </c>
      <c r="H2389" t="s">
        <v>8245</v>
      </c>
      <c r="I2389">
        <v>1462135706</v>
      </c>
      <c r="J2389">
        <v>1458679706</v>
      </c>
      <c r="K2389" t="b">
        <v>0</v>
      </c>
      <c r="L2389">
        <v>0</v>
      </c>
      <c r="M2389" t="b">
        <v>0</v>
      </c>
      <c r="N2389" t="s">
        <v>8292</v>
      </c>
      <c r="O2389" s="5">
        <f>((E2389/D2389) *100)</f>
        <v>0</v>
      </c>
      <c r="P2389" s="6">
        <f>IF(L2389 = 0, 0, E2389/L2389)</f>
        <v>0</v>
      </c>
      <c r="Q2389" t="str">
        <f>MID(N2389,1,FIND("/",N2389,1)-1)</f>
        <v>music</v>
      </c>
      <c r="R2389" t="str">
        <f>MID(N2389,FIND("/",N2389,1)+1,LEN(N2389))</f>
        <v>faith</v>
      </c>
      <c r="S2389" s="10">
        <f>(((J2389/60)/60)/24)+DATE(1970,1,1)+(-5/24)</f>
        <v>42451.658634259256</v>
      </c>
      <c r="T2389" s="10">
        <f>(((I2389/60)/60)/24)+DATE(1970,1,1)+(-5/24)</f>
        <v>42491.658634259256</v>
      </c>
    </row>
    <row r="2390" spans="1:20" ht="57.6" hidden="1" x14ac:dyDescent="0.3">
      <c r="A2390">
        <v>3171</v>
      </c>
      <c r="B2390" s="3" t="s">
        <v>3170</v>
      </c>
      <c r="C2390" s="3" t="s">
        <v>7280</v>
      </c>
      <c r="D2390">
        <v>7000</v>
      </c>
      <c r="E2390">
        <v>7617</v>
      </c>
      <c r="F2390" t="s">
        <v>8218</v>
      </c>
      <c r="G2390" t="s">
        <v>8224</v>
      </c>
      <c r="H2390" t="s">
        <v>8246</v>
      </c>
      <c r="I2390">
        <v>1462545358</v>
      </c>
      <c r="J2390">
        <v>1459953358</v>
      </c>
      <c r="K2390" t="b">
        <v>1</v>
      </c>
      <c r="L2390">
        <v>117</v>
      </c>
      <c r="M2390" t="b">
        <v>1</v>
      </c>
      <c r="N2390" t="s">
        <v>8270</v>
      </c>
      <c r="O2390" s="5">
        <f>((E2390/D2390) *100)</f>
        <v>108.8142857142857</v>
      </c>
      <c r="P2390" s="6">
        <f>IF(L2390 = 0, 0, E2390/L2390)</f>
        <v>65.102564102564102</v>
      </c>
      <c r="Q2390" t="str">
        <f>MID(N2390,1,FIND("/",N2390,1)-1)</f>
        <v>theater</v>
      </c>
      <c r="R2390" t="str">
        <f>MID(N2390,FIND("/",N2390,1)+1,LEN(N2390))</f>
        <v>plays</v>
      </c>
      <c r="S2390" s="10">
        <f>(((J2390/60)/60)/24)+DATE(1970,1,1)+(-5/24)</f>
        <v>42466.399976851848</v>
      </c>
      <c r="T2390" s="10">
        <f>(((I2390/60)/60)/24)+DATE(1970,1,1)+(-5/24)</f>
        <v>42496.399976851848</v>
      </c>
    </row>
    <row r="2391" spans="1:20" ht="43.2" hidden="1" x14ac:dyDescent="0.3">
      <c r="A2391">
        <v>3933</v>
      </c>
      <c r="B2391" s="3" t="s">
        <v>3929</v>
      </c>
      <c r="C2391" s="3" t="s">
        <v>8040</v>
      </c>
      <c r="D2391">
        <v>7000</v>
      </c>
      <c r="E2391">
        <v>1102</v>
      </c>
      <c r="F2391" t="s">
        <v>8220</v>
      </c>
      <c r="G2391" t="s">
        <v>8223</v>
      </c>
      <c r="H2391" t="s">
        <v>8245</v>
      </c>
      <c r="I2391">
        <v>1468716180</v>
      </c>
      <c r="J2391">
        <v>1466205262</v>
      </c>
      <c r="K2391" t="b">
        <v>0</v>
      </c>
      <c r="L2391">
        <v>12</v>
      </c>
      <c r="M2391" t="b">
        <v>0</v>
      </c>
      <c r="N2391" t="s">
        <v>8270</v>
      </c>
      <c r="O2391" s="5">
        <f>((E2391/D2391) *100)</f>
        <v>15.742857142857142</v>
      </c>
      <c r="P2391" s="6">
        <f>IF(L2391 = 0, 0, E2391/L2391)</f>
        <v>91.833333333333329</v>
      </c>
      <c r="Q2391" t="str">
        <f>MID(N2391,1,FIND("/",N2391,1)-1)</f>
        <v>theater</v>
      </c>
      <c r="R2391" t="str">
        <f>MID(N2391,FIND("/",N2391,1)+1,LEN(N2391))</f>
        <v>plays</v>
      </c>
      <c r="S2391" s="10">
        <f>(((J2391/60)/60)/24)+DATE(1970,1,1)+(-5/24)</f>
        <v>42538.759976851848</v>
      </c>
      <c r="T2391" s="10">
        <f>(((I2391/60)/60)/24)+DATE(1970,1,1)+(-5/24)</f>
        <v>42567.821527777771</v>
      </c>
    </row>
    <row r="2392" spans="1:20" ht="43.2" hidden="1" x14ac:dyDescent="0.3">
      <c r="A2392">
        <v>1483</v>
      </c>
      <c r="B2392" s="3" t="s">
        <v>1483</v>
      </c>
      <c r="C2392" s="3" t="s">
        <v>5592</v>
      </c>
      <c r="D2392">
        <v>7000</v>
      </c>
      <c r="E2392">
        <v>50</v>
      </c>
      <c r="F2392" t="s">
        <v>8220</v>
      </c>
      <c r="G2392" t="s">
        <v>8223</v>
      </c>
      <c r="H2392" t="s">
        <v>8245</v>
      </c>
      <c r="I2392">
        <v>1469162275</v>
      </c>
      <c r="J2392">
        <v>1467002275</v>
      </c>
      <c r="K2392" t="b">
        <v>0</v>
      </c>
      <c r="L2392">
        <v>2</v>
      </c>
      <c r="M2392" t="b">
        <v>0</v>
      </c>
      <c r="N2392" t="s">
        <v>8274</v>
      </c>
      <c r="O2392" s="5">
        <f>((E2392/D2392) *100)</f>
        <v>0.7142857142857143</v>
      </c>
      <c r="P2392" s="6">
        <f>IF(L2392 = 0, 0, E2392/L2392)</f>
        <v>25</v>
      </c>
      <c r="Q2392" t="str">
        <f>MID(N2392,1,FIND("/",N2392,1)-1)</f>
        <v>publishing</v>
      </c>
      <c r="R2392" t="str">
        <f>MID(N2392,FIND("/",N2392,1)+1,LEN(N2392))</f>
        <v>fiction</v>
      </c>
      <c r="S2392" s="10">
        <f>(((J2392/60)/60)/24)+DATE(1970,1,1)+(-5/24)</f>
        <v>42547.984664351847</v>
      </c>
      <c r="T2392" s="10">
        <f>(((I2392/60)/60)/24)+DATE(1970,1,1)+(-5/24)</f>
        <v>42572.984664351847</v>
      </c>
    </row>
    <row r="2393" spans="1:20" ht="43.2" hidden="1" x14ac:dyDescent="0.3">
      <c r="A2393">
        <v>437</v>
      </c>
      <c r="B2393" s="3" t="s">
        <v>437</v>
      </c>
      <c r="C2393" s="3" t="s">
        <v>4546</v>
      </c>
      <c r="D2393">
        <v>7000</v>
      </c>
      <c r="E2393">
        <v>0</v>
      </c>
      <c r="F2393" t="s">
        <v>8220</v>
      </c>
      <c r="G2393" t="s">
        <v>8228</v>
      </c>
      <c r="H2393" t="s">
        <v>8250</v>
      </c>
      <c r="I2393">
        <v>1475912326</v>
      </c>
      <c r="J2393">
        <v>1470728326</v>
      </c>
      <c r="K2393" t="b">
        <v>0</v>
      </c>
      <c r="L2393">
        <v>0</v>
      </c>
      <c r="M2393" t="b">
        <v>0</v>
      </c>
      <c r="N2393" t="s">
        <v>8269</v>
      </c>
      <c r="O2393" s="5">
        <f>((E2393/D2393) *100)</f>
        <v>0</v>
      </c>
      <c r="P2393" s="6">
        <f>IF(L2393 = 0, 0, E2393/L2393)</f>
        <v>0</v>
      </c>
      <c r="Q2393" t="str">
        <f>MID(N2393,1,FIND("/",N2393,1)-1)</f>
        <v>film &amp; video</v>
      </c>
      <c r="R2393" t="str">
        <f>MID(N2393,FIND("/",N2393,1)+1,LEN(N2393))</f>
        <v>animation</v>
      </c>
      <c r="S2393" s="10">
        <f>(((J2393/60)/60)/24)+DATE(1970,1,1)+(-5/24)</f>
        <v>42591.110254629624</v>
      </c>
      <c r="T2393" s="10">
        <f>(((I2393/60)/60)/24)+DATE(1970,1,1)+(-5/24)</f>
        <v>42651.110254629624</v>
      </c>
    </row>
    <row r="2394" spans="1:20" ht="43.2" hidden="1" x14ac:dyDescent="0.3">
      <c r="A2394">
        <v>2248</v>
      </c>
      <c r="B2394" s="3" t="s">
        <v>2248</v>
      </c>
      <c r="C2394" s="3" t="s">
        <v>6357</v>
      </c>
      <c r="D2394">
        <v>7000</v>
      </c>
      <c r="E2394">
        <v>7505</v>
      </c>
      <c r="F2394" t="s">
        <v>8218</v>
      </c>
      <c r="G2394" t="s">
        <v>8224</v>
      </c>
      <c r="H2394" t="s">
        <v>8246</v>
      </c>
      <c r="I2394">
        <v>1481749278</v>
      </c>
      <c r="J2394">
        <v>1479157278</v>
      </c>
      <c r="K2394" t="b">
        <v>0</v>
      </c>
      <c r="L2394">
        <v>128</v>
      </c>
      <c r="M2394" t="b">
        <v>1</v>
      </c>
      <c r="N2394" t="s">
        <v>8296</v>
      </c>
      <c r="O2394" s="5">
        <f>((E2394/D2394) *100)</f>
        <v>107.21428571428571</v>
      </c>
      <c r="P2394" s="6">
        <f>IF(L2394 = 0, 0, E2394/L2394)</f>
        <v>58.6328125</v>
      </c>
      <c r="Q2394" t="str">
        <f>MID(N2394,1,FIND("/",N2394,1)-1)</f>
        <v>games</v>
      </c>
      <c r="R2394" t="str">
        <f>MID(N2394,FIND("/",N2394,1)+1,LEN(N2394))</f>
        <v>tabletop games</v>
      </c>
      <c r="S2394" s="10">
        <f>(((J2394/60)/60)/24)+DATE(1970,1,1)+(-5/24)</f>
        <v>42688.667569444442</v>
      </c>
      <c r="T2394" s="10">
        <f>(((I2394/60)/60)/24)+DATE(1970,1,1)+(-5/24)</f>
        <v>42718.667569444442</v>
      </c>
    </row>
    <row r="2395" spans="1:20" ht="43.2" hidden="1" x14ac:dyDescent="0.3">
      <c r="A2395">
        <v>1745</v>
      </c>
      <c r="B2395" s="3" t="s">
        <v>1745</v>
      </c>
      <c r="C2395" s="3" t="s">
        <v>5854</v>
      </c>
      <c r="D2395">
        <v>7000</v>
      </c>
      <c r="E2395">
        <v>7981</v>
      </c>
      <c r="F2395" t="s">
        <v>8218</v>
      </c>
      <c r="G2395" t="s">
        <v>8223</v>
      </c>
      <c r="H2395" t="s">
        <v>8245</v>
      </c>
      <c r="I2395">
        <v>1482372000</v>
      </c>
      <c r="J2395">
        <v>1479276838</v>
      </c>
      <c r="K2395" t="b">
        <v>0</v>
      </c>
      <c r="L2395">
        <v>89</v>
      </c>
      <c r="M2395" t="b">
        <v>1</v>
      </c>
      <c r="N2395" t="s">
        <v>8284</v>
      </c>
      <c r="O2395" s="5">
        <f>((E2395/D2395) *100)</f>
        <v>114.01428571428571</v>
      </c>
      <c r="P2395" s="6">
        <f>IF(L2395 = 0, 0, E2395/L2395)</f>
        <v>89.674157303370791</v>
      </c>
      <c r="Q2395" t="str">
        <f>MID(N2395,1,FIND("/",N2395,1)-1)</f>
        <v>photography</v>
      </c>
      <c r="R2395" t="str">
        <f>MID(N2395,FIND("/",N2395,1)+1,LEN(N2395))</f>
        <v>photobooks</v>
      </c>
      <c r="S2395" s="10">
        <f>(((J2395/60)/60)/24)+DATE(1970,1,1)+(-5/24)</f>
        <v>42690.051365740735</v>
      </c>
      <c r="T2395" s="10">
        <f>(((I2395/60)/60)/24)+DATE(1970,1,1)+(-5/24)</f>
        <v>42725.874999999993</v>
      </c>
    </row>
    <row r="2396" spans="1:20" ht="43.2" hidden="1" x14ac:dyDescent="0.3">
      <c r="A2396">
        <v>2570</v>
      </c>
      <c r="B2396" s="3" t="s">
        <v>2569</v>
      </c>
      <c r="C2396" s="3" t="s">
        <v>6679</v>
      </c>
      <c r="D2396">
        <v>7000</v>
      </c>
      <c r="E2396">
        <v>59</v>
      </c>
      <c r="F2396" t="s">
        <v>8219</v>
      </c>
      <c r="G2396" t="s">
        <v>8223</v>
      </c>
      <c r="H2396" t="s">
        <v>8245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8283</v>
      </c>
      <c r="O2396" s="5">
        <f>((E2396/D2396) *100)</f>
        <v>0.84285714285714297</v>
      </c>
      <c r="P2396" s="6">
        <f>IF(L2396 = 0, 0, E2396/L2396)</f>
        <v>29.5</v>
      </c>
      <c r="Q2396" t="str">
        <f>MID(N2396,1,FIND("/",N2396,1)-1)</f>
        <v>food</v>
      </c>
      <c r="R2396" t="str">
        <f>MID(N2396,FIND("/",N2396,1)+1,LEN(N2396))</f>
        <v>food trucks</v>
      </c>
      <c r="S2396" s="10">
        <f>(((J2396/60)/60)/24)+DATE(1970,1,1)+(-5/24)</f>
        <v>42744.694849537038</v>
      </c>
      <c r="T2396" s="10">
        <f>(((I2396/60)/60)/24)+DATE(1970,1,1)+(-5/24)</f>
        <v>42774.694849537038</v>
      </c>
    </row>
    <row r="2397" spans="1:20" ht="43.2" hidden="1" x14ac:dyDescent="0.3">
      <c r="A2397">
        <v>518</v>
      </c>
      <c r="B2397" s="3" t="s">
        <v>518</v>
      </c>
      <c r="C2397" s="3" t="s">
        <v>4627</v>
      </c>
      <c r="D2397">
        <v>7175</v>
      </c>
      <c r="E239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8269</v>
      </c>
      <c r="O2397" s="5">
        <f>((E2397/D2397) *100)</f>
        <v>0</v>
      </c>
      <c r="P2397" s="6">
        <f>IF(L2397 = 0, 0, E2397/L2397)</f>
        <v>0</v>
      </c>
      <c r="Q2397" t="str">
        <f>MID(N2397,1,FIND("/",N2397,1)-1)</f>
        <v>film &amp; video</v>
      </c>
      <c r="R2397" t="str">
        <f>MID(N2397,FIND("/",N2397,1)+1,LEN(N2397))</f>
        <v>animation</v>
      </c>
      <c r="S2397" s="10">
        <f>(((J2397/60)/60)/24)+DATE(1970,1,1)+(-5/24)</f>
        <v>42223.407685185179</v>
      </c>
      <c r="T2397" s="10">
        <f>(((I2397/60)/60)/24)+DATE(1970,1,1)+(-5/24)</f>
        <v>42253.406944444439</v>
      </c>
    </row>
    <row r="2398" spans="1:20" ht="43.2" hidden="1" x14ac:dyDescent="0.3">
      <c r="A2398">
        <v>2015</v>
      </c>
      <c r="B2398" s="3" t="s">
        <v>2015</v>
      </c>
      <c r="C2398" s="3" t="s">
        <v>6124</v>
      </c>
      <c r="D2398">
        <v>7200</v>
      </c>
      <c r="E239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8294</v>
      </c>
      <c r="O2398" s="5">
        <f>((E2398/D2398) *100)</f>
        <v>113.00013888888888</v>
      </c>
      <c r="P2398" s="6">
        <f>IF(L2398 = 0, 0, E2398/L2398)</f>
        <v>50.222283950617282</v>
      </c>
      <c r="Q2398" t="str">
        <f>MID(N2398,1,FIND("/",N2398,1)-1)</f>
        <v>technology</v>
      </c>
      <c r="R2398" t="str">
        <f>MID(N2398,FIND("/",N2398,1)+1,LEN(N2398))</f>
        <v>hardware</v>
      </c>
      <c r="S2398" s="10">
        <f>(((J2398/60)/60)/24)+DATE(1970,1,1)+(-5/24)</f>
        <v>40765.668553240735</v>
      </c>
      <c r="T2398" s="10">
        <f>(((I2398/60)/60)/24)+DATE(1970,1,1)+(-5/24)</f>
        <v>40795.668553240735</v>
      </c>
    </row>
    <row r="2399" spans="1:20" ht="43.2" hidden="1" x14ac:dyDescent="0.3">
      <c r="A2399">
        <v>4010</v>
      </c>
      <c r="B2399" s="3" t="s">
        <v>4005</v>
      </c>
      <c r="C2399" s="3" t="s">
        <v>8114</v>
      </c>
      <c r="D2399">
        <v>7200</v>
      </c>
      <c r="E2399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8270</v>
      </c>
      <c r="O2399" s="5">
        <f>((E2399/D2399) *100)</f>
        <v>24.194444444444443</v>
      </c>
      <c r="P2399" s="6">
        <f>IF(L2399 = 0, 0, E2399/L2399)</f>
        <v>45.842105263157897</v>
      </c>
      <c r="Q2399" t="str">
        <f>MID(N2399,1,FIND("/",N2399,1)-1)</f>
        <v>theater</v>
      </c>
      <c r="R2399" t="str">
        <f>MID(N2399,FIND("/",N2399,1)+1,LEN(N2399))</f>
        <v>plays</v>
      </c>
      <c r="S2399" s="10">
        <f>(((J2399/60)/60)/24)+DATE(1970,1,1)+(-5/24)</f>
        <v>41921.562106481477</v>
      </c>
      <c r="T2399" s="10">
        <f>(((I2399/60)/60)/24)+DATE(1970,1,1)+(-5/24)</f>
        <v>41938.562106481477</v>
      </c>
    </row>
    <row r="2400" spans="1:20" ht="43.2" hidden="1" x14ac:dyDescent="0.3">
      <c r="A2400">
        <v>3001</v>
      </c>
      <c r="B2400" s="3" t="s">
        <v>3000</v>
      </c>
      <c r="C2400" s="3" t="s">
        <v>7110</v>
      </c>
      <c r="D2400">
        <v>7214</v>
      </c>
      <c r="E2400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8302</v>
      </c>
      <c r="O2400" s="5">
        <f>((E2400/D2400) *100)</f>
        <v>318.69988910451895</v>
      </c>
      <c r="P2400" s="6">
        <f>IF(L2400 = 0, 0, E2400/L2400)</f>
        <v>131.37719999999999</v>
      </c>
      <c r="Q2400" t="str">
        <f>MID(N2400,1,FIND("/",N2400,1)-1)</f>
        <v>theater</v>
      </c>
      <c r="R2400" t="str">
        <f>MID(N2400,FIND("/",N2400,1)+1,LEN(N2400))</f>
        <v>spaces</v>
      </c>
      <c r="S2400" s="10">
        <f>(((J2400/60)/60)/24)+DATE(1970,1,1)+(-5/24)</f>
        <v>42534.687291666669</v>
      </c>
      <c r="T2400" s="10">
        <f>(((I2400/60)/60)/24)+DATE(1970,1,1)+(-5/24)</f>
        <v>42564.687291666669</v>
      </c>
    </row>
    <row r="2401" spans="1:20" ht="57.6" hidden="1" x14ac:dyDescent="0.3">
      <c r="A2401">
        <v>2472</v>
      </c>
      <c r="B2401" s="3" t="s">
        <v>2472</v>
      </c>
      <c r="C2401" s="3" t="s">
        <v>6581</v>
      </c>
      <c r="D2401">
        <v>7500</v>
      </c>
      <c r="E2401">
        <v>10182.02</v>
      </c>
      <c r="F2401" t="s">
        <v>8218</v>
      </c>
      <c r="G2401" t="s">
        <v>8223</v>
      </c>
      <c r="H2401" t="s">
        <v>8245</v>
      </c>
      <c r="I2401">
        <v>1283562180</v>
      </c>
      <c r="J2401">
        <v>1277433980</v>
      </c>
      <c r="K2401" t="b">
        <v>0</v>
      </c>
      <c r="L2401">
        <v>104</v>
      </c>
      <c r="M2401" t="b">
        <v>1</v>
      </c>
      <c r="N2401" t="s">
        <v>8278</v>
      </c>
      <c r="O2401" s="5">
        <f>((E2401/D2401) *100)</f>
        <v>135.76026666666667</v>
      </c>
      <c r="P2401" s="6">
        <f>IF(L2401 = 0, 0, E2401/L2401)</f>
        <v>97.904038461538462</v>
      </c>
      <c r="Q2401" t="str">
        <f>MID(N2401,1,FIND("/",N2401,1)-1)</f>
        <v>music</v>
      </c>
      <c r="R2401" t="str">
        <f>MID(N2401,FIND("/",N2401,1)+1,LEN(N2401))</f>
        <v>indie rock</v>
      </c>
      <c r="S2401" s="10">
        <f>(((J2401/60)/60)/24)+DATE(1970,1,1)+(-5/24)</f>
        <v>40353.907175925924</v>
      </c>
      <c r="T2401" s="10">
        <f>(((I2401/60)/60)/24)+DATE(1970,1,1)+(-5/24)</f>
        <v>40424.835416666661</v>
      </c>
    </row>
    <row r="2402" spans="1:20" ht="43.2" hidden="1" x14ac:dyDescent="0.3">
      <c r="A2402">
        <v>107</v>
      </c>
      <c r="B2402" s="3" t="s">
        <v>109</v>
      </c>
      <c r="C2402" s="3" t="s">
        <v>4217</v>
      </c>
      <c r="D2402">
        <v>7500</v>
      </c>
      <c r="E2402">
        <v>7685</v>
      </c>
      <c r="F2402" t="s">
        <v>8218</v>
      </c>
      <c r="G2402" t="s">
        <v>8223</v>
      </c>
      <c r="H2402" t="s">
        <v>8245</v>
      </c>
      <c r="I2402">
        <v>1303688087</v>
      </c>
      <c r="J2402">
        <v>1301787287</v>
      </c>
      <c r="K2402" t="b">
        <v>0</v>
      </c>
      <c r="L2402">
        <v>69</v>
      </c>
      <c r="M2402" t="b">
        <v>1</v>
      </c>
      <c r="N2402" t="s">
        <v>8265</v>
      </c>
      <c r="O2402" s="5">
        <f>((E2402/D2402) *100)</f>
        <v>102.46666666666667</v>
      </c>
      <c r="P2402" s="6">
        <f>IF(L2402 = 0, 0, E2402/L2402)</f>
        <v>111.37681159420291</v>
      </c>
      <c r="Q2402" t="str">
        <f>MID(N2402,1,FIND("/",N2402,1)-1)</f>
        <v>film &amp; video</v>
      </c>
      <c r="R2402" t="str">
        <f>MID(N2402,FIND("/",N2402,1)+1,LEN(N2402))</f>
        <v>shorts</v>
      </c>
      <c r="S2402" s="10">
        <f>(((J2402/60)/60)/24)+DATE(1970,1,1)+(-5/24)</f>
        <v>40635.774155092593</v>
      </c>
      <c r="T2402" s="10">
        <f>(((I2402/60)/60)/24)+DATE(1970,1,1)+(-5/24)</f>
        <v>40657.774155092593</v>
      </c>
    </row>
    <row r="2403" spans="1:20" ht="43.2" hidden="1" x14ac:dyDescent="0.3">
      <c r="A2403">
        <v>728</v>
      </c>
      <c r="B2403" s="3" t="s">
        <v>728</v>
      </c>
      <c r="C2403" s="3" t="s">
        <v>4837</v>
      </c>
      <c r="D2403">
        <v>7500</v>
      </c>
      <c r="E2403">
        <v>7917.45</v>
      </c>
      <c r="F2403" t="s">
        <v>8218</v>
      </c>
      <c r="G2403" t="s">
        <v>8223</v>
      </c>
      <c r="H2403" t="s">
        <v>8245</v>
      </c>
      <c r="I2403">
        <v>1313957157</v>
      </c>
      <c r="J2403">
        <v>1310069157</v>
      </c>
      <c r="K2403" t="b">
        <v>0</v>
      </c>
      <c r="L2403">
        <v>130</v>
      </c>
      <c r="M2403" t="b">
        <v>1</v>
      </c>
      <c r="N2403" t="s">
        <v>8273</v>
      </c>
      <c r="O2403" s="5">
        <f>((E2403/D2403) *100)</f>
        <v>105.566</v>
      </c>
      <c r="P2403" s="6">
        <f>IF(L2403 = 0, 0, E2403/L2403)</f>
        <v>60.903461538461535</v>
      </c>
      <c r="Q2403" t="str">
        <f>MID(N2403,1,FIND("/",N2403,1)-1)</f>
        <v>publishing</v>
      </c>
      <c r="R2403" t="str">
        <f>MID(N2403,FIND("/",N2403,1)+1,LEN(N2403))</f>
        <v>nonfiction</v>
      </c>
      <c r="S2403" s="10">
        <f>(((J2403/60)/60)/24)+DATE(1970,1,1)+(-5/24)</f>
        <v>40731.629131944443</v>
      </c>
      <c r="T2403" s="10">
        <f>(((I2403/60)/60)/24)+DATE(1970,1,1)+(-5/24)</f>
        <v>40776.629131944443</v>
      </c>
    </row>
    <row r="2404" spans="1:20" ht="43.2" hidden="1" x14ac:dyDescent="0.3">
      <c r="A2404">
        <v>2461</v>
      </c>
      <c r="B2404" s="3" t="s">
        <v>2461</v>
      </c>
      <c r="C2404" s="3" t="s">
        <v>6570</v>
      </c>
      <c r="D2404">
        <v>7500</v>
      </c>
      <c r="E2404">
        <v>7785</v>
      </c>
      <c r="F2404" t="s">
        <v>8218</v>
      </c>
      <c r="G2404" t="s">
        <v>8223</v>
      </c>
      <c r="H2404" t="s">
        <v>8245</v>
      </c>
      <c r="I2404">
        <v>1317438000</v>
      </c>
      <c r="J2404">
        <v>1314577097</v>
      </c>
      <c r="K2404" t="b">
        <v>0</v>
      </c>
      <c r="L2404">
        <v>86</v>
      </c>
      <c r="M2404" t="b">
        <v>1</v>
      </c>
      <c r="N2404" t="s">
        <v>8278</v>
      </c>
      <c r="O2404" s="5">
        <f>((E2404/D2404) *100)</f>
        <v>103.8</v>
      </c>
      <c r="P2404" s="6">
        <f>IF(L2404 = 0, 0, E2404/L2404)</f>
        <v>90.523255813953483</v>
      </c>
      <c r="Q2404" t="str">
        <f>MID(N2404,1,FIND("/",N2404,1)-1)</f>
        <v>music</v>
      </c>
      <c r="R2404" t="str">
        <f>MID(N2404,FIND("/",N2404,1)+1,LEN(N2404))</f>
        <v>indie rock</v>
      </c>
      <c r="S2404" s="10">
        <f>(((J2404/60)/60)/24)+DATE(1970,1,1)+(-5/24)</f>
        <v>40783.804363425923</v>
      </c>
      <c r="T2404" s="10">
        <f>(((I2404/60)/60)/24)+DATE(1970,1,1)+(-5/24)</f>
        <v>40816.916666666664</v>
      </c>
    </row>
    <row r="2405" spans="1:20" ht="43.2" hidden="1" x14ac:dyDescent="0.3">
      <c r="A2405">
        <v>1936</v>
      </c>
      <c r="B2405" s="3" t="s">
        <v>1936</v>
      </c>
      <c r="C2405" s="3" t="s">
        <v>6045</v>
      </c>
      <c r="D2405">
        <v>7500</v>
      </c>
      <c r="E2405">
        <v>8739.01</v>
      </c>
      <c r="F2405" t="s">
        <v>8218</v>
      </c>
      <c r="G2405" t="s">
        <v>8223</v>
      </c>
      <c r="H2405" t="s">
        <v>8245</v>
      </c>
      <c r="I2405">
        <v>1323151140</v>
      </c>
      <c r="J2405">
        <v>1320528070</v>
      </c>
      <c r="K2405" t="b">
        <v>0</v>
      </c>
      <c r="L2405">
        <v>145</v>
      </c>
      <c r="M2405" t="b">
        <v>1</v>
      </c>
      <c r="N2405" t="s">
        <v>8278</v>
      </c>
      <c r="O2405" s="5">
        <f>((E2405/D2405) *100)</f>
        <v>116.52013333333333</v>
      </c>
      <c r="P2405" s="6">
        <f>IF(L2405 = 0, 0, E2405/L2405)</f>
        <v>60.26903448275862</v>
      </c>
      <c r="Q2405" t="str">
        <f>MID(N2405,1,FIND("/",N2405,1)-1)</f>
        <v>music</v>
      </c>
      <c r="R2405" t="str">
        <f>MID(N2405,FIND("/",N2405,1)+1,LEN(N2405))</f>
        <v>indie rock</v>
      </c>
      <c r="S2405" s="10">
        <f>(((J2405/60)/60)/24)+DATE(1970,1,1)+(-5/24)</f>
        <v>40852.68136574074</v>
      </c>
      <c r="T2405" s="10">
        <f>(((I2405/60)/60)/24)+DATE(1970,1,1)+(-5/24)</f>
        <v>40883.040972222218</v>
      </c>
    </row>
    <row r="2406" spans="1:20" ht="43.2" hidden="1" x14ac:dyDescent="0.3">
      <c r="A2406">
        <v>305</v>
      </c>
      <c r="B2406" s="3" t="s">
        <v>305</v>
      </c>
      <c r="C2406" s="3" t="s">
        <v>4414</v>
      </c>
      <c r="D2406">
        <v>7500</v>
      </c>
      <c r="E2406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8268</v>
      </c>
      <c r="O2406" s="5">
        <f>((E2406/D2406) *100)</f>
        <v>130.33333333333331</v>
      </c>
      <c r="P2406" s="6">
        <f>IF(L2406 = 0, 0, E2406/L2406)</f>
        <v>51.719576719576722</v>
      </c>
      <c r="Q2406" t="str">
        <f>MID(N2406,1,FIND("/",N2406,1)-1)</f>
        <v>film &amp; video</v>
      </c>
      <c r="R2406" t="str">
        <f>MID(N2406,FIND("/",N2406,1)+1,LEN(N2406))</f>
        <v>documentary</v>
      </c>
      <c r="S2406" s="10">
        <f>(((J2406/60)/60)/24)+DATE(1970,1,1)+(-5/24)</f>
        <v>40948.421863425923</v>
      </c>
      <c r="T2406" s="10">
        <f>(((I2406/60)/60)/24)+DATE(1970,1,1)+(-5/24)</f>
        <v>40978.421863425923</v>
      </c>
    </row>
    <row r="2407" spans="1:20" ht="43.2" hidden="1" x14ac:dyDescent="0.3">
      <c r="A2407">
        <v>468</v>
      </c>
      <c r="B2407" s="3" t="s">
        <v>468</v>
      </c>
      <c r="C2407" s="3" t="s">
        <v>4577</v>
      </c>
      <c r="D2407">
        <v>7500</v>
      </c>
      <c r="E240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8269</v>
      </c>
      <c r="O2407" s="5">
        <f>((E2407/D2407) *100)</f>
        <v>0</v>
      </c>
      <c r="P2407" s="6">
        <f>IF(L2407 = 0, 0, E2407/L2407)</f>
        <v>0</v>
      </c>
      <c r="Q2407" t="str">
        <f>MID(N2407,1,FIND("/",N2407,1)-1)</f>
        <v>film &amp; video</v>
      </c>
      <c r="R2407" t="str">
        <f>MID(N2407,FIND("/",N2407,1)+1,LEN(N2407))</f>
        <v>animation</v>
      </c>
      <c r="S2407" s="10">
        <f>(((J2407/60)/60)/24)+DATE(1970,1,1)+(-5/24)</f>
        <v>41040.959293981476</v>
      </c>
      <c r="T2407" s="10">
        <f>(((I2407/60)/60)/24)+DATE(1970,1,1)+(-5/24)</f>
        <v>41100.952141203699</v>
      </c>
    </row>
    <row r="2408" spans="1:20" ht="43.2" hidden="1" x14ac:dyDescent="0.3">
      <c r="A2408">
        <v>373</v>
      </c>
      <c r="B2408" s="3" t="s">
        <v>373</v>
      </c>
      <c r="C2408" s="3" t="s">
        <v>4482</v>
      </c>
      <c r="D2408">
        <v>7500</v>
      </c>
      <c r="E2408">
        <v>8000</v>
      </c>
      <c r="F2408" t="s">
        <v>8218</v>
      </c>
      <c r="G2408" t="s">
        <v>8223</v>
      </c>
      <c r="H2408" t="s">
        <v>8245</v>
      </c>
      <c r="I2408">
        <v>1342648398</v>
      </c>
      <c r="J2408">
        <v>1340056398</v>
      </c>
      <c r="K2408" t="b">
        <v>0</v>
      </c>
      <c r="L2408">
        <v>89</v>
      </c>
      <c r="M2408" t="b">
        <v>1</v>
      </c>
      <c r="N2408" t="s">
        <v>8268</v>
      </c>
      <c r="O2408" s="5">
        <f>((E2408/D2408) *100)</f>
        <v>106.66666666666667</v>
      </c>
      <c r="P2408" s="6">
        <f>IF(L2408 = 0, 0, E2408/L2408)</f>
        <v>89.887640449438209</v>
      </c>
      <c r="Q2408" t="str">
        <f>MID(N2408,1,FIND("/",N2408,1)-1)</f>
        <v>film &amp; video</v>
      </c>
      <c r="R2408" t="str">
        <f>MID(N2408,FIND("/",N2408,1)+1,LEN(N2408))</f>
        <v>documentary</v>
      </c>
      <c r="S2408" s="10">
        <f>(((J2408/60)/60)/24)+DATE(1970,1,1)+(-5/24)</f>
        <v>41078.703680555554</v>
      </c>
      <c r="T2408" s="10">
        <f>(((I2408/60)/60)/24)+DATE(1970,1,1)+(-5/24)</f>
        <v>41108.703680555554</v>
      </c>
    </row>
    <row r="2409" spans="1:20" ht="57.6" hidden="1" x14ac:dyDescent="0.3">
      <c r="A2409">
        <v>1625</v>
      </c>
      <c r="B2409" s="3" t="s">
        <v>1625</v>
      </c>
      <c r="C2409" s="3" t="s">
        <v>5734</v>
      </c>
      <c r="D2409">
        <v>7500</v>
      </c>
      <c r="E2409">
        <v>11650</v>
      </c>
      <c r="F2409" t="s">
        <v>8218</v>
      </c>
      <c r="G2409" t="s">
        <v>8223</v>
      </c>
      <c r="H2409" t="s">
        <v>8245</v>
      </c>
      <c r="I2409">
        <v>1347382053</v>
      </c>
      <c r="J2409">
        <v>1344962853</v>
      </c>
      <c r="K2409" t="b">
        <v>0</v>
      </c>
      <c r="L2409">
        <v>104</v>
      </c>
      <c r="M2409" t="b">
        <v>1</v>
      </c>
      <c r="N2409" t="s">
        <v>8275</v>
      </c>
      <c r="O2409" s="5">
        <f>((E2409/D2409) *100)</f>
        <v>155.33333333333331</v>
      </c>
      <c r="P2409" s="6">
        <f>IF(L2409 = 0, 0, E2409/L2409)</f>
        <v>112.01923076923077</v>
      </c>
      <c r="Q2409" t="str">
        <f>MID(N2409,1,FIND("/",N2409,1)-1)</f>
        <v>music</v>
      </c>
      <c r="R2409" t="str">
        <f>MID(N2409,FIND("/",N2409,1)+1,LEN(N2409))</f>
        <v>rock</v>
      </c>
      <c r="S2409" s="10">
        <f>(((J2409/60)/60)/24)+DATE(1970,1,1)+(-5/24)</f>
        <v>41135.491354166668</v>
      </c>
      <c r="T2409" s="10">
        <f>(((I2409/60)/60)/24)+DATE(1970,1,1)+(-5/24)</f>
        <v>41163.491354166668</v>
      </c>
    </row>
    <row r="2410" spans="1:20" ht="43.2" hidden="1" x14ac:dyDescent="0.3">
      <c r="A2410">
        <v>2613</v>
      </c>
      <c r="B2410" s="3" t="s">
        <v>2612</v>
      </c>
      <c r="C2410" s="3" t="s">
        <v>6722</v>
      </c>
      <c r="D2410">
        <v>7500</v>
      </c>
      <c r="E2410">
        <v>7576</v>
      </c>
      <c r="F2410" t="s">
        <v>8218</v>
      </c>
      <c r="G2410" t="s">
        <v>8223</v>
      </c>
      <c r="H2410" t="s">
        <v>8245</v>
      </c>
      <c r="I2410">
        <v>1348256294</v>
      </c>
      <c r="J2410">
        <v>1345664294</v>
      </c>
      <c r="K2410" t="b">
        <v>1</v>
      </c>
      <c r="L2410">
        <v>28</v>
      </c>
      <c r="M2410" t="b">
        <v>1</v>
      </c>
      <c r="N2410" t="s">
        <v>8300</v>
      </c>
      <c r="O2410" s="5">
        <f>((E2410/D2410) *100)</f>
        <v>101.01333333333334</v>
      </c>
      <c r="P2410" s="6">
        <f>IF(L2410 = 0, 0, E2410/L2410)</f>
        <v>270.57142857142856</v>
      </c>
      <c r="Q2410" t="str">
        <f>MID(N2410,1,FIND("/",N2410,1)-1)</f>
        <v>technology</v>
      </c>
      <c r="R2410" t="str">
        <f>MID(N2410,FIND("/",N2410,1)+1,LEN(N2410))</f>
        <v>space exploration</v>
      </c>
      <c r="S2410" s="10">
        <f>(((J2410/60)/60)/24)+DATE(1970,1,1)+(-5/24)</f>
        <v>41143.609884259255</v>
      </c>
      <c r="T2410" s="10">
        <f>(((I2410/60)/60)/24)+DATE(1970,1,1)+(-5/24)</f>
        <v>41173.609884259255</v>
      </c>
    </row>
    <row r="2411" spans="1:20" ht="57.6" hidden="1" x14ac:dyDescent="0.3">
      <c r="A2411">
        <v>1656</v>
      </c>
      <c r="B2411" s="3" t="s">
        <v>1656</v>
      </c>
      <c r="C2411" s="3" t="s">
        <v>5765</v>
      </c>
      <c r="D2411">
        <v>7500</v>
      </c>
      <c r="E2411">
        <v>7525.12</v>
      </c>
      <c r="F2411" t="s">
        <v>8218</v>
      </c>
      <c r="G2411" t="s">
        <v>8223</v>
      </c>
      <c r="H2411" t="s">
        <v>8245</v>
      </c>
      <c r="I2411">
        <v>1355437052</v>
      </c>
      <c r="J2411">
        <v>1352845052</v>
      </c>
      <c r="K2411" t="b">
        <v>0</v>
      </c>
      <c r="L2411">
        <v>48</v>
      </c>
      <c r="M2411" t="b">
        <v>1</v>
      </c>
      <c r="N2411" t="s">
        <v>8291</v>
      </c>
      <c r="O2411" s="5">
        <f>((E2411/D2411) *100)</f>
        <v>100.33493333333334</v>
      </c>
      <c r="P2411" s="6">
        <f>IF(L2411 = 0, 0, E2411/L2411)</f>
        <v>156.77333333333334</v>
      </c>
      <c r="Q2411" t="str">
        <f>MID(N2411,1,FIND("/",N2411,1)-1)</f>
        <v>music</v>
      </c>
      <c r="R2411" t="str">
        <f>MID(N2411,FIND("/",N2411,1)+1,LEN(N2411))</f>
        <v>pop</v>
      </c>
      <c r="S2411" s="10">
        <f>(((J2411/60)/60)/24)+DATE(1970,1,1)+(-5/24)</f>
        <v>41226.720509259256</v>
      </c>
      <c r="T2411" s="10">
        <f>(((I2411/60)/60)/24)+DATE(1970,1,1)+(-5/24)</f>
        <v>41256.720509259256</v>
      </c>
    </row>
    <row r="2412" spans="1:20" ht="43.2" hidden="1" x14ac:dyDescent="0.3">
      <c r="A2412">
        <v>2533</v>
      </c>
      <c r="B2412" s="3" t="s">
        <v>2532</v>
      </c>
      <c r="C2412" s="3" t="s">
        <v>6642</v>
      </c>
      <c r="D2412">
        <v>7500</v>
      </c>
      <c r="E2412">
        <v>8300</v>
      </c>
      <c r="F2412" t="s">
        <v>8218</v>
      </c>
      <c r="G2412" t="s">
        <v>8223</v>
      </c>
      <c r="H2412" t="s">
        <v>8245</v>
      </c>
      <c r="I2412">
        <v>1362160868</v>
      </c>
      <c r="J2412">
        <v>1359568911</v>
      </c>
      <c r="K2412" t="b">
        <v>0</v>
      </c>
      <c r="L2412">
        <v>136</v>
      </c>
      <c r="M2412" t="b">
        <v>1</v>
      </c>
      <c r="N2412" t="s">
        <v>8299</v>
      </c>
      <c r="O2412" s="5">
        <f>((E2412/D2412) *100)</f>
        <v>110.66666666666667</v>
      </c>
      <c r="P2412" s="6">
        <f>IF(L2412 = 0, 0, E2412/L2412)</f>
        <v>61.029411764705884</v>
      </c>
      <c r="Q2412" t="str">
        <f>MID(N2412,1,FIND("/",N2412,1)-1)</f>
        <v>music</v>
      </c>
      <c r="R2412" t="str">
        <f>MID(N2412,FIND("/",N2412,1)+1,LEN(N2412))</f>
        <v>classical music</v>
      </c>
      <c r="S2412" s="10">
        <f>(((J2412/60)/60)/24)+DATE(1970,1,1)+(-5/24)</f>
        <v>41304.542951388888</v>
      </c>
      <c r="T2412" s="10">
        <f>(((I2412/60)/60)/24)+DATE(1970,1,1)+(-5/24)</f>
        <v>41334.542453703703</v>
      </c>
    </row>
    <row r="2413" spans="1:20" ht="43.2" hidden="1" x14ac:dyDescent="0.3">
      <c r="A2413">
        <v>791</v>
      </c>
      <c r="B2413" s="3" t="s">
        <v>791</v>
      </c>
      <c r="C2413" s="3" t="s">
        <v>4900</v>
      </c>
      <c r="D2413">
        <v>7500</v>
      </c>
      <c r="E2413">
        <v>7790</v>
      </c>
      <c r="F2413" t="s">
        <v>8218</v>
      </c>
      <c r="G2413" t="s">
        <v>8223</v>
      </c>
      <c r="H2413" t="s">
        <v>8245</v>
      </c>
      <c r="I2413">
        <v>1384322340</v>
      </c>
      <c r="J2413">
        <v>1381430646</v>
      </c>
      <c r="K2413" t="b">
        <v>0</v>
      </c>
      <c r="L2413">
        <v>128</v>
      </c>
      <c r="M2413" t="b">
        <v>1</v>
      </c>
      <c r="N2413" t="s">
        <v>8275</v>
      </c>
      <c r="O2413" s="5">
        <f>((E2413/D2413) *100)</f>
        <v>103.86666666666666</v>
      </c>
      <c r="P2413" s="6">
        <f>IF(L2413 = 0, 0, E2413/L2413)</f>
        <v>60.859375</v>
      </c>
      <c r="Q2413" t="str">
        <f>MID(N2413,1,FIND("/",N2413,1)-1)</f>
        <v>music</v>
      </c>
      <c r="R2413" t="str">
        <f>MID(N2413,FIND("/",N2413,1)+1,LEN(N2413))</f>
        <v>rock</v>
      </c>
      <c r="S2413" s="10">
        <f>(((J2413/60)/60)/24)+DATE(1970,1,1)+(-5/24)</f>
        <v>41557.572291666664</v>
      </c>
      <c r="T2413" s="10">
        <f>(((I2413/60)/60)/24)+DATE(1970,1,1)+(-5/24)</f>
        <v>41591.040972222218</v>
      </c>
    </row>
    <row r="2414" spans="1:20" ht="43.2" hidden="1" x14ac:dyDescent="0.3">
      <c r="A2414">
        <v>1271</v>
      </c>
      <c r="B2414" s="3" t="s">
        <v>1271</v>
      </c>
      <c r="C2414" s="3" t="s">
        <v>5380</v>
      </c>
      <c r="D2414">
        <v>7500</v>
      </c>
      <c r="E2414">
        <v>7635</v>
      </c>
      <c r="F2414" t="s">
        <v>8218</v>
      </c>
      <c r="G2414" t="s">
        <v>8223</v>
      </c>
      <c r="H2414" t="s">
        <v>8245</v>
      </c>
      <c r="I2414">
        <v>1384363459</v>
      </c>
      <c r="J2414">
        <v>1381767859</v>
      </c>
      <c r="K2414" t="b">
        <v>1</v>
      </c>
      <c r="L2414">
        <v>31</v>
      </c>
      <c r="M2414" t="b">
        <v>1</v>
      </c>
      <c r="N2414" t="s">
        <v>8275</v>
      </c>
      <c r="O2414" s="5">
        <f>((E2414/D2414) *100)</f>
        <v>101.8</v>
      </c>
      <c r="P2414" s="6">
        <f>IF(L2414 = 0, 0, E2414/L2414)</f>
        <v>246.29032258064515</v>
      </c>
      <c r="Q2414" t="str">
        <f>MID(N2414,1,FIND("/",N2414,1)-1)</f>
        <v>music</v>
      </c>
      <c r="R2414" t="str">
        <f>MID(N2414,FIND("/",N2414,1)+1,LEN(N2414))</f>
        <v>rock</v>
      </c>
      <c r="S2414" s="10">
        <f>(((J2414/60)/60)/24)+DATE(1970,1,1)+(-5/24)</f>
        <v>41561.475219907406</v>
      </c>
      <c r="T2414" s="10">
        <f>(((I2414/60)/60)/24)+DATE(1970,1,1)+(-5/24)</f>
        <v>41591.516886574071</v>
      </c>
    </row>
    <row r="2415" spans="1:20" ht="43.2" hidden="1" x14ac:dyDescent="0.3">
      <c r="A2415">
        <v>1946</v>
      </c>
      <c r="B2415" s="3" t="s">
        <v>1946</v>
      </c>
      <c r="C2415" s="3" t="s">
        <v>6055</v>
      </c>
      <c r="D2415">
        <v>7500</v>
      </c>
      <c r="E2415">
        <v>11231</v>
      </c>
      <c r="F2415" t="s">
        <v>8218</v>
      </c>
      <c r="G2415" t="s">
        <v>8223</v>
      </c>
      <c r="H2415" t="s">
        <v>8245</v>
      </c>
      <c r="I2415">
        <v>1397961361</v>
      </c>
      <c r="J2415">
        <v>1392780961</v>
      </c>
      <c r="K2415" t="b">
        <v>1</v>
      </c>
      <c r="L2415">
        <v>70</v>
      </c>
      <c r="M2415" t="b">
        <v>1</v>
      </c>
      <c r="N2415" t="s">
        <v>8294</v>
      </c>
      <c r="O2415" s="5">
        <f>((E2415/D2415) *100)</f>
        <v>149.74666666666667</v>
      </c>
      <c r="P2415" s="6">
        <f>IF(L2415 = 0, 0, E2415/L2415)</f>
        <v>160.44285714285715</v>
      </c>
      <c r="Q2415" t="str">
        <f>MID(N2415,1,FIND("/",N2415,1)-1)</f>
        <v>technology</v>
      </c>
      <c r="R2415" t="str">
        <f>MID(N2415,FIND("/",N2415,1)+1,LEN(N2415))</f>
        <v>hardware</v>
      </c>
      <c r="S2415" s="10">
        <f>(((J2415/60)/60)/24)+DATE(1970,1,1)+(-5/24)</f>
        <v>41688.941678240735</v>
      </c>
      <c r="T2415" s="10">
        <f>(((I2415/60)/60)/24)+DATE(1970,1,1)+(-5/24)</f>
        <v>41748.900011574071</v>
      </c>
    </row>
    <row r="2416" spans="1:20" ht="57.6" hidden="1" x14ac:dyDescent="0.3">
      <c r="A2416">
        <v>3806</v>
      </c>
      <c r="B2416" s="3" t="s">
        <v>3802</v>
      </c>
      <c r="C2416" s="3" t="s">
        <v>7915</v>
      </c>
      <c r="D2416">
        <v>7500</v>
      </c>
      <c r="E2416">
        <v>5</v>
      </c>
      <c r="F2416" t="s">
        <v>8220</v>
      </c>
      <c r="G2416" t="s">
        <v>8225</v>
      </c>
      <c r="H2416" t="s">
        <v>8247</v>
      </c>
      <c r="I2416">
        <v>1404022381</v>
      </c>
      <c r="J2416">
        <v>1402294381</v>
      </c>
      <c r="K2416" t="b">
        <v>0</v>
      </c>
      <c r="L2416">
        <v>1</v>
      </c>
      <c r="M2416" t="b">
        <v>0</v>
      </c>
      <c r="N2416" t="s">
        <v>8304</v>
      </c>
      <c r="O2416" s="5">
        <f>((E2416/D2416) *100)</f>
        <v>6.6666666666666666E-2</v>
      </c>
      <c r="P2416" s="6">
        <f>IF(L2416 = 0, 0, E2416/L2416)</f>
        <v>5</v>
      </c>
      <c r="Q2416" t="str">
        <f>MID(N2416,1,FIND("/",N2416,1)-1)</f>
        <v>theater</v>
      </c>
      <c r="R2416" t="str">
        <f>MID(N2416,FIND("/",N2416,1)+1,LEN(N2416))</f>
        <v>musical</v>
      </c>
      <c r="S2416" s="10">
        <f>(((J2416/60)/60)/24)+DATE(1970,1,1)+(-5/24)</f>
        <v>41799.050706018512</v>
      </c>
      <c r="T2416" s="10">
        <f>(((I2416/60)/60)/24)+DATE(1970,1,1)+(-5/24)</f>
        <v>41819.050706018512</v>
      </c>
    </row>
    <row r="2417" spans="1:20" ht="43.2" hidden="1" x14ac:dyDescent="0.3">
      <c r="A2417">
        <v>1981</v>
      </c>
      <c r="B2417" s="3" t="s">
        <v>1981</v>
      </c>
      <c r="C2417" s="3" t="s">
        <v>6090</v>
      </c>
      <c r="D2417">
        <v>7500</v>
      </c>
      <c r="E2417">
        <v>381</v>
      </c>
      <c r="F2417" t="s">
        <v>8220</v>
      </c>
      <c r="G2417" t="s">
        <v>8228</v>
      </c>
      <c r="H2417" t="s">
        <v>8250</v>
      </c>
      <c r="I2417">
        <v>1404926665</v>
      </c>
      <c r="J2417">
        <v>1402334665</v>
      </c>
      <c r="K2417" t="b">
        <v>0</v>
      </c>
      <c r="L2417">
        <v>12</v>
      </c>
      <c r="M2417" t="b">
        <v>0</v>
      </c>
      <c r="N2417" t="s">
        <v>8295</v>
      </c>
      <c r="O2417" s="5">
        <f>((E2417/D2417) *100)</f>
        <v>5.08</v>
      </c>
      <c r="P2417" s="6">
        <f>IF(L2417 = 0, 0, E2417/L2417)</f>
        <v>31.75</v>
      </c>
      <c r="Q2417" t="str">
        <f>MID(N2417,1,FIND("/",N2417,1)-1)</f>
        <v>photography</v>
      </c>
      <c r="R2417" t="str">
        <f>MID(N2417,FIND("/",N2417,1)+1,LEN(N2417))</f>
        <v>people</v>
      </c>
      <c r="S2417" s="10">
        <f>(((J2417/60)/60)/24)+DATE(1970,1,1)+(-5/24)</f>
        <v>41799.516956018517</v>
      </c>
      <c r="T2417" s="10">
        <f>(((I2417/60)/60)/24)+DATE(1970,1,1)+(-5/24)</f>
        <v>41829.516956018517</v>
      </c>
    </row>
    <row r="2418" spans="1:20" ht="57.6" hidden="1" x14ac:dyDescent="0.3">
      <c r="A2418">
        <v>3966</v>
      </c>
      <c r="B2418" s="3" t="s">
        <v>3962</v>
      </c>
      <c r="C2418" s="3" t="s">
        <v>8072</v>
      </c>
      <c r="D2418">
        <v>7500</v>
      </c>
      <c r="E2418">
        <v>45</v>
      </c>
      <c r="F2418" t="s">
        <v>8220</v>
      </c>
      <c r="G2418" t="s">
        <v>8223</v>
      </c>
      <c r="H2418" t="s">
        <v>8245</v>
      </c>
      <c r="I2418">
        <v>1406170740</v>
      </c>
      <c r="J2418">
        <v>1402506278</v>
      </c>
      <c r="K2418" t="b">
        <v>0</v>
      </c>
      <c r="L2418">
        <v>2</v>
      </c>
      <c r="M2418" t="b">
        <v>0</v>
      </c>
      <c r="N2418" t="s">
        <v>8270</v>
      </c>
      <c r="O2418" s="5">
        <f>((E2418/D2418) *100)</f>
        <v>0.6</v>
      </c>
      <c r="P2418" s="6">
        <f>IF(L2418 = 0, 0, E2418/L2418)</f>
        <v>22.5</v>
      </c>
      <c r="Q2418" t="str">
        <f>MID(N2418,1,FIND("/",N2418,1)-1)</f>
        <v>theater</v>
      </c>
      <c r="R2418" t="str">
        <f>MID(N2418,FIND("/",N2418,1)+1,LEN(N2418))</f>
        <v>plays</v>
      </c>
      <c r="S2418" s="10">
        <f>(((J2418/60)/60)/24)+DATE(1970,1,1)+(-5/24)</f>
        <v>41801.503217592588</v>
      </c>
      <c r="T2418" s="10">
        <f>(((I2418/60)/60)/24)+DATE(1970,1,1)+(-5/24)</f>
        <v>41843.915972222218</v>
      </c>
    </row>
    <row r="2419" spans="1:20" ht="43.2" hidden="1" x14ac:dyDescent="0.3">
      <c r="A2419">
        <v>3880</v>
      </c>
      <c r="B2419" s="3" t="s">
        <v>3876</v>
      </c>
      <c r="C2419" s="3" t="s">
        <v>7988</v>
      </c>
      <c r="D2419">
        <v>7500</v>
      </c>
      <c r="E2419">
        <v>980</v>
      </c>
      <c r="F2419" t="s">
        <v>8219</v>
      </c>
      <c r="G2419" t="s">
        <v>8224</v>
      </c>
      <c r="H2419" t="s">
        <v>8246</v>
      </c>
      <c r="I2419">
        <v>1406761200</v>
      </c>
      <c r="J2419">
        <v>1403724820</v>
      </c>
      <c r="K2419" t="b">
        <v>0</v>
      </c>
      <c r="L2419">
        <v>17</v>
      </c>
      <c r="M2419" t="b">
        <v>0</v>
      </c>
      <c r="N2419" t="s">
        <v>8304</v>
      </c>
      <c r="O2419" s="5">
        <f>((E2419/D2419) *100)</f>
        <v>13.066666666666665</v>
      </c>
      <c r="P2419" s="6">
        <f>IF(L2419 = 0, 0, E2419/L2419)</f>
        <v>57.647058823529413</v>
      </c>
      <c r="Q2419" t="str">
        <f>MID(N2419,1,FIND("/",N2419,1)-1)</f>
        <v>theater</v>
      </c>
      <c r="R2419" t="str">
        <f>MID(N2419,FIND("/",N2419,1)+1,LEN(N2419))</f>
        <v>musical</v>
      </c>
      <c r="S2419" s="10">
        <f>(((J2419/60)/60)/24)+DATE(1970,1,1)+(-5/24)</f>
        <v>41815.606712962959</v>
      </c>
      <c r="T2419" s="10">
        <f>(((I2419/60)/60)/24)+DATE(1970,1,1)+(-5/24)</f>
        <v>41850.75</v>
      </c>
    </row>
    <row r="2420" spans="1:20" hidden="1" x14ac:dyDescent="0.3">
      <c r="A2420">
        <v>1366</v>
      </c>
      <c r="B2420" s="3" t="s">
        <v>1366</v>
      </c>
      <c r="C2420" s="3" t="s">
        <v>5475</v>
      </c>
      <c r="D2420">
        <v>7500</v>
      </c>
      <c r="E2420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8275</v>
      </c>
      <c r="O2420" s="5">
        <f>((E2420/D2420) *100)</f>
        <v>126.48920000000001</v>
      </c>
      <c r="P2420" s="6">
        <f>IF(L2420 = 0, 0, E2420/L2420)</f>
        <v>64.535306122448986</v>
      </c>
      <c r="Q2420" t="str">
        <f>MID(N2420,1,FIND("/",N2420,1)-1)</f>
        <v>music</v>
      </c>
      <c r="R2420" t="str">
        <f>MID(N2420,FIND("/",N2420,1)+1,LEN(N2420))</f>
        <v>rock</v>
      </c>
      <c r="S2420" s="10">
        <f>(((J2420/60)/60)/24)+DATE(1970,1,1)+(-5/24)</f>
        <v>41924.787766203699</v>
      </c>
      <c r="T2420" s="10">
        <f>(((I2420/60)/60)/24)+DATE(1970,1,1)+(-5/24)</f>
        <v>41969.829432870371</v>
      </c>
    </row>
    <row r="2421" spans="1:20" ht="43.2" hidden="1" x14ac:dyDescent="0.3">
      <c r="A2421">
        <v>592</v>
      </c>
      <c r="B2421" s="3" t="s">
        <v>592</v>
      </c>
      <c r="C2421" s="3" t="s">
        <v>4701</v>
      </c>
      <c r="D2421">
        <v>7500</v>
      </c>
      <c r="E2421">
        <v>250</v>
      </c>
      <c r="F2421" t="s">
        <v>8220</v>
      </c>
      <c r="G2421" t="s">
        <v>8223</v>
      </c>
      <c r="H2421" t="s">
        <v>8245</v>
      </c>
      <c r="I2421">
        <v>1417584860</v>
      </c>
      <c r="J2421">
        <v>1414992860</v>
      </c>
      <c r="K2421" t="b">
        <v>0</v>
      </c>
      <c r="L2421">
        <v>1</v>
      </c>
      <c r="M2421" t="b">
        <v>0</v>
      </c>
      <c r="N2421" t="s">
        <v>8271</v>
      </c>
      <c r="O2421" s="5">
        <f>((E2421/D2421) *100)</f>
        <v>3.3333333333333335</v>
      </c>
      <c r="P2421" s="6">
        <f>IF(L2421 = 0, 0, E2421/L2421)</f>
        <v>250</v>
      </c>
      <c r="Q2421" t="str">
        <f>MID(N2421,1,FIND("/",N2421,1)-1)</f>
        <v>technology</v>
      </c>
      <c r="R2421" t="str">
        <f>MID(N2421,FIND("/",N2421,1)+1,LEN(N2421))</f>
        <v>web</v>
      </c>
      <c r="S2421" s="10">
        <f>(((J2421/60)/60)/24)+DATE(1970,1,1)+(-5/24)</f>
        <v>41946.023842592593</v>
      </c>
      <c r="T2421" s="10">
        <f>(((I2421/60)/60)/24)+DATE(1970,1,1)+(-5/24)</f>
        <v>41976.023842592585</v>
      </c>
    </row>
    <row r="2422" spans="1:20" ht="43.2" hidden="1" x14ac:dyDescent="0.3">
      <c r="A2422">
        <v>1158</v>
      </c>
      <c r="B2422" s="3" t="s">
        <v>1158</v>
      </c>
      <c r="C2422" s="3" t="s">
        <v>5267</v>
      </c>
      <c r="D2422">
        <v>7500</v>
      </c>
      <c r="E2422">
        <v>35</v>
      </c>
      <c r="F2422" t="s">
        <v>8220</v>
      </c>
      <c r="G2422" t="s">
        <v>8223</v>
      </c>
      <c r="H2422" t="s">
        <v>8245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8283</v>
      </c>
      <c r="O2422" s="5">
        <f>((E2422/D2422) *100)</f>
        <v>0.46666666666666673</v>
      </c>
      <c r="P2422" s="6">
        <f>IF(L2422 = 0, 0, E2422/L2422)</f>
        <v>11.666666666666666</v>
      </c>
      <c r="Q2422" t="str">
        <f>MID(N2422,1,FIND("/",N2422,1)-1)</f>
        <v>food</v>
      </c>
      <c r="R2422" t="str">
        <f>MID(N2422,FIND("/",N2422,1)+1,LEN(N2422))</f>
        <v>food trucks</v>
      </c>
      <c r="S2422" s="10">
        <f>(((J2422/60)/60)/24)+DATE(1970,1,1)+(-5/24)</f>
        <v>41951.883425925924</v>
      </c>
      <c r="T2422" s="10">
        <f>(((I2422/60)/60)/24)+DATE(1970,1,1)+(-5/24)</f>
        <v>41981.883425925924</v>
      </c>
    </row>
    <row r="2423" spans="1:20" ht="57.6" hidden="1" x14ac:dyDescent="0.3">
      <c r="A2423">
        <v>1587</v>
      </c>
      <c r="B2423" s="3" t="s">
        <v>1587</v>
      </c>
      <c r="C2423" s="3" t="s">
        <v>5696</v>
      </c>
      <c r="D2423">
        <v>7500</v>
      </c>
      <c r="E2423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8290</v>
      </c>
      <c r="O2423" s="5">
        <f>((E2423/D2423) *100)</f>
        <v>1.3333333333333334E-2</v>
      </c>
      <c r="P2423" s="6">
        <f>IF(L2423 = 0, 0, E2423/L2423)</f>
        <v>1</v>
      </c>
      <c r="Q2423" t="str">
        <f>MID(N2423,1,FIND("/",N2423,1)-1)</f>
        <v>photography</v>
      </c>
      <c r="R2423" t="str">
        <f>MID(N2423,FIND("/",N2423,1)+1,LEN(N2423))</f>
        <v>places</v>
      </c>
      <c r="S2423" s="10">
        <f>(((J2423/60)/60)/24)+DATE(1970,1,1)+(-5/24)</f>
        <v>41956.742650462962</v>
      </c>
      <c r="T2423" s="10">
        <f>(((I2423/60)/60)/24)+DATE(1970,1,1)+(-5/24)</f>
        <v>41986.742650462962</v>
      </c>
    </row>
    <row r="2424" spans="1:20" ht="28.8" hidden="1" x14ac:dyDescent="0.3">
      <c r="A2424">
        <v>2524</v>
      </c>
      <c r="B2424" s="3" t="s">
        <v>2523</v>
      </c>
      <c r="C2424" s="3" t="s">
        <v>6633</v>
      </c>
      <c r="D2424">
        <v>7500</v>
      </c>
      <c r="E2424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8299</v>
      </c>
      <c r="O2424" s="5">
        <f>((E2424/D2424) *100)</f>
        <v>101.6</v>
      </c>
      <c r="P2424" s="6">
        <f>IF(L2424 = 0, 0, E2424/L2424)</f>
        <v>177.2093023255814</v>
      </c>
      <c r="Q2424" t="str">
        <f>MID(N2424,1,FIND("/",N2424,1)-1)</f>
        <v>music</v>
      </c>
      <c r="R2424" t="str">
        <f>MID(N2424,FIND("/",N2424,1)+1,LEN(N2424))</f>
        <v>classical music</v>
      </c>
      <c r="S2424" s="10">
        <f>(((J2424/60)/60)/24)+DATE(1970,1,1)+(-5/24)</f>
        <v>41961.599039351851</v>
      </c>
      <c r="T2424" s="10">
        <f>(((I2424/60)/60)/24)+DATE(1970,1,1)+(-5/24)</f>
        <v>41993.979166666664</v>
      </c>
    </row>
    <row r="2425" spans="1:20" ht="43.2" hidden="1" x14ac:dyDescent="0.3">
      <c r="A2425">
        <v>2263</v>
      </c>
      <c r="B2425" s="3" t="s">
        <v>2263</v>
      </c>
      <c r="C2425" s="3" t="s">
        <v>6372</v>
      </c>
      <c r="D2425">
        <v>7500</v>
      </c>
      <c r="E2425">
        <v>8666</v>
      </c>
      <c r="F2425" t="s">
        <v>8218</v>
      </c>
      <c r="G2425" t="s">
        <v>8234</v>
      </c>
      <c r="H2425" t="s">
        <v>8254</v>
      </c>
      <c r="I2425">
        <v>1422734313</v>
      </c>
      <c r="J2425">
        <v>1420919913</v>
      </c>
      <c r="K2425" t="b">
        <v>0</v>
      </c>
      <c r="L2425">
        <v>60</v>
      </c>
      <c r="M2425" t="b">
        <v>1</v>
      </c>
      <c r="N2425" t="s">
        <v>8296</v>
      </c>
      <c r="O2425" s="5">
        <f>((E2425/D2425) *100)</f>
        <v>115.54666666666667</v>
      </c>
      <c r="P2425" s="6">
        <f>IF(L2425 = 0, 0, E2425/L2425)</f>
        <v>144.43333333333334</v>
      </c>
      <c r="Q2425" t="str">
        <f>MID(N2425,1,FIND("/",N2425,1)-1)</f>
        <v>games</v>
      </c>
      <c r="R2425" t="str">
        <f>MID(N2425,FIND("/",N2425,1)+1,LEN(N2425))</f>
        <v>tabletop games</v>
      </c>
      <c r="S2425" s="10">
        <f>(((J2425/60)/60)/24)+DATE(1970,1,1)+(-5/24)</f>
        <v>42014.623993055553</v>
      </c>
      <c r="T2425" s="10">
        <f>(((I2425/60)/60)/24)+DATE(1970,1,1)+(-5/24)</f>
        <v>42035.623993055553</v>
      </c>
    </row>
    <row r="2426" spans="1:20" ht="43.2" hidden="1" x14ac:dyDescent="0.3">
      <c r="A2426">
        <v>144</v>
      </c>
      <c r="B2426" s="3" t="s">
        <v>145</v>
      </c>
      <c r="C2426" s="3" t="s">
        <v>4253</v>
      </c>
      <c r="D2426">
        <v>7500</v>
      </c>
      <c r="E2426">
        <v>2070</v>
      </c>
      <c r="F2426" t="s">
        <v>8219</v>
      </c>
      <c r="G2426" t="s">
        <v>8228</v>
      </c>
      <c r="H2426" t="s">
        <v>8250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8266</v>
      </c>
      <c r="O2426" s="5">
        <f>((E2426/D2426) *100)</f>
        <v>27.6</v>
      </c>
      <c r="P2426" s="6">
        <f>IF(L2426 = 0, 0, E2426/L2426)</f>
        <v>55.945945945945944</v>
      </c>
      <c r="Q2426" t="str">
        <f>MID(N2426,1,FIND("/",N2426,1)-1)</f>
        <v>film &amp; video</v>
      </c>
      <c r="R2426" t="str">
        <f>MID(N2426,FIND("/",N2426,1)+1,LEN(N2426))</f>
        <v>science fiction</v>
      </c>
      <c r="S2426" s="10">
        <f>(((J2426/60)/60)/24)+DATE(1970,1,1)+(-5/24)</f>
        <v>42047.554074074076</v>
      </c>
      <c r="T2426" s="10">
        <f>(((I2426/60)/60)/24)+DATE(1970,1,1)+(-5/24)</f>
        <v>42107.512407407405</v>
      </c>
    </row>
    <row r="2427" spans="1:20" ht="43.2" hidden="1" x14ac:dyDescent="0.3">
      <c r="A2427">
        <v>1365</v>
      </c>
      <c r="B2427" s="3" t="s">
        <v>1365</v>
      </c>
      <c r="C2427" s="3" t="s">
        <v>5474</v>
      </c>
      <c r="D2427">
        <v>7500</v>
      </c>
      <c r="E2427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8275</v>
      </c>
      <c r="O2427" s="5">
        <f>((E2427/D2427) *100)</f>
        <v>100.26666666666667</v>
      </c>
      <c r="P2427" s="6">
        <f>IF(L2427 = 0, 0, E2427/L2427)</f>
        <v>81.739130434782609</v>
      </c>
      <c r="Q2427" t="str">
        <f>MID(N2427,1,FIND("/",N2427,1)-1)</f>
        <v>music</v>
      </c>
      <c r="R2427" t="str">
        <f>MID(N2427,FIND("/",N2427,1)+1,LEN(N2427))</f>
        <v>rock</v>
      </c>
      <c r="S2427" s="10">
        <f>(((J2427/60)/60)/24)+DATE(1970,1,1)+(-5/24)</f>
        <v>42049.524907407402</v>
      </c>
      <c r="T2427" s="10">
        <f>(((I2427/60)/60)/24)+DATE(1970,1,1)+(-5/24)</f>
        <v>42079.483240740738</v>
      </c>
    </row>
    <row r="2428" spans="1:20" ht="43.2" hidden="1" x14ac:dyDescent="0.3">
      <c r="A2428">
        <v>398</v>
      </c>
      <c r="B2428" s="3" t="s">
        <v>398</v>
      </c>
      <c r="C2428" s="3" t="s">
        <v>4507</v>
      </c>
      <c r="D2428">
        <v>7500</v>
      </c>
      <c r="E2428">
        <v>9387</v>
      </c>
      <c r="F2428" t="s">
        <v>8218</v>
      </c>
      <c r="G2428" t="s">
        <v>8223</v>
      </c>
      <c r="H2428" t="s">
        <v>8245</v>
      </c>
      <c r="I2428">
        <v>1430334126</v>
      </c>
      <c r="J2428">
        <v>1426446126</v>
      </c>
      <c r="K2428" t="b">
        <v>0</v>
      </c>
      <c r="L2428">
        <v>67</v>
      </c>
      <c r="M2428" t="b">
        <v>1</v>
      </c>
      <c r="N2428" t="s">
        <v>8268</v>
      </c>
      <c r="O2428" s="5">
        <f>((E2428/D2428) *100)</f>
        <v>125.16000000000001</v>
      </c>
      <c r="P2428" s="6">
        <f>IF(L2428 = 0, 0, E2428/L2428)</f>
        <v>140.1044776119403</v>
      </c>
      <c r="Q2428" t="str">
        <f>MID(N2428,1,FIND("/",N2428,1)-1)</f>
        <v>film &amp; video</v>
      </c>
      <c r="R2428" t="str">
        <f>MID(N2428,FIND("/",N2428,1)+1,LEN(N2428))</f>
        <v>documentary</v>
      </c>
      <c r="S2428" s="10">
        <f>(((J2428/60)/60)/24)+DATE(1970,1,1)+(-5/24)</f>
        <v>42078.584791666661</v>
      </c>
      <c r="T2428" s="10">
        <f>(((I2428/60)/60)/24)+DATE(1970,1,1)+(-5/24)</f>
        <v>42123.584791666661</v>
      </c>
    </row>
    <row r="2429" spans="1:20" ht="28.8" hidden="1" x14ac:dyDescent="0.3">
      <c r="A2429">
        <v>2729</v>
      </c>
      <c r="B2429" s="3" t="s">
        <v>2728</v>
      </c>
      <c r="C2429" s="3" t="s">
        <v>6838</v>
      </c>
      <c r="D2429">
        <v>7500</v>
      </c>
      <c r="E2429">
        <v>7833</v>
      </c>
      <c r="F2429" t="s">
        <v>8218</v>
      </c>
      <c r="G2429" t="s">
        <v>8223</v>
      </c>
      <c r="H2429" t="s">
        <v>8245</v>
      </c>
      <c r="I2429">
        <v>1430459197</v>
      </c>
      <c r="J2429">
        <v>1427867197</v>
      </c>
      <c r="K2429" t="b">
        <v>0</v>
      </c>
      <c r="L2429">
        <v>23</v>
      </c>
      <c r="M2429" t="b">
        <v>1</v>
      </c>
      <c r="N2429" t="s">
        <v>8294</v>
      </c>
      <c r="O2429" s="5">
        <f>((E2429/D2429) *100)</f>
        <v>104.44</v>
      </c>
      <c r="P2429" s="6">
        <f>IF(L2429 = 0, 0, E2429/L2429)</f>
        <v>340.56521739130437</v>
      </c>
      <c r="Q2429" t="str">
        <f>MID(N2429,1,FIND("/",N2429,1)-1)</f>
        <v>technology</v>
      </c>
      <c r="R2429" t="str">
        <f>MID(N2429,FIND("/",N2429,1)+1,LEN(N2429))</f>
        <v>hardware</v>
      </c>
      <c r="S2429" s="10">
        <f>(((J2429/60)/60)/24)+DATE(1970,1,1)+(-5/24)</f>
        <v>42095.032372685186</v>
      </c>
      <c r="T2429" s="10">
        <f>(((I2429/60)/60)/24)+DATE(1970,1,1)+(-5/24)</f>
        <v>42125.032372685186</v>
      </c>
    </row>
    <row r="2430" spans="1:20" ht="43.2" hidden="1" x14ac:dyDescent="0.3">
      <c r="A2430">
        <v>2845</v>
      </c>
      <c r="B2430" s="3" t="s">
        <v>2844</v>
      </c>
      <c r="C2430" s="3" t="s">
        <v>6954</v>
      </c>
      <c r="D2430">
        <v>7500</v>
      </c>
      <c r="E2430">
        <v>2366</v>
      </c>
      <c r="F2430" t="s">
        <v>8220</v>
      </c>
      <c r="G2430" t="s">
        <v>8223</v>
      </c>
      <c r="H2430" t="s">
        <v>8245</v>
      </c>
      <c r="I2430">
        <v>1433723033</v>
      </c>
      <c r="J2430">
        <v>1428539033</v>
      </c>
      <c r="K2430" t="b">
        <v>0</v>
      </c>
      <c r="L2430">
        <v>39</v>
      </c>
      <c r="M2430" t="b">
        <v>0</v>
      </c>
      <c r="N2430" t="s">
        <v>8270</v>
      </c>
      <c r="O2430" s="5">
        <f>((E2430/D2430) *100)</f>
        <v>31.546666666666667</v>
      </c>
      <c r="P2430" s="6">
        <f>IF(L2430 = 0, 0, E2430/L2430)</f>
        <v>60.666666666666664</v>
      </c>
      <c r="Q2430" t="str">
        <f>MID(N2430,1,FIND("/",N2430,1)-1)</f>
        <v>theater</v>
      </c>
      <c r="R2430" t="str">
        <f>MID(N2430,FIND("/",N2430,1)+1,LEN(N2430))</f>
        <v>plays</v>
      </c>
      <c r="S2430" s="10">
        <f>(((J2430/60)/60)/24)+DATE(1970,1,1)+(-5/24)</f>
        <v>42102.808252314811</v>
      </c>
      <c r="T2430" s="10">
        <f>(((I2430/60)/60)/24)+DATE(1970,1,1)+(-5/24)</f>
        <v>42162.808252314811</v>
      </c>
    </row>
    <row r="2431" spans="1:20" ht="43.2" hidden="1" x14ac:dyDescent="0.3">
      <c r="A2431">
        <v>1186</v>
      </c>
      <c r="B2431" s="3" t="s">
        <v>1186</v>
      </c>
      <c r="C2431" s="3" t="s">
        <v>5295</v>
      </c>
      <c r="D2431">
        <v>7500</v>
      </c>
      <c r="E2431">
        <v>8005</v>
      </c>
      <c r="F2431" t="s">
        <v>8218</v>
      </c>
      <c r="G2431" t="s">
        <v>8224</v>
      </c>
      <c r="H2431" t="s">
        <v>8246</v>
      </c>
      <c r="I2431">
        <v>1433198520</v>
      </c>
      <c r="J2431">
        <v>1430340195</v>
      </c>
      <c r="K2431" t="b">
        <v>0</v>
      </c>
      <c r="L2431">
        <v>123</v>
      </c>
      <c r="M2431" t="b">
        <v>1</v>
      </c>
      <c r="N2431" t="s">
        <v>8284</v>
      </c>
      <c r="O2431" s="5">
        <f>((E2431/D2431) *100)</f>
        <v>106.73333333333332</v>
      </c>
      <c r="P2431" s="6">
        <f>IF(L2431 = 0, 0, E2431/L2431)</f>
        <v>65.081300813008127</v>
      </c>
      <c r="Q2431" t="str">
        <f>MID(N2431,1,FIND("/",N2431,1)-1)</f>
        <v>photography</v>
      </c>
      <c r="R2431" t="str">
        <f>MID(N2431,FIND("/",N2431,1)+1,LEN(N2431))</f>
        <v>photobooks</v>
      </c>
      <c r="S2431" s="10">
        <f>(((J2431/60)/60)/24)+DATE(1970,1,1)+(-5/24)</f>
        <v>42123.655034722215</v>
      </c>
      <c r="T2431" s="10">
        <f>(((I2431/60)/60)/24)+DATE(1970,1,1)+(-5/24)</f>
        <v>42156.737499999996</v>
      </c>
    </row>
    <row r="2432" spans="1:20" ht="57.6" hidden="1" x14ac:dyDescent="0.3">
      <c r="A2432">
        <v>3712</v>
      </c>
      <c r="B2432" s="3" t="s">
        <v>3708</v>
      </c>
      <c r="C2432" s="3" t="s">
        <v>7821</v>
      </c>
      <c r="D2432">
        <v>7500</v>
      </c>
      <c r="E2432">
        <v>11530</v>
      </c>
      <c r="F2432" t="s">
        <v>8218</v>
      </c>
      <c r="G2432" t="s">
        <v>8223</v>
      </c>
      <c r="H2432" t="s">
        <v>8245</v>
      </c>
      <c r="I2432">
        <v>1433055540</v>
      </c>
      <c r="J2432">
        <v>1431230867</v>
      </c>
      <c r="K2432" t="b">
        <v>0</v>
      </c>
      <c r="L2432">
        <v>104</v>
      </c>
      <c r="M2432" t="b">
        <v>1</v>
      </c>
      <c r="N2432" t="s">
        <v>8270</v>
      </c>
      <c r="O2432" s="5">
        <f>((E2432/D2432) *100)</f>
        <v>153.73333333333335</v>
      </c>
      <c r="P2432" s="6">
        <f>IF(L2432 = 0, 0, E2432/L2432)</f>
        <v>110.86538461538461</v>
      </c>
      <c r="Q2432" t="str">
        <f>MID(N2432,1,FIND("/",N2432,1)-1)</f>
        <v>theater</v>
      </c>
      <c r="R2432" t="str">
        <f>MID(N2432,FIND("/",N2432,1)+1,LEN(N2432))</f>
        <v>plays</v>
      </c>
      <c r="S2432" s="10">
        <f>(((J2432/60)/60)/24)+DATE(1970,1,1)+(-5/24)</f>
        <v>42133.963738425926</v>
      </c>
      <c r="T2432" s="10">
        <f>(((I2432/60)/60)/24)+DATE(1970,1,1)+(-5/24)</f>
        <v>42155.082638888889</v>
      </c>
    </row>
    <row r="2433" spans="1:20" ht="43.2" hidden="1" x14ac:dyDescent="0.3">
      <c r="A2433">
        <v>2359</v>
      </c>
      <c r="B2433" s="3" t="s">
        <v>2359</v>
      </c>
      <c r="C2433" s="3" t="s">
        <v>6468</v>
      </c>
      <c r="D2433">
        <v>7500</v>
      </c>
      <c r="E2433">
        <v>1101</v>
      </c>
      <c r="F2433" t="s">
        <v>8219</v>
      </c>
      <c r="G2433" t="s">
        <v>8223</v>
      </c>
      <c r="H2433" t="s">
        <v>8245</v>
      </c>
      <c r="I2433">
        <v>1438616124</v>
      </c>
      <c r="J2433">
        <v>1433432124</v>
      </c>
      <c r="K2433" t="b">
        <v>0</v>
      </c>
      <c r="L2433">
        <v>3</v>
      </c>
      <c r="M2433" t="b">
        <v>0</v>
      </c>
      <c r="N2433" t="s">
        <v>8271</v>
      </c>
      <c r="O2433" s="5">
        <f>((E2433/D2433) *100)</f>
        <v>14.680000000000001</v>
      </c>
      <c r="P2433" s="6">
        <f>IF(L2433 = 0, 0, E2433/L2433)</f>
        <v>367</v>
      </c>
      <c r="Q2433" t="str">
        <f>MID(N2433,1,FIND("/",N2433,1)-1)</f>
        <v>technology</v>
      </c>
      <c r="R2433" t="str">
        <f>MID(N2433,FIND("/",N2433,1)+1,LEN(N2433))</f>
        <v>web</v>
      </c>
      <c r="S2433" s="10">
        <f>(((J2433/60)/60)/24)+DATE(1970,1,1)+(-5/24)</f>
        <v>42159.441249999996</v>
      </c>
      <c r="T2433" s="10">
        <f>(((I2433/60)/60)/24)+DATE(1970,1,1)+(-5/24)</f>
        <v>42219.441249999996</v>
      </c>
    </row>
    <row r="2434" spans="1:20" hidden="1" x14ac:dyDescent="0.3">
      <c r="A2434">
        <v>589</v>
      </c>
      <c r="B2434" s="3" t="s">
        <v>589</v>
      </c>
      <c r="C2434" s="3" t="s">
        <v>4698</v>
      </c>
      <c r="D2434">
        <v>7500</v>
      </c>
      <c r="E2434">
        <v>1</v>
      </c>
      <c r="F2434" t="s">
        <v>8220</v>
      </c>
      <c r="G2434" t="s">
        <v>8223</v>
      </c>
      <c r="H2434" t="s">
        <v>8245</v>
      </c>
      <c r="I2434">
        <v>1436366699</v>
      </c>
      <c r="J2434">
        <v>1435070699</v>
      </c>
      <c r="K2434" t="b">
        <v>0</v>
      </c>
      <c r="L2434">
        <v>1</v>
      </c>
      <c r="M2434" t="b">
        <v>0</v>
      </c>
      <c r="N2434" t="s">
        <v>8271</v>
      </c>
      <c r="O2434" s="5">
        <f>((E2434/D2434) *100)</f>
        <v>1.3333333333333334E-2</v>
      </c>
      <c r="P2434" s="6">
        <f>IF(L2434 = 0, 0, E2434/L2434)</f>
        <v>1</v>
      </c>
      <c r="Q2434" t="str">
        <f>MID(N2434,1,FIND("/",N2434,1)-1)</f>
        <v>technology</v>
      </c>
      <c r="R2434" t="str">
        <f>MID(N2434,FIND("/",N2434,1)+1,LEN(N2434))</f>
        <v>web</v>
      </c>
      <c r="S2434" s="10">
        <f>(((J2434/60)/60)/24)+DATE(1970,1,1)+(-5/24)</f>
        <v>42178.406238425923</v>
      </c>
      <c r="T2434" s="10">
        <f>(((I2434/60)/60)/24)+DATE(1970,1,1)+(-5/24)</f>
        <v>42193.406238425923</v>
      </c>
    </row>
    <row r="2435" spans="1:20" ht="28.8" hidden="1" x14ac:dyDescent="0.3">
      <c r="A2435">
        <v>2441</v>
      </c>
      <c r="B2435" s="3" t="s">
        <v>2441</v>
      </c>
      <c r="C2435" s="3" t="s">
        <v>6550</v>
      </c>
      <c r="D2435">
        <v>7500</v>
      </c>
      <c r="E2435">
        <v>8091</v>
      </c>
      <c r="F2435" t="s">
        <v>8218</v>
      </c>
      <c r="G2435" t="s">
        <v>8223</v>
      </c>
      <c r="H2435" t="s">
        <v>8245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8297</v>
      </c>
      <c r="O2435" s="5">
        <f>((E2435/D2435) *100)</f>
        <v>107.88</v>
      </c>
      <c r="P2435" s="6">
        <f>IF(L2435 = 0, 0, E2435/L2435)</f>
        <v>74.22935779816514</v>
      </c>
      <c r="Q2435" t="str">
        <f>MID(N2435,1,FIND("/",N2435,1)-1)</f>
        <v>food</v>
      </c>
      <c r="R2435" t="str">
        <f>MID(N2435,FIND("/",N2435,1)+1,LEN(N2435))</f>
        <v>small batch</v>
      </c>
      <c r="S2435" s="10">
        <f>(((J2435/60)/60)/24)+DATE(1970,1,1)+(-5/24)</f>
        <v>42186.917291666665</v>
      </c>
      <c r="T2435" s="10">
        <f>(((I2435/60)/60)/24)+DATE(1970,1,1)+(-5/24)</f>
        <v>42207.999305555553</v>
      </c>
    </row>
    <row r="2436" spans="1:20" ht="43.2" hidden="1" x14ac:dyDescent="0.3">
      <c r="A2436">
        <v>1534</v>
      </c>
      <c r="B2436" s="3" t="s">
        <v>1534</v>
      </c>
      <c r="C2436" s="3" t="s">
        <v>5643</v>
      </c>
      <c r="D2436">
        <v>7500</v>
      </c>
      <c r="E2436">
        <v>31330</v>
      </c>
      <c r="F2436" t="s">
        <v>8218</v>
      </c>
      <c r="G2436" t="s">
        <v>8223</v>
      </c>
      <c r="H2436" t="s">
        <v>8245</v>
      </c>
      <c r="I2436">
        <v>1441383062</v>
      </c>
      <c r="J2436">
        <v>1438791062</v>
      </c>
      <c r="K2436" t="b">
        <v>1</v>
      </c>
      <c r="L2436">
        <v>369</v>
      </c>
      <c r="M2436" t="b">
        <v>1</v>
      </c>
      <c r="N2436" t="s">
        <v>8284</v>
      </c>
      <c r="O2436" s="5">
        <f>((E2436/D2436) *100)</f>
        <v>417.73333333333335</v>
      </c>
      <c r="P2436" s="6">
        <f>IF(L2436 = 0, 0, E2436/L2436)</f>
        <v>84.905149051490511</v>
      </c>
      <c r="Q2436" t="str">
        <f>MID(N2436,1,FIND("/",N2436,1)-1)</f>
        <v>photography</v>
      </c>
      <c r="R2436" t="str">
        <f>MID(N2436,FIND("/",N2436,1)+1,LEN(N2436))</f>
        <v>photobooks</v>
      </c>
      <c r="S2436" s="10">
        <f>(((J2436/60)/60)/24)+DATE(1970,1,1)+(-5/24)</f>
        <v>42221.465995370374</v>
      </c>
      <c r="T2436" s="10">
        <f>(((I2436/60)/60)/24)+DATE(1970,1,1)+(-5/24)</f>
        <v>42251.465995370374</v>
      </c>
    </row>
    <row r="2437" spans="1:20" ht="43.2" hidden="1" x14ac:dyDescent="0.3">
      <c r="A2437">
        <v>2898</v>
      </c>
      <c r="B2437" s="3" t="s">
        <v>2897</v>
      </c>
      <c r="C2437" s="3" t="s">
        <v>7007</v>
      </c>
      <c r="D2437">
        <v>7500</v>
      </c>
      <c r="E2437">
        <v>316</v>
      </c>
      <c r="F2437" t="s">
        <v>8220</v>
      </c>
      <c r="G2437" t="s">
        <v>8223</v>
      </c>
      <c r="H2437" t="s">
        <v>8245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8270</v>
      </c>
      <c r="O2437" s="5">
        <f>((E2437/D2437) *100)</f>
        <v>4.2133333333333338</v>
      </c>
      <c r="P2437" s="6">
        <f>IF(L2437 = 0, 0, E2437/L2437)</f>
        <v>26.333333333333332</v>
      </c>
      <c r="Q2437" t="str">
        <f>MID(N2437,1,FIND("/",N2437,1)-1)</f>
        <v>theater</v>
      </c>
      <c r="R2437" t="str">
        <f>MID(N2437,FIND("/",N2437,1)+1,LEN(N2437))</f>
        <v>plays</v>
      </c>
      <c r="S2437" s="10">
        <f>(((J2437/60)/60)/24)+DATE(1970,1,1)+(-5/24)</f>
        <v>42278.456631944442</v>
      </c>
      <c r="T2437" s="10">
        <f>(((I2437/60)/60)/24)+DATE(1970,1,1)+(-5/24)</f>
        <v>42308.456631944442</v>
      </c>
    </row>
    <row r="2438" spans="1:20" ht="57.6" hidden="1" x14ac:dyDescent="0.3">
      <c r="A2438">
        <v>547</v>
      </c>
      <c r="B2438" s="3" t="s">
        <v>547</v>
      </c>
      <c r="C2438" s="3" t="s">
        <v>4656</v>
      </c>
      <c r="D2438">
        <v>7500</v>
      </c>
      <c r="E2438">
        <v>0</v>
      </c>
      <c r="F2438" t="s">
        <v>8220</v>
      </c>
      <c r="G2438" t="s">
        <v>8224</v>
      </c>
      <c r="H2438" t="s">
        <v>8246</v>
      </c>
      <c r="I2438">
        <v>1455122564</v>
      </c>
      <c r="J2438">
        <v>1452530564</v>
      </c>
      <c r="K2438" t="b">
        <v>0</v>
      </c>
      <c r="L2438">
        <v>0</v>
      </c>
      <c r="M2438" t="b">
        <v>0</v>
      </c>
      <c r="N2438" t="s">
        <v>8271</v>
      </c>
      <c r="O2438" s="5">
        <f>((E2438/D2438) *100)</f>
        <v>0</v>
      </c>
      <c r="P2438" s="6">
        <f>IF(L2438 = 0, 0, E2438/L2438)</f>
        <v>0</v>
      </c>
      <c r="Q2438" t="str">
        <f>MID(N2438,1,FIND("/",N2438,1)-1)</f>
        <v>technology</v>
      </c>
      <c r="R2438" t="str">
        <f>MID(N2438,FIND("/",N2438,1)+1,LEN(N2438))</f>
        <v>web</v>
      </c>
      <c r="S2438" s="10">
        <f>(((J2438/60)/60)/24)+DATE(1970,1,1)+(-5/24)</f>
        <v>42380.488009259258</v>
      </c>
      <c r="T2438" s="10">
        <f>(((I2438/60)/60)/24)+DATE(1970,1,1)+(-5/24)</f>
        <v>42410.488009259258</v>
      </c>
    </row>
    <row r="2439" spans="1:20" ht="57.6" hidden="1" x14ac:dyDescent="0.3">
      <c r="A2439">
        <v>942</v>
      </c>
      <c r="B2439" s="3" t="s">
        <v>942</v>
      </c>
      <c r="C2439" s="3" t="s">
        <v>5051</v>
      </c>
      <c r="D2439">
        <v>7500</v>
      </c>
      <c r="E2439">
        <v>668</v>
      </c>
      <c r="F2439" t="s">
        <v>8220</v>
      </c>
      <c r="G2439" t="s">
        <v>8223</v>
      </c>
      <c r="H2439" t="s">
        <v>8245</v>
      </c>
      <c r="I2439">
        <v>1455826460</v>
      </c>
      <c r="J2439">
        <v>1452716060</v>
      </c>
      <c r="K2439" t="b">
        <v>0</v>
      </c>
      <c r="L2439">
        <v>16</v>
      </c>
      <c r="M2439" t="b">
        <v>0</v>
      </c>
      <c r="N2439" t="s">
        <v>8272</v>
      </c>
      <c r="O2439" s="5">
        <f>((E2439/D2439) *100)</f>
        <v>8.9066666666666663</v>
      </c>
      <c r="P2439" s="6">
        <f>IF(L2439 = 0, 0, E2439/L2439)</f>
        <v>41.75</v>
      </c>
      <c r="Q2439" t="str">
        <f>MID(N2439,1,FIND("/",N2439,1)-1)</f>
        <v>technology</v>
      </c>
      <c r="R2439" t="str">
        <f>MID(N2439,FIND("/",N2439,1)+1,LEN(N2439))</f>
        <v>wearables</v>
      </c>
      <c r="S2439" s="10">
        <f>(((J2439/60)/60)/24)+DATE(1970,1,1)+(-5/24)</f>
        <v>42382.634953703695</v>
      </c>
      <c r="T2439" s="10">
        <f>(((I2439/60)/60)/24)+DATE(1970,1,1)+(-5/24)</f>
        <v>42418.634953703695</v>
      </c>
    </row>
    <row r="2440" spans="1:20" ht="43.2" hidden="1" x14ac:dyDescent="0.3">
      <c r="A2440">
        <v>356</v>
      </c>
      <c r="B2440" s="3" t="s">
        <v>356</v>
      </c>
      <c r="C2440" s="3" t="s">
        <v>4465</v>
      </c>
      <c r="D2440">
        <v>7500</v>
      </c>
      <c r="E2440">
        <v>7701.93</v>
      </c>
      <c r="F2440" t="s">
        <v>8218</v>
      </c>
      <c r="G2440" t="s">
        <v>8223</v>
      </c>
      <c r="H2440" t="s">
        <v>8245</v>
      </c>
      <c r="I2440">
        <v>1458152193</v>
      </c>
      <c r="J2440">
        <v>1455563793</v>
      </c>
      <c r="K2440" t="b">
        <v>1</v>
      </c>
      <c r="L2440">
        <v>97</v>
      </c>
      <c r="M2440" t="b">
        <v>1</v>
      </c>
      <c r="N2440" t="s">
        <v>8268</v>
      </c>
      <c r="O2440" s="5">
        <f>((E2440/D2440) *100)</f>
        <v>102.69239999999999</v>
      </c>
      <c r="P2440" s="6">
        <f>IF(L2440 = 0, 0, E2440/L2440)</f>
        <v>79.401340206185566</v>
      </c>
      <c r="Q2440" t="str">
        <f>MID(N2440,1,FIND("/",N2440,1)-1)</f>
        <v>film &amp; video</v>
      </c>
      <c r="R2440" t="str">
        <f>MID(N2440,FIND("/",N2440,1)+1,LEN(N2440))</f>
        <v>documentary</v>
      </c>
      <c r="S2440" s="10">
        <f>(((J2440/60)/60)/24)+DATE(1970,1,1)+(-5/24)</f>
        <v>42415.594826388886</v>
      </c>
      <c r="T2440" s="10">
        <f>(((I2440/60)/60)/24)+DATE(1970,1,1)+(-5/24)</f>
        <v>42445.553159722222</v>
      </c>
    </row>
    <row r="2441" spans="1:20" ht="43.2" hidden="1" x14ac:dyDescent="0.3">
      <c r="A2441">
        <v>2221</v>
      </c>
      <c r="B2441" s="3" t="s">
        <v>2221</v>
      </c>
      <c r="C2441" s="3" t="s">
        <v>6330</v>
      </c>
      <c r="D2441">
        <v>7500</v>
      </c>
      <c r="E2441">
        <v>8109</v>
      </c>
      <c r="F2441" t="s">
        <v>8218</v>
      </c>
      <c r="G2441" t="s">
        <v>8223</v>
      </c>
      <c r="H2441" t="s">
        <v>8245</v>
      </c>
      <c r="I2441">
        <v>1461369600</v>
      </c>
      <c r="J2441">
        <v>1458748809</v>
      </c>
      <c r="K2441" t="b">
        <v>0</v>
      </c>
      <c r="L2441">
        <v>218</v>
      </c>
      <c r="M2441" t="b">
        <v>1</v>
      </c>
      <c r="N2441" t="s">
        <v>8296</v>
      </c>
      <c r="O2441" s="5">
        <f>((E2441/D2441) *100)</f>
        <v>108.11999999999999</v>
      </c>
      <c r="P2441" s="6">
        <f>IF(L2441 = 0, 0, E2441/L2441)</f>
        <v>37.197247706422019</v>
      </c>
      <c r="Q2441" t="str">
        <f>MID(N2441,1,FIND("/",N2441,1)-1)</f>
        <v>games</v>
      </c>
      <c r="R2441" t="str">
        <f>MID(N2441,FIND("/",N2441,1)+1,LEN(N2441))</f>
        <v>tabletop games</v>
      </c>
      <c r="S2441" s="10">
        <f>(((J2441/60)/60)/24)+DATE(1970,1,1)+(-5/24)</f>
        <v>42452.458437499998</v>
      </c>
      <c r="T2441" s="10">
        <f>(((I2441/60)/60)/24)+DATE(1970,1,1)+(-5/24)</f>
        <v>42482.791666666664</v>
      </c>
    </row>
    <row r="2442" spans="1:20" ht="43.2" hidden="1" x14ac:dyDescent="0.3">
      <c r="A2442">
        <v>555</v>
      </c>
      <c r="B2442" s="3" t="s">
        <v>555</v>
      </c>
      <c r="C2442" s="3" t="s">
        <v>4664</v>
      </c>
      <c r="D2442">
        <v>7500</v>
      </c>
      <c r="E2442">
        <v>0</v>
      </c>
      <c r="F2442" t="s">
        <v>8220</v>
      </c>
      <c r="G2442" t="s">
        <v>8224</v>
      </c>
      <c r="H2442" t="s">
        <v>8246</v>
      </c>
      <c r="I2442">
        <v>1465720143</v>
      </c>
      <c r="J2442">
        <v>1463128143</v>
      </c>
      <c r="K2442" t="b">
        <v>0</v>
      </c>
      <c r="L2442">
        <v>0</v>
      </c>
      <c r="M2442" t="b">
        <v>0</v>
      </c>
      <c r="N2442" t="s">
        <v>8271</v>
      </c>
      <c r="O2442" s="5">
        <f>((E2442/D2442) *100)</f>
        <v>0</v>
      </c>
      <c r="P2442" s="6">
        <f>IF(L2442 = 0, 0, E2442/L2442)</f>
        <v>0</v>
      </c>
      <c r="Q2442" t="str">
        <f>MID(N2442,1,FIND("/",N2442,1)-1)</f>
        <v>technology</v>
      </c>
      <c r="R2442" t="str">
        <f>MID(N2442,FIND("/",N2442,1)+1,LEN(N2442))</f>
        <v>web</v>
      </c>
      <c r="S2442" s="10">
        <f>(((J2442/60)/60)/24)+DATE(1970,1,1)+(-5/24)</f>
        <v>42503.145173611112</v>
      </c>
      <c r="T2442" s="10">
        <f>(((I2442/60)/60)/24)+DATE(1970,1,1)+(-5/24)</f>
        <v>42533.145173611112</v>
      </c>
    </row>
    <row r="2443" spans="1:20" ht="43.2" hidden="1" x14ac:dyDescent="0.3">
      <c r="A2443">
        <v>597</v>
      </c>
      <c r="B2443" s="3" t="s">
        <v>597</v>
      </c>
      <c r="C2443" s="3" t="s">
        <v>4706</v>
      </c>
      <c r="D2443">
        <v>7500</v>
      </c>
      <c r="E2443">
        <v>20</v>
      </c>
      <c r="F2443" t="s">
        <v>8220</v>
      </c>
      <c r="G2443" t="s">
        <v>8223</v>
      </c>
      <c r="H2443" t="s">
        <v>8245</v>
      </c>
      <c r="I2443">
        <v>1469980800</v>
      </c>
      <c r="J2443">
        <v>1466787335</v>
      </c>
      <c r="K2443" t="b">
        <v>0</v>
      </c>
      <c r="L2443">
        <v>2</v>
      </c>
      <c r="M2443" t="b">
        <v>0</v>
      </c>
      <c r="N2443" t="s">
        <v>8271</v>
      </c>
      <c r="O2443" s="5">
        <f>((E2443/D2443) *100)</f>
        <v>0.26666666666666666</v>
      </c>
      <c r="P2443" s="6">
        <f>IF(L2443 = 0, 0, E2443/L2443)</f>
        <v>10</v>
      </c>
      <c r="Q2443" t="str">
        <f>MID(N2443,1,FIND("/",N2443,1)-1)</f>
        <v>technology</v>
      </c>
      <c r="R2443" t="str">
        <f>MID(N2443,FIND("/",N2443,1)+1,LEN(N2443))</f>
        <v>web</v>
      </c>
      <c r="S2443" s="10">
        <f>(((J2443/60)/60)/24)+DATE(1970,1,1)+(-5/24)</f>
        <v>42545.496932870366</v>
      </c>
      <c r="T2443" s="10">
        <f>(((I2443/60)/60)/24)+DATE(1970,1,1)+(-5/24)</f>
        <v>42582.458333333336</v>
      </c>
    </row>
    <row r="2444" spans="1:20" hidden="1" x14ac:dyDescent="0.3">
      <c r="A2444">
        <v>3586</v>
      </c>
      <c r="B2444" s="3" t="s">
        <v>3584</v>
      </c>
      <c r="C2444" s="3" t="s">
        <v>7695</v>
      </c>
      <c r="D2444">
        <v>7500</v>
      </c>
      <c r="E2444">
        <v>8207</v>
      </c>
      <c r="F2444" t="s">
        <v>8218</v>
      </c>
      <c r="G2444" t="s">
        <v>8223</v>
      </c>
      <c r="H2444" t="s">
        <v>8245</v>
      </c>
      <c r="I2444">
        <v>1474649070</v>
      </c>
      <c r="J2444">
        <v>1469465070</v>
      </c>
      <c r="K2444" t="b">
        <v>0</v>
      </c>
      <c r="L2444">
        <v>54</v>
      </c>
      <c r="M2444" t="b">
        <v>1</v>
      </c>
      <c r="N2444" t="s">
        <v>8270</v>
      </c>
      <c r="O2444" s="5">
        <f>((E2444/D2444) *100)</f>
        <v>109.42666666666668</v>
      </c>
      <c r="P2444" s="6">
        <f>IF(L2444 = 0, 0, E2444/L2444)</f>
        <v>151.9814814814815</v>
      </c>
      <c r="Q2444" t="str">
        <f>MID(N2444,1,FIND("/",N2444,1)-1)</f>
        <v>theater</v>
      </c>
      <c r="R2444" t="str">
        <f>MID(N2444,FIND("/",N2444,1)+1,LEN(N2444))</f>
        <v>plays</v>
      </c>
      <c r="S2444" s="10">
        <f>(((J2444/60)/60)/24)+DATE(1970,1,1)+(-5/24)</f>
        <v>42576.489236111105</v>
      </c>
      <c r="T2444" s="10">
        <f>(((I2444/60)/60)/24)+DATE(1970,1,1)+(-5/24)</f>
        <v>42636.489236111105</v>
      </c>
    </row>
    <row r="2445" spans="1:20" ht="28.8" hidden="1" x14ac:dyDescent="0.3">
      <c r="A2445">
        <v>3862</v>
      </c>
      <c r="B2445" s="3" t="s">
        <v>3858</v>
      </c>
      <c r="C2445" s="3" t="s">
        <v>7970</v>
      </c>
      <c r="D2445">
        <v>7500</v>
      </c>
      <c r="E2445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8270</v>
      </c>
      <c r="O2445" s="5">
        <f>((E2445/D2445) *100)</f>
        <v>1.3333333333333334E-2</v>
      </c>
      <c r="P2445" s="6">
        <f>IF(L2445 = 0, 0, E2445/L2445)</f>
        <v>1</v>
      </c>
      <c r="Q2445" t="str">
        <f>MID(N2445,1,FIND("/",N2445,1)-1)</f>
        <v>theater</v>
      </c>
      <c r="R2445" t="str">
        <f>MID(N2445,FIND("/",N2445,1)+1,LEN(N2445))</f>
        <v>plays</v>
      </c>
      <c r="S2445" s="10">
        <f>(((J2445/60)/60)/24)+DATE(1970,1,1)+(-5/24)</f>
        <v>42611.052731481475</v>
      </c>
      <c r="T2445" s="10">
        <f>(((I2445/60)/60)/24)+DATE(1970,1,1)+(-5/24)</f>
        <v>42625.499305555553</v>
      </c>
    </row>
    <row r="2446" spans="1:20" ht="43.2" hidden="1" x14ac:dyDescent="0.3">
      <c r="A2446">
        <v>1424</v>
      </c>
      <c r="B2446" s="3" t="s">
        <v>1424</v>
      </c>
      <c r="C2446" s="3" t="s">
        <v>5533</v>
      </c>
      <c r="D2446">
        <v>7500</v>
      </c>
      <c r="E2446">
        <v>1527</v>
      </c>
      <c r="F2446" t="s">
        <v>8220</v>
      </c>
      <c r="G2446" t="s">
        <v>8223</v>
      </c>
      <c r="H2446" t="s">
        <v>8245</v>
      </c>
      <c r="I2446">
        <v>1479233602</v>
      </c>
      <c r="J2446">
        <v>1478106802</v>
      </c>
      <c r="K2446" t="b">
        <v>0</v>
      </c>
      <c r="L2446">
        <v>14</v>
      </c>
      <c r="M2446" t="b">
        <v>0</v>
      </c>
      <c r="N2446" t="s">
        <v>8286</v>
      </c>
      <c r="O2446" s="5">
        <f>((E2446/D2446) *100)</f>
        <v>20.36</v>
      </c>
      <c r="P2446" s="6">
        <f>IF(L2446 = 0, 0, E2446/L2446)</f>
        <v>109.07142857142857</v>
      </c>
      <c r="Q2446" t="str">
        <f>MID(N2446,1,FIND("/",N2446,1)-1)</f>
        <v>publishing</v>
      </c>
      <c r="R2446" t="str">
        <f>MID(N2446,FIND("/",N2446,1)+1,LEN(N2446))</f>
        <v>translations</v>
      </c>
      <c r="S2446" s="10">
        <f>(((J2446/60)/60)/24)+DATE(1970,1,1)+(-5/24)</f>
        <v>42676.509282407402</v>
      </c>
      <c r="T2446" s="10">
        <f>(((I2446/60)/60)/24)+DATE(1970,1,1)+(-5/24)</f>
        <v>42689.550949074073</v>
      </c>
    </row>
    <row r="2447" spans="1:20" ht="43.2" hidden="1" x14ac:dyDescent="0.3">
      <c r="A2447">
        <v>2324</v>
      </c>
      <c r="B2447" s="3" t="s">
        <v>2324</v>
      </c>
      <c r="C2447" s="3" t="s">
        <v>6433</v>
      </c>
      <c r="D2447">
        <v>7500</v>
      </c>
      <c r="E2447">
        <v>1555</v>
      </c>
      <c r="F2447" t="s">
        <v>8221</v>
      </c>
      <c r="G2447" t="s">
        <v>8224</v>
      </c>
      <c r="H2447" t="s">
        <v>8246</v>
      </c>
      <c r="I2447">
        <v>1490559285</v>
      </c>
      <c r="J2447">
        <v>1487970885</v>
      </c>
      <c r="K2447" t="b">
        <v>0</v>
      </c>
      <c r="L2447">
        <v>61</v>
      </c>
      <c r="M2447" t="b">
        <v>0</v>
      </c>
      <c r="N2447" t="s">
        <v>8297</v>
      </c>
      <c r="O2447" s="5">
        <f>((E2447/D2447) *100)</f>
        <v>20.733333333333334</v>
      </c>
      <c r="P2447" s="6">
        <f>IF(L2447 = 0, 0, E2447/L2447)</f>
        <v>25.491803278688526</v>
      </c>
      <c r="Q2447" t="str">
        <f>MID(N2447,1,FIND("/",N2447,1)-1)</f>
        <v>food</v>
      </c>
      <c r="R2447" t="str">
        <f>MID(N2447,FIND("/",N2447,1)+1,LEN(N2447))</f>
        <v>small batch</v>
      </c>
      <c r="S2447" s="10">
        <f>(((J2447/60)/60)/24)+DATE(1970,1,1)+(-5/24)</f>
        <v>42790.67690972222</v>
      </c>
      <c r="T2447" s="10">
        <f>(((I2447/60)/60)/24)+DATE(1970,1,1)+(-5/24)</f>
        <v>42820.635243055549</v>
      </c>
    </row>
    <row r="2448" spans="1:20" ht="43.2" hidden="1" x14ac:dyDescent="0.3">
      <c r="A2448">
        <v>1027</v>
      </c>
      <c r="B2448" s="3" t="s">
        <v>1027</v>
      </c>
      <c r="C2448" s="3" t="s">
        <v>5136</v>
      </c>
      <c r="D2448">
        <v>7501</v>
      </c>
      <c r="E244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8279</v>
      </c>
      <c r="O2448" s="5">
        <f>((E2448/D2448) *100)</f>
        <v>103.09292094387415</v>
      </c>
      <c r="P2448" s="6">
        <f>IF(L2448 = 0, 0, E2448/L2448)</f>
        <v>69.666666666666671</v>
      </c>
      <c r="Q2448" t="str">
        <f>MID(N2448,1,FIND("/",N2448,1)-1)</f>
        <v>music</v>
      </c>
      <c r="R2448" t="str">
        <f>MID(N2448,FIND("/",N2448,1)+1,LEN(N2448))</f>
        <v>electronic music</v>
      </c>
      <c r="S2448" s="10">
        <f>(((J2448/60)/60)/24)+DATE(1970,1,1)+(-5/24)</f>
        <v>41904.825775462959</v>
      </c>
      <c r="T2448" s="10">
        <f>(((I2448/60)/60)/24)+DATE(1970,1,1)+(-5/24)</f>
        <v>41934.825775462959</v>
      </c>
    </row>
    <row r="2449" spans="1:20" ht="43.2" hidden="1" x14ac:dyDescent="0.3">
      <c r="A2449">
        <v>1235</v>
      </c>
      <c r="B2449" s="3" t="s">
        <v>1235</v>
      </c>
      <c r="C2449" s="3" t="s">
        <v>5344</v>
      </c>
      <c r="D2449">
        <v>7534</v>
      </c>
      <c r="E2449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8285</v>
      </c>
      <c r="O2449" s="5">
        <f>((E2449/D2449) *100)</f>
        <v>2.7873639500929119</v>
      </c>
      <c r="P2449" s="6">
        <f>IF(L2449 = 0, 0, E2449/L2449)</f>
        <v>35</v>
      </c>
      <c r="Q2449" t="str">
        <f>MID(N2449,1,FIND("/",N2449,1)-1)</f>
        <v>music</v>
      </c>
      <c r="R2449" t="str">
        <f>MID(N2449,FIND("/",N2449,1)+1,LEN(N2449))</f>
        <v>world music</v>
      </c>
      <c r="S2449" s="10">
        <f>(((J2449/60)/60)/24)+DATE(1970,1,1)+(-5/24)</f>
        <v>41582.927071759259</v>
      </c>
      <c r="T2449" s="10">
        <f>(((I2449/60)/60)/24)+DATE(1970,1,1)+(-5/24)</f>
        <v>41622.927071759259</v>
      </c>
    </row>
    <row r="2450" spans="1:20" ht="43.2" hidden="1" x14ac:dyDescent="0.3">
      <c r="A2450">
        <v>3363</v>
      </c>
      <c r="B2450" s="3" t="s">
        <v>3361</v>
      </c>
      <c r="C2450" s="3" t="s">
        <v>7472</v>
      </c>
      <c r="D2450">
        <v>7750</v>
      </c>
      <c r="E2450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8270</v>
      </c>
      <c r="O2450" s="5">
        <f>((E2450/D2450) *100)</f>
        <v>101.41935483870968</v>
      </c>
      <c r="P2450" s="6">
        <f>IF(L2450 = 0, 0, E2450/L2450)</f>
        <v>302.30769230769232</v>
      </c>
      <c r="Q2450" t="str">
        <f>MID(N2450,1,FIND("/",N2450,1)-1)</f>
        <v>theater</v>
      </c>
      <c r="R2450" t="str">
        <f>MID(N2450,FIND("/",N2450,1)+1,LEN(N2450))</f>
        <v>plays</v>
      </c>
      <c r="S2450" s="10">
        <f>(((J2450/60)/60)/24)+DATE(1970,1,1)+(-5/24)</f>
        <v>41851.563020833331</v>
      </c>
      <c r="T2450" s="10">
        <f>(((I2450/60)/60)/24)+DATE(1970,1,1)+(-5/24)</f>
        <v>41870.458333333328</v>
      </c>
    </row>
    <row r="2451" spans="1:20" ht="28.8" hidden="1" x14ac:dyDescent="0.3">
      <c r="A2451">
        <v>2103</v>
      </c>
      <c r="B2451" s="3" t="s">
        <v>2103</v>
      </c>
      <c r="C2451" s="3" t="s">
        <v>6212</v>
      </c>
      <c r="D2451">
        <v>7777</v>
      </c>
      <c r="E2451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8278</v>
      </c>
      <c r="O2451" s="5">
        <f>((E2451/D2451) *100)</f>
        <v>146.12318374694613</v>
      </c>
      <c r="P2451" s="6">
        <f>IF(L2451 = 0, 0, E2451/L2451)</f>
        <v>98.817391304347822</v>
      </c>
      <c r="Q2451" t="str">
        <f>MID(N2451,1,FIND("/",N2451,1)-1)</f>
        <v>music</v>
      </c>
      <c r="R2451" t="str">
        <f>MID(N2451,FIND("/",N2451,1)+1,LEN(N2451))</f>
        <v>indie rock</v>
      </c>
      <c r="S2451" s="10">
        <f>(((J2451/60)/60)/24)+DATE(1970,1,1)+(-5/24)</f>
        <v>41192.546608796292</v>
      </c>
      <c r="T2451" s="10">
        <f>(((I2451/60)/60)/24)+DATE(1970,1,1)+(-5/24)</f>
        <v>41222.588275462964</v>
      </c>
    </row>
    <row r="2452" spans="1:20" ht="57.6" hidden="1" x14ac:dyDescent="0.3">
      <c r="A2452">
        <v>958</v>
      </c>
      <c r="B2452" s="3" t="s">
        <v>958</v>
      </c>
      <c r="C2452" s="3" t="s">
        <v>5067</v>
      </c>
      <c r="D2452">
        <v>7777</v>
      </c>
      <c r="E2452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8272</v>
      </c>
      <c r="O2452" s="5">
        <f>((E2452/D2452) *100)</f>
        <v>11.328275684711327</v>
      </c>
      <c r="P2452" s="6">
        <f>IF(L2452 = 0, 0, E2452/L2452)</f>
        <v>51.823529411764703</v>
      </c>
      <c r="Q2452" t="str">
        <f>MID(N2452,1,FIND("/",N2452,1)-1)</f>
        <v>technology</v>
      </c>
      <c r="R2452" t="str">
        <f>MID(N2452,FIND("/",N2452,1)+1,LEN(N2452))</f>
        <v>wearables</v>
      </c>
      <c r="S2452" s="10">
        <f>(((J2452/60)/60)/24)+DATE(1970,1,1)+(-5/24)</f>
        <v>42082.594479166662</v>
      </c>
      <c r="T2452" s="10">
        <f>(((I2452/60)/60)/24)+DATE(1970,1,1)+(-5/24)</f>
        <v>42103.999305555553</v>
      </c>
    </row>
    <row r="2453" spans="1:20" ht="57.6" hidden="1" x14ac:dyDescent="0.3">
      <c r="A2453">
        <v>3046</v>
      </c>
      <c r="B2453" s="3" t="s">
        <v>3045</v>
      </c>
      <c r="C2453" s="3" t="s">
        <v>7155</v>
      </c>
      <c r="D2453">
        <v>7900</v>
      </c>
      <c r="E2453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8302</v>
      </c>
      <c r="O2453" s="5">
        <f>((E2453/D2453) *100)</f>
        <v>190.84810126582278</v>
      </c>
      <c r="P2453" s="6">
        <f>IF(L2453 = 0, 0, E2453/L2453)</f>
        <v>259.94827586206895</v>
      </c>
      <c r="Q2453" t="str">
        <f>MID(N2453,1,FIND("/",N2453,1)-1)</f>
        <v>theater</v>
      </c>
      <c r="R2453" t="str">
        <f>MID(N2453,FIND("/",N2453,1)+1,LEN(N2453))</f>
        <v>spaces</v>
      </c>
      <c r="S2453" s="10">
        <f>(((J2453/60)/60)/24)+DATE(1970,1,1)+(-5/24)</f>
        <v>41862.59474537037</v>
      </c>
      <c r="T2453" s="10">
        <f>(((I2453/60)/60)/24)+DATE(1970,1,1)+(-5/24)</f>
        <v>41891.994444444441</v>
      </c>
    </row>
    <row r="2454" spans="1:20" ht="57.6" hidden="1" x14ac:dyDescent="0.3">
      <c r="A2454">
        <v>1661</v>
      </c>
      <c r="B2454" s="3" t="s">
        <v>1661</v>
      </c>
      <c r="C2454" s="3" t="s">
        <v>5770</v>
      </c>
      <c r="D2454">
        <v>7900</v>
      </c>
      <c r="E2454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8291</v>
      </c>
      <c r="O2454" s="5">
        <f>((E2454/D2454) *100)</f>
        <v>102.50632911392405</v>
      </c>
      <c r="P2454" s="6">
        <f>IF(L2454 = 0, 0, E2454/L2454)</f>
        <v>80.178217821782184</v>
      </c>
      <c r="Q2454" t="str">
        <f>MID(N2454,1,FIND("/",N2454,1)-1)</f>
        <v>music</v>
      </c>
      <c r="R2454" t="str">
        <f>MID(N2454,FIND("/",N2454,1)+1,LEN(N2454))</f>
        <v>pop</v>
      </c>
      <c r="S2454" s="10">
        <f>(((J2454/60)/60)/24)+DATE(1970,1,1)+(-5/24)</f>
        <v>42343.789710648147</v>
      </c>
      <c r="T2454" s="10">
        <f>(((I2454/60)/60)/24)+DATE(1970,1,1)+(-5/24)</f>
        <v>42386.666666666664</v>
      </c>
    </row>
    <row r="2455" spans="1:20" ht="43.2" hidden="1" x14ac:dyDescent="0.3">
      <c r="A2455">
        <v>2956</v>
      </c>
      <c r="B2455" s="3" t="s">
        <v>2955</v>
      </c>
      <c r="C2455" s="3" t="s">
        <v>7065</v>
      </c>
      <c r="D2455">
        <v>7900</v>
      </c>
      <c r="E2455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8302</v>
      </c>
      <c r="O2455" s="5">
        <f>((E2455/D2455) *100)</f>
        <v>16.734177215189874</v>
      </c>
      <c r="P2455" s="6">
        <f>IF(L2455 = 0, 0, E2455/L2455)</f>
        <v>66.099999999999994</v>
      </c>
      <c r="Q2455" t="str">
        <f>MID(N2455,1,FIND("/",N2455,1)-1)</f>
        <v>theater</v>
      </c>
      <c r="R2455" t="str">
        <f>MID(N2455,FIND("/",N2455,1)+1,LEN(N2455))</f>
        <v>spaces</v>
      </c>
      <c r="S2455" s="10">
        <f>(((J2455/60)/60)/24)+DATE(1970,1,1)+(-5/24)</f>
        <v>42464.750578703701</v>
      </c>
      <c r="T2455" s="10">
        <f>(((I2455/60)/60)/24)+DATE(1970,1,1)+(-5/24)</f>
        <v>42494.750578703701</v>
      </c>
    </row>
    <row r="2456" spans="1:20" ht="43.2" hidden="1" x14ac:dyDescent="0.3">
      <c r="A2456">
        <v>895</v>
      </c>
      <c r="B2456" s="3" t="s">
        <v>895</v>
      </c>
      <c r="C2456" s="3" t="s">
        <v>5004</v>
      </c>
      <c r="D2456">
        <v>8000</v>
      </c>
      <c r="E2456">
        <v>195</v>
      </c>
      <c r="F2456" t="s">
        <v>8220</v>
      </c>
      <c r="G2456" t="s">
        <v>8223</v>
      </c>
      <c r="H2456" t="s">
        <v>8245</v>
      </c>
      <c r="I2456">
        <v>1287975829</v>
      </c>
      <c r="J2456">
        <v>1284087829</v>
      </c>
      <c r="K2456" t="b">
        <v>0</v>
      </c>
      <c r="L2456">
        <v>7</v>
      </c>
      <c r="M2456" t="b">
        <v>0</v>
      </c>
      <c r="N2456" t="s">
        <v>8278</v>
      </c>
      <c r="O2456" s="5">
        <f>((E2456/D2456) *100)</f>
        <v>2.4375</v>
      </c>
      <c r="P2456" s="6">
        <f>IF(L2456 = 0, 0, E2456/L2456)</f>
        <v>27.857142857142858</v>
      </c>
      <c r="Q2456" t="str">
        <f>MID(N2456,1,FIND("/",N2456,1)-1)</f>
        <v>music</v>
      </c>
      <c r="R2456" t="str">
        <f>MID(N2456,FIND("/",N2456,1)+1,LEN(N2456))</f>
        <v>indie rock</v>
      </c>
      <c r="S2456" s="10">
        <f>(((J2456/60)/60)/24)+DATE(1970,1,1)+(-5/24)</f>
        <v>40430.919317129628</v>
      </c>
      <c r="T2456" s="10">
        <f>(((I2456/60)/60)/24)+DATE(1970,1,1)+(-5/24)</f>
        <v>40475.919317129628</v>
      </c>
    </row>
    <row r="2457" spans="1:20" ht="43.2" hidden="1" x14ac:dyDescent="0.3">
      <c r="A2457">
        <v>1606</v>
      </c>
      <c r="B2457" s="3" t="s">
        <v>1606</v>
      </c>
      <c r="C2457" s="3" t="s">
        <v>5715</v>
      </c>
      <c r="D2457">
        <v>8000</v>
      </c>
      <c r="E2457">
        <v>8080.33</v>
      </c>
      <c r="F2457" t="s">
        <v>8218</v>
      </c>
      <c r="G2457" t="s">
        <v>8223</v>
      </c>
      <c r="H2457" t="s">
        <v>8245</v>
      </c>
      <c r="I2457">
        <v>1300930838</v>
      </c>
      <c r="J2457">
        <v>1293158438</v>
      </c>
      <c r="K2457" t="b">
        <v>0</v>
      </c>
      <c r="L2457">
        <v>92</v>
      </c>
      <c r="M2457" t="b">
        <v>1</v>
      </c>
      <c r="N2457" t="s">
        <v>8275</v>
      </c>
      <c r="O2457" s="5">
        <f>((E2457/D2457) *100)</f>
        <v>101.004125</v>
      </c>
      <c r="P2457" s="6">
        <f>IF(L2457 = 0, 0, E2457/L2457)</f>
        <v>87.829673913043479</v>
      </c>
      <c r="Q2457" t="str">
        <f>MID(N2457,1,FIND("/",N2457,1)-1)</f>
        <v>music</v>
      </c>
      <c r="R2457" t="str">
        <f>MID(N2457,FIND("/",N2457,1)+1,LEN(N2457))</f>
        <v>rock</v>
      </c>
      <c r="S2457" s="10">
        <f>(((J2457/60)/60)/24)+DATE(1970,1,1)+(-5/24)</f>
        <v>40535.903217592589</v>
      </c>
      <c r="T2457" s="10">
        <f>(((I2457/60)/60)/24)+DATE(1970,1,1)+(-5/24)</f>
        <v>40625.861550925925</v>
      </c>
    </row>
    <row r="2458" spans="1:20" ht="43.2" hidden="1" x14ac:dyDescent="0.3">
      <c r="A2458">
        <v>1827</v>
      </c>
      <c r="B2458" s="3" t="s">
        <v>1827</v>
      </c>
      <c r="C2458" s="3" t="s">
        <v>5936</v>
      </c>
      <c r="D2458">
        <v>8000</v>
      </c>
      <c r="E2458">
        <v>8053</v>
      </c>
      <c r="F2458" t="s">
        <v>8218</v>
      </c>
      <c r="G2458" t="s">
        <v>8223</v>
      </c>
      <c r="H2458" t="s">
        <v>8245</v>
      </c>
      <c r="I2458">
        <v>1299138561</v>
      </c>
      <c r="J2458">
        <v>1294818561</v>
      </c>
      <c r="K2458" t="b">
        <v>0</v>
      </c>
      <c r="L2458">
        <v>96</v>
      </c>
      <c r="M2458" t="b">
        <v>1</v>
      </c>
      <c r="N2458" t="s">
        <v>8275</v>
      </c>
      <c r="O2458" s="5">
        <f>((E2458/D2458) *100)</f>
        <v>100.66250000000001</v>
      </c>
      <c r="P2458" s="6">
        <f>IF(L2458 = 0, 0, E2458/L2458)</f>
        <v>83.885416666666671</v>
      </c>
      <c r="Q2458" t="str">
        <f>MID(N2458,1,FIND("/",N2458,1)-1)</f>
        <v>music</v>
      </c>
      <c r="R2458" t="str">
        <f>MID(N2458,FIND("/",N2458,1)+1,LEN(N2458))</f>
        <v>rock</v>
      </c>
      <c r="S2458" s="10">
        <f>(((J2458/60)/60)/24)+DATE(1970,1,1)+(-5/24)</f>
        <v>40555.117604166662</v>
      </c>
      <c r="T2458" s="10">
        <f>(((I2458/60)/60)/24)+DATE(1970,1,1)+(-5/24)</f>
        <v>40605.117604166662</v>
      </c>
    </row>
    <row r="2459" spans="1:20" ht="43.2" hidden="1" x14ac:dyDescent="0.3">
      <c r="A2459">
        <v>872</v>
      </c>
      <c r="B2459" s="3" t="s">
        <v>872</v>
      </c>
      <c r="C2459" s="3" t="s">
        <v>4981</v>
      </c>
      <c r="D2459">
        <v>8000</v>
      </c>
      <c r="E2459">
        <v>65</v>
      </c>
      <c r="F2459" t="s">
        <v>8220</v>
      </c>
      <c r="G2459" t="s">
        <v>8223</v>
      </c>
      <c r="H2459" t="s">
        <v>8245</v>
      </c>
      <c r="I2459">
        <v>1299786527</v>
      </c>
      <c r="J2459">
        <v>1295898527</v>
      </c>
      <c r="K2459" t="b">
        <v>0</v>
      </c>
      <c r="L2459">
        <v>2</v>
      </c>
      <c r="M2459" t="b">
        <v>0</v>
      </c>
      <c r="N2459" t="s">
        <v>8277</v>
      </c>
      <c r="O2459" s="5">
        <f>((E2459/D2459) *100)</f>
        <v>0.8125</v>
      </c>
      <c r="P2459" s="6">
        <f>IF(L2459 = 0, 0, E2459/L2459)</f>
        <v>32.5</v>
      </c>
      <c r="Q2459" t="str">
        <f>MID(N2459,1,FIND("/",N2459,1)-1)</f>
        <v>music</v>
      </c>
      <c r="R2459" t="str">
        <f>MID(N2459,FIND("/",N2459,1)+1,LEN(N2459))</f>
        <v>jazz</v>
      </c>
      <c r="S2459" s="10">
        <f>(((J2459/60)/60)/24)+DATE(1970,1,1)+(-5/24)</f>
        <v>40567.617210648146</v>
      </c>
      <c r="T2459" s="10">
        <f>(((I2459/60)/60)/24)+DATE(1970,1,1)+(-5/24)</f>
        <v>40612.617210648146</v>
      </c>
    </row>
    <row r="2460" spans="1:20" ht="28.8" hidden="1" x14ac:dyDescent="0.3">
      <c r="A2460">
        <v>255</v>
      </c>
      <c r="B2460" s="3" t="s">
        <v>255</v>
      </c>
      <c r="C2460" s="3" t="s">
        <v>4364</v>
      </c>
      <c r="D2460">
        <v>8000</v>
      </c>
      <c r="E2460">
        <v>8538.66</v>
      </c>
      <c r="F2460" t="s">
        <v>8218</v>
      </c>
      <c r="G2460" t="s">
        <v>8223</v>
      </c>
      <c r="H2460" t="s">
        <v>8245</v>
      </c>
      <c r="I2460">
        <v>1300275482</v>
      </c>
      <c r="J2460">
        <v>1297687082</v>
      </c>
      <c r="K2460" t="b">
        <v>1</v>
      </c>
      <c r="L2460">
        <v>188</v>
      </c>
      <c r="M2460" t="b">
        <v>1</v>
      </c>
      <c r="N2460" t="s">
        <v>8268</v>
      </c>
      <c r="O2460" s="5">
        <f>((E2460/D2460) *100)</f>
        <v>106.73325</v>
      </c>
      <c r="P2460" s="6">
        <f>IF(L2460 = 0, 0, E2460/L2460)</f>
        <v>45.418404255319146</v>
      </c>
      <c r="Q2460" t="str">
        <f>MID(N2460,1,FIND("/",N2460,1)-1)</f>
        <v>film &amp; video</v>
      </c>
      <c r="R2460" t="str">
        <f>MID(N2460,FIND("/",N2460,1)+1,LEN(N2460))</f>
        <v>documentary</v>
      </c>
      <c r="S2460" s="10">
        <f>(((J2460/60)/60)/24)+DATE(1970,1,1)+(-5/24)</f>
        <v>40588.318078703705</v>
      </c>
      <c r="T2460" s="10">
        <f>(((I2460/60)/60)/24)+DATE(1970,1,1)+(-5/24)</f>
        <v>40618.276412037034</v>
      </c>
    </row>
    <row r="2461" spans="1:20" ht="43.2" hidden="1" x14ac:dyDescent="0.3">
      <c r="A2461">
        <v>794</v>
      </c>
      <c r="B2461" s="3" t="s">
        <v>794</v>
      </c>
      <c r="C2461" s="3" t="s">
        <v>4903</v>
      </c>
      <c r="D2461">
        <v>8000</v>
      </c>
      <c r="E2461">
        <v>8425</v>
      </c>
      <c r="F2461" t="s">
        <v>8218</v>
      </c>
      <c r="G2461" t="s">
        <v>8223</v>
      </c>
      <c r="H2461" t="s">
        <v>8245</v>
      </c>
      <c r="I2461">
        <v>1315242360</v>
      </c>
      <c r="J2461">
        <v>1310438737</v>
      </c>
      <c r="K2461" t="b">
        <v>0</v>
      </c>
      <c r="L2461">
        <v>53</v>
      </c>
      <c r="M2461" t="b">
        <v>1</v>
      </c>
      <c r="N2461" t="s">
        <v>8275</v>
      </c>
      <c r="O2461" s="5">
        <f>((E2461/D2461) *100)</f>
        <v>105.31250000000001</v>
      </c>
      <c r="P2461" s="6">
        <f>IF(L2461 = 0, 0, E2461/L2461)</f>
        <v>158.96226415094338</v>
      </c>
      <c r="Q2461" t="str">
        <f>MID(N2461,1,FIND("/",N2461,1)-1)</f>
        <v>music</v>
      </c>
      <c r="R2461" t="str">
        <f>MID(N2461,FIND("/",N2461,1)+1,LEN(N2461))</f>
        <v>rock</v>
      </c>
      <c r="S2461" s="10">
        <f>(((J2461/60)/60)/24)+DATE(1970,1,1)+(-5/24)</f>
        <v>40735.906678240739</v>
      </c>
      <c r="T2461" s="10">
        <f>(((I2461/60)/60)/24)+DATE(1970,1,1)+(-5/24)</f>
        <v>40791.504166666666</v>
      </c>
    </row>
    <row r="2462" spans="1:20" hidden="1" x14ac:dyDescent="0.3">
      <c r="A2462">
        <v>806</v>
      </c>
      <c r="B2462" s="3" t="s">
        <v>806</v>
      </c>
      <c r="C2462" s="3" t="s">
        <v>4915</v>
      </c>
      <c r="D2462">
        <v>8000</v>
      </c>
      <c r="E2462">
        <v>8355</v>
      </c>
      <c r="F2462" t="s">
        <v>8218</v>
      </c>
      <c r="G2462" t="s">
        <v>8223</v>
      </c>
      <c r="H2462" t="s">
        <v>8245</v>
      </c>
      <c r="I2462">
        <v>1315413339</v>
      </c>
      <c r="J2462">
        <v>1312821339</v>
      </c>
      <c r="K2462" t="b">
        <v>0</v>
      </c>
      <c r="L2462">
        <v>71</v>
      </c>
      <c r="M2462" t="b">
        <v>1</v>
      </c>
      <c r="N2462" t="s">
        <v>8275</v>
      </c>
      <c r="O2462" s="5">
        <f>((E2462/D2462) *100)</f>
        <v>104.4375</v>
      </c>
      <c r="P2462" s="6">
        <f>IF(L2462 = 0, 0, E2462/L2462)</f>
        <v>117.67605633802818</v>
      </c>
      <c r="Q2462" t="str">
        <f>MID(N2462,1,FIND("/",N2462,1)-1)</f>
        <v>music</v>
      </c>
      <c r="R2462" t="str">
        <f>MID(N2462,FIND("/",N2462,1)+1,LEN(N2462))</f>
        <v>rock</v>
      </c>
      <c r="S2462" s="10">
        <f>(((J2462/60)/60)/24)+DATE(1970,1,1)+(-5/24)</f>
        <v>40763.483090277776</v>
      </c>
      <c r="T2462" s="10">
        <f>(((I2462/60)/60)/24)+DATE(1970,1,1)+(-5/24)</f>
        <v>40793.483090277776</v>
      </c>
    </row>
    <row r="2463" spans="1:20" ht="43.2" hidden="1" x14ac:dyDescent="0.3">
      <c r="A2463">
        <v>1615</v>
      </c>
      <c r="B2463" s="3" t="s">
        <v>1615</v>
      </c>
      <c r="C2463" s="3" t="s">
        <v>5724</v>
      </c>
      <c r="D2463">
        <v>8000</v>
      </c>
      <c r="E2463">
        <v>9130</v>
      </c>
      <c r="F2463" t="s">
        <v>8218</v>
      </c>
      <c r="G2463" t="s">
        <v>8223</v>
      </c>
      <c r="H2463" t="s">
        <v>8245</v>
      </c>
      <c r="I2463">
        <v>1323742396</v>
      </c>
      <c r="J2463">
        <v>1319850796</v>
      </c>
      <c r="K2463" t="b">
        <v>0</v>
      </c>
      <c r="L2463">
        <v>136</v>
      </c>
      <c r="M2463" t="b">
        <v>1</v>
      </c>
      <c r="N2463" t="s">
        <v>8275</v>
      </c>
      <c r="O2463" s="5">
        <f>((E2463/D2463) *100)</f>
        <v>114.12500000000001</v>
      </c>
      <c r="P2463" s="6">
        <f>IF(L2463 = 0, 0, E2463/L2463)</f>
        <v>67.132352941176464</v>
      </c>
      <c r="Q2463" t="str">
        <f>MID(N2463,1,FIND("/",N2463,1)-1)</f>
        <v>music</v>
      </c>
      <c r="R2463" t="str">
        <f>MID(N2463,FIND("/",N2463,1)+1,LEN(N2463))</f>
        <v>rock</v>
      </c>
      <c r="S2463" s="10">
        <f>(((J2463/60)/60)/24)+DATE(1970,1,1)+(-5/24)</f>
        <v>40844.842546296291</v>
      </c>
      <c r="T2463" s="10">
        <f>(((I2463/60)/60)/24)+DATE(1970,1,1)+(-5/24)</f>
        <v>40889.884212962963</v>
      </c>
    </row>
    <row r="2464" spans="1:20" ht="43.2" hidden="1" x14ac:dyDescent="0.3">
      <c r="A2464">
        <v>1668</v>
      </c>
      <c r="B2464" s="3" t="s">
        <v>1668</v>
      </c>
      <c r="C2464" s="3" t="s">
        <v>5777</v>
      </c>
      <c r="D2464">
        <v>8000</v>
      </c>
      <c r="E2464">
        <v>8211</v>
      </c>
      <c r="F2464" t="s">
        <v>8218</v>
      </c>
      <c r="G2464" t="s">
        <v>8223</v>
      </c>
      <c r="H2464" t="s">
        <v>8245</v>
      </c>
      <c r="I2464">
        <v>1322454939</v>
      </c>
      <c r="J2464">
        <v>1319859339</v>
      </c>
      <c r="K2464" t="b">
        <v>0</v>
      </c>
      <c r="L2464">
        <v>116</v>
      </c>
      <c r="M2464" t="b">
        <v>1</v>
      </c>
      <c r="N2464" t="s">
        <v>8291</v>
      </c>
      <c r="O2464" s="5">
        <f>((E2464/D2464) *100)</f>
        <v>102.6375</v>
      </c>
      <c r="P2464" s="6">
        <f>IF(L2464 = 0, 0, E2464/L2464)</f>
        <v>70.784482758620683</v>
      </c>
      <c r="Q2464" t="str">
        <f>MID(N2464,1,FIND("/",N2464,1)-1)</f>
        <v>music</v>
      </c>
      <c r="R2464" t="str">
        <f>MID(N2464,FIND("/",N2464,1)+1,LEN(N2464))</f>
        <v>pop</v>
      </c>
      <c r="S2464" s="10">
        <f>(((J2464/60)/60)/24)+DATE(1970,1,1)+(-5/24)</f>
        <v>40844.941423611104</v>
      </c>
      <c r="T2464" s="10">
        <f>(((I2464/60)/60)/24)+DATE(1970,1,1)+(-5/24)</f>
        <v>40874.983090277776</v>
      </c>
    </row>
    <row r="2465" spans="1:20" ht="43.2" hidden="1" x14ac:dyDescent="0.3">
      <c r="A2465">
        <v>1662</v>
      </c>
      <c r="B2465" s="3" t="s">
        <v>1662</v>
      </c>
      <c r="C2465" s="3" t="s">
        <v>5771</v>
      </c>
      <c r="D2465">
        <v>8000</v>
      </c>
      <c r="E2465">
        <v>8211</v>
      </c>
      <c r="F2465" t="s">
        <v>8218</v>
      </c>
      <c r="G2465" t="s">
        <v>8223</v>
      </c>
      <c r="H2465" t="s">
        <v>8245</v>
      </c>
      <c r="I2465">
        <v>1325310336</v>
      </c>
      <c r="J2465">
        <v>1320122736</v>
      </c>
      <c r="K2465" t="b">
        <v>0</v>
      </c>
      <c r="L2465">
        <v>62</v>
      </c>
      <c r="M2465" t="b">
        <v>1</v>
      </c>
      <c r="N2465" t="s">
        <v>8291</v>
      </c>
      <c r="O2465" s="5">
        <f>((E2465/D2465) *100)</f>
        <v>102.6375</v>
      </c>
      <c r="P2465" s="6">
        <f>IF(L2465 = 0, 0, E2465/L2465)</f>
        <v>132.43548387096774</v>
      </c>
      <c r="Q2465" t="str">
        <f>MID(N2465,1,FIND("/",N2465,1)-1)</f>
        <v>music</v>
      </c>
      <c r="R2465" t="str">
        <f>MID(N2465,FIND("/",N2465,1)+1,LEN(N2465))</f>
        <v>pop</v>
      </c>
      <c r="S2465" s="10">
        <f>(((J2465/60)/60)/24)+DATE(1970,1,1)+(-5/24)</f>
        <v>40847.99</v>
      </c>
      <c r="T2465" s="10">
        <f>(((I2465/60)/60)/24)+DATE(1970,1,1)+(-5/24)</f>
        <v>40908.031666666662</v>
      </c>
    </row>
    <row r="2466" spans="1:20" ht="43.2" hidden="1" x14ac:dyDescent="0.3">
      <c r="A2466">
        <v>2745</v>
      </c>
      <c r="B2466" s="3" t="s">
        <v>2744</v>
      </c>
      <c r="C2466" s="3" t="s">
        <v>6854</v>
      </c>
      <c r="D2466">
        <v>8000</v>
      </c>
      <c r="E2466">
        <v>1751</v>
      </c>
      <c r="F2466" t="s">
        <v>8220</v>
      </c>
      <c r="G2466" t="s">
        <v>8223</v>
      </c>
      <c r="H2466" t="s">
        <v>8245</v>
      </c>
      <c r="I2466">
        <v>1342309368</v>
      </c>
      <c r="J2466">
        <v>1337125368</v>
      </c>
      <c r="K2466" t="b">
        <v>0</v>
      </c>
      <c r="L2466">
        <v>49</v>
      </c>
      <c r="M2466" t="b">
        <v>0</v>
      </c>
      <c r="N2466" t="s">
        <v>8303</v>
      </c>
      <c r="O2466" s="5">
        <f>((E2466/D2466) *100)</f>
        <v>21.887499999999999</v>
      </c>
      <c r="P2466" s="6">
        <f>IF(L2466 = 0, 0, E2466/L2466)</f>
        <v>35.734693877551024</v>
      </c>
      <c r="Q2466" t="str">
        <f>MID(N2466,1,FIND("/",N2466,1)-1)</f>
        <v>publishing</v>
      </c>
      <c r="R2466" t="str">
        <f>MID(N2466,FIND("/",N2466,1)+1,LEN(N2466))</f>
        <v>children's books</v>
      </c>
      <c r="S2466" s="10">
        <f>(((J2466/60)/60)/24)+DATE(1970,1,1)+(-5/24)</f>
        <v>41044.779722222222</v>
      </c>
      <c r="T2466" s="10">
        <f>(((I2466/60)/60)/24)+DATE(1970,1,1)+(-5/24)</f>
        <v>41104.779722222222</v>
      </c>
    </row>
    <row r="2467" spans="1:20" ht="43.2" hidden="1" x14ac:dyDescent="0.3">
      <c r="A2467">
        <v>2525</v>
      </c>
      <c r="B2467" s="3" t="s">
        <v>2524</v>
      </c>
      <c r="C2467" s="3" t="s">
        <v>6634</v>
      </c>
      <c r="D2467">
        <v>8000</v>
      </c>
      <c r="E2467">
        <v>8026</v>
      </c>
      <c r="F2467" t="s">
        <v>8218</v>
      </c>
      <c r="G2467" t="s">
        <v>8223</v>
      </c>
      <c r="H2467" t="s">
        <v>8245</v>
      </c>
      <c r="I2467">
        <v>1340914571</v>
      </c>
      <c r="J2467">
        <v>1338322571</v>
      </c>
      <c r="K2467" t="b">
        <v>0</v>
      </c>
      <c r="L2467">
        <v>80</v>
      </c>
      <c r="M2467" t="b">
        <v>1</v>
      </c>
      <c r="N2467" t="s">
        <v>8299</v>
      </c>
      <c r="O2467" s="5">
        <f>((E2467/D2467) *100)</f>
        <v>100.325</v>
      </c>
      <c r="P2467" s="6">
        <f>IF(L2467 = 0, 0, E2467/L2467)</f>
        <v>100.325</v>
      </c>
      <c r="Q2467" t="str">
        <f>MID(N2467,1,FIND("/",N2467,1)-1)</f>
        <v>music</v>
      </c>
      <c r="R2467" t="str">
        <f>MID(N2467,FIND("/",N2467,1)+1,LEN(N2467))</f>
        <v>classical music</v>
      </c>
      <c r="S2467" s="10">
        <f>(((J2467/60)/60)/24)+DATE(1970,1,1)+(-5/24)</f>
        <v>41058.636238425926</v>
      </c>
      <c r="T2467" s="10">
        <f>(((I2467/60)/60)/24)+DATE(1970,1,1)+(-5/24)</f>
        <v>41088.636238425926</v>
      </c>
    </row>
    <row r="2468" spans="1:20" ht="43.2" hidden="1" x14ac:dyDescent="0.3">
      <c r="A2468">
        <v>2624</v>
      </c>
      <c r="B2468" s="3" t="s">
        <v>2623</v>
      </c>
      <c r="C2468" s="3" t="s">
        <v>6733</v>
      </c>
      <c r="D2468">
        <v>8000</v>
      </c>
      <c r="E2468">
        <v>110353.65</v>
      </c>
      <c r="F2468" t="s">
        <v>8218</v>
      </c>
      <c r="G2468" t="s">
        <v>8223</v>
      </c>
      <c r="H2468" t="s">
        <v>8245</v>
      </c>
      <c r="I2468">
        <v>1347530822</v>
      </c>
      <c r="J2468">
        <v>1345716422</v>
      </c>
      <c r="K2468" t="b">
        <v>0</v>
      </c>
      <c r="L2468">
        <v>3468</v>
      </c>
      <c r="M2468" t="b">
        <v>1</v>
      </c>
      <c r="N2468" t="s">
        <v>8300</v>
      </c>
      <c r="O2468" s="5">
        <f>((E2468/D2468) *100)</f>
        <v>1379.4206249999997</v>
      </c>
      <c r="P2468" s="6">
        <f>IF(L2468 = 0, 0, E2468/L2468)</f>
        <v>31.820544982698959</v>
      </c>
      <c r="Q2468" t="str">
        <f>MID(N2468,1,FIND("/",N2468,1)-1)</f>
        <v>technology</v>
      </c>
      <c r="R2468" t="str">
        <f>MID(N2468,FIND("/",N2468,1)+1,LEN(N2468))</f>
        <v>space exploration</v>
      </c>
      <c r="S2468" s="10">
        <f>(((J2468/60)/60)/24)+DATE(1970,1,1)+(-5/24)</f>
        <v>41144.213217592594</v>
      </c>
      <c r="T2468" s="10">
        <f>(((I2468/60)/60)/24)+DATE(1970,1,1)+(-5/24)</f>
        <v>41165.213217592594</v>
      </c>
    </row>
    <row r="2469" spans="1:20" ht="43.2" hidden="1" x14ac:dyDescent="0.3">
      <c r="A2469">
        <v>2478</v>
      </c>
      <c r="B2469" s="3" t="s">
        <v>2477</v>
      </c>
      <c r="C2469" s="3" t="s">
        <v>6587</v>
      </c>
      <c r="D2469">
        <v>8000</v>
      </c>
      <c r="E2469">
        <v>10200</v>
      </c>
      <c r="F2469" t="s">
        <v>8218</v>
      </c>
      <c r="G2469" t="s">
        <v>8223</v>
      </c>
      <c r="H2469" t="s">
        <v>8245</v>
      </c>
      <c r="I2469">
        <v>1358117313</v>
      </c>
      <c r="J2469">
        <v>1355525313</v>
      </c>
      <c r="K2469" t="b">
        <v>0</v>
      </c>
      <c r="L2469">
        <v>79</v>
      </c>
      <c r="M2469" t="b">
        <v>1</v>
      </c>
      <c r="N2469" t="s">
        <v>8278</v>
      </c>
      <c r="O2469" s="5">
        <f>((E2469/D2469) *100)</f>
        <v>127.49999999999999</v>
      </c>
      <c r="P2469" s="6">
        <f>IF(L2469 = 0, 0, E2469/L2469)</f>
        <v>129.1139240506329</v>
      </c>
      <c r="Q2469" t="str">
        <f>MID(N2469,1,FIND("/",N2469,1)-1)</f>
        <v>music</v>
      </c>
      <c r="R2469" t="str">
        <f>MID(N2469,FIND("/",N2469,1)+1,LEN(N2469))</f>
        <v>indie rock</v>
      </c>
      <c r="S2469" s="10">
        <f>(((J2469/60)/60)/24)+DATE(1970,1,1)+(-5/24)</f>
        <v>41257.742048611108</v>
      </c>
      <c r="T2469" s="10">
        <f>(((I2469/60)/60)/24)+DATE(1970,1,1)+(-5/24)</f>
        <v>41287.742048611108</v>
      </c>
    </row>
    <row r="2470" spans="1:20" ht="43.2" hidden="1" x14ac:dyDescent="0.3">
      <c r="A2470">
        <v>2090</v>
      </c>
      <c r="B2470" s="3" t="s">
        <v>2090</v>
      </c>
      <c r="C2470" s="3" t="s">
        <v>6199</v>
      </c>
      <c r="D2470">
        <v>8000</v>
      </c>
      <c r="E2470">
        <v>9203.23</v>
      </c>
      <c r="F2470" t="s">
        <v>8218</v>
      </c>
      <c r="G2470" t="s">
        <v>8223</v>
      </c>
      <c r="H2470" t="s">
        <v>8245</v>
      </c>
      <c r="I2470">
        <v>1361696955</v>
      </c>
      <c r="J2470">
        <v>1359104955</v>
      </c>
      <c r="K2470" t="b">
        <v>0</v>
      </c>
      <c r="L2470">
        <v>160</v>
      </c>
      <c r="M2470" t="b">
        <v>1</v>
      </c>
      <c r="N2470" t="s">
        <v>8278</v>
      </c>
      <c r="O2470" s="5">
        <f>((E2470/D2470) *100)</f>
        <v>115.040375</v>
      </c>
      <c r="P2470" s="6">
        <f>IF(L2470 = 0, 0, E2470/L2470)</f>
        <v>57.520187499999999</v>
      </c>
      <c r="Q2470" t="str">
        <f>MID(N2470,1,FIND("/",N2470,1)-1)</f>
        <v>music</v>
      </c>
      <c r="R2470" t="str">
        <f>MID(N2470,FIND("/",N2470,1)+1,LEN(N2470))</f>
        <v>indie rock</v>
      </c>
      <c r="S2470" s="10">
        <f>(((J2470/60)/60)/24)+DATE(1970,1,1)+(-5/24)</f>
        <v>41299.173090277778</v>
      </c>
      <c r="T2470" s="10">
        <f>(((I2470/60)/60)/24)+DATE(1970,1,1)+(-5/24)</f>
        <v>41329.173090277778</v>
      </c>
    </row>
    <row r="2471" spans="1:20" ht="57.6" hidden="1" x14ac:dyDescent="0.3">
      <c r="A2471">
        <v>312</v>
      </c>
      <c r="B2471" s="3" t="s">
        <v>312</v>
      </c>
      <c r="C2471" s="3" t="s">
        <v>4421</v>
      </c>
      <c r="D2471">
        <v>8000</v>
      </c>
      <c r="E2471">
        <v>8950</v>
      </c>
      <c r="F2471" t="s">
        <v>8218</v>
      </c>
      <c r="G2471" t="s">
        <v>8223</v>
      </c>
      <c r="H2471" t="s">
        <v>8245</v>
      </c>
      <c r="I2471">
        <v>1365973432</v>
      </c>
      <c r="J2471">
        <v>1363381432</v>
      </c>
      <c r="K2471" t="b">
        <v>1</v>
      </c>
      <c r="L2471">
        <v>146</v>
      </c>
      <c r="M2471" t="b">
        <v>1</v>
      </c>
      <c r="N2471" t="s">
        <v>8268</v>
      </c>
      <c r="O2471" s="5">
        <f>((E2471/D2471) *100)</f>
        <v>111.87499999999999</v>
      </c>
      <c r="P2471" s="6">
        <f>IF(L2471 = 0, 0, E2471/L2471)</f>
        <v>61.301369863013697</v>
      </c>
      <c r="Q2471" t="str">
        <f>MID(N2471,1,FIND("/",N2471,1)-1)</f>
        <v>film &amp; video</v>
      </c>
      <c r="R2471" t="str">
        <f>MID(N2471,FIND("/",N2471,1)+1,LEN(N2471))</f>
        <v>documentary</v>
      </c>
      <c r="S2471" s="10">
        <f>(((J2471/60)/60)/24)+DATE(1970,1,1)+(-5/24)</f>
        <v>41348.669351851851</v>
      </c>
      <c r="T2471" s="10">
        <f>(((I2471/60)/60)/24)+DATE(1970,1,1)+(-5/24)</f>
        <v>41378.669351851851</v>
      </c>
    </row>
    <row r="2472" spans="1:20" ht="43.2" hidden="1" x14ac:dyDescent="0.3">
      <c r="A2472">
        <v>1382</v>
      </c>
      <c r="B2472" s="3" t="s">
        <v>1382</v>
      </c>
      <c r="C2472" s="3" t="s">
        <v>5491</v>
      </c>
      <c r="D2472">
        <v>8000</v>
      </c>
      <c r="E2472">
        <v>8349</v>
      </c>
      <c r="F2472" t="s">
        <v>8218</v>
      </c>
      <c r="G2472" t="s">
        <v>8223</v>
      </c>
      <c r="H2472" t="s">
        <v>8245</v>
      </c>
      <c r="I2472">
        <v>1367867536</v>
      </c>
      <c r="J2472">
        <v>1365275536</v>
      </c>
      <c r="K2472" t="b">
        <v>0</v>
      </c>
      <c r="L2472">
        <v>148</v>
      </c>
      <c r="M2472" t="b">
        <v>1</v>
      </c>
      <c r="N2472" t="s">
        <v>8275</v>
      </c>
      <c r="O2472" s="5">
        <f>((E2472/D2472) *100)</f>
        <v>104.3625</v>
      </c>
      <c r="P2472" s="6">
        <f>IF(L2472 = 0, 0, E2472/L2472)</f>
        <v>56.412162162162161</v>
      </c>
      <c r="Q2472" t="str">
        <f>MID(N2472,1,FIND("/",N2472,1)-1)</f>
        <v>music</v>
      </c>
      <c r="R2472" t="str">
        <f>MID(N2472,FIND("/",N2472,1)+1,LEN(N2472))</f>
        <v>rock</v>
      </c>
      <c r="S2472" s="10">
        <f>(((J2472/60)/60)/24)+DATE(1970,1,1)+(-5/24)</f>
        <v>41370.591851851852</v>
      </c>
      <c r="T2472" s="10">
        <f>(((I2472/60)/60)/24)+DATE(1970,1,1)+(-5/24)</f>
        <v>41400.591851851852</v>
      </c>
    </row>
    <row r="2473" spans="1:20" ht="43.2" hidden="1" x14ac:dyDescent="0.3">
      <c r="A2473">
        <v>2707</v>
      </c>
      <c r="B2473" s="3" t="s">
        <v>2706</v>
      </c>
      <c r="C2473" s="3" t="s">
        <v>6816</v>
      </c>
      <c r="D2473">
        <v>8000</v>
      </c>
      <c r="E2473">
        <v>28067.57</v>
      </c>
      <c r="F2473" t="s">
        <v>8218</v>
      </c>
      <c r="G2473" t="s">
        <v>8223</v>
      </c>
      <c r="H2473" t="s">
        <v>8245</v>
      </c>
      <c r="I2473">
        <v>1369637940</v>
      </c>
      <c r="J2473">
        <v>1367088443</v>
      </c>
      <c r="K2473" t="b">
        <v>1</v>
      </c>
      <c r="L2473">
        <v>394</v>
      </c>
      <c r="M2473" t="b">
        <v>1</v>
      </c>
      <c r="N2473" t="s">
        <v>8302</v>
      </c>
      <c r="O2473" s="5">
        <f>((E2473/D2473) *100)</f>
        <v>350.84462500000001</v>
      </c>
      <c r="P2473" s="6">
        <f>IF(L2473 = 0, 0, E2473/L2473)</f>
        <v>71.237487309644663</v>
      </c>
      <c r="Q2473" t="str">
        <f>MID(N2473,1,FIND("/",N2473,1)-1)</f>
        <v>theater</v>
      </c>
      <c r="R2473" t="str">
        <f>MID(N2473,FIND("/",N2473,1)+1,LEN(N2473))</f>
        <v>spaces</v>
      </c>
      <c r="S2473" s="10">
        <f>(((J2473/60)/60)/24)+DATE(1970,1,1)+(-5/24)</f>
        <v>41391.574571759258</v>
      </c>
      <c r="T2473" s="10">
        <f>(((I2473/60)/60)/24)+DATE(1970,1,1)+(-5/24)</f>
        <v>41421.082638888889</v>
      </c>
    </row>
    <row r="2474" spans="1:20" ht="43.2" hidden="1" x14ac:dyDescent="0.3">
      <c r="A2474">
        <v>419</v>
      </c>
      <c r="B2474" s="3" t="s">
        <v>419</v>
      </c>
      <c r="C2474" s="3" t="s">
        <v>4528</v>
      </c>
      <c r="D2474">
        <v>8000</v>
      </c>
      <c r="E2474">
        <v>8035</v>
      </c>
      <c r="F2474" t="s">
        <v>8218</v>
      </c>
      <c r="G2474" t="s">
        <v>8223</v>
      </c>
      <c r="H2474" t="s">
        <v>8245</v>
      </c>
      <c r="I2474">
        <v>1372536787</v>
      </c>
      <c r="J2474">
        <v>1367352787</v>
      </c>
      <c r="K2474" t="b">
        <v>0</v>
      </c>
      <c r="L2474">
        <v>73</v>
      </c>
      <c r="M2474" t="b">
        <v>1</v>
      </c>
      <c r="N2474" t="s">
        <v>8268</v>
      </c>
      <c r="O2474" s="5">
        <f>((E2474/D2474) *100)</f>
        <v>100.4375</v>
      </c>
      <c r="P2474" s="6">
        <f>IF(L2474 = 0, 0, E2474/L2474)</f>
        <v>110.06849315068493</v>
      </c>
      <c r="Q2474" t="str">
        <f>MID(N2474,1,FIND("/",N2474,1)-1)</f>
        <v>film &amp; video</v>
      </c>
      <c r="R2474" t="str">
        <f>MID(N2474,FIND("/",N2474,1)+1,LEN(N2474))</f>
        <v>documentary</v>
      </c>
      <c r="S2474" s="10">
        <f>(((J2474/60)/60)/24)+DATE(1970,1,1)+(-5/24)</f>
        <v>41394.634108796294</v>
      </c>
      <c r="T2474" s="10">
        <f>(((I2474/60)/60)/24)+DATE(1970,1,1)+(-5/24)</f>
        <v>41454.634108796294</v>
      </c>
    </row>
    <row r="2475" spans="1:20" ht="43.2" hidden="1" x14ac:dyDescent="0.3">
      <c r="A2475">
        <v>1240</v>
      </c>
      <c r="B2475" s="3" t="s">
        <v>1240</v>
      </c>
      <c r="C2475" s="3" t="s">
        <v>5349</v>
      </c>
      <c r="D2475">
        <v>8000</v>
      </c>
      <c r="E2475">
        <v>241</v>
      </c>
      <c r="F2475" t="s">
        <v>8219</v>
      </c>
      <c r="G2475" t="s">
        <v>8223</v>
      </c>
      <c r="H2475" t="s">
        <v>8245</v>
      </c>
      <c r="I2475">
        <v>1373665860</v>
      </c>
      <c r="J2475">
        <v>1368579457</v>
      </c>
      <c r="K2475" t="b">
        <v>0</v>
      </c>
      <c r="L2475">
        <v>8</v>
      </c>
      <c r="M2475" t="b">
        <v>0</v>
      </c>
      <c r="N2475" t="s">
        <v>8285</v>
      </c>
      <c r="O2475" s="5">
        <f>((E2475/D2475) *100)</f>
        <v>3.0124999999999997</v>
      </c>
      <c r="P2475" s="6">
        <f>IF(L2475 = 0, 0, E2475/L2475)</f>
        <v>30.125</v>
      </c>
      <c r="Q2475" t="str">
        <f>MID(N2475,1,FIND("/",N2475,1)-1)</f>
        <v>music</v>
      </c>
      <c r="R2475" t="str">
        <f>MID(N2475,FIND("/",N2475,1)+1,LEN(N2475))</f>
        <v>world music</v>
      </c>
      <c r="S2475" s="10">
        <f>(((J2475/60)/60)/24)+DATE(1970,1,1)+(-5/24)</f>
        <v>41408.831678240742</v>
      </c>
      <c r="T2475" s="10">
        <f>(((I2475/60)/60)/24)+DATE(1970,1,1)+(-5/24)</f>
        <v>41467.70208333333</v>
      </c>
    </row>
    <row r="2476" spans="1:20" ht="43.2" hidden="1" x14ac:dyDescent="0.3">
      <c r="A2476">
        <v>2038</v>
      </c>
      <c r="B2476" s="3" t="s">
        <v>2038</v>
      </c>
      <c r="C2476" s="3" t="s">
        <v>6147</v>
      </c>
      <c r="D2476">
        <v>8000</v>
      </c>
      <c r="E2476">
        <v>33641</v>
      </c>
      <c r="F2476" t="s">
        <v>8218</v>
      </c>
      <c r="G2476" t="s">
        <v>8224</v>
      </c>
      <c r="H2476" t="s">
        <v>8246</v>
      </c>
      <c r="I2476">
        <v>1372701600</v>
      </c>
      <c r="J2476">
        <v>1369895421</v>
      </c>
      <c r="K2476" t="b">
        <v>1</v>
      </c>
      <c r="L2476">
        <v>204</v>
      </c>
      <c r="M2476" t="b">
        <v>1</v>
      </c>
      <c r="N2476" t="s">
        <v>8294</v>
      </c>
      <c r="O2476" s="5">
        <f>((E2476/D2476) *100)</f>
        <v>420.51249999999999</v>
      </c>
      <c r="P2476" s="6">
        <f>IF(L2476 = 0, 0, E2476/L2476)</f>
        <v>164.90686274509804</v>
      </c>
      <c r="Q2476" t="str">
        <f>MID(N2476,1,FIND("/",N2476,1)-1)</f>
        <v>technology</v>
      </c>
      <c r="R2476" t="str">
        <f>MID(N2476,FIND("/",N2476,1)+1,LEN(N2476))</f>
        <v>hardware</v>
      </c>
      <c r="S2476" s="10">
        <f>(((J2476/60)/60)/24)+DATE(1970,1,1)+(-5/24)</f>
        <v>41424.062743055554</v>
      </c>
      <c r="T2476" s="10">
        <f>(((I2476/60)/60)/24)+DATE(1970,1,1)+(-5/24)</f>
        <v>41456.541666666664</v>
      </c>
    </row>
    <row r="2477" spans="1:20" ht="43.2" hidden="1" x14ac:dyDescent="0.3">
      <c r="A2477">
        <v>2772</v>
      </c>
      <c r="B2477" s="3" t="s">
        <v>2771</v>
      </c>
      <c r="C2477" s="3" t="s">
        <v>6881</v>
      </c>
      <c r="D2477">
        <v>8000</v>
      </c>
      <c r="E2477">
        <v>0</v>
      </c>
      <c r="F2477" t="s">
        <v>8220</v>
      </c>
      <c r="G2477" t="s">
        <v>8223</v>
      </c>
      <c r="H2477" t="s">
        <v>8245</v>
      </c>
      <c r="I2477">
        <v>1381006294</v>
      </c>
      <c r="J2477">
        <v>1379710294</v>
      </c>
      <c r="K2477" t="b">
        <v>0</v>
      </c>
      <c r="L2477">
        <v>0</v>
      </c>
      <c r="M2477" t="b">
        <v>0</v>
      </c>
      <c r="N2477" t="s">
        <v>8303</v>
      </c>
      <c r="O2477" s="5">
        <f>((E2477/D2477) *100)</f>
        <v>0</v>
      </c>
      <c r="P2477" s="6">
        <f>IF(L2477 = 0, 0, E2477/L2477)</f>
        <v>0</v>
      </c>
      <c r="Q2477" t="str">
        <f>MID(N2477,1,FIND("/",N2477,1)-1)</f>
        <v>publishing</v>
      </c>
      <c r="R2477" t="str">
        <f>MID(N2477,FIND("/",N2477,1)+1,LEN(N2477))</f>
        <v>children's books</v>
      </c>
      <c r="S2477" s="10">
        <f>(((J2477/60)/60)/24)+DATE(1970,1,1)+(-5/24)</f>
        <v>41537.660810185182</v>
      </c>
      <c r="T2477" s="10">
        <f>(((I2477/60)/60)/24)+DATE(1970,1,1)+(-5/24)</f>
        <v>41552.660810185182</v>
      </c>
    </row>
    <row r="2478" spans="1:20" ht="43.2" hidden="1" x14ac:dyDescent="0.3">
      <c r="A2478">
        <v>1102</v>
      </c>
      <c r="B2478" s="3" t="s">
        <v>1102</v>
      </c>
      <c r="C2478" s="3" t="s">
        <v>5211</v>
      </c>
      <c r="D2478">
        <v>8000</v>
      </c>
      <c r="E2478">
        <v>425</v>
      </c>
      <c r="F2478" t="s">
        <v>8220</v>
      </c>
      <c r="G2478" t="s">
        <v>8223</v>
      </c>
      <c r="H2478" t="s">
        <v>8245</v>
      </c>
      <c r="I2478">
        <v>1386568740</v>
      </c>
      <c r="J2478">
        <v>1383095125</v>
      </c>
      <c r="K2478" t="b">
        <v>0</v>
      </c>
      <c r="L2478">
        <v>24</v>
      </c>
      <c r="M2478" t="b">
        <v>0</v>
      </c>
      <c r="N2478" t="s">
        <v>8281</v>
      </c>
      <c r="O2478" s="5">
        <f>((E2478/D2478) *100)</f>
        <v>5.3125</v>
      </c>
      <c r="P2478" s="6">
        <f>IF(L2478 = 0, 0, E2478/L2478)</f>
        <v>17.708333333333332</v>
      </c>
      <c r="Q2478" t="str">
        <f>MID(N2478,1,FIND("/",N2478,1)-1)</f>
        <v>games</v>
      </c>
      <c r="R2478" t="str">
        <f>MID(N2478,FIND("/",N2478,1)+1,LEN(N2478))</f>
        <v>video games</v>
      </c>
      <c r="S2478" s="10">
        <f>(((J2478/60)/60)/24)+DATE(1970,1,1)+(-5/24)</f>
        <v>41576.837094907409</v>
      </c>
      <c r="T2478" s="10">
        <f>(((I2478/60)/60)/24)+DATE(1970,1,1)+(-5/24)</f>
        <v>41617.040972222218</v>
      </c>
    </row>
    <row r="2479" spans="1:20" ht="43.2" hidden="1" x14ac:dyDescent="0.3">
      <c r="A2479">
        <v>1626</v>
      </c>
      <c r="B2479" s="3" t="s">
        <v>1626</v>
      </c>
      <c r="C2479" s="3" t="s">
        <v>5735</v>
      </c>
      <c r="D2479">
        <v>8000</v>
      </c>
      <c r="E2479">
        <v>8095</v>
      </c>
      <c r="F2479" t="s">
        <v>8218</v>
      </c>
      <c r="G2479" t="s">
        <v>8223</v>
      </c>
      <c r="H2479" t="s">
        <v>8245</v>
      </c>
      <c r="I2479">
        <v>1385932867</v>
      </c>
      <c r="J2479">
        <v>1383337267</v>
      </c>
      <c r="K2479" t="b">
        <v>0</v>
      </c>
      <c r="L2479">
        <v>108</v>
      </c>
      <c r="M2479" t="b">
        <v>1</v>
      </c>
      <c r="N2479" t="s">
        <v>8275</v>
      </c>
      <c r="O2479" s="5">
        <f>((E2479/D2479) *100)</f>
        <v>101.18750000000001</v>
      </c>
      <c r="P2479" s="6">
        <f>IF(L2479 = 0, 0, E2479/L2479)</f>
        <v>74.953703703703709</v>
      </c>
      <c r="Q2479" t="str">
        <f>MID(N2479,1,FIND("/",N2479,1)-1)</f>
        <v>music</v>
      </c>
      <c r="R2479" t="str">
        <f>MID(N2479,FIND("/",N2479,1)+1,LEN(N2479))</f>
        <v>rock</v>
      </c>
      <c r="S2479" s="10">
        <f>(((J2479/60)/60)/24)+DATE(1970,1,1)+(-5/24)</f>
        <v>41579.639664351853</v>
      </c>
      <c r="T2479" s="10">
        <f>(((I2479/60)/60)/24)+DATE(1970,1,1)+(-5/24)</f>
        <v>41609.681331018517</v>
      </c>
    </row>
    <row r="2480" spans="1:20" ht="28.8" hidden="1" x14ac:dyDescent="0.3">
      <c r="A2480">
        <v>3169</v>
      </c>
      <c r="B2480" s="3" t="s">
        <v>3168</v>
      </c>
      <c r="C2480" s="3" t="s">
        <v>7278</v>
      </c>
      <c r="D2480">
        <v>8000</v>
      </c>
      <c r="E2480">
        <v>8241</v>
      </c>
      <c r="F2480" t="s">
        <v>8218</v>
      </c>
      <c r="G2480" t="s">
        <v>8223</v>
      </c>
      <c r="H2480" t="s">
        <v>8245</v>
      </c>
      <c r="I2480">
        <v>1386910740</v>
      </c>
      <c r="J2480">
        <v>1384364561</v>
      </c>
      <c r="K2480" t="b">
        <v>1</v>
      </c>
      <c r="L2480">
        <v>82</v>
      </c>
      <c r="M2480" t="b">
        <v>1</v>
      </c>
      <c r="N2480" t="s">
        <v>8270</v>
      </c>
      <c r="O2480" s="5">
        <f>((E2480/D2480) *100)</f>
        <v>103.01249999999999</v>
      </c>
      <c r="P2480" s="6">
        <f>IF(L2480 = 0, 0, E2480/L2480)</f>
        <v>100.5</v>
      </c>
      <c r="Q2480" t="str">
        <f>MID(N2480,1,FIND("/",N2480,1)-1)</f>
        <v>theater</v>
      </c>
      <c r="R2480" t="str">
        <f>MID(N2480,FIND("/",N2480,1)+1,LEN(N2480))</f>
        <v>plays</v>
      </c>
      <c r="S2480" s="10">
        <f>(((J2480/60)/60)/24)+DATE(1970,1,1)+(-5/24)</f>
        <v>41591.529641203699</v>
      </c>
      <c r="T2480" s="10">
        <f>(((I2480/60)/60)/24)+DATE(1970,1,1)+(-5/24)</f>
        <v>41620.999305555553</v>
      </c>
    </row>
    <row r="2481" spans="1:20" ht="43.2" hidden="1" x14ac:dyDescent="0.3">
      <c r="A2481">
        <v>2120</v>
      </c>
      <c r="B2481" s="3" t="s">
        <v>2120</v>
      </c>
      <c r="C2481" s="3" t="s">
        <v>6229</v>
      </c>
      <c r="D2481">
        <v>8000</v>
      </c>
      <c r="E2481">
        <v>8070.43</v>
      </c>
      <c r="F2481" t="s">
        <v>8218</v>
      </c>
      <c r="G2481" t="s">
        <v>8223</v>
      </c>
      <c r="H2481" t="s">
        <v>8245</v>
      </c>
      <c r="I2481">
        <v>1388617736</v>
      </c>
      <c r="J2481">
        <v>1384384136</v>
      </c>
      <c r="K2481" t="b">
        <v>0</v>
      </c>
      <c r="L2481">
        <v>69</v>
      </c>
      <c r="M2481" t="b">
        <v>1</v>
      </c>
      <c r="N2481" t="s">
        <v>8278</v>
      </c>
      <c r="O2481" s="5">
        <f>((E2481/D2481) *100)</f>
        <v>100.880375</v>
      </c>
      <c r="P2481" s="6">
        <f>IF(L2481 = 0, 0, E2481/L2481)</f>
        <v>116.96275362318841</v>
      </c>
      <c r="Q2481" t="str">
        <f>MID(N2481,1,FIND("/",N2481,1)-1)</f>
        <v>music</v>
      </c>
      <c r="R2481" t="str">
        <f>MID(N2481,FIND("/",N2481,1)+1,LEN(N2481))</f>
        <v>indie rock</v>
      </c>
      <c r="S2481" s="10">
        <f>(((J2481/60)/60)/24)+DATE(1970,1,1)+(-5/24)</f>
        <v>41591.756203703699</v>
      </c>
      <c r="T2481" s="10">
        <f>(((I2481/60)/60)/24)+DATE(1970,1,1)+(-5/24)</f>
        <v>41640.756203703699</v>
      </c>
    </row>
    <row r="2482" spans="1:20" ht="43.2" hidden="1" x14ac:dyDescent="0.3">
      <c r="A2482">
        <v>2051</v>
      </c>
      <c r="B2482" s="3" t="s">
        <v>2051</v>
      </c>
      <c r="C2482" s="3" t="s">
        <v>6160</v>
      </c>
      <c r="D2482">
        <v>8000</v>
      </c>
      <c r="E2482">
        <v>10429</v>
      </c>
      <c r="F2482" t="s">
        <v>8218</v>
      </c>
      <c r="G2482" t="s">
        <v>8223</v>
      </c>
      <c r="H2482" t="s">
        <v>8245</v>
      </c>
      <c r="I2482">
        <v>1388017937</v>
      </c>
      <c r="J2482">
        <v>1385425937</v>
      </c>
      <c r="K2482" t="b">
        <v>0</v>
      </c>
      <c r="L2482">
        <v>242</v>
      </c>
      <c r="M2482" t="b">
        <v>1</v>
      </c>
      <c r="N2482" t="s">
        <v>8294</v>
      </c>
      <c r="O2482" s="5">
        <f>((E2482/D2482) *100)</f>
        <v>130.36250000000001</v>
      </c>
      <c r="P2482" s="6">
        <f>IF(L2482 = 0, 0, E2482/L2482)</f>
        <v>43.095041322314053</v>
      </c>
      <c r="Q2482" t="str">
        <f>MID(N2482,1,FIND("/",N2482,1)-1)</f>
        <v>technology</v>
      </c>
      <c r="R2482" t="str">
        <f>MID(N2482,FIND("/",N2482,1)+1,LEN(N2482))</f>
        <v>hardware</v>
      </c>
      <c r="S2482" s="10">
        <f>(((J2482/60)/60)/24)+DATE(1970,1,1)+(-5/24)</f>
        <v>41603.814085648148</v>
      </c>
      <c r="T2482" s="10">
        <f>(((I2482/60)/60)/24)+DATE(1970,1,1)+(-5/24)</f>
        <v>41633.814085648148</v>
      </c>
    </row>
    <row r="2483" spans="1:20" ht="57.6" hidden="1" x14ac:dyDescent="0.3">
      <c r="A2483">
        <v>2736</v>
      </c>
      <c r="B2483" s="3" t="s">
        <v>2735</v>
      </c>
      <c r="C2483" s="3" t="s">
        <v>6845</v>
      </c>
      <c r="D2483">
        <v>8000</v>
      </c>
      <c r="E2483">
        <v>9832</v>
      </c>
      <c r="F2483" t="s">
        <v>8218</v>
      </c>
      <c r="G2483" t="s">
        <v>8228</v>
      </c>
      <c r="H2483" t="s">
        <v>8250</v>
      </c>
      <c r="I2483">
        <v>1398268773</v>
      </c>
      <c r="J2483">
        <v>1395676773</v>
      </c>
      <c r="K2483" t="b">
        <v>0</v>
      </c>
      <c r="L2483">
        <v>58</v>
      </c>
      <c r="M2483" t="b">
        <v>1</v>
      </c>
      <c r="N2483" t="s">
        <v>8294</v>
      </c>
      <c r="O2483" s="5">
        <f>((E2483/D2483) *100)</f>
        <v>122.9</v>
      </c>
      <c r="P2483" s="6">
        <f>IF(L2483 = 0, 0, E2483/L2483)</f>
        <v>169.51724137931035</v>
      </c>
      <c r="Q2483" t="str">
        <f>MID(N2483,1,FIND("/",N2483,1)-1)</f>
        <v>technology</v>
      </c>
      <c r="R2483" t="str">
        <f>MID(N2483,FIND("/",N2483,1)+1,LEN(N2483))</f>
        <v>hardware</v>
      </c>
      <c r="S2483" s="10">
        <f>(((J2483/60)/60)/24)+DATE(1970,1,1)+(-5/24)</f>
        <v>41722.458020833328</v>
      </c>
      <c r="T2483" s="10">
        <f>(((I2483/60)/60)/24)+DATE(1970,1,1)+(-5/24)</f>
        <v>41752.458020833328</v>
      </c>
    </row>
    <row r="2484" spans="1:20" ht="43.2" hidden="1" x14ac:dyDescent="0.3">
      <c r="A2484">
        <v>2929</v>
      </c>
      <c r="B2484" s="3" t="s">
        <v>2928</v>
      </c>
      <c r="C2484" s="3" t="s">
        <v>7038</v>
      </c>
      <c r="D2484">
        <v>8000</v>
      </c>
      <c r="E2484">
        <v>8165.55</v>
      </c>
      <c r="F2484" t="s">
        <v>8218</v>
      </c>
      <c r="G2484" t="s">
        <v>8223</v>
      </c>
      <c r="H2484" t="s">
        <v>8245</v>
      </c>
      <c r="I2484">
        <v>1401024758</v>
      </c>
      <c r="J2484">
        <v>1398432758</v>
      </c>
      <c r="K2484" t="b">
        <v>0</v>
      </c>
      <c r="L2484">
        <v>32</v>
      </c>
      <c r="M2484" t="b">
        <v>1</v>
      </c>
      <c r="N2484" t="s">
        <v>8304</v>
      </c>
      <c r="O2484" s="5">
        <f>((E2484/D2484) *100)</f>
        <v>102.06937499999999</v>
      </c>
      <c r="P2484" s="6">
        <f>IF(L2484 = 0, 0, E2484/L2484)</f>
        <v>255.17343750000001</v>
      </c>
      <c r="Q2484" t="str">
        <f>MID(N2484,1,FIND("/",N2484,1)-1)</f>
        <v>theater</v>
      </c>
      <c r="R2484" t="str">
        <f>MID(N2484,FIND("/",N2484,1)+1,LEN(N2484))</f>
        <v>musical</v>
      </c>
      <c r="S2484" s="10">
        <f>(((J2484/60)/60)/24)+DATE(1970,1,1)+(-5/24)</f>
        <v>41754.355995370366</v>
      </c>
      <c r="T2484" s="10">
        <f>(((I2484/60)/60)/24)+DATE(1970,1,1)+(-5/24)</f>
        <v>41784.355995370366</v>
      </c>
    </row>
    <row r="2485" spans="1:20" ht="57.6" hidden="1" x14ac:dyDescent="0.3">
      <c r="A2485">
        <v>1878</v>
      </c>
      <c r="B2485" s="3" t="s">
        <v>1878</v>
      </c>
      <c r="C2485" s="3" t="s">
        <v>5987</v>
      </c>
      <c r="D2485">
        <v>8000</v>
      </c>
      <c r="E2485">
        <v>0</v>
      </c>
      <c r="F2485" t="s">
        <v>8220</v>
      </c>
      <c r="G2485" t="s">
        <v>8225</v>
      </c>
      <c r="H2485" t="s">
        <v>8247</v>
      </c>
      <c r="I2485">
        <v>1402618355</v>
      </c>
      <c r="J2485">
        <v>1400026355</v>
      </c>
      <c r="K2485" t="b">
        <v>0</v>
      </c>
      <c r="L2485">
        <v>0</v>
      </c>
      <c r="M2485" t="b">
        <v>0</v>
      </c>
      <c r="N2485" t="s">
        <v>8282</v>
      </c>
      <c r="O2485" s="5">
        <f>((E2485/D2485) *100)</f>
        <v>0</v>
      </c>
      <c r="P2485" s="6">
        <f>IF(L2485 = 0, 0, E2485/L2485)</f>
        <v>0</v>
      </c>
      <c r="Q2485" t="str">
        <f>MID(N2485,1,FIND("/",N2485,1)-1)</f>
        <v>games</v>
      </c>
      <c r="R2485" t="str">
        <f>MID(N2485,FIND("/",N2485,1)+1,LEN(N2485))</f>
        <v>mobile games</v>
      </c>
      <c r="S2485" s="10">
        <f>(((J2485/60)/60)/24)+DATE(1970,1,1)+(-5/24)</f>
        <v>41772.800405092588</v>
      </c>
      <c r="T2485" s="10">
        <f>(((I2485/60)/60)/24)+DATE(1970,1,1)+(-5/24)</f>
        <v>41802.800405092588</v>
      </c>
    </row>
    <row r="2486" spans="1:20" ht="43.2" hidden="1" x14ac:dyDescent="0.3">
      <c r="A2486">
        <v>2698</v>
      </c>
      <c r="B2486" s="3" t="s">
        <v>2697</v>
      </c>
      <c r="C2486" s="3" t="s">
        <v>6807</v>
      </c>
      <c r="D2486">
        <v>8000</v>
      </c>
      <c r="E2486">
        <v>26.01</v>
      </c>
      <c r="F2486" t="s">
        <v>8220</v>
      </c>
      <c r="G2486" t="s">
        <v>8223</v>
      </c>
      <c r="H2486" t="s">
        <v>8245</v>
      </c>
      <c r="I2486">
        <v>1403904808</v>
      </c>
      <c r="J2486">
        <v>1401312808</v>
      </c>
      <c r="K2486" t="b">
        <v>0</v>
      </c>
      <c r="L2486">
        <v>2</v>
      </c>
      <c r="M2486" t="b">
        <v>0</v>
      </c>
      <c r="N2486" t="s">
        <v>8283</v>
      </c>
      <c r="O2486" s="5">
        <f>((E2486/D2486) *100)</f>
        <v>0.325125</v>
      </c>
      <c r="P2486" s="6">
        <f>IF(L2486 = 0, 0, E2486/L2486)</f>
        <v>13.005000000000001</v>
      </c>
      <c r="Q2486" t="str">
        <f>MID(N2486,1,FIND("/",N2486,1)-1)</f>
        <v>food</v>
      </c>
      <c r="R2486" t="str">
        <f>MID(N2486,FIND("/",N2486,1)+1,LEN(N2486))</f>
        <v>food trucks</v>
      </c>
      <c r="S2486" s="10">
        <f>(((J2486/60)/60)/24)+DATE(1970,1,1)+(-5/24)</f>
        <v>41787.689907407403</v>
      </c>
      <c r="T2486" s="10">
        <f>(((I2486/60)/60)/24)+DATE(1970,1,1)+(-5/24)</f>
        <v>41817.689907407403</v>
      </c>
    </row>
    <row r="2487" spans="1:20" ht="43.2" hidden="1" x14ac:dyDescent="0.3">
      <c r="A2487">
        <v>6</v>
      </c>
      <c r="B2487" s="3" t="s">
        <v>8</v>
      </c>
      <c r="C2487" s="3" t="s">
        <v>4116</v>
      </c>
      <c r="D2487">
        <v>8000</v>
      </c>
      <c r="E2487">
        <v>8519</v>
      </c>
      <c r="F2487" t="s">
        <v>8218</v>
      </c>
      <c r="G2487" t="s">
        <v>8223</v>
      </c>
      <c r="H2487" t="s">
        <v>8245</v>
      </c>
      <c r="I2487">
        <v>1402710250</v>
      </c>
      <c r="J2487">
        <v>1401846250</v>
      </c>
      <c r="K2487" t="b">
        <v>0</v>
      </c>
      <c r="L2487">
        <v>58</v>
      </c>
      <c r="M2487" t="b">
        <v>1</v>
      </c>
      <c r="N2487" t="s">
        <v>8264</v>
      </c>
      <c r="O2487" s="5">
        <f>((E2487/D2487) *100)</f>
        <v>106.4875</v>
      </c>
      <c r="P2487" s="6">
        <f>IF(L2487 = 0, 0, E2487/L2487)</f>
        <v>146.87931034482759</v>
      </c>
      <c r="Q2487" t="str">
        <f>MID(N2487,1,FIND("/",N2487,1)-1)</f>
        <v>film &amp; video</v>
      </c>
      <c r="R2487" t="str">
        <f>MID(N2487,FIND("/",N2487,1)+1,LEN(N2487))</f>
        <v>television</v>
      </c>
      <c r="S2487" s="10">
        <f>(((J2487/60)/60)/24)+DATE(1970,1,1)+(-5/24)</f>
        <v>41793.864004629628</v>
      </c>
      <c r="T2487" s="10">
        <f>(((I2487/60)/60)/24)+DATE(1970,1,1)+(-5/24)</f>
        <v>41803.864004629628</v>
      </c>
    </row>
    <row r="2488" spans="1:20" ht="43.2" hidden="1" x14ac:dyDescent="0.3">
      <c r="A2488">
        <v>2797</v>
      </c>
      <c r="B2488" s="3" t="s">
        <v>2796</v>
      </c>
      <c r="C2488" s="3" t="s">
        <v>6906</v>
      </c>
      <c r="D2488">
        <v>8000</v>
      </c>
      <c r="E2488">
        <v>8211.61</v>
      </c>
      <c r="F2488" t="s">
        <v>8218</v>
      </c>
      <c r="G2488" t="s">
        <v>8224</v>
      </c>
      <c r="H2488" t="s">
        <v>8246</v>
      </c>
      <c r="I2488">
        <v>1404858840</v>
      </c>
      <c r="J2488">
        <v>1402266840</v>
      </c>
      <c r="K2488" t="b">
        <v>0</v>
      </c>
      <c r="L2488">
        <v>94</v>
      </c>
      <c r="M2488" t="b">
        <v>1</v>
      </c>
      <c r="N2488" t="s">
        <v>8270</v>
      </c>
      <c r="O2488" s="5">
        <f>((E2488/D2488) *100)</f>
        <v>102.64512500000001</v>
      </c>
      <c r="P2488" s="6">
        <f>IF(L2488 = 0, 0, E2488/L2488)</f>
        <v>87.357553191489373</v>
      </c>
      <c r="Q2488" t="str">
        <f>MID(N2488,1,FIND("/",N2488,1)-1)</f>
        <v>theater</v>
      </c>
      <c r="R2488" t="str">
        <f>MID(N2488,FIND("/",N2488,1)+1,LEN(N2488))</f>
        <v>plays</v>
      </c>
      <c r="S2488" s="10">
        <f>(((J2488/60)/60)/24)+DATE(1970,1,1)+(-5/24)</f>
        <v>41798.731944444444</v>
      </c>
      <c r="T2488" s="10">
        <f>(((I2488/60)/60)/24)+DATE(1970,1,1)+(-5/24)</f>
        <v>41828.731944444444</v>
      </c>
    </row>
    <row r="2489" spans="1:20" ht="43.2" hidden="1" x14ac:dyDescent="0.3">
      <c r="A2489">
        <v>2681</v>
      </c>
      <c r="B2489" s="3" t="s">
        <v>2680</v>
      </c>
      <c r="C2489" s="3" t="s">
        <v>6790</v>
      </c>
      <c r="D2489">
        <v>8000</v>
      </c>
      <c r="E2489">
        <v>55</v>
      </c>
      <c r="F2489" t="s">
        <v>8220</v>
      </c>
      <c r="G2489" t="s">
        <v>8223</v>
      </c>
      <c r="H2489" t="s">
        <v>8245</v>
      </c>
      <c r="I2489">
        <v>1405027750</v>
      </c>
      <c r="J2489">
        <v>1402867750</v>
      </c>
      <c r="K2489" t="b">
        <v>0</v>
      </c>
      <c r="L2489">
        <v>2</v>
      </c>
      <c r="M2489" t="b">
        <v>0</v>
      </c>
      <c r="N2489" t="s">
        <v>8283</v>
      </c>
      <c r="O2489" s="5">
        <f>((E2489/D2489) *100)</f>
        <v>0.6875</v>
      </c>
      <c r="P2489" s="6">
        <f>IF(L2489 = 0, 0, E2489/L2489)</f>
        <v>27.5</v>
      </c>
      <c r="Q2489" t="str">
        <f>MID(N2489,1,FIND("/",N2489,1)-1)</f>
        <v>food</v>
      </c>
      <c r="R2489" t="str">
        <f>MID(N2489,FIND("/",N2489,1)+1,LEN(N2489))</f>
        <v>food trucks</v>
      </c>
      <c r="S2489" s="10">
        <f>(((J2489/60)/60)/24)+DATE(1970,1,1)+(-5/24)</f>
        <v>41805.686921296292</v>
      </c>
      <c r="T2489" s="10">
        <f>(((I2489/60)/60)/24)+DATE(1970,1,1)+(-5/24)</f>
        <v>41830.686921296292</v>
      </c>
    </row>
    <row r="2490" spans="1:20" ht="43.2" hidden="1" x14ac:dyDescent="0.3">
      <c r="A2490">
        <v>1513</v>
      </c>
      <c r="B2490" s="3" t="s">
        <v>1513</v>
      </c>
      <c r="C2490" s="3" t="s">
        <v>5622</v>
      </c>
      <c r="D2490">
        <v>8000</v>
      </c>
      <c r="E2490">
        <v>12001.5</v>
      </c>
      <c r="F2490" t="s">
        <v>8218</v>
      </c>
      <c r="G2490" t="s">
        <v>8224</v>
      </c>
      <c r="H2490" t="s">
        <v>8246</v>
      </c>
      <c r="I2490">
        <v>1405523866</v>
      </c>
      <c r="J2490">
        <v>1402931866</v>
      </c>
      <c r="K2490" t="b">
        <v>1</v>
      </c>
      <c r="L2490">
        <v>215</v>
      </c>
      <c r="M2490" t="b">
        <v>1</v>
      </c>
      <c r="N2490" t="s">
        <v>8284</v>
      </c>
      <c r="O2490" s="5">
        <f>((E2490/D2490) *100)</f>
        <v>150.01875000000001</v>
      </c>
      <c r="P2490" s="6">
        <f>IF(L2490 = 0, 0, E2490/L2490)</f>
        <v>55.82093023255814</v>
      </c>
      <c r="Q2490" t="str">
        <f>MID(N2490,1,FIND("/",N2490,1)-1)</f>
        <v>photography</v>
      </c>
      <c r="R2490" t="str">
        <f>MID(N2490,FIND("/",N2490,1)+1,LEN(N2490))</f>
        <v>photobooks</v>
      </c>
      <c r="S2490" s="10">
        <f>(((J2490/60)/60)/24)+DATE(1970,1,1)+(-5/24)</f>
        <v>41806.42900462963</v>
      </c>
      <c r="T2490" s="10">
        <f>(((I2490/60)/60)/24)+DATE(1970,1,1)+(-5/24)</f>
        <v>41836.42900462963</v>
      </c>
    </row>
    <row r="2491" spans="1:20" ht="57.6" hidden="1" x14ac:dyDescent="0.3">
      <c r="A2491">
        <v>3776</v>
      </c>
      <c r="B2491" s="3" t="s">
        <v>3772</v>
      </c>
      <c r="C2491" s="3" t="s">
        <v>7885</v>
      </c>
      <c r="D2491">
        <v>8000</v>
      </c>
      <c r="E2491">
        <v>8537</v>
      </c>
      <c r="F2491" t="s">
        <v>8218</v>
      </c>
      <c r="G2491" t="s">
        <v>8223</v>
      </c>
      <c r="H2491" t="s">
        <v>8245</v>
      </c>
      <c r="I2491">
        <v>1406854800</v>
      </c>
      <c r="J2491">
        <v>1403599778</v>
      </c>
      <c r="K2491" t="b">
        <v>0</v>
      </c>
      <c r="L2491">
        <v>94</v>
      </c>
      <c r="M2491" t="b">
        <v>1</v>
      </c>
      <c r="N2491" t="s">
        <v>8304</v>
      </c>
      <c r="O2491" s="5">
        <f>((E2491/D2491) *100)</f>
        <v>106.71250000000001</v>
      </c>
      <c r="P2491" s="6">
        <f>IF(L2491 = 0, 0, E2491/L2491)</f>
        <v>90.819148936170208</v>
      </c>
      <c r="Q2491" t="str">
        <f>MID(N2491,1,FIND("/",N2491,1)-1)</f>
        <v>theater</v>
      </c>
      <c r="R2491" t="str">
        <f>MID(N2491,FIND("/",N2491,1)+1,LEN(N2491))</f>
        <v>musical</v>
      </c>
      <c r="S2491" s="10">
        <f>(((J2491/60)/60)/24)+DATE(1970,1,1)+(-5/24)</f>
        <v>41814.159467592588</v>
      </c>
      <c r="T2491" s="10">
        <f>(((I2491/60)/60)/24)+DATE(1970,1,1)+(-5/24)</f>
        <v>41851.833333333328</v>
      </c>
    </row>
    <row r="2492" spans="1:20" ht="43.2" hidden="1" x14ac:dyDescent="0.3">
      <c r="A2492">
        <v>2573</v>
      </c>
      <c r="B2492" s="3" t="s">
        <v>2572</v>
      </c>
      <c r="C2492" s="3" t="s">
        <v>6682</v>
      </c>
      <c r="D2492">
        <v>8000</v>
      </c>
      <c r="E2492">
        <v>0</v>
      </c>
      <c r="F2492" t="s">
        <v>8219</v>
      </c>
      <c r="G2492" t="s">
        <v>8223</v>
      </c>
      <c r="H2492" t="s">
        <v>8245</v>
      </c>
      <c r="I2492">
        <v>1408803149</v>
      </c>
      <c r="J2492">
        <v>1404915149</v>
      </c>
      <c r="K2492" t="b">
        <v>0</v>
      </c>
      <c r="L2492">
        <v>0</v>
      </c>
      <c r="M2492" t="b">
        <v>0</v>
      </c>
      <c r="N2492" t="s">
        <v>8283</v>
      </c>
      <c r="O2492" s="5">
        <f>((E2492/D2492) *100)</f>
        <v>0</v>
      </c>
      <c r="P2492" s="6">
        <f>IF(L2492 = 0, 0, E2492/L2492)</f>
        <v>0</v>
      </c>
      <c r="Q2492" t="str">
        <f>MID(N2492,1,FIND("/",N2492,1)-1)</f>
        <v>food</v>
      </c>
      <c r="R2492" t="str">
        <f>MID(N2492,FIND("/",N2492,1)+1,LEN(N2492))</f>
        <v>food trucks</v>
      </c>
      <c r="S2492" s="10">
        <f>(((J2492/60)/60)/24)+DATE(1970,1,1)+(-5/24)</f>
        <v>41829.383668981478</v>
      </c>
      <c r="T2492" s="10">
        <f>(((I2492/60)/60)/24)+DATE(1970,1,1)+(-5/24)</f>
        <v>41874.383668981478</v>
      </c>
    </row>
    <row r="2493" spans="1:20" ht="43.2" hidden="1" x14ac:dyDescent="0.3">
      <c r="A2493">
        <v>968</v>
      </c>
      <c r="B2493" s="3" t="s">
        <v>968</v>
      </c>
      <c r="C2493" s="3" t="s">
        <v>5077</v>
      </c>
      <c r="D2493">
        <v>8000</v>
      </c>
      <c r="E2493">
        <v>106</v>
      </c>
      <c r="F2493" t="s">
        <v>8220</v>
      </c>
      <c r="G2493" t="s">
        <v>8223</v>
      </c>
      <c r="H2493" t="s">
        <v>8245</v>
      </c>
      <c r="I2493">
        <v>1408134034</v>
      </c>
      <c r="J2493">
        <v>1405542034</v>
      </c>
      <c r="K2493" t="b">
        <v>0</v>
      </c>
      <c r="L2493">
        <v>4</v>
      </c>
      <c r="M2493" t="b">
        <v>0</v>
      </c>
      <c r="N2493" t="s">
        <v>8272</v>
      </c>
      <c r="O2493" s="5">
        <f>((E2493/D2493) *100)</f>
        <v>1.325</v>
      </c>
      <c r="P2493" s="6">
        <f>IF(L2493 = 0, 0, E2493/L2493)</f>
        <v>26.5</v>
      </c>
      <c r="Q2493" t="str">
        <f>MID(N2493,1,FIND("/",N2493,1)-1)</f>
        <v>technology</v>
      </c>
      <c r="R2493" t="str">
        <f>MID(N2493,FIND("/",N2493,1)+1,LEN(N2493))</f>
        <v>wearables</v>
      </c>
      <c r="S2493" s="10">
        <f>(((J2493/60)/60)/24)+DATE(1970,1,1)+(-5/24)</f>
        <v>41836.639282407406</v>
      </c>
      <c r="T2493" s="10">
        <f>(((I2493/60)/60)/24)+DATE(1970,1,1)+(-5/24)</f>
        <v>41866.639282407406</v>
      </c>
    </row>
    <row r="2494" spans="1:20" ht="43.2" hidden="1" x14ac:dyDescent="0.3">
      <c r="A2494">
        <v>2331</v>
      </c>
      <c r="B2494" s="3" t="s">
        <v>2331</v>
      </c>
      <c r="C2494" s="3" t="s">
        <v>6440</v>
      </c>
      <c r="D2494">
        <v>8000</v>
      </c>
      <c r="E2494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8297</v>
      </c>
      <c r="O2494" s="5">
        <f>((E2494/D2494) *100)</f>
        <v>144.31375</v>
      </c>
      <c r="P2494" s="6">
        <f>IF(L2494 = 0, 0, E2494/L2494)</f>
        <v>40.795406360424032</v>
      </c>
      <c r="Q2494" t="str">
        <f>MID(N2494,1,FIND("/",N2494,1)-1)</f>
        <v>food</v>
      </c>
      <c r="R2494" t="str">
        <f>MID(N2494,FIND("/",N2494,1)+1,LEN(N2494))</f>
        <v>small batch</v>
      </c>
      <c r="S2494" s="10">
        <f>(((J2494/60)/60)/24)+DATE(1970,1,1)+(-5/24)</f>
        <v>41838.797337962962</v>
      </c>
      <c r="T2494" s="10">
        <f>(((I2494/60)/60)/24)+DATE(1970,1,1)+(-5/24)</f>
        <v>41868.797337962962</v>
      </c>
    </row>
    <row r="2495" spans="1:20" ht="43.2" hidden="1" x14ac:dyDescent="0.3">
      <c r="A2495">
        <v>891</v>
      </c>
      <c r="B2495" s="3" t="s">
        <v>891</v>
      </c>
      <c r="C2495" s="3" t="s">
        <v>5000</v>
      </c>
      <c r="D2495">
        <v>8000</v>
      </c>
      <c r="E2495">
        <v>260</v>
      </c>
      <c r="F2495" t="s">
        <v>8220</v>
      </c>
      <c r="G2495" t="s">
        <v>8223</v>
      </c>
      <c r="H2495" t="s">
        <v>8245</v>
      </c>
      <c r="I2495">
        <v>1408581930</v>
      </c>
      <c r="J2495">
        <v>1405989930</v>
      </c>
      <c r="K2495" t="b">
        <v>0</v>
      </c>
      <c r="L2495">
        <v>9</v>
      </c>
      <c r="M2495" t="b">
        <v>0</v>
      </c>
      <c r="N2495" t="s">
        <v>8278</v>
      </c>
      <c r="O2495" s="5">
        <f>((E2495/D2495) *100)</f>
        <v>3.25</v>
      </c>
      <c r="P2495" s="6">
        <f>IF(L2495 = 0, 0, E2495/L2495)</f>
        <v>28.888888888888889</v>
      </c>
      <c r="Q2495" t="str">
        <f>MID(N2495,1,FIND("/",N2495,1)-1)</f>
        <v>music</v>
      </c>
      <c r="R2495" t="str">
        <f>MID(N2495,FIND("/",N2495,1)+1,LEN(N2495))</f>
        <v>indie rock</v>
      </c>
      <c r="S2495" s="10">
        <f>(((J2495/60)/60)/24)+DATE(1970,1,1)+(-5/24)</f>
        <v>41841.823263888888</v>
      </c>
      <c r="T2495" s="10">
        <f>(((I2495/60)/60)/24)+DATE(1970,1,1)+(-5/24)</f>
        <v>41871.823263888888</v>
      </c>
    </row>
    <row r="2496" spans="1:20" ht="43.2" hidden="1" x14ac:dyDescent="0.3">
      <c r="A2496">
        <v>2939</v>
      </c>
      <c r="B2496" s="3" t="s">
        <v>2938</v>
      </c>
      <c r="C2496" s="3" t="s">
        <v>7048</v>
      </c>
      <c r="D2496">
        <v>8000</v>
      </c>
      <c r="E2496">
        <v>8230</v>
      </c>
      <c r="F2496" t="s">
        <v>8218</v>
      </c>
      <c r="G2496" t="s">
        <v>8223</v>
      </c>
      <c r="H2496" t="s">
        <v>8245</v>
      </c>
      <c r="I2496">
        <v>1409187600</v>
      </c>
      <c r="J2496">
        <v>1406316312</v>
      </c>
      <c r="K2496" t="b">
        <v>0</v>
      </c>
      <c r="L2496">
        <v>25</v>
      </c>
      <c r="M2496" t="b">
        <v>1</v>
      </c>
      <c r="N2496" t="s">
        <v>8304</v>
      </c>
      <c r="O2496" s="5">
        <f>((E2496/D2496) *100)</f>
        <v>102.875</v>
      </c>
      <c r="P2496" s="6">
        <f>IF(L2496 = 0, 0, E2496/L2496)</f>
        <v>329.2</v>
      </c>
      <c r="Q2496" t="str">
        <f>MID(N2496,1,FIND("/",N2496,1)-1)</f>
        <v>theater</v>
      </c>
      <c r="R2496" t="str">
        <f>MID(N2496,FIND("/",N2496,1)+1,LEN(N2496))</f>
        <v>musical</v>
      </c>
      <c r="S2496" s="10">
        <f>(((J2496/60)/60)/24)+DATE(1970,1,1)+(-5/24)</f>
        <v>41845.60083333333</v>
      </c>
      <c r="T2496" s="10">
        <f>(((I2496/60)/60)/24)+DATE(1970,1,1)+(-5/24)</f>
        <v>41878.833333333328</v>
      </c>
    </row>
    <row r="2497" spans="1:20" ht="43.2" hidden="1" x14ac:dyDescent="0.3">
      <c r="A2497">
        <v>2850</v>
      </c>
      <c r="B2497" s="3" t="s">
        <v>2849</v>
      </c>
      <c r="C2497" s="3" t="s">
        <v>6959</v>
      </c>
      <c r="D2497">
        <v>8000</v>
      </c>
      <c r="E2497">
        <v>311</v>
      </c>
      <c r="F2497" t="s">
        <v>8220</v>
      </c>
      <c r="G2497" t="s">
        <v>8223</v>
      </c>
      <c r="H2497" t="s">
        <v>8245</v>
      </c>
      <c r="I2497">
        <v>1409962211</v>
      </c>
      <c r="J2497">
        <v>1407370211</v>
      </c>
      <c r="K2497" t="b">
        <v>0</v>
      </c>
      <c r="L2497">
        <v>13</v>
      </c>
      <c r="M2497" t="b">
        <v>0</v>
      </c>
      <c r="N2497" t="s">
        <v>8270</v>
      </c>
      <c r="O2497" s="5">
        <f>((E2497/D2497) *100)</f>
        <v>3.8875000000000002</v>
      </c>
      <c r="P2497" s="6">
        <f>IF(L2497 = 0, 0, E2497/L2497)</f>
        <v>23.923076923076923</v>
      </c>
      <c r="Q2497" t="str">
        <f>MID(N2497,1,FIND("/",N2497,1)-1)</f>
        <v>theater</v>
      </c>
      <c r="R2497" t="str">
        <f>MID(N2497,FIND("/",N2497,1)+1,LEN(N2497))</f>
        <v>plays</v>
      </c>
      <c r="S2497" s="10">
        <f>(((J2497/60)/60)/24)+DATE(1970,1,1)+(-5/24)</f>
        <v>41857.798738425925</v>
      </c>
      <c r="T2497" s="10">
        <f>(((I2497/60)/60)/24)+DATE(1970,1,1)+(-5/24)</f>
        <v>41887.798738425925</v>
      </c>
    </row>
    <row r="2498" spans="1:20" ht="28.8" hidden="1" x14ac:dyDescent="0.3">
      <c r="A2498">
        <v>2741</v>
      </c>
      <c r="B2498" s="3" t="s">
        <v>2740</v>
      </c>
      <c r="C2498" s="3" t="s">
        <v>6850</v>
      </c>
      <c r="D2498">
        <v>8000</v>
      </c>
      <c r="E2498">
        <v>35</v>
      </c>
      <c r="F2498" t="s">
        <v>8220</v>
      </c>
      <c r="G2498" t="s">
        <v>8223</v>
      </c>
      <c r="H2498" t="s">
        <v>8245</v>
      </c>
      <c r="I2498">
        <v>1413770820</v>
      </c>
      <c r="J2498">
        <v>1412005602</v>
      </c>
      <c r="K2498" t="b">
        <v>0</v>
      </c>
      <c r="L2498">
        <v>4</v>
      </c>
      <c r="M2498" t="b">
        <v>0</v>
      </c>
      <c r="N2498" t="s">
        <v>8303</v>
      </c>
      <c r="O2498" s="5">
        <f>((E2498/D2498) *100)</f>
        <v>0.43750000000000006</v>
      </c>
      <c r="P2498" s="6">
        <f>IF(L2498 = 0, 0, E2498/L2498)</f>
        <v>8.75</v>
      </c>
      <c r="Q2498" t="str">
        <f>MID(N2498,1,FIND("/",N2498,1)-1)</f>
        <v>publishing</v>
      </c>
      <c r="R2498" t="str">
        <f>MID(N2498,FIND("/",N2498,1)+1,LEN(N2498))</f>
        <v>children's books</v>
      </c>
      <c r="S2498" s="10">
        <f>(((J2498/60)/60)/24)+DATE(1970,1,1)+(-5/24)</f>
        <v>41911.449097222219</v>
      </c>
      <c r="T2498" s="10">
        <f>(((I2498/60)/60)/24)+DATE(1970,1,1)+(-5/24)</f>
        <v>41931.879861111105</v>
      </c>
    </row>
    <row r="2499" spans="1:20" ht="43.2" hidden="1" x14ac:dyDescent="0.3">
      <c r="A2499">
        <v>3911</v>
      </c>
      <c r="B2499" s="3" t="s">
        <v>3907</v>
      </c>
      <c r="C2499" s="3" t="s">
        <v>8018</v>
      </c>
      <c r="D2499">
        <v>8000</v>
      </c>
      <c r="E2499">
        <v>2993</v>
      </c>
      <c r="F2499" t="s">
        <v>8220</v>
      </c>
      <c r="G2499" t="s">
        <v>8223</v>
      </c>
      <c r="H2499" t="s">
        <v>8245</v>
      </c>
      <c r="I2499">
        <v>1417033777</v>
      </c>
      <c r="J2499">
        <v>1414438177</v>
      </c>
      <c r="K2499" t="b">
        <v>0</v>
      </c>
      <c r="L2499">
        <v>36</v>
      </c>
      <c r="M2499" t="b">
        <v>0</v>
      </c>
      <c r="N2499" t="s">
        <v>8270</v>
      </c>
      <c r="O2499" s="5">
        <f>((E2499/D2499) *100)</f>
        <v>37.412500000000001</v>
      </c>
      <c r="P2499" s="6">
        <f>IF(L2499 = 0, 0, E2499/L2499)</f>
        <v>83.138888888888886</v>
      </c>
      <c r="Q2499" t="str">
        <f>MID(N2499,1,FIND("/",N2499,1)-1)</f>
        <v>theater</v>
      </c>
      <c r="R2499" t="str">
        <f>MID(N2499,FIND("/",N2499,1)+1,LEN(N2499))</f>
        <v>plays</v>
      </c>
      <c r="S2499" s="10">
        <f>(((J2499/60)/60)/24)+DATE(1970,1,1)+(-5/24)</f>
        <v>41939.603900462964</v>
      </c>
      <c r="T2499" s="10">
        <f>(((I2499/60)/60)/24)+DATE(1970,1,1)+(-5/24)</f>
        <v>41969.645567129628</v>
      </c>
    </row>
    <row r="2500" spans="1:20" ht="43.2" hidden="1" x14ac:dyDescent="0.3">
      <c r="A2500">
        <v>2975</v>
      </c>
      <c r="B2500" s="3" t="s">
        <v>2974</v>
      </c>
      <c r="C2500" s="3" t="s">
        <v>7084</v>
      </c>
      <c r="D2500">
        <v>8000</v>
      </c>
      <c r="E2500">
        <v>8010</v>
      </c>
      <c r="F2500" t="s">
        <v>8218</v>
      </c>
      <c r="G2500" t="s">
        <v>8223</v>
      </c>
      <c r="H2500" t="s">
        <v>8245</v>
      </c>
      <c r="I2500">
        <v>1417057200</v>
      </c>
      <c r="J2500">
        <v>1414599886</v>
      </c>
      <c r="K2500" t="b">
        <v>0</v>
      </c>
      <c r="L2500">
        <v>113</v>
      </c>
      <c r="M2500" t="b">
        <v>1</v>
      </c>
      <c r="N2500" t="s">
        <v>8270</v>
      </c>
      <c r="O2500" s="5">
        <f>((E2500/D2500) *100)</f>
        <v>100.125</v>
      </c>
      <c r="P2500" s="6">
        <f>IF(L2500 = 0, 0, E2500/L2500)</f>
        <v>70.884955752212392</v>
      </c>
      <c r="Q2500" t="str">
        <f>MID(N2500,1,FIND("/",N2500,1)-1)</f>
        <v>theater</v>
      </c>
      <c r="R2500" t="str">
        <f>MID(N2500,FIND("/",N2500,1)+1,LEN(N2500))</f>
        <v>plays</v>
      </c>
      <c r="S2500" s="10">
        <f>(((J2500/60)/60)/24)+DATE(1970,1,1)+(-5/24)</f>
        <v>41941.475532407407</v>
      </c>
      <c r="T2500" s="10">
        <f>(((I2500/60)/60)/24)+DATE(1970,1,1)+(-5/24)</f>
        <v>41969.916666666664</v>
      </c>
    </row>
    <row r="2501" spans="1:20" ht="43.2" hidden="1" x14ac:dyDescent="0.3">
      <c r="A2501">
        <v>1789</v>
      </c>
      <c r="B2501" s="3" t="s">
        <v>1789</v>
      </c>
      <c r="C2501" s="3" t="s">
        <v>5898</v>
      </c>
      <c r="D2501">
        <v>8000</v>
      </c>
      <c r="E2501">
        <v>40</v>
      </c>
      <c r="F2501" t="s">
        <v>8220</v>
      </c>
      <c r="G2501" t="s">
        <v>8223</v>
      </c>
      <c r="H2501" t="s">
        <v>8245</v>
      </c>
      <c r="I2501">
        <v>1421042403</v>
      </c>
      <c r="J2501">
        <v>1415858403</v>
      </c>
      <c r="K2501" t="b">
        <v>1</v>
      </c>
      <c r="L2501">
        <v>4</v>
      </c>
      <c r="M2501" t="b">
        <v>0</v>
      </c>
      <c r="N2501" t="s">
        <v>8284</v>
      </c>
      <c r="O2501" s="5">
        <f>((E2501/D2501) *100)</f>
        <v>0.5</v>
      </c>
      <c r="P2501" s="6">
        <f>IF(L2501 = 0, 0, E2501/L2501)</f>
        <v>10</v>
      </c>
      <c r="Q2501" t="str">
        <f>MID(N2501,1,FIND("/",N2501,1)-1)</f>
        <v>photography</v>
      </c>
      <c r="R2501" t="str">
        <f>MID(N2501,FIND("/",N2501,1)+1,LEN(N2501))</f>
        <v>photobooks</v>
      </c>
      <c r="S2501" s="10">
        <f>(((J2501/60)/60)/24)+DATE(1970,1,1)+(-5/24)</f>
        <v>41956.041701388887</v>
      </c>
      <c r="T2501" s="10">
        <f>(((I2501/60)/60)/24)+DATE(1970,1,1)+(-5/24)</f>
        <v>42016.041701388887</v>
      </c>
    </row>
    <row r="2502" spans="1:20" ht="28.8" hidden="1" x14ac:dyDescent="0.3">
      <c r="A2502">
        <v>3006</v>
      </c>
      <c r="B2502" s="3" t="s">
        <v>3005</v>
      </c>
      <c r="C2502" s="3" t="s">
        <v>7115</v>
      </c>
      <c r="D2502">
        <v>8000</v>
      </c>
      <c r="E2502">
        <v>8620</v>
      </c>
      <c r="F2502" t="s">
        <v>8218</v>
      </c>
      <c r="G2502" t="s">
        <v>8228</v>
      </c>
      <c r="H2502" t="s">
        <v>8250</v>
      </c>
      <c r="I2502">
        <v>1418580591</v>
      </c>
      <c r="J2502">
        <v>1415988591</v>
      </c>
      <c r="K2502" t="b">
        <v>0</v>
      </c>
      <c r="L2502">
        <v>97</v>
      </c>
      <c r="M2502" t="b">
        <v>1</v>
      </c>
      <c r="N2502" t="s">
        <v>8302</v>
      </c>
      <c r="O2502" s="5">
        <f>((E2502/D2502) *100)</f>
        <v>107.74999999999999</v>
      </c>
      <c r="P2502" s="6">
        <f>IF(L2502 = 0, 0, E2502/L2502)</f>
        <v>88.865979381443296</v>
      </c>
      <c r="Q2502" t="str">
        <f>MID(N2502,1,FIND("/",N2502,1)-1)</f>
        <v>theater</v>
      </c>
      <c r="R2502" t="str">
        <f>MID(N2502,FIND("/",N2502,1)+1,LEN(N2502))</f>
        <v>spaces</v>
      </c>
      <c r="S2502" s="10">
        <f>(((J2502/60)/60)/24)+DATE(1970,1,1)+(-5/24)</f>
        <v>41957.548506944448</v>
      </c>
      <c r="T2502" s="10">
        <f>(((I2502/60)/60)/24)+DATE(1970,1,1)+(-5/24)</f>
        <v>41987.548506944448</v>
      </c>
    </row>
    <row r="2503" spans="1:20" ht="43.2" hidden="1" x14ac:dyDescent="0.3">
      <c r="A2503">
        <v>1139</v>
      </c>
      <c r="B2503" s="3" t="s">
        <v>1139</v>
      </c>
      <c r="C2503" s="3" t="s">
        <v>5248</v>
      </c>
      <c r="D2503">
        <v>8000</v>
      </c>
      <c r="E2503">
        <v>5</v>
      </c>
      <c r="F2503" t="s">
        <v>8220</v>
      </c>
      <c r="G2503" t="s">
        <v>8223</v>
      </c>
      <c r="H2503" t="s">
        <v>8245</v>
      </c>
      <c r="I2503">
        <v>1420100426</v>
      </c>
      <c r="J2503">
        <v>1417508426</v>
      </c>
      <c r="K2503" t="b">
        <v>0</v>
      </c>
      <c r="L2503">
        <v>1</v>
      </c>
      <c r="M2503" t="b">
        <v>0</v>
      </c>
      <c r="N2503" t="s">
        <v>8282</v>
      </c>
      <c r="O2503" s="5">
        <f>((E2503/D2503) *100)</f>
        <v>6.25E-2</v>
      </c>
      <c r="P2503" s="6">
        <f>IF(L2503 = 0, 0, E2503/L2503)</f>
        <v>5</v>
      </c>
      <c r="Q2503" t="str">
        <f>MID(N2503,1,FIND("/",N2503,1)-1)</f>
        <v>games</v>
      </c>
      <c r="R2503" t="str">
        <f>MID(N2503,FIND("/",N2503,1)+1,LEN(N2503))</f>
        <v>mobile games</v>
      </c>
      <c r="S2503" s="10">
        <f>(((J2503/60)/60)/24)+DATE(1970,1,1)+(-5/24)</f>
        <v>41975.139189814807</v>
      </c>
      <c r="T2503" s="10">
        <f>(((I2503/60)/60)/24)+DATE(1970,1,1)+(-5/24)</f>
        <v>42005.139189814807</v>
      </c>
    </row>
    <row r="2504" spans="1:20" ht="43.2" hidden="1" x14ac:dyDescent="0.3">
      <c r="A2504">
        <v>3889</v>
      </c>
      <c r="B2504" s="3" t="s">
        <v>3885</v>
      </c>
      <c r="C2504" s="3" t="s">
        <v>7996</v>
      </c>
      <c r="D2504">
        <v>8000</v>
      </c>
      <c r="E2504">
        <v>118</v>
      </c>
      <c r="F2504" t="s">
        <v>8220</v>
      </c>
      <c r="G2504" t="s">
        <v>8223</v>
      </c>
      <c r="H2504" t="s">
        <v>8245</v>
      </c>
      <c r="I2504">
        <v>1420413960</v>
      </c>
      <c r="J2504">
        <v>1417651630</v>
      </c>
      <c r="K2504" t="b">
        <v>0</v>
      </c>
      <c r="L2504">
        <v>9</v>
      </c>
      <c r="M2504" t="b">
        <v>0</v>
      </c>
      <c r="N2504" t="s">
        <v>8270</v>
      </c>
      <c r="O2504" s="5">
        <f>((E2504/D2504) *100)</f>
        <v>1.4749999999999999</v>
      </c>
      <c r="P2504" s="6">
        <f>IF(L2504 = 0, 0, E2504/L2504)</f>
        <v>13.111111111111111</v>
      </c>
      <c r="Q2504" t="str">
        <f>MID(N2504,1,FIND("/",N2504,1)-1)</f>
        <v>theater</v>
      </c>
      <c r="R2504" t="str">
        <f>MID(N2504,FIND("/",N2504,1)+1,LEN(N2504))</f>
        <v>plays</v>
      </c>
      <c r="S2504" s="10">
        <f>(((J2504/60)/60)/24)+DATE(1970,1,1)+(-5/24)</f>
        <v>41976.796643518515</v>
      </c>
      <c r="T2504" s="10">
        <f>(((I2504/60)/60)/24)+DATE(1970,1,1)+(-5/24)</f>
        <v>42008.768055555549</v>
      </c>
    </row>
    <row r="2505" spans="1:20" ht="43.2" hidden="1" x14ac:dyDescent="0.3">
      <c r="A2505">
        <v>2437</v>
      </c>
      <c r="B2505" s="3" t="s">
        <v>2437</v>
      </c>
      <c r="C2505" s="3" t="s">
        <v>6546</v>
      </c>
      <c r="D2505">
        <v>8000</v>
      </c>
      <c r="E2505">
        <v>0</v>
      </c>
      <c r="F2505" t="s">
        <v>8220</v>
      </c>
      <c r="G2505" t="s">
        <v>8223</v>
      </c>
      <c r="H2505" t="s">
        <v>8245</v>
      </c>
      <c r="I2505">
        <v>1426615200</v>
      </c>
      <c r="J2505">
        <v>1422400188</v>
      </c>
      <c r="K2505" t="b">
        <v>0</v>
      </c>
      <c r="L2505">
        <v>0</v>
      </c>
      <c r="M2505" t="b">
        <v>0</v>
      </c>
      <c r="N2505" t="s">
        <v>8283</v>
      </c>
      <c r="O2505" s="5">
        <f>((E2505/D2505) *100)</f>
        <v>0</v>
      </c>
      <c r="P2505" s="6">
        <f>IF(L2505 = 0, 0, E2505/L2505)</f>
        <v>0</v>
      </c>
      <c r="Q2505" t="str">
        <f>MID(N2505,1,FIND("/",N2505,1)-1)</f>
        <v>food</v>
      </c>
      <c r="R2505" t="str">
        <f>MID(N2505,FIND("/",N2505,1)+1,LEN(N2505))</f>
        <v>food trucks</v>
      </c>
      <c r="S2505" s="10">
        <f>(((J2505/60)/60)/24)+DATE(1970,1,1)+(-5/24)</f>
        <v>42031.756805555553</v>
      </c>
      <c r="T2505" s="10">
        <f>(((I2505/60)/60)/24)+DATE(1970,1,1)+(-5/24)</f>
        <v>42080.541666666664</v>
      </c>
    </row>
    <row r="2506" spans="1:20" ht="43.2" hidden="1" x14ac:dyDescent="0.3">
      <c r="A2506">
        <v>3326</v>
      </c>
      <c r="B2506" s="3" t="s">
        <v>3325</v>
      </c>
      <c r="C2506" s="3" t="s">
        <v>7435</v>
      </c>
      <c r="D2506">
        <v>8000</v>
      </c>
      <c r="E2506">
        <v>8110</v>
      </c>
      <c r="F2506" t="s">
        <v>8218</v>
      </c>
      <c r="G2506" t="s">
        <v>8223</v>
      </c>
      <c r="H2506" t="s">
        <v>8245</v>
      </c>
      <c r="I2506">
        <v>1425830905</v>
      </c>
      <c r="J2506">
        <v>1423242505</v>
      </c>
      <c r="K2506" t="b">
        <v>0</v>
      </c>
      <c r="L2506">
        <v>57</v>
      </c>
      <c r="M2506" t="b">
        <v>1</v>
      </c>
      <c r="N2506" t="s">
        <v>8270</v>
      </c>
      <c r="O2506" s="5">
        <f>((E2506/D2506) *100)</f>
        <v>101.375</v>
      </c>
      <c r="P2506" s="6">
        <f>IF(L2506 = 0, 0, E2506/L2506)</f>
        <v>142.28070175438597</v>
      </c>
      <c r="Q2506" t="str">
        <f>MID(N2506,1,FIND("/",N2506,1)-1)</f>
        <v>theater</v>
      </c>
      <c r="R2506" t="str">
        <f>MID(N2506,FIND("/",N2506,1)+1,LEN(N2506))</f>
        <v>plays</v>
      </c>
      <c r="S2506" s="10">
        <f>(((J2506/60)/60)/24)+DATE(1970,1,1)+(-5/24)</f>
        <v>42041.505844907406</v>
      </c>
      <c r="T2506" s="10">
        <f>(((I2506/60)/60)/24)+DATE(1970,1,1)+(-5/24)</f>
        <v>42071.464178240734</v>
      </c>
    </row>
    <row r="2507" spans="1:20" ht="43.2" hidden="1" x14ac:dyDescent="0.3">
      <c r="A2507">
        <v>655</v>
      </c>
      <c r="B2507" s="3" t="s">
        <v>655</v>
      </c>
      <c r="C2507" s="3" t="s">
        <v>4764</v>
      </c>
      <c r="D2507">
        <v>8000</v>
      </c>
      <c r="E2507">
        <v>11751</v>
      </c>
      <c r="F2507" t="s">
        <v>8218</v>
      </c>
      <c r="G2507" t="s">
        <v>8223</v>
      </c>
      <c r="H2507" t="s">
        <v>8245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8272</v>
      </c>
      <c r="O2507" s="5">
        <f>((E2507/D2507) *100)</f>
        <v>146.88749999999999</v>
      </c>
      <c r="P2507" s="6">
        <f>IF(L2507 = 0, 0, E2507/L2507)</f>
        <v>42.886861313868614</v>
      </c>
      <c r="Q2507" t="str">
        <f>MID(N2507,1,FIND("/",N2507,1)-1)</f>
        <v>technology</v>
      </c>
      <c r="R2507" t="str">
        <f>MID(N2507,FIND("/",N2507,1)+1,LEN(N2507))</f>
        <v>wearables</v>
      </c>
      <c r="S2507" s="10">
        <f>(((J2507/60)/60)/24)+DATE(1970,1,1)+(-5/24)</f>
        <v>42045.748981481483</v>
      </c>
      <c r="T2507" s="10">
        <f>(((I2507/60)/60)/24)+DATE(1970,1,1)+(-5/24)</f>
        <v>42075.707314814812</v>
      </c>
    </row>
    <row r="2508" spans="1:20" ht="43.2" hidden="1" x14ac:dyDescent="0.3">
      <c r="A2508">
        <v>168</v>
      </c>
      <c r="B2508" s="3" t="s">
        <v>169</v>
      </c>
      <c r="C2508" s="3" t="s">
        <v>4277</v>
      </c>
      <c r="D2508">
        <v>8000</v>
      </c>
      <c r="E2508">
        <v>325</v>
      </c>
      <c r="F2508" t="s">
        <v>8220</v>
      </c>
      <c r="G2508" t="s">
        <v>8223</v>
      </c>
      <c r="H2508" t="s">
        <v>8245</v>
      </c>
      <c r="I2508">
        <v>1426791770</v>
      </c>
      <c r="J2508">
        <v>1424203370</v>
      </c>
      <c r="K2508" t="b">
        <v>0</v>
      </c>
      <c r="L2508">
        <v>3</v>
      </c>
      <c r="M2508" t="b">
        <v>0</v>
      </c>
      <c r="N2508" t="s">
        <v>8267</v>
      </c>
      <c r="O2508" s="5">
        <f>((E2508/D2508) *100)</f>
        <v>4.0625</v>
      </c>
      <c r="P2508" s="6">
        <f>IF(L2508 = 0, 0, E2508/L2508)</f>
        <v>108.33333333333333</v>
      </c>
      <c r="Q2508" t="str">
        <f>MID(N2508,1,FIND("/",N2508,1)-1)</f>
        <v>film &amp; video</v>
      </c>
      <c r="R2508" t="str">
        <f>MID(N2508,FIND("/",N2508,1)+1,LEN(N2508))</f>
        <v>drama</v>
      </c>
      <c r="S2508" s="10">
        <f>(((J2508/60)/60)/24)+DATE(1970,1,1)+(-5/24)</f>
        <v>42052.626967592594</v>
      </c>
      <c r="T2508" s="10">
        <f>(((I2508/60)/60)/24)+DATE(1970,1,1)+(-5/24)</f>
        <v>42082.585300925923</v>
      </c>
    </row>
    <row r="2509" spans="1:20" ht="43.2" hidden="1" x14ac:dyDescent="0.3">
      <c r="A2509">
        <v>3377</v>
      </c>
      <c r="B2509" s="3" t="s">
        <v>3375</v>
      </c>
      <c r="C2509" s="3" t="s">
        <v>7486</v>
      </c>
      <c r="D2509">
        <v>8000</v>
      </c>
      <c r="E2509">
        <v>8084</v>
      </c>
      <c r="F2509" t="s">
        <v>8218</v>
      </c>
      <c r="G2509" t="s">
        <v>8224</v>
      </c>
      <c r="H2509" t="s">
        <v>8246</v>
      </c>
      <c r="I2509">
        <v>1426870560</v>
      </c>
      <c r="J2509">
        <v>1424280899</v>
      </c>
      <c r="K2509" t="b">
        <v>0</v>
      </c>
      <c r="L2509">
        <v>77</v>
      </c>
      <c r="M2509" t="b">
        <v>1</v>
      </c>
      <c r="N2509" t="s">
        <v>8270</v>
      </c>
      <c r="O2509" s="5">
        <f>((E2509/D2509) *100)</f>
        <v>101.05</v>
      </c>
      <c r="P2509" s="6">
        <f>IF(L2509 = 0, 0, E2509/L2509)</f>
        <v>104.98701298701299</v>
      </c>
      <c r="Q2509" t="str">
        <f>MID(N2509,1,FIND("/",N2509,1)-1)</f>
        <v>theater</v>
      </c>
      <c r="R2509" t="str">
        <f>MID(N2509,FIND("/",N2509,1)+1,LEN(N2509))</f>
        <v>plays</v>
      </c>
      <c r="S2509" s="10">
        <f>(((J2509/60)/60)/24)+DATE(1970,1,1)+(-5/24)</f>
        <v>42053.524293981485</v>
      </c>
      <c r="T2509" s="10">
        <f>(((I2509/60)/60)/24)+DATE(1970,1,1)+(-5/24)</f>
        <v>42083.49722222222</v>
      </c>
    </row>
    <row r="2510" spans="1:20" ht="43.2" hidden="1" x14ac:dyDescent="0.3">
      <c r="A2510">
        <v>3376</v>
      </c>
      <c r="B2510" s="3" t="s">
        <v>3374</v>
      </c>
      <c r="C2510" s="3" t="s">
        <v>7485</v>
      </c>
      <c r="D2510">
        <v>8000</v>
      </c>
      <c r="E2510">
        <v>8001</v>
      </c>
      <c r="F2510" t="s">
        <v>8218</v>
      </c>
      <c r="G2510" t="s">
        <v>8223</v>
      </c>
      <c r="H2510" t="s">
        <v>8245</v>
      </c>
      <c r="I2510">
        <v>1429976994</v>
      </c>
      <c r="J2510">
        <v>1424796594</v>
      </c>
      <c r="K2510" t="b">
        <v>0</v>
      </c>
      <c r="L2510">
        <v>19</v>
      </c>
      <c r="M2510" t="b">
        <v>1</v>
      </c>
      <c r="N2510" t="s">
        <v>8270</v>
      </c>
      <c r="O2510" s="5">
        <f>((E2510/D2510) *100)</f>
        <v>100.01249999999999</v>
      </c>
      <c r="P2510" s="6">
        <f>IF(L2510 = 0, 0, E2510/L2510)</f>
        <v>421.10526315789474</v>
      </c>
      <c r="Q2510" t="str">
        <f>MID(N2510,1,FIND("/",N2510,1)-1)</f>
        <v>theater</v>
      </c>
      <c r="R2510" t="str">
        <f>MID(N2510,FIND("/",N2510,1)+1,LEN(N2510))</f>
        <v>plays</v>
      </c>
      <c r="S2510" s="10">
        <f>(((J2510/60)/60)/24)+DATE(1970,1,1)+(-5/24)</f>
        <v>42059.492986111109</v>
      </c>
      <c r="T2510" s="10">
        <f>(((I2510/60)/60)/24)+DATE(1970,1,1)+(-5/24)</f>
        <v>42119.451319444437</v>
      </c>
    </row>
    <row r="2511" spans="1:20" ht="57.6" hidden="1" x14ac:dyDescent="0.3">
      <c r="A2511">
        <v>3662</v>
      </c>
      <c r="B2511" s="3" t="s">
        <v>3658</v>
      </c>
      <c r="C2511" s="3" t="s">
        <v>7771</v>
      </c>
      <c r="D2511">
        <v>8000</v>
      </c>
      <c r="E2511">
        <v>8114</v>
      </c>
      <c r="F2511" t="s">
        <v>8218</v>
      </c>
      <c r="G2511" t="s">
        <v>8228</v>
      </c>
      <c r="H2511" t="s">
        <v>8250</v>
      </c>
      <c r="I2511">
        <v>1427775414</v>
      </c>
      <c r="J2511">
        <v>1425187014</v>
      </c>
      <c r="K2511" t="b">
        <v>0</v>
      </c>
      <c r="L2511">
        <v>40</v>
      </c>
      <c r="M2511" t="b">
        <v>1</v>
      </c>
      <c r="N2511" t="s">
        <v>8270</v>
      </c>
      <c r="O2511" s="5">
        <f>((E2511/D2511) *100)</f>
        <v>101.42500000000001</v>
      </c>
      <c r="P2511" s="6">
        <f>IF(L2511 = 0, 0, E2511/L2511)</f>
        <v>202.85</v>
      </c>
      <c r="Q2511" t="str">
        <f>MID(N2511,1,FIND("/",N2511,1)-1)</f>
        <v>theater</v>
      </c>
      <c r="R2511" t="str">
        <f>MID(N2511,FIND("/",N2511,1)+1,LEN(N2511))</f>
        <v>plays</v>
      </c>
      <c r="S2511" s="10">
        <f>(((J2511/60)/60)/24)+DATE(1970,1,1)+(-5/24)</f>
        <v>42064.011736111112</v>
      </c>
      <c r="T2511" s="10">
        <f>(((I2511/60)/60)/24)+DATE(1970,1,1)+(-5/24)</f>
        <v>42093.97006944444</v>
      </c>
    </row>
    <row r="2512" spans="1:20" ht="43.2" hidden="1" x14ac:dyDescent="0.3">
      <c r="A2512">
        <v>127</v>
      </c>
      <c r="B2512" s="3" t="s">
        <v>128</v>
      </c>
      <c r="C2512" s="3" t="s">
        <v>4237</v>
      </c>
      <c r="D2512">
        <v>8000</v>
      </c>
      <c r="E2512">
        <v>190</v>
      </c>
      <c r="F2512" t="s">
        <v>8219</v>
      </c>
      <c r="G2512" t="s">
        <v>8223</v>
      </c>
      <c r="H2512" t="s">
        <v>8245</v>
      </c>
      <c r="I2512">
        <v>1428069541</v>
      </c>
      <c r="J2512">
        <v>1425481141</v>
      </c>
      <c r="K2512" t="b">
        <v>0</v>
      </c>
      <c r="L2512">
        <v>4</v>
      </c>
      <c r="M2512" t="b">
        <v>0</v>
      </c>
      <c r="N2512" t="s">
        <v>8266</v>
      </c>
      <c r="O2512" s="5">
        <f>((E2512/D2512) *100)</f>
        <v>2.375</v>
      </c>
      <c r="P2512" s="6">
        <f>IF(L2512 = 0, 0, E2512/L2512)</f>
        <v>47.5</v>
      </c>
      <c r="Q2512" t="str">
        <f>MID(N2512,1,FIND("/",N2512,1)-1)</f>
        <v>film &amp; video</v>
      </c>
      <c r="R2512" t="str">
        <f>MID(N2512,FIND("/",N2512,1)+1,LEN(N2512))</f>
        <v>science fiction</v>
      </c>
      <c r="S2512" s="10">
        <f>(((J2512/60)/60)/24)+DATE(1970,1,1)+(-5/24)</f>
        <v>42067.415983796294</v>
      </c>
      <c r="T2512" s="10">
        <f>(((I2512/60)/60)/24)+DATE(1970,1,1)+(-5/24)</f>
        <v>42097.37431712963</v>
      </c>
    </row>
    <row r="2513" spans="1:20" ht="43.2" hidden="1" x14ac:dyDescent="0.3">
      <c r="A2513">
        <v>3205</v>
      </c>
      <c r="B2513" s="3" t="s">
        <v>3204</v>
      </c>
      <c r="C2513" s="3" t="s">
        <v>7314</v>
      </c>
      <c r="D2513">
        <v>8000</v>
      </c>
      <c r="E2513">
        <v>273</v>
      </c>
      <c r="F2513" t="s">
        <v>8220</v>
      </c>
      <c r="G2513" t="s">
        <v>8224</v>
      </c>
      <c r="H2513" t="s">
        <v>8246</v>
      </c>
      <c r="I2513">
        <v>1430470772</v>
      </c>
      <c r="J2513">
        <v>1427878772</v>
      </c>
      <c r="K2513" t="b">
        <v>0</v>
      </c>
      <c r="L2513">
        <v>12</v>
      </c>
      <c r="M2513" t="b">
        <v>0</v>
      </c>
      <c r="N2513" t="s">
        <v>8304</v>
      </c>
      <c r="O2513" s="5">
        <f>((E2513/D2513) *100)</f>
        <v>3.4125000000000001</v>
      </c>
      <c r="P2513" s="6">
        <f>IF(L2513 = 0, 0, E2513/L2513)</f>
        <v>22.75</v>
      </c>
      <c r="Q2513" t="str">
        <f>MID(N2513,1,FIND("/",N2513,1)-1)</f>
        <v>theater</v>
      </c>
      <c r="R2513" t="str">
        <f>MID(N2513,FIND("/",N2513,1)+1,LEN(N2513))</f>
        <v>musical</v>
      </c>
      <c r="S2513" s="10">
        <f>(((J2513/60)/60)/24)+DATE(1970,1,1)+(-5/24)</f>
        <v>42095.166342592587</v>
      </c>
      <c r="T2513" s="10">
        <f>(((I2513/60)/60)/24)+DATE(1970,1,1)+(-5/24)</f>
        <v>42125.166342592587</v>
      </c>
    </row>
    <row r="2514" spans="1:20" ht="28.8" hidden="1" x14ac:dyDescent="0.3">
      <c r="A2514">
        <v>228</v>
      </c>
      <c r="B2514" s="3" t="s">
        <v>229</v>
      </c>
      <c r="C2514" s="3" t="s">
        <v>4337</v>
      </c>
      <c r="D2514">
        <v>8000</v>
      </c>
      <c r="E2514">
        <v>0</v>
      </c>
      <c r="F2514" t="s">
        <v>8220</v>
      </c>
      <c r="G2514" t="s">
        <v>8224</v>
      </c>
      <c r="H2514" t="s">
        <v>8246</v>
      </c>
      <c r="I2514">
        <v>1433176105</v>
      </c>
      <c r="J2514">
        <v>1427992105</v>
      </c>
      <c r="K2514" t="b">
        <v>0</v>
      </c>
      <c r="L2514">
        <v>0</v>
      </c>
      <c r="M2514" t="b">
        <v>0</v>
      </c>
      <c r="N2514" t="s">
        <v>8267</v>
      </c>
      <c r="O2514" s="5">
        <f>((E2514/D2514) *100)</f>
        <v>0</v>
      </c>
      <c r="P2514" s="6">
        <f>IF(L2514 = 0, 0, E2514/L2514)</f>
        <v>0</v>
      </c>
      <c r="Q2514" t="str">
        <f>MID(N2514,1,FIND("/",N2514,1)-1)</f>
        <v>film &amp; video</v>
      </c>
      <c r="R2514" t="str">
        <f>MID(N2514,FIND("/",N2514,1)+1,LEN(N2514))</f>
        <v>drama</v>
      </c>
      <c r="S2514" s="10">
        <f>(((J2514/60)/60)/24)+DATE(1970,1,1)+(-5/24)</f>
        <v>42096.478067129625</v>
      </c>
      <c r="T2514" s="10">
        <f>(((I2514/60)/60)/24)+DATE(1970,1,1)+(-5/24)</f>
        <v>42156.478067129625</v>
      </c>
    </row>
    <row r="2515" spans="1:20" ht="43.2" hidden="1" x14ac:dyDescent="0.3">
      <c r="A2515">
        <v>2355</v>
      </c>
      <c r="B2515" s="3" t="s">
        <v>2355</v>
      </c>
      <c r="C2515" s="3" t="s">
        <v>6464</v>
      </c>
      <c r="D2515">
        <v>8000</v>
      </c>
      <c r="E2515">
        <v>55</v>
      </c>
      <c r="F2515" t="s">
        <v>8219</v>
      </c>
      <c r="G2515" t="s">
        <v>8225</v>
      </c>
      <c r="H2515" t="s">
        <v>8247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8271</v>
      </c>
      <c r="O2515" s="5">
        <f>((E2515/D2515) *100)</f>
        <v>0.6875</v>
      </c>
      <c r="P2515" s="6">
        <f>IF(L2515 = 0, 0, E2515/L2515)</f>
        <v>27.5</v>
      </c>
      <c r="Q2515" t="str">
        <f>MID(N2515,1,FIND("/",N2515,1)-1)</f>
        <v>technology</v>
      </c>
      <c r="R2515" t="str">
        <f>MID(N2515,FIND("/",N2515,1)+1,LEN(N2515))</f>
        <v>web</v>
      </c>
      <c r="S2515" s="10">
        <f>(((J2515/60)/60)/24)+DATE(1970,1,1)+(-5/24)</f>
        <v>42096.709907407399</v>
      </c>
      <c r="T2515" s="10">
        <f>(((I2515/60)/60)/24)+DATE(1970,1,1)+(-5/24)</f>
        <v>42126.709907407399</v>
      </c>
    </row>
    <row r="2516" spans="1:20" ht="57.6" hidden="1" x14ac:dyDescent="0.3">
      <c r="A2516">
        <v>2846</v>
      </c>
      <c r="B2516" s="3" t="s">
        <v>2845</v>
      </c>
      <c r="C2516" s="3" t="s">
        <v>6955</v>
      </c>
      <c r="D2516">
        <v>8000</v>
      </c>
      <c r="E2516">
        <v>0</v>
      </c>
      <c r="F2516" t="s">
        <v>8220</v>
      </c>
      <c r="G2516" t="s">
        <v>8223</v>
      </c>
      <c r="H2516" t="s">
        <v>8245</v>
      </c>
      <c r="I2516">
        <v>1432917394</v>
      </c>
      <c r="J2516">
        <v>1429029394</v>
      </c>
      <c r="K2516" t="b">
        <v>0</v>
      </c>
      <c r="L2516">
        <v>0</v>
      </c>
      <c r="M2516" t="b">
        <v>0</v>
      </c>
      <c r="N2516" t="s">
        <v>8270</v>
      </c>
      <c r="O2516" s="5">
        <f>((E2516/D2516) *100)</f>
        <v>0</v>
      </c>
      <c r="P2516" s="6">
        <f>IF(L2516 = 0, 0, E2516/L2516)</f>
        <v>0</v>
      </c>
      <c r="Q2516" t="str">
        <f>MID(N2516,1,FIND("/",N2516,1)-1)</f>
        <v>theater</v>
      </c>
      <c r="R2516" t="str">
        <f>MID(N2516,FIND("/",N2516,1)+1,LEN(N2516))</f>
        <v>plays</v>
      </c>
      <c r="S2516" s="10">
        <f>(((J2516/60)/60)/24)+DATE(1970,1,1)+(-5/24)</f>
        <v>42108.483726851853</v>
      </c>
      <c r="T2516" s="10">
        <f>(((I2516/60)/60)/24)+DATE(1970,1,1)+(-5/24)</f>
        <v>42153.483726851853</v>
      </c>
    </row>
    <row r="2517" spans="1:20" ht="43.2" hidden="1" x14ac:dyDescent="0.3">
      <c r="A2517">
        <v>3269</v>
      </c>
      <c r="B2517" s="3" t="s">
        <v>3268</v>
      </c>
      <c r="C2517" s="3" t="s">
        <v>7378</v>
      </c>
      <c r="D2517">
        <v>8000</v>
      </c>
      <c r="E2517">
        <v>8120</v>
      </c>
      <c r="F2517" t="s">
        <v>8218</v>
      </c>
      <c r="G2517" t="s">
        <v>8224</v>
      </c>
      <c r="H2517" t="s">
        <v>8246</v>
      </c>
      <c r="I2517">
        <v>1434452400</v>
      </c>
      <c r="J2517">
        <v>1431509397</v>
      </c>
      <c r="K2517" t="b">
        <v>1</v>
      </c>
      <c r="L2517">
        <v>70</v>
      </c>
      <c r="M2517" t="b">
        <v>1</v>
      </c>
      <c r="N2517" t="s">
        <v>8270</v>
      </c>
      <c r="O2517" s="5">
        <f>((E2517/D2517) *100)</f>
        <v>101.49999999999999</v>
      </c>
      <c r="P2517" s="6">
        <f>IF(L2517 = 0, 0, E2517/L2517)</f>
        <v>116</v>
      </c>
      <c r="Q2517" t="str">
        <f>MID(N2517,1,FIND("/",N2517,1)-1)</f>
        <v>theater</v>
      </c>
      <c r="R2517" t="str">
        <f>MID(N2517,FIND("/",N2517,1)+1,LEN(N2517))</f>
        <v>plays</v>
      </c>
      <c r="S2517" s="10">
        <f>(((J2517/60)/60)/24)+DATE(1970,1,1)+(-5/24)</f>
        <v>42137.18746527777</v>
      </c>
      <c r="T2517" s="10">
        <f>(((I2517/60)/60)/24)+DATE(1970,1,1)+(-5/24)</f>
        <v>42171.249999999993</v>
      </c>
    </row>
    <row r="2518" spans="1:20" ht="28.8" hidden="1" x14ac:dyDescent="0.3">
      <c r="A2518">
        <v>1153</v>
      </c>
      <c r="B2518" s="3" t="s">
        <v>1153</v>
      </c>
      <c r="C2518" s="3" t="s">
        <v>5262</v>
      </c>
      <c r="D2518">
        <v>8000</v>
      </c>
      <c r="E2518">
        <v>50</v>
      </c>
      <c r="F2518" t="s">
        <v>8220</v>
      </c>
      <c r="G2518" t="s">
        <v>8223</v>
      </c>
      <c r="H2518" t="s">
        <v>8245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8283</v>
      </c>
      <c r="O2518" s="5">
        <f>((E2518/D2518) *100)</f>
        <v>0.625</v>
      </c>
      <c r="P2518" s="6">
        <f>IF(L2518 = 0, 0, E2518/L2518)</f>
        <v>50</v>
      </c>
      <c r="Q2518" t="str">
        <f>MID(N2518,1,FIND("/",N2518,1)-1)</f>
        <v>food</v>
      </c>
      <c r="R2518" t="str">
        <f>MID(N2518,FIND("/",N2518,1)+1,LEN(N2518))</f>
        <v>food trucks</v>
      </c>
      <c r="S2518" s="10">
        <f>(((J2518/60)/60)/24)+DATE(1970,1,1)+(-5/24)</f>
        <v>42143.505844907406</v>
      </c>
      <c r="T2518" s="10">
        <f>(((I2518/60)/60)/24)+DATE(1970,1,1)+(-5/24)</f>
        <v>42173.505844907406</v>
      </c>
    </row>
    <row r="2519" spans="1:20" ht="43.2" hidden="1" x14ac:dyDescent="0.3">
      <c r="A2519">
        <v>4040</v>
      </c>
      <c r="B2519" s="3" t="s">
        <v>4035</v>
      </c>
      <c r="C2519" s="3" t="s">
        <v>8143</v>
      </c>
      <c r="D2519">
        <v>8000</v>
      </c>
      <c r="E2519">
        <v>2500</v>
      </c>
      <c r="F2519" t="s">
        <v>8220</v>
      </c>
      <c r="G2519" t="s">
        <v>8223</v>
      </c>
      <c r="H2519" t="s">
        <v>8245</v>
      </c>
      <c r="I2519">
        <v>1437188400</v>
      </c>
      <c r="J2519">
        <v>1432100004</v>
      </c>
      <c r="K2519" t="b">
        <v>0</v>
      </c>
      <c r="L2519">
        <v>2</v>
      </c>
      <c r="M2519" t="b">
        <v>0</v>
      </c>
      <c r="N2519" t="s">
        <v>8270</v>
      </c>
      <c r="O2519" s="5">
        <f>((E2519/D2519) *100)</f>
        <v>31.25</v>
      </c>
      <c r="P2519" s="6">
        <f>IF(L2519 = 0, 0, E2519/L2519)</f>
        <v>1250</v>
      </c>
      <c r="Q2519" t="str">
        <f>MID(N2519,1,FIND("/",N2519,1)-1)</f>
        <v>theater</v>
      </c>
      <c r="R2519" t="str">
        <f>MID(N2519,FIND("/",N2519,1)+1,LEN(N2519))</f>
        <v>plays</v>
      </c>
      <c r="S2519" s="10">
        <f>(((J2519/60)/60)/24)+DATE(1970,1,1)+(-5/24)</f>
        <v>42144.023194444446</v>
      </c>
      <c r="T2519" s="10">
        <f>(((I2519/60)/60)/24)+DATE(1970,1,1)+(-5/24)</f>
        <v>42202.916666666664</v>
      </c>
    </row>
    <row r="2520" spans="1:20" ht="28.8" hidden="1" x14ac:dyDescent="0.3">
      <c r="A2520">
        <v>56</v>
      </c>
      <c r="B2520" s="3" t="s">
        <v>58</v>
      </c>
      <c r="C2520" s="3" t="s">
        <v>4166</v>
      </c>
      <c r="D2520">
        <v>8000</v>
      </c>
      <c r="E2520">
        <v>8581</v>
      </c>
      <c r="F2520" t="s">
        <v>8218</v>
      </c>
      <c r="G2520" t="s">
        <v>8224</v>
      </c>
      <c r="H2520" t="s">
        <v>8246</v>
      </c>
      <c r="I2520">
        <v>1433779200</v>
      </c>
      <c r="J2520">
        <v>1432559424</v>
      </c>
      <c r="K2520" t="b">
        <v>0</v>
      </c>
      <c r="L2520">
        <v>174</v>
      </c>
      <c r="M2520" t="b">
        <v>1</v>
      </c>
      <c r="N2520" t="s">
        <v>8264</v>
      </c>
      <c r="O2520" s="5">
        <f>((E2520/D2520) *100)</f>
        <v>107.26249999999999</v>
      </c>
      <c r="P2520" s="6">
        <f>IF(L2520 = 0, 0, E2520/L2520)</f>
        <v>49.316091954022987</v>
      </c>
      <c r="Q2520" t="str">
        <f>MID(N2520,1,FIND("/",N2520,1)-1)</f>
        <v>film &amp; video</v>
      </c>
      <c r="R2520" t="str">
        <f>MID(N2520,FIND("/",N2520,1)+1,LEN(N2520))</f>
        <v>television</v>
      </c>
      <c r="S2520" s="10">
        <f>(((J2520/60)/60)/24)+DATE(1970,1,1)+(-5/24)</f>
        <v>42149.340555555551</v>
      </c>
      <c r="T2520" s="10">
        <f>(((I2520/60)/60)/24)+DATE(1970,1,1)+(-5/24)</f>
        <v>42163.458333333336</v>
      </c>
    </row>
    <row r="2521" spans="1:20" ht="43.2" hidden="1" x14ac:dyDescent="0.3">
      <c r="A2521">
        <v>1873</v>
      </c>
      <c r="B2521" s="3" t="s">
        <v>1873</v>
      </c>
      <c r="C2521" s="3" t="s">
        <v>5982</v>
      </c>
      <c r="D2521">
        <v>8000</v>
      </c>
      <c r="E2521">
        <v>36</v>
      </c>
      <c r="F2521" t="s">
        <v>8220</v>
      </c>
      <c r="G2521" t="s">
        <v>8228</v>
      </c>
      <c r="H2521" t="s">
        <v>8250</v>
      </c>
      <c r="I2521">
        <v>1436373900</v>
      </c>
      <c r="J2521">
        <v>1433861210</v>
      </c>
      <c r="K2521" t="b">
        <v>0</v>
      </c>
      <c r="L2521">
        <v>2</v>
      </c>
      <c r="M2521" t="b">
        <v>0</v>
      </c>
      <c r="N2521" t="s">
        <v>8282</v>
      </c>
      <c r="O2521" s="5">
        <f>((E2521/D2521) *100)</f>
        <v>0.44999999999999996</v>
      </c>
      <c r="P2521" s="6">
        <f>IF(L2521 = 0, 0, E2521/L2521)</f>
        <v>18</v>
      </c>
      <c r="Q2521" t="str">
        <f>MID(N2521,1,FIND("/",N2521,1)-1)</f>
        <v>games</v>
      </c>
      <c r="R2521" t="str">
        <f>MID(N2521,FIND("/",N2521,1)+1,LEN(N2521))</f>
        <v>mobile games</v>
      </c>
      <c r="S2521" s="10">
        <f>(((J2521/60)/60)/24)+DATE(1970,1,1)+(-5/24)</f>
        <v>42164.407523148147</v>
      </c>
      <c r="T2521" s="10">
        <f>(((I2521/60)/60)/24)+DATE(1970,1,1)+(-5/24)</f>
        <v>42193.489583333336</v>
      </c>
    </row>
    <row r="2522" spans="1:20" ht="43.2" hidden="1" x14ac:dyDescent="0.3">
      <c r="A2522">
        <v>2607</v>
      </c>
      <c r="B2522" s="3" t="s">
        <v>2606</v>
      </c>
      <c r="C2522" s="3" t="s">
        <v>6716</v>
      </c>
      <c r="D2522">
        <v>8000</v>
      </c>
      <c r="E2522">
        <v>32616</v>
      </c>
      <c r="F2522" t="s">
        <v>8218</v>
      </c>
      <c r="G2522" t="s">
        <v>8223</v>
      </c>
      <c r="H2522" t="s">
        <v>8245</v>
      </c>
      <c r="I2522">
        <v>1439344800</v>
      </c>
      <c r="J2522">
        <v>1435611572</v>
      </c>
      <c r="K2522" t="b">
        <v>1</v>
      </c>
      <c r="L2522">
        <v>398</v>
      </c>
      <c r="M2522" t="b">
        <v>1</v>
      </c>
      <c r="N2522" t="s">
        <v>8300</v>
      </c>
      <c r="O2522" s="5">
        <f>((E2522/D2522) *100)</f>
        <v>407.7</v>
      </c>
      <c r="P2522" s="6">
        <f>IF(L2522 = 0, 0, E2522/L2522)</f>
        <v>81.949748743718587</v>
      </c>
      <c r="Q2522" t="str">
        <f>MID(N2522,1,FIND("/",N2522,1)-1)</f>
        <v>technology</v>
      </c>
      <c r="R2522" t="str">
        <f>MID(N2522,FIND("/",N2522,1)+1,LEN(N2522))</f>
        <v>space exploration</v>
      </c>
      <c r="S2522" s="10">
        <f>(((J2522/60)/60)/24)+DATE(1970,1,1)+(-5/24)</f>
        <v>42184.666342592587</v>
      </c>
      <c r="T2522" s="10">
        <f>(((I2522/60)/60)/24)+DATE(1970,1,1)+(-5/24)</f>
        <v>42227.874999999993</v>
      </c>
    </row>
    <row r="2523" spans="1:20" ht="43.2" hidden="1" x14ac:dyDescent="0.3">
      <c r="A2523">
        <v>896</v>
      </c>
      <c r="B2523" s="3" t="s">
        <v>896</v>
      </c>
      <c r="C2523" s="3" t="s">
        <v>5005</v>
      </c>
      <c r="D2523">
        <v>8000</v>
      </c>
      <c r="E2523">
        <v>3200</v>
      </c>
      <c r="F2523" t="s">
        <v>8220</v>
      </c>
      <c r="G2523" t="s">
        <v>8223</v>
      </c>
      <c r="H2523" t="s">
        <v>8245</v>
      </c>
      <c r="I2523">
        <v>1440734400</v>
      </c>
      <c r="J2523">
        <v>1438549026</v>
      </c>
      <c r="K2523" t="b">
        <v>0</v>
      </c>
      <c r="L2523">
        <v>72</v>
      </c>
      <c r="M2523" t="b">
        <v>0</v>
      </c>
      <c r="N2523" t="s">
        <v>8278</v>
      </c>
      <c r="O2523" s="5">
        <f>((E2523/D2523) *100)</f>
        <v>40</v>
      </c>
      <c r="P2523" s="6">
        <f>IF(L2523 = 0, 0, E2523/L2523)</f>
        <v>44.444444444444443</v>
      </c>
      <c r="Q2523" t="str">
        <f>MID(N2523,1,FIND("/",N2523,1)-1)</f>
        <v>music</v>
      </c>
      <c r="R2523" t="str">
        <f>MID(N2523,FIND("/",N2523,1)+1,LEN(N2523))</f>
        <v>indie rock</v>
      </c>
      <c r="S2523" s="10">
        <f>(((J2523/60)/60)/24)+DATE(1970,1,1)+(-5/24)</f>
        <v>42218.664652777778</v>
      </c>
      <c r="T2523" s="10">
        <f>(((I2523/60)/60)/24)+DATE(1970,1,1)+(-5/24)</f>
        <v>42243.958333333336</v>
      </c>
    </row>
    <row r="2524" spans="1:20" ht="43.2" hidden="1" x14ac:dyDescent="0.3">
      <c r="A2524">
        <v>3067</v>
      </c>
      <c r="B2524" s="3" t="s">
        <v>3066</v>
      </c>
      <c r="C2524" s="3" t="s">
        <v>7176</v>
      </c>
      <c r="D2524">
        <v>8000</v>
      </c>
      <c r="E2524">
        <v>200</v>
      </c>
      <c r="F2524" t="s">
        <v>8220</v>
      </c>
      <c r="G2524" t="s">
        <v>8227</v>
      </c>
      <c r="H2524" t="s">
        <v>8249</v>
      </c>
      <c r="I2524">
        <v>1441837879</v>
      </c>
      <c r="J2524">
        <v>1439245879</v>
      </c>
      <c r="K2524" t="b">
        <v>0</v>
      </c>
      <c r="L2524">
        <v>1</v>
      </c>
      <c r="M2524" t="b">
        <v>0</v>
      </c>
      <c r="N2524" t="s">
        <v>8302</v>
      </c>
      <c r="O2524" s="5">
        <f>((E2524/D2524) *100)</f>
        <v>2.5</v>
      </c>
      <c r="P2524" s="6">
        <f>IF(L2524 = 0, 0, E2524/L2524)</f>
        <v>200</v>
      </c>
      <c r="Q2524" t="str">
        <f>MID(N2524,1,FIND("/",N2524,1)-1)</f>
        <v>theater</v>
      </c>
      <c r="R2524" t="str">
        <f>MID(N2524,FIND("/",N2524,1)+1,LEN(N2524))</f>
        <v>spaces</v>
      </c>
      <c r="S2524" s="10">
        <f>(((J2524/60)/60)/24)+DATE(1970,1,1)+(-5/24)</f>
        <v>42226.730081018519</v>
      </c>
      <c r="T2524" s="10">
        <f>(((I2524/60)/60)/24)+DATE(1970,1,1)+(-5/24)</f>
        <v>42256.730081018519</v>
      </c>
    </row>
    <row r="2525" spans="1:20" ht="43.2" hidden="1" x14ac:dyDescent="0.3">
      <c r="A2525">
        <v>3931</v>
      </c>
      <c r="B2525" s="3" t="s">
        <v>3927</v>
      </c>
      <c r="C2525" s="3" t="s">
        <v>8038</v>
      </c>
      <c r="D2525">
        <v>8000</v>
      </c>
      <c r="E2525">
        <v>0</v>
      </c>
      <c r="F2525" t="s">
        <v>8220</v>
      </c>
      <c r="G2525" t="s">
        <v>8223</v>
      </c>
      <c r="H2525" t="s">
        <v>8245</v>
      </c>
      <c r="I2525">
        <v>1441510707</v>
      </c>
      <c r="J2525">
        <v>1439350707</v>
      </c>
      <c r="K2525" t="b">
        <v>0</v>
      </c>
      <c r="L2525">
        <v>0</v>
      </c>
      <c r="M2525" t="b">
        <v>0</v>
      </c>
      <c r="N2525" t="s">
        <v>8270</v>
      </c>
      <c r="O2525" s="5">
        <f>((E2525/D2525) *100)</f>
        <v>0</v>
      </c>
      <c r="P2525" s="6">
        <f>IF(L2525 = 0, 0, E2525/L2525)</f>
        <v>0</v>
      </c>
      <c r="Q2525" t="str">
        <f>MID(N2525,1,FIND("/",N2525,1)-1)</f>
        <v>theater</v>
      </c>
      <c r="R2525" t="str">
        <f>MID(N2525,FIND("/",N2525,1)+1,LEN(N2525))</f>
        <v>plays</v>
      </c>
      <c r="S2525" s="10">
        <f>(((J2525/60)/60)/24)+DATE(1970,1,1)+(-5/24)</f>
        <v>42227.943368055552</v>
      </c>
      <c r="T2525" s="10">
        <f>(((I2525/60)/60)/24)+DATE(1970,1,1)+(-5/24)</f>
        <v>42252.943368055552</v>
      </c>
    </row>
    <row r="2526" spans="1:20" ht="43.2" hidden="1" x14ac:dyDescent="0.3">
      <c r="A2526">
        <v>205</v>
      </c>
      <c r="B2526" s="3" t="s">
        <v>206</v>
      </c>
      <c r="C2526" s="3" t="s">
        <v>4314</v>
      </c>
      <c r="D2526">
        <v>8000</v>
      </c>
      <c r="E2526">
        <v>1300</v>
      </c>
      <c r="F2526" t="s">
        <v>8220</v>
      </c>
      <c r="G2526" t="s">
        <v>8223</v>
      </c>
      <c r="H2526" t="s">
        <v>8245</v>
      </c>
      <c r="I2526">
        <v>1444144222</v>
      </c>
      <c r="J2526">
        <v>1441120222</v>
      </c>
      <c r="K2526" t="b">
        <v>0</v>
      </c>
      <c r="L2526">
        <v>17</v>
      </c>
      <c r="M2526" t="b">
        <v>0</v>
      </c>
      <c r="N2526" t="s">
        <v>8267</v>
      </c>
      <c r="O2526" s="5">
        <f>((E2526/D2526) *100)</f>
        <v>16.25</v>
      </c>
      <c r="P2526" s="6">
        <f>IF(L2526 = 0, 0, E2526/L2526)</f>
        <v>76.470588235294116</v>
      </c>
      <c r="Q2526" t="str">
        <f>MID(N2526,1,FIND("/",N2526,1)-1)</f>
        <v>film &amp; video</v>
      </c>
      <c r="R2526" t="str">
        <f>MID(N2526,FIND("/",N2526,1)+1,LEN(N2526))</f>
        <v>drama</v>
      </c>
      <c r="S2526" s="10">
        <f>(((J2526/60)/60)/24)+DATE(1970,1,1)+(-5/24)</f>
        <v>42248.423865740733</v>
      </c>
      <c r="T2526" s="10">
        <f>(((I2526/60)/60)/24)+DATE(1970,1,1)+(-5/24)</f>
        <v>42283.423865740733</v>
      </c>
    </row>
    <row r="2527" spans="1:20" ht="43.2" hidden="1" x14ac:dyDescent="0.3">
      <c r="A2527">
        <v>3243</v>
      </c>
      <c r="B2527" s="3" t="s">
        <v>3242</v>
      </c>
      <c r="C2527" s="3" t="s">
        <v>7352</v>
      </c>
      <c r="D2527">
        <v>8000</v>
      </c>
      <c r="E2527">
        <v>8227</v>
      </c>
      <c r="F2527" t="s">
        <v>8218</v>
      </c>
      <c r="G2527" t="s">
        <v>8223</v>
      </c>
      <c r="H2527" t="s">
        <v>8245</v>
      </c>
      <c r="I2527">
        <v>1444348800</v>
      </c>
      <c r="J2527">
        <v>1442283562</v>
      </c>
      <c r="K2527" t="b">
        <v>1</v>
      </c>
      <c r="L2527">
        <v>71</v>
      </c>
      <c r="M2527" t="b">
        <v>1</v>
      </c>
      <c r="N2527" t="s">
        <v>8270</v>
      </c>
      <c r="O2527" s="5">
        <f>((E2527/D2527) *100)</f>
        <v>102.83750000000001</v>
      </c>
      <c r="P2527" s="6">
        <f>IF(L2527 = 0, 0, E2527/L2527)</f>
        <v>115.87323943661971</v>
      </c>
      <c r="Q2527" t="str">
        <f>MID(N2527,1,FIND("/",N2527,1)-1)</f>
        <v>theater</v>
      </c>
      <c r="R2527" t="str">
        <f>MID(N2527,FIND("/",N2527,1)+1,LEN(N2527))</f>
        <v>plays</v>
      </c>
      <c r="S2527" s="10">
        <f>(((J2527/60)/60)/24)+DATE(1970,1,1)+(-5/24)</f>
        <v>42261.888449074067</v>
      </c>
      <c r="T2527" s="10">
        <f>(((I2527/60)/60)/24)+DATE(1970,1,1)+(-5/24)</f>
        <v>42285.791666666664</v>
      </c>
    </row>
    <row r="2528" spans="1:20" ht="43.2" hidden="1" x14ac:dyDescent="0.3">
      <c r="A2528">
        <v>2253</v>
      </c>
      <c r="B2528" s="3" t="s">
        <v>2253</v>
      </c>
      <c r="C2528" s="3" t="s">
        <v>6362</v>
      </c>
      <c r="D2528">
        <v>8000</v>
      </c>
      <c r="E2528">
        <v>9015</v>
      </c>
      <c r="F2528" t="s">
        <v>8218</v>
      </c>
      <c r="G2528" t="s">
        <v>8223</v>
      </c>
      <c r="H2528" t="s">
        <v>8245</v>
      </c>
      <c r="I2528">
        <v>1447862947</v>
      </c>
      <c r="J2528">
        <v>1445267347</v>
      </c>
      <c r="K2528" t="b">
        <v>0</v>
      </c>
      <c r="L2528">
        <v>84</v>
      </c>
      <c r="M2528" t="b">
        <v>1</v>
      </c>
      <c r="N2528" t="s">
        <v>8296</v>
      </c>
      <c r="O2528" s="5">
        <f>((E2528/D2528) *100)</f>
        <v>112.6875</v>
      </c>
      <c r="P2528" s="6">
        <f>IF(L2528 = 0, 0, E2528/L2528)</f>
        <v>107.32142857142857</v>
      </c>
      <c r="Q2528" t="str">
        <f>MID(N2528,1,FIND("/",N2528,1)-1)</f>
        <v>games</v>
      </c>
      <c r="R2528" t="str">
        <f>MID(N2528,FIND("/",N2528,1)+1,LEN(N2528))</f>
        <v>tabletop games</v>
      </c>
      <c r="S2528" s="10">
        <f>(((J2528/60)/60)/24)+DATE(1970,1,1)+(-5/24)</f>
        <v>42296.422997685186</v>
      </c>
      <c r="T2528" s="10">
        <f>(((I2528/60)/60)/24)+DATE(1970,1,1)+(-5/24)</f>
        <v>42326.46466435185</v>
      </c>
    </row>
    <row r="2529" spans="1:20" ht="28.8" hidden="1" x14ac:dyDescent="0.3">
      <c r="A2529">
        <v>556</v>
      </c>
      <c r="B2529" s="3" t="s">
        <v>556</v>
      </c>
      <c r="C2529" s="3" t="s">
        <v>4665</v>
      </c>
      <c r="D2529">
        <v>8000</v>
      </c>
      <c r="E2529">
        <v>200</v>
      </c>
      <c r="F2529" t="s">
        <v>8220</v>
      </c>
      <c r="G2529" t="s">
        <v>8223</v>
      </c>
      <c r="H2529" t="s">
        <v>8245</v>
      </c>
      <c r="I2529">
        <v>1452112717</v>
      </c>
      <c r="J2529">
        <v>1449520717</v>
      </c>
      <c r="K2529" t="b">
        <v>0</v>
      </c>
      <c r="L2529">
        <v>1</v>
      </c>
      <c r="M2529" t="b">
        <v>0</v>
      </c>
      <c r="N2529" t="s">
        <v>8271</v>
      </c>
      <c r="O2529" s="5">
        <f>((E2529/D2529) *100)</f>
        <v>2.5</v>
      </c>
      <c r="P2529" s="6">
        <f>IF(L2529 = 0, 0, E2529/L2529)</f>
        <v>200</v>
      </c>
      <c r="Q2529" t="str">
        <f>MID(N2529,1,FIND("/",N2529,1)-1)</f>
        <v>technology</v>
      </c>
      <c r="R2529" t="str">
        <f>MID(N2529,FIND("/",N2529,1)+1,LEN(N2529))</f>
        <v>web</v>
      </c>
      <c r="S2529" s="10">
        <f>(((J2529/60)/60)/24)+DATE(1970,1,1)+(-5/24)</f>
        <v>42345.651817129627</v>
      </c>
      <c r="T2529" s="10">
        <f>(((I2529/60)/60)/24)+DATE(1970,1,1)+(-5/24)</f>
        <v>42375.651817129627</v>
      </c>
    </row>
    <row r="2530" spans="1:20" ht="43.2" hidden="1" x14ac:dyDescent="0.3">
      <c r="A2530">
        <v>1385</v>
      </c>
      <c r="B2530" s="3" t="s">
        <v>1385</v>
      </c>
      <c r="C2530" s="3" t="s">
        <v>5494</v>
      </c>
      <c r="D2530">
        <v>8000</v>
      </c>
      <c r="E2530">
        <v>8832.49</v>
      </c>
      <c r="F2530" t="s">
        <v>8218</v>
      </c>
      <c r="G2530" t="s">
        <v>8235</v>
      </c>
      <c r="H2530" t="s">
        <v>8248</v>
      </c>
      <c r="I2530">
        <v>1461931860</v>
      </c>
      <c r="J2530">
        <v>1457109121</v>
      </c>
      <c r="K2530" t="b">
        <v>0</v>
      </c>
      <c r="L2530">
        <v>134</v>
      </c>
      <c r="M2530" t="b">
        <v>1</v>
      </c>
      <c r="N2530" t="s">
        <v>8275</v>
      </c>
      <c r="O2530" s="5">
        <f>((E2530/D2530) *100)</f>
        <v>110.406125</v>
      </c>
      <c r="P2530" s="6">
        <f>IF(L2530 = 0, 0, E2530/L2530)</f>
        <v>65.914104477611943</v>
      </c>
      <c r="Q2530" t="str">
        <f>MID(N2530,1,FIND("/",N2530,1)-1)</f>
        <v>music</v>
      </c>
      <c r="R2530" t="str">
        <f>MID(N2530,FIND("/",N2530,1)+1,LEN(N2530))</f>
        <v>rock</v>
      </c>
      <c r="S2530" s="10">
        <f>(((J2530/60)/60)/24)+DATE(1970,1,1)+(-5/24)</f>
        <v>42433.480567129627</v>
      </c>
      <c r="T2530" s="10">
        <f>(((I2530/60)/60)/24)+DATE(1970,1,1)+(-5/24)</f>
        <v>42489.299305555549</v>
      </c>
    </row>
    <row r="2531" spans="1:20" ht="28.8" hidden="1" x14ac:dyDescent="0.3">
      <c r="A2531">
        <v>4000</v>
      </c>
      <c r="B2531" s="3" t="s">
        <v>3995</v>
      </c>
      <c r="C2531" s="3" t="s">
        <v>8105</v>
      </c>
      <c r="D2531">
        <v>8000</v>
      </c>
      <c r="E2531">
        <v>10</v>
      </c>
      <c r="F2531" t="s">
        <v>8220</v>
      </c>
      <c r="G2531" t="s">
        <v>8223</v>
      </c>
      <c r="H2531" t="s">
        <v>8245</v>
      </c>
      <c r="I2531">
        <v>1462631358</v>
      </c>
      <c r="J2531">
        <v>1457450958</v>
      </c>
      <c r="K2531" t="b">
        <v>0</v>
      </c>
      <c r="L2531">
        <v>1</v>
      </c>
      <c r="M2531" t="b">
        <v>0</v>
      </c>
      <c r="N2531" t="s">
        <v>8270</v>
      </c>
      <c r="O2531" s="5">
        <f>((E2531/D2531) *100)</f>
        <v>0.125</v>
      </c>
      <c r="P2531" s="6">
        <f>IF(L2531 = 0, 0, E2531/L2531)</f>
        <v>10</v>
      </c>
      <c r="Q2531" t="str">
        <f>MID(N2531,1,FIND("/",N2531,1)-1)</f>
        <v>theater</v>
      </c>
      <c r="R2531" t="str">
        <f>MID(N2531,FIND("/",N2531,1)+1,LEN(N2531))</f>
        <v>plays</v>
      </c>
      <c r="S2531" s="10">
        <f>(((J2531/60)/60)/24)+DATE(1970,1,1)+(-5/24)</f>
        <v>42437.437013888884</v>
      </c>
      <c r="T2531" s="10">
        <f>(((I2531/60)/60)/24)+DATE(1970,1,1)+(-5/24)</f>
        <v>42497.39534722222</v>
      </c>
    </row>
    <row r="2532" spans="1:20" ht="43.2" hidden="1" x14ac:dyDescent="0.3">
      <c r="A2532">
        <v>3804</v>
      </c>
      <c r="B2532" s="3" t="s">
        <v>3800</v>
      </c>
      <c r="C2532" s="3" t="s">
        <v>7913</v>
      </c>
      <c r="D2532">
        <v>8000</v>
      </c>
      <c r="E2532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8304</v>
      </c>
      <c r="O2532" s="5">
        <f>((E2532/D2532) *100)</f>
        <v>0</v>
      </c>
      <c r="P2532" s="6">
        <f>IF(L2532 = 0, 0, E2532/L2532)</f>
        <v>0</v>
      </c>
      <c r="Q2532" t="str">
        <f>MID(N2532,1,FIND("/",N2532,1)-1)</f>
        <v>theater</v>
      </c>
      <c r="R2532" t="str">
        <f>MID(N2532,FIND("/",N2532,1)+1,LEN(N2532))</f>
        <v>musical</v>
      </c>
      <c r="S2532" s="10">
        <f>(((J2532/60)/60)/24)+DATE(1970,1,1)+(-5/24)</f>
        <v>42526.801203703704</v>
      </c>
      <c r="T2532" s="10">
        <f>(((I2532/60)/60)/24)+DATE(1970,1,1)+(-5/24)</f>
        <v>42582.083333333336</v>
      </c>
    </row>
    <row r="2533" spans="1:20" ht="43.2" hidden="1" x14ac:dyDescent="0.3">
      <c r="A2533">
        <v>3339</v>
      </c>
      <c r="B2533" s="3" t="s">
        <v>3338</v>
      </c>
      <c r="C2533" s="3" t="s">
        <v>7448</v>
      </c>
      <c r="D2533">
        <v>8000</v>
      </c>
      <c r="E2533">
        <v>8348</v>
      </c>
      <c r="F2533" t="s">
        <v>8218</v>
      </c>
      <c r="G2533" t="s">
        <v>8223</v>
      </c>
      <c r="H2533" t="s">
        <v>8245</v>
      </c>
      <c r="I2533">
        <v>1469721518</v>
      </c>
      <c r="J2533">
        <v>1467129518</v>
      </c>
      <c r="K2533" t="b">
        <v>0</v>
      </c>
      <c r="L2533">
        <v>47</v>
      </c>
      <c r="M2533" t="b">
        <v>1</v>
      </c>
      <c r="N2533" t="s">
        <v>8270</v>
      </c>
      <c r="O2533" s="5">
        <f>((E2533/D2533) *100)</f>
        <v>104.35000000000001</v>
      </c>
      <c r="P2533" s="6">
        <f>IF(L2533 = 0, 0, E2533/L2533)</f>
        <v>177.61702127659575</v>
      </c>
      <c r="Q2533" t="str">
        <f>MID(N2533,1,FIND("/",N2533,1)-1)</f>
        <v>theater</v>
      </c>
      <c r="R2533" t="str">
        <f>MID(N2533,FIND("/",N2533,1)+1,LEN(N2533))</f>
        <v>plays</v>
      </c>
      <c r="S2533" s="10">
        <f>(((J2533/60)/60)/24)+DATE(1970,1,1)+(-5/24)</f>
        <v>42549.457384259258</v>
      </c>
      <c r="T2533" s="10">
        <f>(((I2533/60)/60)/24)+DATE(1970,1,1)+(-5/24)</f>
        <v>42579.457384259258</v>
      </c>
    </row>
    <row r="2534" spans="1:20" ht="43.2" hidden="1" x14ac:dyDescent="0.3">
      <c r="A2534">
        <v>512</v>
      </c>
      <c r="B2534" s="3" t="s">
        <v>512</v>
      </c>
      <c r="C2534" s="3" t="s">
        <v>4621</v>
      </c>
      <c r="D2534">
        <v>8000</v>
      </c>
      <c r="E2534">
        <v>11</v>
      </c>
      <c r="F2534" t="s">
        <v>8220</v>
      </c>
      <c r="G2534" t="s">
        <v>8223</v>
      </c>
      <c r="H2534" t="s">
        <v>8245</v>
      </c>
      <c r="I2534">
        <v>1479667727</v>
      </c>
      <c r="J2534">
        <v>1475776127</v>
      </c>
      <c r="K2534" t="b">
        <v>0</v>
      </c>
      <c r="L2534">
        <v>2</v>
      </c>
      <c r="M2534" t="b">
        <v>0</v>
      </c>
      <c r="N2534" t="s">
        <v>8269</v>
      </c>
      <c r="O2534" s="5">
        <f>((E2534/D2534) *100)</f>
        <v>0.13749999999999998</v>
      </c>
      <c r="P2534" s="6">
        <f>IF(L2534 = 0, 0, E2534/L2534)</f>
        <v>5.5</v>
      </c>
      <c r="Q2534" t="str">
        <f>MID(N2534,1,FIND("/",N2534,1)-1)</f>
        <v>film &amp; video</v>
      </c>
      <c r="R2534" t="str">
        <f>MID(N2534,FIND("/",N2534,1)+1,LEN(N2534))</f>
        <v>animation</v>
      </c>
      <c r="S2534" s="10">
        <f>(((J2534/60)/60)/24)+DATE(1970,1,1)+(-5/24)</f>
        <v>42649.533877314818</v>
      </c>
      <c r="T2534" s="10">
        <f>(((I2534/60)/60)/24)+DATE(1970,1,1)+(-5/24)</f>
        <v>42694.575543981475</v>
      </c>
    </row>
    <row r="2535" spans="1:20" ht="57.6" hidden="1" x14ac:dyDescent="0.3">
      <c r="A2535">
        <v>2412</v>
      </c>
      <c r="B2535" s="3" t="s">
        <v>2412</v>
      </c>
      <c r="C2535" s="3" t="s">
        <v>6521</v>
      </c>
      <c r="D2535">
        <v>8000</v>
      </c>
      <c r="E2535">
        <v>0</v>
      </c>
      <c r="F2535" t="s">
        <v>8220</v>
      </c>
      <c r="G2535" t="s">
        <v>8229</v>
      </c>
      <c r="H2535" t="s">
        <v>8248</v>
      </c>
      <c r="I2535">
        <v>1480185673</v>
      </c>
      <c r="J2535">
        <v>1476294073</v>
      </c>
      <c r="K2535" t="b">
        <v>0</v>
      </c>
      <c r="L2535">
        <v>0</v>
      </c>
      <c r="M2535" t="b">
        <v>0</v>
      </c>
      <c r="N2535" t="s">
        <v>8283</v>
      </c>
      <c r="O2535" s="5">
        <f>((E2535/D2535) *100)</f>
        <v>0</v>
      </c>
      <c r="P2535" s="6">
        <f>IF(L2535 = 0, 0, E2535/L2535)</f>
        <v>0</v>
      </c>
      <c r="Q2535" t="str">
        <f>MID(N2535,1,FIND("/",N2535,1)-1)</f>
        <v>food</v>
      </c>
      <c r="R2535" t="str">
        <f>MID(N2535,FIND("/",N2535,1)+1,LEN(N2535))</f>
        <v>food trucks</v>
      </c>
      <c r="S2535" s="10">
        <f>(((J2535/60)/60)/24)+DATE(1970,1,1)+(-5/24)</f>
        <v>42655.528622685182</v>
      </c>
      <c r="T2535" s="10">
        <f>(((I2535/60)/60)/24)+DATE(1970,1,1)+(-5/24)</f>
        <v>42700.570289351854</v>
      </c>
    </row>
    <row r="2536" spans="1:20" ht="43.2" hidden="1" x14ac:dyDescent="0.3">
      <c r="A2536">
        <v>2608</v>
      </c>
      <c r="B2536" s="3" t="s">
        <v>2607</v>
      </c>
      <c r="C2536" s="3" t="s">
        <v>6717</v>
      </c>
      <c r="D2536">
        <v>8000</v>
      </c>
      <c r="E2536">
        <v>17914</v>
      </c>
      <c r="F2536" t="s">
        <v>8218</v>
      </c>
      <c r="G2536" t="s">
        <v>8223</v>
      </c>
      <c r="H2536" t="s">
        <v>8245</v>
      </c>
      <c r="I2536">
        <v>1489536000</v>
      </c>
      <c r="J2536">
        <v>1485976468</v>
      </c>
      <c r="K2536" t="b">
        <v>1</v>
      </c>
      <c r="L2536">
        <v>304</v>
      </c>
      <c r="M2536" t="b">
        <v>1</v>
      </c>
      <c r="N2536" t="s">
        <v>8300</v>
      </c>
      <c r="O2536" s="5">
        <f>((E2536/D2536) *100)</f>
        <v>223.92500000000001</v>
      </c>
      <c r="P2536" s="6">
        <f>IF(L2536 = 0, 0, E2536/L2536)</f>
        <v>58.92763157894737</v>
      </c>
      <c r="Q2536" t="str">
        <f>MID(N2536,1,FIND("/",N2536,1)-1)</f>
        <v>technology</v>
      </c>
      <c r="R2536" t="str">
        <f>MID(N2536,FIND("/",N2536,1)+1,LEN(N2536))</f>
        <v>space exploration</v>
      </c>
      <c r="S2536" s="10">
        <f>(((J2536/60)/60)/24)+DATE(1970,1,1)+(-5/24)</f>
        <v>42767.593379629623</v>
      </c>
      <c r="T2536" s="10">
        <f>(((I2536/60)/60)/24)+DATE(1970,1,1)+(-5/24)</f>
        <v>42808.791666666664</v>
      </c>
    </row>
    <row r="2537" spans="1:20" ht="28.8" hidden="1" x14ac:dyDescent="0.3">
      <c r="A2537">
        <v>1684</v>
      </c>
      <c r="B2537" s="3" t="s">
        <v>1684</v>
      </c>
      <c r="C2537" s="3" t="s">
        <v>5793</v>
      </c>
      <c r="D2537">
        <v>8000</v>
      </c>
      <c r="E2537">
        <v>8730</v>
      </c>
      <c r="F2537" t="s">
        <v>8221</v>
      </c>
      <c r="G2537" t="s">
        <v>8223</v>
      </c>
      <c r="H2537" t="s">
        <v>8245</v>
      </c>
      <c r="I2537">
        <v>1489775641</v>
      </c>
      <c r="J2537">
        <v>1487360041</v>
      </c>
      <c r="K2537" t="b">
        <v>0</v>
      </c>
      <c r="L2537">
        <v>101</v>
      </c>
      <c r="M2537" t="b">
        <v>0</v>
      </c>
      <c r="N2537" t="s">
        <v>8292</v>
      </c>
      <c r="O2537" s="5">
        <f>((E2537/D2537) *100)</f>
        <v>109.125</v>
      </c>
      <c r="P2537" s="6">
        <f>IF(L2537 = 0, 0, E2537/L2537)</f>
        <v>86.43564356435644</v>
      </c>
      <c r="Q2537" t="str">
        <f>MID(N2537,1,FIND("/",N2537,1)-1)</f>
        <v>music</v>
      </c>
      <c r="R2537" t="str">
        <f>MID(N2537,FIND("/",N2537,1)+1,LEN(N2537))</f>
        <v>faith</v>
      </c>
      <c r="S2537" s="10">
        <f>(((J2537/60)/60)/24)+DATE(1970,1,1)+(-5/24)</f>
        <v>42783.606956018521</v>
      </c>
      <c r="T2537" s="10">
        <f>(((I2537/60)/60)/24)+DATE(1970,1,1)+(-5/24)</f>
        <v>42811.565289351849</v>
      </c>
    </row>
    <row r="2538" spans="1:20" ht="43.2" hidden="1" x14ac:dyDescent="0.3">
      <c r="A2538">
        <v>2229</v>
      </c>
      <c r="B2538" s="3" t="s">
        <v>2229</v>
      </c>
      <c r="C2538" s="3" t="s">
        <v>6338</v>
      </c>
      <c r="D2538">
        <v>8012</v>
      </c>
      <c r="E253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8296</v>
      </c>
      <c r="O2538" s="5">
        <f>((E2538/D2538) *100)</f>
        <v>171.04755366949576</v>
      </c>
      <c r="P2538" s="6">
        <f>IF(L2538 = 0, 0, E2538/L2538)</f>
        <v>25.42547309833024</v>
      </c>
      <c r="Q2538" t="str">
        <f>MID(N2538,1,FIND("/",N2538,1)-1)</f>
        <v>games</v>
      </c>
      <c r="R2538" t="str">
        <f>MID(N2538,FIND("/",N2538,1)+1,LEN(N2538))</f>
        <v>tabletop games</v>
      </c>
      <c r="S2538" s="10">
        <f>(((J2538/60)/60)/24)+DATE(1970,1,1)+(-5/24)</f>
        <v>41484.455914351849</v>
      </c>
      <c r="T2538" s="10">
        <f>(((I2538/60)/60)/24)+DATE(1970,1,1)+(-5/24)</f>
        <v>41519.958333333328</v>
      </c>
    </row>
    <row r="2539" spans="1:20" ht="57.6" hidden="1" x14ac:dyDescent="0.3">
      <c r="A2539">
        <v>721</v>
      </c>
      <c r="B2539" s="3" t="s">
        <v>721</v>
      </c>
      <c r="C2539" s="3" t="s">
        <v>4830</v>
      </c>
      <c r="D2539">
        <v>8200</v>
      </c>
      <c r="E2539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8273</v>
      </c>
      <c r="O2539" s="5">
        <f>((E2539/D2539) *100)</f>
        <v>122.10975609756099</v>
      </c>
      <c r="P2539" s="6">
        <f>IF(L2539 = 0, 0, E2539/L2539)</f>
        <v>84.142857142857139</v>
      </c>
      <c r="Q2539" t="str">
        <f>MID(N2539,1,FIND("/",N2539,1)-1)</f>
        <v>publishing</v>
      </c>
      <c r="R2539" t="str">
        <f>MID(N2539,FIND("/",N2539,1)+1,LEN(N2539))</f>
        <v>nonfiction</v>
      </c>
      <c r="S2539" s="10">
        <f>(((J2539/60)/60)/24)+DATE(1970,1,1)+(-5/24)</f>
        <v>41807.363506944443</v>
      </c>
      <c r="T2539" s="10">
        <f>(((I2539/60)/60)/24)+DATE(1970,1,1)+(-5/24)</f>
        <v>41852.363506944443</v>
      </c>
    </row>
    <row r="2540" spans="1:20" ht="28.8" hidden="1" x14ac:dyDescent="0.3">
      <c r="A2540">
        <v>3041</v>
      </c>
      <c r="B2540" s="3" t="s">
        <v>3040</v>
      </c>
      <c r="C2540" s="3" t="s">
        <v>7150</v>
      </c>
      <c r="D2540">
        <v>8300</v>
      </c>
      <c r="E2540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8302</v>
      </c>
      <c r="O2540" s="5">
        <f>((E2540/D2540) *100)</f>
        <v>110.48192771084338</v>
      </c>
      <c r="P2540" s="6">
        <f>IF(L2540 = 0, 0, E2540/L2540)</f>
        <v>96.526315789473685</v>
      </c>
      <c r="Q2540" t="str">
        <f>MID(N2540,1,FIND("/",N2540,1)-1)</f>
        <v>theater</v>
      </c>
      <c r="R2540" t="str">
        <f>MID(N2540,FIND("/",N2540,1)+1,LEN(N2540))</f>
        <v>spaces</v>
      </c>
      <c r="S2540" s="10">
        <f>(((J2540/60)/60)/24)+DATE(1970,1,1)+(-5/24)</f>
        <v>42359.660277777781</v>
      </c>
      <c r="T2540" s="10">
        <f>(((I2540/60)/60)/24)+DATE(1970,1,1)+(-5/24)</f>
        <v>42389.660277777781</v>
      </c>
    </row>
    <row r="2541" spans="1:20" ht="43.2" hidden="1" x14ac:dyDescent="0.3">
      <c r="A2541">
        <v>46</v>
      </c>
      <c r="B2541" s="3" t="s">
        <v>48</v>
      </c>
      <c r="C2541" s="3" t="s">
        <v>4156</v>
      </c>
      <c r="D2541">
        <v>8400</v>
      </c>
      <c r="E2541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8264</v>
      </c>
      <c r="O2541" s="5">
        <f>((E2541/D2541) *100)</f>
        <v>104.16666666666667</v>
      </c>
      <c r="P2541" s="6">
        <f>IF(L2541 = 0, 0, E2541/L2541)</f>
        <v>194.44444444444446</v>
      </c>
      <c r="Q2541" t="str">
        <f>MID(N2541,1,FIND("/",N2541,1)-1)</f>
        <v>film &amp; video</v>
      </c>
      <c r="R2541" t="str">
        <f>MID(N2541,FIND("/",N2541,1)+1,LEN(N2541))</f>
        <v>television</v>
      </c>
      <c r="S2541" s="10">
        <f>(((J2541/60)/60)/24)+DATE(1970,1,1)+(-5/24)</f>
        <v>42323.756643518522</v>
      </c>
      <c r="T2541" s="10">
        <f>(((I2541/60)/60)/24)+DATE(1970,1,1)+(-5/24)</f>
        <v>42353.756643518522</v>
      </c>
    </row>
    <row r="2542" spans="1:20" hidden="1" x14ac:dyDescent="0.3">
      <c r="A2542">
        <v>3302</v>
      </c>
      <c r="B2542" s="3" t="s">
        <v>3301</v>
      </c>
      <c r="C2542" s="3" t="s">
        <v>7411</v>
      </c>
      <c r="D2542">
        <v>8400</v>
      </c>
      <c r="E2542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8270</v>
      </c>
      <c r="O2542" s="5">
        <f>((E2542/D2542) *100)</f>
        <v>103.39285714285715</v>
      </c>
      <c r="P2542" s="6">
        <f>IF(L2542 = 0, 0, E2542/L2542)</f>
        <v>173.7</v>
      </c>
      <c r="Q2542" t="str">
        <f>MID(N2542,1,FIND("/",N2542,1)-1)</f>
        <v>theater</v>
      </c>
      <c r="R2542" t="str">
        <f>MID(N2542,FIND("/",N2542,1)+1,LEN(N2542))</f>
        <v>plays</v>
      </c>
      <c r="S2542" s="10">
        <f>(((J2542/60)/60)/24)+DATE(1970,1,1)+(-5/24)</f>
        <v>42681.143240740734</v>
      </c>
      <c r="T2542" s="10">
        <f>(((I2542/60)/60)/24)+DATE(1970,1,1)+(-5/24)</f>
        <v>42711.143240740734</v>
      </c>
    </row>
    <row r="2543" spans="1:20" ht="43.2" hidden="1" x14ac:dyDescent="0.3">
      <c r="A2543">
        <v>2277</v>
      </c>
      <c r="B2543" s="3" t="s">
        <v>2277</v>
      </c>
      <c r="C2543" s="3" t="s">
        <v>6386</v>
      </c>
      <c r="D2543">
        <v>8500</v>
      </c>
      <c r="E2543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8296</v>
      </c>
      <c r="O2543" s="5">
        <f>((E2543/D2543) *100)</f>
        <v>141.08235294117648</v>
      </c>
      <c r="P2543" s="6">
        <f>IF(L2543 = 0, 0, E2543/L2543)</f>
        <v>57.932367149758456</v>
      </c>
      <c r="Q2543" t="str">
        <f>MID(N2543,1,FIND("/",N2543,1)-1)</f>
        <v>games</v>
      </c>
      <c r="R2543" t="str">
        <f>MID(N2543,FIND("/",N2543,1)+1,LEN(N2543))</f>
        <v>tabletop games</v>
      </c>
      <c r="S2543" s="10">
        <f>(((J2543/60)/60)/24)+DATE(1970,1,1)+(-5/24)</f>
        <v>40936.470173611109</v>
      </c>
      <c r="T2543" s="10">
        <f>(((I2543/60)/60)/24)+DATE(1970,1,1)+(-5/24)</f>
        <v>40966.470173611109</v>
      </c>
    </row>
    <row r="2544" spans="1:20" ht="43.2" hidden="1" x14ac:dyDescent="0.3">
      <c r="A2544">
        <v>1567</v>
      </c>
      <c r="B2544" s="3" t="s">
        <v>1567</v>
      </c>
      <c r="C2544" s="3" t="s">
        <v>5676</v>
      </c>
      <c r="D2544">
        <v>8500</v>
      </c>
      <c r="E2544">
        <v>350</v>
      </c>
      <c r="F2544" t="s">
        <v>8219</v>
      </c>
      <c r="G2544" t="s">
        <v>8223</v>
      </c>
      <c r="H2544" t="s">
        <v>8245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8289</v>
      </c>
      <c r="O2544" s="5">
        <f>((E2544/D2544) *100)</f>
        <v>4.117647058823529</v>
      </c>
      <c r="P2544" s="6">
        <f>IF(L2544 = 0, 0, E2544/L2544)</f>
        <v>26.923076923076923</v>
      </c>
      <c r="Q2544" t="str">
        <f>MID(N2544,1,FIND("/",N2544,1)-1)</f>
        <v>publishing</v>
      </c>
      <c r="R2544" t="str">
        <f>MID(N2544,FIND("/",N2544,1)+1,LEN(N2544))</f>
        <v>art books</v>
      </c>
      <c r="S2544" s="10">
        <f>(((J2544/60)/60)/24)+DATE(1970,1,1)+(-5/24)</f>
        <v>41671.728530092587</v>
      </c>
      <c r="T2544" s="10">
        <f>(((I2544/60)/60)/24)+DATE(1970,1,1)+(-5/24)</f>
        <v>41686.791666666664</v>
      </c>
    </row>
    <row r="2545" spans="1:20" ht="43.2" hidden="1" x14ac:dyDescent="0.3">
      <c r="A2545">
        <v>2230</v>
      </c>
      <c r="B2545" s="3" t="s">
        <v>2230</v>
      </c>
      <c r="C2545" s="3" t="s">
        <v>6339</v>
      </c>
      <c r="D2545">
        <v>8500</v>
      </c>
      <c r="E2545">
        <v>10706</v>
      </c>
      <c r="F2545" t="s">
        <v>8218</v>
      </c>
      <c r="G2545" t="s">
        <v>8223</v>
      </c>
      <c r="H2545" t="s">
        <v>8245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8296</v>
      </c>
      <c r="O2545" s="5">
        <f>((E2545/D2545) *100)</f>
        <v>125.95294117647057</v>
      </c>
      <c r="P2545" s="6">
        <f>IF(L2545 = 0, 0, E2545/L2545)</f>
        <v>21.497991967871485</v>
      </c>
      <c r="Q2545" t="str">
        <f>MID(N2545,1,FIND("/",N2545,1)-1)</f>
        <v>games</v>
      </c>
      <c r="R2545" t="str">
        <f>MID(N2545,FIND("/",N2545,1)+1,LEN(N2545))</f>
        <v>tabletop games</v>
      </c>
      <c r="S2545" s="10">
        <f>(((J2545/60)/60)/24)+DATE(1970,1,1)+(-5/24)</f>
        <v>41724.672766203701</v>
      </c>
      <c r="T2545" s="10">
        <f>(((I2545/60)/60)/24)+DATE(1970,1,1)+(-5/24)</f>
        <v>41754.672766203701</v>
      </c>
    </row>
    <row r="2546" spans="1:20" ht="28.8" hidden="1" x14ac:dyDescent="0.3">
      <c r="A2546">
        <v>460</v>
      </c>
      <c r="B2546" s="3" t="s">
        <v>460</v>
      </c>
      <c r="C2546" s="3" t="s">
        <v>4569</v>
      </c>
      <c r="D2546">
        <v>8500</v>
      </c>
      <c r="E2546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8269</v>
      </c>
      <c r="O2546" s="5">
        <f>((E2546/D2546) *100)</f>
        <v>0.29411764705882354</v>
      </c>
      <c r="P2546" s="6">
        <f>IF(L2546 = 0, 0, E2546/L2546)</f>
        <v>12.5</v>
      </c>
      <c r="Q2546" t="str">
        <f>MID(N2546,1,FIND("/",N2546,1)-1)</f>
        <v>film &amp; video</v>
      </c>
      <c r="R2546" t="str">
        <f>MID(N2546,FIND("/",N2546,1)+1,LEN(N2546))</f>
        <v>animation</v>
      </c>
      <c r="S2546" s="10">
        <f>(((J2546/60)/60)/24)+DATE(1970,1,1)+(-5/24)</f>
        <v>41759.334201388883</v>
      </c>
      <c r="T2546" s="10">
        <f>(((I2546/60)/60)/24)+DATE(1970,1,1)+(-5/24)</f>
        <v>41790.958333333328</v>
      </c>
    </row>
    <row r="2547" spans="1:20" ht="57.6" hidden="1" x14ac:dyDescent="0.3">
      <c r="A2547">
        <v>3016</v>
      </c>
      <c r="B2547" s="3" t="s">
        <v>3015</v>
      </c>
      <c r="C2547" s="3" t="s">
        <v>7125</v>
      </c>
      <c r="D2547">
        <v>8500</v>
      </c>
      <c r="E2547">
        <v>8722</v>
      </c>
      <c r="F2547" t="s">
        <v>8218</v>
      </c>
      <c r="G2547" t="s">
        <v>8223</v>
      </c>
      <c r="H2547" t="s">
        <v>8245</v>
      </c>
      <c r="I2547">
        <v>1405688952</v>
      </c>
      <c r="J2547">
        <v>1400504952</v>
      </c>
      <c r="K2547" t="b">
        <v>0</v>
      </c>
      <c r="L2547">
        <v>36</v>
      </c>
      <c r="M2547" t="b">
        <v>1</v>
      </c>
      <c r="N2547" t="s">
        <v>8302</v>
      </c>
      <c r="O2547" s="5">
        <f>((E2547/D2547) *100)</f>
        <v>102.61176470588236</v>
      </c>
      <c r="P2547" s="6">
        <f>IF(L2547 = 0, 0, E2547/L2547)</f>
        <v>242.27777777777777</v>
      </c>
      <c r="Q2547" t="str">
        <f>MID(N2547,1,FIND("/",N2547,1)-1)</f>
        <v>theater</v>
      </c>
      <c r="R2547" t="str">
        <f>MID(N2547,FIND("/",N2547,1)+1,LEN(N2547))</f>
        <v>spaces</v>
      </c>
      <c r="S2547" s="10">
        <f>(((J2547/60)/60)/24)+DATE(1970,1,1)+(-5/24)</f>
        <v>41778.339722222219</v>
      </c>
      <c r="T2547" s="10">
        <f>(((I2547/60)/60)/24)+DATE(1970,1,1)+(-5/24)</f>
        <v>41838.339722222219</v>
      </c>
    </row>
    <row r="2548" spans="1:20" ht="43.2" hidden="1" x14ac:dyDescent="0.3">
      <c r="A2548">
        <v>2251</v>
      </c>
      <c r="B2548" s="3" t="s">
        <v>2251</v>
      </c>
      <c r="C2548" s="3" t="s">
        <v>6360</v>
      </c>
      <c r="D2548">
        <v>8500</v>
      </c>
      <c r="E2548">
        <v>11428.19</v>
      </c>
      <c r="F2548" t="s">
        <v>8218</v>
      </c>
      <c r="G2548" t="s">
        <v>8223</v>
      </c>
      <c r="H2548" t="s">
        <v>8245</v>
      </c>
      <c r="I2548">
        <v>1408177077</v>
      </c>
      <c r="J2548">
        <v>1406362677</v>
      </c>
      <c r="K2548" t="b">
        <v>0</v>
      </c>
      <c r="L2548">
        <v>480</v>
      </c>
      <c r="M2548" t="b">
        <v>1</v>
      </c>
      <c r="N2548" t="s">
        <v>8296</v>
      </c>
      <c r="O2548" s="5">
        <f>((E2548/D2548) *100)</f>
        <v>134.44929411764704</v>
      </c>
      <c r="P2548" s="6">
        <f>IF(L2548 = 0, 0, E2548/L2548)</f>
        <v>23.808729166666669</v>
      </c>
      <c r="Q2548" t="str">
        <f>MID(N2548,1,FIND("/",N2548,1)-1)</f>
        <v>games</v>
      </c>
      <c r="R2548" t="str">
        <f>MID(N2548,FIND("/",N2548,1)+1,LEN(N2548))</f>
        <v>tabletop games</v>
      </c>
      <c r="S2548" s="10">
        <f>(((J2548/60)/60)/24)+DATE(1970,1,1)+(-5/24)</f>
        <v>41846.137465277774</v>
      </c>
      <c r="T2548" s="10">
        <f>(((I2548/60)/60)/24)+DATE(1970,1,1)+(-5/24)</f>
        <v>41867.137465277774</v>
      </c>
    </row>
    <row r="2549" spans="1:20" ht="57.6" hidden="1" x14ac:dyDescent="0.3">
      <c r="A2549">
        <v>3241</v>
      </c>
      <c r="B2549" s="3" t="s">
        <v>3240</v>
      </c>
      <c r="C2549" s="3" t="s">
        <v>7350</v>
      </c>
      <c r="D2549">
        <v>8500</v>
      </c>
      <c r="E2549">
        <v>9801</v>
      </c>
      <c r="F2549" t="s">
        <v>8218</v>
      </c>
      <c r="G2549" t="s">
        <v>8223</v>
      </c>
      <c r="H2549" t="s">
        <v>8245</v>
      </c>
      <c r="I2549">
        <v>1413269940</v>
      </c>
      <c r="J2549">
        <v>1410421670</v>
      </c>
      <c r="K2549" t="b">
        <v>1</v>
      </c>
      <c r="L2549">
        <v>167</v>
      </c>
      <c r="M2549" t="b">
        <v>1</v>
      </c>
      <c r="N2549" t="s">
        <v>8270</v>
      </c>
      <c r="O2549" s="5">
        <f>((E2549/D2549) *100)</f>
        <v>115.30588235294117</v>
      </c>
      <c r="P2549" s="6">
        <f>IF(L2549 = 0, 0, E2549/L2549)</f>
        <v>58.688622754491021</v>
      </c>
      <c r="Q2549" t="str">
        <f>MID(N2549,1,FIND("/",N2549,1)-1)</f>
        <v>theater</v>
      </c>
      <c r="R2549" t="str">
        <f>MID(N2549,FIND("/",N2549,1)+1,LEN(N2549))</f>
        <v>plays</v>
      </c>
      <c r="S2549" s="10">
        <f>(((J2549/60)/60)/24)+DATE(1970,1,1)+(-5/24)</f>
        <v>41893.116550925923</v>
      </c>
      <c r="T2549" s="10">
        <f>(((I2549/60)/60)/24)+DATE(1970,1,1)+(-5/24)</f>
        <v>41926.082638888889</v>
      </c>
    </row>
    <row r="2550" spans="1:20" ht="43.2" hidden="1" x14ac:dyDescent="0.3">
      <c r="A2550">
        <v>1754</v>
      </c>
      <c r="B2550" s="3" t="s">
        <v>1754</v>
      </c>
      <c r="C2550" s="3" t="s">
        <v>5863</v>
      </c>
      <c r="D2550">
        <v>8500</v>
      </c>
      <c r="E2550">
        <v>9395</v>
      </c>
      <c r="F2550" t="s">
        <v>8218</v>
      </c>
      <c r="G2550" t="s">
        <v>8228</v>
      </c>
      <c r="H2550" t="s">
        <v>8250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8284</v>
      </c>
      <c r="O2550" s="5">
        <f>((E2550/D2550) *100)</f>
        <v>110.52941176470587</v>
      </c>
      <c r="P2550" s="6">
        <f>IF(L2550 = 0, 0, E2550/L2550)</f>
        <v>104.38888888888889</v>
      </c>
      <c r="Q2550" t="str">
        <f>MID(N2550,1,FIND("/",N2550,1)-1)</f>
        <v>photography</v>
      </c>
      <c r="R2550" t="str">
        <f>MID(N2550,FIND("/",N2550,1)+1,LEN(N2550))</f>
        <v>photobooks</v>
      </c>
      <c r="S2550" s="10">
        <f>(((J2550/60)/60)/24)+DATE(1970,1,1)+(-5/24)</f>
        <v>42067.668437499997</v>
      </c>
      <c r="T2550" s="10">
        <f>(((I2550/60)/60)/24)+DATE(1970,1,1)+(-5/24)</f>
        <v>42097.626770833333</v>
      </c>
    </row>
    <row r="2551" spans="1:20" ht="43.2" hidden="1" x14ac:dyDescent="0.3">
      <c r="A2551">
        <v>335</v>
      </c>
      <c r="B2551" s="3" t="s">
        <v>335</v>
      </c>
      <c r="C2551" s="3" t="s">
        <v>4444</v>
      </c>
      <c r="D2551">
        <v>8500</v>
      </c>
      <c r="E2551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8268</v>
      </c>
      <c r="O2551" s="5">
        <f>((E2551/D2551) *100)</f>
        <v>102.76470588235294</v>
      </c>
      <c r="P2551" s="6">
        <f>IF(L2551 = 0, 0, E2551/L2551)</f>
        <v>109.1875</v>
      </c>
      <c r="Q2551" t="str">
        <f>MID(N2551,1,FIND("/",N2551,1)-1)</f>
        <v>film &amp; video</v>
      </c>
      <c r="R2551" t="str">
        <f>MID(N2551,FIND("/",N2551,1)+1,LEN(N2551))</f>
        <v>documentary</v>
      </c>
      <c r="S2551" s="10">
        <f>(((J2551/60)/60)/24)+DATE(1970,1,1)+(-5/24)</f>
        <v>42101.529108796291</v>
      </c>
      <c r="T2551" s="10">
        <f>(((I2551/60)/60)/24)+DATE(1970,1,1)+(-5/24)</f>
        <v>42132.708333333336</v>
      </c>
    </row>
    <row r="2552" spans="1:20" ht="43.2" hidden="1" x14ac:dyDescent="0.3">
      <c r="A2552">
        <v>734</v>
      </c>
      <c r="B2552" s="3" t="s">
        <v>734</v>
      </c>
      <c r="C2552" s="3" t="s">
        <v>4843</v>
      </c>
      <c r="D2552">
        <v>8500</v>
      </c>
      <c r="E2552">
        <v>10670</v>
      </c>
      <c r="F2552" t="s">
        <v>8218</v>
      </c>
      <c r="G2552" t="s">
        <v>8228</v>
      </c>
      <c r="H2552" t="s">
        <v>8250</v>
      </c>
      <c r="I2552">
        <v>1431147600</v>
      </c>
      <c r="J2552">
        <v>1428465420</v>
      </c>
      <c r="K2552" t="b">
        <v>0</v>
      </c>
      <c r="L2552">
        <v>57</v>
      </c>
      <c r="M2552" t="b">
        <v>1</v>
      </c>
      <c r="N2552" t="s">
        <v>8273</v>
      </c>
      <c r="O2552" s="5">
        <f>((E2552/D2552) *100)</f>
        <v>125.52941176470588</v>
      </c>
      <c r="P2552" s="6">
        <f>IF(L2552 = 0, 0, E2552/L2552)</f>
        <v>187.19298245614036</v>
      </c>
      <c r="Q2552" t="str">
        <f>MID(N2552,1,FIND("/",N2552,1)-1)</f>
        <v>publishing</v>
      </c>
      <c r="R2552" t="str">
        <f>MID(N2552,FIND("/",N2552,1)+1,LEN(N2552))</f>
        <v>nonfiction</v>
      </c>
      <c r="S2552" s="10">
        <f>(((J2552/60)/60)/24)+DATE(1970,1,1)+(-5/24)</f>
        <v>42101.956249999996</v>
      </c>
      <c r="T2552" s="10">
        <f>(((I2552/60)/60)/24)+DATE(1970,1,1)+(-5/24)</f>
        <v>42132.999999999993</v>
      </c>
    </row>
    <row r="2553" spans="1:20" ht="43.2" hidden="1" x14ac:dyDescent="0.3">
      <c r="A2553">
        <v>2580</v>
      </c>
      <c r="B2553" s="3" t="s">
        <v>2579</v>
      </c>
      <c r="C2553" s="3" t="s">
        <v>6689</v>
      </c>
      <c r="D2553">
        <v>8500</v>
      </c>
      <c r="E2553">
        <v>51</v>
      </c>
      <c r="F2553" t="s">
        <v>8219</v>
      </c>
      <c r="G2553" t="s">
        <v>8223</v>
      </c>
      <c r="H2553" t="s">
        <v>8245</v>
      </c>
      <c r="I2553">
        <v>1431745200</v>
      </c>
      <c r="J2553">
        <v>1429170603</v>
      </c>
      <c r="K2553" t="b">
        <v>0</v>
      </c>
      <c r="L2553">
        <v>2</v>
      </c>
      <c r="M2553" t="b">
        <v>0</v>
      </c>
      <c r="N2553" t="s">
        <v>8283</v>
      </c>
      <c r="O2553" s="5">
        <f>((E2553/D2553) *100)</f>
        <v>0.6</v>
      </c>
      <c r="P2553" s="6">
        <f>IF(L2553 = 0, 0, E2553/L2553)</f>
        <v>25.5</v>
      </c>
      <c r="Q2553" t="str">
        <f>MID(N2553,1,FIND("/",N2553,1)-1)</f>
        <v>food</v>
      </c>
      <c r="R2553" t="str">
        <f>MID(N2553,FIND("/",N2553,1)+1,LEN(N2553))</f>
        <v>food trucks</v>
      </c>
      <c r="S2553" s="10">
        <f>(((J2553/60)/60)/24)+DATE(1970,1,1)+(-5/24)</f>
        <v>42110.118090277778</v>
      </c>
      <c r="T2553" s="10">
        <f>(((I2553/60)/60)/24)+DATE(1970,1,1)+(-5/24)</f>
        <v>42139.916666666664</v>
      </c>
    </row>
    <row r="2554" spans="1:20" ht="43.2" hidden="1" x14ac:dyDescent="0.3">
      <c r="A2554">
        <v>0</v>
      </c>
      <c r="B2554" s="3" t="s">
        <v>2</v>
      </c>
      <c r="C2554" s="3" t="s">
        <v>4110</v>
      </c>
      <c r="D2554">
        <v>8500</v>
      </c>
      <c r="E2554">
        <v>11633</v>
      </c>
      <c r="F2554" t="s">
        <v>8218</v>
      </c>
      <c r="G2554" t="s">
        <v>8223</v>
      </c>
      <c r="H2554" t="s">
        <v>8245</v>
      </c>
      <c r="I2554">
        <v>1437620400</v>
      </c>
      <c r="J2554">
        <v>1434931811</v>
      </c>
      <c r="K2554" t="b">
        <v>0</v>
      </c>
      <c r="L2554">
        <v>182</v>
      </c>
      <c r="M2554" t="b">
        <v>1</v>
      </c>
      <c r="N2554" t="s">
        <v>8264</v>
      </c>
      <c r="O2554" s="5">
        <f>((E2554/D2554) *100)</f>
        <v>136.85882352941178</v>
      </c>
      <c r="P2554" s="6">
        <f>IF(L2554 = 0, 0, E2554/L2554)</f>
        <v>63.917582417582416</v>
      </c>
      <c r="Q2554" t="str">
        <f>MID(N2554,1,FIND("/",N2554,1)-1)</f>
        <v>film &amp; video</v>
      </c>
      <c r="R2554" t="str">
        <f>MID(N2554,FIND("/",N2554,1)+1,LEN(N2554))</f>
        <v>television</v>
      </c>
      <c r="S2554" s="10">
        <f>(((J2554/60)/60)/24)+DATE(1970,1,1)+(-5/24)</f>
        <v>42176.798738425925</v>
      </c>
      <c r="T2554" s="10">
        <f>(((I2554/60)/60)/24)+DATE(1970,1,1)+(-5/24)</f>
        <v>42207.916666666664</v>
      </c>
    </row>
    <row r="2555" spans="1:20" ht="43.2" hidden="1" x14ac:dyDescent="0.3">
      <c r="A2555">
        <v>324</v>
      </c>
      <c r="B2555" s="3" t="s">
        <v>324</v>
      </c>
      <c r="C2555" s="3" t="s">
        <v>4433</v>
      </c>
      <c r="D2555">
        <v>8500</v>
      </c>
      <c r="E2555">
        <v>8636</v>
      </c>
      <c r="F2555" t="s">
        <v>8218</v>
      </c>
      <c r="G2555" t="s">
        <v>8223</v>
      </c>
      <c r="H2555" t="s">
        <v>8245</v>
      </c>
      <c r="I2555">
        <v>1438441308</v>
      </c>
      <c r="J2555">
        <v>1435590108</v>
      </c>
      <c r="K2555" t="b">
        <v>1</v>
      </c>
      <c r="L2555">
        <v>82</v>
      </c>
      <c r="M2555" t="b">
        <v>1</v>
      </c>
      <c r="N2555" t="s">
        <v>8268</v>
      </c>
      <c r="O2555" s="5">
        <f>((E2555/D2555) *100)</f>
        <v>101.6</v>
      </c>
      <c r="P2555" s="6">
        <f>IF(L2555 = 0, 0, E2555/L2555)</f>
        <v>105.3170731707317</v>
      </c>
      <c r="Q2555" t="str">
        <f>MID(N2555,1,FIND("/",N2555,1)-1)</f>
        <v>film &amp; video</v>
      </c>
      <c r="R2555" t="str">
        <f>MID(N2555,FIND("/",N2555,1)+1,LEN(N2555))</f>
        <v>documentary</v>
      </c>
      <c r="S2555" s="10">
        <f>(((J2555/60)/60)/24)+DATE(1970,1,1)+(-5/24)</f>
        <v>42184.417916666665</v>
      </c>
      <c r="T2555" s="10">
        <f>(((I2555/60)/60)/24)+DATE(1970,1,1)+(-5/24)</f>
        <v>42217.417916666665</v>
      </c>
    </row>
    <row r="2556" spans="1:20" hidden="1" x14ac:dyDescent="0.3">
      <c r="A2556">
        <v>3746</v>
      </c>
      <c r="B2556" s="3" t="s">
        <v>3742</v>
      </c>
      <c r="C2556" s="3" t="s">
        <v>7855</v>
      </c>
      <c r="D2556">
        <v>8500</v>
      </c>
      <c r="E2556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8270</v>
      </c>
      <c r="O2556" s="5">
        <f>((E2556/D2556) *100)</f>
        <v>2.3764705882352941</v>
      </c>
      <c r="P2556" s="6">
        <f>IF(L2556 = 0, 0, E2556/L2556)</f>
        <v>202</v>
      </c>
      <c r="Q2556" t="str">
        <f>MID(N2556,1,FIND("/",N2556,1)-1)</f>
        <v>theater</v>
      </c>
      <c r="R2556" t="str">
        <f>MID(N2556,FIND("/",N2556,1)+1,LEN(N2556))</f>
        <v>plays</v>
      </c>
      <c r="S2556" s="10">
        <f>(((J2556/60)/60)/24)+DATE(1970,1,1)+(-5/24)</f>
        <v>42621.18100694444</v>
      </c>
      <c r="T2556" s="10">
        <f>(((I2556/60)/60)/24)+DATE(1970,1,1)+(-5/24)</f>
        <v>42651.18100694444</v>
      </c>
    </row>
    <row r="2557" spans="1:20" ht="43.2" hidden="1" x14ac:dyDescent="0.3">
      <c r="A2557">
        <v>2460</v>
      </c>
      <c r="B2557" s="3" t="s">
        <v>2460</v>
      </c>
      <c r="C2557" s="3" t="s">
        <v>6569</v>
      </c>
      <c r="D2557">
        <v>8500</v>
      </c>
      <c r="E2557">
        <v>8567</v>
      </c>
      <c r="F2557" t="s">
        <v>8218</v>
      </c>
      <c r="G2557" t="s">
        <v>8223</v>
      </c>
      <c r="H2557" t="s">
        <v>8245</v>
      </c>
      <c r="I2557">
        <v>1483417020</v>
      </c>
      <c r="J2557">
        <v>1480480167</v>
      </c>
      <c r="K2557" t="b">
        <v>0</v>
      </c>
      <c r="L2557">
        <v>68</v>
      </c>
      <c r="M2557" t="b">
        <v>1</v>
      </c>
      <c r="N2557" t="s">
        <v>8297</v>
      </c>
      <c r="O2557" s="5">
        <f>((E2557/D2557) *100)</f>
        <v>100.78823529411764</v>
      </c>
      <c r="P2557" s="6">
        <f>IF(L2557 = 0, 0, E2557/L2557)</f>
        <v>125.98529411764706</v>
      </c>
      <c r="Q2557" t="str">
        <f>MID(N2557,1,FIND("/",N2557,1)-1)</f>
        <v>food</v>
      </c>
      <c r="R2557" t="str">
        <f>MID(N2557,FIND("/",N2557,1)+1,LEN(N2557))</f>
        <v>small batch</v>
      </c>
      <c r="S2557" s="10">
        <f>(((J2557/60)/60)/24)+DATE(1970,1,1)+(-5/24)</f>
        <v>42703.978784722225</v>
      </c>
      <c r="T2557" s="10">
        <f>(((I2557/60)/60)/24)+DATE(1970,1,1)+(-5/24)</f>
        <v>42737.970138888886</v>
      </c>
    </row>
    <row r="2558" spans="1:20" ht="43.2" hidden="1" x14ac:dyDescent="0.3">
      <c r="A2558">
        <v>2991</v>
      </c>
      <c r="B2558" s="3" t="s">
        <v>2990</v>
      </c>
      <c r="C2558" s="3" t="s">
        <v>7100</v>
      </c>
      <c r="D2558">
        <v>8500</v>
      </c>
      <c r="E2558">
        <v>8780</v>
      </c>
      <c r="F2558" t="s">
        <v>8218</v>
      </c>
      <c r="G2558" t="s">
        <v>8223</v>
      </c>
      <c r="H2558" t="s">
        <v>8245</v>
      </c>
      <c r="I2558">
        <v>1485547530</v>
      </c>
      <c r="J2558">
        <v>1483646730</v>
      </c>
      <c r="K2558" t="b">
        <v>0</v>
      </c>
      <c r="L2558">
        <v>93</v>
      </c>
      <c r="M2558" t="b">
        <v>1</v>
      </c>
      <c r="N2558" t="s">
        <v>8302</v>
      </c>
      <c r="O2558" s="5">
        <f>((E2558/D2558) *100)</f>
        <v>103.29411764705883</v>
      </c>
      <c r="P2558" s="6">
        <f>IF(L2558 = 0, 0, E2558/L2558)</f>
        <v>94.408602150537632</v>
      </c>
      <c r="Q2558" t="str">
        <f>MID(N2558,1,FIND("/",N2558,1)-1)</f>
        <v>theater</v>
      </c>
      <c r="R2558" t="str">
        <f>MID(N2558,FIND("/",N2558,1)+1,LEN(N2558))</f>
        <v>spaces</v>
      </c>
      <c r="S2558" s="10">
        <f>(((J2558/60)/60)/24)+DATE(1970,1,1)+(-5/24)</f>
        <v>42740.628819444442</v>
      </c>
      <c r="T2558" s="10">
        <f>(((I2558/60)/60)/24)+DATE(1970,1,1)+(-5/24)</f>
        <v>42762.628819444442</v>
      </c>
    </row>
    <row r="2559" spans="1:20" ht="43.2" hidden="1" x14ac:dyDescent="0.3">
      <c r="A2559">
        <v>55</v>
      </c>
      <c r="B2559" s="3" t="s">
        <v>57</v>
      </c>
      <c r="C2559" s="3" t="s">
        <v>4165</v>
      </c>
      <c r="D2559">
        <v>8600</v>
      </c>
      <c r="E2559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8264</v>
      </c>
      <c r="O2559" s="5">
        <f>((E2559/D2559) *100)</f>
        <v>128.95348837209301</v>
      </c>
      <c r="P2559" s="6">
        <f>IF(L2559 = 0, 0, E2559/L2559)</f>
        <v>128.95348837209303</v>
      </c>
      <c r="Q2559" t="str">
        <f>MID(N2559,1,FIND("/",N2559,1)-1)</f>
        <v>film &amp; video</v>
      </c>
      <c r="R2559" t="str">
        <f>MID(N2559,FIND("/",N2559,1)+1,LEN(N2559))</f>
        <v>television</v>
      </c>
      <c r="S2559" s="10">
        <f>(((J2559/60)/60)/24)+DATE(1970,1,1)+(-5/24)</f>
        <v>42496.760601851849</v>
      </c>
      <c r="T2559" s="10">
        <f>(((I2559/60)/60)/24)+DATE(1970,1,1)+(-5/24)</f>
        <v>42517.760601851849</v>
      </c>
    </row>
    <row r="2560" spans="1:20" ht="43.2" hidden="1" x14ac:dyDescent="0.3">
      <c r="A2560">
        <v>1855</v>
      </c>
      <c r="B2560" s="3" t="s">
        <v>1855</v>
      </c>
      <c r="C2560" s="3" t="s">
        <v>5964</v>
      </c>
      <c r="D2560">
        <v>8750</v>
      </c>
      <c r="E2560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8275</v>
      </c>
      <c r="O2560" s="5">
        <f>((E2560/D2560) *100)</f>
        <v>154.05897142857143</v>
      </c>
      <c r="P2560" s="6">
        <f>IF(L2560 = 0, 0, E2560/L2560)</f>
        <v>70.576753926701571</v>
      </c>
      <c r="Q2560" t="str">
        <f>MID(N2560,1,FIND("/",N2560,1)-1)</f>
        <v>music</v>
      </c>
      <c r="R2560" t="str">
        <f>MID(N2560,FIND("/",N2560,1)+1,LEN(N2560))</f>
        <v>rock</v>
      </c>
      <c r="S2560" s="10">
        <f>(((J2560/60)/60)/24)+DATE(1970,1,1)+(-5/24)</f>
        <v>41600.330324074072</v>
      </c>
      <c r="T2560" s="10">
        <f>(((I2560/60)/60)/24)+DATE(1970,1,1)+(-5/24)</f>
        <v>41645.330324074072</v>
      </c>
    </row>
    <row r="2561" spans="1:20" ht="43.2" hidden="1" x14ac:dyDescent="0.3">
      <c r="A2561">
        <v>1813</v>
      </c>
      <c r="B2561" s="3" t="s">
        <v>1813</v>
      </c>
      <c r="C2561" s="3" t="s">
        <v>5922</v>
      </c>
      <c r="D2561">
        <v>8750</v>
      </c>
      <c r="E2561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8284</v>
      </c>
      <c r="O2561" s="5">
        <f>((E2561/D2561) *100)</f>
        <v>0</v>
      </c>
      <c r="P2561" s="6">
        <f>IF(L2561 = 0, 0, E2561/L2561)</f>
        <v>0</v>
      </c>
      <c r="Q2561" t="str">
        <f>MID(N2561,1,FIND("/",N2561,1)-1)</f>
        <v>photography</v>
      </c>
      <c r="R2561" t="str">
        <f>MID(N2561,FIND("/",N2561,1)+1,LEN(N2561))</f>
        <v>photobooks</v>
      </c>
      <c r="S2561" s="10">
        <f>(((J2561/60)/60)/24)+DATE(1970,1,1)+(-5/24)</f>
        <v>41829.68069444444</v>
      </c>
      <c r="T2561" s="10">
        <f>(((I2561/60)/60)/24)+DATE(1970,1,1)+(-5/24)</f>
        <v>41859.68069444444</v>
      </c>
    </row>
    <row r="2562" spans="1:20" ht="43.2" hidden="1" x14ac:dyDescent="0.3">
      <c r="A2562">
        <v>1187</v>
      </c>
      <c r="B2562" s="3" t="s">
        <v>1187</v>
      </c>
      <c r="C2562" s="3" t="s">
        <v>5296</v>
      </c>
      <c r="D2562">
        <v>8750</v>
      </c>
      <c r="E2562">
        <v>9111</v>
      </c>
      <c r="F2562" t="s">
        <v>8218</v>
      </c>
      <c r="G2562" t="s">
        <v>8223</v>
      </c>
      <c r="H2562" t="s">
        <v>8245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8284</v>
      </c>
      <c r="O2562" s="5">
        <f>((E2562/D2562) *100)</f>
        <v>104.12571428571428</v>
      </c>
      <c r="P2562" s="6">
        <f>IF(L2562 = 0, 0, E2562/L2562)</f>
        <v>130.15714285714284</v>
      </c>
      <c r="Q2562" t="str">
        <f>MID(N2562,1,FIND("/",N2562,1)-1)</f>
        <v>photography</v>
      </c>
      <c r="R2562" t="str">
        <f>MID(N2562,FIND("/",N2562,1)+1,LEN(N2562))</f>
        <v>photobooks</v>
      </c>
      <c r="S2562" s="10">
        <f>(((J2562/60)/60)/24)+DATE(1970,1,1)+(-5/24)</f>
        <v>42109.686608796292</v>
      </c>
      <c r="T2562" s="10">
        <f>(((I2562/60)/60)/24)+DATE(1970,1,1)+(-5/24)</f>
        <v>42141.541666666664</v>
      </c>
    </row>
    <row r="2563" spans="1:20" ht="57.6" hidden="1" x14ac:dyDescent="0.3">
      <c r="A2563">
        <v>869</v>
      </c>
      <c r="B2563" s="3" t="s">
        <v>869</v>
      </c>
      <c r="C2563" s="3" t="s">
        <v>4978</v>
      </c>
      <c r="D2563">
        <v>8800</v>
      </c>
      <c r="E2563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8277</v>
      </c>
      <c r="O2563" s="5">
        <f>((E2563/D2563) *100)</f>
        <v>11.818181818181818</v>
      </c>
      <c r="P2563" s="6">
        <f>IF(L2563 = 0, 0, E2563/L2563)</f>
        <v>346.66666666666669</v>
      </c>
      <c r="Q2563" t="str">
        <f>MID(N2563,1,FIND("/",N2563,1)-1)</f>
        <v>music</v>
      </c>
      <c r="R2563" t="str">
        <f>MID(N2563,FIND("/",N2563,1)+1,LEN(N2563))</f>
        <v>jazz</v>
      </c>
      <c r="S2563" s="10">
        <f>(((J2563/60)/60)/24)+DATE(1970,1,1)+(-5/24)</f>
        <v>41342.637233796297</v>
      </c>
      <c r="T2563" s="10">
        <f>(((I2563/60)/60)/24)+DATE(1970,1,1)+(-5/24)</f>
        <v>41372.595567129625</v>
      </c>
    </row>
    <row r="2564" spans="1:20" ht="43.2" hidden="1" x14ac:dyDescent="0.3">
      <c r="A2564">
        <v>4054</v>
      </c>
      <c r="B2564" s="3" t="s">
        <v>4049</v>
      </c>
      <c r="C2564" s="3" t="s">
        <v>8157</v>
      </c>
      <c r="D2564">
        <v>8880</v>
      </c>
      <c r="E256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8270</v>
      </c>
      <c r="O2564" s="5">
        <f>((E2564/D2564) *100)</f>
        <v>0</v>
      </c>
      <c r="P2564" s="6">
        <f>IF(L2564 = 0, 0, E2564/L2564)</f>
        <v>0</v>
      </c>
      <c r="Q2564" t="str">
        <f>MID(N2564,1,FIND("/",N2564,1)-1)</f>
        <v>theater</v>
      </c>
      <c r="R2564" t="str">
        <f>MID(N2564,FIND("/",N2564,1)+1,LEN(N2564))</f>
        <v>plays</v>
      </c>
      <c r="S2564" s="10">
        <f>(((J2564/60)/60)/24)+DATE(1970,1,1)+(-5/24)</f>
        <v>42613.632928240739</v>
      </c>
      <c r="T2564" s="10">
        <f>(((I2564/60)/60)/24)+DATE(1970,1,1)+(-5/24)</f>
        <v>42643.958333333336</v>
      </c>
    </row>
    <row r="2565" spans="1:20" ht="43.2" hidden="1" x14ac:dyDescent="0.3">
      <c r="A2565">
        <v>456</v>
      </c>
      <c r="B2565" s="3" t="s">
        <v>456</v>
      </c>
      <c r="C2565" s="3" t="s">
        <v>4565</v>
      </c>
      <c r="D2565">
        <v>8888</v>
      </c>
      <c r="E2565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8269</v>
      </c>
      <c r="O2565" s="5">
        <f>((E2565/D2565) *100)</f>
        <v>0.68631863186318631</v>
      </c>
      <c r="P2565" s="6">
        <f>IF(L2565 = 0, 0, E2565/L2565)</f>
        <v>20.333333333333332</v>
      </c>
      <c r="Q2565" t="str">
        <f>MID(N2565,1,FIND("/",N2565,1)-1)</f>
        <v>film &amp; video</v>
      </c>
      <c r="R2565" t="str">
        <f>MID(N2565,FIND("/",N2565,1)+1,LEN(N2565))</f>
        <v>animation</v>
      </c>
      <c r="S2565" s="10">
        <f>(((J2565/60)/60)/24)+DATE(1970,1,1)+(-5/24)</f>
        <v>41547.486122685179</v>
      </c>
      <c r="T2565" s="10">
        <f>(((I2565/60)/60)/24)+DATE(1970,1,1)+(-5/24)</f>
        <v>41568.957638888889</v>
      </c>
    </row>
    <row r="2566" spans="1:20" ht="43.2" hidden="1" x14ac:dyDescent="0.3">
      <c r="A2566">
        <v>1449</v>
      </c>
      <c r="B2566" s="3" t="s">
        <v>1449</v>
      </c>
      <c r="C2566" s="3" t="s">
        <v>5558</v>
      </c>
      <c r="D2566">
        <v>8888</v>
      </c>
      <c r="E2566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8286</v>
      </c>
      <c r="O2566" s="5">
        <f>((E2566/D2566) *100)</f>
        <v>0</v>
      </c>
      <c r="P2566" s="6">
        <f>IF(L2566 = 0, 0, E2566/L2566)</f>
        <v>0</v>
      </c>
      <c r="Q2566" t="str">
        <f>MID(N2566,1,FIND("/",N2566,1)-1)</f>
        <v>publishing</v>
      </c>
      <c r="R2566" t="str">
        <f>MID(N2566,FIND("/",N2566,1)+1,LEN(N2566))</f>
        <v>translations</v>
      </c>
      <c r="S2566" s="10">
        <f>(((J2566/60)/60)/24)+DATE(1970,1,1)+(-5/24)</f>
        <v>42086.603067129625</v>
      </c>
      <c r="T2566" s="10">
        <f>(((I2566/60)/60)/24)+DATE(1970,1,1)+(-5/24)</f>
        <v>42134.603067129625</v>
      </c>
    </row>
    <row r="2567" spans="1:20" ht="57.6" hidden="1" x14ac:dyDescent="0.3">
      <c r="A2567">
        <v>363</v>
      </c>
      <c r="B2567" s="3" t="s">
        <v>363</v>
      </c>
      <c r="C2567" s="3" t="s">
        <v>4472</v>
      </c>
      <c r="D2567">
        <v>8925</v>
      </c>
      <c r="E256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8268</v>
      </c>
      <c r="O2567" s="5">
        <f>((E2567/D2567) *100)</f>
        <v>101.33333333333334</v>
      </c>
      <c r="P2567" s="6">
        <f>IF(L2567 = 0, 0, E2567/L2567)</f>
        <v>347.84615384615387</v>
      </c>
      <c r="Q2567" t="str">
        <f>MID(N2567,1,FIND("/",N2567,1)-1)</f>
        <v>film &amp; video</v>
      </c>
      <c r="R2567" t="str">
        <f>MID(N2567,FIND("/",N2567,1)+1,LEN(N2567))</f>
        <v>documentary</v>
      </c>
      <c r="S2567" s="10">
        <f>(((J2567/60)/60)/24)+DATE(1970,1,1)+(-5/24)</f>
        <v>40255.53629629629</v>
      </c>
      <c r="T2567" s="10">
        <f>(((I2567/60)/60)/24)+DATE(1970,1,1)+(-5/24)</f>
        <v>40300.598611111105</v>
      </c>
    </row>
    <row r="2568" spans="1:20" ht="43.2" hidden="1" x14ac:dyDescent="0.3">
      <c r="A2568">
        <v>2311</v>
      </c>
      <c r="B2568" s="3" t="s">
        <v>2311</v>
      </c>
      <c r="C2568" s="3" t="s">
        <v>6420</v>
      </c>
      <c r="D2568">
        <v>9000</v>
      </c>
      <c r="E2568">
        <v>9370</v>
      </c>
      <c r="F2568" t="s">
        <v>8218</v>
      </c>
      <c r="G2568" t="s">
        <v>8223</v>
      </c>
      <c r="H2568" t="s">
        <v>8245</v>
      </c>
      <c r="I2568">
        <v>1399421189</v>
      </c>
      <c r="J2568">
        <v>1396829189</v>
      </c>
      <c r="K2568" t="b">
        <v>1</v>
      </c>
      <c r="L2568">
        <v>104</v>
      </c>
      <c r="M2568" t="b">
        <v>1</v>
      </c>
      <c r="N2568" t="s">
        <v>8278</v>
      </c>
      <c r="O2568" s="5">
        <f>((E2568/D2568) *100)</f>
        <v>104.11111111111111</v>
      </c>
      <c r="P2568" s="6">
        <f>IF(L2568 = 0, 0, E2568/L2568)</f>
        <v>90.09615384615384</v>
      </c>
      <c r="Q2568" t="str">
        <f>MID(N2568,1,FIND("/",N2568,1)-1)</f>
        <v>music</v>
      </c>
      <c r="R2568" t="str">
        <f>MID(N2568,FIND("/",N2568,1)+1,LEN(N2568))</f>
        <v>indie rock</v>
      </c>
      <c r="S2568" s="10">
        <f>(((J2568/60)/60)/24)+DATE(1970,1,1)+(-5/24)</f>
        <v>41735.796168981477</v>
      </c>
      <c r="T2568" s="10">
        <f>(((I2568/60)/60)/24)+DATE(1970,1,1)+(-5/24)</f>
        <v>41765.796168981477</v>
      </c>
    </row>
    <row r="2569" spans="1:20" ht="43.2" hidden="1" x14ac:dyDescent="0.3">
      <c r="A2569">
        <v>1519</v>
      </c>
      <c r="B2569" s="3" t="s">
        <v>1519</v>
      </c>
      <c r="C2569" s="3" t="s">
        <v>5628</v>
      </c>
      <c r="D2569">
        <v>9000</v>
      </c>
      <c r="E2569">
        <v>9302.75</v>
      </c>
      <c r="F2569" t="s">
        <v>8218</v>
      </c>
      <c r="G2569" t="s">
        <v>8223</v>
      </c>
      <c r="H2569" t="s">
        <v>8245</v>
      </c>
      <c r="I2569">
        <v>1403301540</v>
      </c>
      <c r="J2569">
        <v>1400867283</v>
      </c>
      <c r="K2569" t="b">
        <v>1</v>
      </c>
      <c r="L2569">
        <v>145</v>
      </c>
      <c r="M2569" t="b">
        <v>1</v>
      </c>
      <c r="N2569" t="s">
        <v>8284</v>
      </c>
      <c r="O2569" s="5">
        <f>((E2569/D2569) *100)</f>
        <v>103.36388888888889</v>
      </c>
      <c r="P2569" s="6">
        <f>IF(L2569 = 0, 0, E2569/L2569)</f>
        <v>64.156896551724131</v>
      </c>
      <c r="Q2569" t="str">
        <f>MID(N2569,1,FIND("/",N2569,1)-1)</f>
        <v>photography</v>
      </c>
      <c r="R2569" t="str">
        <f>MID(N2569,FIND("/",N2569,1)+1,LEN(N2569))</f>
        <v>photobooks</v>
      </c>
      <c r="S2569" s="10">
        <f>(((J2569/60)/60)/24)+DATE(1970,1,1)+(-5/24)</f>
        <v>41782.533368055556</v>
      </c>
      <c r="T2569" s="10">
        <f>(((I2569/60)/60)/24)+DATE(1970,1,1)+(-5/24)</f>
        <v>41810.707638888889</v>
      </c>
    </row>
    <row r="2570" spans="1:20" ht="43.2" hidden="1" x14ac:dyDescent="0.3">
      <c r="A2570">
        <v>1850</v>
      </c>
      <c r="B2570" s="3" t="s">
        <v>1850</v>
      </c>
      <c r="C2570" s="3" t="s">
        <v>5959</v>
      </c>
      <c r="D2570">
        <v>9000</v>
      </c>
      <c r="E2570">
        <v>9137</v>
      </c>
      <c r="F2570" t="s">
        <v>8218</v>
      </c>
      <c r="G2570" t="s">
        <v>8223</v>
      </c>
      <c r="H2570" t="s">
        <v>8245</v>
      </c>
      <c r="I2570">
        <v>1405033300</v>
      </c>
      <c r="J2570">
        <v>1402441300</v>
      </c>
      <c r="K2570" t="b">
        <v>0</v>
      </c>
      <c r="L2570">
        <v>179</v>
      </c>
      <c r="M2570" t="b">
        <v>1</v>
      </c>
      <c r="N2570" t="s">
        <v>8275</v>
      </c>
      <c r="O2570" s="5">
        <f>((E2570/D2570) *100)</f>
        <v>101.52222222222223</v>
      </c>
      <c r="P2570" s="6">
        <f>IF(L2570 = 0, 0, E2570/L2570)</f>
        <v>51.044692737430168</v>
      </c>
      <c r="Q2570" t="str">
        <f>MID(N2570,1,FIND("/",N2570,1)-1)</f>
        <v>music</v>
      </c>
      <c r="R2570" t="str">
        <f>MID(N2570,FIND("/",N2570,1)+1,LEN(N2570))</f>
        <v>rock</v>
      </c>
      <c r="S2570" s="10">
        <f>(((J2570/60)/60)/24)+DATE(1970,1,1)+(-5/24)</f>
        <v>41800.751157407409</v>
      </c>
      <c r="T2570" s="10">
        <f>(((I2570/60)/60)/24)+DATE(1970,1,1)+(-5/24)</f>
        <v>41830.751157407409</v>
      </c>
    </row>
    <row r="2571" spans="1:20" ht="28.8" hidden="1" x14ac:dyDescent="0.3">
      <c r="A2571">
        <v>1172</v>
      </c>
      <c r="B2571" s="3" t="s">
        <v>1172</v>
      </c>
      <c r="C2571" s="3" t="s">
        <v>5281</v>
      </c>
      <c r="D2571">
        <v>9000</v>
      </c>
      <c r="E2571">
        <v>0</v>
      </c>
      <c r="F2571" t="s">
        <v>8220</v>
      </c>
      <c r="G2571" t="s">
        <v>8223</v>
      </c>
      <c r="H2571" t="s">
        <v>8245</v>
      </c>
      <c r="I2571">
        <v>1408551752</v>
      </c>
      <c r="J2571">
        <v>1405959752</v>
      </c>
      <c r="K2571" t="b">
        <v>0</v>
      </c>
      <c r="L2571">
        <v>0</v>
      </c>
      <c r="M2571" t="b">
        <v>0</v>
      </c>
      <c r="N2571" t="s">
        <v>8283</v>
      </c>
      <c r="O2571" s="5">
        <f>((E2571/D2571) *100)</f>
        <v>0</v>
      </c>
      <c r="P2571" s="6">
        <f>IF(L2571 = 0, 0, E2571/L2571)</f>
        <v>0</v>
      </c>
      <c r="Q2571" t="str">
        <f>MID(N2571,1,FIND("/",N2571,1)-1)</f>
        <v>food</v>
      </c>
      <c r="R2571" t="str">
        <f>MID(N2571,FIND("/",N2571,1)+1,LEN(N2571))</f>
        <v>food trucks</v>
      </c>
      <c r="S2571" s="10">
        <f>(((J2571/60)/60)/24)+DATE(1970,1,1)+(-5/24)</f>
        <v>41841.473981481482</v>
      </c>
      <c r="T2571" s="10">
        <f>(((I2571/60)/60)/24)+DATE(1970,1,1)+(-5/24)</f>
        <v>41871.473981481482</v>
      </c>
    </row>
    <row r="2572" spans="1:20" ht="43.2" hidden="1" x14ac:dyDescent="0.3">
      <c r="A2572">
        <v>1399</v>
      </c>
      <c r="B2572" s="3" t="s">
        <v>1399</v>
      </c>
      <c r="C2572" s="3" t="s">
        <v>5508</v>
      </c>
      <c r="D2572">
        <v>9000</v>
      </c>
      <c r="E2572">
        <v>11353</v>
      </c>
      <c r="F2572" t="s">
        <v>8218</v>
      </c>
      <c r="G2572" t="s">
        <v>8223</v>
      </c>
      <c r="H2572" t="s">
        <v>8245</v>
      </c>
      <c r="I2572">
        <v>1412640373</v>
      </c>
      <c r="J2572">
        <v>1410048373</v>
      </c>
      <c r="K2572" t="b">
        <v>0</v>
      </c>
      <c r="L2572">
        <v>184</v>
      </c>
      <c r="M2572" t="b">
        <v>1</v>
      </c>
      <c r="N2572" t="s">
        <v>8275</v>
      </c>
      <c r="O2572" s="5">
        <f>((E2572/D2572) *100)</f>
        <v>126.14444444444443</v>
      </c>
      <c r="P2572" s="6">
        <f>IF(L2572 = 0, 0, E2572/L2572)</f>
        <v>61.701086956521742</v>
      </c>
      <c r="Q2572" t="str">
        <f>MID(N2572,1,FIND("/",N2572,1)-1)</f>
        <v>music</v>
      </c>
      <c r="R2572" t="str">
        <f>MID(N2572,FIND("/",N2572,1)+1,LEN(N2572))</f>
        <v>rock</v>
      </c>
      <c r="S2572" s="10">
        <f>(((J2572/60)/60)/24)+DATE(1970,1,1)+(-5/24)</f>
        <v>41888.795983796292</v>
      </c>
      <c r="T2572" s="10">
        <f>(((I2572/60)/60)/24)+DATE(1970,1,1)+(-5/24)</f>
        <v>41918.795983796292</v>
      </c>
    </row>
    <row r="2573" spans="1:20" ht="43.2" hidden="1" x14ac:dyDescent="0.3">
      <c r="A2573">
        <v>1794</v>
      </c>
      <c r="B2573" s="3" t="s">
        <v>1794</v>
      </c>
      <c r="C2573" s="3" t="s">
        <v>5903</v>
      </c>
      <c r="D2573">
        <v>9000</v>
      </c>
      <c r="E2573">
        <v>997</v>
      </c>
      <c r="F2573" t="s">
        <v>8220</v>
      </c>
      <c r="G2573" t="s">
        <v>8223</v>
      </c>
      <c r="H2573" t="s">
        <v>8245</v>
      </c>
      <c r="I2573">
        <v>1423660422</v>
      </c>
      <c r="J2573">
        <v>1420636422</v>
      </c>
      <c r="K2573" t="b">
        <v>1</v>
      </c>
      <c r="L2573">
        <v>18</v>
      </c>
      <c r="M2573" t="b">
        <v>0</v>
      </c>
      <c r="N2573" t="s">
        <v>8284</v>
      </c>
      <c r="O2573" s="5">
        <f>((E2573/D2573) *100)</f>
        <v>11.077777777777778</v>
      </c>
      <c r="P2573" s="6">
        <f>IF(L2573 = 0, 0, E2573/L2573)</f>
        <v>55.388888888888886</v>
      </c>
      <c r="Q2573" t="str">
        <f>MID(N2573,1,FIND("/",N2573,1)-1)</f>
        <v>photography</v>
      </c>
      <c r="R2573" t="str">
        <f>MID(N2573,FIND("/",N2573,1)+1,LEN(N2573))</f>
        <v>photobooks</v>
      </c>
      <c r="S2573" s="10">
        <f>(((J2573/60)/60)/24)+DATE(1970,1,1)+(-5/24)</f>
        <v>42011.342847222222</v>
      </c>
      <c r="T2573" s="10">
        <f>(((I2573/60)/60)/24)+DATE(1970,1,1)+(-5/24)</f>
        <v>42046.342847222222</v>
      </c>
    </row>
    <row r="2574" spans="1:20" ht="43.2" hidden="1" x14ac:dyDescent="0.3">
      <c r="A2574">
        <v>583</v>
      </c>
      <c r="B2574" s="3" t="s">
        <v>583</v>
      </c>
      <c r="C2574" s="3" t="s">
        <v>4692</v>
      </c>
      <c r="D2574">
        <v>9000</v>
      </c>
      <c r="E2574">
        <v>1</v>
      </c>
      <c r="F2574" t="s">
        <v>8220</v>
      </c>
      <c r="G2574" t="s">
        <v>8223</v>
      </c>
      <c r="H2574" t="s">
        <v>8245</v>
      </c>
      <c r="I2574">
        <v>1426800687</v>
      </c>
      <c r="J2574">
        <v>1424212287</v>
      </c>
      <c r="K2574" t="b">
        <v>0</v>
      </c>
      <c r="L2574">
        <v>1</v>
      </c>
      <c r="M2574" t="b">
        <v>0</v>
      </c>
      <c r="N2574" t="s">
        <v>8271</v>
      </c>
      <c r="O2574" s="5">
        <f>((E2574/D2574) *100)</f>
        <v>1.1111111111111112E-2</v>
      </c>
      <c r="P2574" s="6">
        <f>IF(L2574 = 0, 0, E2574/L2574)</f>
        <v>1</v>
      </c>
      <c r="Q2574" t="str">
        <f>MID(N2574,1,FIND("/",N2574,1)-1)</f>
        <v>technology</v>
      </c>
      <c r="R2574" t="str">
        <f>MID(N2574,FIND("/",N2574,1)+1,LEN(N2574))</f>
        <v>web</v>
      </c>
      <c r="S2574" s="10">
        <f>(((J2574/60)/60)/24)+DATE(1970,1,1)+(-5/24)</f>
        <v>42052.730173611104</v>
      </c>
      <c r="T2574" s="10">
        <f>(((I2574/60)/60)/24)+DATE(1970,1,1)+(-5/24)</f>
        <v>42082.688506944447</v>
      </c>
    </row>
    <row r="2575" spans="1:20" ht="43.2" hidden="1" x14ac:dyDescent="0.3">
      <c r="A2575">
        <v>940</v>
      </c>
      <c r="B2575" s="3" t="s">
        <v>940</v>
      </c>
      <c r="C2575" s="3" t="s">
        <v>5049</v>
      </c>
      <c r="D2575">
        <v>9000</v>
      </c>
      <c r="E2575">
        <v>1544</v>
      </c>
      <c r="F2575" t="s">
        <v>8220</v>
      </c>
      <c r="G2575" t="s">
        <v>8223</v>
      </c>
      <c r="H2575" t="s">
        <v>8245</v>
      </c>
      <c r="I2575">
        <v>1439251926</v>
      </c>
      <c r="J2575">
        <v>1435363926</v>
      </c>
      <c r="K2575" t="b">
        <v>0</v>
      </c>
      <c r="L2575">
        <v>14</v>
      </c>
      <c r="M2575" t="b">
        <v>0</v>
      </c>
      <c r="N2575" t="s">
        <v>8272</v>
      </c>
      <c r="O2575" s="5">
        <f>((E2575/D2575) *100)</f>
        <v>17.155555555555555</v>
      </c>
      <c r="P2575" s="6">
        <f>IF(L2575 = 0, 0, E2575/L2575)</f>
        <v>110.28571428571429</v>
      </c>
      <c r="Q2575" t="str">
        <f>MID(N2575,1,FIND("/",N2575,1)-1)</f>
        <v>technology</v>
      </c>
      <c r="R2575" t="str">
        <f>MID(N2575,FIND("/",N2575,1)+1,LEN(N2575))</f>
        <v>wearables</v>
      </c>
      <c r="S2575" s="10">
        <f>(((J2575/60)/60)/24)+DATE(1970,1,1)+(-5/24)</f>
        <v>42181.800069444442</v>
      </c>
      <c r="T2575" s="10">
        <f>(((I2575/60)/60)/24)+DATE(1970,1,1)+(-5/24)</f>
        <v>42226.800069444442</v>
      </c>
    </row>
    <row r="2576" spans="1:20" ht="28.8" hidden="1" x14ac:dyDescent="0.3">
      <c r="A2576">
        <v>2199</v>
      </c>
      <c r="B2576" s="3" t="s">
        <v>2199</v>
      </c>
      <c r="C2576" s="3" t="s">
        <v>6308</v>
      </c>
      <c r="D2576">
        <v>9000</v>
      </c>
      <c r="E2576">
        <v>13228</v>
      </c>
      <c r="F2576" t="s">
        <v>8218</v>
      </c>
      <c r="G2576" t="s">
        <v>8240</v>
      </c>
      <c r="H2576" t="s">
        <v>8248</v>
      </c>
      <c r="I2576">
        <v>1444903198</v>
      </c>
      <c r="J2576">
        <v>1442311198</v>
      </c>
      <c r="K2576" t="b">
        <v>1</v>
      </c>
      <c r="L2576">
        <v>251</v>
      </c>
      <c r="M2576" t="b">
        <v>1</v>
      </c>
      <c r="N2576" t="s">
        <v>8296</v>
      </c>
      <c r="O2576" s="5">
        <f>((E2576/D2576) *100)</f>
        <v>146.97777777777779</v>
      </c>
      <c r="P2576" s="6">
        <f>IF(L2576 = 0, 0, E2576/L2576)</f>
        <v>52.701195219123505</v>
      </c>
      <c r="Q2576" t="str">
        <f>MID(N2576,1,FIND("/",N2576,1)-1)</f>
        <v>games</v>
      </c>
      <c r="R2576" t="str">
        <f>MID(N2576,FIND("/",N2576,1)+1,LEN(N2576))</f>
        <v>tabletop games</v>
      </c>
      <c r="S2576" s="10">
        <f>(((J2576/60)/60)/24)+DATE(1970,1,1)+(-5/24)</f>
        <v>42262.208310185182</v>
      </c>
      <c r="T2576" s="10">
        <f>(((I2576/60)/60)/24)+DATE(1970,1,1)+(-5/24)</f>
        <v>42292.208310185182</v>
      </c>
    </row>
    <row r="2577" spans="1:20" ht="43.2" hidden="1" x14ac:dyDescent="0.3">
      <c r="A2577">
        <v>1218</v>
      </c>
      <c r="B2577" s="3" t="s">
        <v>1218</v>
      </c>
      <c r="C2577" s="3" t="s">
        <v>5327</v>
      </c>
      <c r="D2577">
        <v>9000</v>
      </c>
      <c r="E2577">
        <v>15505</v>
      </c>
      <c r="F2577" t="s">
        <v>8218</v>
      </c>
      <c r="G2577" t="s">
        <v>8223</v>
      </c>
      <c r="H2577" t="s">
        <v>8245</v>
      </c>
      <c r="I2577">
        <v>1446346800</v>
      </c>
      <c r="J2577">
        <v>1443714800</v>
      </c>
      <c r="K2577" t="b">
        <v>0</v>
      </c>
      <c r="L2577">
        <v>89</v>
      </c>
      <c r="M2577" t="b">
        <v>1</v>
      </c>
      <c r="N2577" t="s">
        <v>8284</v>
      </c>
      <c r="O2577" s="5">
        <f>((E2577/D2577) *100)</f>
        <v>172.27777777777777</v>
      </c>
      <c r="P2577" s="6">
        <f>IF(L2577 = 0, 0, E2577/L2577)</f>
        <v>174.2134831460674</v>
      </c>
      <c r="Q2577" t="str">
        <f>MID(N2577,1,FIND("/",N2577,1)-1)</f>
        <v>photography</v>
      </c>
      <c r="R2577" t="str">
        <f>MID(N2577,FIND("/",N2577,1)+1,LEN(N2577))</f>
        <v>photobooks</v>
      </c>
      <c r="S2577" s="10">
        <f>(((J2577/60)/60)/24)+DATE(1970,1,1)+(-5/24)</f>
        <v>42278.453703703701</v>
      </c>
      <c r="T2577" s="10">
        <f>(((I2577/60)/60)/24)+DATE(1970,1,1)+(-5/24)</f>
        <v>42308.916666666664</v>
      </c>
    </row>
    <row r="2578" spans="1:20" ht="43.2" hidden="1" x14ac:dyDescent="0.3">
      <c r="A2578">
        <v>585</v>
      </c>
      <c r="B2578" s="3" t="s">
        <v>585</v>
      </c>
      <c r="C2578" s="3" t="s">
        <v>4694</v>
      </c>
      <c r="D2578">
        <v>9000</v>
      </c>
      <c r="E2578">
        <v>0</v>
      </c>
      <c r="F2578" t="s">
        <v>8220</v>
      </c>
      <c r="G2578" t="s">
        <v>8224</v>
      </c>
      <c r="H2578" t="s">
        <v>8246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8271</v>
      </c>
      <c r="O2578" s="5">
        <f>((E2578/D2578) *100)</f>
        <v>0</v>
      </c>
      <c r="P2578" s="6">
        <f>IF(L2578 = 0, 0, E2578/L2578)</f>
        <v>0</v>
      </c>
      <c r="Q2578" t="str">
        <f>MID(N2578,1,FIND("/",N2578,1)-1)</f>
        <v>technology</v>
      </c>
      <c r="R2578" t="str">
        <f>MID(N2578,FIND("/",N2578,1)+1,LEN(N2578))</f>
        <v>web</v>
      </c>
      <c r="S2578" s="10">
        <f>(((J2578/60)/60)/24)+DATE(1970,1,1)+(-5/24)</f>
        <v>42283.182604166665</v>
      </c>
      <c r="T2578" s="10">
        <f>(((I2578/60)/60)/24)+DATE(1970,1,1)+(-5/24)</f>
        <v>42338.791666666664</v>
      </c>
    </row>
    <row r="2579" spans="1:20" ht="43.2" hidden="1" x14ac:dyDescent="0.3">
      <c r="A2579">
        <v>1747</v>
      </c>
      <c r="B2579" s="3" t="s">
        <v>1747</v>
      </c>
      <c r="C2579" s="3" t="s">
        <v>5856</v>
      </c>
      <c r="D2579">
        <v>9000</v>
      </c>
      <c r="E2579">
        <v>9446</v>
      </c>
      <c r="F2579" t="s">
        <v>8218</v>
      </c>
      <c r="G2579" t="s">
        <v>8224</v>
      </c>
      <c r="H2579" t="s">
        <v>8246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8284</v>
      </c>
      <c r="O2579" s="5">
        <f>((E2579/D2579) *100)</f>
        <v>104.95555555555556</v>
      </c>
      <c r="P2579" s="6">
        <f>IF(L2579 = 0, 0, E2579/L2579)</f>
        <v>59.408805031446541</v>
      </c>
      <c r="Q2579" t="str">
        <f>MID(N2579,1,FIND("/",N2579,1)-1)</f>
        <v>photography</v>
      </c>
      <c r="R2579" t="str">
        <f>MID(N2579,FIND("/",N2579,1)+1,LEN(N2579))</f>
        <v>photobooks</v>
      </c>
      <c r="S2579" s="10">
        <f>(((J2579/60)/60)/24)+DATE(1970,1,1)+(-5/24)</f>
        <v>42292.227199074077</v>
      </c>
      <c r="T2579" s="10">
        <f>(((I2579/60)/60)/24)+DATE(1970,1,1)+(-5/24)</f>
        <v>42321.416666666664</v>
      </c>
    </row>
    <row r="2580" spans="1:20" ht="43.2" hidden="1" x14ac:dyDescent="0.3">
      <c r="A2580">
        <v>3082</v>
      </c>
      <c r="B2580" s="3" t="s">
        <v>3081</v>
      </c>
      <c r="C2580" s="3" t="s">
        <v>7191</v>
      </c>
      <c r="D2580">
        <v>9000</v>
      </c>
      <c r="E2580">
        <v>0</v>
      </c>
      <c r="F2580" t="s">
        <v>8220</v>
      </c>
      <c r="G2580" t="s">
        <v>8223</v>
      </c>
      <c r="H2580" t="s">
        <v>8245</v>
      </c>
      <c r="I2580">
        <v>1447628946</v>
      </c>
      <c r="J2580">
        <v>1445033346</v>
      </c>
      <c r="K2580" t="b">
        <v>0</v>
      </c>
      <c r="L2580">
        <v>0</v>
      </c>
      <c r="M2580" t="b">
        <v>0</v>
      </c>
      <c r="N2580" t="s">
        <v>8302</v>
      </c>
      <c r="O2580" s="5">
        <f>((E2580/D2580) *100)</f>
        <v>0</v>
      </c>
      <c r="P2580" s="6">
        <f>IF(L2580 = 0, 0, E2580/L2580)</f>
        <v>0</v>
      </c>
      <c r="Q2580" t="str">
        <f>MID(N2580,1,FIND("/",N2580,1)-1)</f>
        <v>theater</v>
      </c>
      <c r="R2580" t="str">
        <f>MID(N2580,FIND("/",N2580,1)+1,LEN(N2580))</f>
        <v>spaces</v>
      </c>
      <c r="S2580" s="10">
        <f>(((J2580/60)/60)/24)+DATE(1970,1,1)+(-5/24)</f>
        <v>42293.714652777773</v>
      </c>
      <c r="T2580" s="10">
        <f>(((I2580/60)/60)/24)+DATE(1970,1,1)+(-5/24)</f>
        <v>42323.756319444445</v>
      </c>
    </row>
    <row r="2581" spans="1:20" ht="28.8" hidden="1" x14ac:dyDescent="0.3">
      <c r="A2581">
        <v>1015</v>
      </c>
      <c r="B2581" s="3" t="s">
        <v>1015</v>
      </c>
      <c r="C2581" s="3" t="s">
        <v>5124</v>
      </c>
      <c r="D2581">
        <v>9000</v>
      </c>
      <c r="E2581">
        <v>240</v>
      </c>
      <c r="F2581" t="s">
        <v>8219</v>
      </c>
      <c r="G2581" t="s">
        <v>8239</v>
      </c>
      <c r="H2581" t="s">
        <v>8256</v>
      </c>
      <c r="I2581">
        <v>1448489095</v>
      </c>
      <c r="J2581">
        <v>1445893495</v>
      </c>
      <c r="K2581" t="b">
        <v>0</v>
      </c>
      <c r="L2581">
        <v>6</v>
      </c>
      <c r="M2581" t="b">
        <v>0</v>
      </c>
      <c r="N2581" t="s">
        <v>8272</v>
      </c>
      <c r="O2581" s="5">
        <f>((E2581/D2581) *100)</f>
        <v>2.666666666666667</v>
      </c>
      <c r="P2581" s="6">
        <f>IF(L2581 = 0, 0, E2581/L2581)</f>
        <v>40</v>
      </c>
      <c r="Q2581" t="str">
        <f>MID(N2581,1,FIND("/",N2581,1)-1)</f>
        <v>technology</v>
      </c>
      <c r="R2581" t="str">
        <f>MID(N2581,FIND("/",N2581,1)+1,LEN(N2581))</f>
        <v>wearables</v>
      </c>
      <c r="S2581" s="10">
        <f>(((J2581/60)/60)/24)+DATE(1970,1,1)+(-5/24)</f>
        <v>42303.670081018521</v>
      </c>
      <c r="T2581" s="10">
        <f>(((I2581/60)/60)/24)+DATE(1970,1,1)+(-5/24)</f>
        <v>42333.711747685178</v>
      </c>
    </row>
    <row r="2582" spans="1:20" ht="43.2" hidden="1" x14ac:dyDescent="0.3">
      <c r="A2582">
        <v>4014</v>
      </c>
      <c r="B2582" s="3" t="s">
        <v>4009</v>
      </c>
      <c r="C2582" s="3" t="s">
        <v>8118</v>
      </c>
      <c r="D2582">
        <v>9000</v>
      </c>
      <c r="E2582">
        <v>0</v>
      </c>
      <c r="F2582" t="s">
        <v>8220</v>
      </c>
      <c r="G2582" t="s">
        <v>8223</v>
      </c>
      <c r="H2582" t="s">
        <v>8245</v>
      </c>
      <c r="I2582">
        <v>1457157269</v>
      </c>
      <c r="J2582">
        <v>1455861269</v>
      </c>
      <c r="K2582" t="b">
        <v>0</v>
      </c>
      <c r="L2582">
        <v>0</v>
      </c>
      <c r="M2582" t="b">
        <v>0</v>
      </c>
      <c r="N2582" t="s">
        <v>8270</v>
      </c>
      <c r="O2582" s="5">
        <f>((E2582/D2582) *100)</f>
        <v>0</v>
      </c>
      <c r="P2582" s="6">
        <f>IF(L2582 = 0, 0, E2582/L2582)</f>
        <v>0</v>
      </c>
      <c r="Q2582" t="str">
        <f>MID(N2582,1,FIND("/",N2582,1)-1)</f>
        <v>theater</v>
      </c>
      <c r="R2582" t="str">
        <f>MID(N2582,FIND("/",N2582,1)+1,LEN(N2582))</f>
        <v>plays</v>
      </c>
      <c r="S2582" s="10">
        <f>(((J2582/60)/60)/24)+DATE(1970,1,1)+(-5/24)</f>
        <v>42419.037835648145</v>
      </c>
      <c r="T2582" s="10">
        <f>(((I2582/60)/60)/24)+DATE(1970,1,1)+(-5/24)</f>
        <v>42434.037835648145</v>
      </c>
    </row>
    <row r="2583" spans="1:20" ht="57.6" hidden="1" x14ac:dyDescent="0.3">
      <c r="A2583">
        <v>7</v>
      </c>
      <c r="B2583" s="3" t="s">
        <v>9</v>
      </c>
      <c r="C2583" s="3" t="s">
        <v>4117</v>
      </c>
      <c r="D2583">
        <v>9000</v>
      </c>
      <c r="E2583">
        <v>9110</v>
      </c>
      <c r="F2583" t="s">
        <v>8218</v>
      </c>
      <c r="G2583" t="s">
        <v>8223</v>
      </c>
      <c r="H2583" t="s">
        <v>8245</v>
      </c>
      <c r="I2583">
        <v>1467680867</v>
      </c>
      <c r="J2583">
        <v>1464224867</v>
      </c>
      <c r="K2583" t="b">
        <v>0</v>
      </c>
      <c r="L2583">
        <v>57</v>
      </c>
      <c r="M2583" t="b">
        <v>1</v>
      </c>
      <c r="N2583" t="s">
        <v>8264</v>
      </c>
      <c r="O2583" s="5">
        <f>((E2583/D2583) *100)</f>
        <v>101.22222222222221</v>
      </c>
      <c r="P2583" s="6">
        <f>IF(L2583 = 0, 0, E2583/L2583)</f>
        <v>159.82456140350877</v>
      </c>
      <c r="Q2583" t="str">
        <f>MID(N2583,1,FIND("/",N2583,1)-1)</f>
        <v>film &amp; video</v>
      </c>
      <c r="R2583" t="str">
        <f>MID(N2583,FIND("/",N2583,1)+1,LEN(N2583))</f>
        <v>television</v>
      </c>
      <c r="S2583" s="10">
        <f>(((J2583/60)/60)/24)+DATE(1970,1,1)+(-5/24)</f>
        <v>42515.838738425926</v>
      </c>
      <c r="T2583" s="10">
        <f>(((I2583/60)/60)/24)+DATE(1970,1,1)+(-5/24)</f>
        <v>42555.838738425926</v>
      </c>
    </row>
    <row r="2584" spans="1:20" ht="43.2" hidden="1" x14ac:dyDescent="0.3">
      <c r="A2584">
        <v>1189</v>
      </c>
      <c r="B2584" s="3" t="s">
        <v>1189</v>
      </c>
      <c r="C2584" s="3" t="s">
        <v>5298</v>
      </c>
      <c r="D2584">
        <v>9000</v>
      </c>
      <c r="E2584">
        <v>9700</v>
      </c>
      <c r="F2584" t="s">
        <v>8218</v>
      </c>
      <c r="G2584" t="s">
        <v>8223</v>
      </c>
      <c r="H2584" t="s">
        <v>8245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8284</v>
      </c>
      <c r="O2584" s="5">
        <f>((E2584/D2584) *100)</f>
        <v>107.77777777777777</v>
      </c>
      <c r="P2584" s="6">
        <f>IF(L2584 = 0, 0, E2584/L2584)</f>
        <v>112.79069767441861</v>
      </c>
      <c r="Q2584" t="str">
        <f>MID(N2584,1,FIND("/",N2584,1)-1)</f>
        <v>photography</v>
      </c>
      <c r="R2584" t="str">
        <f>MID(N2584,FIND("/",N2584,1)+1,LEN(N2584))</f>
        <v>photobooks</v>
      </c>
      <c r="S2584" s="10">
        <f>(((J2584/60)/60)/24)+DATE(1970,1,1)+(-5/24)</f>
        <v>42529.770775462959</v>
      </c>
      <c r="T2584" s="10">
        <f>(((I2584/60)/60)/24)+DATE(1970,1,1)+(-5/24)</f>
        <v>42550.770775462959</v>
      </c>
    </row>
    <row r="2585" spans="1:20" ht="43.2" hidden="1" x14ac:dyDescent="0.3">
      <c r="A2585">
        <v>2252</v>
      </c>
      <c r="B2585" s="3" t="s">
        <v>2252</v>
      </c>
      <c r="C2585" s="3" t="s">
        <v>6361</v>
      </c>
      <c r="D2585">
        <v>9000</v>
      </c>
      <c r="E2585">
        <v>24505</v>
      </c>
      <c r="F2585" t="s">
        <v>8218</v>
      </c>
      <c r="G2585" t="s">
        <v>8226</v>
      </c>
      <c r="H2585" t="s">
        <v>8248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8296</v>
      </c>
      <c r="O2585" s="5">
        <f>((E2585/D2585) *100)</f>
        <v>272.27777777777777</v>
      </c>
      <c r="P2585" s="6">
        <f>IF(L2585 = 0, 0, E2585/L2585)</f>
        <v>98.413654618473899</v>
      </c>
      <c r="Q2585" t="str">
        <f>MID(N2585,1,FIND("/",N2585,1)-1)</f>
        <v>games</v>
      </c>
      <c r="R2585" t="str">
        <f>MID(N2585,FIND("/",N2585,1)+1,LEN(N2585))</f>
        <v>tabletop games</v>
      </c>
      <c r="S2585" s="10">
        <f>(((J2585/60)/60)/24)+DATE(1970,1,1)+(-5/24)</f>
        <v>42573.119652777772</v>
      </c>
      <c r="T2585" s="10">
        <f>(((I2585/60)/60)/24)+DATE(1970,1,1)+(-5/24)</f>
        <v>42588.119652777772</v>
      </c>
    </row>
    <row r="2586" spans="1:20" ht="43.2" hidden="1" x14ac:dyDescent="0.3">
      <c r="A2586">
        <v>588</v>
      </c>
      <c r="B2586" s="3" t="s">
        <v>588</v>
      </c>
      <c r="C2586" s="3" t="s">
        <v>4697</v>
      </c>
      <c r="D2586">
        <v>9000</v>
      </c>
      <c r="E2586">
        <v>301</v>
      </c>
      <c r="F2586" t="s">
        <v>8220</v>
      </c>
      <c r="G2586" t="s">
        <v>8236</v>
      </c>
      <c r="H2586" t="s">
        <v>8248</v>
      </c>
      <c r="I2586">
        <v>1479410886</v>
      </c>
      <c r="J2586">
        <v>1474223286</v>
      </c>
      <c r="K2586" t="b">
        <v>0</v>
      </c>
      <c r="L2586">
        <v>2</v>
      </c>
      <c r="M2586" t="b">
        <v>0</v>
      </c>
      <c r="N2586" t="s">
        <v>8271</v>
      </c>
      <c r="O2586" s="5">
        <f>((E2586/D2586) *100)</f>
        <v>3.3444444444444441</v>
      </c>
      <c r="P2586" s="6">
        <f>IF(L2586 = 0, 0, E2586/L2586)</f>
        <v>150.5</v>
      </c>
      <c r="Q2586" t="str">
        <f>MID(N2586,1,FIND("/",N2586,1)-1)</f>
        <v>technology</v>
      </c>
      <c r="R2586" t="str">
        <f>MID(N2586,FIND("/",N2586,1)+1,LEN(N2586))</f>
        <v>web</v>
      </c>
      <c r="S2586" s="10">
        <f>(((J2586/60)/60)/24)+DATE(1970,1,1)+(-5/24)</f>
        <v>42631.56118055556</v>
      </c>
      <c r="T2586" s="10">
        <f>(((I2586/60)/60)/24)+DATE(1970,1,1)+(-5/24)</f>
        <v>42691.602847222217</v>
      </c>
    </row>
    <row r="2587" spans="1:20" ht="28.8" hidden="1" x14ac:dyDescent="0.3">
      <c r="A2587">
        <v>3360</v>
      </c>
      <c r="B2587" s="3" t="s">
        <v>3358</v>
      </c>
      <c r="C2587" s="3" t="s">
        <v>7469</v>
      </c>
      <c r="D2587">
        <v>9000</v>
      </c>
      <c r="E258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8270</v>
      </c>
      <c r="O2587" s="5">
        <f>((E2587/D2587) *100)</f>
        <v>101.37777777777779</v>
      </c>
      <c r="P2587" s="6">
        <f>IF(L2587 = 0, 0, E2587/L2587)</f>
        <v>126.72222222222223</v>
      </c>
      <c r="Q2587" t="str">
        <f>MID(N2587,1,FIND("/",N2587,1)-1)</f>
        <v>theater</v>
      </c>
      <c r="R2587" t="str">
        <f>MID(N2587,FIND("/",N2587,1)+1,LEN(N2587))</f>
        <v>plays</v>
      </c>
      <c r="S2587" s="10">
        <f>(((J2587/60)/60)/24)+DATE(1970,1,1)+(-5/24)</f>
        <v>42696.874340277776</v>
      </c>
      <c r="T2587" s="10">
        <f>(((I2587/60)/60)/24)+DATE(1970,1,1)+(-5/24)</f>
        <v>42718.457638888889</v>
      </c>
    </row>
    <row r="2588" spans="1:20" ht="43.2" hidden="1" x14ac:dyDescent="0.3">
      <c r="A2588">
        <v>1573</v>
      </c>
      <c r="B2588" s="3" t="s">
        <v>1573</v>
      </c>
      <c r="C2588" s="3" t="s">
        <v>5682</v>
      </c>
      <c r="D2588">
        <v>9000</v>
      </c>
      <c r="E2588">
        <v>223</v>
      </c>
      <c r="F2588" t="s">
        <v>8219</v>
      </c>
      <c r="G2588" t="s">
        <v>8228</v>
      </c>
      <c r="H2588" t="s">
        <v>8250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8289</v>
      </c>
      <c r="O2588" s="5">
        <f>((E2588/D2588) *100)</f>
        <v>2.4777777777777779</v>
      </c>
      <c r="P2588" s="6">
        <f>IF(L2588 = 0, 0, E2588/L2588)</f>
        <v>74.333333333333329</v>
      </c>
      <c r="Q2588" t="str">
        <f>MID(N2588,1,FIND("/",N2588,1)-1)</f>
        <v>publishing</v>
      </c>
      <c r="R2588" t="str">
        <f>MID(N2588,FIND("/",N2588,1)+1,LEN(N2588))</f>
        <v>art books</v>
      </c>
      <c r="S2588" s="10">
        <f>(((J2588/60)/60)/24)+DATE(1970,1,1)+(-5/24)</f>
        <v>42785.791689814818</v>
      </c>
      <c r="T2588" s="10">
        <f>(((I2588/60)/60)/24)+DATE(1970,1,1)+(-5/24)</f>
        <v>42825.957638888889</v>
      </c>
    </row>
    <row r="2589" spans="1:20" ht="28.8" hidden="1" x14ac:dyDescent="0.3">
      <c r="A2589">
        <v>2599</v>
      </c>
      <c r="B2589" s="3" t="s">
        <v>2598</v>
      </c>
      <c r="C2589" s="3" t="s">
        <v>6708</v>
      </c>
      <c r="D2589">
        <v>9041</v>
      </c>
      <c r="E2589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8283</v>
      </c>
      <c r="O2589" s="5">
        <f>((E2589/D2589) *100)</f>
        <v>0.99546510341776351</v>
      </c>
      <c r="P2589" s="6">
        <f>IF(L2589 = 0, 0, E2589/L2589)</f>
        <v>18</v>
      </c>
      <c r="Q2589" t="str">
        <f>MID(N2589,1,FIND("/",N2589,1)-1)</f>
        <v>food</v>
      </c>
      <c r="R2589" t="str">
        <f>MID(N2589,FIND("/",N2589,1)+1,LEN(N2589))</f>
        <v>food trucks</v>
      </c>
      <c r="S2589" s="10">
        <f>(((J2589/60)/60)/24)+DATE(1970,1,1)+(-5/24)</f>
        <v>41809.545682870368</v>
      </c>
      <c r="T2589" s="10">
        <f>(((I2589/60)/60)/24)+DATE(1970,1,1)+(-5/24)</f>
        <v>41854.545682870368</v>
      </c>
    </row>
    <row r="2590" spans="1:20" ht="57.6" hidden="1" x14ac:dyDescent="0.3">
      <c r="A2590">
        <v>1895</v>
      </c>
      <c r="B2590" s="3" t="s">
        <v>1895</v>
      </c>
      <c r="C2590" s="3" t="s">
        <v>6004</v>
      </c>
      <c r="D2590">
        <v>9072</v>
      </c>
      <c r="E2590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8278</v>
      </c>
      <c r="O2590" s="5">
        <f>((E2590/D2590) *100)</f>
        <v>101.71957671957672</v>
      </c>
      <c r="P2590" s="6">
        <f>IF(L2590 = 0, 0, E2590/L2590)</f>
        <v>196.34042553191489</v>
      </c>
      <c r="Q2590" t="str">
        <f>MID(N2590,1,FIND("/",N2590,1)-1)</f>
        <v>music</v>
      </c>
      <c r="R2590" t="str">
        <f>MID(N2590,FIND("/",N2590,1)+1,LEN(N2590))</f>
        <v>indie rock</v>
      </c>
      <c r="S2590" s="10">
        <f>(((J2590/60)/60)/24)+DATE(1970,1,1)+(-5/24)</f>
        <v>42267.538449074076</v>
      </c>
      <c r="T2590" s="10">
        <f>(((I2590/60)/60)/24)+DATE(1970,1,1)+(-5/24)</f>
        <v>42297.538449074076</v>
      </c>
    </row>
    <row r="2591" spans="1:20" ht="43.2" hidden="1" x14ac:dyDescent="0.3">
      <c r="A2591">
        <v>1144</v>
      </c>
      <c r="B2591" s="3" t="s">
        <v>1144</v>
      </c>
      <c r="C2591" s="3" t="s">
        <v>5253</v>
      </c>
      <c r="D2591">
        <v>9300</v>
      </c>
      <c r="E2591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8283</v>
      </c>
      <c r="O2591" s="5">
        <f>((E2591/D2591) *100)</f>
        <v>0</v>
      </c>
      <c r="P2591" s="6">
        <f>IF(L2591 = 0, 0, E2591/L2591)</f>
        <v>0</v>
      </c>
      <c r="Q2591" t="str">
        <f>MID(N2591,1,FIND("/",N2591,1)-1)</f>
        <v>food</v>
      </c>
      <c r="R2591" t="str">
        <f>MID(N2591,FIND("/",N2591,1)+1,LEN(N2591))</f>
        <v>food trucks</v>
      </c>
      <c r="S2591" s="10">
        <f>(((J2591/60)/60)/24)+DATE(1970,1,1)+(-5/24)</f>
        <v>42092.973611111105</v>
      </c>
      <c r="T2591" s="10">
        <f>(((I2591/60)/60)/24)+DATE(1970,1,1)+(-5/24)</f>
        <v>42122.973611111105</v>
      </c>
    </row>
    <row r="2592" spans="1:20" ht="43.2" hidden="1" x14ac:dyDescent="0.3">
      <c r="A2592">
        <v>1468</v>
      </c>
      <c r="B2592" s="3" t="s">
        <v>1468</v>
      </c>
      <c r="C2592" s="3" t="s">
        <v>5577</v>
      </c>
      <c r="D2592">
        <v>9500</v>
      </c>
      <c r="E2592">
        <v>9725</v>
      </c>
      <c r="F2592" t="s">
        <v>8218</v>
      </c>
      <c r="G2592" t="s">
        <v>8223</v>
      </c>
      <c r="H2592" t="s">
        <v>8245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8287</v>
      </c>
      <c r="O2592" s="5">
        <f>((E2592/D2592) *100)</f>
        <v>102.36842105263158</v>
      </c>
      <c r="P2592" s="6">
        <f>IF(L2592 = 0, 0, E2592/L2592)</f>
        <v>33.191126279863482</v>
      </c>
      <c r="Q2592" t="str">
        <f>MID(N2592,1,FIND("/",N2592,1)-1)</f>
        <v>publishing</v>
      </c>
      <c r="R2592" t="str">
        <f>MID(N2592,FIND("/",N2592,1)+1,LEN(N2592))</f>
        <v>radio &amp; podcasts</v>
      </c>
      <c r="S2592" s="10">
        <f>(((J2592/60)/60)/24)+DATE(1970,1,1)+(-5/24)</f>
        <v>40645.806122685186</v>
      </c>
      <c r="T2592" s="10">
        <f>(((I2592/60)/60)/24)+DATE(1970,1,1)+(-5/24)</f>
        <v>40705.806122685186</v>
      </c>
    </row>
    <row r="2593" spans="1:20" ht="28.8" hidden="1" x14ac:dyDescent="0.3">
      <c r="A2593">
        <v>932</v>
      </c>
      <c r="B2593" s="3" t="s">
        <v>932</v>
      </c>
      <c r="C2593" s="3" t="s">
        <v>5041</v>
      </c>
      <c r="D2593">
        <v>9500</v>
      </c>
      <c r="E2593">
        <v>1381</v>
      </c>
      <c r="F2593" t="s">
        <v>8220</v>
      </c>
      <c r="G2593" t="s">
        <v>8223</v>
      </c>
      <c r="H2593" t="s">
        <v>8245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8277</v>
      </c>
      <c r="O2593" s="5">
        <f>((E2593/D2593) *100)</f>
        <v>14.536842105263158</v>
      </c>
      <c r="P2593" s="6">
        <f>IF(L2593 = 0, 0, E2593/L2593)</f>
        <v>46.033333333333331</v>
      </c>
      <c r="Q2593" t="str">
        <f>MID(N2593,1,FIND("/",N2593,1)-1)</f>
        <v>music</v>
      </c>
      <c r="R2593" t="str">
        <f>MID(N2593,FIND("/",N2593,1)+1,LEN(N2593))</f>
        <v>jazz</v>
      </c>
      <c r="S2593" s="10">
        <f>(((J2593/60)/60)/24)+DATE(1970,1,1)+(-5/24)</f>
        <v>41310.760937499996</v>
      </c>
      <c r="T2593" s="10">
        <f>(((I2593/60)/60)/24)+DATE(1970,1,1)+(-5/24)</f>
        <v>41355.719270833331</v>
      </c>
    </row>
    <row r="2594" spans="1:20" ht="28.8" hidden="1" x14ac:dyDescent="0.3">
      <c r="A2594">
        <v>1266</v>
      </c>
      <c r="B2594" s="3" t="s">
        <v>1266</v>
      </c>
      <c r="C2594" s="3" t="s">
        <v>5375</v>
      </c>
      <c r="D2594">
        <v>9500</v>
      </c>
      <c r="E2594">
        <v>9545</v>
      </c>
      <c r="F2594" t="s">
        <v>8218</v>
      </c>
      <c r="G2594" t="s">
        <v>8223</v>
      </c>
      <c r="H2594" t="s">
        <v>8245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8275</v>
      </c>
      <c r="O2594" s="5">
        <f>((E2594/D2594) *100)</f>
        <v>100.47368421052632</v>
      </c>
      <c r="P2594" s="6">
        <f>IF(L2594 = 0, 0, E2594/L2594)</f>
        <v>190.9</v>
      </c>
      <c r="Q2594" t="str">
        <f>MID(N2594,1,FIND("/",N2594,1)-1)</f>
        <v>music</v>
      </c>
      <c r="R2594" t="str">
        <f>MID(N2594,FIND("/",N2594,1)+1,LEN(N2594))</f>
        <v>rock</v>
      </c>
      <c r="S2594" s="10">
        <f>(((J2594/60)/60)/24)+DATE(1970,1,1)+(-5/24)</f>
        <v>41620.668344907404</v>
      </c>
      <c r="T2594" s="10">
        <f>(((I2594/60)/60)/24)+DATE(1970,1,1)+(-5/24)</f>
        <v>41650.668344907404</v>
      </c>
    </row>
    <row r="2595" spans="1:20" ht="43.2" hidden="1" x14ac:dyDescent="0.3">
      <c r="A2595">
        <v>3433</v>
      </c>
      <c r="B2595" s="3" t="s">
        <v>3431</v>
      </c>
      <c r="C2595" s="3" t="s">
        <v>7542</v>
      </c>
      <c r="D2595">
        <v>9500</v>
      </c>
      <c r="E2595">
        <v>9525</v>
      </c>
      <c r="F2595" t="s">
        <v>8218</v>
      </c>
      <c r="G2595" t="s">
        <v>8223</v>
      </c>
      <c r="H2595" t="s">
        <v>8245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8270</v>
      </c>
      <c r="O2595" s="5">
        <f>((E2595/D2595) *100)</f>
        <v>100.26315789473684</v>
      </c>
      <c r="P2595" s="6">
        <f>IF(L2595 = 0, 0, E2595/L2595)</f>
        <v>134.1549295774648</v>
      </c>
      <c r="Q2595" t="str">
        <f>MID(N2595,1,FIND("/",N2595,1)-1)</f>
        <v>theater</v>
      </c>
      <c r="R2595" t="str">
        <f>MID(N2595,FIND("/",N2595,1)+1,LEN(N2595))</f>
        <v>plays</v>
      </c>
      <c r="S2595" s="10">
        <f>(((J2595/60)/60)/24)+DATE(1970,1,1)+(-5/24)</f>
        <v>41775.854803240742</v>
      </c>
      <c r="T2595" s="10">
        <f>(((I2595/60)/60)/24)+DATE(1970,1,1)+(-5/24)</f>
        <v>41806.916666666664</v>
      </c>
    </row>
    <row r="2596" spans="1:20" ht="43.2" hidden="1" x14ac:dyDescent="0.3">
      <c r="A2596">
        <v>3209</v>
      </c>
      <c r="B2596" s="3" t="s">
        <v>3208</v>
      </c>
      <c r="C2596" s="3" t="s">
        <v>7318</v>
      </c>
      <c r="D2596">
        <v>9500</v>
      </c>
      <c r="E2596">
        <v>11335.7</v>
      </c>
      <c r="F2596" t="s">
        <v>8218</v>
      </c>
      <c r="G2596" t="s">
        <v>8223</v>
      </c>
      <c r="H2596" t="s">
        <v>8245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8270</v>
      </c>
      <c r="O2596" s="5">
        <f>((E2596/D2596) *100)</f>
        <v>119.32315789473684</v>
      </c>
      <c r="P2596" s="6">
        <f>IF(L2596 = 0, 0, E2596/L2596)</f>
        <v>50.157964601769912</v>
      </c>
      <c r="Q2596" t="str">
        <f>MID(N2596,1,FIND("/",N2596,1)-1)</f>
        <v>theater</v>
      </c>
      <c r="R2596" t="str">
        <f>MID(N2596,FIND("/",N2596,1)+1,LEN(N2596))</f>
        <v>plays</v>
      </c>
      <c r="S2596" s="10">
        <f>(((J2596/60)/60)/24)+DATE(1970,1,1)+(-5/24)</f>
        <v>41778.428912037038</v>
      </c>
      <c r="T2596" s="10">
        <f>(((I2596/60)/60)/24)+DATE(1970,1,1)+(-5/24)</f>
        <v>41810.75</v>
      </c>
    </row>
    <row r="2597" spans="1:20" ht="43.2" hidden="1" x14ac:dyDescent="0.3">
      <c r="A2597">
        <v>4063</v>
      </c>
      <c r="B2597" s="3" t="s">
        <v>4058</v>
      </c>
      <c r="C2597" s="3" t="s">
        <v>8166</v>
      </c>
      <c r="D2597">
        <v>9500</v>
      </c>
      <c r="E2597">
        <v>135</v>
      </c>
      <c r="F2597" t="s">
        <v>8220</v>
      </c>
      <c r="G2597" t="s">
        <v>8224</v>
      </c>
      <c r="H2597" t="s">
        <v>8246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8270</v>
      </c>
      <c r="O2597" s="5">
        <f>((E2597/D2597) *100)</f>
        <v>1.4210526315789473</v>
      </c>
      <c r="P2597" s="6">
        <f>IF(L2597 = 0, 0, E2597/L2597)</f>
        <v>15</v>
      </c>
      <c r="Q2597" t="str">
        <f>MID(N2597,1,FIND("/",N2597,1)-1)</f>
        <v>theater</v>
      </c>
      <c r="R2597" t="str">
        <f>MID(N2597,FIND("/",N2597,1)+1,LEN(N2597))</f>
        <v>plays</v>
      </c>
      <c r="S2597" s="10">
        <f>(((J2597/60)/60)/24)+DATE(1970,1,1)+(-5/24)</f>
        <v>41787.473194444443</v>
      </c>
      <c r="T2597" s="10">
        <f>(((I2597/60)/60)/24)+DATE(1970,1,1)+(-5/24)</f>
        <v>41817.473194444443</v>
      </c>
    </row>
    <row r="2598" spans="1:20" ht="43.2" hidden="1" x14ac:dyDescent="0.3">
      <c r="A2598">
        <v>2853</v>
      </c>
      <c r="B2598" s="3" t="s">
        <v>2852</v>
      </c>
      <c r="C2598" s="3" t="s">
        <v>6962</v>
      </c>
      <c r="D2598">
        <v>9500</v>
      </c>
      <c r="E2598">
        <v>0</v>
      </c>
      <c r="F2598" t="s">
        <v>8220</v>
      </c>
      <c r="G2598" t="s">
        <v>8228</v>
      </c>
      <c r="H2598" t="s">
        <v>8250</v>
      </c>
      <c r="I2598">
        <v>1410669297</v>
      </c>
      <c r="J2598">
        <v>1405485297</v>
      </c>
      <c r="K2598" t="b">
        <v>0</v>
      </c>
      <c r="L2598">
        <v>0</v>
      </c>
      <c r="M2598" t="b">
        <v>0</v>
      </c>
      <c r="N2598" t="s">
        <v>8270</v>
      </c>
      <c r="O2598" s="5">
        <f>((E2598/D2598) *100)</f>
        <v>0</v>
      </c>
      <c r="P2598" s="6">
        <f>IF(L2598 = 0, 0, E2598/L2598)</f>
        <v>0</v>
      </c>
      <c r="Q2598" t="str">
        <f>MID(N2598,1,FIND("/",N2598,1)-1)</f>
        <v>theater</v>
      </c>
      <c r="R2598" t="str">
        <f>MID(N2598,FIND("/",N2598,1)+1,LEN(N2598))</f>
        <v>plays</v>
      </c>
      <c r="S2598" s="10">
        <f>(((J2598/60)/60)/24)+DATE(1970,1,1)+(-5/24)</f>
        <v>41835.98260416666</v>
      </c>
      <c r="T2598" s="10">
        <f>(((I2598/60)/60)/24)+DATE(1970,1,1)+(-5/24)</f>
        <v>41895.98260416666</v>
      </c>
    </row>
    <row r="2599" spans="1:20" ht="43.2" hidden="1" x14ac:dyDescent="0.3">
      <c r="A2599">
        <v>2828</v>
      </c>
      <c r="B2599" s="3" t="s">
        <v>2827</v>
      </c>
      <c r="C2599" s="3" t="s">
        <v>6937</v>
      </c>
      <c r="D2599">
        <v>9500</v>
      </c>
      <c r="E2599">
        <v>9536</v>
      </c>
      <c r="F2599" t="s">
        <v>8218</v>
      </c>
      <c r="G2599" t="s">
        <v>8224</v>
      </c>
      <c r="H2599" t="s">
        <v>8246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8270</v>
      </c>
      <c r="O2599" s="5">
        <f>((E2599/D2599) *100)</f>
        <v>100.37894736842105</v>
      </c>
      <c r="P2599" s="6">
        <f>IF(L2599 = 0, 0, E2599/L2599)</f>
        <v>98.30927835051547</v>
      </c>
      <c r="Q2599" t="str">
        <f>MID(N2599,1,FIND("/",N2599,1)-1)</f>
        <v>theater</v>
      </c>
      <c r="R2599" t="str">
        <f>MID(N2599,FIND("/",N2599,1)+1,LEN(N2599))</f>
        <v>plays</v>
      </c>
      <c r="S2599" s="10">
        <f>(((J2599/60)/60)/24)+DATE(1970,1,1)+(-5/24)</f>
        <v>42254.056354166663</v>
      </c>
      <c r="T2599" s="10">
        <f>(((I2599/60)/60)/24)+DATE(1970,1,1)+(-5/24)</f>
        <v>42279.749999999993</v>
      </c>
    </row>
    <row r="2600" spans="1:20" ht="43.2" hidden="1" x14ac:dyDescent="0.3">
      <c r="A2600">
        <v>2041</v>
      </c>
      <c r="B2600" s="3" t="s">
        <v>2041</v>
      </c>
      <c r="C2600" s="3" t="s">
        <v>6150</v>
      </c>
      <c r="D2600">
        <v>9500</v>
      </c>
      <c r="E2600">
        <v>17277</v>
      </c>
      <c r="F2600" t="s">
        <v>8218</v>
      </c>
      <c r="G2600" t="s">
        <v>8223</v>
      </c>
      <c r="H2600" t="s">
        <v>8245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8294</v>
      </c>
      <c r="O2600" s="5">
        <f>((E2600/D2600) *100)</f>
        <v>181.86315789473684</v>
      </c>
      <c r="P2600" s="6">
        <f>IF(L2600 = 0, 0, E2600/L2600)</f>
        <v>143.97499999999999</v>
      </c>
      <c r="Q2600" t="str">
        <f>MID(N2600,1,FIND("/",N2600,1)-1)</f>
        <v>technology</v>
      </c>
      <c r="R2600" t="str">
        <f>MID(N2600,FIND("/",N2600,1)+1,LEN(N2600))</f>
        <v>hardware</v>
      </c>
      <c r="S2600" s="10">
        <f>(((J2600/60)/60)/24)+DATE(1970,1,1)+(-5/24)</f>
        <v>42654.317442129628</v>
      </c>
      <c r="T2600" s="10">
        <f>(((I2600/60)/60)/24)+DATE(1970,1,1)+(-5/24)</f>
        <v>42684.359108796292</v>
      </c>
    </row>
    <row r="2601" spans="1:20" ht="57.6" hidden="1" x14ac:dyDescent="0.3">
      <c r="A2601">
        <v>2908</v>
      </c>
      <c r="B2601" s="3" t="s">
        <v>2907</v>
      </c>
      <c r="C2601" s="3" t="s">
        <v>7017</v>
      </c>
      <c r="D2601">
        <v>9600</v>
      </c>
      <c r="E2601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8270</v>
      </c>
      <c r="O2601" s="5">
        <f>((E2601/D2601) *100)</f>
        <v>2.75</v>
      </c>
      <c r="P2601" s="6">
        <f>IF(L2601 = 0, 0, E2601/L2601)</f>
        <v>52.8</v>
      </c>
      <c r="Q2601" t="str">
        <f>MID(N2601,1,FIND("/",N2601,1)-1)</f>
        <v>theater</v>
      </c>
      <c r="R2601" t="str">
        <f>MID(N2601,FIND("/",N2601,1)+1,LEN(N2601))</f>
        <v>plays</v>
      </c>
      <c r="S2601" s="10">
        <f>(((J2601/60)/60)/24)+DATE(1970,1,1)+(-5/24)</f>
        <v>42499.523368055547</v>
      </c>
      <c r="T2601" s="10">
        <f>(((I2601/60)/60)/24)+DATE(1970,1,1)+(-5/24)</f>
        <v>42529.523368055547</v>
      </c>
    </row>
    <row r="2602" spans="1:20" hidden="1" x14ac:dyDescent="0.3">
      <c r="A2602">
        <v>4087</v>
      </c>
      <c r="B2602" s="3" t="s">
        <v>4082</v>
      </c>
      <c r="C2602" s="3" t="s">
        <v>8189</v>
      </c>
      <c r="D2602">
        <v>9600</v>
      </c>
      <c r="E2602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8270</v>
      </c>
      <c r="O2602" s="5">
        <f>((E2602/D2602) *100)</f>
        <v>0</v>
      </c>
      <c r="P2602" s="6">
        <f>IF(L2602 = 0, 0, E2602/L2602)</f>
        <v>0</v>
      </c>
      <c r="Q2602" t="str">
        <f>MID(N2602,1,FIND("/",N2602,1)-1)</f>
        <v>theater</v>
      </c>
      <c r="R2602" t="str">
        <f>MID(N2602,FIND("/",N2602,1)+1,LEN(N2602))</f>
        <v>plays</v>
      </c>
      <c r="S2602" s="10">
        <f>(((J2602/60)/60)/24)+DATE(1970,1,1)+(-5/24)</f>
        <v>42538.53456018518</v>
      </c>
      <c r="T2602" s="10">
        <f>(((I2602/60)/60)/24)+DATE(1970,1,1)+(-5/24)</f>
        <v>42568.53456018518</v>
      </c>
    </row>
    <row r="2603" spans="1:20" ht="57.6" hidden="1" x14ac:dyDescent="0.3">
      <c r="A2603">
        <v>362</v>
      </c>
      <c r="B2603" s="3" t="s">
        <v>362</v>
      </c>
      <c r="C2603" s="3" t="s">
        <v>4471</v>
      </c>
      <c r="D2603">
        <v>9665</v>
      </c>
      <c r="E2603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8268</v>
      </c>
      <c r="O2603" s="5">
        <f>((E2603/D2603) *100)</f>
        <v>124.15933781686496</v>
      </c>
      <c r="P2603" s="6">
        <f>IF(L2603 = 0, 0, E2603/L2603)</f>
        <v>139.53488372093022</v>
      </c>
      <c r="Q2603" t="str">
        <f>MID(N2603,1,FIND("/",N2603,1)-1)</f>
        <v>film &amp; video</v>
      </c>
      <c r="R2603" t="str">
        <f>MID(N2603,FIND("/",N2603,1)+1,LEN(N2603))</f>
        <v>documentary</v>
      </c>
      <c r="S2603" s="10">
        <f>(((J2603/60)/60)/24)+DATE(1970,1,1)+(-5/24)</f>
        <v>41837.002210648148</v>
      </c>
      <c r="T2603" s="10">
        <f>(((I2603/60)/60)/24)+DATE(1970,1,1)+(-5/24)</f>
        <v>41858.791666666664</v>
      </c>
    </row>
    <row r="2604" spans="1:20" ht="43.2" hidden="1" x14ac:dyDescent="0.3">
      <c r="A2604">
        <v>3844</v>
      </c>
      <c r="B2604" s="3" t="s">
        <v>3840</v>
      </c>
      <c r="C2604" s="3" t="s">
        <v>7952</v>
      </c>
      <c r="D2604">
        <v>9800</v>
      </c>
      <c r="E2604">
        <v>4066</v>
      </c>
      <c r="F2604" t="s">
        <v>8220</v>
      </c>
      <c r="G2604" t="s">
        <v>8223</v>
      </c>
      <c r="H2604" t="s">
        <v>8245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8270</v>
      </c>
      <c r="O2604" s="5">
        <f>((E2604/D2604) *100)</f>
        <v>41.489795918367342</v>
      </c>
      <c r="P2604" s="6">
        <f>IF(L2604 = 0, 0, E2604/L2604)</f>
        <v>81.319999999999993</v>
      </c>
      <c r="Q2604" t="str">
        <f>MID(N2604,1,FIND("/",N2604,1)-1)</f>
        <v>theater</v>
      </c>
      <c r="R2604" t="str">
        <f>MID(N2604,FIND("/",N2604,1)+1,LEN(N2604))</f>
        <v>plays</v>
      </c>
      <c r="S2604" s="10">
        <f>(((J2604/60)/60)/24)+DATE(1970,1,1)+(-5/24)</f>
        <v>41766.408958333333</v>
      </c>
      <c r="T2604" s="10">
        <f>(((I2604/60)/60)/24)+DATE(1970,1,1)+(-5/24)</f>
        <v>41793.082638888889</v>
      </c>
    </row>
    <row r="2605" spans="1:20" ht="57.6" hidden="1" x14ac:dyDescent="0.3">
      <c r="A2605">
        <v>2280</v>
      </c>
      <c r="B2605" s="3" t="s">
        <v>2280</v>
      </c>
      <c r="C2605" s="3" t="s">
        <v>6389</v>
      </c>
      <c r="D2605">
        <v>9800</v>
      </c>
      <c r="E2605">
        <v>39550.5</v>
      </c>
      <c r="F2605" t="s">
        <v>8218</v>
      </c>
      <c r="G2605" t="s">
        <v>8223</v>
      </c>
      <c r="H2605" t="s">
        <v>8245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8296</v>
      </c>
      <c r="O2605" s="5">
        <f>((E2605/D2605) *100)</f>
        <v>403.57653061224488</v>
      </c>
      <c r="P2605" s="6">
        <f>IF(L2605 = 0, 0, E2605/L2605)</f>
        <v>82.396874999999994</v>
      </c>
      <c r="Q2605" t="str">
        <f>MID(N2605,1,FIND("/",N2605,1)-1)</f>
        <v>games</v>
      </c>
      <c r="R2605" t="str">
        <f>MID(N2605,FIND("/",N2605,1)+1,LEN(N2605))</f>
        <v>tabletop games</v>
      </c>
      <c r="S2605" s="10">
        <f>(((J2605/60)/60)/24)+DATE(1970,1,1)+(-5/24)</f>
        <v>42234.416562499995</v>
      </c>
      <c r="T2605" s="10">
        <f>(((I2605/60)/60)/24)+DATE(1970,1,1)+(-5/24)</f>
        <v>42264.416562499995</v>
      </c>
    </row>
    <row r="2606" spans="1:20" ht="43.2" hidden="1" x14ac:dyDescent="0.3">
      <c r="A2606">
        <v>267</v>
      </c>
      <c r="B2606" s="3" t="s">
        <v>267</v>
      </c>
      <c r="C2606" s="3" t="s">
        <v>4376</v>
      </c>
      <c r="D2606">
        <v>9850</v>
      </c>
      <c r="E2606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8268</v>
      </c>
      <c r="O2606" s="5">
        <f>((E2606/D2606) *100)</f>
        <v>131.62883248730967</v>
      </c>
      <c r="P2606" s="6">
        <f>IF(L2606 = 0, 0, E2606/L2606)</f>
        <v>78.578424242424248</v>
      </c>
      <c r="Q2606" t="str">
        <f>MID(N2606,1,FIND("/",N2606,1)-1)</f>
        <v>film &amp; video</v>
      </c>
      <c r="R2606" t="str">
        <f>MID(N2606,FIND("/",N2606,1)+1,LEN(N2606))</f>
        <v>documentary</v>
      </c>
      <c r="S2606" s="10">
        <f>(((J2606/60)/60)/24)+DATE(1970,1,1)+(-5/24)</f>
        <v>41785.244201388887</v>
      </c>
      <c r="T2606" s="10">
        <f>(((I2606/60)/60)/24)+DATE(1970,1,1)+(-5/24)</f>
        <v>41815.244201388887</v>
      </c>
    </row>
    <row r="2607" spans="1:20" ht="43.2" hidden="1" x14ac:dyDescent="0.3">
      <c r="A2607">
        <v>2075</v>
      </c>
      <c r="B2607" s="3" t="s">
        <v>2075</v>
      </c>
      <c r="C2607" s="3" t="s">
        <v>6184</v>
      </c>
      <c r="D2607">
        <v>9999</v>
      </c>
      <c r="E2607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8294</v>
      </c>
      <c r="O2607" s="5">
        <f>((E2607/D2607) *100)</f>
        <v>1678.3738373837384</v>
      </c>
      <c r="P2607" s="6">
        <f>IF(L2607 = 0, 0, E2607/L2607)</f>
        <v>20.465926829268295</v>
      </c>
      <c r="Q2607" t="str">
        <f>MID(N2607,1,FIND("/",N2607,1)-1)</f>
        <v>technology</v>
      </c>
      <c r="R2607" t="str">
        <f>MID(N2607,FIND("/",N2607,1)+1,LEN(N2607))</f>
        <v>hardware</v>
      </c>
      <c r="S2607" s="10">
        <f>(((J2607/60)/60)/24)+DATE(1970,1,1)+(-5/24)</f>
        <v>41450.473240740735</v>
      </c>
      <c r="T2607" s="10">
        <f>(((I2607/60)/60)/24)+DATE(1970,1,1)+(-5/24)</f>
        <v>41480.473240740735</v>
      </c>
    </row>
    <row r="2608" spans="1:20" ht="43.2" hidden="1" x14ac:dyDescent="0.3">
      <c r="A2608">
        <v>2700</v>
      </c>
      <c r="B2608" s="3" t="s">
        <v>2699</v>
      </c>
      <c r="C2608" s="3" t="s">
        <v>6809</v>
      </c>
      <c r="D2608">
        <v>9999</v>
      </c>
      <c r="E2608">
        <v>70</v>
      </c>
      <c r="F2608" t="s">
        <v>8220</v>
      </c>
      <c r="G2608" t="s">
        <v>8223</v>
      </c>
      <c r="H2608" t="s">
        <v>8245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8283</v>
      </c>
      <c r="O2608" s="5">
        <f>((E2608/D2608) *100)</f>
        <v>0.7000700070007001</v>
      </c>
      <c r="P2608" s="6">
        <f>IF(L2608 = 0, 0, E2608/L2608)</f>
        <v>17.5</v>
      </c>
      <c r="Q2608" t="str">
        <f>MID(N2608,1,FIND("/",N2608,1)-1)</f>
        <v>food</v>
      </c>
      <c r="R2608" t="str">
        <f>MID(N2608,FIND("/",N2608,1)+1,LEN(N2608))</f>
        <v>food trucks</v>
      </c>
      <c r="S2608" s="10">
        <f>(((J2608/60)/60)/24)+DATE(1970,1,1)+(-5/24)</f>
        <v>41870.666342592594</v>
      </c>
      <c r="T2608" s="10">
        <f>(((I2608/60)/60)/24)+DATE(1970,1,1)+(-5/24)</f>
        <v>41900.666342592594</v>
      </c>
    </row>
    <row r="2609" spans="1:20" ht="43.2" hidden="1" x14ac:dyDescent="0.3">
      <c r="A2609">
        <v>1002</v>
      </c>
      <c r="B2609" s="3" t="s">
        <v>1002</v>
      </c>
      <c r="C2609" s="3" t="s">
        <v>5111</v>
      </c>
      <c r="D2609">
        <v>9999</v>
      </c>
      <c r="E2609">
        <v>2960</v>
      </c>
      <c r="F2609" t="s">
        <v>8219</v>
      </c>
      <c r="G2609" t="s">
        <v>8223</v>
      </c>
      <c r="H2609" t="s">
        <v>8245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8272</v>
      </c>
      <c r="O2609" s="5">
        <f>((E2609/D2609) *100)</f>
        <v>29.6029602960296</v>
      </c>
      <c r="P2609" s="6">
        <f>IF(L2609 = 0, 0, E2609/L2609)</f>
        <v>134.54545454545453</v>
      </c>
      <c r="Q2609" t="str">
        <f>MID(N2609,1,FIND("/",N2609,1)-1)</f>
        <v>technology</v>
      </c>
      <c r="R2609" t="str">
        <f>MID(N2609,FIND("/",N2609,1)+1,LEN(N2609))</f>
        <v>wearables</v>
      </c>
      <c r="S2609" s="10">
        <f>(((J2609/60)/60)/24)+DATE(1970,1,1)+(-5/24)</f>
        <v>42325.475856481477</v>
      </c>
      <c r="T2609" s="10">
        <f>(((I2609/60)/60)/24)+DATE(1970,1,1)+(-5/24)</f>
        <v>42355.040972222218</v>
      </c>
    </row>
    <row r="2610" spans="1:20" ht="43.2" hidden="1" x14ac:dyDescent="0.3">
      <c r="A2610">
        <v>260</v>
      </c>
      <c r="B2610" s="3" t="s">
        <v>260</v>
      </c>
      <c r="C2610" s="3" t="s">
        <v>4369</v>
      </c>
      <c r="D2610">
        <v>10000</v>
      </c>
      <c r="E2610">
        <v>10640</v>
      </c>
      <c r="F2610" t="s">
        <v>8218</v>
      </c>
      <c r="G2610" t="s">
        <v>8223</v>
      </c>
      <c r="H2610" t="s">
        <v>8245</v>
      </c>
      <c r="I2610">
        <v>1279360740</v>
      </c>
      <c r="J2610">
        <v>1275415679</v>
      </c>
      <c r="K2610" t="b">
        <v>1</v>
      </c>
      <c r="L2610">
        <v>88</v>
      </c>
      <c r="M2610" t="b">
        <v>1</v>
      </c>
      <c r="N2610" t="s">
        <v>8268</v>
      </c>
      <c r="O2610" s="5">
        <f>((E2610/D2610) *100)</f>
        <v>106.4</v>
      </c>
      <c r="P2610" s="6">
        <f>IF(L2610 = 0, 0, E2610/L2610)</f>
        <v>120.90909090909091</v>
      </c>
      <c r="Q2610" t="str">
        <f>MID(N2610,1,FIND("/",N2610,1)-1)</f>
        <v>film &amp; video</v>
      </c>
      <c r="R2610" t="str">
        <f>MID(N2610,FIND("/",N2610,1)+1,LEN(N2610))</f>
        <v>documentary</v>
      </c>
      <c r="S2610" s="10">
        <f>(((J2610/60)/60)/24)+DATE(1970,1,1)+(-5/24)</f>
        <v>40330.547210648147</v>
      </c>
      <c r="T2610" s="10">
        <f>(((I2610/60)/60)/24)+DATE(1970,1,1)+(-5/24)</f>
        <v>40376.207638888889</v>
      </c>
    </row>
    <row r="2611" spans="1:20" ht="57.6" hidden="1" x14ac:dyDescent="0.3">
      <c r="A2611">
        <v>249</v>
      </c>
      <c r="B2611" s="3" t="s">
        <v>249</v>
      </c>
      <c r="C2611" s="3" t="s">
        <v>4358</v>
      </c>
      <c r="D2611">
        <v>10000</v>
      </c>
      <c r="E2611">
        <v>11292</v>
      </c>
      <c r="F2611" t="s">
        <v>8218</v>
      </c>
      <c r="G2611" t="s">
        <v>8223</v>
      </c>
      <c r="H2611" t="s">
        <v>8245</v>
      </c>
      <c r="I2611">
        <v>1282498800</v>
      </c>
      <c r="J2611">
        <v>1275603020</v>
      </c>
      <c r="K2611" t="b">
        <v>1</v>
      </c>
      <c r="L2611">
        <v>235</v>
      </c>
      <c r="M2611" t="b">
        <v>1</v>
      </c>
      <c r="N2611" t="s">
        <v>8268</v>
      </c>
      <c r="O2611" s="5">
        <f>((E2611/D2611) *100)</f>
        <v>112.92</v>
      </c>
      <c r="P2611" s="6">
        <f>IF(L2611 = 0, 0, E2611/L2611)</f>
        <v>48.051063829787232</v>
      </c>
      <c r="Q2611" t="str">
        <f>MID(N2611,1,FIND("/",N2611,1)-1)</f>
        <v>film &amp; video</v>
      </c>
      <c r="R2611" t="str">
        <f>MID(N2611,FIND("/",N2611,1)+1,LEN(N2611))</f>
        <v>documentary</v>
      </c>
      <c r="S2611" s="10">
        <f>(((J2611/60)/60)/24)+DATE(1970,1,1)+(-5/24)</f>
        <v>40332.715509259258</v>
      </c>
      <c r="T2611" s="10">
        <f>(((I2611/60)/60)/24)+DATE(1970,1,1)+(-5/24)</f>
        <v>40412.527777777774</v>
      </c>
    </row>
    <row r="2612" spans="1:20" ht="57.6" hidden="1" x14ac:dyDescent="0.3">
      <c r="A2612">
        <v>1891</v>
      </c>
      <c r="B2612" s="3" t="s">
        <v>1891</v>
      </c>
      <c r="C2612" s="3" t="s">
        <v>6000</v>
      </c>
      <c r="D2612">
        <v>10000</v>
      </c>
      <c r="E2612">
        <v>10555</v>
      </c>
      <c r="F2612" t="s">
        <v>8218</v>
      </c>
      <c r="G2612" t="s">
        <v>8223</v>
      </c>
      <c r="H2612" t="s">
        <v>8245</v>
      </c>
      <c r="I2612">
        <v>1279778400</v>
      </c>
      <c r="J2612">
        <v>1275851354</v>
      </c>
      <c r="K2612" t="b">
        <v>0</v>
      </c>
      <c r="L2612">
        <v>120</v>
      </c>
      <c r="M2612" t="b">
        <v>1</v>
      </c>
      <c r="N2612" t="s">
        <v>8278</v>
      </c>
      <c r="O2612" s="5">
        <f>((E2612/D2612) *100)</f>
        <v>105.55000000000001</v>
      </c>
      <c r="P2612" s="6">
        <f>IF(L2612 = 0, 0, E2612/L2612)</f>
        <v>87.958333333333329</v>
      </c>
      <c r="Q2612" t="str">
        <f>MID(N2612,1,FIND("/",N2612,1)-1)</f>
        <v>music</v>
      </c>
      <c r="R2612" t="str">
        <f>MID(N2612,FIND("/",N2612,1)+1,LEN(N2612))</f>
        <v>indie rock</v>
      </c>
      <c r="S2612" s="10">
        <f>(((J2612/60)/60)/24)+DATE(1970,1,1)+(-5/24)</f>
        <v>40335.589745370366</v>
      </c>
      <c r="T2612" s="10">
        <f>(((I2612/60)/60)/24)+DATE(1970,1,1)+(-5/24)</f>
        <v>40381.041666666664</v>
      </c>
    </row>
    <row r="2613" spans="1:20" ht="57.6" hidden="1" x14ac:dyDescent="0.3">
      <c r="A2613">
        <v>2007</v>
      </c>
      <c r="B2613" s="3" t="s">
        <v>2007</v>
      </c>
      <c r="C2613" s="3" t="s">
        <v>6116</v>
      </c>
      <c r="D2613">
        <v>10000</v>
      </c>
      <c r="E2613">
        <v>11570.92</v>
      </c>
      <c r="F2613" t="s">
        <v>8218</v>
      </c>
      <c r="G2613" t="s">
        <v>8223</v>
      </c>
      <c r="H2613" t="s">
        <v>8245</v>
      </c>
      <c r="I2613">
        <v>1282622400</v>
      </c>
      <c r="J2613">
        <v>1276891586</v>
      </c>
      <c r="K2613" t="b">
        <v>1</v>
      </c>
      <c r="L2613">
        <v>137</v>
      </c>
      <c r="M2613" t="b">
        <v>1</v>
      </c>
      <c r="N2613" t="s">
        <v>8294</v>
      </c>
      <c r="O2613" s="5">
        <f>((E2613/D2613) *100)</f>
        <v>115.7092</v>
      </c>
      <c r="P2613" s="6">
        <f>IF(L2613 = 0, 0, E2613/L2613)</f>
        <v>84.459270072992695</v>
      </c>
      <c r="Q2613" t="str">
        <f>MID(N2613,1,FIND("/",N2613,1)-1)</f>
        <v>technology</v>
      </c>
      <c r="R2613" t="str">
        <f>MID(N2613,FIND("/",N2613,1)+1,LEN(N2613))</f>
        <v>hardware</v>
      </c>
      <c r="S2613" s="10">
        <f>(((J2613/60)/60)/24)+DATE(1970,1,1)+(-5/24)</f>
        <v>40347.629467592589</v>
      </c>
      <c r="T2613" s="10">
        <f>(((I2613/60)/60)/24)+DATE(1970,1,1)+(-5/24)</f>
        <v>40413.958333333328</v>
      </c>
    </row>
    <row r="2614" spans="1:20" ht="57.6" hidden="1" x14ac:dyDescent="0.3">
      <c r="A2614">
        <v>299</v>
      </c>
      <c r="B2614" s="3" t="s">
        <v>299</v>
      </c>
      <c r="C2614" s="3" t="s">
        <v>4408</v>
      </c>
      <c r="D2614">
        <v>10000</v>
      </c>
      <c r="E2614">
        <v>17895.25</v>
      </c>
      <c r="F2614" t="s">
        <v>8218</v>
      </c>
      <c r="G2614" t="s">
        <v>8223</v>
      </c>
      <c r="H2614" t="s">
        <v>8245</v>
      </c>
      <c r="I2614">
        <v>1289975060</v>
      </c>
      <c r="J2614">
        <v>1287379460</v>
      </c>
      <c r="K2614" t="b">
        <v>1</v>
      </c>
      <c r="L2614">
        <v>244</v>
      </c>
      <c r="M2614" t="b">
        <v>1</v>
      </c>
      <c r="N2614" t="s">
        <v>8268</v>
      </c>
      <c r="O2614" s="5">
        <f>((E2614/D2614) *100)</f>
        <v>178.95250000000001</v>
      </c>
      <c r="P2614" s="6">
        <f>IF(L2614 = 0, 0, E2614/L2614)</f>
        <v>73.341188524590166</v>
      </c>
      <c r="Q2614" t="str">
        <f>MID(N2614,1,FIND("/",N2614,1)-1)</f>
        <v>film &amp; video</v>
      </c>
      <c r="R2614" t="str">
        <f>MID(N2614,FIND("/",N2614,1)+1,LEN(N2614))</f>
        <v>documentary</v>
      </c>
      <c r="S2614" s="10">
        <f>(((J2614/60)/60)/24)+DATE(1970,1,1)+(-5/24)</f>
        <v>40469.016898148147</v>
      </c>
      <c r="T2614" s="10">
        <f>(((I2614/60)/60)/24)+DATE(1970,1,1)+(-5/24)</f>
        <v>40499.058564814812</v>
      </c>
    </row>
    <row r="2615" spans="1:20" ht="57.6" hidden="1" x14ac:dyDescent="0.3">
      <c r="A2615">
        <v>1843</v>
      </c>
      <c r="B2615" s="3" t="s">
        <v>1843</v>
      </c>
      <c r="C2615" s="3" t="s">
        <v>5952</v>
      </c>
      <c r="D2615">
        <v>10000</v>
      </c>
      <c r="E2615">
        <v>12400.61</v>
      </c>
      <c r="F2615" t="s">
        <v>8218</v>
      </c>
      <c r="G2615" t="s">
        <v>8223</v>
      </c>
      <c r="H2615" t="s">
        <v>8245</v>
      </c>
      <c r="I2615">
        <v>1298245954</v>
      </c>
      <c r="J2615">
        <v>1295653954</v>
      </c>
      <c r="K2615" t="b">
        <v>0</v>
      </c>
      <c r="L2615">
        <v>134</v>
      </c>
      <c r="M2615" t="b">
        <v>1</v>
      </c>
      <c r="N2615" t="s">
        <v>8275</v>
      </c>
      <c r="O2615" s="5">
        <f>((E2615/D2615) *100)</f>
        <v>124.0061</v>
      </c>
      <c r="P2615" s="6">
        <f>IF(L2615 = 0, 0, E2615/L2615)</f>
        <v>92.541865671641801</v>
      </c>
      <c r="Q2615" t="str">
        <f>MID(N2615,1,FIND("/",N2615,1)-1)</f>
        <v>music</v>
      </c>
      <c r="R2615" t="str">
        <f>MID(N2615,FIND("/",N2615,1)+1,LEN(N2615))</f>
        <v>rock</v>
      </c>
      <c r="S2615" s="10">
        <f>(((J2615/60)/60)/24)+DATE(1970,1,1)+(-5/24)</f>
        <v>40564.786504629628</v>
      </c>
      <c r="T2615" s="10">
        <f>(((I2615/60)/60)/24)+DATE(1970,1,1)+(-5/24)</f>
        <v>40594.786504629628</v>
      </c>
    </row>
    <row r="2616" spans="1:20" ht="43.2" hidden="1" x14ac:dyDescent="0.3">
      <c r="A2616">
        <v>501</v>
      </c>
      <c r="B2616" s="3" t="s">
        <v>501</v>
      </c>
      <c r="C2616" s="3" t="s">
        <v>4610</v>
      </c>
      <c r="D2616">
        <v>10000</v>
      </c>
      <c r="E2616">
        <v>0</v>
      </c>
      <c r="F2616" t="s">
        <v>8220</v>
      </c>
      <c r="G2616" t="s">
        <v>8223</v>
      </c>
      <c r="H2616" t="s">
        <v>8245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8269</v>
      </c>
      <c r="O2616" s="5">
        <f>((E2616/D2616) *100)</f>
        <v>0</v>
      </c>
      <c r="P2616" s="6">
        <f>IF(L2616 = 0, 0, E2616/L2616)</f>
        <v>0</v>
      </c>
      <c r="Q2616" t="str">
        <f>MID(N2616,1,FIND("/",N2616,1)-1)</f>
        <v>film &amp; video</v>
      </c>
      <c r="R2616" t="str">
        <f>MID(N2616,FIND("/",N2616,1)+1,LEN(N2616))</f>
        <v>animation</v>
      </c>
      <c r="S2616" s="10">
        <f>(((J2616/60)/60)/24)+DATE(1970,1,1)+(-5/24)</f>
        <v>40703.026053240741</v>
      </c>
      <c r="T2616" s="10">
        <f>(((I2616/60)/60)/24)+DATE(1970,1,1)+(-5/24)</f>
        <v>40733.026053240741</v>
      </c>
    </row>
    <row r="2617" spans="1:20" ht="43.2" hidden="1" x14ac:dyDescent="0.3">
      <c r="A2617">
        <v>69</v>
      </c>
      <c r="B2617" s="3" t="s">
        <v>71</v>
      </c>
      <c r="C2617" s="3" t="s">
        <v>4179</v>
      </c>
      <c r="D2617">
        <v>10000</v>
      </c>
      <c r="E2617">
        <v>11094.23</v>
      </c>
      <c r="F2617" t="s">
        <v>8218</v>
      </c>
      <c r="G2617" t="s">
        <v>8223</v>
      </c>
      <c r="H2617" t="s">
        <v>8245</v>
      </c>
      <c r="I2617">
        <v>1317538740</v>
      </c>
      <c r="J2617">
        <v>1314765025</v>
      </c>
      <c r="K2617" t="b">
        <v>0</v>
      </c>
      <c r="L2617">
        <v>178</v>
      </c>
      <c r="M2617" t="b">
        <v>1</v>
      </c>
      <c r="N2617" t="s">
        <v>8265</v>
      </c>
      <c r="O2617" s="5">
        <f>((E2617/D2617) *100)</f>
        <v>110.9423</v>
      </c>
      <c r="P2617" s="6">
        <f>IF(L2617 = 0, 0, E2617/L2617)</f>
        <v>62.327134831460668</v>
      </c>
      <c r="Q2617" t="str">
        <f>MID(N2617,1,FIND("/",N2617,1)-1)</f>
        <v>film &amp; video</v>
      </c>
      <c r="R2617" t="str">
        <f>MID(N2617,FIND("/",N2617,1)+1,LEN(N2617))</f>
        <v>shorts</v>
      </c>
      <c r="S2617" s="10">
        <f>(((J2617/60)/60)/24)+DATE(1970,1,1)+(-5/24)</f>
        <v>40785.979456018518</v>
      </c>
      <c r="T2617" s="10">
        <f>(((I2617/60)/60)/24)+DATE(1970,1,1)+(-5/24)</f>
        <v>40818.082638888889</v>
      </c>
    </row>
    <row r="2618" spans="1:20" ht="43.2" hidden="1" x14ac:dyDescent="0.3">
      <c r="A2618">
        <v>775</v>
      </c>
      <c r="B2618" s="3" t="s">
        <v>775</v>
      </c>
      <c r="C2618" s="3" t="s">
        <v>4884</v>
      </c>
      <c r="D2618">
        <v>10000</v>
      </c>
      <c r="E2618">
        <v>170</v>
      </c>
      <c r="F2618" t="s">
        <v>8220</v>
      </c>
      <c r="G2618" t="s">
        <v>8223</v>
      </c>
      <c r="H2618" t="s">
        <v>8245</v>
      </c>
      <c r="I2618">
        <v>1323998795</v>
      </c>
      <c r="J2618">
        <v>1321406795</v>
      </c>
      <c r="K2618" t="b">
        <v>0</v>
      </c>
      <c r="L2618">
        <v>5</v>
      </c>
      <c r="M2618" t="b">
        <v>0</v>
      </c>
      <c r="N2618" t="s">
        <v>8274</v>
      </c>
      <c r="O2618" s="5">
        <f>((E2618/D2618) *100)</f>
        <v>1.7000000000000002</v>
      </c>
      <c r="P2618" s="6">
        <f>IF(L2618 = 0, 0, E2618/L2618)</f>
        <v>34</v>
      </c>
      <c r="Q2618" t="str">
        <f>MID(N2618,1,FIND("/",N2618,1)-1)</f>
        <v>publishing</v>
      </c>
      <c r="R2618" t="str">
        <f>MID(N2618,FIND("/",N2618,1)+1,LEN(N2618))</f>
        <v>fiction</v>
      </c>
      <c r="S2618" s="10">
        <f>(((J2618/60)/60)/24)+DATE(1970,1,1)+(-5/24)</f>
        <v>40862.851793981477</v>
      </c>
      <c r="T2618" s="10">
        <f>(((I2618/60)/60)/24)+DATE(1970,1,1)+(-5/24)</f>
        <v>40892.851793981477</v>
      </c>
    </row>
    <row r="2619" spans="1:20" ht="43.2" hidden="1" x14ac:dyDescent="0.3">
      <c r="A2619">
        <v>1633</v>
      </c>
      <c r="B2619" s="3" t="s">
        <v>1633</v>
      </c>
      <c r="C2619" s="3" t="s">
        <v>5742</v>
      </c>
      <c r="D2619">
        <v>10000</v>
      </c>
      <c r="E2619">
        <v>10000</v>
      </c>
      <c r="F2619" t="s">
        <v>8218</v>
      </c>
      <c r="G2619" t="s">
        <v>8223</v>
      </c>
      <c r="H2619" t="s">
        <v>8245</v>
      </c>
      <c r="I2619">
        <v>1326690000</v>
      </c>
      <c r="J2619">
        <v>1324329156</v>
      </c>
      <c r="K2619" t="b">
        <v>0</v>
      </c>
      <c r="L2619">
        <v>58</v>
      </c>
      <c r="M2619" t="b">
        <v>1</v>
      </c>
      <c r="N2619" t="s">
        <v>8275</v>
      </c>
      <c r="O2619" s="5">
        <f>((E2619/D2619) *100)</f>
        <v>100</v>
      </c>
      <c r="P2619" s="6">
        <f>IF(L2619 = 0, 0, E2619/L2619)</f>
        <v>172.41379310344828</v>
      </c>
      <c r="Q2619" t="str">
        <f>MID(N2619,1,FIND("/",N2619,1)-1)</f>
        <v>music</v>
      </c>
      <c r="R2619" t="str">
        <f>MID(N2619,FIND("/",N2619,1)+1,LEN(N2619))</f>
        <v>rock</v>
      </c>
      <c r="S2619" s="10">
        <f>(((J2619/60)/60)/24)+DATE(1970,1,1)+(-5/24)</f>
        <v>40896.675416666665</v>
      </c>
      <c r="T2619" s="10">
        <f>(((I2619/60)/60)/24)+DATE(1970,1,1)+(-5/24)</f>
        <v>40924</v>
      </c>
    </row>
    <row r="2620" spans="1:20" ht="57.6" hidden="1" x14ac:dyDescent="0.3">
      <c r="A2620">
        <v>302</v>
      </c>
      <c r="B2620" s="3" t="s">
        <v>302</v>
      </c>
      <c r="C2620" s="3" t="s">
        <v>4411</v>
      </c>
      <c r="D2620">
        <v>10000</v>
      </c>
      <c r="E2620">
        <v>10046</v>
      </c>
      <c r="F2620" t="s">
        <v>8218</v>
      </c>
      <c r="G2620" t="s">
        <v>8223</v>
      </c>
      <c r="H2620" t="s">
        <v>8245</v>
      </c>
      <c r="I2620">
        <v>1330115638</v>
      </c>
      <c r="J2620">
        <v>1327523638</v>
      </c>
      <c r="K2620" t="b">
        <v>1</v>
      </c>
      <c r="L2620">
        <v>108</v>
      </c>
      <c r="M2620" t="b">
        <v>1</v>
      </c>
      <c r="N2620" t="s">
        <v>8268</v>
      </c>
      <c r="O2620" s="5">
        <f>((E2620/D2620) *100)</f>
        <v>100.46</v>
      </c>
      <c r="P2620" s="6">
        <f>IF(L2620 = 0, 0, E2620/L2620)</f>
        <v>93.018518518518519</v>
      </c>
      <c r="Q2620" t="str">
        <f>MID(N2620,1,FIND("/",N2620,1)-1)</f>
        <v>film &amp; video</v>
      </c>
      <c r="R2620" t="str">
        <f>MID(N2620,FIND("/",N2620,1)+1,LEN(N2620))</f>
        <v>documentary</v>
      </c>
      <c r="S2620" s="10">
        <f>(((J2620/60)/60)/24)+DATE(1970,1,1)+(-5/24)</f>
        <v>40933.648587962962</v>
      </c>
      <c r="T2620" s="10">
        <f>(((I2620/60)/60)/24)+DATE(1970,1,1)+(-5/24)</f>
        <v>40963.648587962962</v>
      </c>
    </row>
    <row r="2621" spans="1:20" ht="28.8" hidden="1" x14ac:dyDescent="0.3">
      <c r="A2621">
        <v>1270</v>
      </c>
      <c r="B2621" s="3" t="s">
        <v>1270</v>
      </c>
      <c r="C2621" s="3" t="s">
        <v>5379</v>
      </c>
      <c r="D2621">
        <v>10000</v>
      </c>
      <c r="E2621">
        <v>11472</v>
      </c>
      <c r="F2621" t="s">
        <v>8218</v>
      </c>
      <c r="G2621" t="s">
        <v>8223</v>
      </c>
      <c r="H2621" t="s">
        <v>8245</v>
      </c>
      <c r="I2621">
        <v>1332704042</v>
      </c>
      <c r="J2621">
        <v>1327523642</v>
      </c>
      <c r="K2621" t="b">
        <v>1</v>
      </c>
      <c r="L2621">
        <v>169</v>
      </c>
      <c r="M2621" t="b">
        <v>1</v>
      </c>
      <c r="N2621" t="s">
        <v>8275</v>
      </c>
      <c r="O2621" s="5">
        <f>((E2621/D2621) *100)</f>
        <v>114.72</v>
      </c>
      <c r="P2621" s="6">
        <f>IF(L2621 = 0, 0, E2621/L2621)</f>
        <v>67.881656804733723</v>
      </c>
      <c r="Q2621" t="str">
        <f>MID(N2621,1,FIND("/",N2621,1)-1)</f>
        <v>music</v>
      </c>
      <c r="R2621" t="str">
        <f>MID(N2621,FIND("/",N2621,1)+1,LEN(N2621))</f>
        <v>rock</v>
      </c>
      <c r="S2621" s="10">
        <f>(((J2621/60)/60)/24)+DATE(1970,1,1)+(-5/24)</f>
        <v>40933.648634259262</v>
      </c>
      <c r="T2621" s="10">
        <f>(((I2621/60)/60)/24)+DATE(1970,1,1)+(-5/24)</f>
        <v>40993.60696759259</v>
      </c>
    </row>
    <row r="2622" spans="1:20" ht="43.2" hidden="1" x14ac:dyDescent="0.3">
      <c r="A2622">
        <v>395</v>
      </c>
      <c r="B2622" s="3" t="s">
        <v>395</v>
      </c>
      <c r="C2622" s="3" t="s">
        <v>4504</v>
      </c>
      <c r="D2622">
        <v>10000</v>
      </c>
      <c r="E2622">
        <v>10804.45</v>
      </c>
      <c r="F2622" t="s">
        <v>8218</v>
      </c>
      <c r="G2622" t="s">
        <v>8223</v>
      </c>
      <c r="H2622" t="s">
        <v>8245</v>
      </c>
      <c r="I2622">
        <v>1335562320</v>
      </c>
      <c r="J2622">
        <v>1332452960</v>
      </c>
      <c r="K2622" t="b">
        <v>0</v>
      </c>
      <c r="L2622">
        <v>184</v>
      </c>
      <c r="M2622" t="b">
        <v>1</v>
      </c>
      <c r="N2622" t="s">
        <v>8268</v>
      </c>
      <c r="O2622" s="5">
        <f>((E2622/D2622) *100)</f>
        <v>108.04450000000001</v>
      </c>
      <c r="P2622" s="6">
        <f>IF(L2622 = 0, 0, E2622/L2622)</f>
        <v>58.719836956521746</v>
      </c>
      <c r="Q2622" t="str">
        <f>MID(N2622,1,FIND("/",N2622,1)-1)</f>
        <v>film &amp; video</v>
      </c>
      <c r="R2622" t="str">
        <f>MID(N2622,FIND("/",N2622,1)+1,LEN(N2622))</f>
        <v>documentary</v>
      </c>
      <c r="S2622" s="10">
        <f>(((J2622/60)/60)/24)+DATE(1970,1,1)+(-5/24)</f>
        <v>40990.700925925921</v>
      </c>
      <c r="T2622" s="10">
        <f>(((I2622/60)/60)/24)+DATE(1970,1,1)+(-5/24)</f>
        <v>41026.688888888886</v>
      </c>
    </row>
    <row r="2623" spans="1:20" ht="43.2" hidden="1" x14ac:dyDescent="0.3">
      <c r="A2623">
        <v>2160</v>
      </c>
      <c r="B2623" s="3" t="s">
        <v>2160</v>
      </c>
      <c r="C2623" s="3" t="s">
        <v>6269</v>
      </c>
      <c r="D2623">
        <v>10000</v>
      </c>
      <c r="E2623">
        <v>85</v>
      </c>
      <c r="F2623" t="s">
        <v>8220</v>
      </c>
      <c r="G2623" t="s">
        <v>8223</v>
      </c>
      <c r="H2623" t="s">
        <v>8245</v>
      </c>
      <c r="I2623">
        <v>1337447105</v>
      </c>
      <c r="J2623">
        <v>1334855105</v>
      </c>
      <c r="K2623" t="b">
        <v>0</v>
      </c>
      <c r="L2623">
        <v>16</v>
      </c>
      <c r="M2623" t="b">
        <v>0</v>
      </c>
      <c r="N2623" t="s">
        <v>8281</v>
      </c>
      <c r="O2623" s="5">
        <f>((E2623/D2623) *100)</f>
        <v>0.85000000000000009</v>
      </c>
      <c r="P2623" s="6">
        <f>IF(L2623 = 0, 0, E2623/L2623)</f>
        <v>5.3125</v>
      </c>
      <c r="Q2623" t="str">
        <f>MID(N2623,1,FIND("/",N2623,1)-1)</f>
        <v>games</v>
      </c>
      <c r="R2623" t="str">
        <f>MID(N2623,FIND("/",N2623,1)+1,LEN(N2623))</f>
        <v>video games</v>
      </c>
      <c r="S2623" s="10">
        <f>(((J2623/60)/60)/24)+DATE(1970,1,1)+(-5/24)</f>
        <v>41018.503530092588</v>
      </c>
      <c r="T2623" s="10">
        <f>(((I2623/60)/60)/24)+DATE(1970,1,1)+(-5/24)</f>
        <v>41048.503530092588</v>
      </c>
    </row>
    <row r="2624" spans="1:20" ht="43.2" hidden="1" x14ac:dyDescent="0.3">
      <c r="A2624">
        <v>1607</v>
      </c>
      <c r="B2624" s="3" t="s">
        <v>1607</v>
      </c>
      <c r="C2624" s="3" t="s">
        <v>5716</v>
      </c>
      <c r="D2624">
        <v>10000</v>
      </c>
      <c r="E2624">
        <v>14511</v>
      </c>
      <c r="F2624" t="s">
        <v>8218</v>
      </c>
      <c r="G2624" t="s">
        <v>8223</v>
      </c>
      <c r="H2624" t="s">
        <v>8245</v>
      </c>
      <c r="I2624">
        <v>1339701851</v>
      </c>
      <c r="J2624">
        <v>1337887451</v>
      </c>
      <c r="K2624" t="b">
        <v>0</v>
      </c>
      <c r="L2624">
        <v>205</v>
      </c>
      <c r="M2624" t="b">
        <v>1</v>
      </c>
      <c r="N2624" t="s">
        <v>8275</v>
      </c>
      <c r="O2624" s="5">
        <f>((E2624/D2624) *100)</f>
        <v>145.11000000000001</v>
      </c>
      <c r="P2624" s="6">
        <f>IF(L2624 = 0, 0, E2624/L2624)</f>
        <v>70.785365853658533</v>
      </c>
      <c r="Q2624" t="str">
        <f>MID(N2624,1,FIND("/",N2624,1)-1)</f>
        <v>music</v>
      </c>
      <c r="R2624" t="str">
        <f>MID(N2624,FIND("/",N2624,1)+1,LEN(N2624))</f>
        <v>rock</v>
      </c>
      <c r="S2624" s="10">
        <f>(((J2624/60)/60)/24)+DATE(1970,1,1)+(-5/24)</f>
        <v>41053.600127314814</v>
      </c>
      <c r="T2624" s="10">
        <f>(((I2624/60)/60)/24)+DATE(1970,1,1)+(-5/24)</f>
        <v>41074.600127314814</v>
      </c>
    </row>
    <row r="2625" spans="1:20" ht="43.2" hidden="1" x14ac:dyDescent="0.3">
      <c r="A2625">
        <v>1577</v>
      </c>
      <c r="B2625" s="3" t="s">
        <v>1577</v>
      </c>
      <c r="C2625" s="3" t="s">
        <v>5686</v>
      </c>
      <c r="D2625">
        <v>10000</v>
      </c>
      <c r="E2625">
        <v>55</v>
      </c>
      <c r="F2625" t="s">
        <v>8219</v>
      </c>
      <c r="G2625" t="s">
        <v>8223</v>
      </c>
      <c r="H2625" t="s">
        <v>8245</v>
      </c>
      <c r="I2625">
        <v>1343161248</v>
      </c>
      <c r="J2625">
        <v>1337977248</v>
      </c>
      <c r="K2625" t="b">
        <v>0</v>
      </c>
      <c r="L2625">
        <v>2</v>
      </c>
      <c r="M2625" t="b">
        <v>0</v>
      </c>
      <c r="N2625" t="s">
        <v>8289</v>
      </c>
      <c r="O2625" s="5">
        <f>((E2625/D2625) *100)</f>
        <v>0.54999999999999993</v>
      </c>
      <c r="P2625" s="6">
        <f>IF(L2625 = 0, 0, E2625/L2625)</f>
        <v>27.5</v>
      </c>
      <c r="Q2625" t="str">
        <f>MID(N2625,1,FIND("/",N2625,1)-1)</f>
        <v>publishing</v>
      </c>
      <c r="R2625" t="str">
        <f>MID(N2625,FIND("/",N2625,1)+1,LEN(N2625))</f>
        <v>art books</v>
      </c>
      <c r="S2625" s="10">
        <f>(((J2625/60)/60)/24)+DATE(1970,1,1)+(-5/24)</f>
        <v>41054.639444444445</v>
      </c>
      <c r="T2625" s="10">
        <f>(((I2625/60)/60)/24)+DATE(1970,1,1)+(-5/24)</f>
        <v>41114.639444444445</v>
      </c>
    </row>
    <row r="2626" spans="1:20" ht="43.2" hidden="1" x14ac:dyDescent="0.3">
      <c r="A2626">
        <v>1082</v>
      </c>
      <c r="B2626" s="3" t="s">
        <v>1082</v>
      </c>
      <c r="C2626" s="3" t="s">
        <v>5191</v>
      </c>
      <c r="D2626">
        <v>10000</v>
      </c>
      <c r="E2626">
        <v>56</v>
      </c>
      <c r="F2626" t="s">
        <v>8220</v>
      </c>
      <c r="G2626" t="s">
        <v>8223</v>
      </c>
      <c r="H2626" t="s">
        <v>8245</v>
      </c>
      <c r="I2626">
        <v>1344635088</v>
      </c>
      <c r="J2626">
        <v>1342043088</v>
      </c>
      <c r="K2626" t="b">
        <v>0</v>
      </c>
      <c r="L2626">
        <v>3</v>
      </c>
      <c r="M2626" t="b">
        <v>0</v>
      </c>
      <c r="N2626" t="s">
        <v>8281</v>
      </c>
      <c r="O2626" s="5">
        <f>((E2626/D2626) *100)</f>
        <v>0.55999999999999994</v>
      </c>
      <c r="P2626" s="6">
        <f>IF(L2626 = 0, 0, E2626/L2626)</f>
        <v>18.666666666666668</v>
      </c>
      <c r="Q2626" t="str">
        <f>MID(N2626,1,FIND("/",N2626,1)-1)</f>
        <v>games</v>
      </c>
      <c r="R2626" t="str">
        <f>MID(N2626,FIND("/",N2626,1)+1,LEN(N2626))</f>
        <v>video games</v>
      </c>
      <c r="S2626" s="10">
        <f>(((J2626/60)/60)/24)+DATE(1970,1,1)+(-5/24)</f>
        <v>41101.697777777779</v>
      </c>
      <c r="T2626" s="10">
        <f>(((I2626/60)/60)/24)+DATE(1970,1,1)+(-5/24)</f>
        <v>41131.697777777779</v>
      </c>
    </row>
    <row r="2627" spans="1:20" ht="43.2" hidden="1" x14ac:dyDescent="0.3">
      <c r="A2627">
        <v>466</v>
      </c>
      <c r="B2627" s="3" t="s">
        <v>466</v>
      </c>
      <c r="C2627" s="3" t="s">
        <v>4575</v>
      </c>
      <c r="D2627">
        <v>10000</v>
      </c>
      <c r="E2627">
        <v>76</v>
      </c>
      <c r="F2627" t="s">
        <v>8220</v>
      </c>
      <c r="G2627" t="s">
        <v>8223</v>
      </c>
      <c r="H2627" t="s">
        <v>8245</v>
      </c>
      <c r="I2627">
        <v>1347057464</v>
      </c>
      <c r="J2627">
        <v>1344465464</v>
      </c>
      <c r="K2627" t="b">
        <v>0</v>
      </c>
      <c r="L2627">
        <v>5</v>
      </c>
      <c r="M2627" t="b">
        <v>0</v>
      </c>
      <c r="N2627" t="s">
        <v>8269</v>
      </c>
      <c r="O2627" s="5">
        <f>((E2627/D2627) *100)</f>
        <v>0.76</v>
      </c>
      <c r="P2627" s="6">
        <f>IF(L2627 = 0, 0, E2627/L2627)</f>
        <v>15.2</v>
      </c>
      <c r="Q2627" t="str">
        <f>MID(N2627,1,FIND("/",N2627,1)-1)</f>
        <v>film &amp; video</v>
      </c>
      <c r="R2627" t="str">
        <f>MID(N2627,FIND("/",N2627,1)+1,LEN(N2627))</f>
        <v>animation</v>
      </c>
      <c r="S2627" s="10">
        <f>(((J2627/60)/60)/24)+DATE(1970,1,1)+(-5/24)</f>
        <v>41129.734537037039</v>
      </c>
      <c r="T2627" s="10">
        <f>(((I2627/60)/60)/24)+DATE(1970,1,1)+(-5/24)</f>
        <v>41159.734537037039</v>
      </c>
    </row>
    <row r="2628" spans="1:20" ht="43.2" hidden="1" x14ac:dyDescent="0.3">
      <c r="A2628">
        <v>1961</v>
      </c>
      <c r="B2628" s="3" t="s">
        <v>1961</v>
      </c>
      <c r="C2628" s="3" t="s">
        <v>6070</v>
      </c>
      <c r="D2628">
        <v>10000</v>
      </c>
      <c r="E2628">
        <v>110538.12</v>
      </c>
      <c r="F2628" t="s">
        <v>8218</v>
      </c>
      <c r="G2628" t="s">
        <v>8223</v>
      </c>
      <c r="H2628" t="s">
        <v>8245</v>
      </c>
      <c r="I2628">
        <v>1349495940</v>
      </c>
      <c r="J2628">
        <v>1346042417</v>
      </c>
      <c r="K2628" t="b">
        <v>1</v>
      </c>
      <c r="L2628">
        <v>1633</v>
      </c>
      <c r="M2628" t="b">
        <v>1</v>
      </c>
      <c r="N2628" t="s">
        <v>8294</v>
      </c>
      <c r="O2628" s="5">
        <f>((E2628/D2628) *100)</f>
        <v>1105.3811999999998</v>
      </c>
      <c r="P2628" s="6">
        <f>IF(L2628 = 0, 0, E2628/L2628)</f>
        <v>67.690214329454989</v>
      </c>
      <c r="Q2628" t="str">
        <f>MID(N2628,1,FIND("/",N2628,1)-1)</f>
        <v>technology</v>
      </c>
      <c r="R2628" t="str">
        <f>MID(N2628,FIND("/",N2628,1)+1,LEN(N2628))</f>
        <v>hardware</v>
      </c>
      <c r="S2628" s="10">
        <f>(((J2628/60)/60)/24)+DATE(1970,1,1)+(-5/24)</f>
        <v>41147.986307870371</v>
      </c>
      <c r="T2628" s="10">
        <f>(((I2628/60)/60)/24)+DATE(1970,1,1)+(-5/24)</f>
        <v>41187.957638888889</v>
      </c>
    </row>
    <row r="2629" spans="1:20" ht="43.2" hidden="1" x14ac:dyDescent="0.3">
      <c r="A2629">
        <v>1070</v>
      </c>
      <c r="B2629" s="3" t="s">
        <v>1070</v>
      </c>
      <c r="C2629" s="3" t="s">
        <v>5179</v>
      </c>
      <c r="D2629">
        <v>10000</v>
      </c>
      <c r="E2629">
        <v>70</v>
      </c>
      <c r="F2629" t="s">
        <v>8220</v>
      </c>
      <c r="G2629" t="s">
        <v>8223</v>
      </c>
      <c r="H2629" t="s">
        <v>8245</v>
      </c>
      <c r="I2629">
        <v>1349050622</v>
      </c>
      <c r="J2629">
        <v>1347322622</v>
      </c>
      <c r="K2629" t="b">
        <v>0</v>
      </c>
      <c r="L2629">
        <v>2</v>
      </c>
      <c r="M2629" t="b">
        <v>0</v>
      </c>
      <c r="N2629" t="s">
        <v>8281</v>
      </c>
      <c r="O2629" s="5">
        <f>((E2629/D2629) *100)</f>
        <v>0.70000000000000007</v>
      </c>
      <c r="P2629" s="6">
        <f>IF(L2629 = 0, 0, E2629/L2629)</f>
        <v>35</v>
      </c>
      <c r="Q2629" t="str">
        <f>MID(N2629,1,FIND("/",N2629,1)-1)</f>
        <v>games</v>
      </c>
      <c r="R2629" t="str">
        <f>MID(N2629,FIND("/",N2629,1)+1,LEN(N2629))</f>
        <v>video games</v>
      </c>
      <c r="S2629" s="10">
        <f>(((J2629/60)/60)/24)+DATE(1970,1,1)+(-5/24)</f>
        <v>41162.803495370368</v>
      </c>
      <c r="T2629" s="10">
        <f>(((I2629/60)/60)/24)+DATE(1970,1,1)+(-5/24)</f>
        <v>41182.803495370368</v>
      </c>
    </row>
    <row r="2630" spans="1:20" ht="43.2" hidden="1" x14ac:dyDescent="0.3">
      <c r="A2630">
        <v>1631</v>
      </c>
      <c r="B2630" s="3" t="s">
        <v>1631</v>
      </c>
      <c r="C2630" s="3" t="s">
        <v>5740</v>
      </c>
      <c r="D2630">
        <v>10000</v>
      </c>
      <c r="E2630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8275</v>
      </c>
      <c r="O2630" s="5">
        <f>((E2630/D2630) *100)</f>
        <v>155.91</v>
      </c>
      <c r="P2630" s="6">
        <f>IF(L2630 = 0, 0, E2630/L2630)</f>
        <v>117.22556390977444</v>
      </c>
      <c r="Q2630" t="str">
        <f>MID(N2630,1,FIND("/",N2630,1)-1)</f>
        <v>music</v>
      </c>
      <c r="R2630" t="str">
        <f>MID(N2630,FIND("/",N2630,1)+1,LEN(N2630))</f>
        <v>rock</v>
      </c>
      <c r="S2630" s="10">
        <f>(((J2630/60)/60)/24)+DATE(1970,1,1)+(-5/24)</f>
        <v>41164.65116898148</v>
      </c>
      <c r="T2630" s="10">
        <f>(((I2630/60)/60)/24)+DATE(1970,1,1)+(-5/24)</f>
        <v>41194.65116898148</v>
      </c>
    </row>
    <row r="2631" spans="1:20" ht="43.2" hidden="1" x14ac:dyDescent="0.3">
      <c r="A2631">
        <v>1644</v>
      </c>
      <c r="B2631" s="3" t="s">
        <v>1644</v>
      </c>
      <c r="C2631" s="3" t="s">
        <v>5753</v>
      </c>
      <c r="D2631">
        <v>10000</v>
      </c>
      <c r="E2631">
        <v>10950</v>
      </c>
      <c r="F2631" t="s">
        <v>8218</v>
      </c>
      <c r="G2631" t="s">
        <v>8223</v>
      </c>
      <c r="H2631" t="s">
        <v>8245</v>
      </c>
      <c r="I2631">
        <v>1353551160</v>
      </c>
      <c r="J2631">
        <v>1348363560</v>
      </c>
      <c r="K2631" t="b">
        <v>0</v>
      </c>
      <c r="L2631">
        <v>128</v>
      </c>
      <c r="M2631" t="b">
        <v>1</v>
      </c>
      <c r="N2631" t="s">
        <v>8291</v>
      </c>
      <c r="O2631" s="5">
        <f>((E2631/D2631) *100)</f>
        <v>109.5</v>
      </c>
      <c r="P2631" s="6">
        <f>IF(L2631 = 0, 0, E2631/L2631)</f>
        <v>85.546875</v>
      </c>
      <c r="Q2631" t="str">
        <f>MID(N2631,1,FIND("/",N2631,1)-1)</f>
        <v>music</v>
      </c>
      <c r="R2631" t="str">
        <f>MID(N2631,FIND("/",N2631,1)+1,LEN(N2631))</f>
        <v>pop</v>
      </c>
      <c r="S2631" s="10">
        <f>(((J2631/60)/60)/24)+DATE(1970,1,1)+(-5/24)</f>
        <v>41174.851388888885</v>
      </c>
      <c r="T2631" s="10">
        <f>(((I2631/60)/60)/24)+DATE(1970,1,1)+(-5/24)</f>
        <v>41234.893055555556</v>
      </c>
    </row>
    <row r="2632" spans="1:20" ht="43.2" hidden="1" x14ac:dyDescent="0.3">
      <c r="A2632">
        <v>1616</v>
      </c>
      <c r="B2632" s="3" t="s">
        <v>1616</v>
      </c>
      <c r="C2632" s="3" t="s">
        <v>5725</v>
      </c>
      <c r="D2632">
        <v>10000</v>
      </c>
      <c r="E2632">
        <v>10420</v>
      </c>
      <c r="F2632" t="s">
        <v>8218</v>
      </c>
      <c r="G2632" t="s">
        <v>8223</v>
      </c>
      <c r="H2632" t="s">
        <v>8245</v>
      </c>
      <c r="I2632">
        <v>1353621600</v>
      </c>
      <c r="J2632">
        <v>1350061821</v>
      </c>
      <c r="K2632" t="b">
        <v>0</v>
      </c>
      <c r="L2632">
        <v>157</v>
      </c>
      <c r="M2632" t="b">
        <v>1</v>
      </c>
      <c r="N2632" t="s">
        <v>8275</v>
      </c>
      <c r="O2632" s="5">
        <f>((E2632/D2632) *100)</f>
        <v>104.2</v>
      </c>
      <c r="P2632" s="6">
        <f>IF(L2632 = 0, 0, E2632/L2632)</f>
        <v>66.369426751592357</v>
      </c>
      <c r="Q2632" t="str">
        <f>MID(N2632,1,FIND("/",N2632,1)-1)</f>
        <v>music</v>
      </c>
      <c r="R2632" t="str">
        <f>MID(N2632,FIND("/",N2632,1)+1,LEN(N2632))</f>
        <v>rock</v>
      </c>
      <c r="S2632" s="10">
        <f>(((J2632/60)/60)/24)+DATE(1970,1,1)+(-5/24)</f>
        <v>41194.507187499999</v>
      </c>
      <c r="T2632" s="10">
        <f>(((I2632/60)/60)/24)+DATE(1970,1,1)+(-5/24)</f>
        <v>41235.708333333328</v>
      </c>
    </row>
    <row r="2633" spans="1:20" ht="43.2" hidden="1" x14ac:dyDescent="0.3">
      <c r="A2633">
        <v>790</v>
      </c>
      <c r="B2633" s="3" t="s">
        <v>790</v>
      </c>
      <c r="C2633" s="3" t="s">
        <v>4899</v>
      </c>
      <c r="D2633">
        <v>10000</v>
      </c>
      <c r="E2633">
        <v>14437.46</v>
      </c>
      <c r="F2633" t="s">
        <v>8218</v>
      </c>
      <c r="G2633" t="s">
        <v>8223</v>
      </c>
      <c r="H2633" t="s">
        <v>8245</v>
      </c>
      <c r="I2633">
        <v>1359680939</v>
      </c>
      <c r="J2633">
        <v>1357088939</v>
      </c>
      <c r="K2633" t="b">
        <v>0</v>
      </c>
      <c r="L2633">
        <v>156</v>
      </c>
      <c r="M2633" t="b">
        <v>1</v>
      </c>
      <c r="N2633" t="s">
        <v>8275</v>
      </c>
      <c r="O2633" s="5">
        <f>((E2633/D2633) *100)</f>
        <v>144.37459999999999</v>
      </c>
      <c r="P2633" s="6">
        <f>IF(L2633 = 0, 0, E2633/L2633)</f>
        <v>92.547820512820508</v>
      </c>
      <c r="Q2633" t="str">
        <f>MID(N2633,1,FIND("/",N2633,1)-1)</f>
        <v>music</v>
      </c>
      <c r="R2633" t="str">
        <f>MID(N2633,FIND("/",N2633,1)+1,LEN(N2633))</f>
        <v>rock</v>
      </c>
      <c r="S2633" s="10">
        <f>(((J2633/60)/60)/24)+DATE(1970,1,1)+(-5/24)</f>
        <v>41275.839571759258</v>
      </c>
      <c r="T2633" s="10">
        <f>(((I2633/60)/60)/24)+DATE(1970,1,1)+(-5/24)</f>
        <v>41305.839571759258</v>
      </c>
    </row>
    <row r="2634" spans="1:20" ht="28.8" hidden="1" x14ac:dyDescent="0.3">
      <c r="A2634">
        <v>2016</v>
      </c>
      <c r="B2634" s="3" t="s">
        <v>2016</v>
      </c>
      <c r="C2634" s="3" t="s">
        <v>6125</v>
      </c>
      <c r="D2634">
        <v>10000</v>
      </c>
      <c r="E2634">
        <v>92154.22</v>
      </c>
      <c r="F2634" t="s">
        <v>8218</v>
      </c>
      <c r="G2634" t="s">
        <v>8223</v>
      </c>
      <c r="H2634" t="s">
        <v>8245</v>
      </c>
      <c r="I2634">
        <v>1362863299</v>
      </c>
      <c r="J2634">
        <v>1360271299</v>
      </c>
      <c r="K2634" t="b">
        <v>1</v>
      </c>
      <c r="L2634">
        <v>479</v>
      </c>
      <c r="M2634" t="b">
        <v>1</v>
      </c>
      <c r="N2634" t="s">
        <v>8294</v>
      </c>
      <c r="O2634" s="5">
        <f>((E2634/D2634) *100)</f>
        <v>921.54219999999998</v>
      </c>
      <c r="P2634" s="6">
        <f>IF(L2634 = 0, 0, E2634/L2634)</f>
        <v>192.38876826722338</v>
      </c>
      <c r="Q2634" t="str">
        <f>MID(N2634,1,FIND("/",N2634,1)-1)</f>
        <v>technology</v>
      </c>
      <c r="R2634" t="str">
        <f>MID(N2634,FIND("/",N2634,1)+1,LEN(N2634))</f>
        <v>hardware</v>
      </c>
      <c r="S2634" s="10">
        <f>(((J2634/60)/60)/24)+DATE(1970,1,1)+(-5/24)</f>
        <v>41312.672442129624</v>
      </c>
      <c r="T2634" s="10">
        <f>(((I2634/60)/60)/24)+DATE(1970,1,1)+(-5/24)</f>
        <v>41342.672442129624</v>
      </c>
    </row>
    <row r="2635" spans="1:20" ht="57.6" hidden="1" x14ac:dyDescent="0.3">
      <c r="A2635">
        <v>1939</v>
      </c>
      <c r="B2635" s="3" t="s">
        <v>1939</v>
      </c>
      <c r="C2635" s="3" t="s">
        <v>6048</v>
      </c>
      <c r="D2635">
        <v>10000</v>
      </c>
      <c r="E2635">
        <v>11070</v>
      </c>
      <c r="F2635" t="s">
        <v>8218</v>
      </c>
      <c r="G2635" t="s">
        <v>8223</v>
      </c>
      <c r="H2635" t="s">
        <v>8245</v>
      </c>
      <c r="I2635">
        <v>1362955108</v>
      </c>
      <c r="J2635">
        <v>1360366708</v>
      </c>
      <c r="K2635" t="b">
        <v>0</v>
      </c>
      <c r="L2635">
        <v>96</v>
      </c>
      <c r="M2635" t="b">
        <v>1</v>
      </c>
      <c r="N2635" t="s">
        <v>8278</v>
      </c>
      <c r="O2635" s="5">
        <f>((E2635/D2635) *100)</f>
        <v>110.7</v>
      </c>
      <c r="P2635" s="6">
        <f>IF(L2635 = 0, 0, E2635/L2635)</f>
        <v>115.3125</v>
      </c>
      <c r="Q2635" t="str">
        <f>MID(N2635,1,FIND("/",N2635,1)-1)</f>
        <v>music</v>
      </c>
      <c r="R2635" t="str">
        <f>MID(N2635,FIND("/",N2635,1)+1,LEN(N2635))</f>
        <v>indie rock</v>
      </c>
      <c r="S2635" s="10">
        <f>(((J2635/60)/60)/24)+DATE(1970,1,1)+(-5/24)</f>
        <v>41313.776712962957</v>
      </c>
      <c r="T2635" s="10">
        <f>(((I2635/60)/60)/24)+DATE(1970,1,1)+(-5/24)</f>
        <v>41343.735046296293</v>
      </c>
    </row>
    <row r="2636" spans="1:20" ht="43.2" hidden="1" x14ac:dyDescent="0.3">
      <c r="A2636">
        <v>367</v>
      </c>
      <c r="B2636" s="3" t="s">
        <v>367</v>
      </c>
      <c r="C2636" s="3" t="s">
        <v>4476</v>
      </c>
      <c r="D2636">
        <v>10000</v>
      </c>
      <c r="E2636">
        <v>10335.01</v>
      </c>
      <c r="F2636" t="s">
        <v>8218</v>
      </c>
      <c r="G2636" t="s">
        <v>8223</v>
      </c>
      <c r="H2636" t="s">
        <v>8245</v>
      </c>
      <c r="I2636">
        <v>1367384340</v>
      </c>
      <c r="J2636">
        <v>1363960278</v>
      </c>
      <c r="K2636" t="b">
        <v>0</v>
      </c>
      <c r="L2636">
        <v>119</v>
      </c>
      <c r="M2636" t="b">
        <v>1</v>
      </c>
      <c r="N2636" t="s">
        <v>8268</v>
      </c>
      <c r="O2636" s="5">
        <f>((E2636/D2636) *100)</f>
        <v>103.3501</v>
      </c>
      <c r="P2636" s="6">
        <f>IF(L2636 = 0, 0, E2636/L2636)</f>
        <v>86.84882352941176</v>
      </c>
      <c r="Q2636" t="str">
        <f>MID(N2636,1,FIND("/",N2636,1)-1)</f>
        <v>film &amp; video</v>
      </c>
      <c r="R2636" t="str">
        <f>MID(N2636,FIND("/",N2636,1)+1,LEN(N2636))</f>
        <v>documentary</v>
      </c>
      <c r="S2636" s="10">
        <f>(((J2636/60)/60)/24)+DATE(1970,1,1)+(-5/24)</f>
        <v>41355.368958333333</v>
      </c>
      <c r="T2636" s="10">
        <f>(((I2636/60)/60)/24)+DATE(1970,1,1)+(-5/24)</f>
        <v>41394.999305555553</v>
      </c>
    </row>
    <row r="2637" spans="1:20" ht="43.2" hidden="1" x14ac:dyDescent="0.3">
      <c r="A2637">
        <v>458</v>
      </c>
      <c r="B2637" s="3" t="s">
        <v>458</v>
      </c>
      <c r="C2637" s="3" t="s">
        <v>4567</v>
      </c>
      <c r="D2637">
        <v>10000</v>
      </c>
      <c r="E2637">
        <v>821</v>
      </c>
      <c r="F2637" t="s">
        <v>8220</v>
      </c>
      <c r="G2637" t="s">
        <v>8224</v>
      </c>
      <c r="H2637" t="s">
        <v>8246</v>
      </c>
      <c r="I2637">
        <v>1368550060</v>
      </c>
      <c r="J2637">
        <v>1365958060</v>
      </c>
      <c r="K2637" t="b">
        <v>0</v>
      </c>
      <c r="L2637">
        <v>49</v>
      </c>
      <c r="M2637" t="b">
        <v>0</v>
      </c>
      <c r="N2637" t="s">
        <v>8269</v>
      </c>
      <c r="O2637" s="5">
        <f>((E2637/D2637) *100)</f>
        <v>8.2100000000000009</v>
      </c>
      <c r="P2637" s="6">
        <f>IF(L2637 = 0, 0, E2637/L2637)</f>
        <v>16.755102040816325</v>
      </c>
      <c r="Q2637" t="str">
        <f>MID(N2637,1,FIND("/",N2637,1)-1)</f>
        <v>film &amp; video</v>
      </c>
      <c r="R2637" t="str">
        <f>MID(N2637,FIND("/",N2637,1)+1,LEN(N2637))</f>
        <v>animation</v>
      </c>
      <c r="S2637" s="10">
        <f>(((J2637/60)/60)/24)+DATE(1970,1,1)+(-5/24)</f>
        <v>41378.491435185184</v>
      </c>
      <c r="T2637" s="10">
        <f>(((I2637/60)/60)/24)+DATE(1970,1,1)+(-5/24)</f>
        <v>41408.491435185184</v>
      </c>
    </row>
    <row r="2638" spans="1:20" ht="43.2" hidden="1" x14ac:dyDescent="0.3">
      <c r="A2638">
        <v>2046</v>
      </c>
      <c r="B2638" s="3" t="s">
        <v>2046</v>
      </c>
      <c r="C2638" s="3" t="s">
        <v>6155</v>
      </c>
      <c r="D2638">
        <v>10000</v>
      </c>
      <c r="E2638">
        <v>12110</v>
      </c>
      <c r="F2638" t="s">
        <v>8218</v>
      </c>
      <c r="G2638" t="s">
        <v>8223</v>
      </c>
      <c r="H2638" t="s">
        <v>8245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8294</v>
      </c>
      <c r="O2638" s="5">
        <f>((E2638/D2638) *100)</f>
        <v>121.10000000000001</v>
      </c>
      <c r="P2638" s="6">
        <f>IF(L2638 = 0, 0, E2638/L2638)</f>
        <v>55.806451612903224</v>
      </c>
      <c r="Q2638" t="str">
        <f>MID(N2638,1,FIND("/",N2638,1)-1)</f>
        <v>technology</v>
      </c>
      <c r="R2638" t="str">
        <f>MID(N2638,FIND("/",N2638,1)+1,LEN(N2638))</f>
        <v>hardware</v>
      </c>
      <c r="S2638" s="10">
        <f>(((J2638/60)/60)/24)+DATE(1970,1,1)+(-5/24)</f>
        <v>41386.963472222218</v>
      </c>
      <c r="T2638" s="10">
        <f>(((I2638/60)/60)/24)+DATE(1970,1,1)+(-5/24)</f>
        <v>41416.963472222218</v>
      </c>
    </row>
    <row r="2639" spans="1:20" ht="57.6" hidden="1" x14ac:dyDescent="0.3">
      <c r="A2639">
        <v>796</v>
      </c>
      <c r="B2639" s="3" t="s">
        <v>796</v>
      </c>
      <c r="C2639" s="3" t="s">
        <v>4905</v>
      </c>
      <c r="D2639">
        <v>10000</v>
      </c>
      <c r="E2639">
        <v>10135</v>
      </c>
      <c r="F2639" t="s">
        <v>8218</v>
      </c>
      <c r="G2639" t="s">
        <v>8223</v>
      </c>
      <c r="H2639" t="s">
        <v>8245</v>
      </c>
      <c r="I2639">
        <v>1379279400</v>
      </c>
      <c r="J2639">
        <v>1376687485</v>
      </c>
      <c r="K2639" t="b">
        <v>0</v>
      </c>
      <c r="L2639">
        <v>90</v>
      </c>
      <c r="M2639" t="b">
        <v>1</v>
      </c>
      <c r="N2639" t="s">
        <v>8275</v>
      </c>
      <c r="O2639" s="5">
        <f>((E2639/D2639) *100)</f>
        <v>101.35000000000001</v>
      </c>
      <c r="P2639" s="6">
        <f>IF(L2639 = 0, 0, E2639/L2639)</f>
        <v>112.61111111111111</v>
      </c>
      <c r="Q2639" t="str">
        <f>MID(N2639,1,FIND("/",N2639,1)-1)</f>
        <v>music</v>
      </c>
      <c r="R2639" t="str">
        <f>MID(N2639,FIND("/",N2639,1)+1,LEN(N2639))</f>
        <v>rock</v>
      </c>
      <c r="S2639" s="10">
        <f>(((J2639/60)/60)/24)+DATE(1970,1,1)+(-5/24)</f>
        <v>41502.674594907403</v>
      </c>
      <c r="T2639" s="10">
        <f>(((I2639/60)/60)/24)+DATE(1970,1,1)+(-5/24)</f>
        <v>41532.673611111109</v>
      </c>
    </row>
    <row r="2640" spans="1:20" ht="43.2" hidden="1" x14ac:dyDescent="0.3">
      <c r="A2640">
        <v>1561</v>
      </c>
      <c r="B2640" s="3" t="s">
        <v>1561</v>
      </c>
      <c r="C2640" s="3" t="s">
        <v>5670</v>
      </c>
      <c r="D2640">
        <v>10000</v>
      </c>
      <c r="E2640">
        <v>67</v>
      </c>
      <c r="F2640" t="s">
        <v>8219</v>
      </c>
      <c r="G2640" t="s">
        <v>8223</v>
      </c>
      <c r="H2640" t="s">
        <v>8245</v>
      </c>
      <c r="I2640">
        <v>1383789603</v>
      </c>
      <c r="J2640">
        <v>1381194003</v>
      </c>
      <c r="K2640" t="b">
        <v>0</v>
      </c>
      <c r="L2640">
        <v>1</v>
      </c>
      <c r="M2640" t="b">
        <v>0</v>
      </c>
      <c r="N2640" t="s">
        <v>8289</v>
      </c>
      <c r="O2640" s="5">
        <f>((E2640/D2640) *100)</f>
        <v>0.67</v>
      </c>
      <c r="P2640" s="6">
        <f>IF(L2640 = 0, 0, E2640/L2640)</f>
        <v>67</v>
      </c>
      <c r="Q2640" t="str">
        <f>MID(N2640,1,FIND("/",N2640,1)-1)</f>
        <v>publishing</v>
      </c>
      <c r="R2640" t="str">
        <f>MID(N2640,FIND("/",N2640,1)+1,LEN(N2640))</f>
        <v>art books</v>
      </c>
      <c r="S2640" s="10">
        <f>(((J2640/60)/60)/24)+DATE(1970,1,1)+(-5/24)</f>
        <v>41554.833368055552</v>
      </c>
      <c r="T2640" s="10">
        <f>(((I2640/60)/60)/24)+DATE(1970,1,1)+(-5/24)</f>
        <v>41584.875034722223</v>
      </c>
    </row>
    <row r="2641" spans="1:20" ht="28.8" hidden="1" x14ac:dyDescent="0.3">
      <c r="A2641">
        <v>2242</v>
      </c>
      <c r="B2641" s="3" t="s">
        <v>2242</v>
      </c>
      <c r="C2641" s="3" t="s">
        <v>6351</v>
      </c>
      <c r="D2641">
        <v>10000</v>
      </c>
      <c r="E2641">
        <v>136009.76</v>
      </c>
      <c r="F2641" t="s">
        <v>8218</v>
      </c>
      <c r="G2641" t="s">
        <v>8223</v>
      </c>
      <c r="H2641" t="s">
        <v>8245</v>
      </c>
      <c r="I2641">
        <v>1385521320</v>
      </c>
      <c r="J2641">
        <v>1382449733</v>
      </c>
      <c r="K2641" t="b">
        <v>0</v>
      </c>
      <c r="L2641">
        <v>2525</v>
      </c>
      <c r="M2641" t="b">
        <v>1</v>
      </c>
      <c r="N2641" t="s">
        <v>8296</v>
      </c>
      <c r="O2641" s="5">
        <f>((E2641/D2641) *100)</f>
        <v>1360.0976000000001</v>
      </c>
      <c r="P2641" s="6">
        <f>IF(L2641 = 0, 0, E2641/L2641)</f>
        <v>53.865251485148519</v>
      </c>
      <c r="Q2641" t="str">
        <f>MID(N2641,1,FIND("/",N2641,1)-1)</f>
        <v>games</v>
      </c>
      <c r="R2641" t="str">
        <f>MID(N2641,FIND("/",N2641,1)+1,LEN(N2641))</f>
        <v>tabletop games</v>
      </c>
      <c r="S2641" s="10">
        <f>(((J2641/60)/60)/24)+DATE(1970,1,1)+(-5/24)</f>
        <v>41569.367280092592</v>
      </c>
      <c r="T2641" s="10">
        <f>(((I2641/60)/60)/24)+DATE(1970,1,1)+(-5/24)</f>
        <v>41604.91805555555</v>
      </c>
    </row>
    <row r="2642" spans="1:20" ht="43.2" hidden="1" x14ac:dyDescent="0.3">
      <c r="A2642">
        <v>2037</v>
      </c>
      <c r="B2642" s="3" t="s">
        <v>2037</v>
      </c>
      <c r="C2642" s="3" t="s">
        <v>6146</v>
      </c>
      <c r="D2642">
        <v>10000</v>
      </c>
      <c r="E2642">
        <v>30047.64</v>
      </c>
      <c r="F2642" t="s">
        <v>8218</v>
      </c>
      <c r="G2642" t="s">
        <v>8223</v>
      </c>
      <c r="H2642" t="s">
        <v>8245</v>
      </c>
      <c r="I2642">
        <v>1388383353</v>
      </c>
      <c r="J2642">
        <v>1383195753</v>
      </c>
      <c r="K2642" t="b">
        <v>1</v>
      </c>
      <c r="L2642">
        <v>429</v>
      </c>
      <c r="M2642" t="b">
        <v>1</v>
      </c>
      <c r="N2642" t="s">
        <v>8294</v>
      </c>
      <c r="O2642" s="5">
        <f>((E2642/D2642) *100)</f>
        <v>300.47639999999996</v>
      </c>
      <c r="P2642" s="6">
        <f>IF(L2642 = 0, 0, E2642/L2642)</f>
        <v>70.041118881118877</v>
      </c>
      <c r="Q2642" t="str">
        <f>MID(N2642,1,FIND("/",N2642,1)-1)</f>
        <v>technology</v>
      </c>
      <c r="R2642" t="str">
        <f>MID(N2642,FIND("/",N2642,1)+1,LEN(N2642))</f>
        <v>hardware</v>
      </c>
      <c r="S2642" s="10">
        <f>(((J2642/60)/60)/24)+DATE(1970,1,1)+(-5/24)</f>
        <v>41578.001770833333</v>
      </c>
      <c r="T2642" s="10">
        <f>(((I2642/60)/60)/24)+DATE(1970,1,1)+(-5/24)</f>
        <v>41638.043437499997</v>
      </c>
    </row>
    <row r="2643" spans="1:20" ht="43.2" hidden="1" x14ac:dyDescent="0.3">
      <c r="A2643">
        <v>2756</v>
      </c>
      <c r="B2643" s="3" t="s">
        <v>2755</v>
      </c>
      <c r="C2643" s="3" t="s">
        <v>6865</v>
      </c>
      <c r="D2643">
        <v>10000</v>
      </c>
      <c r="E2643">
        <v>1048</v>
      </c>
      <c r="F2643" t="s">
        <v>8220</v>
      </c>
      <c r="G2643" t="s">
        <v>8223</v>
      </c>
      <c r="H2643" t="s">
        <v>8245</v>
      </c>
      <c r="I2643">
        <v>1389476201</v>
      </c>
      <c r="J2643">
        <v>1386884201</v>
      </c>
      <c r="K2643" t="b">
        <v>0</v>
      </c>
      <c r="L2643">
        <v>33</v>
      </c>
      <c r="M2643" t="b">
        <v>0</v>
      </c>
      <c r="N2643" t="s">
        <v>8303</v>
      </c>
      <c r="O2643" s="5">
        <f>((E2643/D2643) *100)</f>
        <v>10.48</v>
      </c>
      <c r="P2643" s="6">
        <f>IF(L2643 = 0, 0, E2643/L2643)</f>
        <v>31.757575757575758</v>
      </c>
      <c r="Q2643" t="str">
        <f>MID(N2643,1,FIND("/",N2643,1)-1)</f>
        <v>publishing</v>
      </c>
      <c r="R2643" t="str">
        <f>MID(N2643,FIND("/",N2643,1)+1,LEN(N2643))</f>
        <v>children's books</v>
      </c>
      <c r="S2643" s="10">
        <f>(((J2643/60)/60)/24)+DATE(1970,1,1)+(-5/24)</f>
        <v>41620.692141203705</v>
      </c>
      <c r="T2643" s="10">
        <f>(((I2643/60)/60)/24)+DATE(1970,1,1)+(-5/24)</f>
        <v>41650.692141203705</v>
      </c>
    </row>
    <row r="2644" spans="1:20" ht="43.2" hidden="1" x14ac:dyDescent="0.3">
      <c r="A2644">
        <v>443</v>
      </c>
      <c r="B2644" s="3" t="s">
        <v>443</v>
      </c>
      <c r="C2644" s="3" t="s">
        <v>4552</v>
      </c>
      <c r="D2644">
        <v>10000</v>
      </c>
      <c r="E2644">
        <v>10</v>
      </c>
      <c r="F2644" t="s">
        <v>8220</v>
      </c>
      <c r="G2644" t="s">
        <v>8228</v>
      </c>
      <c r="H2644" t="s">
        <v>8250</v>
      </c>
      <c r="I2644">
        <v>1391991701</v>
      </c>
      <c r="J2644">
        <v>1389399701</v>
      </c>
      <c r="K2644" t="b">
        <v>0</v>
      </c>
      <c r="L2644">
        <v>2</v>
      </c>
      <c r="M2644" t="b">
        <v>0</v>
      </c>
      <c r="N2644" t="s">
        <v>8269</v>
      </c>
      <c r="O2644" s="5">
        <f>((E2644/D2644) *100)</f>
        <v>0.1</v>
      </c>
      <c r="P2644" s="6">
        <f>IF(L2644 = 0, 0, E2644/L2644)</f>
        <v>5</v>
      </c>
      <c r="Q2644" t="str">
        <f>MID(N2644,1,FIND("/",N2644,1)-1)</f>
        <v>film &amp; video</v>
      </c>
      <c r="R2644" t="str">
        <f>MID(N2644,FIND("/",N2644,1)+1,LEN(N2644))</f>
        <v>animation</v>
      </c>
      <c r="S2644" s="10">
        <f>(((J2644/60)/60)/24)+DATE(1970,1,1)+(-5/24)</f>
        <v>41649.806724537033</v>
      </c>
      <c r="T2644" s="10">
        <f>(((I2644/60)/60)/24)+DATE(1970,1,1)+(-5/24)</f>
        <v>41679.806724537033</v>
      </c>
    </row>
    <row r="2645" spans="1:20" ht="43.2" hidden="1" x14ac:dyDescent="0.3">
      <c r="A2645">
        <v>1962</v>
      </c>
      <c r="B2645" s="3" t="s">
        <v>1962</v>
      </c>
      <c r="C2645" s="3" t="s">
        <v>6071</v>
      </c>
      <c r="D2645">
        <v>10000</v>
      </c>
      <c r="E2645">
        <v>19292.5</v>
      </c>
      <c r="F2645" t="s">
        <v>8218</v>
      </c>
      <c r="G2645" t="s">
        <v>8223</v>
      </c>
      <c r="H2645" t="s">
        <v>8245</v>
      </c>
      <c r="I2645">
        <v>1400006636</v>
      </c>
      <c r="J2645">
        <v>1397414636</v>
      </c>
      <c r="K2645" t="b">
        <v>1</v>
      </c>
      <c r="L2645">
        <v>306</v>
      </c>
      <c r="M2645" t="b">
        <v>1</v>
      </c>
      <c r="N2645" t="s">
        <v>8294</v>
      </c>
      <c r="O2645" s="5">
        <f>((E2645/D2645) *100)</f>
        <v>192.92499999999998</v>
      </c>
      <c r="P2645" s="6">
        <f>IF(L2645 = 0, 0, E2645/L2645)</f>
        <v>63.04738562091503</v>
      </c>
      <c r="Q2645" t="str">
        <f>MID(N2645,1,FIND("/",N2645,1)-1)</f>
        <v>technology</v>
      </c>
      <c r="R2645" t="str">
        <f>MID(N2645,FIND("/",N2645,1)+1,LEN(N2645))</f>
        <v>hardware</v>
      </c>
      <c r="S2645" s="10">
        <f>(((J2645/60)/60)/24)+DATE(1970,1,1)+(-5/24)</f>
        <v>41742.572175925925</v>
      </c>
      <c r="T2645" s="10">
        <f>(((I2645/60)/60)/24)+DATE(1970,1,1)+(-5/24)</f>
        <v>41772.572175925925</v>
      </c>
    </row>
    <row r="2646" spans="1:20" ht="43.2" hidden="1" x14ac:dyDescent="0.3">
      <c r="A2646">
        <v>400</v>
      </c>
      <c r="B2646" s="3" t="s">
        <v>400</v>
      </c>
      <c r="C2646" s="3" t="s">
        <v>4509</v>
      </c>
      <c r="D2646">
        <v>10000</v>
      </c>
      <c r="E2646">
        <v>11230.25</v>
      </c>
      <c r="F2646" t="s">
        <v>8218</v>
      </c>
      <c r="G2646" t="s">
        <v>8223</v>
      </c>
      <c r="H2646" t="s">
        <v>8245</v>
      </c>
      <c r="I2646">
        <v>1400297400</v>
      </c>
      <c r="J2646">
        <v>1397661347</v>
      </c>
      <c r="K2646" t="b">
        <v>0</v>
      </c>
      <c r="L2646">
        <v>62</v>
      </c>
      <c r="M2646" t="b">
        <v>1</v>
      </c>
      <c r="N2646" t="s">
        <v>8268</v>
      </c>
      <c r="O2646" s="5">
        <f>((E2646/D2646) *100)</f>
        <v>112.30249999999999</v>
      </c>
      <c r="P2646" s="6">
        <f>IF(L2646 = 0, 0, E2646/L2646)</f>
        <v>181.13306451612902</v>
      </c>
      <c r="Q2646" t="str">
        <f>MID(N2646,1,FIND("/",N2646,1)-1)</f>
        <v>film &amp; video</v>
      </c>
      <c r="R2646" t="str">
        <f>MID(N2646,FIND("/",N2646,1)+1,LEN(N2646))</f>
        <v>documentary</v>
      </c>
      <c r="S2646" s="10">
        <f>(((J2646/60)/60)/24)+DATE(1970,1,1)+(-5/24)</f>
        <v>41745.427627314813</v>
      </c>
      <c r="T2646" s="10">
        <f>(((I2646/60)/60)/24)+DATE(1970,1,1)+(-5/24)</f>
        <v>41775.9375</v>
      </c>
    </row>
    <row r="2647" spans="1:20" ht="57.6" hidden="1" x14ac:dyDescent="0.3">
      <c r="A2647">
        <v>4060</v>
      </c>
      <c r="B2647" s="3" t="s">
        <v>4055</v>
      </c>
      <c r="C2647" s="3" t="s">
        <v>8163</v>
      </c>
      <c r="D2647">
        <v>10000</v>
      </c>
      <c r="E2647">
        <v>285</v>
      </c>
      <c r="F2647" t="s">
        <v>8220</v>
      </c>
      <c r="G2647" t="s">
        <v>8228</v>
      </c>
      <c r="H2647" t="s">
        <v>8250</v>
      </c>
      <c r="I2647">
        <v>1403539200</v>
      </c>
      <c r="J2647">
        <v>1400604056</v>
      </c>
      <c r="K2647" t="b">
        <v>0</v>
      </c>
      <c r="L2647">
        <v>5</v>
      </c>
      <c r="M2647" t="b">
        <v>0</v>
      </c>
      <c r="N2647" t="s">
        <v>8270</v>
      </c>
      <c r="O2647" s="5">
        <f>((E2647/D2647) *100)</f>
        <v>2.85</v>
      </c>
      <c r="P2647" s="6">
        <f>IF(L2647 = 0, 0, E2647/L2647)</f>
        <v>57</v>
      </c>
      <c r="Q2647" t="str">
        <f>MID(N2647,1,FIND("/",N2647,1)-1)</f>
        <v>theater</v>
      </c>
      <c r="R2647" t="str">
        <f>MID(N2647,FIND("/",N2647,1)+1,LEN(N2647))</f>
        <v>plays</v>
      </c>
      <c r="S2647" s="10">
        <f>(((J2647/60)/60)/24)+DATE(1970,1,1)+(-5/24)</f>
        <v>41779.486759259256</v>
      </c>
      <c r="T2647" s="10">
        <f>(((I2647/60)/60)/24)+DATE(1970,1,1)+(-5/24)</f>
        <v>41813.458333333328</v>
      </c>
    </row>
    <row r="2648" spans="1:20" ht="43.2" hidden="1" x14ac:dyDescent="0.3">
      <c r="A2648">
        <v>3841</v>
      </c>
      <c r="B2648" s="3" t="s">
        <v>3837</v>
      </c>
      <c r="C2648" s="3" t="s">
        <v>7949</v>
      </c>
      <c r="D2648">
        <v>10000</v>
      </c>
      <c r="E2648">
        <v>872</v>
      </c>
      <c r="F2648" t="s">
        <v>8220</v>
      </c>
      <c r="G2648" t="s">
        <v>8223</v>
      </c>
      <c r="H2648" t="s">
        <v>8245</v>
      </c>
      <c r="I2648">
        <v>1405882287</v>
      </c>
      <c r="J2648">
        <v>1400698287</v>
      </c>
      <c r="K2648" t="b">
        <v>1</v>
      </c>
      <c r="L2648">
        <v>34</v>
      </c>
      <c r="M2648" t="b">
        <v>0</v>
      </c>
      <c r="N2648" t="s">
        <v>8270</v>
      </c>
      <c r="O2648" s="5">
        <f>((E2648/D2648) *100)</f>
        <v>8.7200000000000006</v>
      </c>
      <c r="P2648" s="6">
        <f>IF(L2648 = 0, 0, E2648/L2648)</f>
        <v>25.647058823529413</v>
      </c>
      <c r="Q2648" t="str">
        <f>MID(N2648,1,FIND("/",N2648,1)-1)</f>
        <v>theater</v>
      </c>
      <c r="R2648" t="str">
        <f>MID(N2648,FIND("/",N2648,1)+1,LEN(N2648))</f>
        <v>plays</v>
      </c>
      <c r="S2648" s="10">
        <f>(((J2648/60)/60)/24)+DATE(1970,1,1)+(-5/24)</f>
        <v>41780.57739583333</v>
      </c>
      <c r="T2648" s="10">
        <f>(((I2648/60)/60)/24)+DATE(1970,1,1)+(-5/24)</f>
        <v>41840.57739583333</v>
      </c>
    </row>
    <row r="2649" spans="1:20" ht="43.2" hidden="1" x14ac:dyDescent="0.3">
      <c r="A2649">
        <v>3766</v>
      </c>
      <c r="B2649" s="3" t="s">
        <v>3762</v>
      </c>
      <c r="C2649" s="3" t="s">
        <v>7875</v>
      </c>
      <c r="D2649">
        <v>10000</v>
      </c>
      <c r="E2649">
        <v>10265.01</v>
      </c>
      <c r="F2649" t="s">
        <v>8218</v>
      </c>
      <c r="G2649" t="s">
        <v>8223</v>
      </c>
      <c r="H2649" t="s">
        <v>8245</v>
      </c>
      <c r="I2649">
        <v>1404360045</v>
      </c>
      <c r="J2649">
        <v>1401336045</v>
      </c>
      <c r="K2649" t="b">
        <v>0</v>
      </c>
      <c r="L2649">
        <v>96</v>
      </c>
      <c r="M2649" t="b">
        <v>1</v>
      </c>
      <c r="N2649" t="s">
        <v>8304</v>
      </c>
      <c r="O2649" s="5">
        <f>((E2649/D2649) *100)</f>
        <v>102.65010000000001</v>
      </c>
      <c r="P2649" s="6">
        <f>IF(L2649 = 0, 0, E2649/L2649)</f>
        <v>106.9271875</v>
      </c>
      <c r="Q2649" t="str">
        <f>MID(N2649,1,FIND("/",N2649,1)-1)</f>
        <v>theater</v>
      </c>
      <c r="R2649" t="str">
        <f>MID(N2649,FIND("/",N2649,1)+1,LEN(N2649))</f>
        <v>musical</v>
      </c>
      <c r="S2649" s="10">
        <f>(((J2649/60)/60)/24)+DATE(1970,1,1)+(-5/24)</f>
        <v>41787.958854166667</v>
      </c>
      <c r="T2649" s="10">
        <f>(((I2649/60)/60)/24)+DATE(1970,1,1)+(-5/24)</f>
        <v>41822.958854166667</v>
      </c>
    </row>
    <row r="2650" spans="1:20" ht="43.2" hidden="1" x14ac:dyDescent="0.3">
      <c r="A2650">
        <v>3406</v>
      </c>
      <c r="B2650" s="3" t="s">
        <v>3404</v>
      </c>
      <c r="C2650" s="3" t="s">
        <v>7515</v>
      </c>
      <c r="D2650">
        <v>10000</v>
      </c>
      <c r="E2650">
        <v>10031</v>
      </c>
      <c r="F2650" t="s">
        <v>8218</v>
      </c>
      <c r="G2650" t="s">
        <v>8223</v>
      </c>
      <c r="H2650" t="s">
        <v>8245</v>
      </c>
      <c r="I2650">
        <v>1405511376</v>
      </c>
      <c r="J2650">
        <v>1401623376</v>
      </c>
      <c r="K2650" t="b">
        <v>0</v>
      </c>
      <c r="L2650">
        <v>91</v>
      </c>
      <c r="M2650" t="b">
        <v>1</v>
      </c>
      <c r="N2650" t="s">
        <v>8270</v>
      </c>
      <c r="O2650" s="5">
        <f>((E2650/D2650) *100)</f>
        <v>100.31000000000002</v>
      </c>
      <c r="P2650" s="6">
        <f>IF(L2650 = 0, 0, E2650/L2650)</f>
        <v>110.23076923076923</v>
      </c>
      <c r="Q2650" t="str">
        <f>MID(N2650,1,FIND("/",N2650,1)-1)</f>
        <v>theater</v>
      </c>
      <c r="R2650" t="str">
        <f>MID(N2650,FIND("/",N2650,1)+1,LEN(N2650))</f>
        <v>plays</v>
      </c>
      <c r="S2650" s="10">
        <f>(((J2650/60)/60)/24)+DATE(1970,1,1)+(-5/24)</f>
        <v>41791.284444444442</v>
      </c>
      <c r="T2650" s="10">
        <f>(((I2650/60)/60)/24)+DATE(1970,1,1)+(-5/24)</f>
        <v>41836.284444444442</v>
      </c>
    </row>
    <row r="2651" spans="1:20" ht="43.2" hidden="1" x14ac:dyDescent="0.3">
      <c r="A2651">
        <v>1165</v>
      </c>
      <c r="B2651" s="3" t="s">
        <v>1165</v>
      </c>
      <c r="C2651" s="3" t="s">
        <v>5274</v>
      </c>
      <c r="D2651">
        <v>10000</v>
      </c>
      <c r="E2651">
        <v>2070.5</v>
      </c>
      <c r="F2651" t="s">
        <v>8220</v>
      </c>
      <c r="G2651" t="s">
        <v>8223</v>
      </c>
      <c r="H2651" t="s">
        <v>8245</v>
      </c>
      <c r="I2651">
        <v>1404623330</v>
      </c>
      <c r="J2651">
        <v>1401685730</v>
      </c>
      <c r="K2651" t="b">
        <v>0</v>
      </c>
      <c r="L2651">
        <v>25</v>
      </c>
      <c r="M2651" t="b">
        <v>0</v>
      </c>
      <c r="N2651" t="s">
        <v>8283</v>
      </c>
      <c r="O2651" s="5">
        <f>((E2651/D2651) *100)</f>
        <v>20.705000000000002</v>
      </c>
      <c r="P2651" s="6">
        <f>IF(L2651 = 0, 0, E2651/L2651)</f>
        <v>82.82</v>
      </c>
      <c r="Q2651" t="str">
        <f>MID(N2651,1,FIND("/",N2651,1)-1)</f>
        <v>food</v>
      </c>
      <c r="R2651" t="str">
        <f>MID(N2651,FIND("/",N2651,1)+1,LEN(N2651))</f>
        <v>food trucks</v>
      </c>
      <c r="S2651" s="10">
        <f>(((J2651/60)/60)/24)+DATE(1970,1,1)+(-5/24)</f>
        <v>41792.006134259253</v>
      </c>
      <c r="T2651" s="10">
        <f>(((I2651/60)/60)/24)+DATE(1970,1,1)+(-5/24)</f>
        <v>41826.006134259253</v>
      </c>
    </row>
    <row r="2652" spans="1:20" ht="57.6" hidden="1" x14ac:dyDescent="0.3">
      <c r="A2652">
        <v>3870</v>
      </c>
      <c r="B2652" s="3" t="s">
        <v>3866</v>
      </c>
      <c r="C2652" s="3" t="s">
        <v>7978</v>
      </c>
      <c r="D2652">
        <v>10000</v>
      </c>
      <c r="E2652">
        <v>1500</v>
      </c>
      <c r="F2652" t="s">
        <v>8219</v>
      </c>
      <c r="G2652" t="s">
        <v>8223</v>
      </c>
      <c r="H2652" t="s">
        <v>8245</v>
      </c>
      <c r="I2652">
        <v>1404360478</v>
      </c>
      <c r="J2652">
        <v>1401768478</v>
      </c>
      <c r="K2652" t="b">
        <v>0</v>
      </c>
      <c r="L2652">
        <v>10</v>
      </c>
      <c r="M2652" t="b">
        <v>0</v>
      </c>
      <c r="N2652" t="s">
        <v>8304</v>
      </c>
      <c r="O2652" s="5">
        <f>((E2652/D2652) *100)</f>
        <v>15</v>
      </c>
      <c r="P2652" s="6">
        <f>IF(L2652 = 0, 0, E2652/L2652)</f>
        <v>150</v>
      </c>
      <c r="Q2652" t="str">
        <f>MID(N2652,1,FIND("/",N2652,1)-1)</f>
        <v>theater</v>
      </c>
      <c r="R2652" t="str">
        <f>MID(N2652,FIND("/",N2652,1)+1,LEN(N2652))</f>
        <v>musical</v>
      </c>
      <c r="S2652" s="10">
        <f>(((J2652/60)/60)/24)+DATE(1970,1,1)+(-5/24)</f>
        <v>41792.963865740734</v>
      </c>
      <c r="T2652" s="10">
        <f>(((I2652/60)/60)/24)+DATE(1970,1,1)+(-5/24)</f>
        <v>41822.963865740734</v>
      </c>
    </row>
    <row r="2653" spans="1:20" ht="43.2" hidden="1" x14ac:dyDescent="0.3">
      <c r="A2653">
        <v>1575</v>
      </c>
      <c r="B2653" s="3" t="s">
        <v>1575</v>
      </c>
      <c r="C2653" s="3" t="s">
        <v>5684</v>
      </c>
      <c r="D2653">
        <v>10000</v>
      </c>
      <c r="E2653">
        <v>2291</v>
      </c>
      <c r="F2653" t="s">
        <v>8219</v>
      </c>
      <c r="G2653" t="s">
        <v>8223</v>
      </c>
      <c r="H2653" t="s">
        <v>8245</v>
      </c>
      <c r="I2653">
        <v>1404909296</v>
      </c>
      <c r="J2653">
        <v>1402317296</v>
      </c>
      <c r="K2653" t="b">
        <v>0</v>
      </c>
      <c r="L2653">
        <v>35</v>
      </c>
      <c r="M2653" t="b">
        <v>0</v>
      </c>
      <c r="N2653" t="s">
        <v>8289</v>
      </c>
      <c r="O2653" s="5">
        <f>((E2653/D2653) *100)</f>
        <v>22.91</v>
      </c>
      <c r="P2653" s="6">
        <f>IF(L2653 = 0, 0, E2653/L2653)</f>
        <v>65.457142857142856</v>
      </c>
      <c r="Q2653" t="str">
        <f>MID(N2653,1,FIND("/",N2653,1)-1)</f>
        <v>publishing</v>
      </c>
      <c r="R2653" t="str">
        <f>MID(N2653,FIND("/",N2653,1)+1,LEN(N2653))</f>
        <v>art books</v>
      </c>
      <c r="S2653" s="10">
        <f>(((J2653/60)/60)/24)+DATE(1970,1,1)+(-5/24)</f>
        <v>41799.315925925926</v>
      </c>
      <c r="T2653" s="10">
        <f>(((I2653/60)/60)/24)+DATE(1970,1,1)+(-5/24)</f>
        <v>41829.315925925926</v>
      </c>
    </row>
    <row r="2654" spans="1:20" ht="43.2" hidden="1" x14ac:dyDescent="0.3">
      <c r="A2654">
        <v>3434</v>
      </c>
      <c r="B2654" s="3" t="s">
        <v>3432</v>
      </c>
      <c r="C2654" s="3" t="s">
        <v>7543</v>
      </c>
      <c r="D2654">
        <v>10000</v>
      </c>
      <c r="E2654">
        <v>10555</v>
      </c>
      <c r="F2654" t="s">
        <v>8218</v>
      </c>
      <c r="G2654" t="s">
        <v>8223</v>
      </c>
      <c r="H2654" t="s">
        <v>8245</v>
      </c>
      <c r="I2654">
        <v>1404983269</v>
      </c>
      <c r="J2654">
        <v>1402391269</v>
      </c>
      <c r="K2654" t="b">
        <v>0</v>
      </c>
      <c r="L2654">
        <v>168</v>
      </c>
      <c r="M2654" t="b">
        <v>1</v>
      </c>
      <c r="N2654" t="s">
        <v>8270</v>
      </c>
      <c r="O2654" s="5">
        <f>((E2654/D2654) *100)</f>
        <v>105.55000000000001</v>
      </c>
      <c r="P2654" s="6">
        <f>IF(L2654 = 0, 0, E2654/L2654)</f>
        <v>62.827380952380949</v>
      </c>
      <c r="Q2654" t="str">
        <f>MID(N2654,1,FIND("/",N2654,1)-1)</f>
        <v>theater</v>
      </c>
      <c r="R2654" t="str">
        <f>MID(N2654,FIND("/",N2654,1)+1,LEN(N2654))</f>
        <v>plays</v>
      </c>
      <c r="S2654" s="10">
        <f>(((J2654/60)/60)/24)+DATE(1970,1,1)+(-5/24)</f>
        <v>41800.172094907408</v>
      </c>
      <c r="T2654" s="10">
        <f>(((I2654/60)/60)/24)+DATE(1970,1,1)+(-5/24)</f>
        <v>41830.172094907408</v>
      </c>
    </row>
    <row r="2655" spans="1:20" ht="43.2" hidden="1" x14ac:dyDescent="0.3">
      <c r="A2655">
        <v>43</v>
      </c>
      <c r="B2655" s="3" t="s">
        <v>45</v>
      </c>
      <c r="C2655" s="3" t="s">
        <v>4153</v>
      </c>
      <c r="D2655">
        <v>10000</v>
      </c>
      <c r="E2655">
        <v>30866</v>
      </c>
      <c r="F2655" t="s">
        <v>8218</v>
      </c>
      <c r="G2655" t="s">
        <v>8223</v>
      </c>
      <c r="H2655" t="s">
        <v>8245</v>
      </c>
      <c r="I2655">
        <v>1405209600</v>
      </c>
      <c r="J2655">
        <v>1402599486</v>
      </c>
      <c r="K2655" t="b">
        <v>0</v>
      </c>
      <c r="L2655">
        <v>263</v>
      </c>
      <c r="M2655" t="b">
        <v>1</v>
      </c>
      <c r="N2655" t="s">
        <v>8264</v>
      </c>
      <c r="O2655" s="5">
        <f>((E2655/D2655) *100)</f>
        <v>308.65999999999997</v>
      </c>
      <c r="P2655" s="6">
        <f>IF(L2655 = 0, 0, E2655/L2655)</f>
        <v>117.36121673003802</v>
      </c>
      <c r="Q2655" t="str">
        <f>MID(N2655,1,FIND("/",N2655,1)-1)</f>
        <v>film &amp; video</v>
      </c>
      <c r="R2655" t="str">
        <f>MID(N2655,FIND("/",N2655,1)+1,LEN(N2655))</f>
        <v>television</v>
      </c>
      <c r="S2655" s="10">
        <f>(((J2655/60)/60)/24)+DATE(1970,1,1)+(-5/24)</f>
        <v>41802.582013888888</v>
      </c>
      <c r="T2655" s="10">
        <f>(((I2655/60)/60)/24)+DATE(1970,1,1)+(-5/24)</f>
        <v>41832.791666666664</v>
      </c>
    </row>
    <row r="2656" spans="1:20" ht="43.2" hidden="1" x14ac:dyDescent="0.3">
      <c r="A2656">
        <v>52</v>
      </c>
      <c r="B2656" s="3" t="s">
        <v>54</v>
      </c>
      <c r="C2656" s="3" t="s">
        <v>4162</v>
      </c>
      <c r="D2656">
        <v>10000</v>
      </c>
      <c r="E2656">
        <v>11621</v>
      </c>
      <c r="F2656" t="s">
        <v>8218</v>
      </c>
      <c r="G2656" t="s">
        <v>8223</v>
      </c>
      <c r="H2656" t="s">
        <v>8245</v>
      </c>
      <c r="I2656">
        <v>1405615846</v>
      </c>
      <c r="J2656">
        <v>1403023846</v>
      </c>
      <c r="K2656" t="b">
        <v>0</v>
      </c>
      <c r="L2656">
        <v>52</v>
      </c>
      <c r="M2656" t="b">
        <v>1</v>
      </c>
      <c r="N2656" t="s">
        <v>8264</v>
      </c>
      <c r="O2656" s="5">
        <f>((E2656/D2656) *100)</f>
        <v>116.21</v>
      </c>
      <c r="P2656" s="6">
        <f>IF(L2656 = 0, 0, E2656/L2656)</f>
        <v>223.48076923076923</v>
      </c>
      <c r="Q2656" t="str">
        <f>MID(N2656,1,FIND("/",N2656,1)-1)</f>
        <v>film &amp; video</v>
      </c>
      <c r="R2656" t="str">
        <f>MID(N2656,FIND("/",N2656,1)+1,LEN(N2656))</f>
        <v>television</v>
      </c>
      <c r="S2656" s="10">
        <f>(((J2656/60)/60)/24)+DATE(1970,1,1)+(-5/24)</f>
        <v>41807.493587962963</v>
      </c>
      <c r="T2656" s="10">
        <f>(((I2656/60)/60)/24)+DATE(1970,1,1)+(-5/24)</f>
        <v>41837.493587962963</v>
      </c>
    </row>
    <row r="2657" spans="1:20" ht="57.6" hidden="1" x14ac:dyDescent="0.3">
      <c r="A2657">
        <v>1107</v>
      </c>
      <c r="B2657" s="3" t="s">
        <v>1107</v>
      </c>
      <c r="C2657" s="3" t="s">
        <v>5216</v>
      </c>
      <c r="D2657">
        <v>10000</v>
      </c>
      <c r="E2657">
        <v>0</v>
      </c>
      <c r="F2657" t="s">
        <v>8220</v>
      </c>
      <c r="G2657" t="s">
        <v>8223</v>
      </c>
      <c r="H2657" t="s">
        <v>8245</v>
      </c>
      <c r="I2657">
        <v>1406148024</v>
      </c>
      <c r="J2657">
        <v>1403556024</v>
      </c>
      <c r="K2657" t="b">
        <v>0</v>
      </c>
      <c r="L2657">
        <v>0</v>
      </c>
      <c r="M2657" t="b">
        <v>0</v>
      </c>
      <c r="N2657" t="s">
        <v>8281</v>
      </c>
      <c r="O2657" s="5">
        <f>((E2657/D2657) *100)</f>
        <v>0</v>
      </c>
      <c r="P2657" s="6">
        <f>IF(L2657 = 0, 0, E2657/L2657)</f>
        <v>0</v>
      </c>
      <c r="Q2657" t="str">
        <f>MID(N2657,1,FIND("/",N2657,1)-1)</f>
        <v>games</v>
      </c>
      <c r="R2657" t="str">
        <f>MID(N2657,FIND("/",N2657,1)+1,LEN(N2657))</f>
        <v>video games</v>
      </c>
      <c r="S2657" s="10">
        <f>(((J2657/60)/60)/24)+DATE(1970,1,1)+(-5/24)</f>
        <v>41813.653055555551</v>
      </c>
      <c r="T2657" s="10">
        <f>(((I2657/60)/60)/24)+DATE(1970,1,1)+(-5/24)</f>
        <v>41843.653055555551</v>
      </c>
    </row>
    <row r="2658" spans="1:20" ht="28.8" hidden="1" x14ac:dyDescent="0.3">
      <c r="A2658">
        <v>3</v>
      </c>
      <c r="B2658" s="3" t="s">
        <v>5</v>
      </c>
      <c r="C2658" s="3" t="s">
        <v>4113</v>
      </c>
      <c r="D2658">
        <v>10000</v>
      </c>
      <c r="E2658">
        <v>10390</v>
      </c>
      <c r="F2658" t="s">
        <v>8218</v>
      </c>
      <c r="G2658" t="s">
        <v>8223</v>
      </c>
      <c r="H2658" t="s">
        <v>8245</v>
      </c>
      <c r="I2658">
        <v>1407414107</v>
      </c>
      <c r="J2658">
        <v>1404822107</v>
      </c>
      <c r="K2658" t="b">
        <v>0</v>
      </c>
      <c r="L2658">
        <v>150</v>
      </c>
      <c r="M2658" t="b">
        <v>1</v>
      </c>
      <c r="N2658" t="s">
        <v>8264</v>
      </c>
      <c r="O2658" s="5">
        <f>((E2658/D2658) *100)</f>
        <v>103.89999999999999</v>
      </c>
      <c r="P2658" s="6">
        <f>IF(L2658 = 0, 0, E2658/L2658)</f>
        <v>69.266666666666666</v>
      </c>
      <c r="Q2658" t="str">
        <f>MID(N2658,1,FIND("/",N2658,1)-1)</f>
        <v>film &amp; video</v>
      </c>
      <c r="R2658" t="str">
        <f>MID(N2658,FIND("/",N2658,1)+1,LEN(N2658))</f>
        <v>television</v>
      </c>
      <c r="S2658" s="10">
        <f>(((J2658/60)/60)/24)+DATE(1970,1,1)+(-5/24)</f>
        <v>41828.306793981479</v>
      </c>
      <c r="T2658" s="10">
        <f>(((I2658/60)/60)/24)+DATE(1970,1,1)+(-5/24)</f>
        <v>41858.306793981479</v>
      </c>
    </row>
    <row r="2659" spans="1:20" ht="43.2" hidden="1" x14ac:dyDescent="0.3">
      <c r="A2659">
        <v>2913</v>
      </c>
      <c r="B2659" s="3" t="s">
        <v>2912</v>
      </c>
      <c r="C2659" s="3" t="s">
        <v>7022</v>
      </c>
      <c r="D2659">
        <v>10000</v>
      </c>
      <c r="E2659">
        <v>2</v>
      </c>
      <c r="F2659" t="s">
        <v>8220</v>
      </c>
      <c r="G2659" t="s">
        <v>8223</v>
      </c>
      <c r="H2659" t="s">
        <v>8245</v>
      </c>
      <c r="I2659">
        <v>1410041339</v>
      </c>
      <c r="J2659">
        <v>1404857339</v>
      </c>
      <c r="K2659" t="b">
        <v>0</v>
      </c>
      <c r="L2659">
        <v>2</v>
      </c>
      <c r="M2659" t="b">
        <v>0</v>
      </c>
      <c r="N2659" t="s">
        <v>8270</v>
      </c>
      <c r="O2659" s="5">
        <f>((E2659/D2659) *100)</f>
        <v>0.02</v>
      </c>
      <c r="P2659" s="6">
        <f>IF(L2659 = 0, 0, E2659/L2659)</f>
        <v>1</v>
      </c>
      <c r="Q2659" t="str">
        <f>MID(N2659,1,FIND("/",N2659,1)-1)</f>
        <v>theater</v>
      </c>
      <c r="R2659" t="str">
        <f>MID(N2659,FIND("/",N2659,1)+1,LEN(N2659))</f>
        <v>plays</v>
      </c>
      <c r="S2659" s="10">
        <f>(((J2659/60)/60)/24)+DATE(1970,1,1)+(-5/24)</f>
        <v>41828.714571759258</v>
      </c>
      <c r="T2659" s="10">
        <f>(((I2659/60)/60)/24)+DATE(1970,1,1)+(-5/24)</f>
        <v>41888.714571759258</v>
      </c>
    </row>
    <row r="2660" spans="1:20" ht="43.2" hidden="1" x14ac:dyDescent="0.3">
      <c r="A2660">
        <v>3400</v>
      </c>
      <c r="B2660" s="3" t="s">
        <v>3398</v>
      </c>
      <c r="C2660" s="3" t="s">
        <v>7509</v>
      </c>
      <c r="D2660">
        <v>10000</v>
      </c>
      <c r="E2660">
        <v>10041</v>
      </c>
      <c r="F2660" t="s">
        <v>8218</v>
      </c>
      <c r="G2660" t="s">
        <v>8223</v>
      </c>
      <c r="H2660" t="s">
        <v>8245</v>
      </c>
      <c r="I2660">
        <v>1409266414</v>
      </c>
      <c r="J2660">
        <v>1405378414</v>
      </c>
      <c r="K2660" t="b">
        <v>0</v>
      </c>
      <c r="L2660">
        <v>85</v>
      </c>
      <c r="M2660" t="b">
        <v>1</v>
      </c>
      <c r="N2660" t="s">
        <v>8270</v>
      </c>
      <c r="O2660" s="5">
        <f>((E2660/D2660) *100)</f>
        <v>100.41</v>
      </c>
      <c r="P2660" s="6">
        <f>IF(L2660 = 0, 0, E2660/L2660)</f>
        <v>118.12941176470588</v>
      </c>
      <c r="Q2660" t="str">
        <f>MID(N2660,1,FIND("/",N2660,1)-1)</f>
        <v>theater</v>
      </c>
      <c r="R2660" t="str">
        <f>MID(N2660,FIND("/",N2660,1)+1,LEN(N2660))</f>
        <v>plays</v>
      </c>
      <c r="S2660" s="10">
        <f>(((J2660/60)/60)/24)+DATE(1970,1,1)+(-5/24)</f>
        <v>41834.745532407404</v>
      </c>
      <c r="T2660" s="10">
        <f>(((I2660/60)/60)/24)+DATE(1970,1,1)+(-5/24)</f>
        <v>41879.745532407404</v>
      </c>
    </row>
    <row r="2661" spans="1:20" ht="43.2" hidden="1" x14ac:dyDescent="0.3">
      <c r="A2661">
        <v>3899</v>
      </c>
      <c r="B2661" s="3" t="s">
        <v>3895</v>
      </c>
      <c r="C2661" s="3" t="s">
        <v>8006</v>
      </c>
      <c r="D2661">
        <v>10000</v>
      </c>
      <c r="E2661">
        <v>125</v>
      </c>
      <c r="F2661" t="s">
        <v>8220</v>
      </c>
      <c r="G2661" t="s">
        <v>8223</v>
      </c>
      <c r="H2661" t="s">
        <v>8245</v>
      </c>
      <c r="I2661">
        <v>1407868561</v>
      </c>
      <c r="J2661">
        <v>1406140561</v>
      </c>
      <c r="K2661" t="b">
        <v>0</v>
      </c>
      <c r="L2661">
        <v>2</v>
      </c>
      <c r="M2661" t="b">
        <v>0</v>
      </c>
      <c r="N2661" t="s">
        <v>8270</v>
      </c>
      <c r="O2661" s="5">
        <f>((E2661/D2661) *100)</f>
        <v>1.25</v>
      </c>
      <c r="P2661" s="6">
        <f>IF(L2661 = 0, 0, E2661/L2661)</f>
        <v>62.5</v>
      </c>
      <c r="Q2661" t="str">
        <f>MID(N2661,1,FIND("/",N2661,1)-1)</f>
        <v>theater</v>
      </c>
      <c r="R2661" t="str">
        <f>MID(N2661,FIND("/",N2661,1)+1,LEN(N2661))</f>
        <v>plays</v>
      </c>
      <c r="S2661" s="10">
        <f>(((J2661/60)/60)/24)+DATE(1970,1,1)+(-5/24)</f>
        <v>41843.566678240735</v>
      </c>
      <c r="T2661" s="10">
        <f>(((I2661/60)/60)/24)+DATE(1970,1,1)+(-5/24)</f>
        <v>41863.566678240735</v>
      </c>
    </row>
    <row r="2662" spans="1:20" ht="43.2" hidden="1" x14ac:dyDescent="0.3">
      <c r="A2662">
        <v>1045</v>
      </c>
      <c r="B2662" s="3" t="s">
        <v>1045</v>
      </c>
      <c r="C2662" s="3" t="s">
        <v>5154</v>
      </c>
      <c r="D2662">
        <v>10000</v>
      </c>
      <c r="E2662">
        <v>266</v>
      </c>
      <c r="F2662" t="s">
        <v>8219</v>
      </c>
      <c r="G2662" t="s">
        <v>8223</v>
      </c>
      <c r="H2662" t="s">
        <v>8245</v>
      </c>
      <c r="I2662">
        <v>1408827550</v>
      </c>
      <c r="J2662">
        <v>1406235550</v>
      </c>
      <c r="K2662" t="b">
        <v>0</v>
      </c>
      <c r="L2662">
        <v>8</v>
      </c>
      <c r="M2662" t="b">
        <v>0</v>
      </c>
      <c r="N2662" t="s">
        <v>8280</v>
      </c>
      <c r="O2662" s="5">
        <f>((E2662/D2662) *100)</f>
        <v>2.6599999999999997</v>
      </c>
      <c r="P2662" s="6">
        <f>IF(L2662 = 0, 0, E2662/L2662)</f>
        <v>33.25</v>
      </c>
      <c r="Q2662" t="str">
        <f>MID(N2662,1,FIND("/",N2662,1)-1)</f>
        <v>journalism</v>
      </c>
      <c r="R2662" t="str">
        <f>MID(N2662,FIND("/",N2662,1)+1,LEN(N2662))</f>
        <v>audio</v>
      </c>
      <c r="S2662" s="10">
        <f>(((J2662/60)/60)/24)+DATE(1970,1,1)+(-5/24)</f>
        <v>41844.666087962964</v>
      </c>
      <c r="T2662" s="10">
        <f>(((I2662/60)/60)/24)+DATE(1970,1,1)+(-5/24)</f>
        <v>41874.666087962964</v>
      </c>
    </row>
    <row r="2663" spans="1:20" ht="43.2" hidden="1" x14ac:dyDescent="0.3">
      <c r="A2663">
        <v>1711</v>
      </c>
      <c r="B2663" s="3" t="s">
        <v>1711</v>
      </c>
      <c r="C2663" s="3" t="s">
        <v>5820</v>
      </c>
      <c r="D2663">
        <v>10000</v>
      </c>
      <c r="E2663">
        <v>1050</v>
      </c>
      <c r="F2663" t="s">
        <v>8220</v>
      </c>
      <c r="G2663" t="s">
        <v>8223</v>
      </c>
      <c r="H2663" t="s">
        <v>8245</v>
      </c>
      <c r="I2663">
        <v>1409585434</v>
      </c>
      <c r="J2663">
        <v>1406907034</v>
      </c>
      <c r="K2663" t="b">
        <v>0</v>
      </c>
      <c r="L2663">
        <v>2</v>
      </c>
      <c r="M2663" t="b">
        <v>0</v>
      </c>
      <c r="N2663" t="s">
        <v>8292</v>
      </c>
      <c r="O2663" s="5">
        <f>((E2663/D2663) *100)</f>
        <v>10.5</v>
      </c>
      <c r="P2663" s="6">
        <f>IF(L2663 = 0, 0, E2663/L2663)</f>
        <v>525</v>
      </c>
      <c r="Q2663" t="str">
        <f>MID(N2663,1,FIND("/",N2663,1)-1)</f>
        <v>music</v>
      </c>
      <c r="R2663" t="str">
        <f>MID(N2663,FIND("/",N2663,1)+1,LEN(N2663))</f>
        <v>faith</v>
      </c>
      <c r="S2663" s="10">
        <f>(((J2663/60)/60)/24)+DATE(1970,1,1)+(-5/24)</f>
        <v>41852.437893518516</v>
      </c>
      <c r="T2663" s="10">
        <f>(((I2663/60)/60)/24)+DATE(1970,1,1)+(-5/24)</f>
        <v>41883.437893518516</v>
      </c>
    </row>
    <row r="2664" spans="1:20" ht="43.2" hidden="1" x14ac:dyDescent="0.3">
      <c r="A2664">
        <v>4017</v>
      </c>
      <c r="B2664" s="3" t="s">
        <v>4012</v>
      </c>
      <c r="C2664" s="3" t="s">
        <v>8121</v>
      </c>
      <c r="D2664">
        <v>10000</v>
      </c>
      <c r="E2664">
        <v>105</v>
      </c>
      <c r="F2664" t="s">
        <v>8220</v>
      </c>
      <c r="G2664" t="s">
        <v>8223</v>
      </c>
      <c r="H2664" t="s">
        <v>8245</v>
      </c>
      <c r="I2664">
        <v>1409846874</v>
      </c>
      <c r="J2664">
        <v>1407254874</v>
      </c>
      <c r="K2664" t="b">
        <v>0</v>
      </c>
      <c r="L2664">
        <v>2</v>
      </c>
      <c r="M2664" t="b">
        <v>0</v>
      </c>
      <c r="N2664" t="s">
        <v>8270</v>
      </c>
      <c r="O2664" s="5">
        <f>((E2664/D2664) *100)</f>
        <v>1.05</v>
      </c>
      <c r="P2664" s="6">
        <f>IF(L2664 = 0, 0, E2664/L2664)</f>
        <v>52.5</v>
      </c>
      <c r="Q2664" t="str">
        <f>MID(N2664,1,FIND("/",N2664,1)-1)</f>
        <v>theater</v>
      </c>
      <c r="R2664" t="str">
        <f>MID(N2664,FIND("/",N2664,1)+1,LEN(N2664))</f>
        <v>plays</v>
      </c>
      <c r="S2664" s="10">
        <f>(((J2664/60)/60)/24)+DATE(1970,1,1)+(-5/24)</f>
        <v>41856.463819444441</v>
      </c>
      <c r="T2664" s="10">
        <f>(((I2664/60)/60)/24)+DATE(1970,1,1)+(-5/24)</f>
        <v>41886.463819444441</v>
      </c>
    </row>
    <row r="2665" spans="1:20" ht="57.6" hidden="1" x14ac:dyDescent="0.3">
      <c r="A2665">
        <v>3053</v>
      </c>
      <c r="B2665" s="3" t="s">
        <v>3052</v>
      </c>
      <c r="C2665" s="3" t="s">
        <v>7162</v>
      </c>
      <c r="D2665">
        <v>10000</v>
      </c>
      <c r="E2665">
        <v>40</v>
      </c>
      <c r="F2665" t="s">
        <v>8220</v>
      </c>
      <c r="G2665" t="s">
        <v>8223</v>
      </c>
      <c r="H2665" t="s">
        <v>8245</v>
      </c>
      <c r="I2665">
        <v>1412222340</v>
      </c>
      <c r="J2665">
        <v>1407781013</v>
      </c>
      <c r="K2665" t="b">
        <v>0</v>
      </c>
      <c r="L2665">
        <v>3</v>
      </c>
      <c r="M2665" t="b">
        <v>0</v>
      </c>
      <c r="N2665" t="s">
        <v>8302</v>
      </c>
      <c r="O2665" s="5">
        <f>((E2665/D2665) *100)</f>
        <v>0.4</v>
      </c>
      <c r="P2665" s="6">
        <f>IF(L2665 = 0, 0, E2665/L2665)</f>
        <v>13.333333333333334</v>
      </c>
      <c r="Q2665" t="str">
        <f>MID(N2665,1,FIND("/",N2665,1)-1)</f>
        <v>theater</v>
      </c>
      <c r="R2665" t="str">
        <f>MID(N2665,FIND("/",N2665,1)+1,LEN(N2665))</f>
        <v>spaces</v>
      </c>
      <c r="S2665" s="10">
        <f>(((J2665/60)/60)/24)+DATE(1970,1,1)+(-5/24)</f>
        <v>41862.553391203699</v>
      </c>
      <c r="T2665" s="10">
        <f>(((I2665/60)/60)/24)+DATE(1970,1,1)+(-5/24)</f>
        <v>41913.957638888889</v>
      </c>
    </row>
    <row r="2666" spans="1:20" ht="43.2" hidden="1" x14ac:dyDescent="0.3">
      <c r="A2666">
        <v>2754</v>
      </c>
      <c r="B2666" s="3" t="s">
        <v>2753</v>
      </c>
      <c r="C2666" s="3" t="s">
        <v>6863</v>
      </c>
      <c r="D2666">
        <v>10000</v>
      </c>
      <c r="E2666">
        <v>0</v>
      </c>
      <c r="F2666" t="s">
        <v>8220</v>
      </c>
      <c r="G2666" t="s">
        <v>8223</v>
      </c>
      <c r="H2666" t="s">
        <v>8245</v>
      </c>
      <c r="I2666">
        <v>1410448551</v>
      </c>
      <c r="J2666">
        <v>1407856551</v>
      </c>
      <c r="K2666" t="b">
        <v>0</v>
      </c>
      <c r="L2666">
        <v>0</v>
      </c>
      <c r="M2666" t="b">
        <v>0</v>
      </c>
      <c r="N2666" t="s">
        <v>8303</v>
      </c>
      <c r="O2666" s="5">
        <f>((E2666/D2666) *100)</f>
        <v>0</v>
      </c>
      <c r="P2666" s="6">
        <f>IF(L2666 = 0, 0, E2666/L2666)</f>
        <v>0</v>
      </c>
      <c r="Q2666" t="str">
        <f>MID(N2666,1,FIND("/",N2666,1)-1)</f>
        <v>publishing</v>
      </c>
      <c r="R2666" t="str">
        <f>MID(N2666,FIND("/",N2666,1)+1,LEN(N2666))</f>
        <v>children's books</v>
      </c>
      <c r="S2666" s="10">
        <f>(((J2666/60)/60)/24)+DATE(1970,1,1)+(-5/24)</f>
        <v>41863.427673611113</v>
      </c>
      <c r="T2666" s="10">
        <f>(((I2666/60)/60)/24)+DATE(1970,1,1)+(-5/24)</f>
        <v>41893.427673611113</v>
      </c>
    </row>
    <row r="2667" spans="1:20" ht="43.2" hidden="1" x14ac:dyDescent="0.3">
      <c r="A2667">
        <v>4059</v>
      </c>
      <c r="B2667" s="3" t="s">
        <v>4054</v>
      </c>
      <c r="C2667" s="3" t="s">
        <v>8162</v>
      </c>
      <c r="D2667">
        <v>10000</v>
      </c>
      <c r="E2667">
        <v>250</v>
      </c>
      <c r="F2667" t="s">
        <v>8220</v>
      </c>
      <c r="G2667" t="s">
        <v>8228</v>
      </c>
      <c r="H2667" t="s">
        <v>8250</v>
      </c>
      <c r="I2667">
        <v>1410836400</v>
      </c>
      <c r="J2667">
        <v>1408116152</v>
      </c>
      <c r="K2667" t="b">
        <v>0</v>
      </c>
      <c r="L2667">
        <v>7</v>
      </c>
      <c r="M2667" t="b">
        <v>0</v>
      </c>
      <c r="N2667" t="s">
        <v>8270</v>
      </c>
      <c r="O2667" s="5">
        <f>((E2667/D2667) *100)</f>
        <v>2.5</v>
      </c>
      <c r="P2667" s="6">
        <f>IF(L2667 = 0, 0, E2667/L2667)</f>
        <v>35.714285714285715</v>
      </c>
      <c r="Q2667" t="str">
        <f>MID(N2667,1,FIND("/",N2667,1)-1)</f>
        <v>theater</v>
      </c>
      <c r="R2667" t="str">
        <f>MID(N2667,FIND("/",N2667,1)+1,LEN(N2667))</f>
        <v>plays</v>
      </c>
      <c r="S2667" s="10">
        <f>(((J2667/60)/60)/24)+DATE(1970,1,1)+(-5/24)</f>
        <v>41866.432314814811</v>
      </c>
      <c r="T2667" s="10">
        <f>(((I2667/60)/60)/24)+DATE(1970,1,1)+(-5/24)</f>
        <v>41897.916666666664</v>
      </c>
    </row>
    <row r="2668" spans="1:20" ht="43.2" hidden="1" x14ac:dyDescent="0.3">
      <c r="A2668">
        <v>3242</v>
      </c>
      <c r="B2668" s="3" t="s">
        <v>3241</v>
      </c>
      <c r="C2668" s="3" t="s">
        <v>7351</v>
      </c>
      <c r="D2668">
        <v>10000</v>
      </c>
      <c r="E2668">
        <v>12730.42</v>
      </c>
      <c r="F2668" t="s">
        <v>8218</v>
      </c>
      <c r="G2668" t="s">
        <v>8223</v>
      </c>
      <c r="H2668" t="s">
        <v>8245</v>
      </c>
      <c r="I2668">
        <v>1411150092</v>
      </c>
      <c r="J2668">
        <v>1408558092</v>
      </c>
      <c r="K2668" t="b">
        <v>1</v>
      </c>
      <c r="L2668">
        <v>183</v>
      </c>
      <c r="M2668" t="b">
        <v>1</v>
      </c>
      <c r="N2668" t="s">
        <v>8270</v>
      </c>
      <c r="O2668" s="5">
        <f>((E2668/D2668) *100)</f>
        <v>127.30419999999999</v>
      </c>
      <c r="P2668" s="6">
        <f>IF(L2668 = 0, 0, E2668/L2668)</f>
        <v>69.56513661202186</v>
      </c>
      <c r="Q2668" t="str">
        <f>MID(N2668,1,FIND("/",N2668,1)-1)</f>
        <v>theater</v>
      </c>
      <c r="R2668" t="str">
        <f>MID(N2668,FIND("/",N2668,1)+1,LEN(N2668))</f>
        <v>plays</v>
      </c>
      <c r="S2668" s="10">
        <f>(((J2668/60)/60)/24)+DATE(1970,1,1)+(-5/24)</f>
        <v>41871.547361111108</v>
      </c>
      <c r="T2668" s="10">
        <f>(((I2668/60)/60)/24)+DATE(1970,1,1)+(-5/24)</f>
        <v>41901.547361111108</v>
      </c>
    </row>
    <row r="2669" spans="1:20" ht="57.6" hidden="1" x14ac:dyDescent="0.3">
      <c r="A2669">
        <v>1959</v>
      </c>
      <c r="B2669" s="3" t="s">
        <v>1959</v>
      </c>
      <c r="C2669" s="3" t="s">
        <v>6068</v>
      </c>
      <c r="D2669">
        <v>10000</v>
      </c>
      <c r="E2669">
        <v>15673.44</v>
      </c>
      <c r="F2669" t="s">
        <v>8218</v>
      </c>
      <c r="G2669" t="s">
        <v>8223</v>
      </c>
      <c r="H2669" t="s">
        <v>8245</v>
      </c>
      <c r="I2669">
        <v>1412121600</v>
      </c>
      <c r="J2669">
        <v>1408565860</v>
      </c>
      <c r="K2669" t="b">
        <v>1</v>
      </c>
      <c r="L2669">
        <v>424</v>
      </c>
      <c r="M2669" t="b">
        <v>1</v>
      </c>
      <c r="N2669" t="s">
        <v>8294</v>
      </c>
      <c r="O2669" s="5">
        <f>((E2669/D2669) *100)</f>
        <v>156.73439999999999</v>
      </c>
      <c r="P2669" s="6">
        <f>IF(L2669 = 0, 0, E2669/L2669)</f>
        <v>36.965660377358489</v>
      </c>
      <c r="Q2669" t="str">
        <f>MID(N2669,1,FIND("/",N2669,1)-1)</f>
        <v>technology</v>
      </c>
      <c r="R2669" t="str">
        <f>MID(N2669,FIND("/",N2669,1)+1,LEN(N2669))</f>
        <v>hardware</v>
      </c>
      <c r="S2669" s="10">
        <f>(((J2669/60)/60)/24)+DATE(1970,1,1)+(-5/24)</f>
        <v>41871.63726851852</v>
      </c>
      <c r="T2669" s="10">
        <f>(((I2669/60)/60)/24)+DATE(1970,1,1)+(-5/24)</f>
        <v>41912.791666666664</v>
      </c>
    </row>
    <row r="2670" spans="1:20" ht="43.2" hidden="1" x14ac:dyDescent="0.3">
      <c r="A2670">
        <v>3173</v>
      </c>
      <c r="B2670" s="3" t="s">
        <v>3172</v>
      </c>
      <c r="C2670" s="3" t="s">
        <v>7282</v>
      </c>
      <c r="D2670">
        <v>10000</v>
      </c>
      <c r="E2670">
        <v>10300</v>
      </c>
      <c r="F2670" t="s">
        <v>8218</v>
      </c>
      <c r="G2670" t="s">
        <v>8223</v>
      </c>
      <c r="H2670" t="s">
        <v>8245</v>
      </c>
      <c r="I2670">
        <v>1411765492</v>
      </c>
      <c r="J2670">
        <v>1409173492</v>
      </c>
      <c r="K2670" t="b">
        <v>1</v>
      </c>
      <c r="L2670">
        <v>74</v>
      </c>
      <c r="M2670" t="b">
        <v>1</v>
      </c>
      <c r="N2670" t="s">
        <v>8270</v>
      </c>
      <c r="O2670" s="5">
        <f>((E2670/D2670) *100)</f>
        <v>103</v>
      </c>
      <c r="P2670" s="6">
        <f>IF(L2670 = 0, 0, E2670/L2670)</f>
        <v>139.18918918918919</v>
      </c>
      <c r="Q2670" t="str">
        <f>MID(N2670,1,FIND("/",N2670,1)-1)</f>
        <v>theater</v>
      </c>
      <c r="R2670" t="str">
        <f>MID(N2670,FIND("/",N2670,1)+1,LEN(N2670))</f>
        <v>plays</v>
      </c>
      <c r="S2670" s="10">
        <f>(((J2670/60)/60)/24)+DATE(1970,1,1)+(-5/24)</f>
        <v>41878.670046296291</v>
      </c>
      <c r="T2670" s="10">
        <f>(((I2670/60)/60)/24)+DATE(1970,1,1)+(-5/24)</f>
        <v>41908.670046296291</v>
      </c>
    </row>
    <row r="2671" spans="1:20" ht="43.2" hidden="1" x14ac:dyDescent="0.3">
      <c r="A2671">
        <v>3524</v>
      </c>
      <c r="B2671" s="3" t="s">
        <v>3522</v>
      </c>
      <c r="C2671" s="3" t="s">
        <v>7633</v>
      </c>
      <c r="D2671">
        <v>10000</v>
      </c>
      <c r="E2671">
        <v>10156</v>
      </c>
      <c r="F2671" t="s">
        <v>8218</v>
      </c>
      <c r="G2671" t="s">
        <v>8223</v>
      </c>
      <c r="H2671" t="s">
        <v>8245</v>
      </c>
      <c r="I2671">
        <v>1410580800</v>
      </c>
      <c r="J2671">
        <v>1409336373</v>
      </c>
      <c r="K2671" t="b">
        <v>0</v>
      </c>
      <c r="L2671">
        <v>74</v>
      </c>
      <c r="M2671" t="b">
        <v>1</v>
      </c>
      <c r="N2671" t="s">
        <v>8270</v>
      </c>
      <c r="O2671" s="5">
        <f>((E2671/D2671) *100)</f>
        <v>101.56</v>
      </c>
      <c r="P2671" s="6">
        <f>IF(L2671 = 0, 0, E2671/L2671)</f>
        <v>137.24324324324326</v>
      </c>
      <c r="Q2671" t="str">
        <f>MID(N2671,1,FIND("/",N2671,1)-1)</f>
        <v>theater</v>
      </c>
      <c r="R2671" t="str">
        <f>MID(N2671,FIND("/",N2671,1)+1,LEN(N2671))</f>
        <v>plays</v>
      </c>
      <c r="S2671" s="10">
        <f>(((J2671/60)/60)/24)+DATE(1970,1,1)+(-5/24)</f>
        <v>41880.555243055554</v>
      </c>
      <c r="T2671" s="10">
        <f>(((I2671/60)/60)/24)+DATE(1970,1,1)+(-5/24)</f>
        <v>41894.958333333328</v>
      </c>
    </row>
    <row r="2672" spans="1:20" ht="43.2" hidden="1" x14ac:dyDescent="0.3">
      <c r="A2672">
        <v>352</v>
      </c>
      <c r="B2672" s="3" t="s">
        <v>352</v>
      </c>
      <c r="C2672" s="3" t="s">
        <v>4461</v>
      </c>
      <c r="D2672">
        <v>10000</v>
      </c>
      <c r="E2672">
        <v>11656</v>
      </c>
      <c r="F2672" t="s">
        <v>8218</v>
      </c>
      <c r="G2672" t="s">
        <v>8223</v>
      </c>
      <c r="H2672" t="s">
        <v>8245</v>
      </c>
      <c r="I2672">
        <v>1412740868</v>
      </c>
      <c r="J2672">
        <v>1410148868</v>
      </c>
      <c r="K2672" t="b">
        <v>1</v>
      </c>
      <c r="L2672">
        <v>286</v>
      </c>
      <c r="M2672" t="b">
        <v>1</v>
      </c>
      <c r="N2672" t="s">
        <v>8268</v>
      </c>
      <c r="O2672" s="5">
        <f>((E2672/D2672) *100)</f>
        <v>116.56</v>
      </c>
      <c r="P2672" s="6">
        <f>IF(L2672 = 0, 0, E2672/L2672)</f>
        <v>40.755244755244753</v>
      </c>
      <c r="Q2672" t="str">
        <f>MID(N2672,1,FIND("/",N2672,1)-1)</f>
        <v>film &amp; video</v>
      </c>
      <c r="R2672" t="str">
        <f>MID(N2672,FIND("/",N2672,1)+1,LEN(N2672))</f>
        <v>documentary</v>
      </c>
      <c r="S2672" s="10">
        <f>(((J2672/60)/60)/24)+DATE(1970,1,1)+(-5/24)</f>
        <v>41889.959120370368</v>
      </c>
      <c r="T2672" s="10">
        <f>(((I2672/60)/60)/24)+DATE(1970,1,1)+(-5/24)</f>
        <v>41919.959120370368</v>
      </c>
    </row>
    <row r="2673" spans="1:20" ht="28.8" hidden="1" x14ac:dyDescent="0.3">
      <c r="A2673">
        <v>4035</v>
      </c>
      <c r="B2673" s="3" t="s">
        <v>4030</v>
      </c>
      <c r="C2673" s="3" t="s">
        <v>8139</v>
      </c>
      <c r="D2673">
        <v>10000</v>
      </c>
      <c r="E2673">
        <v>3685</v>
      </c>
      <c r="F2673" t="s">
        <v>8220</v>
      </c>
      <c r="G2673" t="s">
        <v>8223</v>
      </c>
      <c r="H2673" t="s">
        <v>8245</v>
      </c>
      <c r="I2673">
        <v>1413925887</v>
      </c>
      <c r="J2673">
        <v>1411333887</v>
      </c>
      <c r="K2673" t="b">
        <v>0</v>
      </c>
      <c r="L2673">
        <v>25</v>
      </c>
      <c r="M2673" t="b">
        <v>0</v>
      </c>
      <c r="N2673" t="s">
        <v>8270</v>
      </c>
      <c r="O2673" s="5">
        <f>((E2673/D2673) *100)</f>
        <v>36.85</v>
      </c>
      <c r="P2673" s="6">
        <f>IF(L2673 = 0, 0, E2673/L2673)</f>
        <v>147.4</v>
      </c>
      <c r="Q2673" t="str">
        <f>MID(N2673,1,FIND("/",N2673,1)-1)</f>
        <v>theater</v>
      </c>
      <c r="R2673" t="str">
        <f>MID(N2673,FIND("/",N2673,1)+1,LEN(N2673))</f>
        <v>plays</v>
      </c>
      <c r="S2673" s="10">
        <f>(((J2673/60)/60)/24)+DATE(1970,1,1)+(-5/24)</f>
        <v>41903.674618055549</v>
      </c>
      <c r="T2673" s="10">
        <f>(((I2673/60)/60)/24)+DATE(1970,1,1)+(-5/24)</f>
        <v>41933.674618055549</v>
      </c>
    </row>
    <row r="2674" spans="1:20" ht="43.2" hidden="1" x14ac:dyDescent="0.3">
      <c r="A2674">
        <v>1157</v>
      </c>
      <c r="B2674" s="3" t="s">
        <v>1157</v>
      </c>
      <c r="C2674" s="3" t="s">
        <v>5266</v>
      </c>
      <c r="D2674">
        <v>10000</v>
      </c>
      <c r="E2674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8283</v>
      </c>
      <c r="O2674" s="5">
        <f>((E2674/D2674) *100)</f>
        <v>1.51</v>
      </c>
      <c r="P2674" s="6">
        <f>IF(L2674 = 0, 0, E2674/L2674)</f>
        <v>50.333333333333336</v>
      </c>
      <c r="Q2674" t="str">
        <f>MID(N2674,1,FIND("/",N2674,1)-1)</f>
        <v>food</v>
      </c>
      <c r="R2674" t="str">
        <f>MID(N2674,FIND("/",N2674,1)+1,LEN(N2674))</f>
        <v>food trucks</v>
      </c>
      <c r="S2674" s="10">
        <f>(((J2674/60)/60)/24)+DATE(1970,1,1)+(-5/24)</f>
        <v>41918.419907407406</v>
      </c>
      <c r="T2674" s="10">
        <f>(((I2674/60)/60)/24)+DATE(1970,1,1)+(-5/24)</f>
        <v>41978.461574074077</v>
      </c>
    </row>
    <row r="2675" spans="1:20" ht="57.6" hidden="1" x14ac:dyDescent="0.3">
      <c r="A2675">
        <v>980</v>
      </c>
      <c r="B2675" s="3" t="s">
        <v>980</v>
      </c>
      <c r="C2675" s="3" t="s">
        <v>5089</v>
      </c>
      <c r="D2675">
        <v>10000</v>
      </c>
      <c r="E2675">
        <v>1486</v>
      </c>
      <c r="F2675" t="s">
        <v>8220</v>
      </c>
      <c r="G2675" t="s">
        <v>8223</v>
      </c>
      <c r="H2675" t="s">
        <v>8245</v>
      </c>
      <c r="I2675">
        <v>1417387322</v>
      </c>
      <c r="J2675">
        <v>1413495722</v>
      </c>
      <c r="K2675" t="b">
        <v>0</v>
      </c>
      <c r="L2675">
        <v>31</v>
      </c>
      <c r="M2675" t="b">
        <v>0</v>
      </c>
      <c r="N2675" t="s">
        <v>8272</v>
      </c>
      <c r="O2675" s="5">
        <f>((E2675/D2675) *100)</f>
        <v>14.860000000000001</v>
      </c>
      <c r="P2675" s="6">
        <f>IF(L2675 = 0, 0, E2675/L2675)</f>
        <v>47.935483870967744</v>
      </c>
      <c r="Q2675" t="str">
        <f>MID(N2675,1,FIND("/",N2675,1)-1)</f>
        <v>technology</v>
      </c>
      <c r="R2675" t="str">
        <f>MID(N2675,FIND("/",N2675,1)+1,LEN(N2675))</f>
        <v>wearables</v>
      </c>
      <c r="S2675" s="10">
        <f>(((J2675/60)/60)/24)+DATE(1970,1,1)+(-5/24)</f>
        <v>41928.695856481478</v>
      </c>
      <c r="T2675" s="10">
        <f>(((I2675/60)/60)/24)+DATE(1970,1,1)+(-5/24)</f>
        <v>41973.737523148149</v>
      </c>
    </row>
    <row r="2676" spans="1:20" ht="43.2" hidden="1" x14ac:dyDescent="0.3">
      <c r="A2676">
        <v>3358</v>
      </c>
      <c r="B2676" s="3" t="s">
        <v>3356</v>
      </c>
      <c r="C2676" s="3" t="s">
        <v>7467</v>
      </c>
      <c r="D2676">
        <v>10000</v>
      </c>
      <c r="E2676">
        <v>10299</v>
      </c>
      <c r="F2676" t="s">
        <v>8218</v>
      </c>
      <c r="G2676" t="s">
        <v>8223</v>
      </c>
      <c r="H2676" t="s">
        <v>8245</v>
      </c>
      <c r="I2676">
        <v>1416385679</v>
      </c>
      <c r="J2676">
        <v>1413790079</v>
      </c>
      <c r="K2676" t="b">
        <v>0</v>
      </c>
      <c r="L2676">
        <v>162</v>
      </c>
      <c r="M2676" t="b">
        <v>1</v>
      </c>
      <c r="N2676" t="s">
        <v>8270</v>
      </c>
      <c r="O2676" s="5">
        <f>((E2676/D2676) *100)</f>
        <v>102.99000000000001</v>
      </c>
      <c r="P2676" s="6">
        <f>IF(L2676 = 0, 0, E2676/L2676)</f>
        <v>63.574074074074076</v>
      </c>
      <c r="Q2676" t="str">
        <f>MID(N2676,1,FIND("/",N2676,1)-1)</f>
        <v>theater</v>
      </c>
      <c r="R2676" t="str">
        <f>MID(N2676,FIND("/",N2676,1)+1,LEN(N2676))</f>
        <v>plays</v>
      </c>
      <c r="S2676" s="10">
        <f>(((J2676/60)/60)/24)+DATE(1970,1,1)+(-5/24)</f>
        <v>41932.102766203701</v>
      </c>
      <c r="T2676" s="10">
        <f>(((I2676/60)/60)/24)+DATE(1970,1,1)+(-5/24)</f>
        <v>41962.144432870373</v>
      </c>
    </row>
    <row r="2677" spans="1:20" ht="43.2" hidden="1" x14ac:dyDescent="0.3">
      <c r="A2677">
        <v>58</v>
      </c>
      <c r="B2677" s="3" t="s">
        <v>60</v>
      </c>
      <c r="C2677" s="3" t="s">
        <v>4168</v>
      </c>
      <c r="D2677">
        <v>10000</v>
      </c>
      <c r="E2677">
        <v>10291</v>
      </c>
      <c r="F2677" t="s">
        <v>8218</v>
      </c>
      <c r="G2677" t="s">
        <v>8223</v>
      </c>
      <c r="H2677" t="s">
        <v>8245</v>
      </c>
      <c r="I2677">
        <v>1416423172</v>
      </c>
      <c r="J2677">
        <v>1413827572</v>
      </c>
      <c r="K2677" t="b">
        <v>0</v>
      </c>
      <c r="L2677">
        <v>75</v>
      </c>
      <c r="M2677" t="b">
        <v>1</v>
      </c>
      <c r="N2677" t="s">
        <v>8264</v>
      </c>
      <c r="O2677" s="5">
        <f>((E2677/D2677) *100)</f>
        <v>102.91</v>
      </c>
      <c r="P2677" s="6">
        <f>IF(L2677 = 0, 0, E2677/L2677)</f>
        <v>137.21333333333334</v>
      </c>
      <c r="Q2677" t="str">
        <f>MID(N2677,1,FIND("/",N2677,1)-1)</f>
        <v>film &amp; video</v>
      </c>
      <c r="R2677" t="str">
        <f>MID(N2677,FIND("/",N2677,1)+1,LEN(N2677))</f>
        <v>television</v>
      </c>
      <c r="S2677" s="10">
        <f>(((J2677/60)/60)/24)+DATE(1970,1,1)+(-5/24)</f>
        <v>41932.536712962959</v>
      </c>
      <c r="T2677" s="10">
        <f>(((I2677/60)/60)/24)+DATE(1970,1,1)+(-5/24)</f>
        <v>41962.578379629624</v>
      </c>
    </row>
    <row r="2678" spans="1:20" ht="43.2" hidden="1" x14ac:dyDescent="0.3">
      <c r="A2678">
        <v>454</v>
      </c>
      <c r="B2678" s="3" t="s">
        <v>454</v>
      </c>
      <c r="C2678" s="3" t="s">
        <v>4563</v>
      </c>
      <c r="D2678">
        <v>10000</v>
      </c>
      <c r="E2678">
        <v>82</v>
      </c>
      <c r="F2678" t="s">
        <v>8220</v>
      </c>
      <c r="G2678" t="s">
        <v>8223</v>
      </c>
      <c r="H2678" t="s">
        <v>8245</v>
      </c>
      <c r="I2678">
        <v>1417007640</v>
      </c>
      <c r="J2678">
        <v>1414343571</v>
      </c>
      <c r="K2678" t="b">
        <v>0</v>
      </c>
      <c r="L2678">
        <v>5</v>
      </c>
      <c r="M2678" t="b">
        <v>0</v>
      </c>
      <c r="N2678" t="s">
        <v>8269</v>
      </c>
      <c r="O2678" s="5">
        <f>((E2678/D2678) *100)</f>
        <v>0.82000000000000006</v>
      </c>
      <c r="P2678" s="6">
        <f>IF(L2678 = 0, 0, E2678/L2678)</f>
        <v>16.399999999999999</v>
      </c>
      <c r="Q2678" t="str">
        <f>MID(N2678,1,FIND("/",N2678,1)-1)</f>
        <v>film &amp; video</v>
      </c>
      <c r="R2678" t="str">
        <f>MID(N2678,FIND("/",N2678,1)+1,LEN(N2678))</f>
        <v>animation</v>
      </c>
      <c r="S2678" s="10">
        <f>(((J2678/60)/60)/24)+DATE(1970,1,1)+(-5/24)</f>
        <v>41938.508923611109</v>
      </c>
      <c r="T2678" s="10">
        <f>(((I2678/60)/60)/24)+DATE(1970,1,1)+(-5/24)</f>
        <v>41969.343055555553</v>
      </c>
    </row>
    <row r="2679" spans="1:20" ht="43.2" hidden="1" x14ac:dyDescent="0.3">
      <c r="A2679">
        <v>2449</v>
      </c>
      <c r="B2679" s="3" t="s">
        <v>2449</v>
      </c>
      <c r="C2679" s="3" t="s">
        <v>6558</v>
      </c>
      <c r="D2679">
        <v>10000</v>
      </c>
      <c r="E2679">
        <v>10800</v>
      </c>
      <c r="F2679" t="s">
        <v>8218</v>
      </c>
      <c r="G2679" t="s">
        <v>8223</v>
      </c>
      <c r="H2679" t="s">
        <v>8245</v>
      </c>
      <c r="I2679">
        <v>1417321515</v>
      </c>
      <c r="J2679">
        <v>1414725915</v>
      </c>
      <c r="K2679" t="b">
        <v>0</v>
      </c>
      <c r="L2679">
        <v>120</v>
      </c>
      <c r="M2679" t="b">
        <v>1</v>
      </c>
      <c r="N2679" t="s">
        <v>8297</v>
      </c>
      <c r="O2679" s="5">
        <f>((E2679/D2679) *100)</f>
        <v>108</v>
      </c>
      <c r="P2679" s="6">
        <f>IF(L2679 = 0, 0, E2679/L2679)</f>
        <v>90</v>
      </c>
      <c r="Q2679" t="str">
        <f>MID(N2679,1,FIND("/",N2679,1)-1)</f>
        <v>food</v>
      </c>
      <c r="R2679" t="str">
        <f>MID(N2679,FIND("/",N2679,1)+1,LEN(N2679))</f>
        <v>small batch</v>
      </c>
      <c r="S2679" s="10">
        <f>(((J2679/60)/60)/24)+DATE(1970,1,1)+(-5/24)</f>
        <v>41942.934201388889</v>
      </c>
      <c r="T2679" s="10">
        <f>(((I2679/60)/60)/24)+DATE(1970,1,1)+(-5/24)</f>
        <v>41972.975868055553</v>
      </c>
    </row>
    <row r="2680" spans="1:20" ht="43.2" hidden="1" x14ac:dyDescent="0.3">
      <c r="A2680">
        <v>995</v>
      </c>
      <c r="B2680" s="3" t="s">
        <v>995</v>
      </c>
      <c r="C2680" s="3" t="s">
        <v>5104</v>
      </c>
      <c r="D2680">
        <v>10000</v>
      </c>
      <c r="E2680">
        <v>726</v>
      </c>
      <c r="F2680" t="s">
        <v>8220</v>
      </c>
      <c r="G2680" t="s">
        <v>8223</v>
      </c>
      <c r="H2680" t="s">
        <v>8245</v>
      </c>
      <c r="I2680">
        <v>1417276800</v>
      </c>
      <c r="J2680">
        <v>1415140480</v>
      </c>
      <c r="K2680" t="b">
        <v>0</v>
      </c>
      <c r="L2680">
        <v>9</v>
      </c>
      <c r="M2680" t="b">
        <v>0</v>
      </c>
      <c r="N2680" t="s">
        <v>8272</v>
      </c>
      <c r="O2680" s="5">
        <f>((E2680/D2680) *100)</f>
        <v>7.26</v>
      </c>
      <c r="P2680" s="6">
        <f>IF(L2680 = 0, 0, E2680/L2680)</f>
        <v>80.666666666666671</v>
      </c>
      <c r="Q2680" t="str">
        <f>MID(N2680,1,FIND("/",N2680,1)-1)</f>
        <v>technology</v>
      </c>
      <c r="R2680" t="str">
        <f>MID(N2680,FIND("/",N2680,1)+1,LEN(N2680))</f>
        <v>wearables</v>
      </c>
      <c r="S2680" s="10">
        <f>(((J2680/60)/60)/24)+DATE(1970,1,1)+(-5/24)</f>
        <v>41947.732407407406</v>
      </c>
      <c r="T2680" s="10">
        <f>(((I2680/60)/60)/24)+DATE(1970,1,1)+(-5/24)</f>
        <v>41972.458333333336</v>
      </c>
    </row>
    <row r="2681" spans="1:20" hidden="1" x14ac:dyDescent="0.3">
      <c r="A2681">
        <v>3886</v>
      </c>
      <c r="B2681" s="3" t="s">
        <v>3882</v>
      </c>
      <c r="C2681" s="3">
        <v>1</v>
      </c>
      <c r="D2681">
        <v>10000</v>
      </c>
      <c r="E2681">
        <v>0</v>
      </c>
      <c r="F2681" t="s">
        <v>8219</v>
      </c>
      <c r="G2681" t="s">
        <v>8225</v>
      </c>
      <c r="H2681" t="s">
        <v>8247</v>
      </c>
      <c r="I2681">
        <v>1418275702</v>
      </c>
      <c r="J2681">
        <v>1415683702</v>
      </c>
      <c r="K2681" t="b">
        <v>0</v>
      </c>
      <c r="L2681">
        <v>0</v>
      </c>
      <c r="M2681" t="b">
        <v>0</v>
      </c>
      <c r="N2681" t="s">
        <v>8304</v>
      </c>
      <c r="O2681" s="5">
        <f>((E2681/D2681) *100)</f>
        <v>0</v>
      </c>
      <c r="P2681" s="6">
        <f>IF(L2681 = 0, 0, E2681/L2681)</f>
        <v>0</v>
      </c>
      <c r="Q2681" t="str">
        <f>MID(N2681,1,FIND("/",N2681,1)-1)</f>
        <v>theater</v>
      </c>
      <c r="R2681" t="str">
        <f>MID(N2681,FIND("/",N2681,1)+1,LEN(N2681))</f>
        <v>musical</v>
      </c>
      <c r="S2681" s="10">
        <f>(((J2681/60)/60)/24)+DATE(1970,1,1)+(-5/24)</f>
        <v>41954.019699074073</v>
      </c>
      <c r="T2681" s="10">
        <f>(((I2681/60)/60)/24)+DATE(1970,1,1)+(-5/24)</f>
        <v>41984.019699074073</v>
      </c>
    </row>
    <row r="2682" spans="1:20" ht="28.8" hidden="1" x14ac:dyDescent="0.3">
      <c r="A2682">
        <v>1014</v>
      </c>
      <c r="B2682" s="3" t="s">
        <v>1014</v>
      </c>
      <c r="C2682" s="3" t="s">
        <v>5123</v>
      </c>
      <c r="D2682">
        <v>10000</v>
      </c>
      <c r="E2682">
        <v>3060</v>
      </c>
      <c r="F2682" t="s">
        <v>8219</v>
      </c>
      <c r="G2682" t="s">
        <v>8223</v>
      </c>
      <c r="H2682" t="s">
        <v>8245</v>
      </c>
      <c r="I2682">
        <v>1420070615</v>
      </c>
      <c r="J2682">
        <v>1415750615</v>
      </c>
      <c r="K2682" t="b">
        <v>0</v>
      </c>
      <c r="L2682">
        <v>16</v>
      </c>
      <c r="M2682" t="b">
        <v>0</v>
      </c>
      <c r="N2682" t="s">
        <v>8272</v>
      </c>
      <c r="O2682" s="5">
        <f>((E2682/D2682) *100)</f>
        <v>30.599999999999998</v>
      </c>
      <c r="P2682" s="6">
        <f>IF(L2682 = 0, 0, E2682/L2682)</f>
        <v>191.25</v>
      </c>
      <c r="Q2682" t="str">
        <f>MID(N2682,1,FIND("/",N2682,1)-1)</f>
        <v>technology</v>
      </c>
      <c r="R2682" t="str">
        <f>MID(N2682,FIND("/",N2682,1)+1,LEN(N2682))</f>
        <v>wearables</v>
      </c>
      <c r="S2682" s="10">
        <f>(((J2682/60)/60)/24)+DATE(1970,1,1)+(-5/24)</f>
        <v>41954.79415509259</v>
      </c>
      <c r="T2682" s="10">
        <f>(((I2682/60)/60)/24)+DATE(1970,1,1)+(-5/24)</f>
        <v>42004.79415509259</v>
      </c>
    </row>
    <row r="2683" spans="1:20" ht="43.2" hidden="1" x14ac:dyDescent="0.3">
      <c r="A2683">
        <v>149</v>
      </c>
      <c r="B2683" s="3" t="s">
        <v>150</v>
      </c>
      <c r="C2683" s="3" t="s">
        <v>4258</v>
      </c>
      <c r="D2683">
        <v>10000</v>
      </c>
      <c r="E2683">
        <v>92</v>
      </c>
      <c r="F2683" t="s">
        <v>8219</v>
      </c>
      <c r="G2683" t="s">
        <v>8223</v>
      </c>
      <c r="H2683" t="s">
        <v>8245</v>
      </c>
      <c r="I2683">
        <v>1419494400</v>
      </c>
      <c r="J2683">
        <v>1416888470</v>
      </c>
      <c r="K2683" t="b">
        <v>0</v>
      </c>
      <c r="L2683">
        <v>6</v>
      </c>
      <c r="M2683" t="b">
        <v>0</v>
      </c>
      <c r="N2683" t="s">
        <v>8266</v>
      </c>
      <c r="O2683" s="5">
        <f>((E2683/D2683) *100)</f>
        <v>0.91999999999999993</v>
      </c>
      <c r="P2683" s="6">
        <f>IF(L2683 = 0, 0, E2683/L2683)</f>
        <v>15.333333333333334</v>
      </c>
      <c r="Q2683" t="str">
        <f>MID(N2683,1,FIND("/",N2683,1)-1)</f>
        <v>film &amp; video</v>
      </c>
      <c r="R2683" t="str">
        <f>MID(N2683,FIND("/",N2683,1)+1,LEN(N2683))</f>
        <v>science fiction</v>
      </c>
      <c r="S2683" s="10">
        <f>(((J2683/60)/60)/24)+DATE(1970,1,1)+(-5/24)</f>
        <v>41967.963773148142</v>
      </c>
      <c r="T2683" s="10">
        <f>(((I2683/60)/60)/24)+DATE(1970,1,1)+(-5/24)</f>
        <v>41998.124999999993</v>
      </c>
    </row>
    <row r="2684" spans="1:20" ht="43.2" hidden="1" x14ac:dyDescent="0.3">
      <c r="A2684">
        <v>601</v>
      </c>
      <c r="B2684" s="3" t="s">
        <v>601</v>
      </c>
      <c r="C2684" s="3" t="s">
        <v>4710</v>
      </c>
      <c r="D2684">
        <v>10000</v>
      </c>
      <c r="E2684">
        <v>140</v>
      </c>
      <c r="F2684" t="s">
        <v>8219</v>
      </c>
      <c r="G2684" t="s">
        <v>8228</v>
      </c>
      <c r="H2684" t="s">
        <v>8250</v>
      </c>
      <c r="I2684">
        <v>1419626139</v>
      </c>
      <c r="J2684">
        <v>1417034139</v>
      </c>
      <c r="K2684" t="b">
        <v>0</v>
      </c>
      <c r="L2684">
        <v>6</v>
      </c>
      <c r="M2684" t="b">
        <v>0</v>
      </c>
      <c r="N2684" t="s">
        <v>8271</v>
      </c>
      <c r="O2684" s="5">
        <f>((E2684/D2684) *100)</f>
        <v>1.4000000000000001</v>
      </c>
      <c r="P2684" s="6">
        <f>IF(L2684 = 0, 0, E2684/L2684)</f>
        <v>23.333333333333332</v>
      </c>
      <c r="Q2684" t="str">
        <f>MID(N2684,1,FIND("/",N2684,1)-1)</f>
        <v>technology</v>
      </c>
      <c r="R2684" t="str">
        <f>MID(N2684,FIND("/",N2684,1)+1,LEN(N2684))</f>
        <v>web</v>
      </c>
      <c r="S2684" s="10">
        <f>(((J2684/60)/60)/24)+DATE(1970,1,1)+(-5/24)</f>
        <v>41969.64975694444</v>
      </c>
      <c r="T2684" s="10">
        <f>(((I2684/60)/60)/24)+DATE(1970,1,1)+(-5/24)</f>
        <v>41999.64975694444</v>
      </c>
    </row>
    <row r="2685" spans="1:20" ht="43.2" hidden="1" x14ac:dyDescent="0.3">
      <c r="A2685">
        <v>2871</v>
      </c>
      <c r="B2685" s="3" t="s">
        <v>2870</v>
      </c>
      <c r="C2685" s="3" t="s">
        <v>6980</v>
      </c>
      <c r="D2685">
        <v>10000</v>
      </c>
      <c r="E2685">
        <v>467</v>
      </c>
      <c r="F2685" t="s">
        <v>8220</v>
      </c>
      <c r="G2685" t="s">
        <v>8223</v>
      </c>
      <c r="H2685" t="s">
        <v>8245</v>
      </c>
      <c r="I2685">
        <v>1419183813</v>
      </c>
      <c r="J2685">
        <v>1417455813</v>
      </c>
      <c r="K2685" t="b">
        <v>0</v>
      </c>
      <c r="L2685">
        <v>13</v>
      </c>
      <c r="M2685" t="b">
        <v>0</v>
      </c>
      <c r="N2685" t="s">
        <v>8270</v>
      </c>
      <c r="O2685" s="5">
        <f>((E2685/D2685) *100)</f>
        <v>4.67</v>
      </c>
      <c r="P2685" s="6">
        <f>IF(L2685 = 0, 0, E2685/L2685)</f>
        <v>35.92307692307692</v>
      </c>
      <c r="Q2685" t="str">
        <f>MID(N2685,1,FIND("/",N2685,1)-1)</f>
        <v>theater</v>
      </c>
      <c r="R2685" t="str">
        <f>MID(N2685,FIND("/",N2685,1)+1,LEN(N2685))</f>
        <v>plays</v>
      </c>
      <c r="S2685" s="10">
        <f>(((J2685/60)/60)/24)+DATE(1970,1,1)+(-5/24)</f>
        <v>41974.530243055553</v>
      </c>
      <c r="T2685" s="10">
        <f>(((I2685/60)/60)/24)+DATE(1970,1,1)+(-5/24)</f>
        <v>41994.530243055553</v>
      </c>
    </row>
    <row r="2686" spans="1:20" ht="43.2" hidden="1" x14ac:dyDescent="0.3">
      <c r="A2686">
        <v>567</v>
      </c>
      <c r="B2686" s="3" t="s">
        <v>567</v>
      </c>
      <c r="C2686" s="3" t="s">
        <v>4676</v>
      </c>
      <c r="D2686">
        <v>10000</v>
      </c>
      <c r="E2686">
        <v>0</v>
      </c>
      <c r="F2686" t="s">
        <v>8220</v>
      </c>
      <c r="G2686" t="s">
        <v>8223</v>
      </c>
      <c r="H2686" t="s">
        <v>8245</v>
      </c>
      <c r="I2686">
        <v>1420143194</v>
      </c>
      <c r="J2686">
        <v>1417551194</v>
      </c>
      <c r="K2686" t="b">
        <v>0</v>
      </c>
      <c r="L2686">
        <v>0</v>
      </c>
      <c r="M2686" t="b">
        <v>0</v>
      </c>
      <c r="N2686" t="s">
        <v>8271</v>
      </c>
      <c r="O2686" s="5">
        <f>((E2686/D2686) *100)</f>
        <v>0</v>
      </c>
      <c r="P2686" s="6">
        <f>IF(L2686 = 0, 0, E2686/L2686)</f>
        <v>0</v>
      </c>
      <c r="Q2686" t="str">
        <f>MID(N2686,1,FIND("/",N2686,1)-1)</f>
        <v>technology</v>
      </c>
      <c r="R2686" t="str">
        <f>MID(N2686,FIND("/",N2686,1)+1,LEN(N2686))</f>
        <v>web</v>
      </c>
      <c r="S2686" s="10">
        <f>(((J2686/60)/60)/24)+DATE(1970,1,1)+(-5/24)</f>
        <v>41975.634189814817</v>
      </c>
      <c r="T2686" s="10">
        <f>(((I2686/60)/60)/24)+DATE(1970,1,1)+(-5/24)</f>
        <v>42005.634189814817</v>
      </c>
    </row>
    <row r="2687" spans="1:20" ht="43.2" hidden="1" x14ac:dyDescent="0.3">
      <c r="A2687">
        <v>2539</v>
      </c>
      <c r="B2687" s="3" t="s">
        <v>2538</v>
      </c>
      <c r="C2687" s="3" t="s">
        <v>6648</v>
      </c>
      <c r="D2687">
        <v>10000</v>
      </c>
      <c r="E2687">
        <v>10025</v>
      </c>
      <c r="F2687" t="s">
        <v>8218</v>
      </c>
      <c r="G2687" t="s">
        <v>8223</v>
      </c>
      <c r="H2687" t="s">
        <v>8245</v>
      </c>
      <c r="I2687">
        <v>1422913152</v>
      </c>
      <c r="J2687">
        <v>1417729152</v>
      </c>
      <c r="K2687" t="b">
        <v>0</v>
      </c>
      <c r="L2687">
        <v>59</v>
      </c>
      <c r="M2687" t="b">
        <v>1</v>
      </c>
      <c r="N2687" t="s">
        <v>8299</v>
      </c>
      <c r="O2687" s="5">
        <f>((E2687/D2687) *100)</f>
        <v>100.25</v>
      </c>
      <c r="P2687" s="6">
        <f>IF(L2687 = 0, 0, E2687/L2687)</f>
        <v>169.91525423728814</v>
      </c>
      <c r="Q2687" t="str">
        <f>MID(N2687,1,FIND("/",N2687,1)-1)</f>
        <v>music</v>
      </c>
      <c r="R2687" t="str">
        <f>MID(N2687,FIND("/",N2687,1)+1,LEN(N2687))</f>
        <v>classical music</v>
      </c>
      <c r="S2687" s="10">
        <f>(((J2687/60)/60)/24)+DATE(1970,1,1)+(-5/24)</f>
        <v>41977.693888888891</v>
      </c>
      <c r="T2687" s="10">
        <f>(((I2687/60)/60)/24)+DATE(1970,1,1)+(-5/24)</f>
        <v>42037.693888888891</v>
      </c>
    </row>
    <row r="2688" spans="1:20" ht="43.2" hidden="1" x14ac:dyDescent="0.3">
      <c r="A2688">
        <v>2612</v>
      </c>
      <c r="B2688" s="3" t="s">
        <v>2611</v>
      </c>
      <c r="C2688" s="3" t="s">
        <v>6721</v>
      </c>
      <c r="D2688">
        <v>10000</v>
      </c>
      <c r="E2688">
        <v>17176.13</v>
      </c>
      <c r="F2688" t="s">
        <v>8218</v>
      </c>
      <c r="G2688" t="s">
        <v>8223</v>
      </c>
      <c r="H2688" t="s">
        <v>8245</v>
      </c>
      <c r="I2688">
        <v>1420773970</v>
      </c>
      <c r="J2688">
        <v>1418095570</v>
      </c>
      <c r="K2688" t="b">
        <v>1</v>
      </c>
      <c r="L2688">
        <v>294</v>
      </c>
      <c r="M2688" t="b">
        <v>1</v>
      </c>
      <c r="N2688" t="s">
        <v>8300</v>
      </c>
      <c r="O2688" s="5">
        <f>((E2688/D2688) *100)</f>
        <v>171.76130000000001</v>
      </c>
      <c r="P2688" s="6">
        <f>IF(L2688 = 0, 0, E2688/L2688)</f>
        <v>58.422210884353746</v>
      </c>
      <c r="Q2688" t="str">
        <f>MID(N2688,1,FIND("/",N2688,1)-1)</f>
        <v>technology</v>
      </c>
      <c r="R2688" t="str">
        <f>MID(N2688,FIND("/",N2688,1)+1,LEN(N2688))</f>
        <v>space exploration</v>
      </c>
      <c r="S2688" s="10">
        <f>(((J2688/60)/60)/24)+DATE(1970,1,1)+(-5/24)</f>
        <v>41981.934837962959</v>
      </c>
      <c r="T2688" s="10">
        <f>(((I2688/60)/60)/24)+DATE(1970,1,1)+(-5/24)</f>
        <v>42012.934837962959</v>
      </c>
    </row>
    <row r="2689" spans="1:20" ht="28.8" hidden="1" x14ac:dyDescent="0.3">
      <c r="A2689">
        <v>1834</v>
      </c>
      <c r="B2689" s="3" t="s">
        <v>1834</v>
      </c>
      <c r="C2689" s="3" t="s">
        <v>5943</v>
      </c>
      <c r="D2689">
        <v>10000</v>
      </c>
      <c r="E2689">
        <v>11805</v>
      </c>
      <c r="F2689" t="s">
        <v>8218</v>
      </c>
      <c r="G2689" t="s">
        <v>8223</v>
      </c>
      <c r="H2689" t="s">
        <v>8245</v>
      </c>
      <c r="I2689">
        <v>1422140895</v>
      </c>
      <c r="J2689">
        <v>1418684895</v>
      </c>
      <c r="K2689" t="b">
        <v>0</v>
      </c>
      <c r="L2689">
        <v>90</v>
      </c>
      <c r="M2689" t="b">
        <v>1</v>
      </c>
      <c r="N2689" t="s">
        <v>8275</v>
      </c>
      <c r="O2689" s="5">
        <f>((E2689/D2689) *100)</f>
        <v>118.05000000000001</v>
      </c>
      <c r="P2689" s="6">
        <f>IF(L2689 = 0, 0, E2689/L2689)</f>
        <v>131.16666666666666</v>
      </c>
      <c r="Q2689" t="str">
        <f>MID(N2689,1,FIND("/",N2689,1)-1)</f>
        <v>music</v>
      </c>
      <c r="R2689" t="str">
        <f>MID(N2689,FIND("/",N2689,1)+1,LEN(N2689))</f>
        <v>rock</v>
      </c>
      <c r="S2689" s="10">
        <f>(((J2689/60)/60)/24)+DATE(1970,1,1)+(-5/24)</f>
        <v>41988.755729166667</v>
      </c>
      <c r="T2689" s="10">
        <f>(((I2689/60)/60)/24)+DATE(1970,1,1)+(-5/24)</f>
        <v>42028.755729166667</v>
      </c>
    </row>
    <row r="2690" spans="1:20" ht="43.2" hidden="1" x14ac:dyDescent="0.3">
      <c r="A2690">
        <v>3481</v>
      </c>
      <c r="B2690" s="3" t="s">
        <v>3479</v>
      </c>
      <c r="C2690" s="3" t="s">
        <v>7590</v>
      </c>
      <c r="D2690">
        <v>10000</v>
      </c>
      <c r="E2690">
        <v>11880</v>
      </c>
      <c r="F2690" t="s">
        <v>8218</v>
      </c>
      <c r="G2690" t="s">
        <v>8225</v>
      </c>
      <c r="H2690" t="s">
        <v>8247</v>
      </c>
      <c r="I2690">
        <v>1420178188</v>
      </c>
      <c r="J2690">
        <v>1418709388</v>
      </c>
      <c r="K2690" t="b">
        <v>0</v>
      </c>
      <c r="L2690">
        <v>95</v>
      </c>
      <c r="M2690" t="b">
        <v>1</v>
      </c>
      <c r="N2690" t="s">
        <v>8270</v>
      </c>
      <c r="O2690" s="5">
        <f>((E2690/D2690) *100)</f>
        <v>118.8</v>
      </c>
      <c r="P2690" s="6">
        <f>IF(L2690 = 0, 0, E2690/L2690)</f>
        <v>125.05263157894737</v>
      </c>
      <c r="Q2690" t="str">
        <f>MID(N2690,1,FIND("/",N2690,1)-1)</f>
        <v>theater</v>
      </c>
      <c r="R2690" t="str">
        <f>MID(N2690,FIND("/",N2690,1)+1,LEN(N2690))</f>
        <v>plays</v>
      </c>
      <c r="S2690" s="10">
        <f>(((J2690/60)/60)/24)+DATE(1970,1,1)+(-5/24)</f>
        <v>41989.039212962954</v>
      </c>
      <c r="T2690" s="10">
        <f>(((I2690/60)/60)/24)+DATE(1970,1,1)+(-5/24)</f>
        <v>42006.039212962954</v>
      </c>
    </row>
    <row r="2691" spans="1:20" ht="43.2" hidden="1" x14ac:dyDescent="0.3">
      <c r="A2691">
        <v>4042</v>
      </c>
      <c r="B2691" s="3" t="s">
        <v>4037</v>
      </c>
      <c r="C2691" s="3" t="s">
        <v>8145</v>
      </c>
      <c r="D2691">
        <v>10000</v>
      </c>
      <c r="E2691">
        <v>21</v>
      </c>
      <c r="F2691" t="s">
        <v>8220</v>
      </c>
      <c r="G2691" t="s">
        <v>8223</v>
      </c>
      <c r="H2691" t="s">
        <v>8245</v>
      </c>
      <c r="I2691">
        <v>1421781360</v>
      </c>
      <c r="J2691">
        <v>1419213664</v>
      </c>
      <c r="K2691" t="b">
        <v>0</v>
      </c>
      <c r="L2691">
        <v>3</v>
      </c>
      <c r="M2691" t="b">
        <v>0</v>
      </c>
      <c r="N2691" t="s">
        <v>8270</v>
      </c>
      <c r="O2691" s="5">
        <f>((E2691/D2691) *100)</f>
        <v>0.21</v>
      </c>
      <c r="P2691" s="6">
        <f>IF(L2691 = 0, 0, E2691/L2691)</f>
        <v>7</v>
      </c>
      <c r="Q2691" t="str">
        <f>MID(N2691,1,FIND("/",N2691,1)-1)</f>
        <v>theater</v>
      </c>
      <c r="R2691" t="str">
        <f>MID(N2691,FIND("/",N2691,1)+1,LEN(N2691))</f>
        <v>plays</v>
      </c>
      <c r="S2691" s="10">
        <f>(((J2691/60)/60)/24)+DATE(1970,1,1)+(-5/24)</f>
        <v>41994.875740740739</v>
      </c>
      <c r="T2691" s="10">
        <f>(((I2691/60)/60)/24)+DATE(1970,1,1)+(-5/24)</f>
        <v>42024.594444444439</v>
      </c>
    </row>
    <row r="2692" spans="1:20" ht="28.8" hidden="1" x14ac:dyDescent="0.3">
      <c r="A2692">
        <v>3197</v>
      </c>
      <c r="B2692" s="3" t="s">
        <v>3196</v>
      </c>
      <c r="C2692" s="3" t="s">
        <v>7306</v>
      </c>
      <c r="D2692">
        <v>10000</v>
      </c>
      <c r="E2692">
        <v>1145</v>
      </c>
      <c r="F2692" t="s">
        <v>8220</v>
      </c>
      <c r="G2692" t="s">
        <v>8233</v>
      </c>
      <c r="H2692" t="s">
        <v>8253</v>
      </c>
      <c r="I2692">
        <v>1423050618</v>
      </c>
      <c r="J2692">
        <v>1420458618</v>
      </c>
      <c r="K2692" t="b">
        <v>0</v>
      </c>
      <c r="L2692">
        <v>4</v>
      </c>
      <c r="M2692" t="b">
        <v>0</v>
      </c>
      <c r="N2692" t="s">
        <v>8304</v>
      </c>
      <c r="O2692" s="5">
        <f>((E2692/D2692) *100)</f>
        <v>11.450000000000001</v>
      </c>
      <c r="P2692" s="6">
        <f>IF(L2692 = 0, 0, E2692/L2692)</f>
        <v>286.25</v>
      </c>
      <c r="Q2692" t="str">
        <f>MID(N2692,1,FIND("/",N2692,1)-1)</f>
        <v>theater</v>
      </c>
      <c r="R2692" t="str">
        <f>MID(N2692,FIND("/",N2692,1)+1,LEN(N2692))</f>
        <v>musical</v>
      </c>
      <c r="S2692" s="10">
        <f>(((J2692/60)/60)/24)+DATE(1970,1,1)+(-5/24)</f>
        <v>42009.28493055555</v>
      </c>
      <c r="T2692" s="10">
        <f>(((I2692/60)/60)/24)+DATE(1970,1,1)+(-5/24)</f>
        <v>42039.28493055555</v>
      </c>
    </row>
    <row r="2693" spans="1:20" ht="43.2" hidden="1" x14ac:dyDescent="0.3">
      <c r="A2693">
        <v>3949</v>
      </c>
      <c r="B2693" s="3" t="s">
        <v>3945</v>
      </c>
      <c r="C2693" s="3" t="s">
        <v>8056</v>
      </c>
      <c r="D2693">
        <v>10000</v>
      </c>
      <c r="E2693">
        <v>1577</v>
      </c>
      <c r="F2693" t="s">
        <v>8220</v>
      </c>
      <c r="G2693" t="s">
        <v>8225</v>
      </c>
      <c r="H2693" t="s">
        <v>8247</v>
      </c>
      <c r="I2693">
        <v>1423623221</v>
      </c>
      <c r="J2693">
        <v>1421031221</v>
      </c>
      <c r="K2693" t="b">
        <v>0</v>
      </c>
      <c r="L2693">
        <v>32</v>
      </c>
      <c r="M2693" t="b">
        <v>0</v>
      </c>
      <c r="N2693" t="s">
        <v>8270</v>
      </c>
      <c r="O2693" s="5">
        <f>((E2693/D2693) *100)</f>
        <v>15.770000000000001</v>
      </c>
      <c r="P2693" s="6">
        <f>IF(L2693 = 0, 0, E2693/L2693)</f>
        <v>49.28125</v>
      </c>
      <c r="Q2693" t="str">
        <f>MID(N2693,1,FIND("/",N2693,1)-1)</f>
        <v>theater</v>
      </c>
      <c r="R2693" t="str">
        <f>MID(N2693,FIND("/",N2693,1)+1,LEN(N2693))</f>
        <v>plays</v>
      </c>
      <c r="S2693" s="10">
        <f>(((J2693/60)/60)/24)+DATE(1970,1,1)+(-5/24)</f>
        <v>42015.912280092591</v>
      </c>
      <c r="T2693" s="10">
        <f>(((I2693/60)/60)/24)+DATE(1970,1,1)+(-5/24)</f>
        <v>42045.912280092591</v>
      </c>
    </row>
    <row r="2694" spans="1:20" ht="43.2" hidden="1" x14ac:dyDescent="0.3">
      <c r="A2694">
        <v>1574</v>
      </c>
      <c r="B2694" s="3" t="s">
        <v>1574</v>
      </c>
      <c r="C2694" s="3" t="s">
        <v>5683</v>
      </c>
      <c r="D2694">
        <v>10000</v>
      </c>
      <c r="E2694">
        <v>506</v>
      </c>
      <c r="F2694" t="s">
        <v>8219</v>
      </c>
      <c r="G2694" t="s">
        <v>8223</v>
      </c>
      <c r="H2694" t="s">
        <v>8245</v>
      </c>
      <c r="I2694">
        <v>1424211329</v>
      </c>
      <c r="J2694">
        <v>1421187329</v>
      </c>
      <c r="K2694" t="b">
        <v>0</v>
      </c>
      <c r="L2694">
        <v>6</v>
      </c>
      <c r="M2694" t="b">
        <v>0</v>
      </c>
      <c r="N2694" t="s">
        <v>8289</v>
      </c>
      <c r="O2694" s="5">
        <f>((E2694/D2694) *100)</f>
        <v>5.0599999999999996</v>
      </c>
      <c r="P2694" s="6">
        <f>IF(L2694 = 0, 0, E2694/L2694)</f>
        <v>84.333333333333329</v>
      </c>
      <c r="Q2694" t="str">
        <f>MID(N2694,1,FIND("/",N2694,1)-1)</f>
        <v>publishing</v>
      </c>
      <c r="R2694" t="str">
        <f>MID(N2694,FIND("/",N2694,1)+1,LEN(N2694))</f>
        <v>art books</v>
      </c>
      <c r="S2694" s="10">
        <f>(((J2694/60)/60)/24)+DATE(1970,1,1)+(-5/24)</f>
        <v>42017.719085648147</v>
      </c>
      <c r="T2694" s="10">
        <f>(((I2694/60)/60)/24)+DATE(1970,1,1)+(-5/24)</f>
        <v>42052.719085648147</v>
      </c>
    </row>
    <row r="2695" spans="1:20" ht="43.2" hidden="1" x14ac:dyDescent="0.3">
      <c r="A2695">
        <v>3192</v>
      </c>
      <c r="B2695" s="3" t="s">
        <v>3191</v>
      </c>
      <c r="C2695" s="3" t="s">
        <v>7301</v>
      </c>
      <c r="D2695">
        <v>10000</v>
      </c>
      <c r="E2695">
        <v>102</v>
      </c>
      <c r="F2695" t="s">
        <v>8220</v>
      </c>
      <c r="G2695" t="s">
        <v>8224</v>
      </c>
      <c r="H2695" t="s">
        <v>8246</v>
      </c>
      <c r="I2695">
        <v>1425160800</v>
      </c>
      <c r="J2695">
        <v>1421274859</v>
      </c>
      <c r="K2695" t="b">
        <v>0</v>
      </c>
      <c r="L2695">
        <v>8</v>
      </c>
      <c r="M2695" t="b">
        <v>0</v>
      </c>
      <c r="N2695" t="s">
        <v>8304</v>
      </c>
      <c r="O2695" s="5">
        <f>((E2695/D2695) *100)</f>
        <v>1.02</v>
      </c>
      <c r="P2695" s="6">
        <f>IF(L2695 = 0, 0, E2695/L2695)</f>
        <v>12.75</v>
      </c>
      <c r="Q2695" t="str">
        <f>MID(N2695,1,FIND("/",N2695,1)-1)</f>
        <v>theater</v>
      </c>
      <c r="R2695" t="str">
        <f>MID(N2695,FIND("/",N2695,1)+1,LEN(N2695))</f>
        <v>musical</v>
      </c>
      <c r="S2695" s="10">
        <f>(((J2695/60)/60)/24)+DATE(1970,1,1)+(-5/24)</f>
        <v>42018.732164351844</v>
      </c>
      <c r="T2695" s="10">
        <f>(((I2695/60)/60)/24)+DATE(1970,1,1)+(-5/24)</f>
        <v>42063.708333333336</v>
      </c>
    </row>
    <row r="2696" spans="1:20" ht="43.2" hidden="1" x14ac:dyDescent="0.3">
      <c r="A2696">
        <v>753</v>
      </c>
      <c r="B2696" s="3" t="s">
        <v>753</v>
      </c>
      <c r="C2696" s="3" t="s">
        <v>4862</v>
      </c>
      <c r="D2696">
        <v>10000</v>
      </c>
      <c r="E2696">
        <v>12800</v>
      </c>
      <c r="F2696" t="s">
        <v>8218</v>
      </c>
      <c r="G2696" t="s">
        <v>8223</v>
      </c>
      <c r="H2696" t="s">
        <v>8245</v>
      </c>
      <c r="I2696">
        <v>1423922991</v>
      </c>
      <c r="J2696">
        <v>1421330991</v>
      </c>
      <c r="K2696" t="b">
        <v>0</v>
      </c>
      <c r="L2696">
        <v>26</v>
      </c>
      <c r="M2696" t="b">
        <v>1</v>
      </c>
      <c r="N2696" t="s">
        <v>8273</v>
      </c>
      <c r="O2696" s="5">
        <f>((E2696/D2696) *100)</f>
        <v>128</v>
      </c>
      <c r="P2696" s="6">
        <f>IF(L2696 = 0, 0, E2696/L2696)</f>
        <v>492.30769230769232</v>
      </c>
      <c r="Q2696" t="str">
        <f>MID(N2696,1,FIND("/",N2696,1)-1)</f>
        <v>publishing</v>
      </c>
      <c r="R2696" t="str">
        <f>MID(N2696,FIND("/",N2696,1)+1,LEN(N2696))</f>
        <v>nonfiction</v>
      </c>
      <c r="S2696" s="10">
        <f>(((J2696/60)/60)/24)+DATE(1970,1,1)+(-5/24)</f>
        <v>42019.381840277776</v>
      </c>
      <c r="T2696" s="10">
        <f>(((I2696/60)/60)/24)+DATE(1970,1,1)+(-5/24)</f>
        <v>42049.381840277776</v>
      </c>
    </row>
    <row r="2697" spans="1:20" ht="43.2" hidden="1" x14ac:dyDescent="0.3">
      <c r="A2697">
        <v>586</v>
      </c>
      <c r="B2697" s="3" t="s">
        <v>586</v>
      </c>
      <c r="C2697" s="3" t="s">
        <v>4695</v>
      </c>
      <c r="D2697">
        <v>10000</v>
      </c>
      <c r="E2697">
        <v>56</v>
      </c>
      <c r="F2697" t="s">
        <v>8220</v>
      </c>
      <c r="G2697" t="s">
        <v>8223</v>
      </c>
      <c r="H2697" t="s">
        <v>8245</v>
      </c>
      <c r="I2697">
        <v>1424032207</v>
      </c>
      <c r="J2697">
        <v>1421440207</v>
      </c>
      <c r="K2697" t="b">
        <v>0</v>
      </c>
      <c r="L2697">
        <v>4</v>
      </c>
      <c r="M2697" t="b">
        <v>0</v>
      </c>
      <c r="N2697" t="s">
        <v>8271</v>
      </c>
      <c r="O2697" s="5">
        <f>((E2697/D2697) *100)</f>
        <v>0.55999999999999994</v>
      </c>
      <c r="P2697" s="6">
        <f>IF(L2697 = 0, 0, E2697/L2697)</f>
        <v>14</v>
      </c>
      <c r="Q2697" t="str">
        <f>MID(N2697,1,FIND("/",N2697,1)-1)</f>
        <v>technology</v>
      </c>
      <c r="R2697" t="str">
        <f>MID(N2697,FIND("/",N2697,1)+1,LEN(N2697))</f>
        <v>web</v>
      </c>
      <c r="S2697" s="10">
        <f>(((J2697/60)/60)/24)+DATE(1970,1,1)+(-5/24)</f>
        <v>42020.645914351851</v>
      </c>
      <c r="T2697" s="10">
        <f>(((I2697/60)/60)/24)+DATE(1970,1,1)+(-5/24)</f>
        <v>42050.645914351851</v>
      </c>
    </row>
    <row r="2698" spans="1:20" ht="43.2" hidden="1" x14ac:dyDescent="0.3">
      <c r="A2698">
        <v>2383</v>
      </c>
      <c r="B2698" s="3" t="s">
        <v>2383</v>
      </c>
      <c r="C2698" s="3" t="s">
        <v>6492</v>
      </c>
      <c r="D2698">
        <v>10000</v>
      </c>
      <c r="E2698">
        <v>435</v>
      </c>
      <c r="F2698" t="s">
        <v>8219</v>
      </c>
      <c r="G2698" t="s">
        <v>8227</v>
      </c>
      <c r="H2698" t="s">
        <v>8249</v>
      </c>
      <c r="I2698">
        <v>1424568107</v>
      </c>
      <c r="J2698">
        <v>1421976107</v>
      </c>
      <c r="K2698" t="b">
        <v>0</v>
      </c>
      <c r="L2698">
        <v>3</v>
      </c>
      <c r="M2698" t="b">
        <v>0</v>
      </c>
      <c r="N2698" t="s">
        <v>8271</v>
      </c>
      <c r="O2698" s="5">
        <f>((E2698/D2698) *100)</f>
        <v>4.3499999999999996</v>
      </c>
      <c r="P2698" s="6">
        <f>IF(L2698 = 0, 0, E2698/L2698)</f>
        <v>145</v>
      </c>
      <c r="Q2698" t="str">
        <f>MID(N2698,1,FIND("/",N2698,1)-1)</f>
        <v>technology</v>
      </c>
      <c r="R2698" t="str">
        <f>MID(N2698,FIND("/",N2698,1)+1,LEN(N2698))</f>
        <v>web</v>
      </c>
      <c r="S2698" s="10">
        <f>(((J2698/60)/60)/24)+DATE(1970,1,1)+(-5/24)</f>
        <v>42026.848460648143</v>
      </c>
      <c r="T2698" s="10">
        <f>(((I2698/60)/60)/24)+DATE(1970,1,1)+(-5/24)</f>
        <v>42056.848460648143</v>
      </c>
    </row>
    <row r="2699" spans="1:20" ht="43.2" hidden="1" x14ac:dyDescent="0.3">
      <c r="A2699">
        <v>1169</v>
      </c>
      <c r="B2699" s="3" t="s">
        <v>1169</v>
      </c>
      <c r="C2699" s="3" t="s">
        <v>5278</v>
      </c>
      <c r="D2699">
        <v>10000</v>
      </c>
      <c r="E2699">
        <v>17</v>
      </c>
      <c r="F2699" t="s">
        <v>8220</v>
      </c>
      <c r="G2699" t="s">
        <v>8223</v>
      </c>
      <c r="H2699" t="s">
        <v>8245</v>
      </c>
      <c r="I2699">
        <v>1424593763</v>
      </c>
      <c r="J2699">
        <v>1422001763</v>
      </c>
      <c r="K2699" t="b">
        <v>0</v>
      </c>
      <c r="L2699">
        <v>3</v>
      </c>
      <c r="M2699" t="b">
        <v>0</v>
      </c>
      <c r="N2699" t="s">
        <v>8283</v>
      </c>
      <c r="O2699" s="5">
        <f>((E2699/D2699) *100)</f>
        <v>0.16999999999999998</v>
      </c>
      <c r="P2699" s="6">
        <f>IF(L2699 = 0, 0, E2699/L2699)</f>
        <v>5.666666666666667</v>
      </c>
      <c r="Q2699" t="str">
        <f>MID(N2699,1,FIND("/",N2699,1)-1)</f>
        <v>food</v>
      </c>
      <c r="R2699" t="str">
        <f>MID(N2699,FIND("/",N2699,1)+1,LEN(N2699))</f>
        <v>food trucks</v>
      </c>
      <c r="S2699" s="10">
        <f>(((J2699/60)/60)/24)+DATE(1970,1,1)+(-5/24)</f>
        <v>42027.145405092589</v>
      </c>
      <c r="T2699" s="10">
        <f>(((I2699/60)/60)/24)+DATE(1970,1,1)+(-5/24)</f>
        <v>42057.145405092589</v>
      </c>
    </row>
    <row r="2700" spans="1:20" ht="43.2" hidden="1" x14ac:dyDescent="0.3">
      <c r="A2700">
        <v>2811</v>
      </c>
      <c r="B2700" s="3" t="s">
        <v>2810</v>
      </c>
      <c r="C2700" s="3" t="s">
        <v>6920</v>
      </c>
      <c r="D2700">
        <v>10000</v>
      </c>
      <c r="E2700">
        <v>10027</v>
      </c>
      <c r="F2700" t="s">
        <v>8218</v>
      </c>
      <c r="G2700" t="s">
        <v>8224</v>
      </c>
      <c r="H2700" t="s">
        <v>8246</v>
      </c>
      <c r="I2700">
        <v>1424692503</v>
      </c>
      <c r="J2700">
        <v>1422100503</v>
      </c>
      <c r="K2700" t="b">
        <v>0</v>
      </c>
      <c r="L2700">
        <v>108</v>
      </c>
      <c r="M2700" t="b">
        <v>1</v>
      </c>
      <c r="N2700" t="s">
        <v>8270</v>
      </c>
      <c r="O2700" s="5">
        <f>((E2700/D2700) *100)</f>
        <v>100.27</v>
      </c>
      <c r="P2700" s="6">
        <f>IF(L2700 = 0, 0, E2700/L2700)</f>
        <v>92.842592592592595</v>
      </c>
      <c r="Q2700" t="str">
        <f>MID(N2700,1,FIND("/",N2700,1)-1)</f>
        <v>theater</v>
      </c>
      <c r="R2700" t="str">
        <f>MID(N2700,FIND("/",N2700,1)+1,LEN(N2700))</f>
        <v>plays</v>
      </c>
      <c r="S2700" s="10">
        <f>(((J2700/60)/60)/24)+DATE(1970,1,1)+(-5/24)</f>
        <v>42028.288229166668</v>
      </c>
      <c r="T2700" s="10">
        <f>(((I2700/60)/60)/24)+DATE(1970,1,1)+(-5/24)</f>
        <v>42058.288229166668</v>
      </c>
    </row>
    <row r="2701" spans="1:20" ht="43.2" hidden="1" x14ac:dyDescent="0.3">
      <c r="A2701">
        <v>3421</v>
      </c>
      <c r="B2701" s="3" t="s">
        <v>3419</v>
      </c>
      <c r="C2701" s="3" t="s">
        <v>7530</v>
      </c>
      <c r="D2701">
        <v>10000</v>
      </c>
      <c r="E2701">
        <v>10115</v>
      </c>
      <c r="F2701" t="s">
        <v>8218</v>
      </c>
      <c r="G2701" t="s">
        <v>8223</v>
      </c>
      <c r="H2701" t="s">
        <v>8245</v>
      </c>
      <c r="I2701">
        <v>1425495563</v>
      </c>
      <c r="J2701">
        <v>1422903563</v>
      </c>
      <c r="K2701" t="b">
        <v>0</v>
      </c>
      <c r="L2701">
        <v>98</v>
      </c>
      <c r="M2701" t="b">
        <v>1</v>
      </c>
      <c r="N2701" t="s">
        <v>8270</v>
      </c>
      <c r="O2701" s="5">
        <f>((E2701/D2701) *100)</f>
        <v>101.15</v>
      </c>
      <c r="P2701" s="6">
        <f>IF(L2701 = 0, 0, E2701/L2701)</f>
        <v>103.21428571428571</v>
      </c>
      <c r="Q2701" t="str">
        <f>MID(N2701,1,FIND("/",N2701,1)-1)</f>
        <v>theater</v>
      </c>
      <c r="R2701" t="str">
        <f>MID(N2701,FIND("/",N2701,1)+1,LEN(N2701))</f>
        <v>plays</v>
      </c>
      <c r="S2701" s="10">
        <f>(((J2701/60)/60)/24)+DATE(1970,1,1)+(-5/24)</f>
        <v>42037.582905092589</v>
      </c>
      <c r="T2701" s="10">
        <f>(((I2701/60)/60)/24)+DATE(1970,1,1)+(-5/24)</f>
        <v>42067.582905092589</v>
      </c>
    </row>
    <row r="2702" spans="1:20" ht="28.8" hidden="1" x14ac:dyDescent="0.3">
      <c r="A2702">
        <v>1029</v>
      </c>
      <c r="B2702" s="3" t="s">
        <v>1029</v>
      </c>
      <c r="C2702" s="3" t="s">
        <v>5138</v>
      </c>
      <c r="D2702">
        <v>10000</v>
      </c>
      <c r="E2702">
        <v>11176</v>
      </c>
      <c r="F2702" t="s">
        <v>8218</v>
      </c>
      <c r="G2702" t="s">
        <v>8234</v>
      </c>
      <c r="H2702" t="s">
        <v>8254</v>
      </c>
      <c r="I2702">
        <v>1428184740</v>
      </c>
      <c r="J2702">
        <v>1423501507</v>
      </c>
      <c r="K2702" t="b">
        <v>0</v>
      </c>
      <c r="L2702">
        <v>141</v>
      </c>
      <c r="M2702" t="b">
        <v>1</v>
      </c>
      <c r="N2702" t="s">
        <v>8279</v>
      </c>
      <c r="O2702" s="5">
        <f>((E2702/D2702) *100)</f>
        <v>111.75999999999999</v>
      </c>
      <c r="P2702" s="6">
        <f>IF(L2702 = 0, 0, E2702/L2702)</f>
        <v>79.262411347517727</v>
      </c>
      <c r="Q2702" t="str">
        <f>MID(N2702,1,FIND("/",N2702,1)-1)</f>
        <v>music</v>
      </c>
      <c r="R2702" t="str">
        <f>MID(N2702,FIND("/",N2702,1)+1,LEN(N2702))</f>
        <v>electronic music</v>
      </c>
      <c r="S2702" s="10">
        <f>(((J2702/60)/60)/24)+DATE(1970,1,1)+(-5/24)</f>
        <v>42044.503553240742</v>
      </c>
      <c r="T2702" s="10">
        <f>(((I2702/60)/60)/24)+DATE(1970,1,1)+(-5/24)</f>
        <v>42098.707638888889</v>
      </c>
    </row>
    <row r="2703" spans="1:20" ht="28.8" hidden="1" x14ac:dyDescent="0.3">
      <c r="A2703">
        <v>1751</v>
      </c>
      <c r="B2703" s="3" t="s">
        <v>1751</v>
      </c>
      <c r="C2703" s="3" t="s">
        <v>5860</v>
      </c>
      <c r="D2703">
        <v>10000</v>
      </c>
      <c r="E2703">
        <v>10290</v>
      </c>
      <c r="F2703" t="s">
        <v>8218</v>
      </c>
      <c r="G2703" t="s">
        <v>8223</v>
      </c>
      <c r="H2703" t="s">
        <v>8245</v>
      </c>
      <c r="I2703">
        <v>1426787123</v>
      </c>
      <c r="J2703">
        <v>1424198723</v>
      </c>
      <c r="K2703" t="b">
        <v>0</v>
      </c>
      <c r="L2703">
        <v>61</v>
      </c>
      <c r="M2703" t="b">
        <v>1</v>
      </c>
      <c r="N2703" t="s">
        <v>8284</v>
      </c>
      <c r="O2703" s="5">
        <f>((E2703/D2703) *100)</f>
        <v>102.89999999999999</v>
      </c>
      <c r="P2703" s="6">
        <f>IF(L2703 = 0, 0, E2703/L2703)</f>
        <v>168.68852459016392</v>
      </c>
      <c r="Q2703" t="str">
        <f>MID(N2703,1,FIND("/",N2703,1)-1)</f>
        <v>photography</v>
      </c>
      <c r="R2703" t="str">
        <f>MID(N2703,FIND("/",N2703,1)+1,LEN(N2703))</f>
        <v>photobooks</v>
      </c>
      <c r="S2703" s="10">
        <f>(((J2703/60)/60)/24)+DATE(1970,1,1)+(-5/24)</f>
        <v>42052.573182870365</v>
      </c>
      <c r="T2703" s="10">
        <f>(((I2703/60)/60)/24)+DATE(1970,1,1)+(-5/24)</f>
        <v>42082.5315162037</v>
      </c>
    </row>
    <row r="2704" spans="1:20" ht="43.2" hidden="1" x14ac:dyDescent="0.3">
      <c r="A2704">
        <v>1056</v>
      </c>
      <c r="B2704" s="3" t="s">
        <v>1056</v>
      </c>
      <c r="C2704" s="3" t="s">
        <v>5165</v>
      </c>
      <c r="D2704">
        <v>10000</v>
      </c>
      <c r="E2704">
        <v>0</v>
      </c>
      <c r="F2704" t="s">
        <v>8219</v>
      </c>
      <c r="G2704" t="s">
        <v>8223</v>
      </c>
      <c r="H2704" t="s">
        <v>8245</v>
      </c>
      <c r="I2704">
        <v>1429892177</v>
      </c>
      <c r="J2704">
        <v>1424711777</v>
      </c>
      <c r="K2704" t="b">
        <v>0</v>
      </c>
      <c r="L2704">
        <v>0</v>
      </c>
      <c r="M2704" t="b">
        <v>0</v>
      </c>
      <c r="N2704" t="s">
        <v>8280</v>
      </c>
      <c r="O2704" s="5">
        <f>((E2704/D2704) *100)</f>
        <v>0</v>
      </c>
      <c r="P2704" s="6">
        <f>IF(L2704 = 0, 0, E2704/L2704)</f>
        <v>0</v>
      </c>
      <c r="Q2704" t="str">
        <f>MID(N2704,1,FIND("/",N2704,1)-1)</f>
        <v>journalism</v>
      </c>
      <c r="R2704" t="str">
        <f>MID(N2704,FIND("/",N2704,1)+1,LEN(N2704))</f>
        <v>audio</v>
      </c>
      <c r="S2704" s="10">
        <f>(((J2704/60)/60)/24)+DATE(1970,1,1)+(-5/24)</f>
        <v>42058.511307870365</v>
      </c>
      <c r="T2704" s="10">
        <f>(((I2704/60)/60)/24)+DATE(1970,1,1)+(-5/24)</f>
        <v>42118.469641203708</v>
      </c>
    </row>
    <row r="2705" spans="1:20" ht="28.8" hidden="1" x14ac:dyDescent="0.3">
      <c r="A2705">
        <v>2576</v>
      </c>
      <c r="B2705" s="3" t="s">
        <v>2575</v>
      </c>
      <c r="C2705" s="3" t="s">
        <v>6685</v>
      </c>
      <c r="D2705">
        <v>10000</v>
      </c>
      <c r="E2705">
        <v>0</v>
      </c>
      <c r="F2705" t="s">
        <v>8219</v>
      </c>
      <c r="G2705" t="s">
        <v>8223</v>
      </c>
      <c r="H2705" t="s">
        <v>8245</v>
      </c>
      <c r="I2705">
        <v>1428707647</v>
      </c>
      <c r="J2705">
        <v>1424823247</v>
      </c>
      <c r="K2705" t="b">
        <v>0</v>
      </c>
      <c r="L2705">
        <v>0</v>
      </c>
      <c r="M2705" t="b">
        <v>0</v>
      </c>
      <c r="N2705" t="s">
        <v>8283</v>
      </c>
      <c r="O2705" s="5">
        <f>((E2705/D2705) *100)</f>
        <v>0</v>
      </c>
      <c r="P2705" s="6">
        <f>IF(L2705 = 0, 0, E2705/L2705)</f>
        <v>0</v>
      </c>
      <c r="Q2705" t="str">
        <f>MID(N2705,1,FIND("/",N2705,1)-1)</f>
        <v>food</v>
      </c>
      <c r="R2705" t="str">
        <f>MID(N2705,FIND("/",N2705,1)+1,LEN(N2705))</f>
        <v>food trucks</v>
      </c>
      <c r="S2705" s="10">
        <f>(((J2705/60)/60)/24)+DATE(1970,1,1)+(-5/24)</f>
        <v>42059.801469907405</v>
      </c>
      <c r="T2705" s="10">
        <f>(((I2705/60)/60)/24)+DATE(1970,1,1)+(-5/24)</f>
        <v>42104.759803240733</v>
      </c>
    </row>
    <row r="2706" spans="1:20" ht="57.6" hidden="1" x14ac:dyDescent="0.3">
      <c r="A2706">
        <v>3119</v>
      </c>
      <c r="B2706" s="3" t="s">
        <v>3118</v>
      </c>
      <c r="C2706" s="3" t="s">
        <v>7228</v>
      </c>
      <c r="D2706">
        <v>10000</v>
      </c>
      <c r="E2706">
        <v>5</v>
      </c>
      <c r="F2706" t="s">
        <v>8220</v>
      </c>
      <c r="G2706" t="s">
        <v>8223</v>
      </c>
      <c r="H2706" t="s">
        <v>8245</v>
      </c>
      <c r="I2706">
        <v>1427414732</v>
      </c>
      <c r="J2706">
        <v>1424826332</v>
      </c>
      <c r="K2706" t="b">
        <v>0</v>
      </c>
      <c r="L2706">
        <v>1</v>
      </c>
      <c r="M2706" t="b">
        <v>0</v>
      </c>
      <c r="N2706" t="s">
        <v>8302</v>
      </c>
      <c r="O2706" s="5">
        <f>((E2706/D2706) *100)</f>
        <v>0.05</v>
      </c>
      <c r="P2706" s="6">
        <f>IF(L2706 = 0, 0, E2706/L2706)</f>
        <v>5</v>
      </c>
      <c r="Q2706" t="str">
        <f>MID(N2706,1,FIND("/",N2706,1)-1)</f>
        <v>theater</v>
      </c>
      <c r="R2706" t="str">
        <f>MID(N2706,FIND("/",N2706,1)+1,LEN(N2706))</f>
        <v>spaces</v>
      </c>
      <c r="S2706" s="10">
        <f>(((J2706/60)/60)/24)+DATE(1970,1,1)+(-5/24)</f>
        <v>42059.837175925924</v>
      </c>
      <c r="T2706" s="10">
        <f>(((I2706/60)/60)/24)+DATE(1970,1,1)+(-5/24)</f>
        <v>42089.795509259253</v>
      </c>
    </row>
    <row r="2707" spans="1:20" ht="72" hidden="1" x14ac:dyDescent="0.3">
      <c r="A2707">
        <v>984</v>
      </c>
      <c r="B2707" s="3" t="s">
        <v>984</v>
      </c>
      <c r="C2707" s="3" t="s">
        <v>5093</v>
      </c>
      <c r="D2707">
        <v>10000</v>
      </c>
      <c r="E2707">
        <v>106</v>
      </c>
      <c r="F2707" t="s">
        <v>8220</v>
      </c>
      <c r="G2707" t="s">
        <v>8223</v>
      </c>
      <c r="H2707" t="s">
        <v>8245</v>
      </c>
      <c r="I2707">
        <v>1427507208</v>
      </c>
      <c r="J2707">
        <v>1424918808</v>
      </c>
      <c r="K2707" t="b">
        <v>0</v>
      </c>
      <c r="L2707">
        <v>3</v>
      </c>
      <c r="M2707" t="b">
        <v>0</v>
      </c>
      <c r="N2707" t="s">
        <v>8272</v>
      </c>
      <c r="O2707" s="5">
        <f>((E2707/D2707) *100)</f>
        <v>1.06</v>
      </c>
      <c r="P2707" s="6">
        <f>IF(L2707 = 0, 0, E2707/L2707)</f>
        <v>35.333333333333336</v>
      </c>
      <c r="Q2707" t="str">
        <f>MID(N2707,1,FIND("/",N2707,1)-1)</f>
        <v>technology</v>
      </c>
      <c r="R2707" t="str">
        <f>MID(N2707,FIND("/",N2707,1)+1,LEN(N2707))</f>
        <v>wearables</v>
      </c>
      <c r="S2707" s="10">
        <f>(((J2707/60)/60)/24)+DATE(1970,1,1)+(-5/24)</f>
        <v>42060.907499999994</v>
      </c>
      <c r="T2707" s="10">
        <f>(((I2707/60)/60)/24)+DATE(1970,1,1)+(-5/24)</f>
        <v>42090.865833333337</v>
      </c>
    </row>
    <row r="2708" spans="1:20" ht="43.2" hidden="1" x14ac:dyDescent="0.3">
      <c r="A2708">
        <v>3852</v>
      </c>
      <c r="B2708" s="3" t="s">
        <v>3848</v>
      </c>
      <c r="C2708" s="3" t="s">
        <v>7960</v>
      </c>
      <c r="D2708">
        <v>10000</v>
      </c>
      <c r="E2708">
        <v>20</v>
      </c>
      <c r="F2708" t="s">
        <v>8220</v>
      </c>
      <c r="G2708" t="s">
        <v>8223</v>
      </c>
      <c r="H2708" t="s">
        <v>8245</v>
      </c>
      <c r="I2708">
        <v>1427427276</v>
      </c>
      <c r="J2708">
        <v>1425270876</v>
      </c>
      <c r="K2708" t="b">
        <v>0</v>
      </c>
      <c r="L2708">
        <v>2</v>
      </c>
      <c r="M2708" t="b">
        <v>0</v>
      </c>
      <c r="N2708" t="s">
        <v>8270</v>
      </c>
      <c r="O2708" s="5">
        <f>((E2708/D2708) *100)</f>
        <v>0.2</v>
      </c>
      <c r="P2708" s="6">
        <f>IF(L2708 = 0, 0, E2708/L2708)</f>
        <v>10</v>
      </c>
      <c r="Q2708" t="str">
        <f>MID(N2708,1,FIND("/",N2708,1)-1)</f>
        <v>theater</v>
      </c>
      <c r="R2708" t="str">
        <f>MID(N2708,FIND("/",N2708,1)+1,LEN(N2708))</f>
        <v>plays</v>
      </c>
      <c r="S2708" s="10">
        <f>(((J2708/60)/60)/24)+DATE(1970,1,1)+(-5/24)</f>
        <v>42064.982361111113</v>
      </c>
      <c r="T2708" s="10">
        <f>(((I2708/60)/60)/24)+DATE(1970,1,1)+(-5/24)</f>
        <v>42089.940694444442</v>
      </c>
    </row>
    <row r="2709" spans="1:20" ht="43.2" hidden="1" x14ac:dyDescent="0.3">
      <c r="A2709">
        <v>3884</v>
      </c>
      <c r="B2709" s="3" t="s">
        <v>3880</v>
      </c>
      <c r="C2709" s="3" t="s">
        <v>7992</v>
      </c>
      <c r="D2709">
        <v>10000</v>
      </c>
      <c r="E2709">
        <v>0</v>
      </c>
      <c r="F2709" t="s">
        <v>8219</v>
      </c>
      <c r="G2709" t="s">
        <v>8223</v>
      </c>
      <c r="H2709" t="s">
        <v>8245</v>
      </c>
      <c r="I2709">
        <v>1427479192</v>
      </c>
      <c r="J2709">
        <v>1425322792</v>
      </c>
      <c r="K2709" t="b">
        <v>0</v>
      </c>
      <c r="L2709">
        <v>0</v>
      </c>
      <c r="M2709" t="b">
        <v>0</v>
      </c>
      <c r="N2709" t="s">
        <v>8304</v>
      </c>
      <c r="O2709" s="5">
        <f>((E2709/D2709) *100)</f>
        <v>0</v>
      </c>
      <c r="P2709" s="6">
        <f>IF(L2709 = 0, 0, E2709/L2709)</f>
        <v>0</v>
      </c>
      <c r="Q2709" t="str">
        <f>MID(N2709,1,FIND("/",N2709,1)-1)</f>
        <v>theater</v>
      </c>
      <c r="R2709" t="str">
        <f>MID(N2709,FIND("/",N2709,1)+1,LEN(N2709))</f>
        <v>musical</v>
      </c>
      <c r="S2709" s="10">
        <f>(((J2709/60)/60)/24)+DATE(1970,1,1)+(-5/24)</f>
        <v>42065.583240740736</v>
      </c>
      <c r="T2709" s="10">
        <f>(((I2709/60)/60)/24)+DATE(1970,1,1)+(-5/24)</f>
        <v>42090.541574074072</v>
      </c>
    </row>
    <row r="2710" spans="1:20" ht="43.2" hidden="1" x14ac:dyDescent="0.3">
      <c r="A2710">
        <v>478</v>
      </c>
      <c r="B2710" s="3" t="s">
        <v>478</v>
      </c>
      <c r="C2710" s="3" t="s">
        <v>4587</v>
      </c>
      <c r="D2710">
        <v>10000</v>
      </c>
      <c r="E2710">
        <v>0</v>
      </c>
      <c r="F2710" t="s">
        <v>8220</v>
      </c>
      <c r="G2710" t="s">
        <v>8223</v>
      </c>
      <c r="H2710" t="s">
        <v>8245</v>
      </c>
      <c r="I2710">
        <v>1427921509</v>
      </c>
      <c r="J2710">
        <v>1425333109</v>
      </c>
      <c r="K2710" t="b">
        <v>0</v>
      </c>
      <c r="L2710">
        <v>0</v>
      </c>
      <c r="M2710" t="b">
        <v>0</v>
      </c>
      <c r="N2710" t="s">
        <v>8269</v>
      </c>
      <c r="O2710" s="5">
        <f>((E2710/D2710) *100)</f>
        <v>0</v>
      </c>
      <c r="P2710" s="6">
        <f>IF(L2710 = 0, 0, E2710/L2710)</f>
        <v>0</v>
      </c>
      <c r="Q2710" t="str">
        <f>MID(N2710,1,FIND("/",N2710,1)-1)</f>
        <v>film &amp; video</v>
      </c>
      <c r="R2710" t="str">
        <f>MID(N2710,FIND("/",N2710,1)+1,LEN(N2710))</f>
        <v>animation</v>
      </c>
      <c r="S2710" s="10">
        <f>(((J2710/60)/60)/24)+DATE(1970,1,1)+(-5/24)</f>
        <v>42065.702650462961</v>
      </c>
      <c r="T2710" s="10">
        <f>(((I2710/60)/60)/24)+DATE(1970,1,1)+(-5/24)</f>
        <v>42095.660983796297</v>
      </c>
    </row>
    <row r="2711" spans="1:20" ht="43.2" hidden="1" x14ac:dyDescent="0.3">
      <c r="A2711">
        <v>1787</v>
      </c>
      <c r="B2711" s="3" t="s">
        <v>1787</v>
      </c>
      <c r="C2711" s="3" t="s">
        <v>5896</v>
      </c>
      <c r="D2711">
        <v>10000</v>
      </c>
      <c r="E2711">
        <v>1533</v>
      </c>
      <c r="F2711" t="s">
        <v>8220</v>
      </c>
      <c r="G2711" t="s">
        <v>8223</v>
      </c>
      <c r="H2711" t="s">
        <v>8245</v>
      </c>
      <c r="I2711">
        <v>1428158637</v>
      </c>
      <c r="J2711">
        <v>1425570237</v>
      </c>
      <c r="K2711" t="b">
        <v>1</v>
      </c>
      <c r="L2711">
        <v>24</v>
      </c>
      <c r="M2711" t="b">
        <v>0</v>
      </c>
      <c r="N2711" t="s">
        <v>8284</v>
      </c>
      <c r="O2711" s="5">
        <f>((E2711/D2711) *100)</f>
        <v>15.329999999999998</v>
      </c>
      <c r="P2711" s="6">
        <f>IF(L2711 = 0, 0, E2711/L2711)</f>
        <v>63.875</v>
      </c>
      <c r="Q2711" t="str">
        <f>MID(N2711,1,FIND("/",N2711,1)-1)</f>
        <v>photography</v>
      </c>
      <c r="R2711" t="str">
        <f>MID(N2711,FIND("/",N2711,1)+1,LEN(N2711))</f>
        <v>photobooks</v>
      </c>
      <c r="S2711" s="10">
        <f>(((J2711/60)/60)/24)+DATE(1970,1,1)+(-5/24)</f>
        <v>42068.447187499994</v>
      </c>
      <c r="T2711" s="10">
        <f>(((I2711/60)/60)/24)+DATE(1970,1,1)+(-5/24)</f>
        <v>42098.40552083333</v>
      </c>
    </row>
    <row r="2712" spans="1:20" ht="28.8" hidden="1" x14ac:dyDescent="0.3">
      <c r="A2712">
        <v>2749</v>
      </c>
      <c r="B2712" s="3" t="s">
        <v>2748</v>
      </c>
      <c r="C2712" s="3" t="s">
        <v>6858</v>
      </c>
      <c r="D2712">
        <v>10000</v>
      </c>
      <c r="E2712">
        <v>110</v>
      </c>
      <c r="F2712" t="s">
        <v>8220</v>
      </c>
      <c r="G2712" t="s">
        <v>8223</v>
      </c>
      <c r="H2712" t="s">
        <v>8245</v>
      </c>
      <c r="I2712">
        <v>1428171037</v>
      </c>
      <c r="J2712">
        <v>1425582637</v>
      </c>
      <c r="K2712" t="b">
        <v>0</v>
      </c>
      <c r="L2712">
        <v>2</v>
      </c>
      <c r="M2712" t="b">
        <v>0</v>
      </c>
      <c r="N2712" t="s">
        <v>8303</v>
      </c>
      <c r="O2712" s="5">
        <f>((E2712/D2712) *100)</f>
        <v>1.0999999999999999</v>
      </c>
      <c r="P2712" s="6">
        <f>IF(L2712 = 0, 0, E2712/L2712)</f>
        <v>55</v>
      </c>
      <c r="Q2712" t="str">
        <f>MID(N2712,1,FIND("/",N2712,1)-1)</f>
        <v>publishing</v>
      </c>
      <c r="R2712" t="str">
        <f>MID(N2712,FIND("/",N2712,1)+1,LEN(N2712))</f>
        <v>children's books</v>
      </c>
      <c r="S2712" s="10">
        <f>(((J2712/60)/60)/24)+DATE(1970,1,1)+(-5/24)</f>
        <v>42068.59070601852</v>
      </c>
      <c r="T2712" s="10">
        <f>(((I2712/60)/60)/24)+DATE(1970,1,1)+(-5/24)</f>
        <v>42098.549039351848</v>
      </c>
    </row>
    <row r="2713" spans="1:20" ht="43.2" hidden="1" x14ac:dyDescent="0.3">
      <c r="A2713">
        <v>1429</v>
      </c>
      <c r="B2713" s="3" t="s">
        <v>1429</v>
      </c>
      <c r="C2713" s="3" t="s">
        <v>5538</v>
      </c>
      <c r="D2713">
        <v>10000</v>
      </c>
      <c r="E2713">
        <v>0</v>
      </c>
      <c r="F2713" t="s">
        <v>8220</v>
      </c>
      <c r="G2713" t="s">
        <v>8223</v>
      </c>
      <c r="H2713" t="s">
        <v>8245</v>
      </c>
      <c r="I2713">
        <v>1428629242</v>
      </c>
      <c r="J2713">
        <v>1426037242</v>
      </c>
      <c r="K2713" t="b">
        <v>0</v>
      </c>
      <c r="L2713">
        <v>0</v>
      </c>
      <c r="M2713" t="b">
        <v>0</v>
      </c>
      <c r="N2713" t="s">
        <v>8286</v>
      </c>
      <c r="O2713" s="5">
        <f>((E2713/D2713) *100)</f>
        <v>0</v>
      </c>
      <c r="P2713" s="6">
        <f>IF(L2713 = 0, 0, E2713/L2713)</f>
        <v>0</v>
      </c>
      <c r="Q2713" t="str">
        <f>MID(N2713,1,FIND("/",N2713,1)-1)</f>
        <v>publishing</v>
      </c>
      <c r="R2713" t="str">
        <f>MID(N2713,FIND("/",N2713,1)+1,LEN(N2713))</f>
        <v>translations</v>
      </c>
      <c r="S2713" s="10">
        <f>(((J2713/60)/60)/24)+DATE(1970,1,1)+(-5/24)</f>
        <v>42073.852337962955</v>
      </c>
      <c r="T2713" s="10">
        <f>(((I2713/60)/60)/24)+DATE(1970,1,1)+(-5/24)</f>
        <v>42103.852337962955</v>
      </c>
    </row>
    <row r="2714" spans="1:20" ht="43.2" hidden="1" x14ac:dyDescent="0.3">
      <c r="A2714">
        <v>2593</v>
      </c>
      <c r="B2714" s="3" t="s">
        <v>2592</v>
      </c>
      <c r="C2714" s="3" t="s">
        <v>6702</v>
      </c>
      <c r="D2714">
        <v>10000</v>
      </c>
      <c r="E2714">
        <v>0</v>
      </c>
      <c r="F2714" t="s">
        <v>8220</v>
      </c>
      <c r="G2714" t="s">
        <v>8223</v>
      </c>
      <c r="H2714" t="s">
        <v>8245</v>
      </c>
      <c r="I2714">
        <v>1429993026</v>
      </c>
      <c r="J2714">
        <v>1427401026</v>
      </c>
      <c r="K2714" t="b">
        <v>0</v>
      </c>
      <c r="L2714">
        <v>0</v>
      </c>
      <c r="M2714" t="b">
        <v>0</v>
      </c>
      <c r="N2714" t="s">
        <v>8283</v>
      </c>
      <c r="O2714" s="5">
        <f>((E2714/D2714) *100)</f>
        <v>0</v>
      </c>
      <c r="P2714" s="6">
        <f>IF(L2714 = 0, 0, E2714/L2714)</f>
        <v>0</v>
      </c>
      <c r="Q2714" t="str">
        <f>MID(N2714,1,FIND("/",N2714,1)-1)</f>
        <v>food</v>
      </c>
      <c r="R2714" t="str">
        <f>MID(N2714,FIND("/",N2714,1)+1,LEN(N2714))</f>
        <v>food trucks</v>
      </c>
      <c r="S2714" s="10">
        <f>(((J2714/60)/60)/24)+DATE(1970,1,1)+(-5/24)</f>
        <v>42089.636875000004</v>
      </c>
      <c r="T2714" s="10">
        <f>(((I2714/60)/60)/24)+DATE(1970,1,1)+(-5/24)</f>
        <v>42119.636875000004</v>
      </c>
    </row>
    <row r="2715" spans="1:20" ht="28.8" hidden="1" x14ac:dyDescent="0.3">
      <c r="A2715">
        <v>3904</v>
      </c>
      <c r="B2715" s="3" t="s">
        <v>3900</v>
      </c>
      <c r="C2715" s="3" t="s">
        <v>8011</v>
      </c>
      <c r="D2715">
        <v>10000</v>
      </c>
      <c r="E2715">
        <v>3</v>
      </c>
      <c r="F2715" t="s">
        <v>8220</v>
      </c>
      <c r="G2715" t="s">
        <v>8223</v>
      </c>
      <c r="H2715" t="s">
        <v>8245</v>
      </c>
      <c r="I2715">
        <v>1429074240</v>
      </c>
      <c r="J2715">
        <v>1427866200</v>
      </c>
      <c r="K2715" t="b">
        <v>0</v>
      </c>
      <c r="L2715">
        <v>2</v>
      </c>
      <c r="M2715" t="b">
        <v>0</v>
      </c>
      <c r="N2715" t="s">
        <v>8270</v>
      </c>
      <c r="O2715" s="5">
        <f>((E2715/D2715) *100)</f>
        <v>0.03</v>
      </c>
      <c r="P2715" s="6">
        <f>IF(L2715 = 0, 0, E2715/L2715)</f>
        <v>1.5</v>
      </c>
      <c r="Q2715" t="str">
        <f>MID(N2715,1,FIND("/",N2715,1)-1)</f>
        <v>theater</v>
      </c>
      <c r="R2715" t="str">
        <f>MID(N2715,FIND("/",N2715,1)+1,LEN(N2715))</f>
        <v>plays</v>
      </c>
      <c r="S2715" s="10">
        <f>(((J2715/60)/60)/24)+DATE(1970,1,1)+(-5/24)</f>
        <v>42095.020833333336</v>
      </c>
      <c r="T2715" s="10">
        <f>(((I2715/60)/60)/24)+DATE(1970,1,1)+(-5/24)</f>
        <v>42109.00277777778</v>
      </c>
    </row>
    <row r="2716" spans="1:20" ht="43.2" hidden="1" x14ac:dyDescent="0.3">
      <c r="A2716">
        <v>2930</v>
      </c>
      <c r="B2716" s="3" t="s">
        <v>2929</v>
      </c>
      <c r="C2716" s="3" t="s">
        <v>7039</v>
      </c>
      <c r="D2716">
        <v>10000</v>
      </c>
      <c r="E2716">
        <v>10092</v>
      </c>
      <c r="F2716" t="s">
        <v>8218</v>
      </c>
      <c r="G2716" t="s">
        <v>8224</v>
      </c>
      <c r="H2716" t="s">
        <v>8246</v>
      </c>
      <c r="I2716">
        <v>1431007264</v>
      </c>
      <c r="J2716">
        <v>1428415264</v>
      </c>
      <c r="K2716" t="b">
        <v>0</v>
      </c>
      <c r="L2716">
        <v>62</v>
      </c>
      <c r="M2716" t="b">
        <v>1</v>
      </c>
      <c r="N2716" t="s">
        <v>8304</v>
      </c>
      <c r="O2716" s="5">
        <f>((E2716/D2716) *100)</f>
        <v>100.92000000000002</v>
      </c>
      <c r="P2716" s="6">
        <f>IF(L2716 = 0, 0, E2716/L2716)</f>
        <v>162.7741935483871</v>
      </c>
      <c r="Q2716" t="str">
        <f>MID(N2716,1,FIND("/",N2716,1)-1)</f>
        <v>theater</v>
      </c>
      <c r="R2716" t="str">
        <f>MID(N2716,FIND("/",N2716,1)+1,LEN(N2716))</f>
        <v>musical</v>
      </c>
      <c r="S2716" s="10">
        <f>(((J2716/60)/60)/24)+DATE(1970,1,1)+(-5/24)</f>
        <v>42101.375740740739</v>
      </c>
      <c r="T2716" s="10">
        <f>(((I2716/60)/60)/24)+DATE(1970,1,1)+(-5/24)</f>
        <v>42131.375740740739</v>
      </c>
    </row>
    <row r="2717" spans="1:20" ht="57.6" hidden="1" x14ac:dyDescent="0.3">
      <c r="A2717">
        <v>334</v>
      </c>
      <c r="B2717" s="3" t="s">
        <v>334</v>
      </c>
      <c r="C2717" s="3" t="s">
        <v>4443</v>
      </c>
      <c r="D2717">
        <v>10000</v>
      </c>
      <c r="E2717">
        <v>10119</v>
      </c>
      <c r="F2717" t="s">
        <v>8218</v>
      </c>
      <c r="G2717" t="s">
        <v>8223</v>
      </c>
      <c r="H2717" t="s">
        <v>8245</v>
      </c>
      <c r="I2717">
        <v>1431716400</v>
      </c>
      <c r="J2717">
        <v>1428423757</v>
      </c>
      <c r="K2717" t="b">
        <v>1</v>
      </c>
      <c r="L2717">
        <v>69</v>
      </c>
      <c r="M2717" t="b">
        <v>1</v>
      </c>
      <c r="N2717" t="s">
        <v>8268</v>
      </c>
      <c r="O2717" s="5">
        <f>((E2717/D2717) *100)</f>
        <v>101.19</v>
      </c>
      <c r="P2717" s="6">
        <f>IF(L2717 = 0, 0, E2717/L2717)</f>
        <v>146.65217391304347</v>
      </c>
      <c r="Q2717" t="str">
        <f>MID(N2717,1,FIND("/",N2717,1)-1)</f>
        <v>film &amp; video</v>
      </c>
      <c r="R2717" t="str">
        <f>MID(N2717,FIND("/",N2717,1)+1,LEN(N2717))</f>
        <v>documentary</v>
      </c>
      <c r="S2717" s="10">
        <f>(((J2717/60)/60)/24)+DATE(1970,1,1)+(-5/24)</f>
        <v>42101.474039351851</v>
      </c>
      <c r="T2717" s="10">
        <f>(((I2717/60)/60)/24)+DATE(1970,1,1)+(-5/24)</f>
        <v>42139.583333333336</v>
      </c>
    </row>
    <row r="2718" spans="1:20" ht="43.2" hidden="1" x14ac:dyDescent="0.3">
      <c r="A2718">
        <v>2050</v>
      </c>
      <c r="B2718" s="3" t="s">
        <v>2050</v>
      </c>
      <c r="C2718" s="3" t="s">
        <v>6159</v>
      </c>
      <c r="D2718">
        <v>10000</v>
      </c>
      <c r="E2718">
        <v>47327</v>
      </c>
      <c r="F2718" t="s">
        <v>8218</v>
      </c>
      <c r="G2718" t="s">
        <v>8223</v>
      </c>
      <c r="H2718" t="s">
        <v>8245</v>
      </c>
      <c r="I2718">
        <v>1433036578</v>
      </c>
      <c r="J2718">
        <v>1429580578</v>
      </c>
      <c r="K2718" t="b">
        <v>0</v>
      </c>
      <c r="L2718">
        <v>170</v>
      </c>
      <c r="M2718" t="b">
        <v>1</v>
      </c>
      <c r="N2718" t="s">
        <v>8294</v>
      </c>
      <c r="O2718" s="5">
        <f>((E2718/D2718) *100)</f>
        <v>473.27000000000004</v>
      </c>
      <c r="P2718" s="6">
        <f>IF(L2718 = 0, 0, E2718/L2718)</f>
        <v>278.39411764705881</v>
      </c>
      <c r="Q2718" t="str">
        <f>MID(N2718,1,FIND("/",N2718,1)-1)</f>
        <v>technology</v>
      </c>
      <c r="R2718" t="str">
        <f>MID(N2718,FIND("/",N2718,1)+1,LEN(N2718))</f>
        <v>hardware</v>
      </c>
      <c r="S2718" s="10">
        <f>(((J2718/60)/60)/24)+DATE(1970,1,1)+(-5/24)</f>
        <v>42114.863171296289</v>
      </c>
      <c r="T2718" s="10">
        <f>(((I2718/60)/60)/24)+DATE(1970,1,1)+(-5/24)</f>
        <v>42154.863171296289</v>
      </c>
    </row>
    <row r="2719" spans="1:20" ht="43.2" hidden="1" x14ac:dyDescent="0.3">
      <c r="A2719">
        <v>3714</v>
      </c>
      <c r="B2719" s="3" t="s">
        <v>3710</v>
      </c>
      <c r="C2719" s="3" t="s">
        <v>7823</v>
      </c>
      <c r="D2719">
        <v>10000</v>
      </c>
      <c r="E2719">
        <v>10235</v>
      </c>
      <c r="F2719" t="s">
        <v>8218</v>
      </c>
      <c r="G2719" t="s">
        <v>8223</v>
      </c>
      <c r="H2719" t="s">
        <v>8245</v>
      </c>
      <c r="I2719">
        <v>1432612740</v>
      </c>
      <c r="J2719">
        <v>1429881667</v>
      </c>
      <c r="K2719" t="b">
        <v>0</v>
      </c>
      <c r="L2719">
        <v>97</v>
      </c>
      <c r="M2719" t="b">
        <v>1</v>
      </c>
      <c r="N2719" t="s">
        <v>8270</v>
      </c>
      <c r="O2719" s="5">
        <f>((E2719/D2719) *100)</f>
        <v>102.35000000000001</v>
      </c>
      <c r="P2719" s="6">
        <f>IF(L2719 = 0, 0, E2719/L2719)</f>
        <v>105.51546391752578</v>
      </c>
      <c r="Q2719" t="str">
        <f>MID(N2719,1,FIND("/",N2719,1)-1)</f>
        <v>theater</v>
      </c>
      <c r="R2719" t="str">
        <f>MID(N2719,FIND("/",N2719,1)+1,LEN(N2719))</f>
        <v>plays</v>
      </c>
      <c r="S2719" s="10">
        <f>(((J2719/60)/60)/24)+DATE(1970,1,1)+(-5/24)</f>
        <v>42118.347997685189</v>
      </c>
      <c r="T2719" s="10">
        <f>(((I2719/60)/60)/24)+DATE(1970,1,1)+(-5/24)</f>
        <v>42149.957638888889</v>
      </c>
    </row>
    <row r="2720" spans="1:20" ht="43.2" hidden="1" x14ac:dyDescent="0.3">
      <c r="A2720">
        <v>1564</v>
      </c>
      <c r="B2720" s="3" t="s">
        <v>1564</v>
      </c>
      <c r="C2720" s="3" t="s">
        <v>5673</v>
      </c>
      <c r="D2720">
        <v>10000</v>
      </c>
      <c r="E2720">
        <v>10</v>
      </c>
      <c r="F2720" t="s">
        <v>8219</v>
      </c>
      <c r="G2720" t="s">
        <v>8223</v>
      </c>
      <c r="H2720" t="s">
        <v>8245</v>
      </c>
      <c r="I2720">
        <v>1432843500</v>
      </c>
      <c r="J2720">
        <v>1430124509</v>
      </c>
      <c r="K2720" t="b">
        <v>0</v>
      </c>
      <c r="L2720">
        <v>1</v>
      </c>
      <c r="M2720" t="b">
        <v>0</v>
      </c>
      <c r="N2720" t="s">
        <v>8289</v>
      </c>
      <c r="O2720" s="5">
        <f>((E2720/D2720) *100)</f>
        <v>0.1</v>
      </c>
      <c r="P2720" s="6">
        <f>IF(L2720 = 0, 0, E2720/L2720)</f>
        <v>10</v>
      </c>
      <c r="Q2720" t="str">
        <f>MID(N2720,1,FIND("/",N2720,1)-1)</f>
        <v>publishing</v>
      </c>
      <c r="R2720" t="str">
        <f>MID(N2720,FIND("/",N2720,1)+1,LEN(N2720))</f>
        <v>art books</v>
      </c>
      <c r="S2720" s="10">
        <f>(((J2720/60)/60)/24)+DATE(1970,1,1)+(-5/24)</f>
        <v>42121.158668981479</v>
      </c>
      <c r="T2720" s="10">
        <f>(((I2720/60)/60)/24)+DATE(1970,1,1)+(-5/24)</f>
        <v>42152.628472222219</v>
      </c>
    </row>
    <row r="2721" spans="1:20" ht="57.6" hidden="1" x14ac:dyDescent="0.3">
      <c r="A2721">
        <v>1723</v>
      </c>
      <c r="B2721" s="3" t="s">
        <v>1723</v>
      </c>
      <c r="C2721" s="3" t="s">
        <v>5832</v>
      </c>
      <c r="D2721">
        <v>10000</v>
      </c>
      <c r="E2721">
        <v>650</v>
      </c>
      <c r="F2721" t="s">
        <v>8220</v>
      </c>
      <c r="G2721" t="s">
        <v>8223</v>
      </c>
      <c r="H2721" t="s">
        <v>8245</v>
      </c>
      <c r="I2721">
        <v>1435730400</v>
      </c>
      <c r="J2721">
        <v>1430855315</v>
      </c>
      <c r="K2721" t="b">
        <v>0</v>
      </c>
      <c r="L2721">
        <v>3</v>
      </c>
      <c r="M2721" t="b">
        <v>0</v>
      </c>
      <c r="N2721" t="s">
        <v>8292</v>
      </c>
      <c r="O2721" s="5">
        <f>((E2721/D2721) *100)</f>
        <v>6.5</v>
      </c>
      <c r="P2721" s="6">
        <f>IF(L2721 = 0, 0, E2721/L2721)</f>
        <v>216.66666666666666</v>
      </c>
      <c r="Q2721" t="str">
        <f>MID(N2721,1,FIND("/",N2721,1)-1)</f>
        <v>music</v>
      </c>
      <c r="R2721" t="str">
        <f>MID(N2721,FIND("/",N2721,1)+1,LEN(N2721))</f>
        <v>faith</v>
      </c>
      <c r="S2721" s="10">
        <f>(((J2721/60)/60)/24)+DATE(1970,1,1)+(-5/24)</f>
        <v>42129.617071759254</v>
      </c>
      <c r="T2721" s="10">
        <f>(((I2721/60)/60)/24)+DATE(1970,1,1)+(-5/24)</f>
        <v>42186.041666666664</v>
      </c>
    </row>
    <row r="2722" spans="1:20" ht="28.8" hidden="1" x14ac:dyDescent="0.3">
      <c r="A2722">
        <v>1379</v>
      </c>
      <c r="B2722" s="3" t="s">
        <v>1379</v>
      </c>
      <c r="C2722" s="3" t="s">
        <v>5488</v>
      </c>
      <c r="D2722">
        <v>10000</v>
      </c>
      <c r="E2722">
        <v>11160</v>
      </c>
      <c r="F2722" t="s">
        <v>8218</v>
      </c>
      <c r="G2722" t="s">
        <v>8223</v>
      </c>
      <c r="H2722" t="s">
        <v>8245</v>
      </c>
      <c r="I2722">
        <v>1433504876</v>
      </c>
      <c r="J2722">
        <v>1430912876</v>
      </c>
      <c r="K2722" t="b">
        <v>0</v>
      </c>
      <c r="L2722">
        <v>151</v>
      </c>
      <c r="M2722" t="b">
        <v>1</v>
      </c>
      <c r="N2722" t="s">
        <v>8275</v>
      </c>
      <c r="O2722" s="5">
        <f>((E2722/D2722) *100)</f>
        <v>111.60000000000001</v>
      </c>
      <c r="P2722" s="6">
        <f>IF(L2722 = 0, 0, E2722/L2722)</f>
        <v>73.907284768211923</v>
      </c>
      <c r="Q2722" t="str">
        <f>MID(N2722,1,FIND("/",N2722,1)-1)</f>
        <v>music</v>
      </c>
      <c r="R2722" t="str">
        <f>MID(N2722,FIND("/",N2722,1)+1,LEN(N2722))</f>
        <v>rock</v>
      </c>
      <c r="S2722" s="10">
        <f>(((J2722/60)/60)/24)+DATE(1970,1,1)+(-5/24)</f>
        <v>42130.28328703704</v>
      </c>
      <c r="T2722" s="10">
        <f>(((I2722/60)/60)/24)+DATE(1970,1,1)+(-5/24)</f>
        <v>42160.28328703704</v>
      </c>
    </row>
    <row r="2723" spans="1:20" ht="28.8" hidden="1" x14ac:dyDescent="0.3">
      <c r="A2723">
        <v>2356</v>
      </c>
      <c r="B2723" s="3" t="s">
        <v>2356</v>
      </c>
      <c r="C2723" s="3" t="s">
        <v>6465</v>
      </c>
      <c r="D2723">
        <v>10000</v>
      </c>
      <c r="E2723">
        <v>0</v>
      </c>
      <c r="F2723" t="s">
        <v>8219</v>
      </c>
      <c r="G2723" t="s">
        <v>8232</v>
      </c>
      <c r="H2723" t="s">
        <v>8248</v>
      </c>
      <c r="I2723">
        <v>1433530104</v>
      </c>
      <c r="J2723">
        <v>1430938104</v>
      </c>
      <c r="K2723" t="b">
        <v>0</v>
      </c>
      <c r="L2723">
        <v>0</v>
      </c>
      <c r="M2723" t="b">
        <v>0</v>
      </c>
      <c r="N2723" t="s">
        <v>8271</v>
      </c>
      <c r="O2723" s="5">
        <f>((E2723/D2723) *100)</f>
        <v>0</v>
      </c>
      <c r="P2723" s="6">
        <f>IF(L2723 = 0, 0, E2723/L2723)</f>
        <v>0</v>
      </c>
      <c r="Q2723" t="str">
        <f>MID(N2723,1,FIND("/",N2723,1)-1)</f>
        <v>technology</v>
      </c>
      <c r="R2723" t="str">
        <f>MID(N2723,FIND("/",N2723,1)+1,LEN(N2723))</f>
        <v>web</v>
      </c>
      <c r="S2723" s="10">
        <f>(((J2723/60)/60)/24)+DATE(1970,1,1)+(-5/24)</f>
        <v>42130.575277777774</v>
      </c>
      <c r="T2723" s="10">
        <f>(((I2723/60)/60)/24)+DATE(1970,1,1)+(-5/24)</f>
        <v>42160.575277777774</v>
      </c>
    </row>
    <row r="2724" spans="1:20" ht="43.2" hidden="1" x14ac:dyDescent="0.3">
      <c r="A2724">
        <v>2944</v>
      </c>
      <c r="B2724" s="3" t="s">
        <v>2943</v>
      </c>
      <c r="C2724" s="3" t="s">
        <v>7053</v>
      </c>
      <c r="D2724">
        <v>10000</v>
      </c>
      <c r="E2724">
        <v>100</v>
      </c>
      <c r="F2724" t="s">
        <v>8220</v>
      </c>
      <c r="G2724" t="s">
        <v>8223</v>
      </c>
      <c r="H2724" t="s">
        <v>8245</v>
      </c>
      <c r="I2724">
        <v>1433714198</v>
      </c>
      <c r="J2724">
        <v>1431122198</v>
      </c>
      <c r="K2724" t="b">
        <v>0</v>
      </c>
      <c r="L2724">
        <v>1</v>
      </c>
      <c r="M2724" t="b">
        <v>0</v>
      </c>
      <c r="N2724" t="s">
        <v>8302</v>
      </c>
      <c r="O2724" s="5">
        <f>((E2724/D2724) *100)</f>
        <v>1</v>
      </c>
      <c r="P2724" s="6">
        <f>IF(L2724 = 0, 0, E2724/L2724)</f>
        <v>100</v>
      </c>
      <c r="Q2724" t="str">
        <f>MID(N2724,1,FIND("/",N2724,1)-1)</f>
        <v>theater</v>
      </c>
      <c r="R2724" t="str">
        <f>MID(N2724,FIND("/",N2724,1)+1,LEN(N2724))</f>
        <v>spaces</v>
      </c>
      <c r="S2724" s="10">
        <f>(((J2724/60)/60)/24)+DATE(1970,1,1)+(-5/24)</f>
        <v>42132.705995370365</v>
      </c>
      <c r="T2724" s="10">
        <f>(((I2724/60)/60)/24)+DATE(1970,1,1)+(-5/24)</f>
        <v>42162.705995370365</v>
      </c>
    </row>
    <row r="2725" spans="1:20" ht="57.6" hidden="1" x14ac:dyDescent="0.3">
      <c r="A2725">
        <v>2328</v>
      </c>
      <c r="B2725" s="3" t="s">
        <v>2328</v>
      </c>
      <c r="C2725" s="3" t="s">
        <v>6437</v>
      </c>
      <c r="D2725">
        <v>10000</v>
      </c>
      <c r="E2725">
        <v>25445</v>
      </c>
      <c r="F2725" t="s">
        <v>8218</v>
      </c>
      <c r="G2725" t="s">
        <v>8223</v>
      </c>
      <c r="H2725" t="s">
        <v>8245</v>
      </c>
      <c r="I2725">
        <v>1434307537</v>
      </c>
      <c r="J2725">
        <v>1431715537</v>
      </c>
      <c r="K2725" t="b">
        <v>1</v>
      </c>
      <c r="L2725">
        <v>537</v>
      </c>
      <c r="M2725" t="b">
        <v>1</v>
      </c>
      <c r="N2725" t="s">
        <v>8297</v>
      </c>
      <c r="O2725" s="5">
        <f>((E2725/D2725) *100)</f>
        <v>254.45000000000002</v>
      </c>
      <c r="P2725" s="6">
        <f>IF(L2725 = 0, 0, E2725/L2725)</f>
        <v>47.383612662942269</v>
      </c>
      <c r="Q2725" t="str">
        <f>MID(N2725,1,FIND("/",N2725,1)-1)</f>
        <v>food</v>
      </c>
      <c r="R2725" t="str">
        <f>MID(N2725,FIND("/",N2725,1)+1,LEN(N2725))</f>
        <v>small batch</v>
      </c>
      <c r="S2725" s="10">
        <f>(((J2725/60)/60)/24)+DATE(1970,1,1)+(-5/24)</f>
        <v>42139.573344907411</v>
      </c>
      <c r="T2725" s="10">
        <f>(((I2725/60)/60)/24)+DATE(1970,1,1)+(-5/24)</f>
        <v>42169.573344907411</v>
      </c>
    </row>
    <row r="2726" spans="1:20" ht="28.8" hidden="1" x14ac:dyDescent="0.3">
      <c r="A2726">
        <v>2584</v>
      </c>
      <c r="B2726" s="3" t="s">
        <v>2583</v>
      </c>
      <c r="C2726" s="3" t="s">
        <v>6693</v>
      </c>
      <c r="D2726">
        <v>10000</v>
      </c>
      <c r="E2726">
        <v>0</v>
      </c>
      <c r="F2726" t="s">
        <v>8220</v>
      </c>
      <c r="G2726" t="s">
        <v>8223</v>
      </c>
      <c r="H2726" t="s">
        <v>8245</v>
      </c>
      <c r="I2726">
        <v>1434341369</v>
      </c>
      <c r="J2726">
        <v>1431749369</v>
      </c>
      <c r="K2726" t="b">
        <v>0</v>
      </c>
      <c r="L2726">
        <v>0</v>
      </c>
      <c r="M2726" t="b">
        <v>0</v>
      </c>
      <c r="N2726" t="s">
        <v>8283</v>
      </c>
      <c r="O2726" s="5">
        <f>((E2726/D2726) *100)</f>
        <v>0</v>
      </c>
      <c r="P2726" s="6">
        <f>IF(L2726 = 0, 0, E2726/L2726)</f>
        <v>0</v>
      </c>
      <c r="Q2726" t="str">
        <f>MID(N2726,1,FIND("/",N2726,1)-1)</f>
        <v>food</v>
      </c>
      <c r="R2726" t="str">
        <f>MID(N2726,FIND("/",N2726,1)+1,LEN(N2726))</f>
        <v>food trucks</v>
      </c>
      <c r="S2726" s="10">
        <f>(((J2726/60)/60)/24)+DATE(1970,1,1)+(-5/24)</f>
        <v>42139.964918981481</v>
      </c>
      <c r="T2726" s="10">
        <f>(((I2726/60)/60)/24)+DATE(1970,1,1)+(-5/24)</f>
        <v>42169.964918981481</v>
      </c>
    </row>
    <row r="2727" spans="1:20" ht="43.2" hidden="1" x14ac:dyDescent="0.3">
      <c r="A2727">
        <v>3646</v>
      </c>
      <c r="B2727" s="3" t="s">
        <v>3643</v>
      </c>
      <c r="C2727" s="3" t="s">
        <v>7755</v>
      </c>
      <c r="D2727">
        <v>10000</v>
      </c>
      <c r="E2727">
        <v>481</v>
      </c>
      <c r="F2727" t="s">
        <v>8220</v>
      </c>
      <c r="G2727" t="s">
        <v>8223</v>
      </c>
      <c r="H2727" t="s">
        <v>8245</v>
      </c>
      <c r="I2727">
        <v>1434497400</v>
      </c>
      <c r="J2727">
        <v>1431770802</v>
      </c>
      <c r="K2727" t="b">
        <v>0</v>
      </c>
      <c r="L2727">
        <v>8</v>
      </c>
      <c r="M2727" t="b">
        <v>0</v>
      </c>
      <c r="N2727" t="s">
        <v>8304</v>
      </c>
      <c r="O2727" s="5">
        <f>((E2727/D2727) *100)</f>
        <v>4.8099999999999996</v>
      </c>
      <c r="P2727" s="6">
        <f>IF(L2727 = 0, 0, E2727/L2727)</f>
        <v>60.125</v>
      </c>
      <c r="Q2727" t="str">
        <f>MID(N2727,1,FIND("/",N2727,1)-1)</f>
        <v>theater</v>
      </c>
      <c r="R2727" t="str">
        <f>MID(N2727,FIND("/",N2727,1)+1,LEN(N2727))</f>
        <v>musical</v>
      </c>
      <c r="S2727" s="10">
        <f>(((J2727/60)/60)/24)+DATE(1970,1,1)+(-5/24)</f>
        <v>42140.21298611111</v>
      </c>
      <c r="T2727" s="10">
        <f>(((I2727/60)/60)/24)+DATE(1970,1,1)+(-5/24)</f>
        <v>42171.770833333336</v>
      </c>
    </row>
    <row r="2728" spans="1:20" ht="43.2" hidden="1" x14ac:dyDescent="0.3">
      <c r="A2728">
        <v>3256</v>
      </c>
      <c r="B2728" s="3" t="s">
        <v>3255</v>
      </c>
      <c r="C2728" s="3" t="s">
        <v>7365</v>
      </c>
      <c r="D2728">
        <v>10000</v>
      </c>
      <c r="E2728">
        <v>12806</v>
      </c>
      <c r="F2728" t="s">
        <v>8218</v>
      </c>
      <c r="G2728" t="s">
        <v>8223</v>
      </c>
      <c r="H2728" t="s">
        <v>8245</v>
      </c>
      <c r="I2728">
        <v>1433995140</v>
      </c>
      <c r="J2728">
        <v>1432129577</v>
      </c>
      <c r="K2728" t="b">
        <v>1</v>
      </c>
      <c r="L2728">
        <v>176</v>
      </c>
      <c r="M2728" t="b">
        <v>1</v>
      </c>
      <c r="N2728" t="s">
        <v>8270</v>
      </c>
      <c r="O2728" s="5">
        <f>((E2728/D2728) *100)</f>
        <v>128.06</v>
      </c>
      <c r="P2728" s="6">
        <f>IF(L2728 = 0, 0, E2728/L2728)</f>
        <v>72.76136363636364</v>
      </c>
      <c r="Q2728" t="str">
        <f>MID(N2728,1,FIND("/",N2728,1)-1)</f>
        <v>theater</v>
      </c>
      <c r="R2728" t="str">
        <f>MID(N2728,FIND("/",N2728,1)+1,LEN(N2728))</f>
        <v>plays</v>
      </c>
      <c r="S2728" s="10">
        <f>(((J2728/60)/60)/24)+DATE(1970,1,1)+(-5/24)</f>
        <v>42144.365474537037</v>
      </c>
      <c r="T2728" s="10">
        <f>(((I2728/60)/60)/24)+DATE(1970,1,1)+(-5/24)</f>
        <v>42165.957638888889</v>
      </c>
    </row>
    <row r="2729" spans="1:20" ht="43.2" hidden="1" x14ac:dyDescent="0.3">
      <c r="A2729">
        <v>3013</v>
      </c>
      <c r="B2729" s="3" t="s">
        <v>3012</v>
      </c>
      <c r="C2729" s="3" t="s">
        <v>7122</v>
      </c>
      <c r="D2729">
        <v>10000</v>
      </c>
      <c r="E2729">
        <v>15696</v>
      </c>
      <c r="F2729" t="s">
        <v>8218</v>
      </c>
      <c r="G2729" t="s">
        <v>8223</v>
      </c>
      <c r="H2729" t="s">
        <v>8245</v>
      </c>
      <c r="I2729">
        <v>1434917049</v>
      </c>
      <c r="J2729">
        <v>1432325049</v>
      </c>
      <c r="K2729" t="b">
        <v>0</v>
      </c>
      <c r="L2729">
        <v>107</v>
      </c>
      <c r="M2729" t="b">
        <v>1</v>
      </c>
      <c r="N2729" t="s">
        <v>8302</v>
      </c>
      <c r="O2729" s="5">
        <f>((E2729/D2729) *100)</f>
        <v>156.96</v>
      </c>
      <c r="P2729" s="6">
        <f>IF(L2729 = 0, 0, E2729/L2729)</f>
        <v>146.69158878504672</v>
      </c>
      <c r="Q2729" t="str">
        <f>MID(N2729,1,FIND("/",N2729,1)-1)</f>
        <v>theater</v>
      </c>
      <c r="R2729" t="str">
        <f>MID(N2729,FIND("/",N2729,1)+1,LEN(N2729))</f>
        <v>spaces</v>
      </c>
      <c r="S2729" s="10">
        <f>(((J2729/60)/60)/24)+DATE(1970,1,1)+(-5/24)</f>
        <v>42146.627881944441</v>
      </c>
      <c r="T2729" s="10">
        <f>(((I2729/60)/60)/24)+DATE(1970,1,1)+(-5/24)</f>
        <v>42176.627881944441</v>
      </c>
    </row>
    <row r="2730" spans="1:20" ht="57.6" hidden="1" x14ac:dyDescent="0.3">
      <c r="A2730">
        <v>2079</v>
      </c>
      <c r="B2730" s="3" t="s">
        <v>2079</v>
      </c>
      <c r="C2730" s="3" t="s">
        <v>6188</v>
      </c>
      <c r="D2730">
        <v>10000</v>
      </c>
      <c r="E2730">
        <v>28817</v>
      </c>
      <c r="F2730" t="s">
        <v>8218</v>
      </c>
      <c r="G2730" t="s">
        <v>8224</v>
      </c>
      <c r="H2730" t="s">
        <v>8246</v>
      </c>
      <c r="I2730">
        <v>1435258800</v>
      </c>
      <c r="J2730">
        <v>1432659793</v>
      </c>
      <c r="K2730" t="b">
        <v>0</v>
      </c>
      <c r="L2730">
        <v>607</v>
      </c>
      <c r="M2730" t="b">
        <v>1</v>
      </c>
      <c r="N2730" t="s">
        <v>8294</v>
      </c>
      <c r="O2730" s="5">
        <f>((E2730/D2730) *100)</f>
        <v>288.17</v>
      </c>
      <c r="P2730" s="6">
        <f>IF(L2730 = 0, 0, E2730/L2730)</f>
        <v>47.474464579901152</v>
      </c>
      <c r="Q2730" t="str">
        <f>MID(N2730,1,FIND("/",N2730,1)-1)</f>
        <v>technology</v>
      </c>
      <c r="R2730" t="str">
        <f>MID(N2730,FIND("/",N2730,1)+1,LEN(N2730))</f>
        <v>hardware</v>
      </c>
      <c r="S2730" s="10">
        <f>(((J2730/60)/60)/24)+DATE(1970,1,1)+(-5/24)</f>
        <v>42150.502233796295</v>
      </c>
      <c r="T2730" s="10">
        <f>(((I2730/60)/60)/24)+DATE(1970,1,1)+(-5/24)</f>
        <v>42180.583333333336</v>
      </c>
    </row>
    <row r="2731" spans="1:20" ht="57.6" hidden="1" x14ac:dyDescent="0.3">
      <c r="A2731">
        <v>2963</v>
      </c>
      <c r="B2731" s="3" t="s">
        <v>2962</v>
      </c>
      <c r="C2731" s="3" t="s">
        <v>7072</v>
      </c>
      <c r="D2731">
        <v>10000</v>
      </c>
      <c r="E2731">
        <v>10685</v>
      </c>
      <c r="F2731" t="s">
        <v>8218</v>
      </c>
      <c r="G2731" t="s">
        <v>8223</v>
      </c>
      <c r="H2731" t="s">
        <v>8245</v>
      </c>
      <c r="I2731">
        <v>1435835824</v>
      </c>
      <c r="J2731">
        <v>1433243824</v>
      </c>
      <c r="K2731" t="b">
        <v>0</v>
      </c>
      <c r="L2731">
        <v>98</v>
      </c>
      <c r="M2731" t="b">
        <v>1</v>
      </c>
      <c r="N2731" t="s">
        <v>8270</v>
      </c>
      <c r="O2731" s="5">
        <f>((E2731/D2731) *100)</f>
        <v>106.85</v>
      </c>
      <c r="P2731" s="6">
        <f>IF(L2731 = 0, 0, E2731/L2731)</f>
        <v>109.03061224489795</v>
      </c>
      <c r="Q2731" t="str">
        <f>MID(N2731,1,FIND("/",N2731,1)-1)</f>
        <v>theater</v>
      </c>
      <c r="R2731" t="str">
        <f>MID(N2731,FIND("/",N2731,1)+1,LEN(N2731))</f>
        <v>plays</v>
      </c>
      <c r="S2731" s="10">
        <f>(((J2731/60)/60)/24)+DATE(1970,1,1)+(-5/24)</f>
        <v>42157.26185185185</v>
      </c>
      <c r="T2731" s="10">
        <f>(((I2731/60)/60)/24)+DATE(1970,1,1)+(-5/24)</f>
        <v>42187.26185185185</v>
      </c>
    </row>
    <row r="2732" spans="1:20" ht="43.2" hidden="1" x14ac:dyDescent="0.3">
      <c r="A2732">
        <v>2803</v>
      </c>
      <c r="B2732" s="3" t="s">
        <v>2802</v>
      </c>
      <c r="C2732" s="3" t="s">
        <v>6912</v>
      </c>
      <c r="D2732">
        <v>10000</v>
      </c>
      <c r="E2732">
        <v>12795</v>
      </c>
      <c r="F2732" t="s">
        <v>8218</v>
      </c>
      <c r="G2732" t="s">
        <v>8223</v>
      </c>
      <c r="H2732" t="s">
        <v>8245</v>
      </c>
      <c r="I2732">
        <v>1437004800</v>
      </c>
      <c r="J2732">
        <v>1433295276</v>
      </c>
      <c r="K2732" t="b">
        <v>0</v>
      </c>
      <c r="L2732">
        <v>141</v>
      </c>
      <c r="M2732" t="b">
        <v>1</v>
      </c>
      <c r="N2732" t="s">
        <v>8270</v>
      </c>
      <c r="O2732" s="5">
        <f>((E2732/D2732) *100)</f>
        <v>127.95</v>
      </c>
      <c r="P2732" s="6">
        <f>IF(L2732 = 0, 0, E2732/L2732)</f>
        <v>90.744680851063833</v>
      </c>
      <c r="Q2732" t="str">
        <f>MID(N2732,1,FIND("/",N2732,1)-1)</f>
        <v>theater</v>
      </c>
      <c r="R2732" t="str">
        <f>MID(N2732,FIND("/",N2732,1)+1,LEN(N2732))</f>
        <v>plays</v>
      </c>
      <c r="S2732" s="10">
        <f>(((J2732/60)/60)/24)+DATE(1970,1,1)+(-5/24)</f>
        <v>42157.857361111113</v>
      </c>
      <c r="T2732" s="10">
        <f>(((I2732/60)/60)/24)+DATE(1970,1,1)+(-5/24)</f>
        <v>42200.791666666664</v>
      </c>
    </row>
    <row r="2733" spans="1:20" ht="43.2" hidden="1" x14ac:dyDescent="0.3">
      <c r="A2733">
        <v>235</v>
      </c>
      <c r="B2733" s="3" t="s">
        <v>236</v>
      </c>
      <c r="C2733" s="3" t="s">
        <v>4344</v>
      </c>
      <c r="D2733">
        <v>10000</v>
      </c>
      <c r="E2733">
        <v>0</v>
      </c>
      <c r="F2733" t="s">
        <v>8220</v>
      </c>
      <c r="G2733" t="s">
        <v>8223</v>
      </c>
      <c r="H2733" t="s">
        <v>8245</v>
      </c>
      <c r="I2733">
        <v>1436478497</v>
      </c>
      <c r="J2733">
        <v>1433886497</v>
      </c>
      <c r="K2733" t="b">
        <v>0</v>
      </c>
      <c r="L2733">
        <v>0</v>
      </c>
      <c r="M2733" t="b">
        <v>0</v>
      </c>
      <c r="N2733" t="s">
        <v>8267</v>
      </c>
      <c r="O2733" s="5">
        <f>((E2733/D2733) *100)</f>
        <v>0</v>
      </c>
      <c r="P2733" s="6">
        <f>IF(L2733 = 0, 0, E2733/L2733)</f>
        <v>0</v>
      </c>
      <c r="Q2733" t="str">
        <f>MID(N2733,1,FIND("/",N2733,1)-1)</f>
        <v>film &amp; video</v>
      </c>
      <c r="R2733" t="str">
        <f>MID(N2733,FIND("/",N2733,1)+1,LEN(N2733))</f>
        <v>drama</v>
      </c>
      <c r="S2733" s="10">
        <f>(((J2733/60)/60)/24)+DATE(1970,1,1)+(-5/24)</f>
        <v>42164.700196759259</v>
      </c>
      <c r="T2733" s="10">
        <f>(((I2733/60)/60)/24)+DATE(1970,1,1)+(-5/24)</f>
        <v>42194.700196759259</v>
      </c>
    </row>
    <row r="2734" spans="1:20" ht="57.6" hidden="1" x14ac:dyDescent="0.3">
      <c r="A2734">
        <v>2793</v>
      </c>
      <c r="B2734" s="3" t="s">
        <v>2792</v>
      </c>
      <c r="C2734" s="3" t="s">
        <v>6902</v>
      </c>
      <c r="D2734">
        <v>10000</v>
      </c>
      <c r="E2734">
        <v>11056.75</v>
      </c>
      <c r="F2734" t="s">
        <v>8218</v>
      </c>
      <c r="G2734" t="s">
        <v>8225</v>
      </c>
      <c r="H2734" t="s">
        <v>8247</v>
      </c>
      <c r="I2734">
        <v>1437473005</v>
      </c>
      <c r="J2734">
        <v>1434881005</v>
      </c>
      <c r="K2734" t="b">
        <v>0</v>
      </c>
      <c r="L2734">
        <v>73</v>
      </c>
      <c r="M2734" t="b">
        <v>1</v>
      </c>
      <c r="N2734" t="s">
        <v>8270</v>
      </c>
      <c r="O2734" s="5">
        <f>((E2734/D2734) *100)</f>
        <v>110.5675</v>
      </c>
      <c r="P2734" s="6">
        <f>IF(L2734 = 0, 0, E2734/L2734)</f>
        <v>151.4623287671233</v>
      </c>
      <c r="Q2734" t="str">
        <f>MID(N2734,1,FIND("/",N2734,1)-1)</f>
        <v>theater</v>
      </c>
      <c r="R2734" t="str">
        <f>MID(N2734,FIND("/",N2734,1)+1,LEN(N2734))</f>
        <v>plays</v>
      </c>
      <c r="S2734" s="10">
        <f>(((J2734/60)/60)/24)+DATE(1970,1,1)+(-5/24)</f>
        <v>42176.210706018515</v>
      </c>
      <c r="T2734" s="10">
        <f>(((I2734/60)/60)/24)+DATE(1970,1,1)+(-5/24)</f>
        <v>42206.210706018515</v>
      </c>
    </row>
    <row r="2735" spans="1:20" ht="43.2" hidden="1" x14ac:dyDescent="0.3">
      <c r="A2735">
        <v>2727</v>
      </c>
      <c r="B2735" s="3" t="s">
        <v>2726</v>
      </c>
      <c r="C2735" s="3" t="s">
        <v>6836</v>
      </c>
      <c r="D2735">
        <v>10000</v>
      </c>
      <c r="E2735">
        <v>49321</v>
      </c>
      <c r="F2735" t="s">
        <v>8218</v>
      </c>
      <c r="G2735" t="s">
        <v>8223</v>
      </c>
      <c r="H2735" t="s">
        <v>8245</v>
      </c>
      <c r="I2735">
        <v>1438964063</v>
      </c>
      <c r="J2735">
        <v>1436804063</v>
      </c>
      <c r="K2735" t="b">
        <v>0</v>
      </c>
      <c r="L2735">
        <v>707</v>
      </c>
      <c r="M2735" t="b">
        <v>1</v>
      </c>
      <c r="N2735" t="s">
        <v>8294</v>
      </c>
      <c r="O2735" s="5">
        <f>((E2735/D2735) *100)</f>
        <v>493.21000000000004</v>
      </c>
      <c r="P2735" s="6">
        <f>IF(L2735 = 0, 0, E2735/L2735)</f>
        <v>69.760961810466767</v>
      </c>
      <c r="Q2735" t="str">
        <f>MID(N2735,1,FIND("/",N2735,1)-1)</f>
        <v>technology</v>
      </c>
      <c r="R2735" t="str">
        <f>MID(N2735,FIND("/",N2735,1)+1,LEN(N2735))</f>
        <v>hardware</v>
      </c>
      <c r="S2735" s="10">
        <f>(((J2735/60)/60)/24)+DATE(1970,1,1)+(-5/24)</f>
        <v>42198.468321759261</v>
      </c>
      <c r="T2735" s="10">
        <f>(((I2735/60)/60)/24)+DATE(1970,1,1)+(-5/24)</f>
        <v>42223.468321759261</v>
      </c>
    </row>
    <row r="2736" spans="1:20" ht="43.2" hidden="1" x14ac:dyDescent="0.3">
      <c r="A2736">
        <v>1352</v>
      </c>
      <c r="B2736" s="3" t="s">
        <v>1352</v>
      </c>
      <c r="C2736" s="3" t="s">
        <v>5461</v>
      </c>
      <c r="D2736">
        <v>10000</v>
      </c>
      <c r="E2736">
        <v>13614</v>
      </c>
      <c r="F2736" t="s">
        <v>8218</v>
      </c>
      <c r="G2736" t="s">
        <v>8223</v>
      </c>
      <c r="H2736" t="s">
        <v>8245</v>
      </c>
      <c r="I2736">
        <v>1441425540</v>
      </c>
      <c r="J2736">
        <v>1436968366</v>
      </c>
      <c r="K2736" t="b">
        <v>0</v>
      </c>
      <c r="L2736">
        <v>227</v>
      </c>
      <c r="M2736" t="b">
        <v>1</v>
      </c>
      <c r="N2736" t="s">
        <v>8273</v>
      </c>
      <c r="O2736" s="5">
        <f>((E2736/D2736) *100)</f>
        <v>136.13999999999999</v>
      </c>
      <c r="P2736" s="6">
        <f>IF(L2736 = 0, 0, E2736/L2736)</f>
        <v>59.973568281938327</v>
      </c>
      <c r="Q2736" t="str">
        <f>MID(N2736,1,FIND("/",N2736,1)-1)</f>
        <v>publishing</v>
      </c>
      <c r="R2736" t="str">
        <f>MID(N2736,FIND("/",N2736,1)+1,LEN(N2736))</f>
        <v>nonfiction</v>
      </c>
      <c r="S2736" s="10">
        <f>(((J2736/60)/60)/24)+DATE(1970,1,1)+(-5/24)</f>
        <v>42200.369976851849</v>
      </c>
      <c r="T2736" s="10">
        <f>(((I2736/60)/60)/24)+DATE(1970,1,1)+(-5/24)</f>
        <v>42251.957638888889</v>
      </c>
    </row>
    <row r="2737" spans="1:20" ht="43.2" hidden="1" x14ac:dyDescent="0.3">
      <c r="A2737">
        <v>348</v>
      </c>
      <c r="B2737" s="3" t="s">
        <v>348</v>
      </c>
      <c r="C2737" s="3" t="s">
        <v>4457</v>
      </c>
      <c r="D2737">
        <v>10000</v>
      </c>
      <c r="E2737">
        <v>10300</v>
      </c>
      <c r="F2737" t="s">
        <v>8218</v>
      </c>
      <c r="G2737" t="s">
        <v>8223</v>
      </c>
      <c r="H2737" t="s">
        <v>8245</v>
      </c>
      <c r="I2737">
        <v>1440165916</v>
      </c>
      <c r="J2737">
        <v>1437573916</v>
      </c>
      <c r="K2737" t="b">
        <v>1</v>
      </c>
      <c r="L2737">
        <v>119</v>
      </c>
      <c r="M2737" t="b">
        <v>1</v>
      </c>
      <c r="N2737" t="s">
        <v>8268</v>
      </c>
      <c r="O2737" s="5">
        <f>((E2737/D2737) *100)</f>
        <v>103</v>
      </c>
      <c r="P2737" s="6">
        <f>IF(L2737 = 0, 0, E2737/L2737)</f>
        <v>86.554621848739501</v>
      </c>
      <c r="Q2737" t="str">
        <f>MID(N2737,1,FIND("/",N2737,1)-1)</f>
        <v>film &amp; video</v>
      </c>
      <c r="R2737" t="str">
        <f>MID(N2737,FIND("/",N2737,1)+1,LEN(N2737))</f>
        <v>documentary</v>
      </c>
      <c r="S2737" s="10">
        <f>(((J2737/60)/60)/24)+DATE(1970,1,1)+(-5/24)</f>
        <v>42207.378657407404</v>
      </c>
      <c r="T2737" s="10">
        <f>(((I2737/60)/60)/24)+DATE(1970,1,1)+(-5/24)</f>
        <v>42237.378657407404</v>
      </c>
    </row>
    <row r="2738" spans="1:20" ht="43.2" hidden="1" x14ac:dyDescent="0.3">
      <c r="A2738">
        <v>170</v>
      </c>
      <c r="B2738" s="3" t="s">
        <v>171</v>
      </c>
      <c r="C2738" s="3" t="s">
        <v>4279</v>
      </c>
      <c r="D2738">
        <v>10000</v>
      </c>
      <c r="E2738">
        <v>325</v>
      </c>
      <c r="F2738" t="s">
        <v>8220</v>
      </c>
      <c r="G2738" t="s">
        <v>8223</v>
      </c>
      <c r="H2738" t="s">
        <v>8245</v>
      </c>
      <c r="I2738">
        <v>1440912480</v>
      </c>
      <c r="J2738">
        <v>1438385283</v>
      </c>
      <c r="K2738" t="b">
        <v>0</v>
      </c>
      <c r="L2738">
        <v>10</v>
      </c>
      <c r="M2738" t="b">
        <v>0</v>
      </c>
      <c r="N2738" t="s">
        <v>8267</v>
      </c>
      <c r="O2738" s="5">
        <f>((E2738/D2738) *100)</f>
        <v>3.25</v>
      </c>
      <c r="P2738" s="6">
        <f>IF(L2738 = 0, 0, E2738/L2738)</f>
        <v>32.5</v>
      </c>
      <c r="Q2738" t="str">
        <f>MID(N2738,1,FIND("/",N2738,1)-1)</f>
        <v>film &amp; video</v>
      </c>
      <c r="R2738" t="str">
        <f>MID(N2738,FIND("/",N2738,1)+1,LEN(N2738))</f>
        <v>drama</v>
      </c>
      <c r="S2738" s="10">
        <f>(((J2738/60)/60)/24)+DATE(1970,1,1)+(-5/24)</f>
        <v>42216.769479166665</v>
      </c>
      <c r="T2738" s="10">
        <f>(((I2738/60)/60)/24)+DATE(1970,1,1)+(-5/24)</f>
        <v>42246.019444444442</v>
      </c>
    </row>
    <row r="2739" spans="1:20" ht="28.8" hidden="1" x14ac:dyDescent="0.3">
      <c r="A2739">
        <v>3076</v>
      </c>
      <c r="B2739" s="3" t="s">
        <v>3075</v>
      </c>
      <c r="C2739" s="3" t="s">
        <v>7185</v>
      </c>
      <c r="D2739">
        <v>10000</v>
      </c>
      <c r="E2739">
        <v>1506</v>
      </c>
      <c r="F2739" t="s">
        <v>8220</v>
      </c>
      <c r="G2739" t="s">
        <v>8223</v>
      </c>
      <c r="H2739" t="s">
        <v>8245</v>
      </c>
      <c r="I2739">
        <v>1444405123</v>
      </c>
      <c r="J2739">
        <v>1439221123</v>
      </c>
      <c r="K2739" t="b">
        <v>0</v>
      </c>
      <c r="L2739">
        <v>50</v>
      </c>
      <c r="M2739" t="b">
        <v>0</v>
      </c>
      <c r="N2739" t="s">
        <v>8302</v>
      </c>
      <c r="O2739" s="5">
        <f>((E2739/D2739) *100)</f>
        <v>15.06</v>
      </c>
      <c r="P2739" s="6">
        <f>IF(L2739 = 0, 0, E2739/L2739)</f>
        <v>30.12</v>
      </c>
      <c r="Q2739" t="str">
        <f>MID(N2739,1,FIND("/",N2739,1)-1)</f>
        <v>theater</v>
      </c>
      <c r="R2739" t="str">
        <f>MID(N2739,FIND("/",N2739,1)+1,LEN(N2739))</f>
        <v>spaces</v>
      </c>
      <c r="S2739" s="10">
        <f>(((J2739/60)/60)/24)+DATE(1970,1,1)+(-5/24)</f>
        <v>42226.443553240737</v>
      </c>
      <c r="T2739" s="10">
        <f>(((I2739/60)/60)/24)+DATE(1970,1,1)+(-5/24)</f>
        <v>42286.443553240737</v>
      </c>
    </row>
    <row r="2740" spans="1:20" ht="43.2" hidden="1" x14ac:dyDescent="0.3">
      <c r="A2740">
        <v>3246</v>
      </c>
      <c r="B2740" s="3" t="s">
        <v>3245</v>
      </c>
      <c r="C2740" s="3" t="s">
        <v>7355</v>
      </c>
      <c r="D2740">
        <v>10000</v>
      </c>
      <c r="E2740">
        <v>11122</v>
      </c>
      <c r="F2740" t="s">
        <v>8218</v>
      </c>
      <c r="G2740" t="s">
        <v>8223</v>
      </c>
      <c r="H2740" t="s">
        <v>8245</v>
      </c>
      <c r="I2740">
        <v>1442030340</v>
      </c>
      <c r="J2740">
        <v>1439551200</v>
      </c>
      <c r="K2740" t="b">
        <v>1</v>
      </c>
      <c r="L2740">
        <v>193</v>
      </c>
      <c r="M2740" t="b">
        <v>1</v>
      </c>
      <c r="N2740" t="s">
        <v>8270</v>
      </c>
      <c r="O2740" s="5">
        <f>((E2740/D2740) *100)</f>
        <v>111.22000000000001</v>
      </c>
      <c r="P2740" s="6">
        <f>IF(L2740 = 0, 0, E2740/L2740)</f>
        <v>57.626943005181346</v>
      </c>
      <c r="Q2740" t="str">
        <f>MID(N2740,1,FIND("/",N2740,1)-1)</f>
        <v>theater</v>
      </c>
      <c r="R2740" t="str">
        <f>MID(N2740,FIND("/",N2740,1)+1,LEN(N2740))</f>
        <v>plays</v>
      </c>
      <c r="S2740" s="10">
        <f>(((J2740/60)/60)/24)+DATE(1970,1,1)+(-5/24)</f>
        <v>42230.263888888883</v>
      </c>
      <c r="T2740" s="10">
        <f>(((I2740/60)/60)/24)+DATE(1970,1,1)+(-5/24)</f>
        <v>42258.957638888889</v>
      </c>
    </row>
    <row r="2741" spans="1:20" ht="43.2" hidden="1" x14ac:dyDescent="0.3">
      <c r="A2741">
        <v>2966</v>
      </c>
      <c r="B2741" s="3" t="s">
        <v>2965</v>
      </c>
      <c r="C2741" s="3" t="s">
        <v>7075</v>
      </c>
      <c r="D2741">
        <v>10000</v>
      </c>
      <c r="E2741">
        <v>11363</v>
      </c>
      <c r="F2741" t="s">
        <v>8218</v>
      </c>
      <c r="G2741" t="s">
        <v>8223</v>
      </c>
      <c r="H2741" t="s">
        <v>8245</v>
      </c>
      <c r="I2741">
        <v>1442425412</v>
      </c>
      <c r="J2741">
        <v>1439833412</v>
      </c>
      <c r="K2741" t="b">
        <v>0</v>
      </c>
      <c r="L2741">
        <v>128</v>
      </c>
      <c r="M2741" t="b">
        <v>1</v>
      </c>
      <c r="N2741" t="s">
        <v>8270</v>
      </c>
      <c r="O2741" s="5">
        <f>((E2741/D2741) *100)</f>
        <v>113.63000000000001</v>
      </c>
      <c r="P2741" s="6">
        <f>IF(L2741 = 0, 0, E2741/L2741)</f>
        <v>88.7734375</v>
      </c>
      <c r="Q2741" t="str">
        <f>MID(N2741,1,FIND("/",N2741,1)-1)</f>
        <v>theater</v>
      </c>
      <c r="R2741" t="str">
        <f>MID(N2741,FIND("/",N2741,1)+1,LEN(N2741))</f>
        <v>plays</v>
      </c>
      <c r="S2741" s="10">
        <f>(((J2741/60)/60)/24)+DATE(1970,1,1)+(-5/24)</f>
        <v>42233.530231481483</v>
      </c>
      <c r="T2741" s="10">
        <f>(((I2741/60)/60)/24)+DATE(1970,1,1)+(-5/24)</f>
        <v>42263.530231481483</v>
      </c>
    </row>
    <row r="2742" spans="1:20" ht="43.2" hidden="1" x14ac:dyDescent="0.3">
      <c r="A2742">
        <v>2666</v>
      </c>
      <c r="B2742" s="3" t="s">
        <v>2665</v>
      </c>
      <c r="C2742" s="3" t="s">
        <v>6775</v>
      </c>
      <c r="D2742">
        <v>10000</v>
      </c>
      <c r="E2742">
        <v>15929.51</v>
      </c>
      <c r="F2742" t="s">
        <v>8218</v>
      </c>
      <c r="G2742" t="s">
        <v>8223</v>
      </c>
      <c r="H2742" t="s">
        <v>8245</v>
      </c>
      <c r="I2742">
        <v>1443214800</v>
      </c>
      <c r="J2742">
        <v>1440008439</v>
      </c>
      <c r="K2742" t="b">
        <v>0</v>
      </c>
      <c r="L2742">
        <v>206</v>
      </c>
      <c r="M2742" t="b">
        <v>1</v>
      </c>
      <c r="N2742" t="s">
        <v>8301</v>
      </c>
      <c r="O2742" s="5">
        <f>((E2742/D2742) *100)</f>
        <v>159.29509999999999</v>
      </c>
      <c r="P2742" s="6">
        <f>IF(L2742 = 0, 0, E2742/L2742)</f>
        <v>77.327718446601949</v>
      </c>
      <c r="Q2742" t="str">
        <f>MID(N2742,1,FIND("/",N2742,1)-1)</f>
        <v>technology</v>
      </c>
      <c r="R2742" t="str">
        <f>MID(N2742,FIND("/",N2742,1)+1,LEN(N2742))</f>
        <v>makerspaces</v>
      </c>
      <c r="S2742" s="10">
        <f>(((J2742/60)/60)/24)+DATE(1970,1,1)+(-5/24)</f>
        <v>42235.55600694444</v>
      </c>
      <c r="T2742" s="10">
        <f>(((I2742/60)/60)/24)+DATE(1970,1,1)+(-5/24)</f>
        <v>42272.666666666664</v>
      </c>
    </row>
    <row r="2743" spans="1:20" ht="43.2" hidden="1" x14ac:dyDescent="0.3">
      <c r="A2743">
        <v>3298</v>
      </c>
      <c r="B2743" s="3" t="s">
        <v>3297</v>
      </c>
      <c r="C2743" s="3" t="s">
        <v>7407</v>
      </c>
      <c r="D2743">
        <v>10000</v>
      </c>
      <c r="E2743">
        <v>10173</v>
      </c>
      <c r="F2743" t="s">
        <v>8218</v>
      </c>
      <c r="G2743" t="s">
        <v>8223</v>
      </c>
      <c r="H2743" t="s">
        <v>8245</v>
      </c>
      <c r="I2743">
        <v>1442102400</v>
      </c>
      <c r="J2743">
        <v>1440370768</v>
      </c>
      <c r="K2743" t="b">
        <v>0</v>
      </c>
      <c r="L2743">
        <v>72</v>
      </c>
      <c r="M2743" t="b">
        <v>1</v>
      </c>
      <c r="N2743" t="s">
        <v>8270</v>
      </c>
      <c r="O2743" s="5">
        <f>((E2743/D2743) *100)</f>
        <v>101.73</v>
      </c>
      <c r="P2743" s="6">
        <f>IF(L2743 = 0, 0, E2743/L2743)</f>
        <v>141.29166666666666</v>
      </c>
      <c r="Q2743" t="str">
        <f>MID(N2743,1,FIND("/",N2743,1)-1)</f>
        <v>theater</v>
      </c>
      <c r="R2743" t="str">
        <f>MID(N2743,FIND("/",N2743,1)+1,LEN(N2743))</f>
        <v>plays</v>
      </c>
      <c r="S2743" s="10">
        <f>(((J2743/60)/60)/24)+DATE(1970,1,1)+(-5/24)</f>
        <v>42239.749629629623</v>
      </c>
      <c r="T2743" s="10">
        <f>(((I2743/60)/60)/24)+DATE(1970,1,1)+(-5/24)</f>
        <v>42259.791666666664</v>
      </c>
    </row>
    <row r="2744" spans="1:20" ht="43.2" hidden="1" x14ac:dyDescent="0.3">
      <c r="A2744">
        <v>3062</v>
      </c>
      <c r="B2744" s="3" t="s">
        <v>3061</v>
      </c>
      <c r="C2744" s="3" t="s">
        <v>7171</v>
      </c>
      <c r="D2744">
        <v>10000</v>
      </c>
      <c r="E2744">
        <v>6684</v>
      </c>
      <c r="F2744" t="s">
        <v>8220</v>
      </c>
      <c r="G2744" t="s">
        <v>8223</v>
      </c>
      <c r="H2744" t="s">
        <v>8245</v>
      </c>
      <c r="I2744">
        <v>1443636000</v>
      </c>
      <c r="J2744">
        <v>1441111892</v>
      </c>
      <c r="K2744" t="b">
        <v>0</v>
      </c>
      <c r="L2744">
        <v>67</v>
      </c>
      <c r="M2744" t="b">
        <v>0</v>
      </c>
      <c r="N2744" t="s">
        <v>8302</v>
      </c>
      <c r="O2744" s="5">
        <f>((E2744/D2744) *100)</f>
        <v>66.84</v>
      </c>
      <c r="P2744" s="6">
        <f>IF(L2744 = 0, 0, E2744/L2744)</f>
        <v>99.761194029850742</v>
      </c>
      <c r="Q2744" t="str">
        <f>MID(N2744,1,FIND("/",N2744,1)-1)</f>
        <v>theater</v>
      </c>
      <c r="R2744" t="str">
        <f>MID(N2744,FIND("/",N2744,1)+1,LEN(N2744))</f>
        <v>spaces</v>
      </c>
      <c r="S2744" s="10">
        <f>(((J2744/60)/60)/24)+DATE(1970,1,1)+(-5/24)</f>
        <v>42248.3274537037</v>
      </c>
      <c r="T2744" s="10">
        <f>(((I2744/60)/60)/24)+DATE(1970,1,1)+(-5/24)</f>
        <v>42277.541666666664</v>
      </c>
    </row>
    <row r="2745" spans="1:20" ht="43.2" hidden="1" x14ac:dyDescent="0.3">
      <c r="A2745">
        <v>2818</v>
      </c>
      <c r="B2745" s="3" t="s">
        <v>2817</v>
      </c>
      <c r="C2745" s="3" t="s">
        <v>6927</v>
      </c>
      <c r="D2745">
        <v>10000</v>
      </c>
      <c r="E2745">
        <v>10603</v>
      </c>
      <c r="F2745" t="s">
        <v>8218</v>
      </c>
      <c r="G2745" t="s">
        <v>8223</v>
      </c>
      <c r="H2745" t="s">
        <v>8245</v>
      </c>
      <c r="I2745">
        <v>1443018086</v>
      </c>
      <c r="J2745">
        <v>1441290086</v>
      </c>
      <c r="K2745" t="b">
        <v>0</v>
      </c>
      <c r="L2745">
        <v>102</v>
      </c>
      <c r="M2745" t="b">
        <v>1</v>
      </c>
      <c r="N2745" t="s">
        <v>8270</v>
      </c>
      <c r="O2745" s="5">
        <f>((E2745/D2745) *100)</f>
        <v>106.03</v>
      </c>
      <c r="P2745" s="6">
        <f>IF(L2745 = 0, 0, E2745/L2745)</f>
        <v>103.95098039215686</v>
      </c>
      <c r="Q2745" t="str">
        <f>MID(N2745,1,FIND("/",N2745,1)-1)</f>
        <v>theater</v>
      </c>
      <c r="R2745" t="str">
        <f>MID(N2745,FIND("/",N2745,1)+1,LEN(N2745))</f>
        <v>plays</v>
      </c>
      <c r="S2745" s="10">
        <f>(((J2745/60)/60)/24)+DATE(1970,1,1)+(-5/24)</f>
        <v>42250.389884259253</v>
      </c>
      <c r="T2745" s="10">
        <f>(((I2745/60)/60)/24)+DATE(1970,1,1)+(-5/24)</f>
        <v>42270.389884259253</v>
      </c>
    </row>
    <row r="2746" spans="1:20" ht="72" hidden="1" x14ac:dyDescent="0.3">
      <c r="A2746">
        <v>2716</v>
      </c>
      <c r="B2746" s="3" t="s">
        <v>2715</v>
      </c>
      <c r="C2746" s="3" t="s">
        <v>6825</v>
      </c>
      <c r="D2746">
        <v>10000</v>
      </c>
      <c r="E2746">
        <v>11998.01</v>
      </c>
      <c r="F2746" t="s">
        <v>8218</v>
      </c>
      <c r="G2746" t="s">
        <v>8235</v>
      </c>
      <c r="H2746" t="s">
        <v>8248</v>
      </c>
      <c r="I2746">
        <v>1444291193</v>
      </c>
      <c r="J2746">
        <v>1441699193</v>
      </c>
      <c r="K2746" t="b">
        <v>1</v>
      </c>
      <c r="L2746">
        <v>187</v>
      </c>
      <c r="M2746" t="b">
        <v>1</v>
      </c>
      <c r="N2746" t="s">
        <v>8302</v>
      </c>
      <c r="O2746" s="5">
        <f>((E2746/D2746) *100)</f>
        <v>119.98010000000001</v>
      </c>
      <c r="P2746" s="6">
        <f>IF(L2746 = 0, 0, E2746/L2746)</f>
        <v>64.160481283422456</v>
      </c>
      <c r="Q2746" t="str">
        <f>MID(N2746,1,FIND("/",N2746,1)-1)</f>
        <v>theater</v>
      </c>
      <c r="R2746" t="str">
        <f>MID(N2746,FIND("/",N2746,1)+1,LEN(N2746))</f>
        <v>spaces</v>
      </c>
      <c r="S2746" s="10">
        <f>(((J2746/60)/60)/24)+DATE(1970,1,1)+(-5/24)</f>
        <v>42255.124918981477</v>
      </c>
      <c r="T2746" s="10">
        <f>(((I2746/60)/60)/24)+DATE(1970,1,1)+(-5/24)</f>
        <v>42285.124918981477</v>
      </c>
    </row>
    <row r="2747" spans="1:20" ht="43.2" hidden="1" x14ac:dyDescent="0.3">
      <c r="A2747">
        <v>346</v>
      </c>
      <c r="B2747" s="3" t="s">
        <v>346</v>
      </c>
      <c r="C2747" s="3" t="s">
        <v>4455</v>
      </c>
      <c r="D2747">
        <v>10000</v>
      </c>
      <c r="E2747">
        <v>17028.88</v>
      </c>
      <c r="F2747" t="s">
        <v>8218</v>
      </c>
      <c r="G2747" t="s">
        <v>8223</v>
      </c>
      <c r="H2747" t="s">
        <v>8245</v>
      </c>
      <c r="I2747">
        <v>1444824021</v>
      </c>
      <c r="J2747">
        <v>1442232021</v>
      </c>
      <c r="K2747" t="b">
        <v>1</v>
      </c>
      <c r="L2747">
        <v>188</v>
      </c>
      <c r="M2747" t="b">
        <v>1</v>
      </c>
      <c r="N2747" t="s">
        <v>8268</v>
      </c>
      <c r="O2747" s="5">
        <f>((E2747/D2747) *100)</f>
        <v>170.28880000000001</v>
      </c>
      <c r="P2747" s="6">
        <f>IF(L2747 = 0, 0, E2747/L2747)</f>
        <v>90.579148936170213</v>
      </c>
      <c r="Q2747" t="str">
        <f>MID(N2747,1,FIND("/",N2747,1)-1)</f>
        <v>film &amp; video</v>
      </c>
      <c r="R2747" t="str">
        <f>MID(N2747,FIND("/",N2747,1)+1,LEN(N2747))</f>
        <v>documentary</v>
      </c>
      <c r="S2747" s="10">
        <f>(((J2747/60)/60)/24)+DATE(1970,1,1)+(-5/24)</f>
        <v>42261.291909722226</v>
      </c>
      <c r="T2747" s="10">
        <f>(((I2747/60)/60)/24)+DATE(1970,1,1)+(-5/24)</f>
        <v>42291.291909722226</v>
      </c>
    </row>
    <row r="2748" spans="1:20" ht="57.6" hidden="1" x14ac:dyDescent="0.3">
      <c r="A2748">
        <v>2439</v>
      </c>
      <c r="B2748" s="3" t="s">
        <v>2439</v>
      </c>
      <c r="C2748" s="3" t="s">
        <v>6548</v>
      </c>
      <c r="D2748">
        <v>10000</v>
      </c>
      <c r="E2748">
        <v>0</v>
      </c>
      <c r="F2748" t="s">
        <v>8220</v>
      </c>
      <c r="G2748" t="s">
        <v>8223</v>
      </c>
      <c r="H2748" t="s">
        <v>8245</v>
      </c>
      <c r="I2748">
        <v>1445197129</v>
      </c>
      <c r="J2748">
        <v>1442605129</v>
      </c>
      <c r="K2748" t="b">
        <v>0</v>
      </c>
      <c r="L2748">
        <v>0</v>
      </c>
      <c r="M2748" t="b">
        <v>0</v>
      </c>
      <c r="N2748" t="s">
        <v>8283</v>
      </c>
      <c r="O2748" s="5">
        <f>((E2748/D2748) *100)</f>
        <v>0</v>
      </c>
      <c r="P2748" s="6">
        <f>IF(L2748 = 0, 0, E2748/L2748)</f>
        <v>0</v>
      </c>
      <c r="Q2748" t="str">
        <f>MID(N2748,1,FIND("/",N2748,1)-1)</f>
        <v>food</v>
      </c>
      <c r="R2748" t="str">
        <f>MID(N2748,FIND("/",N2748,1)+1,LEN(N2748))</f>
        <v>food trucks</v>
      </c>
      <c r="S2748" s="10">
        <f>(((J2748/60)/60)/24)+DATE(1970,1,1)+(-5/24)</f>
        <v>42265.610289351847</v>
      </c>
      <c r="T2748" s="10">
        <f>(((I2748/60)/60)/24)+DATE(1970,1,1)+(-5/24)</f>
        <v>42295.610289351847</v>
      </c>
    </row>
    <row r="2749" spans="1:20" ht="43.2" hidden="1" x14ac:dyDescent="0.3">
      <c r="A2749">
        <v>1920</v>
      </c>
      <c r="B2749" s="3" t="s">
        <v>1920</v>
      </c>
      <c r="C2749" s="3" t="s">
        <v>6029</v>
      </c>
      <c r="D2749">
        <v>10000</v>
      </c>
      <c r="E2749">
        <v>4303</v>
      </c>
      <c r="F2749" t="s">
        <v>8220</v>
      </c>
      <c r="G2749" t="s">
        <v>8224</v>
      </c>
      <c r="H2749" t="s">
        <v>8246</v>
      </c>
      <c r="I2749">
        <v>1445468400</v>
      </c>
      <c r="J2749">
        <v>1443042061</v>
      </c>
      <c r="K2749" t="b">
        <v>0</v>
      </c>
      <c r="L2749">
        <v>105</v>
      </c>
      <c r="M2749" t="b">
        <v>0</v>
      </c>
      <c r="N2749" t="s">
        <v>8293</v>
      </c>
      <c r="O2749" s="5">
        <f>((E2749/D2749) *100)</f>
        <v>43.03</v>
      </c>
      <c r="P2749" s="6">
        <f>IF(L2749 = 0, 0, E2749/L2749)</f>
        <v>40.980952380952381</v>
      </c>
      <c r="Q2749" t="str">
        <f>MID(N2749,1,FIND("/",N2749,1)-1)</f>
        <v>technology</v>
      </c>
      <c r="R2749" t="str">
        <f>MID(N2749,FIND("/",N2749,1)+1,LEN(N2749))</f>
        <v>gadgets</v>
      </c>
      <c r="S2749" s="10">
        <f>(((J2749/60)/60)/24)+DATE(1970,1,1)+(-5/24)</f>
        <v>42270.66737268518</v>
      </c>
      <c r="T2749" s="10">
        <f>(((I2749/60)/60)/24)+DATE(1970,1,1)+(-5/24)</f>
        <v>42298.749999999993</v>
      </c>
    </row>
    <row r="2750" spans="1:20" ht="43.2" hidden="1" x14ac:dyDescent="0.3">
      <c r="A2750">
        <v>548</v>
      </c>
      <c r="B2750" s="3" t="s">
        <v>548</v>
      </c>
      <c r="C2750" s="3" t="s">
        <v>4657</v>
      </c>
      <c r="D2750">
        <v>10000</v>
      </c>
      <c r="E2750">
        <v>9</v>
      </c>
      <c r="F2750" t="s">
        <v>8220</v>
      </c>
      <c r="G2750" t="s">
        <v>8224</v>
      </c>
      <c r="H2750" t="s">
        <v>8246</v>
      </c>
      <c r="I2750">
        <v>1446154848</v>
      </c>
      <c r="J2750">
        <v>1443562848</v>
      </c>
      <c r="K2750" t="b">
        <v>0</v>
      </c>
      <c r="L2750">
        <v>1</v>
      </c>
      <c r="M2750" t="b">
        <v>0</v>
      </c>
      <c r="N2750" t="s">
        <v>8271</v>
      </c>
      <c r="O2750" s="5">
        <f>((E2750/D2750) *100)</f>
        <v>0.09</v>
      </c>
      <c r="P2750" s="6">
        <f>IF(L2750 = 0, 0, E2750/L2750)</f>
        <v>9</v>
      </c>
      <c r="Q2750" t="str">
        <f>MID(N2750,1,FIND("/",N2750,1)-1)</f>
        <v>technology</v>
      </c>
      <c r="R2750" t="str">
        <f>MID(N2750,FIND("/",N2750,1)+1,LEN(N2750))</f>
        <v>web</v>
      </c>
      <c r="S2750" s="10">
        <f>(((J2750/60)/60)/24)+DATE(1970,1,1)+(-5/24)</f>
        <v>42276.695</v>
      </c>
      <c r="T2750" s="10">
        <f>(((I2750/60)/60)/24)+DATE(1970,1,1)+(-5/24)</f>
        <v>42306.695</v>
      </c>
    </row>
    <row r="2751" spans="1:20" ht="43.2" hidden="1" x14ac:dyDescent="0.3">
      <c r="A2751">
        <v>3272</v>
      </c>
      <c r="B2751" s="3" t="s">
        <v>3271</v>
      </c>
      <c r="C2751" s="3" t="s">
        <v>7381</v>
      </c>
      <c r="D2751">
        <v>10000</v>
      </c>
      <c r="E2751">
        <v>15443</v>
      </c>
      <c r="F2751" t="s">
        <v>8218</v>
      </c>
      <c r="G2751" t="s">
        <v>8223</v>
      </c>
      <c r="H2751" t="s">
        <v>8245</v>
      </c>
      <c r="I2751">
        <v>1446814809</v>
      </c>
      <c r="J2751">
        <v>1444219209</v>
      </c>
      <c r="K2751" t="b">
        <v>1</v>
      </c>
      <c r="L2751">
        <v>145</v>
      </c>
      <c r="M2751" t="b">
        <v>1</v>
      </c>
      <c r="N2751" t="s">
        <v>8270</v>
      </c>
      <c r="O2751" s="5">
        <f>((E2751/D2751) *100)</f>
        <v>154.43</v>
      </c>
      <c r="P2751" s="6">
        <f>IF(L2751 = 0, 0, E2751/L2751)</f>
        <v>106.50344827586207</v>
      </c>
      <c r="Q2751" t="str">
        <f>MID(N2751,1,FIND("/",N2751,1)-1)</f>
        <v>theater</v>
      </c>
      <c r="R2751" t="str">
        <f>MID(N2751,FIND("/",N2751,1)+1,LEN(N2751))</f>
        <v>plays</v>
      </c>
      <c r="S2751" s="10">
        <f>(((J2751/60)/60)/24)+DATE(1970,1,1)+(-5/24)</f>
        <v>42284.291770833333</v>
      </c>
      <c r="T2751" s="10">
        <f>(((I2751/60)/60)/24)+DATE(1970,1,1)+(-5/24)</f>
        <v>42314.333437499998</v>
      </c>
    </row>
    <row r="2752" spans="1:20" ht="43.2" hidden="1" x14ac:dyDescent="0.3">
      <c r="A2752">
        <v>3992</v>
      </c>
      <c r="B2752" s="3" t="s">
        <v>3987</v>
      </c>
      <c r="C2752" s="3" t="s">
        <v>8097</v>
      </c>
      <c r="D2752">
        <v>10000</v>
      </c>
      <c r="E2752">
        <v>541</v>
      </c>
      <c r="F2752" t="s">
        <v>8220</v>
      </c>
      <c r="G2752" t="s">
        <v>8223</v>
      </c>
      <c r="H2752" t="s">
        <v>8245</v>
      </c>
      <c r="I2752">
        <v>1449876859</v>
      </c>
      <c r="J2752">
        <v>1444689259</v>
      </c>
      <c r="K2752" t="b">
        <v>0</v>
      </c>
      <c r="L2752">
        <v>9</v>
      </c>
      <c r="M2752" t="b">
        <v>0</v>
      </c>
      <c r="N2752" t="s">
        <v>8270</v>
      </c>
      <c r="O2752" s="5">
        <f>((E2752/D2752) *100)</f>
        <v>5.41</v>
      </c>
      <c r="P2752" s="6">
        <f>IF(L2752 = 0, 0, E2752/L2752)</f>
        <v>60.111111111111114</v>
      </c>
      <c r="Q2752" t="str">
        <f>MID(N2752,1,FIND("/",N2752,1)-1)</f>
        <v>theater</v>
      </c>
      <c r="R2752" t="str">
        <f>MID(N2752,FIND("/",N2752,1)+1,LEN(N2752))</f>
        <v>plays</v>
      </c>
      <c r="S2752" s="10">
        <f>(((J2752/60)/60)/24)+DATE(1970,1,1)+(-5/24)</f>
        <v>42289.732164351844</v>
      </c>
      <c r="T2752" s="10">
        <f>(((I2752/60)/60)/24)+DATE(1970,1,1)+(-5/24)</f>
        <v>42349.773831018516</v>
      </c>
    </row>
    <row r="2753" spans="1:20" ht="43.2" hidden="1" x14ac:dyDescent="0.3">
      <c r="A2753">
        <v>329</v>
      </c>
      <c r="B2753" s="3" t="s">
        <v>329</v>
      </c>
      <c r="C2753" s="3" t="s">
        <v>4438</v>
      </c>
      <c r="D2753">
        <v>10000</v>
      </c>
      <c r="E2753">
        <v>10550</v>
      </c>
      <c r="F2753" t="s">
        <v>8218</v>
      </c>
      <c r="G2753" t="s">
        <v>8223</v>
      </c>
      <c r="H2753" t="s">
        <v>8245</v>
      </c>
      <c r="I2753">
        <v>1446868800</v>
      </c>
      <c r="J2753">
        <v>1444821127</v>
      </c>
      <c r="K2753" t="b">
        <v>1</v>
      </c>
      <c r="L2753">
        <v>167</v>
      </c>
      <c r="M2753" t="b">
        <v>1</v>
      </c>
      <c r="N2753" t="s">
        <v>8268</v>
      </c>
      <c r="O2753" s="5">
        <f>((E2753/D2753) *100)</f>
        <v>105.5</v>
      </c>
      <c r="P2753" s="6">
        <f>IF(L2753 = 0, 0, E2753/L2753)</f>
        <v>63.17365269461078</v>
      </c>
      <c r="Q2753" t="str">
        <f>MID(N2753,1,FIND("/",N2753,1)-1)</f>
        <v>film &amp; video</v>
      </c>
      <c r="R2753" t="str">
        <f>MID(N2753,FIND("/",N2753,1)+1,LEN(N2753))</f>
        <v>documentary</v>
      </c>
      <c r="S2753" s="10">
        <f>(((J2753/60)/60)/24)+DATE(1970,1,1)+(-5/24)</f>
        <v>42291.258414351854</v>
      </c>
      <c r="T2753" s="10">
        <f>(((I2753/60)/60)/24)+DATE(1970,1,1)+(-5/24)</f>
        <v>42314.958333333336</v>
      </c>
    </row>
    <row r="2754" spans="1:20" ht="43.2" hidden="1" x14ac:dyDescent="0.3">
      <c r="A2754">
        <v>3963</v>
      </c>
      <c r="B2754" s="3" t="s">
        <v>3959</v>
      </c>
      <c r="C2754" s="3" t="s">
        <v>8069</v>
      </c>
      <c r="D2754">
        <v>10000</v>
      </c>
      <c r="E2754">
        <v>0</v>
      </c>
      <c r="F2754" t="s">
        <v>8220</v>
      </c>
      <c r="G2754" t="s">
        <v>8228</v>
      </c>
      <c r="H2754" t="s">
        <v>8250</v>
      </c>
      <c r="I2754">
        <v>1447821717</v>
      </c>
      <c r="J2754">
        <v>1445226117</v>
      </c>
      <c r="K2754" t="b">
        <v>0</v>
      </c>
      <c r="L2754">
        <v>0</v>
      </c>
      <c r="M2754" t="b">
        <v>0</v>
      </c>
      <c r="N2754" t="s">
        <v>8270</v>
      </c>
      <c r="O2754" s="5">
        <f>((E2754/D2754) *100)</f>
        <v>0</v>
      </c>
      <c r="P2754" s="6">
        <f>IF(L2754 = 0, 0, E2754/L2754)</f>
        <v>0</v>
      </c>
      <c r="Q2754" t="str">
        <f>MID(N2754,1,FIND("/",N2754,1)-1)</f>
        <v>theater</v>
      </c>
      <c r="R2754" t="str">
        <f>MID(N2754,FIND("/",N2754,1)+1,LEN(N2754))</f>
        <v>plays</v>
      </c>
      <c r="S2754" s="10">
        <f>(((J2754/60)/60)/24)+DATE(1970,1,1)+(-5/24)</f>
        <v>42295.945798611108</v>
      </c>
      <c r="T2754" s="10">
        <f>(((I2754/60)/60)/24)+DATE(1970,1,1)+(-5/24)</f>
        <v>42325.987465277773</v>
      </c>
    </row>
    <row r="2755" spans="1:20" ht="57.6" hidden="1" x14ac:dyDescent="0.3">
      <c r="A2755">
        <v>1195</v>
      </c>
      <c r="B2755" s="3" t="s">
        <v>1195</v>
      </c>
      <c r="C2755" s="3" t="s">
        <v>5304</v>
      </c>
      <c r="D2755">
        <v>10000</v>
      </c>
      <c r="E2755">
        <v>13500</v>
      </c>
      <c r="F2755" t="s">
        <v>8218</v>
      </c>
      <c r="G2755" t="s">
        <v>8236</v>
      </c>
      <c r="H2755" t="s">
        <v>8248</v>
      </c>
      <c r="I2755">
        <v>1450602000</v>
      </c>
      <c r="J2755">
        <v>1445415653</v>
      </c>
      <c r="K2755" t="b">
        <v>0</v>
      </c>
      <c r="L2755">
        <v>170</v>
      </c>
      <c r="M2755" t="b">
        <v>1</v>
      </c>
      <c r="N2755" t="s">
        <v>8284</v>
      </c>
      <c r="O2755" s="5">
        <f>((E2755/D2755) *100)</f>
        <v>135</v>
      </c>
      <c r="P2755" s="6">
        <f>IF(L2755 = 0, 0, E2755/L2755)</f>
        <v>79.411764705882348</v>
      </c>
      <c r="Q2755" t="str">
        <f>MID(N2755,1,FIND("/",N2755,1)-1)</f>
        <v>photography</v>
      </c>
      <c r="R2755" t="str">
        <f>MID(N2755,FIND("/",N2755,1)+1,LEN(N2755))</f>
        <v>photobooks</v>
      </c>
      <c r="S2755" s="10">
        <f>(((J2755/60)/60)/24)+DATE(1970,1,1)+(-5/24)</f>
        <v>42298.139502314814</v>
      </c>
      <c r="T2755" s="10">
        <f>(((I2755/60)/60)/24)+DATE(1970,1,1)+(-5/24)</f>
        <v>42358.166666666664</v>
      </c>
    </row>
    <row r="2756" spans="1:20" ht="43.2" hidden="1" x14ac:dyDescent="0.3">
      <c r="A2756">
        <v>3913</v>
      </c>
      <c r="B2756" s="3" t="s">
        <v>3909</v>
      </c>
      <c r="C2756" s="3" t="s">
        <v>8020</v>
      </c>
      <c r="D2756">
        <v>10000</v>
      </c>
      <c r="E2756">
        <v>1000</v>
      </c>
      <c r="F2756" t="s">
        <v>8220</v>
      </c>
      <c r="G2756" t="s">
        <v>8223</v>
      </c>
      <c r="H2756" t="s">
        <v>8245</v>
      </c>
      <c r="I2756">
        <v>1448863449</v>
      </c>
      <c r="J2756">
        <v>1446267849</v>
      </c>
      <c r="K2756" t="b">
        <v>0</v>
      </c>
      <c r="L2756">
        <v>7</v>
      </c>
      <c r="M2756" t="b">
        <v>0</v>
      </c>
      <c r="N2756" t="s">
        <v>8270</v>
      </c>
      <c r="O2756" s="5">
        <f>((E2756/D2756) *100)</f>
        <v>10</v>
      </c>
      <c r="P2756" s="6">
        <f>IF(L2756 = 0, 0, E2756/L2756)</f>
        <v>142.85714285714286</v>
      </c>
      <c r="Q2756" t="str">
        <f>MID(N2756,1,FIND("/",N2756,1)-1)</f>
        <v>theater</v>
      </c>
      <c r="R2756" t="str">
        <f>MID(N2756,FIND("/",N2756,1)+1,LEN(N2756))</f>
        <v>plays</v>
      </c>
      <c r="S2756" s="10">
        <f>(((J2756/60)/60)/24)+DATE(1970,1,1)+(-5/24)</f>
        <v>42308.002881944441</v>
      </c>
      <c r="T2756" s="10">
        <f>(((I2756/60)/60)/24)+DATE(1970,1,1)+(-5/24)</f>
        <v>42338.044548611106</v>
      </c>
    </row>
    <row r="2757" spans="1:20" ht="57.6" hidden="1" x14ac:dyDescent="0.3">
      <c r="A2757">
        <v>1031</v>
      </c>
      <c r="B2757" s="3" t="s">
        <v>1031</v>
      </c>
      <c r="C2757" s="3" t="s">
        <v>5140</v>
      </c>
      <c r="D2757">
        <v>10000</v>
      </c>
      <c r="E2757">
        <v>10740</v>
      </c>
      <c r="F2757" t="s">
        <v>8218</v>
      </c>
      <c r="G2757" t="s">
        <v>8223</v>
      </c>
      <c r="H2757" t="s">
        <v>8245</v>
      </c>
      <c r="I2757">
        <v>1450290010</v>
      </c>
      <c r="J2757">
        <v>1447698010</v>
      </c>
      <c r="K2757" t="b">
        <v>0</v>
      </c>
      <c r="L2757">
        <v>99</v>
      </c>
      <c r="M2757" t="b">
        <v>1</v>
      </c>
      <c r="N2757" t="s">
        <v>8279</v>
      </c>
      <c r="O2757" s="5">
        <f>((E2757/D2757) *100)</f>
        <v>107.4</v>
      </c>
      <c r="P2757" s="6">
        <f>IF(L2757 = 0, 0, E2757/L2757)</f>
        <v>108.48484848484848</v>
      </c>
      <c r="Q2757" t="str">
        <f>MID(N2757,1,FIND("/",N2757,1)-1)</f>
        <v>music</v>
      </c>
      <c r="R2757" t="str">
        <f>MID(N2757,FIND("/",N2757,1)+1,LEN(N2757))</f>
        <v>electronic music</v>
      </c>
      <c r="S2757" s="10">
        <f>(((J2757/60)/60)/24)+DATE(1970,1,1)+(-5/24)</f>
        <v>42324.555671296293</v>
      </c>
      <c r="T2757" s="10">
        <f>(((I2757/60)/60)/24)+DATE(1970,1,1)+(-5/24)</f>
        <v>42354.555671296293</v>
      </c>
    </row>
    <row r="2758" spans="1:20" ht="43.2" hidden="1" x14ac:dyDescent="0.3">
      <c r="A2758">
        <v>2343</v>
      </c>
      <c r="B2758" s="3" t="s">
        <v>2343</v>
      </c>
      <c r="C2758" s="3" t="s">
        <v>6452</v>
      </c>
      <c r="D2758">
        <v>10000</v>
      </c>
      <c r="E2758">
        <v>300</v>
      </c>
      <c r="F2758" t="s">
        <v>8219</v>
      </c>
      <c r="G2758" t="s">
        <v>8223</v>
      </c>
      <c r="H2758" t="s">
        <v>8245</v>
      </c>
      <c r="I2758">
        <v>1452282420</v>
      </c>
      <c r="J2758">
        <v>1447962505</v>
      </c>
      <c r="K2758" t="b">
        <v>0</v>
      </c>
      <c r="L2758">
        <v>1</v>
      </c>
      <c r="M2758" t="b">
        <v>0</v>
      </c>
      <c r="N2758" t="s">
        <v>8271</v>
      </c>
      <c r="O2758" s="5">
        <f>((E2758/D2758) *100)</f>
        <v>3</v>
      </c>
      <c r="P2758" s="6">
        <f>IF(L2758 = 0, 0, E2758/L2758)</f>
        <v>300</v>
      </c>
      <c r="Q2758" t="str">
        <f>MID(N2758,1,FIND("/",N2758,1)-1)</f>
        <v>technology</v>
      </c>
      <c r="R2758" t="str">
        <f>MID(N2758,FIND("/",N2758,1)+1,LEN(N2758))</f>
        <v>web</v>
      </c>
      <c r="S2758" s="10">
        <f>(((J2758/60)/60)/24)+DATE(1970,1,1)+(-5/24)</f>
        <v>42327.616956018515</v>
      </c>
      <c r="T2758" s="10">
        <f>(((I2758/60)/60)/24)+DATE(1970,1,1)+(-5/24)</f>
        <v>42377.615972222215</v>
      </c>
    </row>
    <row r="2759" spans="1:20" ht="43.2" hidden="1" x14ac:dyDescent="0.3">
      <c r="A2759">
        <v>2042</v>
      </c>
      <c r="B2759" s="3" t="s">
        <v>2042</v>
      </c>
      <c r="C2759" s="3" t="s">
        <v>6151</v>
      </c>
      <c r="D2759">
        <v>10000</v>
      </c>
      <c r="E2759">
        <v>12353</v>
      </c>
      <c r="F2759" t="s">
        <v>8218</v>
      </c>
      <c r="G2759" t="s">
        <v>8223</v>
      </c>
      <c r="H2759" t="s">
        <v>8245</v>
      </c>
      <c r="I2759">
        <v>1453481974</v>
      </c>
      <c r="J2759">
        <v>1448297974</v>
      </c>
      <c r="K2759" t="b">
        <v>0</v>
      </c>
      <c r="L2759">
        <v>140</v>
      </c>
      <c r="M2759" t="b">
        <v>1</v>
      </c>
      <c r="N2759" t="s">
        <v>8294</v>
      </c>
      <c r="O2759" s="5">
        <f>((E2759/D2759) *100)</f>
        <v>123.53</v>
      </c>
      <c r="P2759" s="6">
        <f>IF(L2759 = 0, 0, E2759/L2759)</f>
        <v>88.23571428571428</v>
      </c>
      <c r="Q2759" t="str">
        <f>MID(N2759,1,FIND("/",N2759,1)-1)</f>
        <v>technology</v>
      </c>
      <c r="R2759" t="str">
        <f>MID(N2759,FIND("/",N2759,1)+1,LEN(N2759))</f>
        <v>hardware</v>
      </c>
      <c r="S2759" s="10">
        <f>(((J2759/60)/60)/24)+DATE(1970,1,1)+(-5/24)</f>
        <v>42331.499699074069</v>
      </c>
      <c r="T2759" s="10">
        <f>(((I2759/60)/60)/24)+DATE(1970,1,1)+(-5/24)</f>
        <v>42391.499699074069</v>
      </c>
    </row>
    <row r="2760" spans="1:20" ht="57.6" hidden="1" x14ac:dyDescent="0.3">
      <c r="A2760">
        <v>54</v>
      </c>
      <c r="B2760" s="3" t="s">
        <v>56</v>
      </c>
      <c r="C2760" s="3" t="s">
        <v>4164</v>
      </c>
      <c r="D2760">
        <v>10000</v>
      </c>
      <c r="E2760">
        <v>10100</v>
      </c>
      <c r="F2760" t="s">
        <v>8218</v>
      </c>
      <c r="G2760" t="s">
        <v>8223</v>
      </c>
      <c r="H2760" t="s">
        <v>8245</v>
      </c>
      <c r="I2760">
        <v>1451063221</v>
      </c>
      <c r="J2760">
        <v>1448471221</v>
      </c>
      <c r="K2760" t="b">
        <v>0</v>
      </c>
      <c r="L2760">
        <v>52</v>
      </c>
      <c r="M2760" t="b">
        <v>1</v>
      </c>
      <c r="N2760" t="s">
        <v>8264</v>
      </c>
      <c r="O2760" s="5">
        <f>((E2760/D2760) *100)</f>
        <v>101</v>
      </c>
      <c r="P2760" s="6">
        <f>IF(L2760 = 0, 0, E2760/L2760)</f>
        <v>194.23076923076923</v>
      </c>
      <c r="Q2760" t="str">
        <f>MID(N2760,1,FIND("/",N2760,1)-1)</f>
        <v>film &amp; video</v>
      </c>
      <c r="R2760" t="str">
        <f>MID(N2760,FIND("/",N2760,1)+1,LEN(N2760))</f>
        <v>television</v>
      </c>
      <c r="S2760" s="10">
        <f>(((J2760/60)/60)/24)+DATE(1970,1,1)+(-5/24)</f>
        <v>42333.504872685182</v>
      </c>
      <c r="T2760" s="10">
        <f>(((I2760/60)/60)/24)+DATE(1970,1,1)+(-5/24)</f>
        <v>42363.504872685182</v>
      </c>
    </row>
    <row r="2761" spans="1:20" ht="43.2" hidden="1" x14ac:dyDescent="0.3">
      <c r="A2761">
        <v>2990</v>
      </c>
      <c r="B2761" s="3" t="s">
        <v>2989</v>
      </c>
      <c r="C2761" s="3" t="s">
        <v>7099</v>
      </c>
      <c r="D2761">
        <v>10000</v>
      </c>
      <c r="E2761">
        <v>10000</v>
      </c>
      <c r="F2761" t="s">
        <v>8218</v>
      </c>
      <c r="G2761" t="s">
        <v>8223</v>
      </c>
      <c r="H2761" t="s">
        <v>8245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8302</v>
      </c>
      <c r="O2761" s="5">
        <f>((E2761/D2761) *100)</f>
        <v>100</v>
      </c>
      <c r="P2761" s="6">
        <f>IF(L2761 = 0, 0, E2761/L2761)</f>
        <v>370.37037037037038</v>
      </c>
      <c r="Q2761" t="str">
        <f>MID(N2761,1,FIND("/",N2761,1)-1)</f>
        <v>theater</v>
      </c>
      <c r="R2761" t="str">
        <f>MID(N2761,FIND("/",N2761,1)+1,LEN(N2761))</f>
        <v>spaces</v>
      </c>
      <c r="S2761" s="10">
        <f>(((J2761/60)/60)/24)+DATE(1970,1,1)+(-5/24)</f>
        <v>42341.365972222215</v>
      </c>
      <c r="T2761" s="10">
        <f>(((I2761/60)/60)/24)+DATE(1970,1,1)+(-5/24)</f>
        <v>42376.365972222215</v>
      </c>
    </row>
    <row r="2762" spans="1:20" ht="43.2" hidden="1" x14ac:dyDescent="0.3">
      <c r="A2762">
        <v>4097</v>
      </c>
      <c r="B2762" s="3" t="s">
        <v>4092</v>
      </c>
      <c r="C2762" s="3" t="s">
        <v>8199</v>
      </c>
      <c r="D2762">
        <v>10000</v>
      </c>
      <c r="E2762">
        <v>0</v>
      </c>
      <c r="F2762" t="s">
        <v>8220</v>
      </c>
      <c r="G2762" t="s">
        <v>8224</v>
      </c>
      <c r="H2762" t="s">
        <v>8246</v>
      </c>
      <c r="I2762">
        <v>1454284500</v>
      </c>
      <c r="J2762">
        <v>1449431237</v>
      </c>
      <c r="K2762" t="b">
        <v>0</v>
      </c>
      <c r="L2762">
        <v>0</v>
      </c>
      <c r="M2762" t="b">
        <v>0</v>
      </c>
      <c r="N2762" t="s">
        <v>8270</v>
      </c>
      <c r="O2762" s="5">
        <f>((E2762/D2762) *100)</f>
        <v>0</v>
      </c>
      <c r="P2762" s="6">
        <f>IF(L2762 = 0, 0, E2762/L2762)</f>
        <v>0</v>
      </c>
      <c r="Q2762" t="str">
        <f>MID(N2762,1,FIND("/",N2762,1)-1)</f>
        <v>theater</v>
      </c>
      <c r="R2762" t="str">
        <f>MID(N2762,FIND("/",N2762,1)+1,LEN(N2762))</f>
        <v>plays</v>
      </c>
      <c r="S2762" s="10">
        <f>(((J2762/60)/60)/24)+DATE(1970,1,1)+(-5/24)</f>
        <v>42344.616168981483</v>
      </c>
      <c r="T2762" s="10">
        <f>(((I2762/60)/60)/24)+DATE(1970,1,1)+(-5/24)</f>
        <v>42400.788194444445</v>
      </c>
    </row>
    <row r="2763" spans="1:20" ht="43.2" hidden="1" x14ac:dyDescent="0.3">
      <c r="A2763">
        <v>2672</v>
      </c>
      <c r="B2763" s="3" t="s">
        <v>2671</v>
      </c>
      <c r="C2763" s="3" t="s">
        <v>6781</v>
      </c>
      <c r="D2763">
        <v>10000</v>
      </c>
      <c r="E2763">
        <v>3319</v>
      </c>
      <c r="F2763" t="s">
        <v>8220</v>
      </c>
      <c r="G2763" t="s">
        <v>8223</v>
      </c>
      <c r="H2763" t="s">
        <v>8245</v>
      </c>
      <c r="I2763">
        <v>1451282400</v>
      </c>
      <c r="J2763">
        <v>1449436390</v>
      </c>
      <c r="K2763" t="b">
        <v>1</v>
      </c>
      <c r="L2763">
        <v>47</v>
      </c>
      <c r="M2763" t="b">
        <v>0</v>
      </c>
      <c r="N2763" t="s">
        <v>8301</v>
      </c>
      <c r="O2763" s="5">
        <f>((E2763/D2763) *100)</f>
        <v>33.19</v>
      </c>
      <c r="P2763" s="6">
        <f>IF(L2763 = 0, 0, E2763/L2763)</f>
        <v>70.61702127659575</v>
      </c>
      <c r="Q2763" t="str">
        <f>MID(N2763,1,FIND("/",N2763,1)-1)</f>
        <v>technology</v>
      </c>
      <c r="R2763" t="str">
        <f>MID(N2763,FIND("/",N2763,1)+1,LEN(N2763))</f>
        <v>makerspaces</v>
      </c>
      <c r="S2763" s="10">
        <f>(((J2763/60)/60)/24)+DATE(1970,1,1)+(-5/24)</f>
        <v>42344.675810185181</v>
      </c>
      <c r="T2763" s="10">
        <f>(((I2763/60)/60)/24)+DATE(1970,1,1)+(-5/24)</f>
        <v>42366.041666666664</v>
      </c>
    </row>
    <row r="2764" spans="1:20" ht="43.2" hidden="1" x14ac:dyDescent="0.3">
      <c r="A2764">
        <v>491</v>
      </c>
      <c r="B2764" s="3" t="s">
        <v>491</v>
      </c>
      <c r="C2764" s="3" t="s">
        <v>4600</v>
      </c>
      <c r="D2764">
        <v>10000</v>
      </c>
      <c r="E2764">
        <v>0</v>
      </c>
      <c r="F2764" t="s">
        <v>8220</v>
      </c>
      <c r="G2764" t="s">
        <v>8223</v>
      </c>
      <c r="H2764" t="s">
        <v>8245</v>
      </c>
      <c r="I2764">
        <v>1453937699</v>
      </c>
      <c r="J2764">
        <v>1451345699</v>
      </c>
      <c r="K2764" t="b">
        <v>0</v>
      </c>
      <c r="L2764">
        <v>0</v>
      </c>
      <c r="M2764" t="b">
        <v>0</v>
      </c>
      <c r="N2764" t="s">
        <v>8269</v>
      </c>
      <c r="O2764" s="5">
        <f>((E2764/D2764) *100)</f>
        <v>0</v>
      </c>
      <c r="P2764" s="6">
        <f>IF(L2764 = 0, 0, E2764/L2764)</f>
        <v>0</v>
      </c>
      <c r="Q2764" t="str">
        <f>MID(N2764,1,FIND("/",N2764,1)-1)</f>
        <v>film &amp; video</v>
      </c>
      <c r="R2764" t="str">
        <f>MID(N2764,FIND("/",N2764,1)+1,LEN(N2764))</f>
        <v>animation</v>
      </c>
      <c r="S2764" s="10">
        <f>(((J2764/60)/60)/24)+DATE(1970,1,1)+(-5/24)</f>
        <v>42366.774293981485</v>
      </c>
      <c r="T2764" s="10">
        <f>(((I2764/60)/60)/24)+DATE(1970,1,1)+(-5/24)</f>
        <v>42396.774293981485</v>
      </c>
    </row>
    <row r="2765" spans="1:20" ht="57.6" hidden="1" x14ac:dyDescent="0.3">
      <c r="A2765">
        <v>2883</v>
      </c>
      <c r="B2765" s="3" t="s">
        <v>2882</v>
      </c>
      <c r="C2765" s="3" t="s">
        <v>6992</v>
      </c>
      <c r="D2765">
        <v>10000</v>
      </c>
      <c r="E2765">
        <v>1908</v>
      </c>
      <c r="F2765" t="s">
        <v>8220</v>
      </c>
      <c r="G2765" t="s">
        <v>8223</v>
      </c>
      <c r="H2765" t="s">
        <v>8245</v>
      </c>
      <c r="I2765">
        <v>1454734740</v>
      </c>
      <c r="J2765">
        <v>1451684437</v>
      </c>
      <c r="K2765" t="b">
        <v>0</v>
      </c>
      <c r="L2765">
        <v>5</v>
      </c>
      <c r="M2765" t="b">
        <v>0</v>
      </c>
      <c r="N2765" t="s">
        <v>8270</v>
      </c>
      <c r="O2765" s="5">
        <f>((E2765/D2765) *100)</f>
        <v>19.079999999999998</v>
      </c>
      <c r="P2765" s="6">
        <f>IF(L2765 = 0, 0, E2765/L2765)</f>
        <v>381.6</v>
      </c>
      <c r="Q2765" t="str">
        <f>MID(N2765,1,FIND("/",N2765,1)-1)</f>
        <v>theater</v>
      </c>
      <c r="R2765" t="str">
        <f>MID(N2765,FIND("/",N2765,1)+1,LEN(N2765))</f>
        <v>plays</v>
      </c>
      <c r="S2765" s="10">
        <f>(((J2765/60)/60)/24)+DATE(1970,1,1)+(-5/24)</f>
        <v>42370.694872685184</v>
      </c>
      <c r="T2765" s="10">
        <f>(((I2765/60)/60)/24)+DATE(1970,1,1)+(-5/24)</f>
        <v>42405.999305555553</v>
      </c>
    </row>
    <row r="2766" spans="1:20" ht="57.6" hidden="1" x14ac:dyDescent="0.3">
      <c r="A2766">
        <v>2184</v>
      </c>
      <c r="B2766" s="3" t="s">
        <v>2184</v>
      </c>
      <c r="C2766" s="3" t="s">
        <v>6293</v>
      </c>
      <c r="D2766">
        <v>10000</v>
      </c>
      <c r="E2766">
        <v>28474</v>
      </c>
      <c r="F2766" t="s">
        <v>8218</v>
      </c>
      <c r="G2766" t="s">
        <v>8223</v>
      </c>
      <c r="H2766" t="s">
        <v>8245</v>
      </c>
      <c r="I2766">
        <v>1453737600</v>
      </c>
      <c r="J2766">
        <v>1452530041</v>
      </c>
      <c r="K2766" t="b">
        <v>1</v>
      </c>
      <c r="L2766">
        <v>266</v>
      </c>
      <c r="M2766" t="b">
        <v>1</v>
      </c>
      <c r="N2766" t="s">
        <v>8296</v>
      </c>
      <c r="O2766" s="5">
        <f>((E2766/D2766) *100)</f>
        <v>284.74</v>
      </c>
      <c r="P2766" s="6">
        <f>IF(L2766 = 0, 0, E2766/L2766)</f>
        <v>107.04511278195488</v>
      </c>
      <c r="Q2766" t="str">
        <f>MID(N2766,1,FIND("/",N2766,1)-1)</f>
        <v>games</v>
      </c>
      <c r="R2766" t="str">
        <f>MID(N2766,FIND("/",N2766,1)+1,LEN(N2766))</f>
        <v>tabletop games</v>
      </c>
      <c r="S2766" s="10">
        <f>(((J2766/60)/60)/24)+DATE(1970,1,1)+(-5/24)</f>
        <v>42380.481956018521</v>
      </c>
      <c r="T2766" s="10">
        <f>(((I2766/60)/60)/24)+DATE(1970,1,1)+(-5/24)</f>
        <v>42394.458333333336</v>
      </c>
    </row>
    <row r="2767" spans="1:20" ht="43.2" hidden="1" x14ac:dyDescent="0.3">
      <c r="A2767">
        <v>1436</v>
      </c>
      <c r="B2767" s="3" t="s">
        <v>1436</v>
      </c>
      <c r="C2767" s="3" t="s">
        <v>5545</v>
      </c>
      <c r="D2767">
        <v>10000</v>
      </c>
      <c r="E2767">
        <v>77</v>
      </c>
      <c r="F2767" t="s">
        <v>8220</v>
      </c>
      <c r="G2767" t="s">
        <v>8235</v>
      </c>
      <c r="H2767" t="s">
        <v>8248</v>
      </c>
      <c r="I2767">
        <v>1456043057</v>
      </c>
      <c r="J2767">
        <v>1453451057</v>
      </c>
      <c r="K2767" t="b">
        <v>0</v>
      </c>
      <c r="L2767">
        <v>2</v>
      </c>
      <c r="M2767" t="b">
        <v>0</v>
      </c>
      <c r="N2767" t="s">
        <v>8286</v>
      </c>
      <c r="O2767" s="5">
        <f>((E2767/D2767) *100)</f>
        <v>0.77</v>
      </c>
      <c r="P2767" s="6">
        <f>IF(L2767 = 0, 0, E2767/L2767)</f>
        <v>38.5</v>
      </c>
      <c r="Q2767" t="str">
        <f>MID(N2767,1,FIND("/",N2767,1)-1)</f>
        <v>publishing</v>
      </c>
      <c r="R2767" t="str">
        <f>MID(N2767,FIND("/",N2767,1)+1,LEN(N2767))</f>
        <v>translations</v>
      </c>
      <c r="S2767" s="10">
        <f>(((J2767/60)/60)/24)+DATE(1970,1,1)+(-5/24)</f>
        <v>42391.141863425924</v>
      </c>
      <c r="T2767" s="10">
        <f>(((I2767/60)/60)/24)+DATE(1970,1,1)+(-5/24)</f>
        <v>42421.141863425924</v>
      </c>
    </row>
    <row r="2768" spans="1:20" ht="43.2" hidden="1" x14ac:dyDescent="0.3">
      <c r="A2768">
        <v>2433</v>
      </c>
      <c r="B2768" s="3" t="s">
        <v>2433</v>
      </c>
      <c r="C2768" s="3" t="s">
        <v>6542</v>
      </c>
      <c r="D2768">
        <v>10000</v>
      </c>
      <c r="E2768">
        <v>0</v>
      </c>
      <c r="F2768" t="s">
        <v>8220</v>
      </c>
      <c r="G2768" t="s">
        <v>8223</v>
      </c>
      <c r="H2768" t="s">
        <v>8245</v>
      </c>
      <c r="I2768">
        <v>1456608943</v>
      </c>
      <c r="J2768">
        <v>1454016943</v>
      </c>
      <c r="K2768" t="b">
        <v>0</v>
      </c>
      <c r="L2768">
        <v>0</v>
      </c>
      <c r="M2768" t="b">
        <v>0</v>
      </c>
      <c r="N2768" t="s">
        <v>8283</v>
      </c>
      <c r="O2768" s="5">
        <f>((E2768/D2768) *100)</f>
        <v>0</v>
      </c>
      <c r="P2768" s="6">
        <f>IF(L2768 = 0, 0, E2768/L2768)</f>
        <v>0</v>
      </c>
      <c r="Q2768" t="str">
        <f>MID(N2768,1,FIND("/",N2768,1)-1)</f>
        <v>food</v>
      </c>
      <c r="R2768" t="str">
        <f>MID(N2768,FIND("/",N2768,1)+1,LEN(N2768))</f>
        <v>food trucks</v>
      </c>
      <c r="S2768" s="10">
        <f>(((J2768/60)/60)/24)+DATE(1970,1,1)+(-5/24)</f>
        <v>42397.691469907404</v>
      </c>
      <c r="T2768" s="10">
        <f>(((I2768/60)/60)/24)+DATE(1970,1,1)+(-5/24)</f>
        <v>42427.691469907404</v>
      </c>
    </row>
    <row r="2769" spans="1:20" ht="43.2" hidden="1" x14ac:dyDescent="0.3">
      <c r="A2769">
        <v>426</v>
      </c>
      <c r="B2769" s="3" t="s">
        <v>426</v>
      </c>
      <c r="C2769" s="3" t="s">
        <v>4535</v>
      </c>
      <c r="D2769">
        <v>10000</v>
      </c>
      <c r="E2769">
        <v>133</v>
      </c>
      <c r="F2769" t="s">
        <v>8220</v>
      </c>
      <c r="G2769" t="s">
        <v>8223</v>
      </c>
      <c r="H2769" t="s">
        <v>8245</v>
      </c>
      <c r="I2769">
        <v>1456851914</v>
      </c>
      <c r="J2769">
        <v>1454259914</v>
      </c>
      <c r="K2769" t="b">
        <v>0</v>
      </c>
      <c r="L2769">
        <v>8</v>
      </c>
      <c r="M2769" t="b">
        <v>0</v>
      </c>
      <c r="N2769" t="s">
        <v>8269</v>
      </c>
      <c r="O2769" s="5">
        <f>((E2769/D2769) *100)</f>
        <v>1.3299999999999998</v>
      </c>
      <c r="P2769" s="6">
        <f>IF(L2769 = 0, 0, E2769/L2769)</f>
        <v>16.625</v>
      </c>
      <c r="Q2769" t="str">
        <f>MID(N2769,1,FIND("/",N2769,1)-1)</f>
        <v>film &amp; video</v>
      </c>
      <c r="R2769" t="str">
        <f>MID(N2769,FIND("/",N2769,1)+1,LEN(N2769))</f>
        <v>animation</v>
      </c>
      <c r="S2769" s="10">
        <f>(((J2769/60)/60)/24)+DATE(1970,1,1)+(-5/24)</f>
        <v>42400.503634259258</v>
      </c>
      <c r="T2769" s="10">
        <f>(((I2769/60)/60)/24)+DATE(1970,1,1)+(-5/24)</f>
        <v>42430.503634259258</v>
      </c>
    </row>
    <row r="2770" spans="1:20" ht="43.2" hidden="1" x14ac:dyDescent="0.3">
      <c r="A2770">
        <v>3799</v>
      </c>
      <c r="B2770" s="3" t="s">
        <v>3795</v>
      </c>
      <c r="C2770" s="3" t="s">
        <v>7908</v>
      </c>
      <c r="D2770">
        <v>10000</v>
      </c>
      <c r="E2770">
        <v>402</v>
      </c>
      <c r="F2770" t="s">
        <v>8220</v>
      </c>
      <c r="G2770" t="s">
        <v>8223</v>
      </c>
      <c r="H2770" t="s">
        <v>8245</v>
      </c>
      <c r="I2770">
        <v>1457734843</v>
      </c>
      <c r="J2770">
        <v>1455142843</v>
      </c>
      <c r="K2770" t="b">
        <v>0</v>
      </c>
      <c r="L2770">
        <v>4</v>
      </c>
      <c r="M2770" t="b">
        <v>0</v>
      </c>
      <c r="N2770" t="s">
        <v>8304</v>
      </c>
      <c r="O2770" s="5">
        <f>((E2770/D2770) *100)</f>
        <v>4.0199999999999996</v>
      </c>
      <c r="P2770" s="6">
        <f>IF(L2770 = 0, 0, E2770/L2770)</f>
        <v>100.5</v>
      </c>
      <c r="Q2770" t="str">
        <f>MID(N2770,1,FIND("/",N2770,1)-1)</f>
        <v>theater</v>
      </c>
      <c r="R2770" t="str">
        <f>MID(N2770,FIND("/",N2770,1)+1,LEN(N2770))</f>
        <v>musical</v>
      </c>
      <c r="S2770" s="10">
        <f>(((J2770/60)/60)/24)+DATE(1970,1,1)+(-5/24)</f>
        <v>42410.722719907404</v>
      </c>
      <c r="T2770" s="10">
        <f>(((I2770/60)/60)/24)+DATE(1970,1,1)+(-5/24)</f>
        <v>42440.722719907404</v>
      </c>
    </row>
    <row r="2771" spans="1:20" ht="43.2" hidden="1" x14ac:dyDescent="0.3">
      <c r="A2771">
        <v>2891</v>
      </c>
      <c r="B2771" s="3" t="s">
        <v>2890</v>
      </c>
      <c r="C2771" s="3" t="s">
        <v>7000</v>
      </c>
      <c r="D2771">
        <v>10000</v>
      </c>
      <c r="E2771">
        <v>273</v>
      </c>
      <c r="F2771" t="s">
        <v>8220</v>
      </c>
      <c r="G2771" t="s">
        <v>8223</v>
      </c>
      <c r="H2771" t="s">
        <v>8245</v>
      </c>
      <c r="I2771">
        <v>1460751128</v>
      </c>
      <c r="J2771">
        <v>1455570728</v>
      </c>
      <c r="K2771" t="b">
        <v>0</v>
      </c>
      <c r="L2771">
        <v>10</v>
      </c>
      <c r="M2771" t="b">
        <v>0</v>
      </c>
      <c r="N2771" t="s">
        <v>8270</v>
      </c>
      <c r="O2771" s="5">
        <f>((E2771/D2771) *100)</f>
        <v>2.73</v>
      </c>
      <c r="P2771" s="6">
        <f>IF(L2771 = 0, 0, E2771/L2771)</f>
        <v>27.3</v>
      </c>
      <c r="Q2771" t="str">
        <f>MID(N2771,1,FIND("/",N2771,1)-1)</f>
        <v>theater</v>
      </c>
      <c r="R2771" t="str">
        <f>MID(N2771,FIND("/",N2771,1)+1,LEN(N2771))</f>
        <v>plays</v>
      </c>
      <c r="S2771" s="10">
        <f>(((J2771/60)/60)/24)+DATE(1970,1,1)+(-5/24)</f>
        <v>42415.675092592595</v>
      </c>
      <c r="T2771" s="10">
        <f>(((I2771/60)/60)/24)+DATE(1970,1,1)+(-5/24)</f>
        <v>42475.633425925924</v>
      </c>
    </row>
    <row r="2772" spans="1:20" ht="43.2" hidden="1" x14ac:dyDescent="0.3">
      <c r="A2772">
        <v>1208</v>
      </c>
      <c r="B2772" s="3" t="s">
        <v>1208</v>
      </c>
      <c r="C2772" s="3" t="s">
        <v>5317</v>
      </c>
      <c r="D2772">
        <v>10000</v>
      </c>
      <c r="E2772">
        <v>15530</v>
      </c>
      <c r="F2772" t="s">
        <v>8218</v>
      </c>
      <c r="G2772" t="s">
        <v>8223</v>
      </c>
      <c r="H2772" t="s">
        <v>8245</v>
      </c>
      <c r="I2772">
        <v>1458835264</v>
      </c>
      <c r="J2772">
        <v>1456246864</v>
      </c>
      <c r="K2772" t="b">
        <v>0</v>
      </c>
      <c r="L2772">
        <v>75</v>
      </c>
      <c r="M2772" t="b">
        <v>1</v>
      </c>
      <c r="N2772" t="s">
        <v>8284</v>
      </c>
      <c r="O2772" s="5">
        <f>((E2772/D2772) *100)</f>
        <v>155.29999999999998</v>
      </c>
      <c r="P2772" s="6">
        <f>IF(L2772 = 0, 0, E2772/L2772)</f>
        <v>207.06666666666666</v>
      </c>
      <c r="Q2772" t="str">
        <f>MID(N2772,1,FIND("/",N2772,1)-1)</f>
        <v>photography</v>
      </c>
      <c r="R2772" t="str">
        <f>MID(N2772,FIND("/",N2772,1)+1,LEN(N2772))</f>
        <v>photobooks</v>
      </c>
      <c r="S2772" s="10">
        <f>(((J2772/60)/60)/24)+DATE(1970,1,1)+(-5/24)</f>
        <v>42423.500740740739</v>
      </c>
      <c r="T2772" s="10">
        <f>(((I2772/60)/60)/24)+DATE(1970,1,1)+(-5/24)</f>
        <v>42453.459074074075</v>
      </c>
    </row>
    <row r="2773" spans="1:20" ht="57.6" hidden="1" x14ac:dyDescent="0.3">
      <c r="A2773">
        <v>2194</v>
      </c>
      <c r="B2773" s="3" t="s">
        <v>2194</v>
      </c>
      <c r="C2773" s="3" t="s">
        <v>6303</v>
      </c>
      <c r="D2773">
        <v>10000</v>
      </c>
      <c r="E2773">
        <v>53737</v>
      </c>
      <c r="F2773" t="s">
        <v>8218</v>
      </c>
      <c r="G2773" t="s">
        <v>8223</v>
      </c>
      <c r="H2773" t="s">
        <v>8245</v>
      </c>
      <c r="I2773">
        <v>1459012290</v>
      </c>
      <c r="J2773">
        <v>1456423890</v>
      </c>
      <c r="K2773" t="b">
        <v>0</v>
      </c>
      <c r="L2773">
        <v>878</v>
      </c>
      <c r="M2773" t="b">
        <v>1</v>
      </c>
      <c r="N2773" t="s">
        <v>8296</v>
      </c>
      <c r="O2773" s="5">
        <f>((E2773/D2773) *100)</f>
        <v>537.37</v>
      </c>
      <c r="P2773" s="6">
        <f>IF(L2773 = 0, 0, E2773/L2773)</f>
        <v>61.203872437357631</v>
      </c>
      <c r="Q2773" t="str">
        <f>MID(N2773,1,FIND("/",N2773,1)-1)</f>
        <v>games</v>
      </c>
      <c r="R2773" t="str">
        <f>MID(N2773,FIND("/",N2773,1)+1,LEN(N2773))</f>
        <v>tabletop games</v>
      </c>
      <c r="S2773" s="10">
        <f>(((J2773/60)/60)/24)+DATE(1970,1,1)+(-5/24)</f>
        <v>42425.54965277778</v>
      </c>
      <c r="T2773" s="10">
        <f>(((I2773/60)/60)/24)+DATE(1970,1,1)+(-5/24)</f>
        <v>42455.507986111108</v>
      </c>
    </row>
    <row r="2774" spans="1:20" ht="43.2" hidden="1" x14ac:dyDescent="0.3">
      <c r="A2774">
        <v>3930</v>
      </c>
      <c r="B2774" s="3" t="s">
        <v>3926</v>
      </c>
      <c r="C2774" s="3" t="s">
        <v>8037</v>
      </c>
      <c r="D2774">
        <v>10000</v>
      </c>
      <c r="E2774">
        <v>0</v>
      </c>
      <c r="F2774" t="s">
        <v>8220</v>
      </c>
      <c r="G2774" t="s">
        <v>8225</v>
      </c>
      <c r="H2774" t="s">
        <v>8247</v>
      </c>
      <c r="I2774">
        <v>1459490400</v>
      </c>
      <c r="J2774">
        <v>1457078868</v>
      </c>
      <c r="K2774" t="b">
        <v>0</v>
      </c>
      <c r="L2774">
        <v>0</v>
      </c>
      <c r="M2774" t="b">
        <v>0</v>
      </c>
      <c r="N2774" t="s">
        <v>8270</v>
      </c>
      <c r="O2774" s="5">
        <f>((E2774/D2774) *100)</f>
        <v>0</v>
      </c>
      <c r="P2774" s="6">
        <f>IF(L2774 = 0, 0, E2774/L2774)</f>
        <v>0</v>
      </c>
      <c r="Q2774" t="str">
        <f>MID(N2774,1,FIND("/",N2774,1)-1)</f>
        <v>theater</v>
      </c>
      <c r="R2774" t="str">
        <f>MID(N2774,FIND("/",N2774,1)+1,LEN(N2774))</f>
        <v>plays</v>
      </c>
      <c r="S2774" s="10">
        <f>(((J2774/60)/60)/24)+DATE(1970,1,1)+(-5/24)</f>
        <v>42433.13041666666</v>
      </c>
      <c r="T2774" s="10">
        <f>(((I2774/60)/60)/24)+DATE(1970,1,1)+(-5/24)</f>
        <v>42461.041666666664</v>
      </c>
    </row>
    <row r="2775" spans="1:20" ht="43.2" hidden="1" x14ac:dyDescent="0.3">
      <c r="A2775">
        <v>2565</v>
      </c>
      <c r="B2775" s="3" t="s">
        <v>2564</v>
      </c>
      <c r="C2775" s="3" t="s">
        <v>6674</v>
      </c>
      <c r="D2775">
        <v>10000</v>
      </c>
      <c r="E2775">
        <v>100</v>
      </c>
      <c r="F2775" t="s">
        <v>8219</v>
      </c>
      <c r="G2775" t="s">
        <v>8223</v>
      </c>
      <c r="H2775" t="s">
        <v>8245</v>
      </c>
      <c r="I2775">
        <v>1462827000</v>
      </c>
      <c r="J2775">
        <v>1457710589</v>
      </c>
      <c r="K2775" t="b">
        <v>0</v>
      </c>
      <c r="L2775">
        <v>1</v>
      </c>
      <c r="M2775" t="b">
        <v>0</v>
      </c>
      <c r="N2775" t="s">
        <v>8283</v>
      </c>
      <c r="O2775" s="5">
        <f>((E2775/D2775) *100)</f>
        <v>1</v>
      </c>
      <c r="P2775" s="6">
        <f>IF(L2775 = 0, 0, E2775/L2775)</f>
        <v>100</v>
      </c>
      <c r="Q2775" t="str">
        <f>MID(N2775,1,FIND("/",N2775,1)-1)</f>
        <v>food</v>
      </c>
      <c r="R2775" t="str">
        <f>MID(N2775,FIND("/",N2775,1)+1,LEN(N2775))</f>
        <v>food trucks</v>
      </c>
      <c r="S2775" s="10">
        <f>(((J2775/60)/60)/24)+DATE(1970,1,1)+(-5/24)</f>
        <v>42440.442002314812</v>
      </c>
      <c r="T2775" s="10">
        <f>(((I2775/60)/60)/24)+DATE(1970,1,1)+(-5/24)</f>
        <v>42499.659722222219</v>
      </c>
    </row>
    <row r="2776" spans="1:20" ht="43.2" hidden="1" x14ac:dyDescent="0.3">
      <c r="A2776">
        <v>482</v>
      </c>
      <c r="B2776" s="3" t="s">
        <v>482</v>
      </c>
      <c r="C2776" s="3" t="s">
        <v>4591</v>
      </c>
      <c r="D2776">
        <v>10000</v>
      </c>
      <c r="E2776">
        <v>10</v>
      </c>
      <c r="F2776" t="s">
        <v>8220</v>
      </c>
      <c r="G2776" t="s">
        <v>8223</v>
      </c>
      <c r="H2776" t="s">
        <v>8245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8269</v>
      </c>
      <c r="O2776" s="5">
        <f>((E2776/D2776) *100)</f>
        <v>0.1</v>
      </c>
      <c r="P2776" s="6">
        <f>IF(L2776 = 0, 0, E2776/L2776)</f>
        <v>10</v>
      </c>
      <c r="Q2776" t="str">
        <f>MID(N2776,1,FIND("/",N2776,1)-1)</f>
        <v>film &amp; video</v>
      </c>
      <c r="R2776" t="str">
        <f>MID(N2776,FIND("/",N2776,1)+1,LEN(N2776))</f>
        <v>animation</v>
      </c>
      <c r="S2776" s="10">
        <f>(((J2776/60)/60)/24)+DATE(1970,1,1)+(-5/24)</f>
        <v>42447.68854166667</v>
      </c>
      <c r="T2776" s="10">
        <f>(((I2776/60)/60)/24)+DATE(1970,1,1)+(-5/24)</f>
        <v>42474.398611111108</v>
      </c>
    </row>
    <row r="2777" spans="1:20" ht="43.2" hidden="1" x14ac:dyDescent="0.3">
      <c r="A2777">
        <v>1729</v>
      </c>
      <c r="B2777" s="3" t="s">
        <v>1729</v>
      </c>
      <c r="C2777" s="3" t="s">
        <v>5838</v>
      </c>
      <c r="D2777">
        <v>10000</v>
      </c>
      <c r="E2777">
        <v>0</v>
      </c>
      <c r="F2777" t="s">
        <v>8220</v>
      </c>
      <c r="G2777" t="s">
        <v>8223</v>
      </c>
      <c r="H2777" t="s">
        <v>8245</v>
      </c>
      <c r="I2777">
        <v>1465521306</v>
      </c>
      <c r="J2777">
        <v>1460337306</v>
      </c>
      <c r="K2777" t="b">
        <v>0</v>
      </c>
      <c r="L2777">
        <v>0</v>
      </c>
      <c r="M2777" t="b">
        <v>0</v>
      </c>
      <c r="N2777" t="s">
        <v>8292</v>
      </c>
      <c r="O2777" s="5">
        <f>((E2777/D2777) *100)</f>
        <v>0</v>
      </c>
      <c r="P2777" s="6">
        <f>IF(L2777 = 0, 0, E2777/L2777)</f>
        <v>0</v>
      </c>
      <c r="Q2777" t="str">
        <f>MID(N2777,1,FIND("/",N2777,1)-1)</f>
        <v>music</v>
      </c>
      <c r="R2777" t="str">
        <f>MID(N2777,FIND("/",N2777,1)+1,LEN(N2777))</f>
        <v>faith</v>
      </c>
      <c r="S2777" s="10">
        <f>(((J2777/60)/60)/24)+DATE(1970,1,1)+(-5/24)</f>
        <v>42470.843819444439</v>
      </c>
      <c r="T2777" s="10">
        <f>(((I2777/60)/60)/24)+DATE(1970,1,1)+(-5/24)</f>
        <v>42530.843819444439</v>
      </c>
    </row>
    <row r="2778" spans="1:20" ht="43.2" hidden="1" x14ac:dyDescent="0.3">
      <c r="A2778">
        <v>532</v>
      </c>
      <c r="B2778" s="3" t="s">
        <v>532</v>
      </c>
      <c r="C2778" s="3" t="s">
        <v>4641</v>
      </c>
      <c r="D2778">
        <v>10000</v>
      </c>
      <c r="E2778">
        <v>12325</v>
      </c>
      <c r="F2778" t="s">
        <v>8218</v>
      </c>
      <c r="G2778" t="s">
        <v>8223</v>
      </c>
      <c r="H2778" t="s">
        <v>8245</v>
      </c>
      <c r="I2778">
        <v>1463098208</v>
      </c>
      <c r="J2778">
        <v>1460506208</v>
      </c>
      <c r="K2778" t="b">
        <v>0</v>
      </c>
      <c r="L2778">
        <v>173</v>
      </c>
      <c r="M2778" t="b">
        <v>1</v>
      </c>
      <c r="N2778" t="s">
        <v>8270</v>
      </c>
      <c r="O2778" s="5">
        <f>((E2778/D2778) *100)</f>
        <v>123.25</v>
      </c>
      <c r="P2778" s="6">
        <f>IF(L2778 = 0, 0, E2778/L2778)</f>
        <v>71.242774566473983</v>
      </c>
      <c r="Q2778" t="str">
        <f>MID(N2778,1,FIND("/",N2778,1)-1)</f>
        <v>theater</v>
      </c>
      <c r="R2778" t="str">
        <f>MID(N2778,FIND("/",N2778,1)+1,LEN(N2778))</f>
        <v>plays</v>
      </c>
      <c r="S2778" s="10">
        <f>(((J2778/60)/60)/24)+DATE(1970,1,1)+(-5/24)</f>
        <v>42472.798703703702</v>
      </c>
      <c r="T2778" s="10">
        <f>(((I2778/60)/60)/24)+DATE(1970,1,1)+(-5/24)</f>
        <v>42502.798703703702</v>
      </c>
    </row>
    <row r="2779" spans="1:20" ht="43.2" hidden="1" x14ac:dyDescent="0.3">
      <c r="A2779">
        <v>2574</v>
      </c>
      <c r="B2779" s="3" t="s">
        <v>2573</v>
      </c>
      <c r="C2779" s="3" t="s">
        <v>6683</v>
      </c>
      <c r="D2779">
        <v>10000</v>
      </c>
      <c r="E2779">
        <v>0</v>
      </c>
      <c r="F2779" t="s">
        <v>8219</v>
      </c>
      <c r="G2779" t="s">
        <v>8223</v>
      </c>
      <c r="H2779" t="s">
        <v>8245</v>
      </c>
      <c r="I2779">
        <v>1463600945</v>
      </c>
      <c r="J2779">
        <v>1461786545</v>
      </c>
      <c r="K2779" t="b">
        <v>0</v>
      </c>
      <c r="L2779">
        <v>0</v>
      </c>
      <c r="M2779" t="b">
        <v>0</v>
      </c>
      <c r="N2779" t="s">
        <v>8283</v>
      </c>
      <c r="O2779" s="5">
        <f>((E2779/D2779) *100)</f>
        <v>0</v>
      </c>
      <c r="P2779" s="6">
        <f>IF(L2779 = 0, 0, E2779/L2779)</f>
        <v>0</v>
      </c>
      <c r="Q2779" t="str">
        <f>MID(N2779,1,FIND("/",N2779,1)-1)</f>
        <v>food</v>
      </c>
      <c r="R2779" t="str">
        <f>MID(N2779,FIND("/",N2779,1)+1,LEN(N2779))</f>
        <v>food trucks</v>
      </c>
      <c r="S2779" s="10">
        <f>(((J2779/60)/60)/24)+DATE(1970,1,1)+(-5/24)</f>
        <v>42487.617418981477</v>
      </c>
      <c r="T2779" s="10">
        <f>(((I2779/60)/60)/24)+DATE(1970,1,1)+(-5/24)</f>
        <v>42508.617418981477</v>
      </c>
    </row>
    <row r="2780" spans="1:20" ht="43.2" hidden="1" x14ac:dyDescent="0.3">
      <c r="A2780">
        <v>3507</v>
      </c>
      <c r="B2780" s="3" t="s">
        <v>3505</v>
      </c>
      <c r="C2780" s="3" t="s">
        <v>7616</v>
      </c>
      <c r="D2780">
        <v>10000</v>
      </c>
      <c r="E2780">
        <v>10440</v>
      </c>
      <c r="F2780" t="s">
        <v>8218</v>
      </c>
      <c r="G2780" t="s">
        <v>8223</v>
      </c>
      <c r="H2780" t="s">
        <v>8245</v>
      </c>
      <c r="I2780">
        <v>1464732537</v>
      </c>
      <c r="J2780">
        <v>1462140537</v>
      </c>
      <c r="K2780" t="b">
        <v>0</v>
      </c>
      <c r="L2780">
        <v>72</v>
      </c>
      <c r="M2780" t="b">
        <v>1</v>
      </c>
      <c r="N2780" t="s">
        <v>8270</v>
      </c>
      <c r="O2780" s="5">
        <f>((E2780/D2780) *100)</f>
        <v>104.4</v>
      </c>
      <c r="P2780" s="6">
        <f>IF(L2780 = 0, 0, E2780/L2780)</f>
        <v>145</v>
      </c>
      <c r="Q2780" t="str">
        <f>MID(N2780,1,FIND("/",N2780,1)-1)</f>
        <v>theater</v>
      </c>
      <c r="R2780" t="str">
        <f>MID(N2780,FIND("/",N2780,1)+1,LEN(N2780))</f>
        <v>plays</v>
      </c>
      <c r="S2780" s="10">
        <f>(((J2780/60)/60)/24)+DATE(1970,1,1)+(-5/24)</f>
        <v>42491.714548611104</v>
      </c>
      <c r="T2780" s="10">
        <f>(((I2780/60)/60)/24)+DATE(1970,1,1)+(-5/24)</f>
        <v>42521.714548611104</v>
      </c>
    </row>
    <row r="2781" spans="1:20" ht="43.2" hidden="1" x14ac:dyDescent="0.3">
      <c r="A2781">
        <v>3389</v>
      </c>
      <c r="B2781" s="3" t="s">
        <v>3387</v>
      </c>
      <c r="C2781" s="3" t="s">
        <v>7498</v>
      </c>
      <c r="D2781">
        <v>10000</v>
      </c>
      <c r="E2781">
        <v>11450</v>
      </c>
      <c r="F2781" t="s">
        <v>8218</v>
      </c>
      <c r="G2781" t="s">
        <v>8223</v>
      </c>
      <c r="H2781" t="s">
        <v>8245</v>
      </c>
      <c r="I2781">
        <v>1464960682</v>
      </c>
      <c r="J2781">
        <v>1462368682</v>
      </c>
      <c r="K2781" t="b">
        <v>0</v>
      </c>
      <c r="L2781">
        <v>62</v>
      </c>
      <c r="M2781" t="b">
        <v>1</v>
      </c>
      <c r="N2781" t="s">
        <v>8270</v>
      </c>
      <c r="O2781" s="5">
        <f>((E2781/D2781) *100)</f>
        <v>114.5</v>
      </c>
      <c r="P2781" s="6">
        <f>IF(L2781 = 0, 0, E2781/L2781)</f>
        <v>184.67741935483872</v>
      </c>
      <c r="Q2781" t="str">
        <f>MID(N2781,1,FIND("/",N2781,1)-1)</f>
        <v>theater</v>
      </c>
      <c r="R2781" t="str">
        <f>MID(N2781,FIND("/",N2781,1)+1,LEN(N2781))</f>
        <v>plays</v>
      </c>
      <c r="S2781" s="10">
        <f>(((J2781/60)/60)/24)+DATE(1970,1,1)+(-5/24)</f>
        <v>42494.355115740742</v>
      </c>
      <c r="T2781" s="10">
        <f>(((I2781/60)/60)/24)+DATE(1970,1,1)+(-5/24)</f>
        <v>42524.355115740742</v>
      </c>
    </row>
    <row r="2782" spans="1:20" ht="43.2" hidden="1" x14ac:dyDescent="0.3">
      <c r="A2782">
        <v>3115</v>
      </c>
      <c r="B2782" s="3" t="s">
        <v>3114</v>
      </c>
      <c r="C2782" s="3" t="s">
        <v>7224</v>
      </c>
      <c r="D2782">
        <v>10000</v>
      </c>
      <c r="E2782">
        <v>300</v>
      </c>
      <c r="F2782" t="s">
        <v>8220</v>
      </c>
      <c r="G2782" t="s">
        <v>8234</v>
      </c>
      <c r="H2782" t="s">
        <v>8254</v>
      </c>
      <c r="I2782">
        <v>1465123427</v>
      </c>
      <c r="J2782">
        <v>1462531427</v>
      </c>
      <c r="K2782" t="b">
        <v>0</v>
      </c>
      <c r="L2782">
        <v>1</v>
      </c>
      <c r="M2782" t="b">
        <v>0</v>
      </c>
      <c r="N2782" t="s">
        <v>8302</v>
      </c>
      <c r="O2782" s="5">
        <f>((E2782/D2782) *100)</f>
        <v>3</v>
      </c>
      <c r="P2782" s="6">
        <f>IF(L2782 = 0, 0, E2782/L2782)</f>
        <v>300</v>
      </c>
      <c r="Q2782" t="str">
        <f>MID(N2782,1,FIND("/",N2782,1)-1)</f>
        <v>theater</v>
      </c>
      <c r="R2782" t="str">
        <f>MID(N2782,FIND("/",N2782,1)+1,LEN(N2782))</f>
        <v>spaces</v>
      </c>
      <c r="S2782" s="10">
        <f>(((J2782/60)/60)/24)+DATE(1970,1,1)+(-5/24)</f>
        <v>42496.238738425927</v>
      </c>
      <c r="T2782" s="10">
        <f>(((I2782/60)/60)/24)+DATE(1970,1,1)+(-5/24)</f>
        <v>42526.238738425927</v>
      </c>
    </row>
    <row r="2783" spans="1:20" ht="43.2" hidden="1" x14ac:dyDescent="0.3">
      <c r="A2783">
        <v>2959</v>
      </c>
      <c r="B2783" s="3" t="s">
        <v>2958</v>
      </c>
      <c r="C2783" s="3" t="s">
        <v>7068</v>
      </c>
      <c r="D2783">
        <v>10000</v>
      </c>
      <c r="E2783">
        <v>0</v>
      </c>
      <c r="F2783" t="s">
        <v>8219</v>
      </c>
      <c r="G2783" t="s">
        <v>8224</v>
      </c>
      <c r="H2783" t="s">
        <v>8246</v>
      </c>
      <c r="I2783">
        <v>1465258325</v>
      </c>
      <c r="J2783">
        <v>1462666325</v>
      </c>
      <c r="K2783" t="b">
        <v>0</v>
      </c>
      <c r="L2783">
        <v>0</v>
      </c>
      <c r="M2783" t="b">
        <v>0</v>
      </c>
      <c r="N2783" t="s">
        <v>8302</v>
      </c>
      <c r="O2783" s="5">
        <f>((E2783/D2783) *100)</f>
        <v>0</v>
      </c>
      <c r="P2783" s="6">
        <f>IF(L2783 = 0, 0, E2783/L2783)</f>
        <v>0</v>
      </c>
      <c r="Q2783" t="str">
        <f>MID(N2783,1,FIND("/",N2783,1)-1)</f>
        <v>theater</v>
      </c>
      <c r="R2783" t="str">
        <f>MID(N2783,FIND("/",N2783,1)+1,LEN(N2783))</f>
        <v>spaces</v>
      </c>
      <c r="S2783" s="10">
        <f>(((J2783/60)/60)/24)+DATE(1970,1,1)+(-5/24)</f>
        <v>42497.800057870372</v>
      </c>
      <c r="T2783" s="10">
        <f>(((I2783/60)/60)/24)+DATE(1970,1,1)+(-5/24)</f>
        <v>42527.800057870372</v>
      </c>
    </row>
    <row r="2784" spans="1:20" ht="43.2" hidden="1" x14ac:dyDescent="0.3">
      <c r="A2784">
        <v>2503</v>
      </c>
      <c r="B2784" s="3" t="s">
        <v>2502</v>
      </c>
      <c r="C2784" s="3" t="s">
        <v>6612</v>
      </c>
      <c r="D2784">
        <v>10000</v>
      </c>
      <c r="E2784">
        <v>0</v>
      </c>
      <c r="F2784" t="s">
        <v>8220</v>
      </c>
      <c r="G2784" t="s">
        <v>8223</v>
      </c>
      <c r="H2784" t="s">
        <v>8245</v>
      </c>
      <c r="I2784">
        <v>1465333560</v>
      </c>
      <c r="J2784">
        <v>1462743308</v>
      </c>
      <c r="K2784" t="b">
        <v>0</v>
      </c>
      <c r="L2784">
        <v>0</v>
      </c>
      <c r="M2784" t="b">
        <v>0</v>
      </c>
      <c r="N2784" t="s">
        <v>8298</v>
      </c>
      <c r="O2784" s="5">
        <f>((E2784/D2784) *100)</f>
        <v>0</v>
      </c>
      <c r="P2784" s="6">
        <f>IF(L2784 = 0, 0, E2784/L2784)</f>
        <v>0</v>
      </c>
      <c r="Q2784" t="str">
        <f>MID(N2784,1,FIND("/",N2784,1)-1)</f>
        <v>food</v>
      </c>
      <c r="R2784" t="str">
        <f>MID(N2784,FIND("/",N2784,1)+1,LEN(N2784))</f>
        <v>restaurants</v>
      </c>
      <c r="S2784" s="10">
        <f>(((J2784/60)/60)/24)+DATE(1970,1,1)+(-5/24)</f>
        <v>42498.691064814811</v>
      </c>
      <c r="T2784" s="10">
        <f>(((I2784/60)/60)/24)+DATE(1970,1,1)+(-5/24)</f>
        <v>42528.67083333333</v>
      </c>
    </row>
    <row r="2785" spans="1:20" ht="43.2" hidden="1" x14ac:dyDescent="0.3">
      <c r="A2785">
        <v>3288</v>
      </c>
      <c r="B2785" s="3" t="s">
        <v>3287</v>
      </c>
      <c r="C2785" s="3" t="s">
        <v>7397</v>
      </c>
      <c r="D2785">
        <v>10000</v>
      </c>
      <c r="E2785">
        <v>10026.49</v>
      </c>
      <c r="F2785" t="s">
        <v>8218</v>
      </c>
      <c r="G2785" t="s">
        <v>8224</v>
      </c>
      <c r="H2785" t="s">
        <v>8246</v>
      </c>
      <c r="I2785">
        <v>1466463600</v>
      </c>
      <c r="J2785">
        <v>1463337315</v>
      </c>
      <c r="K2785" t="b">
        <v>0</v>
      </c>
      <c r="L2785">
        <v>207</v>
      </c>
      <c r="M2785" t="b">
        <v>1</v>
      </c>
      <c r="N2785" t="s">
        <v>8270</v>
      </c>
      <c r="O2785" s="5">
        <f>((E2785/D2785) *100)</f>
        <v>100.26489999999998</v>
      </c>
      <c r="P2785" s="6">
        <f>IF(L2785 = 0, 0, E2785/L2785)</f>
        <v>48.437149758454105</v>
      </c>
      <c r="Q2785" t="str">
        <f>MID(N2785,1,FIND("/",N2785,1)-1)</f>
        <v>theater</v>
      </c>
      <c r="R2785" t="str">
        <f>MID(N2785,FIND("/",N2785,1)+1,LEN(N2785))</f>
        <v>plays</v>
      </c>
      <c r="S2785" s="10">
        <f>(((J2785/60)/60)/24)+DATE(1970,1,1)+(-5/24)</f>
        <v>42505.566145833327</v>
      </c>
      <c r="T2785" s="10">
        <f>(((I2785/60)/60)/24)+DATE(1970,1,1)+(-5/24)</f>
        <v>42541.749999999993</v>
      </c>
    </row>
    <row r="2786" spans="1:20" ht="43.2" hidden="1" x14ac:dyDescent="0.3">
      <c r="A2786">
        <v>633</v>
      </c>
      <c r="B2786" s="3" t="s">
        <v>633</v>
      </c>
      <c r="C2786" s="3" t="s">
        <v>4742</v>
      </c>
      <c r="D2786">
        <v>10000</v>
      </c>
      <c r="E2786">
        <v>1245</v>
      </c>
      <c r="F2786" t="s">
        <v>8219</v>
      </c>
      <c r="G2786" t="s">
        <v>8223</v>
      </c>
      <c r="H2786" t="s">
        <v>8245</v>
      </c>
      <c r="I2786">
        <v>1466204400</v>
      </c>
      <c r="J2786">
        <v>1463469062</v>
      </c>
      <c r="K2786" t="b">
        <v>0</v>
      </c>
      <c r="L2786">
        <v>25</v>
      </c>
      <c r="M2786" t="b">
        <v>0</v>
      </c>
      <c r="N2786" t="s">
        <v>8271</v>
      </c>
      <c r="O2786" s="5">
        <f>((E2786/D2786) *100)</f>
        <v>12.45</v>
      </c>
      <c r="P2786" s="6">
        <f>IF(L2786 = 0, 0, E2786/L2786)</f>
        <v>49.8</v>
      </c>
      <c r="Q2786" t="str">
        <f>MID(N2786,1,FIND("/",N2786,1)-1)</f>
        <v>technology</v>
      </c>
      <c r="R2786" t="str">
        <f>MID(N2786,FIND("/",N2786,1)+1,LEN(N2786))</f>
        <v>web</v>
      </c>
      <c r="S2786" s="10">
        <f>(((J2786/60)/60)/24)+DATE(1970,1,1)+(-5/24)</f>
        <v>42507.090995370374</v>
      </c>
      <c r="T2786" s="10">
        <f>(((I2786/60)/60)/24)+DATE(1970,1,1)+(-5/24)</f>
        <v>42538.749999999993</v>
      </c>
    </row>
    <row r="2787" spans="1:20" ht="57.6" hidden="1" x14ac:dyDescent="0.3">
      <c r="A2787">
        <v>1164</v>
      </c>
      <c r="B2787" s="3" t="s">
        <v>1164</v>
      </c>
      <c r="C2787" s="3" t="s">
        <v>5273</v>
      </c>
      <c r="D2787">
        <v>10000</v>
      </c>
      <c r="E2787">
        <v>0</v>
      </c>
      <c r="F2787" t="s">
        <v>8220</v>
      </c>
      <c r="G2787" t="s">
        <v>8223</v>
      </c>
      <c r="H2787" t="s">
        <v>8245</v>
      </c>
      <c r="I2787">
        <v>1466270582</v>
      </c>
      <c r="J2787">
        <v>1463678582</v>
      </c>
      <c r="K2787" t="b">
        <v>0</v>
      </c>
      <c r="L2787">
        <v>0</v>
      </c>
      <c r="M2787" t="b">
        <v>0</v>
      </c>
      <c r="N2787" t="s">
        <v>8283</v>
      </c>
      <c r="O2787" s="5">
        <f>((E2787/D2787) *100)</f>
        <v>0</v>
      </c>
      <c r="P2787" s="6">
        <f>IF(L2787 = 0, 0, E2787/L2787)</f>
        <v>0</v>
      </c>
      <c r="Q2787" t="str">
        <f>MID(N2787,1,FIND("/",N2787,1)-1)</f>
        <v>food</v>
      </c>
      <c r="R2787" t="str">
        <f>MID(N2787,FIND("/",N2787,1)+1,LEN(N2787))</f>
        <v>food trucks</v>
      </c>
      <c r="S2787" s="10">
        <f>(((J2787/60)/60)/24)+DATE(1970,1,1)+(-5/24)</f>
        <v>42509.51599537037</v>
      </c>
      <c r="T2787" s="10">
        <f>(((I2787/60)/60)/24)+DATE(1970,1,1)+(-5/24)</f>
        <v>42539.51599537037</v>
      </c>
    </row>
    <row r="2788" spans="1:20" ht="43.2" hidden="1" x14ac:dyDescent="0.3">
      <c r="A2788">
        <v>614</v>
      </c>
      <c r="B2788" s="3" t="s">
        <v>614</v>
      </c>
      <c r="C2788" s="3" t="s">
        <v>4723</v>
      </c>
      <c r="D2788">
        <v>10000</v>
      </c>
      <c r="E2788">
        <v>0</v>
      </c>
      <c r="F2788" t="s">
        <v>8219</v>
      </c>
      <c r="G2788" t="s">
        <v>8223</v>
      </c>
      <c r="H2788" t="s">
        <v>8245</v>
      </c>
      <c r="I2788">
        <v>1466731740</v>
      </c>
      <c r="J2788">
        <v>1464139740</v>
      </c>
      <c r="K2788" t="b">
        <v>0</v>
      </c>
      <c r="L2788">
        <v>0</v>
      </c>
      <c r="M2788" t="b">
        <v>0</v>
      </c>
      <c r="N2788" t="s">
        <v>8271</v>
      </c>
      <c r="O2788" s="5">
        <f>((E2788/D2788) *100)</f>
        <v>0</v>
      </c>
      <c r="P2788" s="6">
        <f>IF(L2788 = 0, 0, E2788/L2788)</f>
        <v>0</v>
      </c>
      <c r="Q2788" t="str">
        <f>MID(N2788,1,FIND("/",N2788,1)-1)</f>
        <v>technology</v>
      </c>
      <c r="R2788" t="str">
        <f>MID(N2788,FIND("/",N2788,1)+1,LEN(N2788))</f>
        <v>web</v>
      </c>
      <c r="S2788" s="10">
        <f>(((J2788/60)/60)/24)+DATE(1970,1,1)+(-5/24)</f>
        <v>42514.853472222218</v>
      </c>
      <c r="T2788" s="10">
        <f>(((I2788/60)/60)/24)+DATE(1970,1,1)+(-5/24)</f>
        <v>42544.853472222218</v>
      </c>
    </row>
    <row r="2789" spans="1:20" ht="43.2" hidden="1" x14ac:dyDescent="0.3">
      <c r="A2789">
        <v>2899</v>
      </c>
      <c r="B2789" s="3" t="s">
        <v>2898</v>
      </c>
      <c r="C2789" s="3" t="s">
        <v>7008</v>
      </c>
      <c r="D2789">
        <v>10000</v>
      </c>
      <c r="E2789">
        <v>0</v>
      </c>
      <c r="F2789" t="s">
        <v>8220</v>
      </c>
      <c r="G2789" t="s">
        <v>8223</v>
      </c>
      <c r="H2789" t="s">
        <v>8245</v>
      </c>
      <c r="I2789">
        <v>1469325158</v>
      </c>
      <c r="J2789">
        <v>1464141158</v>
      </c>
      <c r="K2789" t="b">
        <v>0</v>
      </c>
      <c r="L2789">
        <v>0</v>
      </c>
      <c r="M2789" t="b">
        <v>0</v>
      </c>
      <c r="N2789" t="s">
        <v>8270</v>
      </c>
      <c r="O2789" s="5">
        <f>((E2789/D2789) *100)</f>
        <v>0</v>
      </c>
      <c r="P2789" s="6">
        <f>IF(L2789 = 0, 0, E2789/L2789)</f>
        <v>0</v>
      </c>
      <c r="Q2789" t="str">
        <f>MID(N2789,1,FIND("/",N2789,1)-1)</f>
        <v>theater</v>
      </c>
      <c r="R2789" t="str">
        <f>MID(N2789,FIND("/",N2789,1)+1,LEN(N2789))</f>
        <v>plays</v>
      </c>
      <c r="S2789" s="10">
        <f>(((J2789/60)/60)/24)+DATE(1970,1,1)+(-5/24)</f>
        <v>42514.869884259257</v>
      </c>
      <c r="T2789" s="10">
        <f>(((I2789/60)/60)/24)+DATE(1970,1,1)+(-5/24)</f>
        <v>42574.869884259257</v>
      </c>
    </row>
    <row r="2790" spans="1:20" ht="43.2" hidden="1" x14ac:dyDescent="0.3">
      <c r="A2790">
        <v>1875</v>
      </c>
      <c r="B2790" s="3" t="s">
        <v>1875</v>
      </c>
      <c r="C2790" s="3" t="s">
        <v>5984</v>
      </c>
      <c r="D2790">
        <v>10000</v>
      </c>
      <c r="E2790">
        <v>51</v>
      </c>
      <c r="F2790" t="s">
        <v>8220</v>
      </c>
      <c r="G2790" t="s">
        <v>8223</v>
      </c>
      <c r="H2790" t="s">
        <v>8245</v>
      </c>
      <c r="I2790">
        <v>1470519308</v>
      </c>
      <c r="J2790">
        <v>1465335308</v>
      </c>
      <c r="K2790" t="b">
        <v>0</v>
      </c>
      <c r="L2790">
        <v>3</v>
      </c>
      <c r="M2790" t="b">
        <v>0</v>
      </c>
      <c r="N2790" t="s">
        <v>8282</v>
      </c>
      <c r="O2790" s="5">
        <f>((E2790/D2790) *100)</f>
        <v>0.51</v>
      </c>
      <c r="P2790" s="6">
        <f>IF(L2790 = 0, 0, E2790/L2790)</f>
        <v>17</v>
      </c>
      <c r="Q2790" t="str">
        <f>MID(N2790,1,FIND("/",N2790,1)-1)</f>
        <v>games</v>
      </c>
      <c r="R2790" t="str">
        <f>MID(N2790,FIND("/",N2790,1)+1,LEN(N2790))</f>
        <v>mobile games</v>
      </c>
      <c r="S2790" s="10">
        <f>(((J2790/60)/60)/24)+DATE(1970,1,1)+(-5/24)</f>
        <v>42528.691064814811</v>
      </c>
      <c r="T2790" s="10">
        <f>(((I2790/60)/60)/24)+DATE(1970,1,1)+(-5/24)</f>
        <v>42588.691064814811</v>
      </c>
    </row>
    <row r="2791" spans="1:20" ht="43.2" hidden="1" x14ac:dyDescent="0.3">
      <c r="A2791">
        <v>1943</v>
      </c>
      <c r="B2791" s="3" t="s">
        <v>1943</v>
      </c>
      <c r="C2791" s="3" t="s">
        <v>6052</v>
      </c>
      <c r="D2791">
        <v>10000</v>
      </c>
      <c r="E2791">
        <v>170525</v>
      </c>
      <c r="F2791" t="s">
        <v>8218</v>
      </c>
      <c r="G2791" t="s">
        <v>8223</v>
      </c>
      <c r="H2791" t="s">
        <v>8245</v>
      </c>
      <c r="I2791">
        <v>1470896916</v>
      </c>
      <c r="J2791">
        <v>1467008916</v>
      </c>
      <c r="K2791" t="b">
        <v>1</v>
      </c>
      <c r="L2791">
        <v>2478</v>
      </c>
      <c r="M2791" t="b">
        <v>1</v>
      </c>
      <c r="N2791" t="s">
        <v>8294</v>
      </c>
      <c r="O2791" s="5">
        <f>((E2791/D2791) *100)</f>
        <v>1705.2499999999998</v>
      </c>
      <c r="P2791" s="6">
        <f>IF(L2791 = 0, 0, E2791/L2791)</f>
        <v>68.815577078288939</v>
      </c>
      <c r="Q2791" t="str">
        <f>MID(N2791,1,FIND("/",N2791,1)-1)</f>
        <v>technology</v>
      </c>
      <c r="R2791" t="str">
        <f>MID(N2791,FIND("/",N2791,1)+1,LEN(N2791))</f>
        <v>hardware</v>
      </c>
      <c r="S2791" s="10">
        <f>(((J2791/60)/60)/24)+DATE(1970,1,1)+(-5/24)</f>
        <v>42548.061527777776</v>
      </c>
      <c r="T2791" s="10">
        <f>(((I2791/60)/60)/24)+DATE(1970,1,1)+(-5/24)</f>
        <v>42593.061527777776</v>
      </c>
    </row>
    <row r="2792" spans="1:20" hidden="1" x14ac:dyDescent="0.3">
      <c r="A2792">
        <v>1393</v>
      </c>
      <c r="B2792" s="3" t="s">
        <v>1393</v>
      </c>
      <c r="C2792" s="3" t="s">
        <v>5502</v>
      </c>
      <c r="D2792">
        <v>10000</v>
      </c>
      <c r="E2792">
        <v>10235</v>
      </c>
      <c r="F2792" t="s">
        <v>8218</v>
      </c>
      <c r="G2792" t="s">
        <v>8223</v>
      </c>
      <c r="H2792" t="s">
        <v>8245</v>
      </c>
      <c r="I2792">
        <v>1470068523</v>
      </c>
      <c r="J2792">
        <v>1467476523</v>
      </c>
      <c r="K2792" t="b">
        <v>0</v>
      </c>
      <c r="L2792">
        <v>52</v>
      </c>
      <c r="M2792" t="b">
        <v>1</v>
      </c>
      <c r="N2792" t="s">
        <v>8275</v>
      </c>
      <c r="O2792" s="5">
        <f>((E2792/D2792) *100)</f>
        <v>102.35000000000001</v>
      </c>
      <c r="P2792" s="6">
        <f>IF(L2792 = 0, 0, E2792/L2792)</f>
        <v>196.82692307692307</v>
      </c>
      <c r="Q2792" t="str">
        <f>MID(N2792,1,FIND("/",N2792,1)-1)</f>
        <v>music</v>
      </c>
      <c r="R2792" t="str">
        <f>MID(N2792,FIND("/",N2792,1)+1,LEN(N2792))</f>
        <v>rock</v>
      </c>
      <c r="S2792" s="10">
        <f>(((J2792/60)/60)/24)+DATE(1970,1,1)+(-5/24)</f>
        <v>42553.473645833328</v>
      </c>
      <c r="T2792" s="10">
        <f>(((I2792/60)/60)/24)+DATE(1970,1,1)+(-5/24)</f>
        <v>42583.473645833328</v>
      </c>
    </row>
    <row r="2793" spans="1:20" ht="43.2" hidden="1" x14ac:dyDescent="0.3">
      <c r="A2793">
        <v>1487</v>
      </c>
      <c r="B2793" s="3" t="s">
        <v>1487</v>
      </c>
      <c r="C2793" s="3" t="s">
        <v>5596</v>
      </c>
      <c r="D2793">
        <v>10000</v>
      </c>
      <c r="E2793">
        <v>0</v>
      </c>
      <c r="F2793" t="s">
        <v>8220</v>
      </c>
      <c r="G2793" t="s">
        <v>8223</v>
      </c>
      <c r="H2793" t="s">
        <v>8245</v>
      </c>
      <c r="I2793">
        <v>1470175271</v>
      </c>
      <c r="J2793">
        <v>1467583271</v>
      </c>
      <c r="K2793" t="b">
        <v>0</v>
      </c>
      <c r="L2793">
        <v>0</v>
      </c>
      <c r="M2793" t="b">
        <v>0</v>
      </c>
      <c r="N2793" t="s">
        <v>8274</v>
      </c>
      <c r="O2793" s="5">
        <f>((E2793/D2793) *100)</f>
        <v>0</v>
      </c>
      <c r="P2793" s="6">
        <f>IF(L2793 = 0, 0, E2793/L2793)</f>
        <v>0</v>
      </c>
      <c r="Q2793" t="str">
        <f>MID(N2793,1,FIND("/",N2793,1)-1)</f>
        <v>publishing</v>
      </c>
      <c r="R2793" t="str">
        <f>MID(N2793,FIND("/",N2793,1)+1,LEN(N2793))</f>
        <v>fiction</v>
      </c>
      <c r="S2793" s="10">
        <f>(((J2793/60)/60)/24)+DATE(1970,1,1)+(-5/24)</f>
        <v>42554.709155092591</v>
      </c>
      <c r="T2793" s="10">
        <f>(((I2793/60)/60)/24)+DATE(1970,1,1)+(-5/24)</f>
        <v>42584.709155092591</v>
      </c>
    </row>
    <row r="2794" spans="1:20" ht="43.2" hidden="1" x14ac:dyDescent="0.3">
      <c r="A2794">
        <v>3575</v>
      </c>
      <c r="B2794" s="3" t="s">
        <v>3573</v>
      </c>
      <c r="C2794" s="3" t="s">
        <v>7684</v>
      </c>
      <c r="D2794">
        <v>10000</v>
      </c>
      <c r="E2794">
        <v>10133</v>
      </c>
      <c r="F2794" t="s">
        <v>8218</v>
      </c>
      <c r="G2794" t="s">
        <v>8223</v>
      </c>
      <c r="H2794" t="s">
        <v>8245</v>
      </c>
      <c r="I2794">
        <v>1470887940</v>
      </c>
      <c r="J2794">
        <v>1468176527</v>
      </c>
      <c r="K2794" t="b">
        <v>0</v>
      </c>
      <c r="L2794">
        <v>102</v>
      </c>
      <c r="M2794" t="b">
        <v>1</v>
      </c>
      <c r="N2794" t="s">
        <v>8270</v>
      </c>
      <c r="O2794" s="5">
        <f>((E2794/D2794) *100)</f>
        <v>101.33000000000001</v>
      </c>
      <c r="P2794" s="6">
        <f>IF(L2794 = 0, 0, E2794/L2794)</f>
        <v>99.343137254901961</v>
      </c>
      <c r="Q2794" t="str">
        <f>MID(N2794,1,FIND("/",N2794,1)-1)</f>
        <v>theater</v>
      </c>
      <c r="R2794" t="str">
        <f>MID(N2794,FIND("/",N2794,1)+1,LEN(N2794))</f>
        <v>plays</v>
      </c>
      <c r="S2794" s="10">
        <f>(((J2794/60)/60)/24)+DATE(1970,1,1)+(-5/24)</f>
        <v>42561.575543981475</v>
      </c>
      <c r="T2794" s="10">
        <f>(((I2794/60)/60)/24)+DATE(1970,1,1)+(-5/24)</f>
        <v>42592.957638888889</v>
      </c>
    </row>
    <row r="2795" spans="1:20" ht="43.2" hidden="1" x14ac:dyDescent="0.3">
      <c r="A2795">
        <v>3022</v>
      </c>
      <c r="B2795" s="3" t="s">
        <v>3021</v>
      </c>
      <c r="C2795" s="3" t="s">
        <v>7131</v>
      </c>
      <c r="D2795">
        <v>10000</v>
      </c>
      <c r="E2795">
        <v>10088</v>
      </c>
      <c r="F2795" t="s">
        <v>8218</v>
      </c>
      <c r="G2795" t="s">
        <v>8223</v>
      </c>
      <c r="H2795" t="s">
        <v>8245</v>
      </c>
      <c r="I2795">
        <v>1472338409</v>
      </c>
      <c r="J2795">
        <v>1468450409</v>
      </c>
      <c r="K2795" t="b">
        <v>0</v>
      </c>
      <c r="L2795">
        <v>62</v>
      </c>
      <c r="M2795" t="b">
        <v>1</v>
      </c>
      <c r="N2795" t="s">
        <v>8302</v>
      </c>
      <c r="O2795" s="5">
        <f>((E2795/D2795) *100)</f>
        <v>100.88</v>
      </c>
      <c r="P2795" s="6">
        <f>IF(L2795 = 0, 0, E2795/L2795)</f>
        <v>162.70967741935485</v>
      </c>
      <c r="Q2795" t="str">
        <f>MID(N2795,1,FIND("/",N2795,1)-1)</f>
        <v>theater</v>
      </c>
      <c r="R2795" t="str">
        <f>MID(N2795,FIND("/",N2795,1)+1,LEN(N2795))</f>
        <v>spaces</v>
      </c>
      <c r="S2795" s="10">
        <f>(((J2795/60)/60)/24)+DATE(1970,1,1)+(-5/24)</f>
        <v>42564.745474537034</v>
      </c>
      <c r="T2795" s="10">
        <f>(((I2795/60)/60)/24)+DATE(1970,1,1)+(-5/24)</f>
        <v>42609.745474537034</v>
      </c>
    </row>
    <row r="2796" spans="1:20" ht="43.2" hidden="1" x14ac:dyDescent="0.3">
      <c r="A2796">
        <v>199</v>
      </c>
      <c r="B2796" s="3" t="s">
        <v>200</v>
      </c>
      <c r="C2796" s="3" t="s">
        <v>4308</v>
      </c>
      <c r="D2796">
        <v>10000</v>
      </c>
      <c r="E2796">
        <v>0</v>
      </c>
      <c r="F2796" t="s">
        <v>8220</v>
      </c>
      <c r="G2796" t="s">
        <v>8223</v>
      </c>
      <c r="H2796" t="s">
        <v>8245</v>
      </c>
      <c r="I2796">
        <v>1472698702</v>
      </c>
      <c r="J2796">
        <v>1470106702</v>
      </c>
      <c r="K2796" t="b">
        <v>0</v>
      </c>
      <c r="L2796">
        <v>0</v>
      </c>
      <c r="M2796" t="b">
        <v>0</v>
      </c>
      <c r="N2796" t="s">
        <v>8267</v>
      </c>
      <c r="O2796" s="5">
        <f>((E2796/D2796) *100)</f>
        <v>0</v>
      </c>
      <c r="P2796" s="6">
        <f>IF(L2796 = 0, 0, E2796/L2796)</f>
        <v>0</v>
      </c>
      <c r="Q2796" t="str">
        <f>MID(N2796,1,FIND("/",N2796,1)-1)</f>
        <v>film &amp; video</v>
      </c>
      <c r="R2796" t="str">
        <f>MID(N2796,FIND("/",N2796,1)+1,LEN(N2796))</f>
        <v>drama</v>
      </c>
      <c r="S2796" s="10">
        <f>(((J2796/60)/60)/24)+DATE(1970,1,1)+(-5/24)</f>
        <v>42583.915532407402</v>
      </c>
      <c r="T2796" s="10">
        <f>(((I2796/60)/60)/24)+DATE(1970,1,1)+(-5/24)</f>
        <v>42613.915532407402</v>
      </c>
    </row>
    <row r="2797" spans="1:20" ht="43.2" hidden="1" x14ac:dyDescent="0.3">
      <c r="A2797">
        <v>2568</v>
      </c>
      <c r="B2797" s="3" t="s">
        <v>2567</v>
      </c>
      <c r="C2797" s="3" t="s">
        <v>6677</v>
      </c>
      <c r="D2797">
        <v>10000</v>
      </c>
      <c r="E2797">
        <v>50</v>
      </c>
      <c r="F2797" t="s">
        <v>8219</v>
      </c>
      <c r="G2797" t="s">
        <v>8224</v>
      </c>
      <c r="H2797" t="s">
        <v>8246</v>
      </c>
      <c r="I2797">
        <v>1472745594</v>
      </c>
      <c r="J2797">
        <v>1470153594</v>
      </c>
      <c r="K2797" t="b">
        <v>0</v>
      </c>
      <c r="L2797">
        <v>1</v>
      </c>
      <c r="M2797" t="b">
        <v>0</v>
      </c>
      <c r="N2797" t="s">
        <v>8283</v>
      </c>
      <c r="O2797" s="5">
        <f>((E2797/D2797) *100)</f>
        <v>0.5</v>
      </c>
      <c r="P2797" s="6">
        <f>IF(L2797 = 0, 0, E2797/L2797)</f>
        <v>50</v>
      </c>
      <c r="Q2797" t="str">
        <f>MID(N2797,1,FIND("/",N2797,1)-1)</f>
        <v>food</v>
      </c>
      <c r="R2797" t="str">
        <f>MID(N2797,FIND("/",N2797,1)+1,LEN(N2797))</f>
        <v>food trucks</v>
      </c>
      <c r="S2797" s="10">
        <f>(((J2797/60)/60)/24)+DATE(1970,1,1)+(-5/24)</f>
        <v>42584.45826388889</v>
      </c>
      <c r="T2797" s="10">
        <f>(((I2797/60)/60)/24)+DATE(1970,1,1)+(-5/24)</f>
        <v>42614.45826388889</v>
      </c>
    </row>
    <row r="2798" spans="1:20" ht="28.8" hidden="1" x14ac:dyDescent="0.3">
      <c r="A2798">
        <v>612</v>
      </c>
      <c r="B2798" s="3" t="s">
        <v>612</v>
      </c>
      <c r="C2798" s="3" t="s">
        <v>4721</v>
      </c>
      <c r="D2798">
        <v>10000</v>
      </c>
      <c r="E2798">
        <v>0</v>
      </c>
      <c r="F2798" t="s">
        <v>8219</v>
      </c>
      <c r="G2798" t="s">
        <v>8236</v>
      </c>
      <c r="H2798" t="s">
        <v>8248</v>
      </c>
      <c r="I2798">
        <v>1472777146</v>
      </c>
      <c r="J2798">
        <v>1470185146</v>
      </c>
      <c r="K2798" t="b">
        <v>0</v>
      </c>
      <c r="L2798">
        <v>0</v>
      </c>
      <c r="M2798" t="b">
        <v>0</v>
      </c>
      <c r="N2798" t="s">
        <v>8271</v>
      </c>
      <c r="O2798" s="5">
        <f>((E2798/D2798) *100)</f>
        <v>0</v>
      </c>
      <c r="P2798" s="6">
        <f>IF(L2798 = 0, 0, E2798/L2798)</f>
        <v>0</v>
      </c>
      <c r="Q2798" t="str">
        <f>MID(N2798,1,FIND("/",N2798,1)-1)</f>
        <v>technology</v>
      </c>
      <c r="R2798" t="str">
        <f>MID(N2798,FIND("/",N2798,1)+1,LEN(N2798))</f>
        <v>web</v>
      </c>
      <c r="S2798" s="10">
        <f>(((J2798/60)/60)/24)+DATE(1970,1,1)+(-5/24)</f>
        <v>42584.823449074065</v>
      </c>
      <c r="T2798" s="10">
        <f>(((I2798/60)/60)/24)+DATE(1970,1,1)+(-5/24)</f>
        <v>42614.823449074065</v>
      </c>
    </row>
    <row r="2799" spans="1:20" ht="43.2" hidden="1" x14ac:dyDescent="0.3">
      <c r="A2799">
        <v>2375</v>
      </c>
      <c r="B2799" s="3" t="s">
        <v>2375</v>
      </c>
      <c r="C2799" s="3" t="s">
        <v>6484</v>
      </c>
      <c r="D2799">
        <v>10000</v>
      </c>
      <c r="E2799">
        <v>0</v>
      </c>
      <c r="F2799" t="s">
        <v>8219</v>
      </c>
      <c r="G2799" t="s">
        <v>8223</v>
      </c>
      <c r="H2799" t="s">
        <v>8245</v>
      </c>
      <c r="I2799">
        <v>1473451437</v>
      </c>
      <c r="J2799">
        <v>1470859437</v>
      </c>
      <c r="K2799" t="b">
        <v>0</v>
      </c>
      <c r="L2799">
        <v>0</v>
      </c>
      <c r="M2799" t="b">
        <v>0</v>
      </c>
      <c r="N2799" t="s">
        <v>8271</v>
      </c>
      <c r="O2799" s="5">
        <f>((E2799/D2799) *100)</f>
        <v>0</v>
      </c>
      <c r="P2799" s="6">
        <f>IF(L2799 = 0, 0, E2799/L2799)</f>
        <v>0</v>
      </c>
      <c r="Q2799" t="str">
        <f>MID(N2799,1,FIND("/",N2799,1)-1)</f>
        <v>technology</v>
      </c>
      <c r="R2799" t="str">
        <f>MID(N2799,FIND("/",N2799,1)+1,LEN(N2799))</f>
        <v>web</v>
      </c>
      <c r="S2799" s="10">
        <f>(((J2799/60)/60)/24)+DATE(1970,1,1)+(-5/24)</f>
        <v>42592.627743055556</v>
      </c>
      <c r="T2799" s="10">
        <f>(((I2799/60)/60)/24)+DATE(1970,1,1)+(-5/24)</f>
        <v>42622.627743055556</v>
      </c>
    </row>
    <row r="2800" spans="1:20" ht="57.6" hidden="1" x14ac:dyDescent="0.3">
      <c r="A2800">
        <v>2562</v>
      </c>
      <c r="B2800" s="3" t="s">
        <v>2561</v>
      </c>
      <c r="C2800" s="3" t="s">
        <v>6671</v>
      </c>
      <c r="D2800">
        <v>10000</v>
      </c>
      <c r="E2800">
        <v>75</v>
      </c>
      <c r="F2800" t="s">
        <v>8219</v>
      </c>
      <c r="G2800" t="s">
        <v>8235</v>
      </c>
      <c r="H2800" t="s">
        <v>8248</v>
      </c>
      <c r="I2800">
        <v>1476189339</v>
      </c>
      <c r="J2800">
        <v>1471005339</v>
      </c>
      <c r="K2800" t="b">
        <v>0</v>
      </c>
      <c r="L2800">
        <v>3</v>
      </c>
      <c r="M2800" t="b">
        <v>0</v>
      </c>
      <c r="N2800" t="s">
        <v>8283</v>
      </c>
      <c r="O2800" s="5">
        <f>((E2800/D2800) *100)</f>
        <v>0.75</v>
      </c>
      <c r="P2800" s="6">
        <f>IF(L2800 = 0, 0, E2800/L2800)</f>
        <v>25</v>
      </c>
      <c r="Q2800" t="str">
        <f>MID(N2800,1,FIND("/",N2800,1)-1)</f>
        <v>food</v>
      </c>
      <c r="R2800" t="str">
        <f>MID(N2800,FIND("/",N2800,1)+1,LEN(N2800))</f>
        <v>food trucks</v>
      </c>
      <c r="S2800" s="10">
        <f>(((J2800/60)/60)/24)+DATE(1970,1,1)+(-5/24)</f>
        <v>42594.316423611112</v>
      </c>
      <c r="T2800" s="10">
        <f>(((I2800/60)/60)/24)+DATE(1970,1,1)+(-5/24)</f>
        <v>42654.316423611112</v>
      </c>
    </row>
    <row r="2801" spans="1:20" ht="43.2" hidden="1" x14ac:dyDescent="0.3">
      <c r="A2801">
        <v>3468</v>
      </c>
      <c r="B2801" s="3" t="s">
        <v>3466</v>
      </c>
      <c r="C2801" s="3" t="s">
        <v>7577</v>
      </c>
      <c r="D2801">
        <v>10000</v>
      </c>
      <c r="E2801">
        <v>12178</v>
      </c>
      <c r="F2801" t="s">
        <v>8218</v>
      </c>
      <c r="G2801" t="s">
        <v>8223</v>
      </c>
      <c r="H2801" t="s">
        <v>8245</v>
      </c>
      <c r="I2801">
        <v>1474426800</v>
      </c>
      <c r="J2801">
        <v>1471976529</v>
      </c>
      <c r="K2801" t="b">
        <v>0</v>
      </c>
      <c r="L2801">
        <v>17</v>
      </c>
      <c r="M2801" t="b">
        <v>1</v>
      </c>
      <c r="N2801" t="s">
        <v>8270</v>
      </c>
      <c r="O2801" s="5">
        <f>((E2801/D2801) *100)</f>
        <v>121.78</v>
      </c>
      <c r="P2801" s="6">
        <f>IF(L2801 = 0, 0, E2801/L2801)</f>
        <v>716.35294117647061</v>
      </c>
      <c r="Q2801" t="str">
        <f>MID(N2801,1,FIND("/",N2801,1)-1)</f>
        <v>theater</v>
      </c>
      <c r="R2801" t="str">
        <f>MID(N2801,FIND("/",N2801,1)+1,LEN(N2801))</f>
        <v>plays</v>
      </c>
      <c r="S2801" s="10">
        <f>(((J2801/60)/60)/24)+DATE(1970,1,1)+(-5/24)</f>
        <v>42605.557048611103</v>
      </c>
      <c r="T2801" s="10">
        <f>(((I2801/60)/60)/24)+DATE(1970,1,1)+(-5/24)</f>
        <v>42633.916666666664</v>
      </c>
    </row>
    <row r="2802" spans="1:20" ht="43.2" hidden="1" x14ac:dyDescent="0.3">
      <c r="A2802">
        <v>840</v>
      </c>
      <c r="B2802" s="3" t="s">
        <v>840</v>
      </c>
      <c r="C2802" s="3" t="s">
        <v>4949</v>
      </c>
      <c r="D2802">
        <v>10000</v>
      </c>
      <c r="E2802">
        <v>12041.66</v>
      </c>
      <c r="F2802" t="s">
        <v>8218</v>
      </c>
      <c r="G2802" t="s">
        <v>8223</v>
      </c>
      <c r="H2802" t="s">
        <v>8245</v>
      </c>
      <c r="I2802">
        <v>1474694787</v>
      </c>
      <c r="J2802">
        <v>1472102787</v>
      </c>
      <c r="K2802" t="b">
        <v>0</v>
      </c>
      <c r="L2802">
        <v>190</v>
      </c>
      <c r="M2802" t="b">
        <v>1</v>
      </c>
      <c r="N2802" t="s">
        <v>8276</v>
      </c>
      <c r="O2802" s="5">
        <f>((E2802/D2802) *100)</f>
        <v>120.4166</v>
      </c>
      <c r="P2802" s="6">
        <f>IF(L2802 = 0, 0, E2802/L2802)</f>
        <v>63.37715789473684</v>
      </c>
      <c r="Q2802" t="str">
        <f>MID(N2802,1,FIND("/",N2802,1)-1)</f>
        <v>music</v>
      </c>
      <c r="R2802" t="str">
        <f>MID(N2802,FIND("/",N2802,1)+1,LEN(N2802))</f>
        <v>metal</v>
      </c>
      <c r="S2802" s="10">
        <f>(((J2802/60)/60)/24)+DATE(1970,1,1)+(-5/24)</f>
        <v>42607.018368055556</v>
      </c>
      <c r="T2802" s="10">
        <f>(((I2802/60)/60)/24)+DATE(1970,1,1)+(-5/24)</f>
        <v>42637.018368055556</v>
      </c>
    </row>
    <row r="2803" spans="1:20" ht="28.8" hidden="1" x14ac:dyDescent="0.3">
      <c r="A2803">
        <v>1308</v>
      </c>
      <c r="B2803" s="3" t="s">
        <v>1308</v>
      </c>
      <c r="C2803" s="3" t="s">
        <v>5417</v>
      </c>
      <c r="D2803">
        <v>10000</v>
      </c>
      <c r="E2803">
        <v>1136</v>
      </c>
      <c r="F2803" t="s">
        <v>8219</v>
      </c>
      <c r="G2803" t="s">
        <v>8223</v>
      </c>
      <c r="H2803" t="s">
        <v>8245</v>
      </c>
      <c r="I2803">
        <v>1475937812</v>
      </c>
      <c r="J2803">
        <v>1472481812</v>
      </c>
      <c r="K2803" t="b">
        <v>0</v>
      </c>
      <c r="L2803">
        <v>38</v>
      </c>
      <c r="M2803" t="b">
        <v>0</v>
      </c>
      <c r="N2803" t="s">
        <v>8272</v>
      </c>
      <c r="O2803" s="5">
        <f>((E2803/D2803) *100)</f>
        <v>11.360000000000001</v>
      </c>
      <c r="P2803" s="6">
        <f>IF(L2803 = 0, 0, E2803/L2803)</f>
        <v>29.894736842105264</v>
      </c>
      <c r="Q2803" t="str">
        <f>MID(N2803,1,FIND("/",N2803,1)-1)</f>
        <v>technology</v>
      </c>
      <c r="R2803" t="str">
        <f>MID(N2803,FIND("/",N2803,1)+1,LEN(N2803))</f>
        <v>wearables</v>
      </c>
      <c r="S2803" s="10">
        <f>(((J2803/60)/60)/24)+DATE(1970,1,1)+(-5/24)</f>
        <v>42611.405231481483</v>
      </c>
      <c r="T2803" s="10">
        <f>(((I2803/60)/60)/24)+DATE(1970,1,1)+(-5/24)</f>
        <v>42651.405231481483</v>
      </c>
    </row>
    <row r="2804" spans="1:20" ht="28.8" hidden="1" x14ac:dyDescent="0.3">
      <c r="A2804">
        <v>989</v>
      </c>
      <c r="B2804" s="3" t="s">
        <v>989</v>
      </c>
      <c r="C2804" s="3" t="s">
        <v>5098</v>
      </c>
      <c r="D2804">
        <v>10000</v>
      </c>
      <c r="E2804">
        <v>1677</v>
      </c>
      <c r="F2804" t="s">
        <v>8220</v>
      </c>
      <c r="G2804" t="s">
        <v>8223</v>
      </c>
      <c r="H2804" t="s">
        <v>8245</v>
      </c>
      <c r="I2804">
        <v>1475101495</v>
      </c>
      <c r="J2804">
        <v>1472509495</v>
      </c>
      <c r="K2804" t="b">
        <v>0</v>
      </c>
      <c r="L2804">
        <v>32</v>
      </c>
      <c r="M2804" t="b">
        <v>0</v>
      </c>
      <c r="N2804" t="s">
        <v>8272</v>
      </c>
      <c r="O2804" s="5">
        <f>((E2804/D2804) *100)</f>
        <v>16.77</v>
      </c>
      <c r="P2804" s="6">
        <f>IF(L2804 = 0, 0, E2804/L2804)</f>
        <v>52.40625</v>
      </c>
      <c r="Q2804" t="str">
        <f>MID(N2804,1,FIND("/",N2804,1)-1)</f>
        <v>technology</v>
      </c>
      <c r="R2804" t="str">
        <f>MID(N2804,FIND("/",N2804,1)+1,LEN(N2804))</f>
        <v>wearables</v>
      </c>
      <c r="S2804" s="10">
        <f>(((J2804/60)/60)/24)+DATE(1970,1,1)+(-5/24)</f>
        <v>42611.725636574069</v>
      </c>
      <c r="T2804" s="10">
        <f>(((I2804/60)/60)/24)+DATE(1970,1,1)+(-5/24)</f>
        <v>42641.725636574069</v>
      </c>
    </row>
    <row r="2805" spans="1:20" ht="43.2" hidden="1" x14ac:dyDescent="0.3">
      <c r="A2805">
        <v>3463</v>
      </c>
      <c r="B2805" s="3" t="s">
        <v>3461</v>
      </c>
      <c r="C2805" s="3" t="s">
        <v>7572</v>
      </c>
      <c r="D2805">
        <v>10000</v>
      </c>
      <c r="E2805">
        <v>10338</v>
      </c>
      <c r="F2805" t="s">
        <v>8218</v>
      </c>
      <c r="G2805" t="s">
        <v>8228</v>
      </c>
      <c r="H2805" t="s">
        <v>8250</v>
      </c>
      <c r="I2805">
        <v>1476158340</v>
      </c>
      <c r="J2805">
        <v>1472594585</v>
      </c>
      <c r="K2805" t="b">
        <v>0</v>
      </c>
      <c r="L2805">
        <v>114</v>
      </c>
      <c r="M2805" t="b">
        <v>1</v>
      </c>
      <c r="N2805" t="s">
        <v>8270</v>
      </c>
      <c r="O2805" s="5">
        <f>((E2805/D2805) *100)</f>
        <v>103.38000000000001</v>
      </c>
      <c r="P2805" s="6">
        <f>IF(L2805 = 0, 0, E2805/L2805)</f>
        <v>90.684210526315795</v>
      </c>
      <c r="Q2805" t="str">
        <f>MID(N2805,1,FIND("/",N2805,1)-1)</f>
        <v>theater</v>
      </c>
      <c r="R2805" t="str">
        <f>MID(N2805,FIND("/",N2805,1)+1,LEN(N2805))</f>
        <v>plays</v>
      </c>
      <c r="S2805" s="10">
        <f>(((J2805/60)/60)/24)+DATE(1970,1,1)+(-5/24)</f>
        <v>42612.710474537038</v>
      </c>
      <c r="T2805" s="10">
        <f>(((I2805/60)/60)/24)+DATE(1970,1,1)+(-5/24)</f>
        <v>42653.957638888889</v>
      </c>
    </row>
    <row r="2806" spans="1:20" ht="43.2" hidden="1" x14ac:dyDescent="0.3">
      <c r="A2806">
        <v>1733</v>
      </c>
      <c r="B2806" s="3" t="s">
        <v>1733</v>
      </c>
      <c r="C2806" s="3" t="s">
        <v>5842</v>
      </c>
      <c r="D2806">
        <v>10000</v>
      </c>
      <c r="E2806">
        <v>0</v>
      </c>
      <c r="F2806" t="s">
        <v>8220</v>
      </c>
      <c r="G2806" t="s">
        <v>8223</v>
      </c>
      <c r="H2806" t="s">
        <v>8245</v>
      </c>
      <c r="I2806">
        <v>1473802200</v>
      </c>
      <c r="J2806">
        <v>1472746374</v>
      </c>
      <c r="K2806" t="b">
        <v>0</v>
      </c>
      <c r="L2806">
        <v>0</v>
      </c>
      <c r="M2806" t="b">
        <v>0</v>
      </c>
      <c r="N2806" t="s">
        <v>8292</v>
      </c>
      <c r="O2806" s="5">
        <f>((E2806/D2806) *100)</f>
        <v>0</v>
      </c>
      <c r="P2806" s="6">
        <f>IF(L2806 = 0, 0, E2806/L2806)</f>
        <v>0</v>
      </c>
      <c r="Q2806" t="str">
        <f>MID(N2806,1,FIND("/",N2806,1)-1)</f>
        <v>music</v>
      </c>
      <c r="R2806" t="str">
        <f>MID(N2806,FIND("/",N2806,1)+1,LEN(N2806))</f>
        <v>faith</v>
      </c>
      <c r="S2806" s="10">
        <f>(((J2806/60)/60)/24)+DATE(1970,1,1)+(-5/24)</f>
        <v>42614.467291666668</v>
      </c>
      <c r="T2806" s="10">
        <f>(((I2806/60)/60)/24)+DATE(1970,1,1)+(-5/24)</f>
        <v>42626.687499999993</v>
      </c>
    </row>
    <row r="2807" spans="1:20" ht="43.2" hidden="1" x14ac:dyDescent="0.3">
      <c r="A2807">
        <v>3455</v>
      </c>
      <c r="B2807" s="3" t="s">
        <v>3453</v>
      </c>
      <c r="C2807" s="3" t="s">
        <v>7564</v>
      </c>
      <c r="D2807">
        <v>10000</v>
      </c>
      <c r="E2807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8270</v>
      </c>
      <c r="O2807" s="5">
        <f>((E2807/D2807) *100)</f>
        <v>100.64999999999999</v>
      </c>
      <c r="P2807" s="6">
        <f>IF(L2807 = 0, 0, E2807/L2807)</f>
        <v>145.86956521739131</v>
      </c>
      <c r="Q2807" t="str">
        <f>MID(N2807,1,FIND("/",N2807,1)-1)</f>
        <v>theater</v>
      </c>
      <c r="R2807" t="str">
        <f>MID(N2807,FIND("/",N2807,1)+1,LEN(N2807))</f>
        <v>plays</v>
      </c>
      <c r="S2807" s="10">
        <f>(((J2807/60)/60)/24)+DATE(1970,1,1)+(-5/24)</f>
        <v>42626.541979166665</v>
      </c>
      <c r="T2807" s="10">
        <f>(((I2807/60)/60)/24)+DATE(1970,1,1)+(-5/24)</f>
        <v>42656.541979166665</v>
      </c>
    </row>
    <row r="2808" spans="1:20" ht="43.2" hidden="1" x14ac:dyDescent="0.3">
      <c r="A2808">
        <v>3097</v>
      </c>
      <c r="B2808" s="3" t="s">
        <v>3096</v>
      </c>
      <c r="C2808" s="3" t="s">
        <v>7206</v>
      </c>
      <c r="D2808">
        <v>10000</v>
      </c>
      <c r="E2808">
        <v>1715</v>
      </c>
      <c r="F2808" t="s">
        <v>8220</v>
      </c>
      <c r="G2808" t="s">
        <v>8224</v>
      </c>
      <c r="H2808" t="s">
        <v>8246</v>
      </c>
      <c r="I2808">
        <v>1475848800</v>
      </c>
      <c r="J2808">
        <v>1474027501</v>
      </c>
      <c r="K2808" t="b">
        <v>0</v>
      </c>
      <c r="L2808">
        <v>42</v>
      </c>
      <c r="M2808" t="b">
        <v>0</v>
      </c>
      <c r="N2808" t="s">
        <v>8302</v>
      </c>
      <c r="O2808" s="5">
        <f>((E2808/D2808) *100)</f>
        <v>17.150000000000002</v>
      </c>
      <c r="P2808" s="6">
        <f>IF(L2808 = 0, 0, E2808/L2808)</f>
        <v>40.833333333333336</v>
      </c>
      <c r="Q2808" t="str">
        <f>MID(N2808,1,FIND("/",N2808,1)-1)</f>
        <v>theater</v>
      </c>
      <c r="R2808" t="str">
        <f>MID(N2808,FIND("/",N2808,1)+1,LEN(N2808))</f>
        <v>spaces</v>
      </c>
      <c r="S2808" s="10">
        <f>(((J2808/60)/60)/24)+DATE(1970,1,1)+(-5/24)</f>
        <v>42629.29515046296</v>
      </c>
      <c r="T2808" s="10">
        <f>(((I2808/60)/60)/24)+DATE(1970,1,1)+(-5/24)</f>
        <v>42650.374999999993</v>
      </c>
    </row>
    <row r="2809" spans="1:20" ht="43.2" hidden="1" x14ac:dyDescent="0.3">
      <c r="A2809">
        <v>661</v>
      </c>
      <c r="B2809" s="3" t="s">
        <v>661</v>
      </c>
      <c r="C2809" s="3" t="s">
        <v>4770</v>
      </c>
      <c r="D2809">
        <v>10000</v>
      </c>
      <c r="E2809">
        <v>95</v>
      </c>
      <c r="F2809" t="s">
        <v>8220</v>
      </c>
      <c r="G2809" t="s">
        <v>8223</v>
      </c>
      <c r="H2809" t="s">
        <v>8245</v>
      </c>
      <c r="I2809">
        <v>1477236559</v>
      </c>
      <c r="J2809">
        <v>1474644559</v>
      </c>
      <c r="K2809" t="b">
        <v>0</v>
      </c>
      <c r="L2809">
        <v>9</v>
      </c>
      <c r="M2809" t="b">
        <v>0</v>
      </c>
      <c r="N2809" t="s">
        <v>8272</v>
      </c>
      <c r="O2809" s="5">
        <f>((E2809/D2809) *100)</f>
        <v>0.95</v>
      </c>
      <c r="P2809" s="6">
        <f>IF(L2809 = 0, 0, E2809/L2809)</f>
        <v>10.555555555555555</v>
      </c>
      <c r="Q2809" t="str">
        <f>MID(N2809,1,FIND("/",N2809,1)-1)</f>
        <v>technology</v>
      </c>
      <c r="R2809" t="str">
        <f>MID(N2809,FIND("/",N2809,1)+1,LEN(N2809))</f>
        <v>wearables</v>
      </c>
      <c r="S2809" s="10">
        <f>(((J2809/60)/60)/24)+DATE(1970,1,1)+(-5/24)</f>
        <v>42636.437025462961</v>
      </c>
      <c r="T2809" s="10">
        <f>(((I2809/60)/60)/24)+DATE(1970,1,1)+(-5/24)</f>
        <v>42666.437025462961</v>
      </c>
    </row>
    <row r="2810" spans="1:20" ht="43.2" hidden="1" x14ac:dyDescent="0.3">
      <c r="A2810">
        <v>1397</v>
      </c>
      <c r="B2810" s="3" t="s">
        <v>1397</v>
      </c>
      <c r="C2810" s="3" t="s">
        <v>5506</v>
      </c>
      <c r="D2810">
        <v>10000</v>
      </c>
      <c r="E2810">
        <v>11385</v>
      </c>
      <c r="F2810" t="s">
        <v>8218</v>
      </c>
      <c r="G2810" t="s">
        <v>8223</v>
      </c>
      <c r="H2810" t="s">
        <v>8245</v>
      </c>
      <c r="I2810">
        <v>1477603140</v>
      </c>
      <c r="J2810">
        <v>1475013710</v>
      </c>
      <c r="K2810" t="b">
        <v>0</v>
      </c>
      <c r="L2810">
        <v>158</v>
      </c>
      <c r="M2810" t="b">
        <v>1</v>
      </c>
      <c r="N2810" t="s">
        <v>8275</v>
      </c>
      <c r="O2810" s="5">
        <f>((E2810/D2810) *100)</f>
        <v>113.85000000000001</v>
      </c>
      <c r="P2810" s="6">
        <f>IF(L2810 = 0, 0, E2810/L2810)</f>
        <v>72.056962025316452</v>
      </c>
      <c r="Q2810" t="str">
        <f>MID(N2810,1,FIND("/",N2810,1)-1)</f>
        <v>music</v>
      </c>
      <c r="R2810" t="str">
        <f>MID(N2810,FIND("/",N2810,1)+1,LEN(N2810))</f>
        <v>rock</v>
      </c>
      <c r="S2810" s="10">
        <f>(((J2810/60)/60)/24)+DATE(1970,1,1)+(-5/24)</f>
        <v>42640.709606481476</v>
      </c>
      <c r="T2810" s="10">
        <f>(((I2810/60)/60)/24)+DATE(1970,1,1)+(-5/24)</f>
        <v>42670.679861111108</v>
      </c>
    </row>
    <row r="2811" spans="1:20" ht="43.2" hidden="1" x14ac:dyDescent="0.3">
      <c r="A2811">
        <v>2224</v>
      </c>
      <c r="B2811" s="3" t="s">
        <v>2224</v>
      </c>
      <c r="C2811" s="3" t="s">
        <v>6333</v>
      </c>
      <c r="D2811">
        <v>10000</v>
      </c>
      <c r="E2811">
        <v>24315</v>
      </c>
      <c r="F2811" t="s">
        <v>8218</v>
      </c>
      <c r="G2811" t="s">
        <v>8223</v>
      </c>
      <c r="H2811" t="s">
        <v>8245</v>
      </c>
      <c r="I2811">
        <v>1477767600</v>
      </c>
      <c r="J2811">
        <v>1475337675</v>
      </c>
      <c r="K2811" t="b">
        <v>0</v>
      </c>
      <c r="L2811">
        <v>296</v>
      </c>
      <c r="M2811" t="b">
        <v>1</v>
      </c>
      <c r="N2811" t="s">
        <v>8296</v>
      </c>
      <c r="O2811" s="5">
        <f>((E2811/D2811) *100)</f>
        <v>243.15000000000003</v>
      </c>
      <c r="P2811" s="6">
        <f>IF(L2811 = 0, 0, E2811/L2811)</f>
        <v>82.145270270270274</v>
      </c>
      <c r="Q2811" t="str">
        <f>MID(N2811,1,FIND("/",N2811,1)-1)</f>
        <v>games</v>
      </c>
      <c r="R2811" t="str">
        <f>MID(N2811,FIND("/",N2811,1)+1,LEN(N2811))</f>
        <v>tabletop games</v>
      </c>
      <c r="S2811" s="10">
        <f>(((J2811/60)/60)/24)+DATE(1970,1,1)+(-5/24)</f>
        <v>42644.459201388883</v>
      </c>
      <c r="T2811" s="10">
        <f>(((I2811/60)/60)/24)+DATE(1970,1,1)+(-5/24)</f>
        <v>42672.583333333336</v>
      </c>
    </row>
    <row r="2812" spans="1:20" ht="57.6" hidden="1" x14ac:dyDescent="0.3">
      <c r="A2812">
        <v>2985</v>
      </c>
      <c r="B2812" s="3" t="s">
        <v>2984</v>
      </c>
      <c r="C2812" s="3" t="s">
        <v>7094</v>
      </c>
      <c r="D2812">
        <v>10000</v>
      </c>
      <c r="E2812">
        <v>12165</v>
      </c>
      <c r="F2812" t="s">
        <v>8218</v>
      </c>
      <c r="G2812" t="s">
        <v>8227</v>
      </c>
      <c r="H2812" t="s">
        <v>8249</v>
      </c>
      <c r="I2812">
        <v>1477886400</v>
      </c>
      <c r="J2812">
        <v>1476228128</v>
      </c>
      <c r="K2812" t="b">
        <v>0</v>
      </c>
      <c r="L2812">
        <v>111</v>
      </c>
      <c r="M2812" t="b">
        <v>1</v>
      </c>
      <c r="N2812" t="s">
        <v>8302</v>
      </c>
      <c r="O2812" s="5">
        <f>((E2812/D2812) *100)</f>
        <v>121.64999999999999</v>
      </c>
      <c r="P2812" s="6">
        <f>IF(L2812 = 0, 0, E2812/L2812)</f>
        <v>109.5945945945946</v>
      </c>
      <c r="Q2812" t="str">
        <f>MID(N2812,1,FIND("/",N2812,1)-1)</f>
        <v>theater</v>
      </c>
      <c r="R2812" t="str">
        <f>MID(N2812,FIND("/",N2812,1)+1,LEN(N2812))</f>
        <v>spaces</v>
      </c>
      <c r="S2812" s="10">
        <f>(((J2812/60)/60)/24)+DATE(1970,1,1)+(-5/24)</f>
        <v>42654.765370370362</v>
      </c>
      <c r="T2812" s="10">
        <f>(((I2812/60)/60)/24)+DATE(1970,1,1)+(-5/24)</f>
        <v>42673.958333333336</v>
      </c>
    </row>
    <row r="2813" spans="1:20" ht="43.2" hidden="1" x14ac:dyDescent="0.3">
      <c r="A2813">
        <v>1109</v>
      </c>
      <c r="B2813" s="3" t="s">
        <v>1109</v>
      </c>
      <c r="C2813" s="3" t="s">
        <v>5218</v>
      </c>
      <c r="D2813">
        <v>10000</v>
      </c>
      <c r="E2813">
        <v>45</v>
      </c>
      <c r="F2813" t="s">
        <v>8220</v>
      </c>
      <c r="G2813" t="s">
        <v>8223</v>
      </c>
      <c r="H2813" t="s">
        <v>8245</v>
      </c>
      <c r="I2813">
        <v>1479495790</v>
      </c>
      <c r="J2813">
        <v>1476900190</v>
      </c>
      <c r="K2813" t="b">
        <v>0</v>
      </c>
      <c r="L2813">
        <v>3</v>
      </c>
      <c r="M2813" t="b">
        <v>0</v>
      </c>
      <c r="N2813" t="s">
        <v>8281</v>
      </c>
      <c r="O2813" s="5">
        <f>((E2813/D2813) *100)</f>
        <v>0.44999999999999996</v>
      </c>
      <c r="P2813" s="6">
        <f>IF(L2813 = 0, 0, E2813/L2813)</f>
        <v>15</v>
      </c>
      <c r="Q2813" t="str">
        <f>MID(N2813,1,FIND("/",N2813,1)-1)</f>
        <v>games</v>
      </c>
      <c r="R2813" t="str">
        <f>MID(N2813,FIND("/",N2813,1)+1,LEN(N2813))</f>
        <v>video games</v>
      </c>
      <c r="S2813" s="10">
        <f>(((J2813/60)/60)/24)+DATE(1970,1,1)+(-5/24)</f>
        <v>42662.543865740743</v>
      </c>
      <c r="T2813" s="10">
        <f>(((I2813/60)/60)/24)+DATE(1970,1,1)+(-5/24)</f>
        <v>42692.5855324074</v>
      </c>
    </row>
    <row r="2814" spans="1:20" ht="43.2" hidden="1" x14ac:dyDescent="0.3">
      <c r="A2814">
        <v>1057</v>
      </c>
      <c r="B2814" s="3" t="s">
        <v>1057</v>
      </c>
      <c r="C2814" s="3" t="s">
        <v>5166</v>
      </c>
      <c r="D2814">
        <v>10000</v>
      </c>
      <c r="E2814">
        <v>0</v>
      </c>
      <c r="F2814" t="s">
        <v>8219</v>
      </c>
      <c r="G2814" t="s">
        <v>8223</v>
      </c>
      <c r="H2814" t="s">
        <v>8245</v>
      </c>
      <c r="I2814">
        <v>1480888483</v>
      </c>
      <c r="J2814">
        <v>1478292883</v>
      </c>
      <c r="K2814" t="b">
        <v>0</v>
      </c>
      <c r="L2814">
        <v>0</v>
      </c>
      <c r="M2814" t="b">
        <v>0</v>
      </c>
      <c r="N2814" t="s">
        <v>8280</v>
      </c>
      <c r="O2814" s="5">
        <f>((E2814/D2814) *100)</f>
        <v>0</v>
      </c>
      <c r="P2814" s="6">
        <f>IF(L2814 = 0, 0, E2814/L2814)</f>
        <v>0</v>
      </c>
      <c r="Q2814" t="str">
        <f>MID(N2814,1,FIND("/",N2814,1)-1)</f>
        <v>journalism</v>
      </c>
      <c r="R2814" t="str">
        <f>MID(N2814,FIND("/",N2814,1)+1,LEN(N2814))</f>
        <v>audio</v>
      </c>
      <c r="S2814" s="10">
        <f>(((J2814/60)/60)/24)+DATE(1970,1,1)+(-5/24)</f>
        <v>42678.662997685176</v>
      </c>
      <c r="T2814" s="10">
        <f>(((I2814/60)/60)/24)+DATE(1970,1,1)+(-5/24)</f>
        <v>42708.704664351848</v>
      </c>
    </row>
    <row r="2815" spans="1:20" ht="43.2" hidden="1" x14ac:dyDescent="0.3">
      <c r="A2815">
        <v>665</v>
      </c>
      <c r="B2815" s="3" t="s">
        <v>665</v>
      </c>
      <c r="C2815" s="3" t="s">
        <v>4774</v>
      </c>
      <c r="D2815">
        <v>10000</v>
      </c>
      <c r="E2815">
        <v>1864</v>
      </c>
      <c r="F2815" t="s">
        <v>8220</v>
      </c>
      <c r="G2815" t="s">
        <v>8223</v>
      </c>
      <c r="H2815" t="s">
        <v>8245</v>
      </c>
      <c r="I2815">
        <v>1484327061</v>
      </c>
      <c r="J2815">
        <v>1479143061</v>
      </c>
      <c r="K2815" t="b">
        <v>0</v>
      </c>
      <c r="L2815">
        <v>12</v>
      </c>
      <c r="M2815" t="b">
        <v>0</v>
      </c>
      <c r="N2815" t="s">
        <v>8272</v>
      </c>
      <c r="O2815" s="5">
        <f>((E2815/D2815) *100)</f>
        <v>18.64</v>
      </c>
      <c r="P2815" s="6">
        <f>IF(L2815 = 0, 0, E2815/L2815)</f>
        <v>155.33333333333334</v>
      </c>
      <c r="Q2815" t="str">
        <f>MID(N2815,1,FIND("/",N2815,1)-1)</f>
        <v>technology</v>
      </c>
      <c r="R2815" t="str">
        <f>MID(N2815,FIND("/",N2815,1)+1,LEN(N2815))</f>
        <v>wearables</v>
      </c>
      <c r="S2815" s="10">
        <f>(((J2815/60)/60)/24)+DATE(1970,1,1)+(-5/24)</f>
        <v>42688.503020833326</v>
      </c>
      <c r="T2815" s="10">
        <f>(((I2815/60)/60)/24)+DATE(1970,1,1)+(-5/24)</f>
        <v>42748.503020833326</v>
      </c>
    </row>
    <row r="2816" spans="1:20" ht="43.2" hidden="1" x14ac:dyDescent="0.3">
      <c r="A2816">
        <v>1797</v>
      </c>
      <c r="B2816" s="3" t="s">
        <v>1797</v>
      </c>
      <c r="C2816" s="3" t="s">
        <v>5906</v>
      </c>
      <c r="D2816">
        <v>10000</v>
      </c>
      <c r="E2816">
        <v>6755</v>
      </c>
      <c r="F2816" t="s">
        <v>8220</v>
      </c>
      <c r="G2816" t="s">
        <v>8223</v>
      </c>
      <c r="H2816" t="s">
        <v>8245</v>
      </c>
      <c r="I2816">
        <v>1481809189</v>
      </c>
      <c r="J2816">
        <v>1479217189</v>
      </c>
      <c r="K2816" t="b">
        <v>1</v>
      </c>
      <c r="L2816">
        <v>140</v>
      </c>
      <c r="M2816" t="b">
        <v>0</v>
      </c>
      <c r="N2816" t="s">
        <v>8284</v>
      </c>
      <c r="O2816" s="5">
        <f>((E2816/D2816) *100)</f>
        <v>67.55</v>
      </c>
      <c r="P2816" s="6">
        <f>IF(L2816 = 0, 0, E2816/L2816)</f>
        <v>48.25</v>
      </c>
      <c r="Q2816" t="str">
        <f>MID(N2816,1,FIND("/",N2816,1)-1)</f>
        <v>photography</v>
      </c>
      <c r="R2816" t="str">
        <f>MID(N2816,FIND("/",N2816,1)+1,LEN(N2816))</f>
        <v>photobooks</v>
      </c>
      <c r="S2816" s="10">
        <f>(((J2816/60)/60)/24)+DATE(1970,1,1)+(-5/24)</f>
        <v>42689.360983796294</v>
      </c>
      <c r="T2816" s="10">
        <f>(((I2816/60)/60)/24)+DATE(1970,1,1)+(-5/24)</f>
        <v>42719.360983796294</v>
      </c>
    </row>
    <row r="2817" spans="1:20" ht="43.2" hidden="1" x14ac:dyDescent="0.3">
      <c r="A2817">
        <v>3070</v>
      </c>
      <c r="B2817" s="3" t="s">
        <v>3069</v>
      </c>
      <c r="C2817" s="3" t="s">
        <v>7179</v>
      </c>
      <c r="D2817">
        <v>10000</v>
      </c>
      <c r="E2817">
        <v>334</v>
      </c>
      <c r="F2817" t="s">
        <v>8220</v>
      </c>
      <c r="G2817" t="s">
        <v>8224</v>
      </c>
      <c r="H2817" t="s">
        <v>8246</v>
      </c>
      <c r="I2817">
        <v>1481132169</v>
      </c>
      <c r="J2817">
        <v>1479317769</v>
      </c>
      <c r="K2817" t="b">
        <v>0</v>
      </c>
      <c r="L2817">
        <v>16</v>
      </c>
      <c r="M2817" t="b">
        <v>0</v>
      </c>
      <c r="N2817" t="s">
        <v>8302</v>
      </c>
      <c r="O2817" s="5">
        <f>((E2817/D2817) *100)</f>
        <v>3.34</v>
      </c>
      <c r="P2817" s="6">
        <f>IF(L2817 = 0, 0, E2817/L2817)</f>
        <v>20.875</v>
      </c>
      <c r="Q2817" t="str">
        <f>MID(N2817,1,FIND("/",N2817,1)-1)</f>
        <v>theater</v>
      </c>
      <c r="R2817" t="str">
        <f>MID(N2817,FIND("/",N2817,1)+1,LEN(N2817))</f>
        <v>spaces</v>
      </c>
      <c r="S2817" s="10">
        <f>(((J2817/60)/60)/24)+DATE(1970,1,1)+(-5/24)</f>
        <v>42690.525104166663</v>
      </c>
      <c r="T2817" s="10">
        <f>(((I2817/60)/60)/24)+DATE(1970,1,1)+(-5/24)</f>
        <v>42711.525104166663</v>
      </c>
    </row>
    <row r="2818" spans="1:20" ht="28.8" hidden="1" x14ac:dyDescent="0.3">
      <c r="A2818">
        <v>1373</v>
      </c>
      <c r="B2818" s="3" t="s">
        <v>1373</v>
      </c>
      <c r="C2818" s="3" t="s">
        <v>5482</v>
      </c>
      <c r="D2818">
        <v>10000</v>
      </c>
      <c r="E2818">
        <v>10501</v>
      </c>
      <c r="F2818" t="s">
        <v>8218</v>
      </c>
      <c r="G2818" t="s">
        <v>8223</v>
      </c>
      <c r="H2818" t="s">
        <v>8245</v>
      </c>
      <c r="I2818">
        <v>1483138233</v>
      </c>
      <c r="J2818">
        <v>1480546233</v>
      </c>
      <c r="K2818" t="b">
        <v>0</v>
      </c>
      <c r="L2818">
        <v>52</v>
      </c>
      <c r="M2818" t="b">
        <v>1</v>
      </c>
      <c r="N2818" t="s">
        <v>8275</v>
      </c>
      <c r="O2818" s="5">
        <f>((E2818/D2818) *100)</f>
        <v>105.01</v>
      </c>
      <c r="P2818" s="6">
        <f>IF(L2818 = 0, 0, E2818/L2818)</f>
        <v>201.94230769230768</v>
      </c>
      <c r="Q2818" t="str">
        <f>MID(N2818,1,FIND("/",N2818,1)-1)</f>
        <v>music</v>
      </c>
      <c r="R2818" t="str">
        <f>MID(N2818,FIND("/",N2818,1)+1,LEN(N2818))</f>
        <v>rock</v>
      </c>
      <c r="S2818" s="10">
        <f>(((J2818/60)/60)/24)+DATE(1970,1,1)+(-5/24)</f>
        <v>42704.743437499994</v>
      </c>
      <c r="T2818" s="10">
        <f>(((I2818/60)/60)/24)+DATE(1970,1,1)+(-5/24)</f>
        <v>42734.743437499994</v>
      </c>
    </row>
    <row r="2819" spans="1:20" ht="43.2" hidden="1" x14ac:dyDescent="0.3">
      <c r="A2819">
        <v>1132</v>
      </c>
      <c r="B2819" s="3" t="s">
        <v>1132</v>
      </c>
      <c r="C2819" s="3" t="s">
        <v>5241</v>
      </c>
      <c r="D2819">
        <v>10000</v>
      </c>
      <c r="E2819">
        <v>1438</v>
      </c>
      <c r="F2819" t="s">
        <v>8220</v>
      </c>
      <c r="G2819" t="s">
        <v>8228</v>
      </c>
      <c r="H2819" t="s">
        <v>8250</v>
      </c>
      <c r="I2819">
        <v>1483238771</v>
      </c>
      <c r="J2819">
        <v>1480646771</v>
      </c>
      <c r="K2819" t="b">
        <v>0</v>
      </c>
      <c r="L2819">
        <v>13</v>
      </c>
      <c r="M2819" t="b">
        <v>0</v>
      </c>
      <c r="N2819" t="s">
        <v>8282</v>
      </c>
      <c r="O2819" s="5">
        <f>((E2819/D2819) *100)</f>
        <v>14.38</v>
      </c>
      <c r="P2819" s="6">
        <f>IF(L2819 = 0, 0, E2819/L2819)</f>
        <v>110.61538461538461</v>
      </c>
      <c r="Q2819" t="str">
        <f>MID(N2819,1,FIND("/",N2819,1)-1)</f>
        <v>games</v>
      </c>
      <c r="R2819" t="str">
        <f>MID(N2819,FIND("/",N2819,1)+1,LEN(N2819))</f>
        <v>mobile games</v>
      </c>
      <c r="S2819" s="10">
        <f>(((J2819/60)/60)/24)+DATE(1970,1,1)+(-5/24)</f>
        <v>42705.907071759262</v>
      </c>
      <c r="T2819" s="10">
        <f>(((I2819/60)/60)/24)+DATE(1970,1,1)+(-5/24)</f>
        <v>42735.907071759262</v>
      </c>
    </row>
    <row r="2820" spans="1:20" ht="43.2" hidden="1" x14ac:dyDescent="0.3">
      <c r="A2820">
        <v>1869</v>
      </c>
      <c r="B2820" s="3" t="s">
        <v>1869</v>
      </c>
      <c r="C2820" s="3" t="s">
        <v>5978</v>
      </c>
      <c r="D2820">
        <v>10000</v>
      </c>
      <c r="E2820">
        <v>0</v>
      </c>
      <c r="F2820" t="s">
        <v>8220</v>
      </c>
      <c r="G2820" t="s">
        <v>8223</v>
      </c>
      <c r="H2820" t="s">
        <v>8245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8282</v>
      </c>
      <c r="O2820" s="5">
        <f>((E2820/D2820) *100)</f>
        <v>0</v>
      </c>
      <c r="P2820" s="6">
        <f>IF(L2820 = 0, 0, E2820/L2820)</f>
        <v>0</v>
      </c>
      <c r="Q2820" t="str">
        <f>MID(N2820,1,FIND("/",N2820,1)-1)</f>
        <v>games</v>
      </c>
      <c r="R2820" t="str">
        <f>MID(N2820,FIND("/",N2820,1)+1,LEN(N2820))</f>
        <v>mobile games</v>
      </c>
      <c r="S2820" s="10">
        <f>(((J2820/60)/60)/24)+DATE(1970,1,1)+(-5/24)</f>
        <v>42708.794548611106</v>
      </c>
      <c r="T2820" s="10">
        <f>(((I2820/60)/60)/24)+DATE(1970,1,1)+(-5/24)</f>
        <v>42738.794548611106</v>
      </c>
    </row>
    <row r="2821" spans="1:20" ht="43.2" hidden="1" x14ac:dyDescent="0.3">
      <c r="A2821">
        <v>749</v>
      </c>
      <c r="B2821" s="3" t="s">
        <v>749</v>
      </c>
      <c r="C2821" s="3" t="s">
        <v>4858</v>
      </c>
      <c r="D2821">
        <v>10000</v>
      </c>
      <c r="E2821">
        <v>10556</v>
      </c>
      <c r="F2821" t="s">
        <v>8218</v>
      </c>
      <c r="G2821" t="s">
        <v>8223</v>
      </c>
      <c r="H2821" t="s">
        <v>8245</v>
      </c>
      <c r="I2821">
        <v>1485642930</v>
      </c>
      <c r="J2821">
        <v>1483050930</v>
      </c>
      <c r="K2821" t="b">
        <v>0</v>
      </c>
      <c r="L2821">
        <v>110</v>
      </c>
      <c r="M2821" t="b">
        <v>1</v>
      </c>
      <c r="N2821" t="s">
        <v>8273</v>
      </c>
      <c r="O2821" s="5">
        <f>((E2821/D2821) *100)</f>
        <v>105.56</v>
      </c>
      <c r="P2821" s="6">
        <f>IF(L2821 = 0, 0, E2821/L2821)</f>
        <v>95.963636363636368</v>
      </c>
      <c r="Q2821" t="str">
        <f>MID(N2821,1,FIND("/",N2821,1)-1)</f>
        <v>publishing</v>
      </c>
      <c r="R2821" t="str">
        <f>MID(N2821,FIND("/",N2821,1)+1,LEN(N2821))</f>
        <v>nonfiction</v>
      </c>
      <c r="S2821" s="10">
        <f>(((J2821/60)/60)/24)+DATE(1970,1,1)+(-5/24)</f>
        <v>42733.732986111114</v>
      </c>
      <c r="T2821" s="10">
        <f>(((I2821/60)/60)/24)+DATE(1970,1,1)+(-5/24)</f>
        <v>42763.732986111114</v>
      </c>
    </row>
    <row r="2822" spans="1:20" ht="57.6" hidden="1" x14ac:dyDescent="0.3">
      <c r="A2822">
        <v>527</v>
      </c>
      <c r="B2822" s="3" t="s">
        <v>527</v>
      </c>
      <c r="C2822" s="3" t="s">
        <v>4636</v>
      </c>
      <c r="D2822">
        <v>10000</v>
      </c>
      <c r="E2822">
        <v>10085</v>
      </c>
      <c r="F2822" t="s">
        <v>8218</v>
      </c>
      <c r="G2822" t="s">
        <v>8223</v>
      </c>
      <c r="H2822" t="s">
        <v>8245</v>
      </c>
      <c r="I2822">
        <v>1487347500</v>
      </c>
      <c r="J2822">
        <v>1484715366</v>
      </c>
      <c r="K2822" t="b">
        <v>0</v>
      </c>
      <c r="L2822">
        <v>158</v>
      </c>
      <c r="M2822" t="b">
        <v>1</v>
      </c>
      <c r="N2822" t="s">
        <v>8270</v>
      </c>
      <c r="O2822" s="5">
        <f>((E2822/D2822) *100)</f>
        <v>100.85</v>
      </c>
      <c r="P2822" s="6">
        <f>IF(L2822 = 0, 0, E2822/L2822)</f>
        <v>63.829113924050631</v>
      </c>
      <c r="Q2822" t="str">
        <f>MID(N2822,1,FIND("/",N2822,1)-1)</f>
        <v>theater</v>
      </c>
      <c r="R2822" t="str">
        <f>MID(N2822,FIND("/",N2822,1)+1,LEN(N2822))</f>
        <v>plays</v>
      </c>
      <c r="S2822" s="10">
        <f>(((J2822/60)/60)/24)+DATE(1970,1,1)+(-5/24)</f>
        <v>42752.997291666667</v>
      </c>
      <c r="T2822" s="10">
        <f>(((I2822/60)/60)/24)+DATE(1970,1,1)+(-5/24)</f>
        <v>42783.461805555555</v>
      </c>
    </row>
    <row r="2823" spans="1:20" ht="43.2" hidden="1" x14ac:dyDescent="0.3">
      <c r="A2823">
        <v>1028</v>
      </c>
      <c r="B2823" s="3" t="s">
        <v>1028</v>
      </c>
      <c r="C2823" s="3" t="s">
        <v>5137</v>
      </c>
      <c r="D2823">
        <v>10000</v>
      </c>
      <c r="E2823">
        <v>11727</v>
      </c>
      <c r="F2823" t="s">
        <v>8218</v>
      </c>
      <c r="G2823" t="s">
        <v>8224</v>
      </c>
      <c r="H2823" t="s">
        <v>8246</v>
      </c>
      <c r="I2823">
        <v>1488830400</v>
      </c>
      <c r="J2823">
        <v>1484924605</v>
      </c>
      <c r="K2823" t="b">
        <v>1</v>
      </c>
      <c r="L2823">
        <v>255</v>
      </c>
      <c r="M2823" t="b">
        <v>1</v>
      </c>
      <c r="N2823" t="s">
        <v>8279</v>
      </c>
      <c r="O2823" s="5">
        <f>((E2823/D2823) *100)</f>
        <v>117.27000000000001</v>
      </c>
      <c r="P2823" s="6">
        <f>IF(L2823 = 0, 0, E2823/L2823)</f>
        <v>45.988235294117644</v>
      </c>
      <c r="Q2823" t="str">
        <f>MID(N2823,1,FIND("/",N2823,1)-1)</f>
        <v>music</v>
      </c>
      <c r="R2823" t="str">
        <f>MID(N2823,FIND("/",N2823,1)+1,LEN(N2823))</f>
        <v>electronic music</v>
      </c>
      <c r="S2823" s="10">
        <f>(((J2823/60)/60)/24)+DATE(1970,1,1)+(-5/24)</f>
        <v>42755.419039351851</v>
      </c>
      <c r="T2823" s="10">
        <f>(((I2823/60)/60)/24)+DATE(1970,1,1)+(-5/24)</f>
        <v>42800.624999999993</v>
      </c>
    </row>
    <row r="2824" spans="1:20" ht="43.2" hidden="1" x14ac:dyDescent="0.3">
      <c r="A2824">
        <v>2997</v>
      </c>
      <c r="B2824" s="3" t="s">
        <v>2996</v>
      </c>
      <c r="C2824" s="3" t="s">
        <v>7106</v>
      </c>
      <c r="D2824">
        <v>10000</v>
      </c>
      <c r="E2824">
        <v>10373</v>
      </c>
      <c r="F2824" t="s">
        <v>8218</v>
      </c>
      <c r="G2824" t="s">
        <v>8223</v>
      </c>
      <c r="H2824" t="s">
        <v>8245</v>
      </c>
      <c r="I2824">
        <v>1488171540</v>
      </c>
      <c r="J2824">
        <v>1486661793</v>
      </c>
      <c r="K2824" t="b">
        <v>0</v>
      </c>
      <c r="L2824">
        <v>115</v>
      </c>
      <c r="M2824" t="b">
        <v>1</v>
      </c>
      <c r="N2824" t="s">
        <v>8302</v>
      </c>
      <c r="O2824" s="5">
        <f>((E2824/D2824) *100)</f>
        <v>103.73000000000002</v>
      </c>
      <c r="P2824" s="6">
        <f>IF(L2824 = 0, 0, E2824/L2824)</f>
        <v>90.2</v>
      </c>
      <c r="Q2824" t="str">
        <f>MID(N2824,1,FIND("/",N2824,1)-1)</f>
        <v>theater</v>
      </c>
      <c r="R2824" t="str">
        <f>MID(N2824,FIND("/",N2824,1)+1,LEN(N2824))</f>
        <v>spaces</v>
      </c>
      <c r="S2824" s="10">
        <f>(((J2824/60)/60)/24)+DATE(1970,1,1)+(-5/24)</f>
        <v>42775.525381944441</v>
      </c>
      <c r="T2824" s="10">
        <f>(((I2824/60)/60)/24)+DATE(1970,1,1)+(-5/24)</f>
        <v>42792.999305555553</v>
      </c>
    </row>
    <row r="2825" spans="1:20" ht="43.2" hidden="1" x14ac:dyDescent="0.3">
      <c r="A2825">
        <v>2451</v>
      </c>
      <c r="B2825" s="3" t="s">
        <v>2451</v>
      </c>
      <c r="C2825" s="3" t="s">
        <v>6560</v>
      </c>
      <c r="D2825">
        <v>10000</v>
      </c>
      <c r="E2825">
        <v>11545</v>
      </c>
      <c r="F2825" t="s">
        <v>8218</v>
      </c>
      <c r="G2825" t="s">
        <v>8223</v>
      </c>
      <c r="H2825" t="s">
        <v>8245</v>
      </c>
      <c r="I2825">
        <v>1488750490</v>
      </c>
      <c r="J2825">
        <v>1487022490</v>
      </c>
      <c r="K2825" t="b">
        <v>0</v>
      </c>
      <c r="L2825">
        <v>186</v>
      </c>
      <c r="M2825" t="b">
        <v>1</v>
      </c>
      <c r="N2825" t="s">
        <v>8297</v>
      </c>
      <c r="O2825" s="5">
        <f>((E2825/D2825) *100)</f>
        <v>115.45</v>
      </c>
      <c r="P2825" s="6">
        <f>IF(L2825 = 0, 0, E2825/L2825)</f>
        <v>62.06989247311828</v>
      </c>
      <c r="Q2825" t="str">
        <f>MID(N2825,1,FIND("/",N2825,1)-1)</f>
        <v>food</v>
      </c>
      <c r="R2825" t="str">
        <f>MID(N2825,FIND("/",N2825,1)+1,LEN(N2825))</f>
        <v>small batch</v>
      </c>
      <c r="S2825" s="10">
        <f>(((J2825/60)/60)/24)+DATE(1970,1,1)+(-5/24)</f>
        <v>42779.700115740743</v>
      </c>
      <c r="T2825" s="10">
        <f>(((I2825/60)/60)/24)+DATE(1970,1,1)+(-5/24)</f>
        <v>42799.700115740743</v>
      </c>
    </row>
    <row r="2826" spans="1:20" ht="43.2" hidden="1" x14ac:dyDescent="0.3">
      <c r="A2826">
        <v>1694</v>
      </c>
      <c r="B2826" s="3" t="s">
        <v>1694</v>
      </c>
      <c r="C2826" s="3" t="s">
        <v>5803</v>
      </c>
      <c r="D2826">
        <v>10000</v>
      </c>
      <c r="E2826">
        <v>5</v>
      </c>
      <c r="F2826" t="s">
        <v>8221</v>
      </c>
      <c r="G2826" t="s">
        <v>8223</v>
      </c>
      <c r="H2826" t="s">
        <v>8245</v>
      </c>
      <c r="I2826">
        <v>1490589360</v>
      </c>
      <c r="J2826">
        <v>1488038674</v>
      </c>
      <c r="K2826" t="b">
        <v>0</v>
      </c>
      <c r="L2826">
        <v>1</v>
      </c>
      <c r="M2826" t="b">
        <v>0</v>
      </c>
      <c r="N2826" t="s">
        <v>8292</v>
      </c>
      <c r="O2826" s="5">
        <f>((E2826/D2826) *100)</f>
        <v>0.05</v>
      </c>
      <c r="P2826" s="6">
        <f>IF(L2826 = 0, 0, E2826/L2826)</f>
        <v>5</v>
      </c>
      <c r="Q2826" t="str">
        <f>MID(N2826,1,FIND("/",N2826,1)-1)</f>
        <v>music</v>
      </c>
      <c r="R2826" t="str">
        <f>MID(N2826,FIND("/",N2826,1)+1,LEN(N2826))</f>
        <v>faith</v>
      </c>
      <c r="S2826" s="10">
        <f>(((J2826/60)/60)/24)+DATE(1970,1,1)+(-5/24)</f>
        <v>42791.461504629631</v>
      </c>
      <c r="T2826" s="10">
        <f>(((I2826/60)/60)/24)+DATE(1970,1,1)+(-5/24)</f>
        <v>42820.98333333333</v>
      </c>
    </row>
    <row r="2827" spans="1:20" ht="57.6" hidden="1" x14ac:dyDescent="0.3">
      <c r="A2827">
        <v>3144</v>
      </c>
      <c r="B2827" s="3" t="s">
        <v>3143</v>
      </c>
      <c r="C2827" s="3" t="s">
        <v>7253</v>
      </c>
      <c r="D2827">
        <v>10000</v>
      </c>
      <c r="E2827">
        <v>7540</v>
      </c>
      <c r="F2827" t="s">
        <v>8221</v>
      </c>
      <c r="G2827" t="s">
        <v>8223</v>
      </c>
      <c r="H2827" t="s">
        <v>8245</v>
      </c>
      <c r="I2827">
        <v>1489903200</v>
      </c>
      <c r="J2827">
        <v>1488459307</v>
      </c>
      <c r="K2827" t="b">
        <v>0</v>
      </c>
      <c r="L2827">
        <v>30</v>
      </c>
      <c r="M2827" t="b">
        <v>0</v>
      </c>
      <c r="N2827" t="s">
        <v>8270</v>
      </c>
      <c r="O2827" s="5">
        <f>((E2827/D2827) *100)</f>
        <v>75.400000000000006</v>
      </c>
      <c r="P2827" s="6">
        <f>IF(L2827 = 0, 0, E2827/L2827)</f>
        <v>251.33333333333334</v>
      </c>
      <c r="Q2827" t="str">
        <f>MID(N2827,1,FIND("/",N2827,1)-1)</f>
        <v>theater</v>
      </c>
      <c r="R2827" t="str">
        <f>MID(N2827,FIND("/",N2827,1)+1,LEN(N2827))</f>
        <v>plays</v>
      </c>
      <c r="S2827" s="10">
        <f>(((J2827/60)/60)/24)+DATE(1970,1,1)+(-5/24)</f>
        <v>42796.329942129632</v>
      </c>
      <c r="T2827" s="10">
        <f>(((I2827/60)/60)/24)+DATE(1970,1,1)+(-5/24)</f>
        <v>42813.041666666664</v>
      </c>
    </row>
    <row r="2828" spans="1:20" ht="43.2" hidden="1" x14ac:dyDescent="0.3">
      <c r="A2828">
        <v>2702</v>
      </c>
      <c r="B2828" s="3" t="s">
        <v>2701</v>
      </c>
      <c r="C2828" s="3" t="s">
        <v>6811</v>
      </c>
      <c r="D2828">
        <v>10000</v>
      </c>
      <c r="E2828">
        <v>3441</v>
      </c>
      <c r="F2828" t="s">
        <v>8221</v>
      </c>
      <c r="G2828" t="s">
        <v>8223</v>
      </c>
      <c r="H2828" t="s">
        <v>8245</v>
      </c>
      <c r="I2828">
        <v>1491416077</v>
      </c>
      <c r="J2828">
        <v>1488827677</v>
      </c>
      <c r="K2828" t="b">
        <v>1</v>
      </c>
      <c r="L2828">
        <v>26</v>
      </c>
      <c r="M2828" t="b">
        <v>0</v>
      </c>
      <c r="N2828" t="s">
        <v>8302</v>
      </c>
      <c r="O2828" s="5">
        <f>((E2828/D2828) *100)</f>
        <v>34.410000000000004</v>
      </c>
      <c r="P2828" s="6">
        <f>IF(L2828 = 0, 0, E2828/L2828)</f>
        <v>132.34615384615384</v>
      </c>
      <c r="Q2828" t="str">
        <f>MID(N2828,1,FIND("/",N2828,1)-1)</f>
        <v>theater</v>
      </c>
      <c r="R2828" t="str">
        <f>MID(N2828,FIND("/",N2828,1)+1,LEN(N2828))</f>
        <v>spaces</v>
      </c>
      <c r="S2828" s="10">
        <f>(((J2828/60)/60)/24)+DATE(1970,1,1)+(-5/24)</f>
        <v>42800.593483796292</v>
      </c>
      <c r="T2828" s="10">
        <f>(((I2828/60)/60)/24)+DATE(1970,1,1)+(-5/24)</f>
        <v>42830.551817129628</v>
      </c>
    </row>
    <row r="2829" spans="1:20" ht="43.2" hidden="1" x14ac:dyDescent="0.3">
      <c r="A2829">
        <v>1687</v>
      </c>
      <c r="B2829" s="3" t="s">
        <v>1687</v>
      </c>
      <c r="C2829" s="3" t="s">
        <v>5796</v>
      </c>
      <c r="D2829">
        <v>10000</v>
      </c>
      <c r="E2829">
        <v>3125</v>
      </c>
      <c r="F2829" t="s">
        <v>8221</v>
      </c>
      <c r="G2829" t="s">
        <v>8223</v>
      </c>
      <c r="H2829" t="s">
        <v>8245</v>
      </c>
      <c r="I2829">
        <v>1491855300</v>
      </c>
      <c r="J2829">
        <v>1488935245</v>
      </c>
      <c r="K2829" t="b">
        <v>0</v>
      </c>
      <c r="L2829">
        <v>39</v>
      </c>
      <c r="M2829" t="b">
        <v>0</v>
      </c>
      <c r="N2829" t="s">
        <v>8292</v>
      </c>
      <c r="O2829" s="5">
        <f>((E2829/D2829) *100)</f>
        <v>31.25</v>
      </c>
      <c r="P2829" s="6">
        <f>IF(L2829 = 0, 0, E2829/L2829)</f>
        <v>80.128205128205124</v>
      </c>
      <c r="Q2829" t="str">
        <f>MID(N2829,1,FIND("/",N2829,1)-1)</f>
        <v>music</v>
      </c>
      <c r="R2829" t="str">
        <f>MID(N2829,FIND("/",N2829,1)+1,LEN(N2829))</f>
        <v>faith</v>
      </c>
      <c r="S2829" s="10">
        <f>(((J2829/60)/60)/24)+DATE(1970,1,1)+(-5/24)</f>
        <v>42801.838483796295</v>
      </c>
      <c r="T2829" s="10">
        <f>(((I2829/60)/60)/24)+DATE(1970,1,1)+(-5/24)</f>
        <v>42835.635416666664</v>
      </c>
    </row>
    <row r="2830" spans="1:20" ht="57.6" hidden="1" x14ac:dyDescent="0.3">
      <c r="A2830">
        <v>3140</v>
      </c>
      <c r="B2830" s="3" t="s">
        <v>3139</v>
      </c>
      <c r="C2830" s="3" t="s">
        <v>7249</v>
      </c>
      <c r="D2830">
        <v>10000</v>
      </c>
      <c r="E2830">
        <v>96</v>
      </c>
      <c r="F2830" t="s">
        <v>8221</v>
      </c>
      <c r="G2830" t="s">
        <v>8229</v>
      </c>
      <c r="H2830" t="s">
        <v>8248</v>
      </c>
      <c r="I2830">
        <v>1491581703</v>
      </c>
      <c r="J2830">
        <v>1488993303</v>
      </c>
      <c r="K2830" t="b">
        <v>0</v>
      </c>
      <c r="L2830">
        <v>4</v>
      </c>
      <c r="M2830" t="b">
        <v>0</v>
      </c>
      <c r="N2830" t="s">
        <v>8270</v>
      </c>
      <c r="O2830" s="5">
        <f>((E2830/D2830) *100)</f>
        <v>0.96</v>
      </c>
      <c r="P2830" s="6">
        <f>IF(L2830 = 0, 0, E2830/L2830)</f>
        <v>24</v>
      </c>
      <c r="Q2830" t="str">
        <f>MID(N2830,1,FIND("/",N2830,1)-1)</f>
        <v>theater</v>
      </c>
      <c r="R2830" t="str">
        <f>MID(N2830,FIND("/",N2830,1)+1,LEN(N2830))</f>
        <v>plays</v>
      </c>
      <c r="S2830" s="10">
        <f>(((J2830/60)/60)/24)+DATE(1970,1,1)+(-5/24)</f>
        <v>42802.510451388887</v>
      </c>
      <c r="T2830" s="10">
        <f>(((I2830/60)/60)/24)+DATE(1970,1,1)+(-5/24)</f>
        <v>42832.468784722216</v>
      </c>
    </row>
    <row r="2831" spans="1:20" ht="43.2" hidden="1" x14ac:dyDescent="0.3">
      <c r="A2831">
        <v>3130</v>
      </c>
      <c r="B2831" s="3" t="s">
        <v>3129</v>
      </c>
      <c r="C2831" s="3" t="s">
        <v>7239</v>
      </c>
      <c r="D2831">
        <v>10000</v>
      </c>
      <c r="E2831">
        <v>375</v>
      </c>
      <c r="F2831" t="s">
        <v>8221</v>
      </c>
      <c r="G2831" t="s">
        <v>8223</v>
      </c>
      <c r="H2831" t="s">
        <v>8245</v>
      </c>
      <c r="I2831">
        <v>1492145940</v>
      </c>
      <c r="J2831">
        <v>1489504916</v>
      </c>
      <c r="K2831" t="b">
        <v>0</v>
      </c>
      <c r="L2831">
        <v>4</v>
      </c>
      <c r="M2831" t="b">
        <v>0</v>
      </c>
      <c r="N2831" t="s">
        <v>8270</v>
      </c>
      <c r="O2831" s="5">
        <f>((E2831/D2831) *100)</f>
        <v>3.75</v>
      </c>
      <c r="P2831" s="6">
        <f>IF(L2831 = 0, 0, E2831/L2831)</f>
        <v>93.75</v>
      </c>
      <c r="Q2831" t="str">
        <f>MID(N2831,1,FIND("/",N2831,1)-1)</f>
        <v>theater</v>
      </c>
      <c r="R2831" t="str">
        <f>MID(N2831,FIND("/",N2831,1)+1,LEN(N2831))</f>
        <v>plays</v>
      </c>
      <c r="S2831" s="10">
        <f>(((J2831/60)/60)/24)+DATE(1970,1,1)+(-5/24)</f>
        <v>42808.431898148141</v>
      </c>
      <c r="T2831" s="10">
        <f>(((I2831/60)/60)/24)+DATE(1970,1,1)+(-5/24)</f>
        <v>42838.999305555553</v>
      </c>
    </row>
    <row r="2832" spans="1:20" ht="28.8" hidden="1" x14ac:dyDescent="0.3">
      <c r="A2832">
        <v>1749</v>
      </c>
      <c r="B2832" s="3" t="s">
        <v>1749</v>
      </c>
      <c r="C2832" s="3" t="s">
        <v>5858</v>
      </c>
      <c r="D2832">
        <v>10050</v>
      </c>
      <c r="E2832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8284</v>
      </c>
      <c r="O2832" s="5">
        <f>((E2832/D2832) *100)</f>
        <v>123.48756218905473</v>
      </c>
      <c r="P2832" s="6">
        <f>IF(L2832 = 0, 0, E2832/L2832)</f>
        <v>94.736641221374043</v>
      </c>
      <c r="Q2832" t="str">
        <f>MID(N2832,1,FIND("/",N2832,1)-1)</f>
        <v>photography</v>
      </c>
      <c r="R2832" t="str">
        <f>MID(N2832,FIND("/",N2832,1)+1,LEN(N2832))</f>
        <v>photobooks</v>
      </c>
      <c r="S2832" s="10">
        <f>(((J2832/60)/60)/24)+DATE(1970,1,1)+(-5/24)</f>
        <v>42758.767604166664</v>
      </c>
      <c r="T2832" s="10">
        <f>(((I2832/60)/60)/24)+DATE(1970,1,1)+(-5/24)</f>
        <v>42795.583333333336</v>
      </c>
    </row>
    <row r="2833" spans="1:20" ht="43.2" hidden="1" x14ac:dyDescent="0.3">
      <c r="A2833">
        <v>1332</v>
      </c>
      <c r="B2833" s="3" t="s">
        <v>1332</v>
      </c>
      <c r="C2833" s="3" t="s">
        <v>5441</v>
      </c>
      <c r="D2833">
        <v>10115</v>
      </c>
      <c r="E2833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8272</v>
      </c>
      <c r="O2833" s="5">
        <f>((E2833/D2833) *100)</f>
        <v>0</v>
      </c>
      <c r="P2833" s="6">
        <f>IF(L2833 = 0, 0, E2833/L2833)</f>
        <v>0</v>
      </c>
      <c r="Q2833" t="str">
        <f>MID(N2833,1,FIND("/",N2833,1)-1)</f>
        <v>technology</v>
      </c>
      <c r="R2833" t="str">
        <f>MID(N2833,FIND("/",N2833,1)+1,LEN(N2833))</f>
        <v>wearables</v>
      </c>
      <c r="S2833" s="10">
        <f>(((J2833/60)/60)/24)+DATE(1970,1,1)+(-5/24)</f>
        <v>42731.851944444446</v>
      </c>
      <c r="T2833" s="10">
        <f>(((I2833/60)/60)/24)+DATE(1970,1,1)+(-5/24)</f>
        <v>42761.851944444446</v>
      </c>
    </row>
    <row r="2834" spans="1:20" ht="28.8" hidden="1" x14ac:dyDescent="0.3">
      <c r="A2834">
        <v>1</v>
      </c>
      <c r="B2834" s="3" t="s">
        <v>3</v>
      </c>
      <c r="C2834" s="3" t="s">
        <v>4111</v>
      </c>
      <c r="D2834">
        <v>10275</v>
      </c>
      <c r="E283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8264</v>
      </c>
      <c r="O2834" s="5">
        <f>((E2834/D2834) *100)</f>
        <v>142.60827250608273</v>
      </c>
      <c r="P2834" s="6">
        <f>IF(L2834 = 0, 0, E2834/L2834)</f>
        <v>185.48101265822785</v>
      </c>
      <c r="Q2834" t="str">
        <f>MID(N2834,1,FIND("/",N2834,1)-1)</f>
        <v>film &amp; video</v>
      </c>
      <c r="R2834" t="str">
        <f>MID(N2834,FIND("/",N2834,1)+1,LEN(N2834))</f>
        <v>television</v>
      </c>
      <c r="S2834" s="10">
        <f>(((J2834/60)/60)/24)+DATE(1970,1,1)+(-5/24)</f>
        <v>42766.392164351848</v>
      </c>
      <c r="T2834" s="10">
        <f>(((I2834/60)/60)/24)+DATE(1970,1,1)+(-5/24)</f>
        <v>42796.392164351848</v>
      </c>
    </row>
    <row r="2835" spans="1:20" ht="43.2" hidden="1" x14ac:dyDescent="0.3">
      <c r="A2835">
        <v>417</v>
      </c>
      <c r="B2835" s="3" t="s">
        <v>417</v>
      </c>
      <c r="C2835" s="3" t="s">
        <v>4526</v>
      </c>
      <c r="D2835">
        <v>10500</v>
      </c>
      <c r="E2835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8268</v>
      </c>
      <c r="O2835" s="5">
        <f>((E2835/D2835) *100)</f>
        <v>100.24761904761905</v>
      </c>
      <c r="P2835" s="6">
        <f>IF(L2835 = 0, 0, E2835/L2835)</f>
        <v>202.42307692307693</v>
      </c>
      <c r="Q2835" t="str">
        <f>MID(N2835,1,FIND("/",N2835,1)-1)</f>
        <v>film &amp; video</v>
      </c>
      <c r="R2835" t="str">
        <f>MID(N2835,FIND("/",N2835,1)+1,LEN(N2835))</f>
        <v>documentary</v>
      </c>
      <c r="S2835" s="10">
        <f>(((J2835/60)/60)/24)+DATE(1970,1,1)+(-5/24)</f>
        <v>41360.76226851852</v>
      </c>
      <c r="T2835" s="10">
        <f>(((I2835/60)/60)/24)+DATE(1970,1,1)+(-5/24)</f>
        <v>41371.981249999997</v>
      </c>
    </row>
    <row r="2836" spans="1:20" ht="43.2" hidden="1" x14ac:dyDescent="0.3">
      <c r="A2836">
        <v>2614</v>
      </c>
      <c r="B2836" s="3" t="s">
        <v>2613</v>
      </c>
      <c r="C2836" s="3" t="s">
        <v>6723</v>
      </c>
      <c r="D2836">
        <v>10500</v>
      </c>
      <c r="E2836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8300</v>
      </c>
      <c r="O2836" s="5">
        <f>((E2836/D2836) *100)</f>
        <v>102</v>
      </c>
      <c r="P2836" s="6">
        <f>IF(L2836 = 0, 0, E2836/L2836)</f>
        <v>107.1</v>
      </c>
      <c r="Q2836" t="str">
        <f>MID(N2836,1,FIND("/",N2836,1)-1)</f>
        <v>technology</v>
      </c>
      <c r="R2836" t="str">
        <f>MID(N2836,FIND("/",N2836,1)+1,LEN(N2836))</f>
        <v>space exploration</v>
      </c>
      <c r="S2836" s="10">
        <f>(((J2836/60)/60)/24)+DATE(1970,1,1)+(-5/24)</f>
        <v>41730.500138888885</v>
      </c>
      <c r="T2836" s="10">
        <f>(((I2836/60)/60)/24)+DATE(1970,1,1)+(-5/24)</f>
        <v>41759</v>
      </c>
    </row>
    <row r="2837" spans="1:20" ht="43.2" hidden="1" x14ac:dyDescent="0.3">
      <c r="A2837">
        <v>446</v>
      </c>
      <c r="B2837" s="3" t="s">
        <v>446</v>
      </c>
      <c r="C2837" s="3" t="s">
        <v>4555</v>
      </c>
      <c r="D2837">
        <v>10500</v>
      </c>
      <c r="E2837">
        <v>766</v>
      </c>
      <c r="F2837" t="s">
        <v>8220</v>
      </c>
      <c r="G2837" t="s">
        <v>8223</v>
      </c>
      <c r="H2837" t="s">
        <v>8245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8269</v>
      </c>
      <c r="O2837" s="5">
        <f>((E2837/D2837) *100)</f>
        <v>7.2952380952380951</v>
      </c>
      <c r="P2837" s="6">
        <f>IF(L2837 = 0, 0, E2837/L2837)</f>
        <v>47.875</v>
      </c>
      <c r="Q2837" t="str">
        <f>MID(N2837,1,FIND("/",N2837,1)-1)</f>
        <v>film &amp; video</v>
      </c>
      <c r="R2837" t="str">
        <f>MID(N2837,FIND("/",N2837,1)+1,LEN(N2837))</f>
        <v>animation</v>
      </c>
      <c r="S2837" s="10">
        <f>(((J2837/60)/60)/24)+DATE(1970,1,1)+(-5/24)</f>
        <v>42036.875231481477</v>
      </c>
      <c r="T2837" s="10">
        <f>(((I2837/60)/60)/24)+DATE(1970,1,1)+(-5/24)</f>
        <v>42066.875231481477</v>
      </c>
    </row>
    <row r="2838" spans="1:20" ht="43.2" hidden="1" x14ac:dyDescent="0.3">
      <c r="A2838">
        <v>3620</v>
      </c>
      <c r="B2838" s="3" t="s">
        <v>3617</v>
      </c>
      <c r="C2838" s="3" t="s">
        <v>7729</v>
      </c>
      <c r="D2838">
        <v>10500</v>
      </c>
      <c r="E2838">
        <v>11045</v>
      </c>
      <c r="F2838" t="s">
        <v>8218</v>
      </c>
      <c r="G2838" t="s">
        <v>8223</v>
      </c>
      <c r="H2838" t="s">
        <v>8245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8270</v>
      </c>
      <c r="O2838" s="5">
        <f>((E2838/D2838) *100)</f>
        <v>105.19047619047619</v>
      </c>
      <c r="P2838" s="6">
        <f>IF(L2838 = 0, 0, E2838/L2838)</f>
        <v>56.065989847715734</v>
      </c>
      <c r="Q2838" t="str">
        <f>MID(N2838,1,FIND("/",N2838,1)-1)</f>
        <v>theater</v>
      </c>
      <c r="R2838" t="str">
        <f>MID(N2838,FIND("/",N2838,1)+1,LEN(N2838))</f>
        <v>plays</v>
      </c>
      <c r="S2838" s="10">
        <f>(((J2838/60)/60)/24)+DATE(1970,1,1)+(-5/24)</f>
        <v>42037.72987268518</v>
      </c>
      <c r="T2838" s="10">
        <f>(((I2838/60)/60)/24)+DATE(1970,1,1)+(-5/24)</f>
        <v>42067.958333333336</v>
      </c>
    </row>
    <row r="2839" spans="1:20" ht="43.2" hidden="1" x14ac:dyDescent="0.3">
      <c r="A2839">
        <v>3847</v>
      </c>
      <c r="B2839" s="3" t="s">
        <v>3843</v>
      </c>
      <c r="C2839" s="3" t="s">
        <v>7955</v>
      </c>
      <c r="D2839">
        <v>10500</v>
      </c>
      <c r="E2839">
        <v>1697</v>
      </c>
      <c r="F2839" t="s">
        <v>8220</v>
      </c>
      <c r="G2839" t="s">
        <v>8223</v>
      </c>
      <c r="H2839" t="s">
        <v>8245</v>
      </c>
      <c r="I2839">
        <v>1437283391</v>
      </c>
      <c r="J2839">
        <v>1433395391</v>
      </c>
      <c r="K2839" t="b">
        <v>1</v>
      </c>
      <c r="L2839">
        <v>9</v>
      </c>
      <c r="M2839" t="b">
        <v>0</v>
      </c>
      <c r="N2839" t="s">
        <v>8270</v>
      </c>
      <c r="O2839" s="5">
        <f>((E2839/D2839) *100)</f>
        <v>16.161904761904761</v>
      </c>
      <c r="P2839" s="6">
        <f>IF(L2839 = 0, 0, E2839/L2839)</f>
        <v>188.55555555555554</v>
      </c>
      <c r="Q2839" t="str">
        <f>MID(N2839,1,FIND("/",N2839,1)-1)</f>
        <v>theater</v>
      </c>
      <c r="R2839" t="str">
        <f>MID(N2839,FIND("/",N2839,1)+1,LEN(N2839))</f>
        <v>plays</v>
      </c>
      <c r="S2839" s="10">
        <f>(((J2839/60)/60)/24)+DATE(1970,1,1)+(-5/24)</f>
        <v>42159.016099537032</v>
      </c>
      <c r="T2839" s="10">
        <f>(((I2839/60)/60)/24)+DATE(1970,1,1)+(-5/24)</f>
        <v>42204.016099537032</v>
      </c>
    </row>
    <row r="2840" spans="1:20" ht="43.2" hidden="1" x14ac:dyDescent="0.3">
      <c r="A2840">
        <v>2142</v>
      </c>
      <c r="B2840" s="3" t="s">
        <v>2142</v>
      </c>
      <c r="C2840" s="3" t="s">
        <v>6251</v>
      </c>
      <c r="D2840">
        <v>10500</v>
      </c>
      <c r="E2840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8281</v>
      </c>
      <c r="O2840" s="5">
        <f>((E2840/D2840) *100)</f>
        <v>5.7238095238095239</v>
      </c>
      <c r="P2840" s="6">
        <f>IF(L2840 = 0, 0, E2840/L2840)</f>
        <v>50.083333333333336</v>
      </c>
      <c r="Q2840" t="str">
        <f>MID(N2840,1,FIND("/",N2840,1)-1)</f>
        <v>games</v>
      </c>
      <c r="R2840" t="str">
        <f>MID(N2840,FIND("/",N2840,1)+1,LEN(N2840))</f>
        <v>video games</v>
      </c>
      <c r="S2840" s="10">
        <f>(((J2840/60)/60)/24)+DATE(1970,1,1)+(-5/24)</f>
        <v>42340.493171296293</v>
      </c>
      <c r="T2840" s="10">
        <f>(((I2840/60)/60)/24)+DATE(1970,1,1)+(-5/24)</f>
        <v>42368.493171296293</v>
      </c>
    </row>
    <row r="2841" spans="1:20" ht="43.2" hidden="1" x14ac:dyDescent="0.3">
      <c r="A2841">
        <v>2321</v>
      </c>
      <c r="B2841" s="3" t="s">
        <v>2321</v>
      </c>
      <c r="C2841" s="3" t="s">
        <v>6430</v>
      </c>
      <c r="D2841">
        <v>10557</v>
      </c>
      <c r="E2841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8297</v>
      </c>
      <c r="O2841" s="5">
        <f>((E2841/D2841) *100)</f>
        <v>39.120962394619681</v>
      </c>
      <c r="P2841" s="6">
        <f>IF(L2841 = 0, 0, E2841/L2841)</f>
        <v>64.53125</v>
      </c>
      <c r="Q2841" t="str">
        <f>MID(N2841,1,FIND("/",N2841,1)-1)</f>
        <v>food</v>
      </c>
      <c r="R2841" t="str">
        <f>MID(N2841,FIND("/",N2841,1)+1,LEN(N2841))</f>
        <v>small batch</v>
      </c>
      <c r="S2841" s="10">
        <f>(((J2841/60)/60)/24)+DATE(1970,1,1)+(-5/24)</f>
        <v>42799.052094907405</v>
      </c>
      <c r="T2841" s="10">
        <f>(((I2841/60)/60)/24)+DATE(1970,1,1)+(-5/24)</f>
        <v>42829.010428240734</v>
      </c>
    </row>
    <row r="2842" spans="1:20" ht="43.2" hidden="1" x14ac:dyDescent="0.3">
      <c r="A2842">
        <v>3005</v>
      </c>
      <c r="B2842" s="3" t="s">
        <v>3004</v>
      </c>
      <c r="C2842" s="3" t="s">
        <v>7114</v>
      </c>
      <c r="D2842">
        <v>10600</v>
      </c>
      <c r="E2842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8302</v>
      </c>
      <c r="O2842" s="5">
        <f>((E2842/D2842) *100)</f>
        <v>120.49622641509434</v>
      </c>
      <c r="P2842" s="6">
        <f>IF(L2842 = 0, 0, E2842/L2842)</f>
        <v>108.24237288135593</v>
      </c>
      <c r="Q2842" t="str">
        <f>MID(N2842,1,FIND("/",N2842,1)-1)</f>
        <v>theater</v>
      </c>
      <c r="R2842" t="str">
        <f>MID(N2842,FIND("/",N2842,1)+1,LEN(N2842))</f>
        <v>spaces</v>
      </c>
      <c r="S2842" s="10">
        <f>(((J2842/60)/60)/24)+DATE(1970,1,1)+(-5/24)</f>
        <v>41888.466493055552</v>
      </c>
      <c r="T2842" s="10">
        <f>(((I2842/60)/60)/24)+DATE(1970,1,1)+(-5/24)</f>
        <v>41918.466493055552</v>
      </c>
    </row>
    <row r="2843" spans="1:20" ht="57.6" hidden="1" x14ac:dyDescent="0.3">
      <c r="A2843">
        <v>2606</v>
      </c>
      <c r="B2843" s="3" t="s">
        <v>2605</v>
      </c>
      <c r="C2843" s="3" t="s">
        <v>6715</v>
      </c>
      <c r="D2843">
        <v>11000</v>
      </c>
      <c r="E2843">
        <v>12106</v>
      </c>
      <c r="F2843" t="s">
        <v>8218</v>
      </c>
      <c r="G2843" t="s">
        <v>8223</v>
      </c>
      <c r="H2843" t="s">
        <v>8245</v>
      </c>
      <c r="I2843">
        <v>1398791182</v>
      </c>
      <c r="J2843">
        <v>1396026382</v>
      </c>
      <c r="K2843" t="b">
        <v>1</v>
      </c>
      <c r="L2843">
        <v>385</v>
      </c>
      <c r="M2843" t="b">
        <v>1</v>
      </c>
      <c r="N2843" t="s">
        <v>8300</v>
      </c>
      <c r="O2843" s="5">
        <f>((E2843/D2843) *100)</f>
        <v>110.05454545454545</v>
      </c>
      <c r="P2843" s="6">
        <f>IF(L2843 = 0, 0, E2843/L2843)</f>
        <v>31.444155844155844</v>
      </c>
      <c r="Q2843" t="str">
        <f>MID(N2843,1,FIND("/",N2843,1)-1)</f>
        <v>technology</v>
      </c>
      <c r="R2843" t="str">
        <f>MID(N2843,FIND("/",N2843,1)+1,LEN(N2843))</f>
        <v>space exploration</v>
      </c>
      <c r="S2843" s="10">
        <f>(((J2843/60)/60)/24)+DATE(1970,1,1)+(-5/24)</f>
        <v>41726.504421296297</v>
      </c>
      <c r="T2843" s="10">
        <f>(((I2843/60)/60)/24)+DATE(1970,1,1)+(-5/24)</f>
        <v>41758.504421296297</v>
      </c>
    </row>
    <row r="2844" spans="1:20" ht="43.2" hidden="1" x14ac:dyDescent="0.3">
      <c r="A2844">
        <v>1764</v>
      </c>
      <c r="B2844" s="3" t="s">
        <v>1764</v>
      </c>
      <c r="C2844" s="3" t="s">
        <v>5873</v>
      </c>
      <c r="D2844">
        <v>11000</v>
      </c>
      <c r="E2844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8284</v>
      </c>
      <c r="O2844" s="5">
        <f>((E2844/D2844) *100)</f>
        <v>19.600000000000001</v>
      </c>
      <c r="P2844" s="6">
        <f>IF(L2844 = 0, 0, E2844/L2844)</f>
        <v>55.282051282051285</v>
      </c>
      <c r="Q2844" t="str">
        <f>MID(N2844,1,FIND("/",N2844,1)-1)</f>
        <v>photography</v>
      </c>
      <c r="R2844" t="str">
        <f>MID(N2844,FIND("/",N2844,1)+1,LEN(N2844))</f>
        <v>photobooks</v>
      </c>
      <c r="S2844" s="10">
        <f>(((J2844/60)/60)/24)+DATE(1970,1,1)+(-5/24)</f>
        <v>41825.27753472222</v>
      </c>
      <c r="T2844" s="10">
        <f>(((I2844/60)/60)/24)+DATE(1970,1,1)+(-5/24)</f>
        <v>41854.27753472222</v>
      </c>
    </row>
    <row r="2845" spans="1:20" ht="28.8" hidden="1" x14ac:dyDescent="0.3">
      <c r="A2845">
        <v>3854</v>
      </c>
      <c r="B2845" s="3" t="s">
        <v>3850</v>
      </c>
      <c r="C2845" s="3" t="s">
        <v>7962</v>
      </c>
      <c r="D2845">
        <v>11000</v>
      </c>
      <c r="E2845">
        <v>1788</v>
      </c>
      <c r="F2845" t="s">
        <v>8220</v>
      </c>
      <c r="G2845" t="s">
        <v>8223</v>
      </c>
      <c r="H2845" t="s">
        <v>8245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8270</v>
      </c>
      <c r="O2845" s="5">
        <f>((E2845/D2845) *100)</f>
        <v>16.254545454545454</v>
      </c>
      <c r="P2845" s="6">
        <f>IF(L2845 = 0, 0, E2845/L2845)</f>
        <v>89.4</v>
      </c>
      <c r="Q2845" t="str">
        <f>MID(N2845,1,FIND("/",N2845,1)-1)</f>
        <v>theater</v>
      </c>
      <c r="R2845" t="str">
        <f>MID(N2845,FIND("/",N2845,1)+1,LEN(N2845))</f>
        <v>plays</v>
      </c>
      <c r="S2845" s="10">
        <f>(((J2845/60)/60)/24)+DATE(1970,1,1)+(-5/24)</f>
        <v>42103.67659722222</v>
      </c>
      <c r="T2845" s="10">
        <f>(((I2845/60)/60)/24)+DATE(1970,1,1)+(-5/24)</f>
        <v>42133.67659722222</v>
      </c>
    </row>
    <row r="2846" spans="1:20" ht="43.2" hidden="1" x14ac:dyDescent="0.3">
      <c r="A2846">
        <v>3194</v>
      </c>
      <c r="B2846" s="3" t="s">
        <v>3193</v>
      </c>
      <c r="C2846" s="3" t="s">
        <v>7303</v>
      </c>
      <c r="D2846">
        <v>11000</v>
      </c>
      <c r="E2846">
        <v>0</v>
      </c>
      <c r="F2846" t="s">
        <v>8220</v>
      </c>
      <c r="G2846" t="s">
        <v>8223</v>
      </c>
      <c r="H2846" t="s">
        <v>8245</v>
      </c>
      <c r="I2846">
        <v>1437960598</v>
      </c>
      <c r="J2846">
        <v>1435368598</v>
      </c>
      <c r="K2846" t="b">
        <v>0</v>
      </c>
      <c r="L2846">
        <v>0</v>
      </c>
      <c r="M2846" t="b">
        <v>0</v>
      </c>
      <c r="N2846" t="s">
        <v>8304</v>
      </c>
      <c r="O2846" s="5">
        <f>((E2846/D2846) *100)</f>
        <v>0</v>
      </c>
      <c r="P2846" s="6">
        <f>IF(L2846 = 0, 0, E2846/L2846)</f>
        <v>0</v>
      </c>
      <c r="Q2846" t="str">
        <f>MID(N2846,1,FIND("/",N2846,1)-1)</f>
        <v>theater</v>
      </c>
      <c r="R2846" t="str">
        <f>MID(N2846,FIND("/",N2846,1)+1,LEN(N2846))</f>
        <v>musical</v>
      </c>
      <c r="S2846" s="10">
        <f>(((J2846/60)/60)/24)+DATE(1970,1,1)+(-5/24)</f>
        <v>42181.854143518511</v>
      </c>
      <c r="T2846" s="10">
        <f>(((I2846/60)/60)/24)+DATE(1970,1,1)+(-5/24)</f>
        <v>42211.854143518511</v>
      </c>
    </row>
    <row r="2847" spans="1:20" ht="43.2" hidden="1" x14ac:dyDescent="0.3">
      <c r="A2847">
        <v>51</v>
      </c>
      <c r="B2847" s="3" t="s">
        <v>53</v>
      </c>
      <c r="C2847" s="3" t="s">
        <v>4161</v>
      </c>
      <c r="D2847">
        <v>11000</v>
      </c>
      <c r="E2847">
        <v>14082</v>
      </c>
      <c r="F2847" t="s">
        <v>8218</v>
      </c>
      <c r="G2847" t="s">
        <v>8223</v>
      </c>
      <c r="H2847" t="s">
        <v>8245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8264</v>
      </c>
      <c r="O2847" s="5">
        <f>((E2847/D2847) *100)</f>
        <v>128.0181818181818</v>
      </c>
      <c r="P2847" s="6">
        <f>IF(L2847 = 0, 0, E2847/L2847)</f>
        <v>118.33613445378151</v>
      </c>
      <c r="Q2847" t="str">
        <f>MID(N2847,1,FIND("/",N2847,1)-1)</f>
        <v>film &amp; video</v>
      </c>
      <c r="R2847" t="str">
        <f>MID(N2847,FIND("/",N2847,1)+1,LEN(N2847))</f>
        <v>television</v>
      </c>
      <c r="S2847" s="10">
        <f>(((J2847/60)/60)/24)+DATE(1970,1,1)+(-5/24)</f>
        <v>42196.720335648148</v>
      </c>
      <c r="T2847" s="10">
        <f>(((I2847/60)/60)/24)+DATE(1970,1,1)+(-5/24)</f>
        <v>42226.720335648148</v>
      </c>
    </row>
    <row r="2848" spans="1:20" ht="43.2" hidden="1" x14ac:dyDescent="0.3">
      <c r="A2848">
        <v>2501</v>
      </c>
      <c r="B2848" s="3" t="s">
        <v>2500</v>
      </c>
      <c r="C2848" s="3" t="s">
        <v>6610</v>
      </c>
      <c r="D2848">
        <v>11000</v>
      </c>
      <c r="E2848">
        <v>281</v>
      </c>
      <c r="F2848" t="s">
        <v>8220</v>
      </c>
      <c r="G2848" t="s">
        <v>8228</v>
      </c>
      <c r="H2848" t="s">
        <v>8250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8298</v>
      </c>
      <c r="O2848" s="5">
        <f>((E2848/D2848) *100)</f>
        <v>2.5545454545454547</v>
      </c>
      <c r="P2848" s="6">
        <f>IF(L2848 = 0, 0, E2848/L2848)</f>
        <v>40.142857142857146</v>
      </c>
      <c r="Q2848" t="str">
        <f>MID(N2848,1,FIND("/",N2848,1)-1)</f>
        <v>food</v>
      </c>
      <c r="R2848" t="str">
        <f>MID(N2848,FIND("/",N2848,1)+1,LEN(N2848))</f>
        <v>restaurants</v>
      </c>
      <c r="S2848" s="10">
        <f>(((J2848/60)/60)/24)+DATE(1970,1,1)+(-5/24)</f>
        <v>42244.568333333329</v>
      </c>
      <c r="T2848" s="10">
        <f>(((I2848/60)/60)/24)+DATE(1970,1,1)+(-5/24)</f>
        <v>42274.568333333329</v>
      </c>
    </row>
    <row r="2849" spans="1:20" ht="43.2" hidden="1" x14ac:dyDescent="0.3">
      <c r="A2849">
        <v>1779</v>
      </c>
      <c r="B2849" s="3" t="s">
        <v>1779</v>
      </c>
      <c r="C2849" s="3" t="s">
        <v>5888</v>
      </c>
      <c r="D2849">
        <v>11000</v>
      </c>
      <c r="E2849">
        <v>3986</v>
      </c>
      <c r="F2849" t="s">
        <v>8220</v>
      </c>
      <c r="G2849" t="s">
        <v>8223</v>
      </c>
      <c r="H2849" t="s">
        <v>8245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8284</v>
      </c>
      <c r="O2849" s="5">
        <f>((E2849/D2849) *100)</f>
        <v>36.236363636363642</v>
      </c>
      <c r="P2849" s="6">
        <f>IF(L2849 = 0, 0, E2849/L2849)</f>
        <v>104.89473684210526</v>
      </c>
      <c r="Q2849" t="str">
        <f>MID(N2849,1,FIND("/",N2849,1)-1)</f>
        <v>photography</v>
      </c>
      <c r="R2849" t="str">
        <f>MID(N2849,FIND("/",N2849,1)+1,LEN(N2849))</f>
        <v>photobooks</v>
      </c>
      <c r="S2849" s="10">
        <f>(((J2849/60)/60)/24)+DATE(1970,1,1)+(-5/24)</f>
        <v>42585.483564814807</v>
      </c>
      <c r="T2849" s="10">
        <f>(((I2849/60)/60)/24)+DATE(1970,1,1)+(-5/24)</f>
        <v>42615.483564814807</v>
      </c>
    </row>
    <row r="2850" spans="1:20" ht="43.2" hidden="1" x14ac:dyDescent="0.3">
      <c r="A2850">
        <v>3112</v>
      </c>
      <c r="B2850" s="3" t="s">
        <v>3111</v>
      </c>
      <c r="C2850" s="3" t="s">
        <v>7221</v>
      </c>
      <c r="D2850">
        <v>11000</v>
      </c>
      <c r="E2850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8302</v>
      </c>
      <c r="O2850" s="5">
        <f>((E2850/D2850) *100)</f>
        <v>4.7363636363636363</v>
      </c>
      <c r="P2850" s="6">
        <f>IF(L2850 = 0, 0, E2850/L2850)</f>
        <v>57.888888888888886</v>
      </c>
      <c r="Q2850" t="str">
        <f>MID(N2850,1,FIND("/",N2850,1)-1)</f>
        <v>theater</v>
      </c>
      <c r="R2850" t="str">
        <f>MID(N2850,FIND("/",N2850,1)+1,LEN(N2850))</f>
        <v>spaces</v>
      </c>
      <c r="S2850" s="10">
        <f>(((J2850/60)/60)/24)+DATE(1970,1,1)+(-5/24)</f>
        <v>42614.913587962961</v>
      </c>
      <c r="T2850" s="10">
        <f>(((I2850/60)/60)/24)+DATE(1970,1,1)+(-5/24)</f>
        <v>42674.913587962961</v>
      </c>
    </row>
    <row r="2851" spans="1:20" ht="57.6" hidden="1" x14ac:dyDescent="0.3">
      <c r="A2851">
        <v>2611</v>
      </c>
      <c r="B2851" s="3" t="s">
        <v>2610</v>
      </c>
      <c r="C2851" s="3" t="s">
        <v>6720</v>
      </c>
      <c r="D2851">
        <v>11000</v>
      </c>
      <c r="E2851">
        <v>306970</v>
      </c>
      <c r="F2851" t="s">
        <v>8218</v>
      </c>
      <c r="G2851" t="s">
        <v>8235</v>
      </c>
      <c r="H2851" t="s">
        <v>8248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8300</v>
      </c>
      <c r="O2851" s="5">
        <f>((E2851/D2851) *100)</f>
        <v>2790.6363636363635</v>
      </c>
      <c r="P2851" s="6">
        <f>IF(L2851 = 0, 0, E2851/L2851)</f>
        <v>83.802893802893806</v>
      </c>
      <c r="Q2851" t="str">
        <f>MID(N2851,1,FIND("/",N2851,1)-1)</f>
        <v>technology</v>
      </c>
      <c r="R2851" t="str">
        <f>MID(N2851,FIND("/",N2851,1)+1,LEN(N2851))</f>
        <v>space exploration</v>
      </c>
      <c r="S2851" s="10">
        <f>(((J2851/60)/60)/24)+DATE(1970,1,1)+(-5/24)</f>
        <v>42704.127476851849</v>
      </c>
      <c r="T2851" s="10">
        <f>(((I2851/60)/60)/24)+DATE(1970,1,1)+(-5/24)</f>
        <v>42737.749305555553</v>
      </c>
    </row>
    <row r="2852" spans="1:20" ht="43.2" hidden="1" x14ac:dyDescent="0.3">
      <c r="A2852">
        <v>3983</v>
      </c>
      <c r="B2852" s="3" t="s">
        <v>3978</v>
      </c>
      <c r="C2852" s="3" t="s">
        <v>8088</v>
      </c>
      <c r="D2852">
        <v>11140</v>
      </c>
      <c r="E2852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8270</v>
      </c>
      <c r="O2852" s="5">
        <f>((E2852/D2852) *100)</f>
        <v>34.802513464991023</v>
      </c>
      <c r="P2852" s="6">
        <f>IF(L2852 = 0, 0, E2852/L2852)</f>
        <v>84.282608695652172</v>
      </c>
      <c r="Q2852" t="str">
        <f>MID(N2852,1,FIND("/",N2852,1)-1)</f>
        <v>theater</v>
      </c>
      <c r="R2852" t="str">
        <f>MID(N2852,FIND("/",N2852,1)+1,LEN(N2852))</f>
        <v>plays</v>
      </c>
      <c r="S2852" s="10">
        <f>(((J2852/60)/60)/24)+DATE(1970,1,1)+(-5/24)</f>
        <v>41747.661527777775</v>
      </c>
      <c r="T2852" s="10">
        <f>(((I2852/60)/60)/24)+DATE(1970,1,1)+(-5/24)</f>
        <v>41779.082638888889</v>
      </c>
    </row>
    <row r="2853" spans="1:20" ht="43.2" hidden="1" x14ac:dyDescent="0.3">
      <c r="A2853">
        <v>574</v>
      </c>
      <c r="B2853" s="3" t="s">
        <v>574</v>
      </c>
      <c r="C2853" s="3" t="s">
        <v>4683</v>
      </c>
      <c r="D2853">
        <v>11180</v>
      </c>
      <c r="E2853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8271</v>
      </c>
      <c r="O2853" s="5">
        <f>((E2853/D2853) *100)</f>
        <v>0.7155635062611807</v>
      </c>
      <c r="P2853" s="6">
        <f>IF(L2853 = 0, 0, E2853/L2853)</f>
        <v>20</v>
      </c>
      <c r="Q2853" t="str">
        <f>MID(N2853,1,FIND("/",N2853,1)-1)</f>
        <v>technology</v>
      </c>
      <c r="R2853" t="str">
        <f>MID(N2853,FIND("/",N2853,1)+1,LEN(N2853))</f>
        <v>web</v>
      </c>
      <c r="S2853" s="10">
        <f>(((J2853/60)/60)/24)+DATE(1970,1,1)+(-5/24)</f>
        <v>42632.235034722216</v>
      </c>
      <c r="T2853" s="10">
        <f>(((I2853/60)/60)/24)+DATE(1970,1,1)+(-5/24)</f>
        <v>42662.235034722216</v>
      </c>
    </row>
    <row r="2854" spans="1:20" ht="43.2" hidden="1" x14ac:dyDescent="0.3">
      <c r="A2854">
        <v>2879</v>
      </c>
      <c r="B2854" s="3" t="s">
        <v>2878</v>
      </c>
      <c r="C2854" s="3" t="s">
        <v>6988</v>
      </c>
      <c r="D2854">
        <v>11200</v>
      </c>
      <c r="E285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8270</v>
      </c>
      <c r="O2854" s="5">
        <f>((E2854/D2854) *100)</f>
        <v>0.2589285714285714</v>
      </c>
      <c r="P2854" s="6">
        <f>IF(L2854 = 0, 0, E2854/L2854)</f>
        <v>29</v>
      </c>
      <c r="Q2854" t="str">
        <f>MID(N2854,1,FIND("/",N2854,1)-1)</f>
        <v>theater</v>
      </c>
      <c r="R2854" t="str">
        <f>MID(N2854,FIND("/",N2854,1)+1,LEN(N2854))</f>
        <v>plays</v>
      </c>
      <c r="S2854" s="10">
        <f>(((J2854/60)/60)/24)+DATE(1970,1,1)+(-5/24)</f>
        <v>42359.516909722217</v>
      </c>
      <c r="T2854" s="10">
        <f>(((I2854/60)/60)/24)+DATE(1970,1,1)+(-5/24)</f>
        <v>42389.516909722217</v>
      </c>
    </row>
    <row r="2855" spans="1:20" ht="43.2" hidden="1" x14ac:dyDescent="0.3">
      <c r="A2855">
        <v>349</v>
      </c>
      <c r="B2855" s="3" t="s">
        <v>349</v>
      </c>
      <c r="C2855" s="3" t="s">
        <v>4458</v>
      </c>
      <c r="D2855">
        <v>11260</v>
      </c>
      <c r="E2855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8268</v>
      </c>
      <c r="O2855" s="5">
        <f>((E2855/D2855) *100)</f>
        <v>106.63570159857905</v>
      </c>
      <c r="P2855" s="6">
        <f>IF(L2855 = 0, 0, E2855/L2855)</f>
        <v>71.899281437125751</v>
      </c>
      <c r="Q2855" t="str">
        <f>MID(N2855,1,FIND("/",N2855,1)-1)</f>
        <v>film &amp; video</v>
      </c>
      <c r="R2855" t="str">
        <f>MID(N2855,FIND("/",N2855,1)+1,LEN(N2855))</f>
        <v>documentary</v>
      </c>
      <c r="S2855" s="10">
        <f>(((J2855/60)/60)/24)+DATE(1970,1,1)+(-5/24)</f>
        <v>42760.290601851848</v>
      </c>
      <c r="T2855" s="10">
        <f>(((I2855/60)/60)/24)+DATE(1970,1,1)+(-5/24)</f>
        <v>42790.290601851848</v>
      </c>
    </row>
    <row r="2856" spans="1:20" ht="43.2" hidden="1" x14ac:dyDescent="0.3">
      <c r="A2856">
        <v>2635</v>
      </c>
      <c r="B2856" s="3" t="s">
        <v>2634</v>
      </c>
      <c r="C2856" s="3" t="s">
        <v>6744</v>
      </c>
      <c r="D2856">
        <v>11500</v>
      </c>
      <c r="E2856">
        <v>11500</v>
      </c>
      <c r="F2856" t="s">
        <v>8218</v>
      </c>
      <c r="G2856" t="s">
        <v>8228</v>
      </c>
      <c r="H2856" t="s">
        <v>8250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8300</v>
      </c>
      <c r="O2856" s="5">
        <f>((E2856/D2856) *100)</f>
        <v>100</v>
      </c>
      <c r="P2856" s="6">
        <f>IF(L2856 = 0, 0, E2856/L2856)</f>
        <v>136.9047619047619</v>
      </c>
      <c r="Q2856" t="str">
        <f>MID(N2856,1,FIND("/",N2856,1)-1)</f>
        <v>technology</v>
      </c>
      <c r="R2856" t="str">
        <f>MID(N2856,FIND("/",N2856,1)+1,LEN(N2856))</f>
        <v>space exploration</v>
      </c>
      <c r="S2856" s="10">
        <f>(((J2856/60)/60)/24)+DATE(1970,1,1)+(-5/24)</f>
        <v>42037.742604166669</v>
      </c>
      <c r="T2856" s="10">
        <f>(((I2856/60)/60)/24)+DATE(1970,1,1)+(-5/24)</f>
        <v>42072.700937499998</v>
      </c>
    </row>
    <row r="2857" spans="1:20" ht="43.2" hidden="1" x14ac:dyDescent="0.3">
      <c r="A2857">
        <v>3923</v>
      </c>
      <c r="B2857" s="3" t="s">
        <v>3919</v>
      </c>
      <c r="C2857" s="3" t="s">
        <v>8030</v>
      </c>
      <c r="D2857">
        <v>11500</v>
      </c>
      <c r="E2857">
        <v>1384</v>
      </c>
      <c r="F2857" t="s">
        <v>8220</v>
      </c>
      <c r="G2857" t="s">
        <v>8224</v>
      </c>
      <c r="H2857" t="s">
        <v>8246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8270</v>
      </c>
      <c r="O2857" s="5">
        <f>((E2857/D2857) *100)</f>
        <v>12.034782608695652</v>
      </c>
      <c r="P2857" s="6">
        <f>IF(L2857 = 0, 0, E2857/L2857)</f>
        <v>81.411764705882348</v>
      </c>
      <c r="Q2857" t="str">
        <f>MID(N2857,1,FIND("/",N2857,1)-1)</f>
        <v>theater</v>
      </c>
      <c r="R2857" t="str">
        <f>MID(N2857,FIND("/",N2857,1)+1,LEN(N2857))</f>
        <v>plays</v>
      </c>
      <c r="S2857" s="10">
        <f>(((J2857/60)/60)/24)+DATE(1970,1,1)+(-5/24)</f>
        <v>42075.771655092591</v>
      </c>
      <c r="T2857" s="10">
        <f>(((I2857/60)/60)/24)+DATE(1970,1,1)+(-5/24)</f>
        <v>42103.771655092591</v>
      </c>
    </row>
    <row r="2858" spans="1:20" ht="43.2" hidden="1" x14ac:dyDescent="0.3">
      <c r="A2858">
        <v>1309</v>
      </c>
      <c r="B2858" s="3" t="s">
        <v>1309</v>
      </c>
      <c r="C2858" s="3" t="s">
        <v>5418</v>
      </c>
      <c r="D2858">
        <v>11500</v>
      </c>
      <c r="E2858">
        <v>12879</v>
      </c>
      <c r="F2858" t="s">
        <v>8219</v>
      </c>
      <c r="G2858" t="s">
        <v>8223</v>
      </c>
      <c r="H2858" t="s">
        <v>8245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8272</v>
      </c>
      <c r="O2858" s="5">
        <f>((E2858/D2858) *100)</f>
        <v>111.99130434782609</v>
      </c>
      <c r="P2858" s="6">
        <f>IF(L2858 = 0, 0, E2858/L2858)</f>
        <v>367.97142857142859</v>
      </c>
      <c r="Q2858" t="str">
        <f>MID(N2858,1,FIND("/",N2858,1)-1)</f>
        <v>technology</v>
      </c>
      <c r="R2858" t="str">
        <f>MID(N2858,FIND("/",N2858,1)+1,LEN(N2858))</f>
        <v>wearables</v>
      </c>
      <c r="S2858" s="10">
        <f>(((J2858/60)/60)/24)+DATE(1970,1,1)+(-5/24)</f>
        <v>42257.674398148149</v>
      </c>
      <c r="T2858" s="10">
        <f>(((I2858/60)/60)/24)+DATE(1970,1,1)+(-5/24)</f>
        <v>42292.674398148149</v>
      </c>
    </row>
    <row r="2859" spans="1:20" ht="72" hidden="1" x14ac:dyDescent="0.3">
      <c r="A2859">
        <v>3316</v>
      </c>
      <c r="B2859" s="3" t="s">
        <v>3315</v>
      </c>
      <c r="C2859" s="3" t="s">
        <v>7425</v>
      </c>
      <c r="D2859">
        <v>11737</v>
      </c>
      <c r="E2859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8270</v>
      </c>
      <c r="O2859" s="5">
        <f>((E2859/D2859) *100)</f>
        <v>100.08673425918037</v>
      </c>
      <c r="P2859" s="6">
        <f>IF(L2859 = 0, 0, E2859/L2859)</f>
        <v>93.977440000000001</v>
      </c>
      <c r="Q2859" t="str">
        <f>MID(N2859,1,FIND("/",N2859,1)-1)</f>
        <v>theater</v>
      </c>
      <c r="R2859" t="str">
        <f>MID(N2859,FIND("/",N2859,1)+1,LEN(N2859))</f>
        <v>plays</v>
      </c>
      <c r="S2859" s="10">
        <f>(((J2859/60)/60)/24)+DATE(1970,1,1)+(-5/24)</f>
        <v>41826.662905092591</v>
      </c>
      <c r="T2859" s="10">
        <f>(((I2859/60)/60)/24)+DATE(1970,1,1)+(-5/24)</f>
        <v>41859.370833333334</v>
      </c>
    </row>
    <row r="2860" spans="1:20" ht="57.6" hidden="1" x14ac:dyDescent="0.3">
      <c r="A2860">
        <v>630</v>
      </c>
      <c r="B2860" s="3" t="s">
        <v>630</v>
      </c>
      <c r="C2860" s="3" t="s">
        <v>4739</v>
      </c>
      <c r="D2860">
        <v>11999</v>
      </c>
      <c r="E2860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8271</v>
      </c>
      <c r="O2860" s="5">
        <f>((E2860/D2860) *100)</f>
        <v>8.3340278356529712E-2</v>
      </c>
      <c r="P2860" s="6">
        <f>IF(L2860 = 0, 0, E2860/L2860)</f>
        <v>10</v>
      </c>
      <c r="Q2860" t="str">
        <f>MID(N2860,1,FIND("/",N2860,1)-1)</f>
        <v>technology</v>
      </c>
      <c r="R2860" t="str">
        <f>MID(N2860,FIND("/",N2860,1)+1,LEN(N2860))</f>
        <v>web</v>
      </c>
      <c r="S2860" s="10">
        <f>(((J2860/60)/60)/24)+DATE(1970,1,1)+(-5/24)</f>
        <v>42223.411122685182</v>
      </c>
      <c r="T2860" s="10">
        <f>(((I2860/60)/60)/24)+DATE(1970,1,1)+(-5/24)</f>
        <v>42253.006944444445</v>
      </c>
    </row>
    <row r="2861" spans="1:20" ht="43.2" hidden="1" x14ac:dyDescent="0.3">
      <c r="A2861">
        <v>308</v>
      </c>
      <c r="B2861" s="3" t="s">
        <v>308</v>
      </c>
      <c r="C2861" s="3" t="s">
        <v>4417</v>
      </c>
      <c r="D2861">
        <v>12000</v>
      </c>
      <c r="E2861">
        <v>12668</v>
      </c>
      <c r="F2861" t="s">
        <v>8218</v>
      </c>
      <c r="G2861" t="s">
        <v>8223</v>
      </c>
      <c r="H2861" t="s">
        <v>8245</v>
      </c>
      <c r="I2861">
        <v>1299775210</v>
      </c>
      <c r="J2861">
        <v>1295887210</v>
      </c>
      <c r="K2861" t="b">
        <v>1</v>
      </c>
      <c r="L2861">
        <v>202</v>
      </c>
      <c r="M2861" t="b">
        <v>1</v>
      </c>
      <c r="N2861" t="s">
        <v>8268</v>
      </c>
      <c r="O2861" s="5">
        <f>((E2861/D2861) *100)</f>
        <v>105.56666666666668</v>
      </c>
      <c r="P2861" s="6">
        <f>IF(L2861 = 0, 0, E2861/L2861)</f>
        <v>62.712871287128714</v>
      </c>
      <c r="Q2861" t="str">
        <f>MID(N2861,1,FIND("/",N2861,1)-1)</f>
        <v>film &amp; video</v>
      </c>
      <c r="R2861" t="str">
        <f>MID(N2861,FIND("/",N2861,1)+1,LEN(N2861))</f>
        <v>documentary</v>
      </c>
      <c r="S2861" s="10">
        <f>(((J2861/60)/60)/24)+DATE(1970,1,1)+(-5/24)</f>
        <v>40567.486226851848</v>
      </c>
      <c r="T2861" s="10">
        <f>(((I2861/60)/60)/24)+DATE(1970,1,1)+(-5/24)</f>
        <v>40612.486226851848</v>
      </c>
    </row>
    <row r="2862" spans="1:20" ht="43.2" hidden="1" x14ac:dyDescent="0.3">
      <c r="A2862">
        <v>1243</v>
      </c>
      <c r="B2862" s="3" t="s">
        <v>1243</v>
      </c>
      <c r="C2862" s="3" t="s">
        <v>5352</v>
      </c>
      <c r="D2862">
        <v>12000</v>
      </c>
      <c r="E2862">
        <v>1691</v>
      </c>
      <c r="F2862" t="s">
        <v>8219</v>
      </c>
      <c r="G2862" t="s">
        <v>8223</v>
      </c>
      <c r="H2862" t="s">
        <v>8245</v>
      </c>
      <c r="I2862">
        <v>1310158800</v>
      </c>
      <c r="J2862">
        <v>1304888771</v>
      </c>
      <c r="K2862" t="b">
        <v>0</v>
      </c>
      <c r="L2862">
        <v>38</v>
      </c>
      <c r="M2862" t="b">
        <v>0</v>
      </c>
      <c r="N2862" t="s">
        <v>8285</v>
      </c>
      <c r="O2862" s="5">
        <f>((E2862/D2862) *100)</f>
        <v>14.091666666666667</v>
      </c>
      <c r="P2862" s="6">
        <f>IF(L2862 = 0, 0, E2862/L2862)</f>
        <v>44.5</v>
      </c>
      <c r="Q2862" t="str">
        <f>MID(N2862,1,FIND("/",N2862,1)-1)</f>
        <v>music</v>
      </c>
      <c r="R2862" t="str">
        <f>MID(N2862,FIND("/",N2862,1)+1,LEN(N2862))</f>
        <v>world music</v>
      </c>
      <c r="S2862" s="10">
        <f>(((J2862/60)/60)/24)+DATE(1970,1,1)+(-5/24)</f>
        <v>40671.670960648145</v>
      </c>
      <c r="T2862" s="10">
        <f>(((I2862/60)/60)/24)+DATE(1970,1,1)+(-5/24)</f>
        <v>40732.666666666664</v>
      </c>
    </row>
    <row r="2863" spans="1:20" ht="43.2" hidden="1" x14ac:dyDescent="0.3">
      <c r="A2863">
        <v>1890</v>
      </c>
      <c r="B2863" s="3" t="s">
        <v>1890</v>
      </c>
      <c r="C2863" s="3" t="s">
        <v>5999</v>
      </c>
      <c r="D2863">
        <v>12000</v>
      </c>
      <c r="E2863">
        <v>17350.13</v>
      </c>
      <c r="F2863" t="s">
        <v>8218</v>
      </c>
      <c r="G2863" t="s">
        <v>8223</v>
      </c>
      <c r="H2863" t="s">
        <v>8245</v>
      </c>
      <c r="I2863">
        <v>1355597528</v>
      </c>
      <c r="J2863">
        <v>1353005528</v>
      </c>
      <c r="K2863" t="b">
        <v>0</v>
      </c>
      <c r="L2863">
        <v>246</v>
      </c>
      <c r="M2863" t="b">
        <v>1</v>
      </c>
      <c r="N2863" t="s">
        <v>8278</v>
      </c>
      <c r="O2863" s="5">
        <f>((E2863/D2863) *100)</f>
        <v>144.58441666666667</v>
      </c>
      <c r="P2863" s="6">
        <f>IF(L2863 = 0, 0, E2863/L2863)</f>
        <v>70.5289837398374</v>
      </c>
      <c r="Q2863" t="str">
        <f>MID(N2863,1,FIND("/",N2863,1)-1)</f>
        <v>music</v>
      </c>
      <c r="R2863" t="str">
        <f>MID(N2863,FIND("/",N2863,1)+1,LEN(N2863))</f>
        <v>indie rock</v>
      </c>
      <c r="S2863" s="10">
        <f>(((J2863/60)/60)/24)+DATE(1970,1,1)+(-5/24)</f>
        <v>41228.577870370369</v>
      </c>
      <c r="T2863" s="10">
        <f>(((I2863/60)/60)/24)+DATE(1970,1,1)+(-5/24)</f>
        <v>41258.577870370369</v>
      </c>
    </row>
    <row r="2864" spans="1:20" ht="43.2" hidden="1" x14ac:dyDescent="0.3">
      <c r="A2864">
        <v>2732</v>
      </c>
      <c r="B2864" s="3" t="s">
        <v>2731</v>
      </c>
      <c r="C2864" s="3" t="s">
        <v>6841</v>
      </c>
      <c r="D2864">
        <v>12000</v>
      </c>
      <c r="E2864">
        <v>14190</v>
      </c>
      <c r="F2864" t="s">
        <v>8218</v>
      </c>
      <c r="G2864" t="s">
        <v>8223</v>
      </c>
      <c r="H2864" t="s">
        <v>8245</v>
      </c>
      <c r="I2864">
        <v>1369699200</v>
      </c>
      <c r="J2864">
        <v>1366917828</v>
      </c>
      <c r="K2864" t="b">
        <v>0</v>
      </c>
      <c r="L2864">
        <v>146</v>
      </c>
      <c r="M2864" t="b">
        <v>1</v>
      </c>
      <c r="N2864" t="s">
        <v>8294</v>
      </c>
      <c r="O2864" s="5">
        <f>((E2864/D2864) *100)</f>
        <v>118.25000000000001</v>
      </c>
      <c r="P2864" s="6">
        <f>IF(L2864 = 0, 0, E2864/L2864)</f>
        <v>97.191780821917803</v>
      </c>
      <c r="Q2864" t="str">
        <f>MID(N2864,1,FIND("/",N2864,1)-1)</f>
        <v>technology</v>
      </c>
      <c r="R2864" t="str">
        <f>MID(N2864,FIND("/",N2864,1)+1,LEN(N2864))</f>
        <v>hardware</v>
      </c>
      <c r="S2864" s="10">
        <f>(((J2864/60)/60)/24)+DATE(1970,1,1)+(-5/24)</f>
        <v>41389.599861111106</v>
      </c>
      <c r="T2864" s="10">
        <f>(((I2864/60)/60)/24)+DATE(1970,1,1)+(-5/24)</f>
        <v>41421.791666666664</v>
      </c>
    </row>
    <row r="2865" spans="1:20" ht="43.2" hidden="1" x14ac:dyDescent="0.3">
      <c r="A2865">
        <v>1258</v>
      </c>
      <c r="B2865" s="3" t="s">
        <v>1258</v>
      </c>
      <c r="C2865" s="3" t="s">
        <v>5367</v>
      </c>
      <c r="D2865">
        <v>12000</v>
      </c>
      <c r="E2865">
        <v>25577.56</v>
      </c>
      <c r="F2865" t="s">
        <v>8218</v>
      </c>
      <c r="G2865" t="s">
        <v>8223</v>
      </c>
      <c r="H2865" t="s">
        <v>8245</v>
      </c>
      <c r="I2865">
        <v>1377960012</v>
      </c>
      <c r="J2865">
        <v>1375368012</v>
      </c>
      <c r="K2865" t="b">
        <v>1</v>
      </c>
      <c r="L2865">
        <v>670</v>
      </c>
      <c r="M2865" t="b">
        <v>1</v>
      </c>
      <c r="N2865" t="s">
        <v>8275</v>
      </c>
      <c r="O2865" s="5">
        <f>((E2865/D2865) *100)</f>
        <v>213.14633333333336</v>
      </c>
      <c r="P2865" s="6">
        <f>IF(L2865 = 0, 0, E2865/L2865)</f>
        <v>38.175462686567165</v>
      </c>
      <c r="Q2865" t="str">
        <f>MID(N2865,1,FIND("/",N2865,1)-1)</f>
        <v>music</v>
      </c>
      <c r="R2865" t="str">
        <f>MID(N2865,FIND("/",N2865,1)+1,LEN(N2865))</f>
        <v>rock</v>
      </c>
      <c r="S2865" s="10">
        <f>(((J2865/60)/60)/24)+DATE(1970,1,1)+(-5/24)</f>
        <v>41487.402916666666</v>
      </c>
      <c r="T2865" s="10">
        <f>(((I2865/60)/60)/24)+DATE(1970,1,1)+(-5/24)</f>
        <v>41517.402916666666</v>
      </c>
    </row>
    <row r="2866" spans="1:20" ht="28.8" hidden="1" x14ac:dyDescent="0.3">
      <c r="A2866">
        <v>1268</v>
      </c>
      <c r="B2866" s="3" t="s">
        <v>1268</v>
      </c>
      <c r="C2866" s="3" t="s">
        <v>5377</v>
      </c>
      <c r="D2866">
        <v>12000</v>
      </c>
      <c r="E2866">
        <v>14000</v>
      </c>
      <c r="F2866" t="s">
        <v>8218</v>
      </c>
      <c r="G2866" t="s">
        <v>8223</v>
      </c>
      <c r="H2866" t="s">
        <v>8245</v>
      </c>
      <c r="I2866">
        <v>1379708247</v>
      </c>
      <c r="J2866">
        <v>1377116247</v>
      </c>
      <c r="K2866" t="b">
        <v>1</v>
      </c>
      <c r="L2866">
        <v>182</v>
      </c>
      <c r="M2866" t="b">
        <v>1</v>
      </c>
      <c r="N2866" t="s">
        <v>8275</v>
      </c>
      <c r="O2866" s="5">
        <f>((E2866/D2866) *100)</f>
        <v>116.66666666666667</v>
      </c>
      <c r="P2866" s="6">
        <f>IF(L2866 = 0, 0, E2866/L2866)</f>
        <v>76.92307692307692</v>
      </c>
      <c r="Q2866" t="str">
        <f>MID(N2866,1,FIND("/",N2866,1)-1)</f>
        <v>music</v>
      </c>
      <c r="R2866" t="str">
        <f>MID(N2866,FIND("/",N2866,1)+1,LEN(N2866))</f>
        <v>rock</v>
      </c>
      <c r="S2866" s="10">
        <f>(((J2866/60)/60)/24)+DATE(1970,1,1)+(-5/24)</f>
        <v>41507.637118055551</v>
      </c>
      <c r="T2866" s="10">
        <f>(((I2866/60)/60)/24)+DATE(1970,1,1)+(-5/24)</f>
        <v>41537.637118055551</v>
      </c>
    </row>
    <row r="2867" spans="1:20" ht="43.2" hidden="1" x14ac:dyDescent="0.3">
      <c r="A2867">
        <v>80</v>
      </c>
      <c r="B2867" s="3" t="s">
        <v>82</v>
      </c>
      <c r="C2867" s="3" t="s">
        <v>4190</v>
      </c>
      <c r="D2867">
        <v>12000</v>
      </c>
      <c r="E2867">
        <v>12870</v>
      </c>
      <c r="F2867" t="s">
        <v>8218</v>
      </c>
      <c r="G2867" t="s">
        <v>8223</v>
      </c>
      <c r="H2867" t="s">
        <v>8245</v>
      </c>
      <c r="I2867">
        <v>1386640856</v>
      </c>
      <c r="J2867">
        <v>1383616856</v>
      </c>
      <c r="K2867" t="b">
        <v>0</v>
      </c>
      <c r="L2867">
        <v>47</v>
      </c>
      <c r="M2867" t="b">
        <v>1</v>
      </c>
      <c r="N2867" t="s">
        <v>8265</v>
      </c>
      <c r="O2867" s="5">
        <f>((E2867/D2867) *100)</f>
        <v>107.25</v>
      </c>
      <c r="P2867" s="6">
        <f>IF(L2867 = 0, 0, E2867/L2867)</f>
        <v>273.82978723404256</v>
      </c>
      <c r="Q2867" t="str">
        <f>MID(N2867,1,FIND("/",N2867,1)-1)</f>
        <v>film &amp; video</v>
      </c>
      <c r="R2867" t="str">
        <f>MID(N2867,FIND("/",N2867,1)+1,LEN(N2867))</f>
        <v>shorts</v>
      </c>
      <c r="S2867" s="10">
        <f>(((J2867/60)/60)/24)+DATE(1970,1,1)+(-5/24)</f>
        <v>41582.875648148147</v>
      </c>
      <c r="T2867" s="10">
        <f>(((I2867/60)/60)/24)+DATE(1970,1,1)+(-5/24)</f>
        <v>41617.875648148147</v>
      </c>
    </row>
    <row r="2868" spans="1:20" ht="43.2" hidden="1" x14ac:dyDescent="0.3">
      <c r="A2868">
        <v>16</v>
      </c>
      <c r="B2868" s="3" t="s">
        <v>18</v>
      </c>
      <c r="C2868" s="3" t="s">
        <v>4126</v>
      </c>
      <c r="D2868">
        <v>12000</v>
      </c>
      <c r="E2868">
        <v>12029</v>
      </c>
      <c r="F2868" t="s">
        <v>8218</v>
      </c>
      <c r="G2868" t="s">
        <v>8223</v>
      </c>
      <c r="H2868" t="s">
        <v>8245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8264</v>
      </c>
      <c r="O2868" s="5">
        <f>((E2868/D2868) *100)</f>
        <v>100.24166666666667</v>
      </c>
      <c r="P2868" s="6">
        <f>IF(L2868 = 0, 0, E2868/L2868)</f>
        <v>171.84285714285716</v>
      </c>
      <c r="Q2868" t="str">
        <f>MID(N2868,1,FIND("/",N2868,1)-1)</f>
        <v>film &amp; video</v>
      </c>
      <c r="R2868" t="str">
        <f>MID(N2868,FIND("/",N2868,1)+1,LEN(N2868))</f>
        <v>television</v>
      </c>
      <c r="S2868" s="10">
        <f>(((J2868/60)/60)/24)+DATE(1970,1,1)+(-5/24)</f>
        <v>41760.588090277779</v>
      </c>
      <c r="T2868" s="10">
        <f>(((I2868/60)/60)/24)+DATE(1970,1,1)+(-5/24)</f>
        <v>41806.020833333328</v>
      </c>
    </row>
    <row r="2869" spans="1:20" ht="28.8" hidden="1" x14ac:dyDescent="0.3">
      <c r="A2869">
        <v>428</v>
      </c>
      <c r="B2869" s="3" t="s">
        <v>428</v>
      </c>
      <c r="C2869" s="3" t="s">
        <v>4537</v>
      </c>
      <c r="D2869">
        <v>12000</v>
      </c>
      <c r="E2869">
        <v>676</v>
      </c>
      <c r="F2869" t="s">
        <v>8220</v>
      </c>
      <c r="G2869" t="s">
        <v>8223</v>
      </c>
      <c r="H2869" t="s">
        <v>8245</v>
      </c>
      <c r="I2869">
        <v>1402956000</v>
      </c>
      <c r="J2869">
        <v>1400523845</v>
      </c>
      <c r="K2869" t="b">
        <v>0</v>
      </c>
      <c r="L2869">
        <v>13</v>
      </c>
      <c r="M2869" t="b">
        <v>0</v>
      </c>
      <c r="N2869" t="s">
        <v>8269</v>
      </c>
      <c r="O2869" s="5">
        <f>((E2869/D2869) *100)</f>
        <v>5.6333333333333329</v>
      </c>
      <c r="P2869" s="6">
        <f>IF(L2869 = 0, 0, E2869/L2869)</f>
        <v>52</v>
      </c>
      <c r="Q2869" t="str">
        <f>MID(N2869,1,FIND("/",N2869,1)-1)</f>
        <v>film &amp; video</v>
      </c>
      <c r="R2869" t="str">
        <f>MID(N2869,FIND("/",N2869,1)+1,LEN(N2869))</f>
        <v>animation</v>
      </c>
      <c r="S2869" s="10">
        <f>(((J2869/60)/60)/24)+DATE(1970,1,1)+(-5/24)</f>
        <v>41778.558391203704</v>
      </c>
      <c r="T2869" s="10">
        <f>(((I2869/60)/60)/24)+DATE(1970,1,1)+(-5/24)</f>
        <v>41806.708333333328</v>
      </c>
    </row>
    <row r="2870" spans="1:20" ht="28.8" hidden="1" x14ac:dyDescent="0.3">
      <c r="A2870">
        <v>2337</v>
      </c>
      <c r="B2870" s="3" t="s">
        <v>2337</v>
      </c>
      <c r="C2870" s="3" t="s">
        <v>6446</v>
      </c>
      <c r="D2870">
        <v>12000</v>
      </c>
      <c r="E2870">
        <v>13279</v>
      </c>
      <c r="F2870" t="s">
        <v>8218</v>
      </c>
      <c r="G2870" t="s">
        <v>8223</v>
      </c>
      <c r="H2870" t="s">
        <v>8245</v>
      </c>
      <c r="I2870">
        <v>1403796143</v>
      </c>
      <c r="J2870">
        <v>1401204143</v>
      </c>
      <c r="K2870" t="b">
        <v>1</v>
      </c>
      <c r="L2870">
        <v>179</v>
      </c>
      <c r="M2870" t="b">
        <v>1</v>
      </c>
      <c r="N2870" t="s">
        <v>8297</v>
      </c>
      <c r="O2870" s="5">
        <f>((E2870/D2870) *100)</f>
        <v>110.65833333333333</v>
      </c>
      <c r="P2870" s="6">
        <f>IF(L2870 = 0, 0, E2870/L2870)</f>
        <v>74.184357541899445</v>
      </c>
      <c r="Q2870" t="str">
        <f>MID(N2870,1,FIND("/",N2870,1)-1)</f>
        <v>food</v>
      </c>
      <c r="R2870" t="str">
        <f>MID(N2870,FIND("/",N2870,1)+1,LEN(N2870))</f>
        <v>small batch</v>
      </c>
      <c r="S2870" s="10">
        <f>(((J2870/60)/60)/24)+DATE(1970,1,1)+(-5/24)</f>
        <v>41786.432210648149</v>
      </c>
      <c r="T2870" s="10">
        <f>(((I2870/60)/60)/24)+DATE(1970,1,1)+(-5/24)</f>
        <v>41816.432210648149</v>
      </c>
    </row>
    <row r="2871" spans="1:20" ht="43.2" hidden="1" x14ac:dyDescent="0.3">
      <c r="A2871">
        <v>3677</v>
      </c>
      <c r="B2871" s="3" t="s">
        <v>3673</v>
      </c>
      <c r="C2871" s="3" t="s">
        <v>7786</v>
      </c>
      <c r="D2871">
        <v>12000</v>
      </c>
      <c r="E2871">
        <v>12348.5</v>
      </c>
      <c r="F2871" t="s">
        <v>8218</v>
      </c>
      <c r="G2871" t="s">
        <v>8223</v>
      </c>
      <c r="H2871" t="s">
        <v>8245</v>
      </c>
      <c r="I2871">
        <v>1404359940</v>
      </c>
      <c r="J2871">
        <v>1402580818</v>
      </c>
      <c r="K2871" t="b">
        <v>0</v>
      </c>
      <c r="L2871">
        <v>199</v>
      </c>
      <c r="M2871" t="b">
        <v>1</v>
      </c>
      <c r="N2871" t="s">
        <v>8270</v>
      </c>
      <c r="O2871" s="5">
        <f>((E2871/D2871) *100)</f>
        <v>102.90416666666667</v>
      </c>
      <c r="P2871" s="6">
        <f>IF(L2871 = 0, 0, E2871/L2871)</f>
        <v>62.052763819095475</v>
      </c>
      <c r="Q2871" t="str">
        <f>MID(N2871,1,FIND("/",N2871,1)-1)</f>
        <v>theater</v>
      </c>
      <c r="R2871" t="str">
        <f>MID(N2871,FIND("/",N2871,1)+1,LEN(N2871))</f>
        <v>plays</v>
      </c>
      <c r="S2871" s="10">
        <f>(((J2871/60)/60)/24)+DATE(1970,1,1)+(-5/24)</f>
        <v>41802.365949074068</v>
      </c>
      <c r="T2871" s="10">
        <f>(((I2871/60)/60)/24)+DATE(1970,1,1)+(-5/24)</f>
        <v>41822.957638888889</v>
      </c>
    </row>
    <row r="2872" spans="1:20" ht="57.6" hidden="1" x14ac:dyDescent="0.3">
      <c r="A2872">
        <v>525</v>
      </c>
      <c r="B2872" s="3" t="s">
        <v>525</v>
      </c>
      <c r="C2872" s="3" t="s">
        <v>4634</v>
      </c>
      <c r="D2872">
        <v>12000</v>
      </c>
      <c r="E2872">
        <v>12000</v>
      </c>
      <c r="F2872" t="s">
        <v>8218</v>
      </c>
      <c r="G2872" t="s">
        <v>8223</v>
      </c>
      <c r="H2872" t="s">
        <v>8245</v>
      </c>
      <c r="I2872">
        <v>1410601041</v>
      </c>
      <c r="J2872">
        <v>1406713041</v>
      </c>
      <c r="K2872" t="b">
        <v>0</v>
      </c>
      <c r="L2872">
        <v>12</v>
      </c>
      <c r="M2872" t="b">
        <v>1</v>
      </c>
      <c r="N2872" t="s">
        <v>8270</v>
      </c>
      <c r="O2872" s="5">
        <f>((E2872/D2872) *100)</f>
        <v>100</v>
      </c>
      <c r="P2872" s="6">
        <f>IF(L2872 = 0, 0, E2872/L2872)</f>
        <v>1000</v>
      </c>
      <c r="Q2872" t="str">
        <f>MID(N2872,1,FIND("/",N2872,1)-1)</f>
        <v>theater</v>
      </c>
      <c r="R2872" t="str">
        <f>MID(N2872,FIND("/",N2872,1)+1,LEN(N2872))</f>
        <v>plays</v>
      </c>
      <c r="S2872" s="10">
        <f>(((J2872/60)/60)/24)+DATE(1970,1,1)+(-5/24)</f>
        <v>41850.192604166667</v>
      </c>
      <c r="T2872" s="10">
        <f>(((I2872/60)/60)/24)+DATE(1970,1,1)+(-5/24)</f>
        <v>41895.192604166667</v>
      </c>
    </row>
    <row r="2873" spans="1:20" ht="43.2" hidden="1" x14ac:dyDescent="0.3">
      <c r="A2873">
        <v>2514</v>
      </c>
      <c r="B2873" s="3" t="s">
        <v>2513</v>
      </c>
      <c r="C2873" s="3" t="s">
        <v>6623</v>
      </c>
      <c r="D2873">
        <v>12000</v>
      </c>
      <c r="E2873">
        <v>210</v>
      </c>
      <c r="F2873" t="s">
        <v>8220</v>
      </c>
      <c r="G2873" t="s">
        <v>8223</v>
      </c>
      <c r="H2873" t="s">
        <v>8245</v>
      </c>
      <c r="I2873">
        <v>1408526477</v>
      </c>
      <c r="J2873">
        <v>1407057677</v>
      </c>
      <c r="K2873" t="b">
        <v>0</v>
      </c>
      <c r="L2873">
        <v>4</v>
      </c>
      <c r="M2873" t="b">
        <v>0</v>
      </c>
      <c r="N2873" t="s">
        <v>8298</v>
      </c>
      <c r="O2873" s="5">
        <f>((E2873/D2873) *100)</f>
        <v>1.7500000000000002</v>
      </c>
      <c r="P2873" s="6">
        <f>IF(L2873 = 0, 0, E2873/L2873)</f>
        <v>52.5</v>
      </c>
      <c r="Q2873" t="str">
        <f>MID(N2873,1,FIND("/",N2873,1)-1)</f>
        <v>food</v>
      </c>
      <c r="R2873" t="str">
        <f>MID(N2873,FIND("/",N2873,1)+1,LEN(N2873))</f>
        <v>restaurants</v>
      </c>
      <c r="S2873" s="10">
        <f>(((J2873/60)/60)/24)+DATE(1970,1,1)+(-5/24)</f>
        <v>41854.181446759256</v>
      </c>
      <c r="T2873" s="10">
        <f>(((I2873/60)/60)/24)+DATE(1970,1,1)+(-5/24)</f>
        <v>41871.181446759256</v>
      </c>
    </row>
    <row r="2874" spans="1:20" ht="43.2" hidden="1" x14ac:dyDescent="0.3">
      <c r="A2874">
        <v>1096</v>
      </c>
      <c r="B2874" s="3" t="s">
        <v>1096</v>
      </c>
      <c r="C2874" s="3" t="s">
        <v>5205</v>
      </c>
      <c r="D2874">
        <v>12000</v>
      </c>
      <c r="E2874">
        <v>2152</v>
      </c>
      <c r="F2874" t="s">
        <v>8220</v>
      </c>
      <c r="G2874" t="s">
        <v>8223</v>
      </c>
      <c r="H2874" t="s">
        <v>8245</v>
      </c>
      <c r="I2874">
        <v>1412393400</v>
      </c>
      <c r="J2874">
        <v>1409747154</v>
      </c>
      <c r="K2874" t="b">
        <v>0</v>
      </c>
      <c r="L2874">
        <v>29</v>
      </c>
      <c r="M2874" t="b">
        <v>0</v>
      </c>
      <c r="N2874" t="s">
        <v>8281</v>
      </c>
      <c r="O2874" s="5">
        <f>((E2874/D2874) *100)</f>
        <v>17.933333333333334</v>
      </c>
      <c r="P2874" s="6">
        <f>IF(L2874 = 0, 0, E2874/L2874)</f>
        <v>74.206896551724142</v>
      </c>
      <c r="Q2874" t="str">
        <f>MID(N2874,1,FIND("/",N2874,1)-1)</f>
        <v>games</v>
      </c>
      <c r="R2874" t="str">
        <f>MID(N2874,FIND("/",N2874,1)+1,LEN(N2874))</f>
        <v>video games</v>
      </c>
      <c r="S2874" s="10">
        <f>(((J2874/60)/60)/24)+DATE(1970,1,1)+(-5/24)</f>
        <v>41885.309652777774</v>
      </c>
      <c r="T2874" s="10">
        <f>(((I2874/60)/60)/24)+DATE(1970,1,1)+(-5/24)</f>
        <v>41915.9375</v>
      </c>
    </row>
    <row r="2875" spans="1:20" ht="43.2" hidden="1" x14ac:dyDescent="0.3">
      <c r="A2875">
        <v>3100</v>
      </c>
      <c r="B2875" s="3" t="s">
        <v>3099</v>
      </c>
      <c r="C2875" s="3" t="s">
        <v>7209</v>
      </c>
      <c r="D2875">
        <v>12000</v>
      </c>
      <c r="E2875">
        <v>1827</v>
      </c>
      <c r="F2875" t="s">
        <v>8220</v>
      </c>
      <c r="G2875" t="s">
        <v>8223</v>
      </c>
      <c r="H2875" t="s">
        <v>8245</v>
      </c>
      <c r="I2875">
        <v>1413816975</v>
      </c>
      <c r="J2875">
        <v>1411224975</v>
      </c>
      <c r="K2875" t="b">
        <v>0</v>
      </c>
      <c r="L2875">
        <v>13</v>
      </c>
      <c r="M2875" t="b">
        <v>0</v>
      </c>
      <c r="N2875" t="s">
        <v>8302</v>
      </c>
      <c r="O2875" s="5">
        <f>((E2875/D2875) *100)</f>
        <v>15.225</v>
      </c>
      <c r="P2875" s="6">
        <f>IF(L2875 = 0, 0, E2875/L2875)</f>
        <v>140.53846153846155</v>
      </c>
      <c r="Q2875" t="str">
        <f>MID(N2875,1,FIND("/",N2875,1)-1)</f>
        <v>theater</v>
      </c>
      <c r="R2875" t="str">
        <f>MID(N2875,FIND("/",N2875,1)+1,LEN(N2875))</f>
        <v>spaces</v>
      </c>
      <c r="S2875" s="10">
        <f>(((J2875/60)/60)/24)+DATE(1970,1,1)+(-5/24)</f>
        <v>41902.4140625</v>
      </c>
      <c r="T2875" s="10">
        <f>(((I2875/60)/60)/24)+DATE(1970,1,1)+(-5/24)</f>
        <v>41932.4140625</v>
      </c>
    </row>
    <row r="2876" spans="1:20" ht="43.2" hidden="1" x14ac:dyDescent="0.3">
      <c r="A2876">
        <v>2602</v>
      </c>
      <c r="B2876" s="3" t="s">
        <v>2601</v>
      </c>
      <c r="C2876" s="3" t="s">
        <v>6711</v>
      </c>
      <c r="D2876">
        <v>12000</v>
      </c>
      <c r="E2876">
        <v>39131</v>
      </c>
      <c r="F2876" t="s">
        <v>8218</v>
      </c>
      <c r="G2876" t="s">
        <v>8223</v>
      </c>
      <c r="H2876" t="s">
        <v>8245</v>
      </c>
      <c r="I2876">
        <v>1415827200</v>
      </c>
      <c r="J2876">
        <v>1412358968</v>
      </c>
      <c r="K2876" t="b">
        <v>1</v>
      </c>
      <c r="L2876">
        <v>489</v>
      </c>
      <c r="M2876" t="b">
        <v>1</v>
      </c>
      <c r="N2876" t="s">
        <v>8300</v>
      </c>
      <c r="O2876" s="5">
        <f>((E2876/D2876) *100)</f>
        <v>326.0916666666667</v>
      </c>
      <c r="P2876" s="6">
        <f>IF(L2876 = 0, 0, E2876/L2876)</f>
        <v>80.022494887525568</v>
      </c>
      <c r="Q2876" t="str">
        <f>MID(N2876,1,FIND("/",N2876,1)-1)</f>
        <v>technology</v>
      </c>
      <c r="R2876" t="str">
        <f>MID(N2876,FIND("/",N2876,1)+1,LEN(N2876))</f>
        <v>space exploration</v>
      </c>
      <c r="S2876" s="10">
        <f>(((J2876/60)/60)/24)+DATE(1970,1,1)+(-5/24)</f>
        <v>41915.538981481477</v>
      </c>
      <c r="T2876" s="10">
        <f>(((I2876/60)/60)/24)+DATE(1970,1,1)+(-5/24)</f>
        <v>41955.680555555555</v>
      </c>
    </row>
    <row r="2877" spans="1:20" ht="43.2" hidden="1" x14ac:dyDescent="0.3">
      <c r="A2877">
        <v>2723</v>
      </c>
      <c r="B2877" s="3" t="s">
        <v>2722</v>
      </c>
      <c r="C2877" s="3" t="s">
        <v>6832</v>
      </c>
      <c r="D2877">
        <v>12000</v>
      </c>
      <c r="E2877">
        <v>16806</v>
      </c>
      <c r="F2877" t="s">
        <v>8218</v>
      </c>
      <c r="G2877" t="s">
        <v>8223</v>
      </c>
      <c r="H2877" t="s">
        <v>8245</v>
      </c>
      <c r="I2877">
        <v>1420060088</v>
      </c>
      <c r="J2877">
        <v>1414872488</v>
      </c>
      <c r="K2877" t="b">
        <v>0</v>
      </c>
      <c r="L2877">
        <v>176</v>
      </c>
      <c r="M2877" t="b">
        <v>1</v>
      </c>
      <c r="N2877" t="s">
        <v>8294</v>
      </c>
      <c r="O2877" s="5">
        <f>((E2877/D2877) *100)</f>
        <v>140.05000000000001</v>
      </c>
      <c r="P2877" s="6">
        <f>IF(L2877 = 0, 0, E2877/L2877)</f>
        <v>95.48863636363636</v>
      </c>
      <c r="Q2877" t="str">
        <f>MID(N2877,1,FIND("/",N2877,1)-1)</f>
        <v>technology</v>
      </c>
      <c r="R2877" t="str">
        <f>MID(N2877,FIND("/",N2877,1)+1,LEN(N2877))</f>
        <v>hardware</v>
      </c>
      <c r="S2877" s="10">
        <f>(((J2877/60)/60)/24)+DATE(1970,1,1)+(-5/24)</f>
        <v>41944.630648148144</v>
      </c>
      <c r="T2877" s="10">
        <f>(((I2877/60)/60)/24)+DATE(1970,1,1)+(-5/24)</f>
        <v>42004.672314814808</v>
      </c>
    </row>
    <row r="2878" spans="1:20" ht="28.8" hidden="1" x14ac:dyDescent="0.3">
      <c r="A2878">
        <v>579</v>
      </c>
      <c r="B2878" s="3" t="s">
        <v>579</v>
      </c>
      <c r="C2878" s="3" t="s">
        <v>4688</v>
      </c>
      <c r="D2878">
        <v>12000</v>
      </c>
      <c r="E2878">
        <v>175</v>
      </c>
      <c r="F2878" t="s">
        <v>8220</v>
      </c>
      <c r="G2878" t="s">
        <v>8223</v>
      </c>
      <c r="H2878" t="s">
        <v>8245</v>
      </c>
      <c r="I2878">
        <v>1419539223</v>
      </c>
      <c r="J2878">
        <v>1416947223</v>
      </c>
      <c r="K2878" t="b">
        <v>0</v>
      </c>
      <c r="L2878">
        <v>5</v>
      </c>
      <c r="M2878" t="b">
        <v>0</v>
      </c>
      <c r="N2878" t="s">
        <v>8271</v>
      </c>
      <c r="O2878" s="5">
        <f>((E2878/D2878) *100)</f>
        <v>1.4583333333333333</v>
      </c>
      <c r="P2878" s="6">
        <f>IF(L2878 = 0, 0, E2878/L2878)</f>
        <v>35</v>
      </c>
      <c r="Q2878" t="str">
        <f>MID(N2878,1,FIND("/",N2878,1)-1)</f>
        <v>technology</v>
      </c>
      <c r="R2878" t="str">
        <f>MID(N2878,FIND("/",N2878,1)+1,LEN(N2878))</f>
        <v>web</v>
      </c>
      <c r="S2878" s="10">
        <f>(((J2878/60)/60)/24)+DATE(1970,1,1)+(-5/24)</f>
        <v>41968.643784722219</v>
      </c>
      <c r="T2878" s="10">
        <f>(((I2878/60)/60)/24)+DATE(1970,1,1)+(-5/24)</f>
        <v>41998.643784722219</v>
      </c>
    </row>
    <row r="2879" spans="1:20" ht="43.2" hidden="1" x14ac:dyDescent="0.3">
      <c r="A2879">
        <v>3218</v>
      </c>
      <c r="B2879" s="3" t="s">
        <v>3217</v>
      </c>
      <c r="C2879" s="3" t="s">
        <v>7327</v>
      </c>
      <c r="D2879">
        <v>12000</v>
      </c>
      <c r="E2879">
        <v>12252</v>
      </c>
      <c r="F2879" t="s">
        <v>8218</v>
      </c>
      <c r="G2879" t="s">
        <v>8224</v>
      </c>
      <c r="H2879" t="s">
        <v>8246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8270</v>
      </c>
      <c r="O2879" s="5">
        <f>((E2879/D2879) *100)</f>
        <v>102.1</v>
      </c>
      <c r="P2879" s="6">
        <f>IF(L2879 = 0, 0, E2879/L2879)</f>
        <v>66.586956521739125</v>
      </c>
      <c r="Q2879" t="str">
        <f>MID(N2879,1,FIND("/",N2879,1)-1)</f>
        <v>theater</v>
      </c>
      <c r="R2879" t="str">
        <f>MID(N2879,FIND("/",N2879,1)+1,LEN(N2879))</f>
        <v>plays</v>
      </c>
      <c r="S2879" s="10">
        <f>(((J2879/60)/60)/24)+DATE(1970,1,1)+(-5/24)</f>
        <v>41970.793819444443</v>
      </c>
      <c r="T2879" s="10">
        <f>(((I2879/60)/60)/24)+DATE(1970,1,1)+(-5/24)</f>
        <v>42003.791666666664</v>
      </c>
    </row>
    <row r="2880" spans="1:20" ht="43.2" hidden="1" x14ac:dyDescent="0.3">
      <c r="A2880">
        <v>1814</v>
      </c>
      <c r="B2880" s="3" t="s">
        <v>1814</v>
      </c>
      <c r="C2880" s="3" t="s">
        <v>5923</v>
      </c>
      <c r="D2880">
        <v>12000</v>
      </c>
      <c r="E2880">
        <v>5902</v>
      </c>
      <c r="F2880" t="s">
        <v>8220</v>
      </c>
      <c r="G2880" t="s">
        <v>8224</v>
      </c>
      <c r="H2880" t="s">
        <v>8246</v>
      </c>
      <c r="I2880">
        <v>1425108736</v>
      </c>
      <c r="J2880">
        <v>1422516736</v>
      </c>
      <c r="K2880" t="b">
        <v>0</v>
      </c>
      <c r="L2880">
        <v>140</v>
      </c>
      <c r="M2880" t="b">
        <v>0</v>
      </c>
      <c r="N2880" t="s">
        <v>8284</v>
      </c>
      <c r="O2880" s="5">
        <f>((E2880/D2880) *100)</f>
        <v>49.183333333333337</v>
      </c>
      <c r="P2880" s="6">
        <f>IF(L2880 = 0, 0, E2880/L2880)</f>
        <v>42.157142857142858</v>
      </c>
      <c r="Q2880" t="str">
        <f>MID(N2880,1,FIND("/",N2880,1)-1)</f>
        <v>photography</v>
      </c>
      <c r="R2880" t="str">
        <f>MID(N2880,FIND("/",N2880,1)+1,LEN(N2880))</f>
        <v>photobooks</v>
      </c>
      <c r="S2880" s="10">
        <f>(((J2880/60)/60)/24)+DATE(1970,1,1)+(-5/24)</f>
        <v>42033.105740740742</v>
      </c>
      <c r="T2880" s="10">
        <f>(((I2880/60)/60)/24)+DATE(1970,1,1)+(-5/24)</f>
        <v>42063.105740740742</v>
      </c>
    </row>
    <row r="2881" spans="1:20" ht="28.8" hidden="1" x14ac:dyDescent="0.3">
      <c r="A2881">
        <v>3248</v>
      </c>
      <c r="B2881" s="3" t="s">
        <v>3247</v>
      </c>
      <c r="C2881" s="3" t="s">
        <v>7357</v>
      </c>
      <c r="D2881">
        <v>12000</v>
      </c>
      <c r="E2881">
        <v>12095</v>
      </c>
      <c r="F2881" t="s">
        <v>8218</v>
      </c>
      <c r="G2881" t="s">
        <v>8223</v>
      </c>
      <c r="H2881" t="s">
        <v>8245</v>
      </c>
      <c r="I2881">
        <v>1428178757</v>
      </c>
      <c r="J2881">
        <v>1425590357</v>
      </c>
      <c r="K2881" t="b">
        <v>1</v>
      </c>
      <c r="L2881">
        <v>200</v>
      </c>
      <c r="M2881" t="b">
        <v>1</v>
      </c>
      <c r="N2881" t="s">
        <v>8270</v>
      </c>
      <c r="O2881" s="5">
        <f>((E2881/D2881) *100)</f>
        <v>100.79166666666666</v>
      </c>
      <c r="P2881" s="6">
        <f>IF(L2881 = 0, 0, E2881/L2881)</f>
        <v>60.475000000000001</v>
      </c>
      <c r="Q2881" t="str">
        <f>MID(N2881,1,FIND("/",N2881,1)-1)</f>
        <v>theater</v>
      </c>
      <c r="R2881" t="str">
        <f>MID(N2881,FIND("/",N2881,1)+1,LEN(N2881))</f>
        <v>plays</v>
      </c>
      <c r="S2881" s="10">
        <f>(((J2881/60)/60)/24)+DATE(1970,1,1)+(-5/24)</f>
        <v>42068.68005787037</v>
      </c>
      <c r="T2881" s="10">
        <f>(((I2881/60)/60)/24)+DATE(1970,1,1)+(-5/24)</f>
        <v>42098.638391203705</v>
      </c>
    </row>
    <row r="2882" spans="1:20" ht="43.2" hidden="1" x14ac:dyDescent="0.3">
      <c r="A2882">
        <v>664</v>
      </c>
      <c r="B2882" s="3" t="s">
        <v>664</v>
      </c>
      <c r="C2882" s="3" t="s">
        <v>4773</v>
      </c>
      <c r="D2882">
        <v>12000</v>
      </c>
      <c r="E2882">
        <v>904</v>
      </c>
      <c r="F2882" t="s">
        <v>8220</v>
      </c>
      <c r="G2882" t="s">
        <v>8223</v>
      </c>
      <c r="H2882" t="s">
        <v>8245</v>
      </c>
      <c r="I2882">
        <v>1428940775</v>
      </c>
      <c r="J2882">
        <v>1426348775</v>
      </c>
      <c r="K2882" t="b">
        <v>0</v>
      </c>
      <c r="L2882">
        <v>29</v>
      </c>
      <c r="M2882" t="b">
        <v>0</v>
      </c>
      <c r="N2882" t="s">
        <v>8272</v>
      </c>
      <c r="O2882" s="5">
        <f>((E2882/D2882) *100)</f>
        <v>7.5333333333333332</v>
      </c>
      <c r="P2882" s="6">
        <f>IF(L2882 = 0, 0, E2882/L2882)</f>
        <v>31.172413793103448</v>
      </c>
      <c r="Q2882" t="str">
        <f>MID(N2882,1,FIND("/",N2882,1)-1)</f>
        <v>technology</v>
      </c>
      <c r="R2882" t="str">
        <f>MID(N2882,FIND("/",N2882,1)+1,LEN(N2882))</f>
        <v>wearables</v>
      </c>
      <c r="S2882" s="10">
        <f>(((J2882/60)/60)/24)+DATE(1970,1,1)+(-5/24)</f>
        <v>42077.458043981482</v>
      </c>
      <c r="T2882" s="10">
        <f>(((I2882/60)/60)/24)+DATE(1970,1,1)+(-5/24)</f>
        <v>42107.458043981482</v>
      </c>
    </row>
    <row r="2883" spans="1:20" ht="43.2" hidden="1" x14ac:dyDescent="0.3">
      <c r="A2883">
        <v>3071</v>
      </c>
      <c r="B2883" s="3" t="s">
        <v>3070</v>
      </c>
      <c r="C2883" s="3" t="s">
        <v>7180</v>
      </c>
      <c r="D2883">
        <v>12000</v>
      </c>
      <c r="E2883">
        <v>7173</v>
      </c>
      <c r="F2883" t="s">
        <v>8220</v>
      </c>
      <c r="G2883" t="s">
        <v>8223</v>
      </c>
      <c r="H2883" t="s">
        <v>8245</v>
      </c>
      <c r="I2883">
        <v>1429595940</v>
      </c>
      <c r="J2883">
        <v>1428082481</v>
      </c>
      <c r="K2883" t="b">
        <v>0</v>
      </c>
      <c r="L2883">
        <v>117</v>
      </c>
      <c r="M2883" t="b">
        <v>0</v>
      </c>
      <c r="N2883" t="s">
        <v>8302</v>
      </c>
      <c r="O2883" s="5">
        <f>((E2883/D2883) *100)</f>
        <v>59.774999999999999</v>
      </c>
      <c r="P2883" s="6">
        <f>IF(L2883 = 0, 0, E2883/L2883)</f>
        <v>61.307692307692307</v>
      </c>
      <c r="Q2883" t="str">
        <f>MID(N2883,1,FIND("/",N2883,1)-1)</f>
        <v>theater</v>
      </c>
      <c r="R2883" t="str">
        <f>MID(N2883,FIND("/",N2883,1)+1,LEN(N2883))</f>
        <v>spaces</v>
      </c>
      <c r="S2883" s="10">
        <f>(((J2883/60)/60)/24)+DATE(1970,1,1)+(-5/24)</f>
        <v>42097.524085648147</v>
      </c>
      <c r="T2883" s="10">
        <f>(((I2883/60)/60)/24)+DATE(1970,1,1)+(-5/24)</f>
        <v>42115.040972222218</v>
      </c>
    </row>
    <row r="2884" spans="1:20" hidden="1" x14ac:dyDescent="0.3">
      <c r="A2884">
        <v>2402</v>
      </c>
      <c r="B2884" s="3" t="s">
        <v>2402</v>
      </c>
      <c r="C2884" s="3" t="s">
        <v>6511</v>
      </c>
      <c r="D2884">
        <v>12000</v>
      </c>
      <c r="E2884">
        <v>52</v>
      </c>
      <c r="F2884" t="s">
        <v>8220</v>
      </c>
      <c r="G2884" t="s">
        <v>8223</v>
      </c>
      <c r="H2884" t="s">
        <v>8245</v>
      </c>
      <c r="I2884">
        <v>1431533931</v>
      </c>
      <c r="J2884">
        <v>1428941931</v>
      </c>
      <c r="K2884" t="b">
        <v>0</v>
      </c>
      <c r="L2884">
        <v>1</v>
      </c>
      <c r="M2884" t="b">
        <v>0</v>
      </c>
      <c r="N2884" t="s">
        <v>8283</v>
      </c>
      <c r="O2884" s="5">
        <f>((E2884/D2884) *100)</f>
        <v>0.43333333333333329</v>
      </c>
      <c r="P2884" s="6">
        <f>IF(L2884 = 0, 0, E2884/L2884)</f>
        <v>52</v>
      </c>
      <c r="Q2884" t="str">
        <f>MID(N2884,1,FIND("/",N2884,1)-1)</f>
        <v>food</v>
      </c>
      <c r="R2884" t="str">
        <f>MID(N2884,FIND("/",N2884,1)+1,LEN(N2884))</f>
        <v>food trucks</v>
      </c>
      <c r="S2884" s="10">
        <f>(((J2884/60)/60)/24)+DATE(1970,1,1)+(-5/24)</f>
        <v>42107.47142361111</v>
      </c>
      <c r="T2884" s="10">
        <f>(((I2884/60)/60)/24)+DATE(1970,1,1)+(-5/24)</f>
        <v>42137.47142361111</v>
      </c>
    </row>
    <row r="2885" spans="1:20" ht="43.2" hidden="1" x14ac:dyDescent="0.3">
      <c r="A2885">
        <v>141</v>
      </c>
      <c r="B2885" s="3" t="s">
        <v>142</v>
      </c>
      <c r="C2885" s="3" t="s">
        <v>4250</v>
      </c>
      <c r="D2885">
        <v>12000</v>
      </c>
      <c r="E2885">
        <v>1293</v>
      </c>
      <c r="F2885" t="s">
        <v>8219</v>
      </c>
      <c r="G2885" t="s">
        <v>8223</v>
      </c>
      <c r="H2885" t="s">
        <v>8245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8266</v>
      </c>
      <c r="O2885" s="5">
        <f>((E2885/D2885) *100)</f>
        <v>10.775</v>
      </c>
      <c r="P2885" s="6">
        <f>IF(L2885 = 0, 0, E2885/L2885)</f>
        <v>46.178571428571431</v>
      </c>
      <c r="Q2885" t="str">
        <f>MID(N2885,1,FIND("/",N2885,1)-1)</f>
        <v>film &amp; video</v>
      </c>
      <c r="R2885" t="str">
        <f>MID(N2885,FIND("/",N2885,1)+1,LEN(N2885))</f>
        <v>science fiction</v>
      </c>
      <c r="S2885" s="10">
        <f>(((J2885/60)/60)/24)+DATE(1970,1,1)+(-5/24)</f>
        <v>42109.944710648146</v>
      </c>
      <c r="T2885" s="10">
        <f>(((I2885/60)/60)/24)+DATE(1970,1,1)+(-5/24)</f>
        <v>42154.944710648146</v>
      </c>
    </row>
    <row r="2886" spans="1:20" ht="43.2" hidden="1" x14ac:dyDescent="0.3">
      <c r="A2886">
        <v>360</v>
      </c>
      <c r="B2886" s="3" t="s">
        <v>360</v>
      </c>
      <c r="C2886" s="3" t="s">
        <v>4469</v>
      </c>
      <c r="D2886">
        <v>12000</v>
      </c>
      <c r="E2886">
        <v>12165</v>
      </c>
      <c r="F2886" t="s">
        <v>8218</v>
      </c>
      <c r="G2886" t="s">
        <v>8223</v>
      </c>
      <c r="H2886" t="s">
        <v>8245</v>
      </c>
      <c r="I2886">
        <v>1437621060</v>
      </c>
      <c r="J2886">
        <v>1433799180</v>
      </c>
      <c r="K2886" t="b">
        <v>0</v>
      </c>
      <c r="L2886">
        <v>87</v>
      </c>
      <c r="M2886" t="b">
        <v>1</v>
      </c>
      <c r="N2886" t="s">
        <v>8268</v>
      </c>
      <c r="O2886" s="5">
        <f>((E2886/D2886) *100)</f>
        <v>101.375</v>
      </c>
      <c r="P2886" s="6">
        <f>IF(L2886 = 0, 0, E2886/L2886)</f>
        <v>139.82758620689654</v>
      </c>
      <c r="Q2886" t="str">
        <f>MID(N2886,1,FIND("/",N2886,1)-1)</f>
        <v>film &amp; video</v>
      </c>
      <c r="R2886" t="str">
        <f>MID(N2886,FIND("/",N2886,1)+1,LEN(N2886))</f>
        <v>documentary</v>
      </c>
      <c r="S2886" s="10">
        <f>(((J2886/60)/60)/24)+DATE(1970,1,1)+(-5/24)</f>
        <v>42163.689583333333</v>
      </c>
      <c r="T2886" s="10">
        <f>(((I2886/60)/60)/24)+DATE(1970,1,1)+(-5/24)</f>
        <v>42207.924305555549</v>
      </c>
    </row>
    <row r="2887" spans="1:20" ht="43.2" hidden="1" x14ac:dyDescent="0.3">
      <c r="A2887">
        <v>654</v>
      </c>
      <c r="B2887" s="3" t="s">
        <v>654</v>
      </c>
      <c r="C2887" s="3" t="s">
        <v>4763</v>
      </c>
      <c r="D2887">
        <v>12000</v>
      </c>
      <c r="E2887">
        <v>32075</v>
      </c>
      <c r="F2887" t="s">
        <v>8218</v>
      </c>
      <c r="G2887" t="s">
        <v>8223</v>
      </c>
      <c r="H2887" t="s">
        <v>8245</v>
      </c>
      <c r="I2887">
        <v>1436396313</v>
      </c>
      <c r="J2887">
        <v>1433804313</v>
      </c>
      <c r="K2887" t="b">
        <v>0</v>
      </c>
      <c r="L2887">
        <v>1013</v>
      </c>
      <c r="M2887" t="b">
        <v>1</v>
      </c>
      <c r="N2887" t="s">
        <v>8272</v>
      </c>
      <c r="O2887" s="5">
        <f>((E2887/D2887) *100)</f>
        <v>267.29166666666669</v>
      </c>
      <c r="P2887" s="6">
        <f>IF(L2887 = 0, 0, E2887/L2887)</f>
        <v>31.663376110562684</v>
      </c>
      <c r="Q2887" t="str">
        <f>MID(N2887,1,FIND("/",N2887,1)-1)</f>
        <v>technology</v>
      </c>
      <c r="R2887" t="str">
        <f>MID(N2887,FIND("/",N2887,1)+1,LEN(N2887))</f>
        <v>wearables</v>
      </c>
      <c r="S2887" s="10">
        <f>(((J2887/60)/60)/24)+DATE(1970,1,1)+(-5/24)</f>
        <v>42163.748993055553</v>
      </c>
      <c r="T2887" s="10">
        <f>(((I2887/60)/60)/24)+DATE(1970,1,1)+(-5/24)</f>
        <v>42193.748993055553</v>
      </c>
    </row>
    <row r="2888" spans="1:20" ht="43.2" hidden="1" x14ac:dyDescent="0.3">
      <c r="A2888">
        <v>2880</v>
      </c>
      <c r="B2888" s="3" t="s">
        <v>2879</v>
      </c>
      <c r="C2888" s="3" t="s">
        <v>6989</v>
      </c>
      <c r="D2888">
        <v>12000</v>
      </c>
      <c r="E2888">
        <v>2800</v>
      </c>
      <c r="F2888" t="s">
        <v>8220</v>
      </c>
      <c r="G2888" t="s">
        <v>8223</v>
      </c>
      <c r="H2888" t="s">
        <v>8245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t="s">
        <v>8270</v>
      </c>
      <c r="O2888" s="5">
        <f>((E2888/D2888) *100)</f>
        <v>23.333333333333332</v>
      </c>
      <c r="P2888" s="6">
        <f>IF(L2888 = 0, 0, E2888/L2888)</f>
        <v>96.551724137931032</v>
      </c>
      <c r="Q2888" t="str">
        <f>MID(N2888,1,FIND("/",N2888,1)-1)</f>
        <v>theater</v>
      </c>
      <c r="R2888" t="str">
        <f>MID(N2888,FIND("/",N2888,1)+1,LEN(N2888))</f>
        <v>plays</v>
      </c>
      <c r="S2888" s="10">
        <f>(((J2888/60)/60)/24)+DATE(1970,1,1)+(-5/24)</f>
        <v>42192.69736111111</v>
      </c>
      <c r="T2888" s="10">
        <f>(((I2888/60)/60)/24)+DATE(1970,1,1)+(-5/24)</f>
        <v>42236.503472222219</v>
      </c>
    </row>
    <row r="2889" spans="1:20" ht="57.6" hidden="1" x14ac:dyDescent="0.3">
      <c r="A2889">
        <v>1536</v>
      </c>
      <c r="B2889" s="3" t="s">
        <v>1536</v>
      </c>
      <c r="C2889" s="3" t="s">
        <v>5645</v>
      </c>
      <c r="D2889">
        <v>12000</v>
      </c>
      <c r="E2889">
        <v>30037.01</v>
      </c>
      <c r="F2889" t="s">
        <v>8218</v>
      </c>
      <c r="G2889" t="s">
        <v>8223</v>
      </c>
      <c r="H2889" t="s">
        <v>8245</v>
      </c>
      <c r="I2889">
        <v>1440702910</v>
      </c>
      <c r="J2889">
        <v>1438110910</v>
      </c>
      <c r="K2889" t="b">
        <v>1</v>
      </c>
      <c r="L2889">
        <v>455</v>
      </c>
      <c r="M2889" t="b">
        <v>1</v>
      </c>
      <c r="N2889" t="s">
        <v>8284</v>
      </c>
      <c r="O2889" s="5">
        <f>((E2889/D2889) *100)</f>
        <v>250.30841666666666</v>
      </c>
      <c r="P2889" s="6">
        <f>IF(L2889 = 0, 0, E2889/L2889)</f>
        <v>66.015406593406595</v>
      </c>
      <c r="Q2889" t="str">
        <f>MID(N2889,1,FIND("/",N2889,1)-1)</f>
        <v>photography</v>
      </c>
      <c r="R2889" t="str">
        <f>MID(N2889,FIND("/",N2889,1)+1,LEN(N2889))</f>
        <v>photobooks</v>
      </c>
      <c r="S2889" s="10">
        <f>(((J2889/60)/60)/24)+DATE(1970,1,1)+(-5/24)</f>
        <v>42213.593865740739</v>
      </c>
      <c r="T2889" s="10">
        <f>(((I2889/60)/60)/24)+DATE(1970,1,1)+(-5/24)</f>
        <v>42243.593865740739</v>
      </c>
    </row>
    <row r="2890" spans="1:20" ht="43.2" hidden="1" x14ac:dyDescent="0.3">
      <c r="A2890">
        <v>210</v>
      </c>
      <c r="B2890" s="3" t="s">
        <v>211</v>
      </c>
      <c r="C2890" s="3" t="s">
        <v>4319</v>
      </c>
      <c r="D2890">
        <v>12000</v>
      </c>
      <c r="E2890">
        <v>3030</v>
      </c>
      <c r="F2890" t="s">
        <v>8220</v>
      </c>
      <c r="G2890" t="s">
        <v>8223</v>
      </c>
      <c r="H2890" t="s">
        <v>8245</v>
      </c>
      <c r="I2890">
        <v>1443675600</v>
      </c>
      <c r="J2890">
        <v>1441157592</v>
      </c>
      <c r="K2890" t="b">
        <v>0</v>
      </c>
      <c r="L2890">
        <v>33</v>
      </c>
      <c r="M2890" t="b">
        <v>0</v>
      </c>
      <c r="N2890" t="s">
        <v>8267</v>
      </c>
      <c r="O2890" s="5">
        <f>((E2890/D2890) *100)</f>
        <v>25.25</v>
      </c>
      <c r="P2890" s="6">
        <f>IF(L2890 = 0, 0, E2890/L2890)</f>
        <v>91.818181818181813</v>
      </c>
      <c r="Q2890" t="str">
        <f>MID(N2890,1,FIND("/",N2890,1)-1)</f>
        <v>film &amp; video</v>
      </c>
      <c r="R2890" t="str">
        <f>MID(N2890,FIND("/",N2890,1)+1,LEN(N2890))</f>
        <v>drama</v>
      </c>
      <c r="S2890" s="10">
        <f>(((J2890/60)/60)/24)+DATE(1970,1,1)+(-5/24)</f>
        <v>42248.856388888882</v>
      </c>
      <c r="T2890" s="10">
        <f>(((I2890/60)/60)/24)+DATE(1970,1,1)+(-5/24)</f>
        <v>42277.999999999993</v>
      </c>
    </row>
    <row r="2891" spans="1:20" ht="43.2" hidden="1" x14ac:dyDescent="0.3">
      <c r="A2891">
        <v>2897</v>
      </c>
      <c r="B2891" s="3" t="s">
        <v>2896</v>
      </c>
      <c r="C2891" s="3" t="s">
        <v>7006</v>
      </c>
      <c r="D2891">
        <v>12000</v>
      </c>
      <c r="E2891">
        <v>550</v>
      </c>
      <c r="F2891" t="s">
        <v>8220</v>
      </c>
      <c r="G2891" t="s">
        <v>8223</v>
      </c>
      <c r="H2891" t="s">
        <v>8245</v>
      </c>
      <c r="I2891">
        <v>1444577345</v>
      </c>
      <c r="J2891">
        <v>1441985458</v>
      </c>
      <c r="K2891" t="b">
        <v>0</v>
      </c>
      <c r="L2891">
        <v>3</v>
      </c>
      <c r="M2891" t="b">
        <v>0</v>
      </c>
      <c r="N2891" t="s">
        <v>8270</v>
      </c>
      <c r="O2891" s="5">
        <f>((E2891/D2891) *100)</f>
        <v>4.583333333333333</v>
      </c>
      <c r="P2891" s="6">
        <f>IF(L2891 = 0, 0, E2891/L2891)</f>
        <v>183.33333333333334</v>
      </c>
      <c r="Q2891" t="str">
        <f>MID(N2891,1,FIND("/",N2891,1)-1)</f>
        <v>theater</v>
      </c>
      <c r="R2891" t="str">
        <f>MID(N2891,FIND("/",N2891,1)+1,LEN(N2891))</f>
        <v>plays</v>
      </c>
      <c r="S2891" s="10">
        <f>(((J2891/60)/60)/24)+DATE(1970,1,1)+(-5/24)</f>
        <v>42258.438171296293</v>
      </c>
      <c r="T2891" s="10">
        <f>(((I2891/60)/60)/24)+DATE(1970,1,1)+(-5/24)</f>
        <v>42288.436863425923</v>
      </c>
    </row>
    <row r="2892" spans="1:20" hidden="1" x14ac:dyDescent="0.3">
      <c r="A2892">
        <v>49</v>
      </c>
      <c r="B2892" s="3" t="s">
        <v>51</v>
      </c>
      <c r="C2892" s="3" t="s">
        <v>4159</v>
      </c>
      <c r="D2892">
        <v>12000</v>
      </c>
      <c r="E2892">
        <v>12000</v>
      </c>
      <c r="F2892" t="s">
        <v>8218</v>
      </c>
      <c r="G2892" t="s">
        <v>8223</v>
      </c>
      <c r="H2892" t="s">
        <v>8245</v>
      </c>
      <c r="I2892">
        <v>1445660045</v>
      </c>
      <c r="J2892">
        <v>1443068045</v>
      </c>
      <c r="K2892" t="b">
        <v>0</v>
      </c>
      <c r="L2892">
        <v>87</v>
      </c>
      <c r="M2892" t="b">
        <v>1</v>
      </c>
      <c r="N2892" t="s">
        <v>8264</v>
      </c>
      <c r="O2892" s="5">
        <f>((E2892/D2892) *100)</f>
        <v>100</v>
      </c>
      <c r="P2892" s="6">
        <f>IF(L2892 = 0, 0, E2892/L2892)</f>
        <v>137.93103448275863</v>
      </c>
      <c r="Q2892" t="str">
        <f>MID(N2892,1,FIND("/",N2892,1)-1)</f>
        <v>film &amp; video</v>
      </c>
      <c r="R2892" t="str">
        <f>MID(N2892,FIND("/",N2892,1)+1,LEN(N2892))</f>
        <v>television</v>
      </c>
      <c r="S2892" s="10">
        <f>(((J2892/60)/60)/24)+DATE(1970,1,1)+(-5/24)</f>
        <v>42270.968113425923</v>
      </c>
      <c r="T2892" s="10">
        <f>(((I2892/60)/60)/24)+DATE(1970,1,1)+(-5/24)</f>
        <v>42300.968113425923</v>
      </c>
    </row>
    <row r="2893" spans="1:20" ht="43.2" hidden="1" x14ac:dyDescent="0.3">
      <c r="A2893">
        <v>377</v>
      </c>
      <c r="B2893" s="3" t="s">
        <v>377</v>
      </c>
      <c r="C2893" s="3" t="s">
        <v>4486</v>
      </c>
      <c r="D2893">
        <v>12000</v>
      </c>
      <c r="E2893">
        <v>13728</v>
      </c>
      <c r="F2893" t="s">
        <v>8218</v>
      </c>
      <c r="G2893" t="s">
        <v>8223</v>
      </c>
      <c r="H2893" t="s">
        <v>8245</v>
      </c>
      <c r="I2893">
        <v>1447484460</v>
      </c>
      <c r="J2893">
        <v>1444888868</v>
      </c>
      <c r="K2893" t="b">
        <v>0</v>
      </c>
      <c r="L2893">
        <v>133</v>
      </c>
      <c r="M2893" t="b">
        <v>1</v>
      </c>
      <c r="N2893" t="s">
        <v>8268</v>
      </c>
      <c r="O2893" s="5">
        <f>((E2893/D2893) *100)</f>
        <v>114.39999999999999</v>
      </c>
      <c r="P2893" s="6">
        <f>IF(L2893 = 0, 0, E2893/L2893)</f>
        <v>103.21804511278195</v>
      </c>
      <c r="Q2893" t="str">
        <f>MID(N2893,1,FIND("/",N2893,1)-1)</f>
        <v>film &amp; video</v>
      </c>
      <c r="R2893" t="str">
        <f>MID(N2893,FIND("/",N2893,1)+1,LEN(N2893))</f>
        <v>documentary</v>
      </c>
      <c r="S2893" s="10">
        <f>(((J2893/60)/60)/24)+DATE(1970,1,1)+(-5/24)</f>
        <v>42292.042453703696</v>
      </c>
      <c r="T2893" s="10">
        <f>(((I2893/60)/60)/24)+DATE(1970,1,1)+(-5/24)</f>
        <v>42322.084027777775</v>
      </c>
    </row>
    <row r="2894" spans="1:20" hidden="1" x14ac:dyDescent="0.3">
      <c r="A2894">
        <v>1406</v>
      </c>
      <c r="B2894" s="3" t="s">
        <v>1406</v>
      </c>
      <c r="C2894" s="3" t="s">
        <v>5515</v>
      </c>
      <c r="D2894">
        <v>12000</v>
      </c>
      <c r="E2894">
        <v>15</v>
      </c>
      <c r="F2894" t="s">
        <v>8220</v>
      </c>
      <c r="G2894" t="s">
        <v>8236</v>
      </c>
      <c r="H2894" t="s">
        <v>8248</v>
      </c>
      <c r="I2894">
        <v>1449914400</v>
      </c>
      <c r="J2894">
        <v>1445336607</v>
      </c>
      <c r="K2894" t="b">
        <v>0</v>
      </c>
      <c r="L2894">
        <v>3</v>
      </c>
      <c r="M2894" t="b">
        <v>0</v>
      </c>
      <c r="N2894" t="s">
        <v>8286</v>
      </c>
      <c r="O2894" s="5">
        <f>((E2894/D2894) *100)</f>
        <v>0.125</v>
      </c>
      <c r="P2894" s="6">
        <f>IF(L2894 = 0, 0, E2894/L2894)</f>
        <v>5</v>
      </c>
      <c r="Q2894" t="str">
        <f>MID(N2894,1,FIND("/",N2894,1)-1)</f>
        <v>publishing</v>
      </c>
      <c r="R2894" t="str">
        <f>MID(N2894,FIND("/",N2894,1)+1,LEN(N2894))</f>
        <v>translations</v>
      </c>
      <c r="S2894" s="10">
        <f>(((J2894/60)/60)/24)+DATE(1970,1,1)+(-5/24)</f>
        <v>42297.224618055552</v>
      </c>
      <c r="T2894" s="10">
        <f>(((I2894/60)/60)/24)+DATE(1970,1,1)+(-5/24)</f>
        <v>42350.208333333336</v>
      </c>
    </row>
    <row r="2895" spans="1:20" ht="43.2" hidden="1" x14ac:dyDescent="0.3">
      <c r="A2895">
        <v>505</v>
      </c>
      <c r="B2895" s="3" t="s">
        <v>505</v>
      </c>
      <c r="C2895" s="3" t="s">
        <v>4614</v>
      </c>
      <c r="D2895">
        <v>12000</v>
      </c>
      <c r="E2895">
        <v>52</v>
      </c>
      <c r="F2895" t="s">
        <v>8220</v>
      </c>
      <c r="G2895" t="s">
        <v>8223</v>
      </c>
      <c r="H2895" t="s">
        <v>8245</v>
      </c>
      <c r="I2895">
        <v>1451010086</v>
      </c>
      <c r="J2895">
        <v>1447122086</v>
      </c>
      <c r="K2895" t="b">
        <v>0</v>
      </c>
      <c r="L2895">
        <v>14</v>
      </c>
      <c r="M2895" t="b">
        <v>0</v>
      </c>
      <c r="N2895" t="s">
        <v>8269</v>
      </c>
      <c r="O2895" s="5">
        <f>((E2895/D2895) *100)</f>
        <v>0.43333333333333329</v>
      </c>
      <c r="P2895" s="6">
        <f>IF(L2895 = 0, 0, E2895/L2895)</f>
        <v>3.7142857142857144</v>
      </c>
      <c r="Q2895" t="str">
        <f>MID(N2895,1,FIND("/",N2895,1)-1)</f>
        <v>film &amp; video</v>
      </c>
      <c r="R2895" t="str">
        <f>MID(N2895,FIND("/",N2895,1)+1,LEN(N2895))</f>
        <v>animation</v>
      </c>
      <c r="S2895" s="10">
        <f>(((J2895/60)/60)/24)+DATE(1970,1,1)+(-5/24)</f>
        <v>42317.889884259253</v>
      </c>
      <c r="T2895" s="10">
        <f>(((I2895/60)/60)/24)+DATE(1970,1,1)+(-5/24)</f>
        <v>42362.889884259253</v>
      </c>
    </row>
    <row r="2896" spans="1:20" ht="28.8" hidden="1" x14ac:dyDescent="0.3">
      <c r="A2896">
        <v>28</v>
      </c>
      <c r="B2896" s="3" t="s">
        <v>30</v>
      </c>
      <c r="C2896" s="3" t="s">
        <v>4138</v>
      </c>
      <c r="D2896">
        <v>12000</v>
      </c>
      <c r="E2896">
        <v>12042</v>
      </c>
      <c r="F2896" t="s">
        <v>8218</v>
      </c>
      <c r="G2896" t="s">
        <v>8223</v>
      </c>
      <c r="H2896" t="s">
        <v>8245</v>
      </c>
      <c r="I2896">
        <v>1450307284</v>
      </c>
      <c r="J2896">
        <v>1447715284</v>
      </c>
      <c r="K2896" t="b">
        <v>0</v>
      </c>
      <c r="L2896">
        <v>71</v>
      </c>
      <c r="M2896" t="b">
        <v>1</v>
      </c>
      <c r="N2896" t="s">
        <v>8264</v>
      </c>
      <c r="O2896" s="5">
        <f>((E2896/D2896) *100)</f>
        <v>100.35000000000001</v>
      </c>
      <c r="P2896" s="6">
        <f>IF(L2896 = 0, 0, E2896/L2896)</f>
        <v>169.6056338028169</v>
      </c>
      <c r="Q2896" t="str">
        <f>MID(N2896,1,FIND("/",N2896,1)-1)</f>
        <v>film &amp; video</v>
      </c>
      <c r="R2896" t="str">
        <f>MID(N2896,FIND("/",N2896,1)+1,LEN(N2896))</f>
        <v>television</v>
      </c>
      <c r="S2896" s="10">
        <f>(((J2896/60)/60)/24)+DATE(1970,1,1)+(-5/24)</f>
        <v>42324.755601851844</v>
      </c>
      <c r="T2896" s="10">
        <f>(((I2896/60)/60)/24)+DATE(1970,1,1)+(-5/24)</f>
        <v>42354.755601851844</v>
      </c>
    </row>
    <row r="2897" spans="1:20" ht="43.2" hidden="1" x14ac:dyDescent="0.3">
      <c r="A2897">
        <v>3214</v>
      </c>
      <c r="B2897" s="3" t="s">
        <v>3213</v>
      </c>
      <c r="C2897" s="3" t="s">
        <v>7323</v>
      </c>
      <c r="D2897">
        <v>12000</v>
      </c>
      <c r="E2897">
        <v>12256</v>
      </c>
      <c r="F2897" t="s">
        <v>8218</v>
      </c>
      <c r="G2897" t="s">
        <v>8224</v>
      </c>
      <c r="H2897" t="s">
        <v>8246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8270</v>
      </c>
      <c r="O2897" s="5">
        <f>((E2897/D2897) *100)</f>
        <v>102.13333333333334</v>
      </c>
      <c r="P2897" s="6">
        <f>IF(L2897 = 0, 0, E2897/L2897)</f>
        <v>106.57391304347826</v>
      </c>
      <c r="Q2897" t="str">
        <f>MID(N2897,1,FIND("/",N2897,1)-1)</f>
        <v>theater</v>
      </c>
      <c r="R2897" t="str">
        <f>MID(N2897,FIND("/",N2897,1)+1,LEN(N2897))</f>
        <v>plays</v>
      </c>
      <c r="S2897" s="10">
        <f>(((J2897/60)/60)/24)+DATE(1970,1,1)+(-5/24)</f>
        <v>42337.584178240737</v>
      </c>
      <c r="T2897" s="10">
        <f>(((I2897/60)/60)/24)+DATE(1970,1,1)+(-5/24)</f>
        <v>42374.788194444445</v>
      </c>
    </row>
    <row r="2898" spans="1:20" hidden="1" x14ac:dyDescent="0.3">
      <c r="A2898">
        <v>1049</v>
      </c>
      <c r="B2898" s="3" t="s">
        <v>1049</v>
      </c>
      <c r="C2898" s="3" t="s">
        <v>5158</v>
      </c>
      <c r="D2898">
        <v>12000</v>
      </c>
      <c r="E2898">
        <v>0</v>
      </c>
      <c r="F2898" t="s">
        <v>8219</v>
      </c>
      <c r="G2898" t="s">
        <v>8223</v>
      </c>
      <c r="H2898" t="s">
        <v>8245</v>
      </c>
      <c r="I2898">
        <v>1455272445</v>
      </c>
      <c r="J2898">
        <v>1452680445</v>
      </c>
      <c r="K2898" t="b">
        <v>0</v>
      </c>
      <c r="L2898">
        <v>0</v>
      </c>
      <c r="M2898" t="b">
        <v>0</v>
      </c>
      <c r="N2898" t="s">
        <v>8280</v>
      </c>
      <c r="O2898" s="5">
        <f>((E2898/D2898) *100)</f>
        <v>0</v>
      </c>
      <c r="P2898" s="6">
        <f>IF(L2898 = 0, 0, E2898/L2898)</f>
        <v>0</v>
      </c>
      <c r="Q2898" t="str">
        <f>MID(N2898,1,FIND("/",N2898,1)-1)</f>
        <v>journalism</v>
      </c>
      <c r="R2898" t="str">
        <f>MID(N2898,FIND("/",N2898,1)+1,LEN(N2898))</f>
        <v>audio</v>
      </c>
      <c r="S2898" s="10">
        <f>(((J2898/60)/60)/24)+DATE(1970,1,1)+(-5/24)</f>
        <v>42382.222743055558</v>
      </c>
      <c r="T2898" s="10">
        <f>(((I2898/60)/60)/24)+DATE(1970,1,1)+(-5/24)</f>
        <v>42412.222743055558</v>
      </c>
    </row>
    <row r="2899" spans="1:20" ht="43.2" hidden="1" x14ac:dyDescent="0.3">
      <c r="A2899">
        <v>2715</v>
      </c>
      <c r="B2899" s="3" t="s">
        <v>2714</v>
      </c>
      <c r="C2899" s="3" t="s">
        <v>6824</v>
      </c>
      <c r="D2899">
        <v>12000</v>
      </c>
      <c r="E2899">
        <v>31754.69</v>
      </c>
      <c r="F2899" t="s">
        <v>8218</v>
      </c>
      <c r="G2899" t="s">
        <v>8223</v>
      </c>
      <c r="H2899" t="s">
        <v>8245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8302</v>
      </c>
      <c r="O2899" s="5">
        <f>((E2899/D2899) *100)</f>
        <v>264.62241666666665</v>
      </c>
      <c r="P2899" s="6">
        <f>IF(L2899 = 0, 0, E2899/L2899)</f>
        <v>57.631016333938291</v>
      </c>
      <c r="Q2899" t="str">
        <f>MID(N2899,1,FIND("/",N2899,1)-1)</f>
        <v>theater</v>
      </c>
      <c r="R2899" t="str">
        <f>MID(N2899,FIND("/",N2899,1)+1,LEN(N2899))</f>
        <v>spaces</v>
      </c>
      <c r="S2899" s="10">
        <f>(((J2899/60)/60)/24)+DATE(1970,1,1)+(-5/24)</f>
        <v>42387.190138888887</v>
      </c>
      <c r="T2899" s="10">
        <f>(((I2899/60)/60)/24)+DATE(1970,1,1)+(-5/24)</f>
        <v>42421.190138888887</v>
      </c>
    </row>
    <row r="2900" spans="1:20" ht="43.2" hidden="1" x14ac:dyDescent="0.3">
      <c r="A2900">
        <v>3044</v>
      </c>
      <c r="B2900" s="3" t="s">
        <v>3043</v>
      </c>
      <c r="C2900" s="3" t="s">
        <v>7153</v>
      </c>
      <c r="D2900">
        <v>12000</v>
      </c>
      <c r="E2900">
        <v>13121</v>
      </c>
      <c r="F2900" t="s">
        <v>8218</v>
      </c>
      <c r="G2900" t="s">
        <v>8223</v>
      </c>
      <c r="H2900" t="s">
        <v>8245</v>
      </c>
      <c r="I2900">
        <v>1454433998</v>
      </c>
      <c r="J2900">
        <v>1453137998</v>
      </c>
      <c r="K2900" t="b">
        <v>0</v>
      </c>
      <c r="L2900">
        <v>156</v>
      </c>
      <c r="M2900" t="b">
        <v>1</v>
      </c>
      <c r="N2900" t="s">
        <v>8302</v>
      </c>
      <c r="O2900" s="5">
        <f>((E2900/D2900) *100)</f>
        <v>109.34166666666667</v>
      </c>
      <c r="P2900" s="6">
        <f>IF(L2900 = 0, 0, E2900/L2900)</f>
        <v>84.108974358974365</v>
      </c>
      <c r="Q2900" t="str">
        <f>MID(N2900,1,FIND("/",N2900,1)-1)</f>
        <v>theater</v>
      </c>
      <c r="R2900" t="str">
        <f>MID(N2900,FIND("/",N2900,1)+1,LEN(N2900))</f>
        <v>spaces</v>
      </c>
      <c r="S2900" s="10">
        <f>(((J2900/60)/60)/24)+DATE(1970,1,1)+(-5/24)</f>
        <v>42387.518495370365</v>
      </c>
      <c r="T2900" s="10">
        <f>(((I2900/60)/60)/24)+DATE(1970,1,1)+(-5/24)</f>
        <v>42402.518495370365</v>
      </c>
    </row>
    <row r="2901" spans="1:20" ht="28.8" hidden="1" x14ac:dyDescent="0.3">
      <c r="A2901">
        <v>3803</v>
      </c>
      <c r="B2901" s="3" t="s">
        <v>3799</v>
      </c>
      <c r="C2901" s="3" t="s">
        <v>7912</v>
      </c>
      <c r="D2901">
        <v>12000</v>
      </c>
      <c r="E2901">
        <v>2358</v>
      </c>
      <c r="F2901" t="s">
        <v>8220</v>
      </c>
      <c r="G2901" t="s">
        <v>8223</v>
      </c>
      <c r="H2901" t="s">
        <v>8245</v>
      </c>
      <c r="I2901">
        <v>1457133568</v>
      </c>
      <c r="J2901">
        <v>1454541568</v>
      </c>
      <c r="K2901" t="b">
        <v>0</v>
      </c>
      <c r="L2901">
        <v>40</v>
      </c>
      <c r="M2901" t="b">
        <v>0</v>
      </c>
      <c r="N2901" t="s">
        <v>8304</v>
      </c>
      <c r="O2901" s="5">
        <f>((E2901/D2901) *100)</f>
        <v>19.650000000000002</v>
      </c>
      <c r="P2901" s="6">
        <f>IF(L2901 = 0, 0, E2901/L2901)</f>
        <v>58.95</v>
      </c>
      <c r="Q2901" t="str">
        <f>MID(N2901,1,FIND("/",N2901,1)-1)</f>
        <v>theater</v>
      </c>
      <c r="R2901" t="str">
        <f>MID(N2901,FIND("/",N2901,1)+1,LEN(N2901))</f>
        <v>musical</v>
      </c>
      <c r="S2901" s="10">
        <f>(((J2901/60)/60)/24)+DATE(1970,1,1)+(-5/24)</f>
        <v>42403.763518518514</v>
      </c>
      <c r="T2901" s="10">
        <f>(((I2901/60)/60)/24)+DATE(1970,1,1)+(-5/24)</f>
        <v>42433.763518518514</v>
      </c>
    </row>
    <row r="2902" spans="1:20" ht="57.6" hidden="1" x14ac:dyDescent="0.3">
      <c r="A2902">
        <v>2648</v>
      </c>
      <c r="B2902" s="3" t="s">
        <v>2647</v>
      </c>
      <c r="C2902" s="3" t="s">
        <v>6757</v>
      </c>
      <c r="D2902">
        <v>12000</v>
      </c>
      <c r="E2902">
        <v>106</v>
      </c>
      <c r="F2902" t="s">
        <v>8219</v>
      </c>
      <c r="G2902" t="s">
        <v>8223</v>
      </c>
      <c r="H2902" t="s">
        <v>8245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8300</v>
      </c>
      <c r="O2902" s="5">
        <f>((E2902/D2902) *100)</f>
        <v>0.88333333333333341</v>
      </c>
      <c r="P2902" s="6">
        <f>IF(L2902 = 0, 0, E2902/L2902)</f>
        <v>17.666666666666668</v>
      </c>
      <c r="Q2902" t="str">
        <f>MID(N2902,1,FIND("/",N2902,1)-1)</f>
        <v>technology</v>
      </c>
      <c r="R2902" t="str">
        <f>MID(N2902,FIND("/",N2902,1)+1,LEN(N2902))</f>
        <v>space exploration</v>
      </c>
      <c r="S2902" s="10">
        <f>(((J2902/60)/60)/24)+DATE(1970,1,1)+(-5/24)</f>
        <v>42408.506481481476</v>
      </c>
      <c r="T2902" s="10">
        <f>(((I2902/60)/60)/24)+DATE(1970,1,1)+(-5/24)</f>
        <v>42438.506481481476</v>
      </c>
    </row>
    <row r="2903" spans="1:20" ht="43.2" hidden="1" x14ac:dyDescent="0.3">
      <c r="A2903">
        <v>3932</v>
      </c>
      <c r="B2903" s="3" t="s">
        <v>3928</v>
      </c>
      <c r="C2903" s="3" t="s">
        <v>8039</v>
      </c>
      <c r="D2903">
        <v>12000</v>
      </c>
      <c r="E2903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8270</v>
      </c>
      <c r="O2903" s="5">
        <f>((E2903/D2903) *100)</f>
        <v>8.3333333333333332E-3</v>
      </c>
      <c r="P2903" s="6">
        <f>IF(L2903 = 0, 0, E2903/L2903)</f>
        <v>1</v>
      </c>
      <c r="Q2903" t="str">
        <f>MID(N2903,1,FIND("/",N2903,1)-1)</f>
        <v>theater</v>
      </c>
      <c r="R2903" t="str">
        <f>MID(N2903,FIND("/",N2903,1)+1,LEN(N2903))</f>
        <v>plays</v>
      </c>
      <c r="S2903" s="10">
        <f>(((J2903/60)/60)/24)+DATE(1970,1,1)+(-5/24)</f>
        <v>42414.960231481477</v>
      </c>
      <c r="T2903" s="10">
        <f>(((I2903/60)/60)/24)+DATE(1970,1,1)+(-5/24)</f>
        <v>42444.918564814812</v>
      </c>
    </row>
    <row r="2904" spans="1:20" hidden="1" x14ac:dyDescent="0.3">
      <c r="A2904">
        <v>190</v>
      </c>
      <c r="B2904" s="3" t="s">
        <v>191</v>
      </c>
      <c r="C2904" s="3" t="s">
        <v>4299</v>
      </c>
      <c r="D2904">
        <v>12000</v>
      </c>
      <c r="E2904">
        <v>50</v>
      </c>
      <c r="F2904" t="s">
        <v>8220</v>
      </c>
      <c r="G2904" t="s">
        <v>8223</v>
      </c>
      <c r="H2904" t="s">
        <v>8245</v>
      </c>
      <c r="I2904">
        <v>1466091446</v>
      </c>
      <c r="J2904">
        <v>1465227446</v>
      </c>
      <c r="K2904" t="b">
        <v>0</v>
      </c>
      <c r="L2904">
        <v>1</v>
      </c>
      <c r="M2904" t="b">
        <v>0</v>
      </c>
      <c r="N2904" t="s">
        <v>8267</v>
      </c>
      <c r="O2904" s="5">
        <f>((E2904/D2904) *100)</f>
        <v>0.41666666666666669</v>
      </c>
      <c r="P2904" s="6">
        <f>IF(L2904 = 0, 0, E2904/L2904)</f>
        <v>50</v>
      </c>
      <c r="Q2904" t="str">
        <f>MID(N2904,1,FIND("/",N2904,1)-1)</f>
        <v>film &amp; video</v>
      </c>
      <c r="R2904" t="str">
        <f>MID(N2904,FIND("/",N2904,1)+1,LEN(N2904))</f>
        <v>drama</v>
      </c>
      <c r="S2904" s="10">
        <f>(((J2904/60)/60)/24)+DATE(1970,1,1)+(-5/24)</f>
        <v>42527.442662037036</v>
      </c>
      <c r="T2904" s="10">
        <f>(((I2904/60)/60)/24)+DATE(1970,1,1)+(-5/24)</f>
        <v>42537.442662037036</v>
      </c>
    </row>
    <row r="2905" spans="1:20" ht="43.2" hidden="1" x14ac:dyDescent="0.3">
      <c r="A2905">
        <v>1537</v>
      </c>
      <c r="B2905" s="3" t="s">
        <v>1537</v>
      </c>
      <c r="C2905" s="3" t="s">
        <v>5646</v>
      </c>
      <c r="D2905">
        <v>12000</v>
      </c>
      <c r="E2905">
        <v>21588</v>
      </c>
      <c r="F2905" t="s">
        <v>8218</v>
      </c>
      <c r="G2905" t="s">
        <v>8235</v>
      </c>
      <c r="H2905" t="s">
        <v>8248</v>
      </c>
      <c r="I2905">
        <v>1470506400</v>
      </c>
      <c r="J2905">
        <v>1467358427</v>
      </c>
      <c r="K2905" t="b">
        <v>1</v>
      </c>
      <c r="L2905">
        <v>224</v>
      </c>
      <c r="M2905" t="b">
        <v>1</v>
      </c>
      <c r="N2905" t="s">
        <v>8284</v>
      </c>
      <c r="O2905" s="5">
        <f>((E2905/D2905) *100)</f>
        <v>179.9</v>
      </c>
      <c r="P2905" s="6">
        <f>IF(L2905 = 0, 0, E2905/L2905)</f>
        <v>96.375</v>
      </c>
      <c r="Q2905" t="str">
        <f>MID(N2905,1,FIND("/",N2905,1)-1)</f>
        <v>photography</v>
      </c>
      <c r="R2905" t="str">
        <f>MID(N2905,FIND("/",N2905,1)+1,LEN(N2905))</f>
        <v>photobooks</v>
      </c>
      <c r="S2905" s="10">
        <f>(((J2905/60)/60)/24)+DATE(1970,1,1)+(-5/24)</f>
        <v>42552.106793981475</v>
      </c>
      <c r="T2905" s="10">
        <f>(((I2905/60)/60)/24)+DATE(1970,1,1)+(-5/24)</f>
        <v>42588.541666666664</v>
      </c>
    </row>
    <row r="2906" spans="1:20" ht="43.2" hidden="1" x14ac:dyDescent="0.3">
      <c r="A2906">
        <v>966</v>
      </c>
      <c r="B2906" s="3" t="s">
        <v>966</v>
      </c>
      <c r="C2906" s="3" t="s">
        <v>5075</v>
      </c>
      <c r="D2906">
        <v>12000</v>
      </c>
      <c r="E2906">
        <v>1776</v>
      </c>
      <c r="F2906" t="s">
        <v>8220</v>
      </c>
      <c r="G2906" t="s">
        <v>8223</v>
      </c>
      <c r="H2906" t="s">
        <v>8245</v>
      </c>
      <c r="I2906">
        <v>1475766932</v>
      </c>
      <c r="J2906">
        <v>1473174932</v>
      </c>
      <c r="K2906" t="b">
        <v>0</v>
      </c>
      <c r="L2906">
        <v>30</v>
      </c>
      <c r="M2906" t="b">
        <v>0</v>
      </c>
      <c r="N2906" t="s">
        <v>8272</v>
      </c>
      <c r="O2906" s="5">
        <f>((E2906/D2906) *100)</f>
        <v>14.799999999999999</v>
      </c>
      <c r="P2906" s="6">
        <f>IF(L2906 = 0, 0, E2906/L2906)</f>
        <v>59.2</v>
      </c>
      <c r="Q2906" t="str">
        <f>MID(N2906,1,FIND("/",N2906,1)-1)</f>
        <v>technology</v>
      </c>
      <c r="R2906" t="str">
        <f>MID(N2906,FIND("/",N2906,1)+1,LEN(N2906))</f>
        <v>wearables</v>
      </c>
      <c r="S2906" s="10">
        <f>(((J2906/60)/60)/24)+DATE(1970,1,1)+(-5/24)</f>
        <v>42619.427453703705</v>
      </c>
      <c r="T2906" s="10">
        <f>(((I2906/60)/60)/24)+DATE(1970,1,1)+(-5/24)</f>
        <v>42649.427453703705</v>
      </c>
    </row>
    <row r="2907" spans="1:20" ht="57.6" hidden="1" x14ac:dyDescent="0.3">
      <c r="A2907">
        <v>1763</v>
      </c>
      <c r="B2907" s="3" t="s">
        <v>1763</v>
      </c>
      <c r="C2907" s="3" t="s">
        <v>5872</v>
      </c>
      <c r="D2907">
        <v>12000</v>
      </c>
      <c r="E2907">
        <v>12229</v>
      </c>
      <c r="F2907" t="s">
        <v>8218</v>
      </c>
      <c r="G2907" t="s">
        <v>8223</v>
      </c>
      <c r="H2907" t="s">
        <v>8245</v>
      </c>
      <c r="I2907">
        <v>1477255840</v>
      </c>
      <c r="J2907">
        <v>1474663840</v>
      </c>
      <c r="K2907" t="b">
        <v>0</v>
      </c>
      <c r="L2907">
        <v>118</v>
      </c>
      <c r="M2907" t="b">
        <v>1</v>
      </c>
      <c r="N2907" t="s">
        <v>8284</v>
      </c>
      <c r="O2907" s="5">
        <f>((E2907/D2907) *100)</f>
        <v>101.90833333333333</v>
      </c>
      <c r="P2907" s="6">
        <f>IF(L2907 = 0, 0, E2907/L2907)</f>
        <v>103.63559322033899</v>
      </c>
      <c r="Q2907" t="str">
        <f>MID(N2907,1,FIND("/",N2907,1)-1)</f>
        <v>photography</v>
      </c>
      <c r="R2907" t="str">
        <f>MID(N2907,FIND("/",N2907,1)+1,LEN(N2907))</f>
        <v>photobooks</v>
      </c>
      <c r="S2907" s="10">
        <f>(((J2907/60)/60)/24)+DATE(1970,1,1)+(-5/24)</f>
        <v>42636.660185185181</v>
      </c>
      <c r="T2907" s="10">
        <f>(((I2907/60)/60)/24)+DATE(1970,1,1)+(-5/24)</f>
        <v>42666.660185185181</v>
      </c>
    </row>
    <row r="2908" spans="1:20" ht="43.2" hidden="1" x14ac:dyDescent="0.3">
      <c r="A2908">
        <v>3072</v>
      </c>
      <c r="B2908" s="3" t="s">
        <v>3071</v>
      </c>
      <c r="C2908" s="3" t="s">
        <v>7181</v>
      </c>
      <c r="D2908">
        <v>12000</v>
      </c>
      <c r="E2908">
        <v>2</v>
      </c>
      <c r="F2908" t="s">
        <v>8220</v>
      </c>
      <c r="G2908" t="s">
        <v>8223</v>
      </c>
      <c r="H2908" t="s">
        <v>8245</v>
      </c>
      <c r="I2908">
        <v>1477791960</v>
      </c>
      <c r="J2908">
        <v>1476549262</v>
      </c>
      <c r="K2908" t="b">
        <v>0</v>
      </c>
      <c r="L2908">
        <v>2</v>
      </c>
      <c r="M2908" t="b">
        <v>0</v>
      </c>
      <c r="N2908" t="s">
        <v>8302</v>
      </c>
      <c r="O2908" s="5">
        <f>((E2908/D2908) *100)</f>
        <v>1.6666666666666666E-2</v>
      </c>
      <c r="P2908" s="6">
        <f>IF(L2908 = 0, 0, E2908/L2908)</f>
        <v>1</v>
      </c>
      <c r="Q2908" t="str">
        <f>MID(N2908,1,FIND("/",N2908,1)-1)</f>
        <v>theater</v>
      </c>
      <c r="R2908" t="str">
        <f>MID(N2908,FIND("/",N2908,1)+1,LEN(N2908))</f>
        <v>spaces</v>
      </c>
      <c r="S2908" s="10">
        <f>(((J2908/60)/60)/24)+DATE(1970,1,1)+(-5/24)</f>
        <v>42658.482199074067</v>
      </c>
      <c r="T2908" s="10">
        <f>(((I2908/60)/60)/24)+DATE(1970,1,1)+(-5/24)</f>
        <v>42672.865277777775</v>
      </c>
    </row>
    <row r="2909" spans="1:20" ht="28.8" hidden="1" x14ac:dyDescent="0.3">
      <c r="A2909">
        <v>957</v>
      </c>
      <c r="B2909" s="3" t="s">
        <v>957</v>
      </c>
      <c r="C2909" s="3" t="s">
        <v>5066</v>
      </c>
      <c r="D2909">
        <v>12000</v>
      </c>
      <c r="E2909">
        <v>233</v>
      </c>
      <c r="F2909" t="s">
        <v>8220</v>
      </c>
      <c r="G2909" t="s">
        <v>8223</v>
      </c>
      <c r="H2909" t="s">
        <v>8245</v>
      </c>
      <c r="I2909">
        <v>1479392133</v>
      </c>
      <c r="J2909">
        <v>1476710133</v>
      </c>
      <c r="K2909" t="b">
        <v>0</v>
      </c>
      <c r="L2909">
        <v>7</v>
      </c>
      <c r="M2909" t="b">
        <v>0</v>
      </c>
      <c r="N2909" t="s">
        <v>8272</v>
      </c>
      <c r="O2909" s="5">
        <f>((E2909/D2909) *100)</f>
        <v>1.9416666666666664</v>
      </c>
      <c r="P2909" s="6">
        <f>IF(L2909 = 0, 0, E2909/L2909)</f>
        <v>33.285714285714285</v>
      </c>
      <c r="Q2909" t="str">
        <f>MID(N2909,1,FIND("/",N2909,1)-1)</f>
        <v>technology</v>
      </c>
      <c r="R2909" t="str">
        <f>MID(N2909,FIND("/",N2909,1)+1,LEN(N2909))</f>
        <v>wearables</v>
      </c>
      <c r="S2909" s="10">
        <f>(((J2909/60)/60)/24)+DATE(1970,1,1)+(-5/24)</f>
        <v>42660.344131944446</v>
      </c>
      <c r="T2909" s="10">
        <f>(((I2909/60)/60)/24)+DATE(1970,1,1)+(-5/24)</f>
        <v>42691.385798611103</v>
      </c>
    </row>
    <row r="2910" spans="1:20" ht="43.2" hidden="1" x14ac:dyDescent="0.3">
      <c r="A2910">
        <v>1433</v>
      </c>
      <c r="B2910" s="3" t="s">
        <v>1433</v>
      </c>
      <c r="C2910" s="3" t="s">
        <v>5542</v>
      </c>
      <c r="D2910">
        <v>12000</v>
      </c>
      <c r="E2910">
        <v>805</v>
      </c>
      <c r="F2910" t="s">
        <v>8220</v>
      </c>
      <c r="G2910" t="s">
        <v>8236</v>
      </c>
      <c r="H2910" t="s">
        <v>8248</v>
      </c>
      <c r="I2910">
        <v>1481367600</v>
      </c>
      <c r="J2910">
        <v>1477839675</v>
      </c>
      <c r="K2910" t="b">
        <v>0</v>
      </c>
      <c r="L2910">
        <v>10</v>
      </c>
      <c r="M2910" t="b">
        <v>0</v>
      </c>
      <c r="N2910" t="s">
        <v>8286</v>
      </c>
      <c r="O2910" s="5">
        <f>((E2910/D2910) *100)</f>
        <v>6.708333333333333</v>
      </c>
      <c r="P2910" s="6">
        <f>IF(L2910 = 0, 0, E2910/L2910)</f>
        <v>80.5</v>
      </c>
      <c r="Q2910" t="str">
        <f>MID(N2910,1,FIND("/",N2910,1)-1)</f>
        <v>publishing</v>
      </c>
      <c r="R2910" t="str">
        <f>MID(N2910,FIND("/",N2910,1)+1,LEN(N2910))</f>
        <v>translations</v>
      </c>
      <c r="S2910" s="10">
        <f>(((J2910/60)/60)/24)+DATE(1970,1,1)+(-5/24)</f>
        <v>42673.417534722219</v>
      </c>
      <c r="T2910" s="10">
        <f>(((I2910/60)/60)/24)+DATE(1970,1,1)+(-5/24)</f>
        <v>42714.249999999993</v>
      </c>
    </row>
    <row r="2911" spans="1:20" ht="43.2" hidden="1" x14ac:dyDescent="0.3">
      <c r="A2911">
        <v>2192</v>
      </c>
      <c r="B2911" s="3" t="s">
        <v>2192</v>
      </c>
      <c r="C2911" s="3" t="s">
        <v>6301</v>
      </c>
      <c r="D2911">
        <v>12000</v>
      </c>
      <c r="E2911">
        <v>129748.82</v>
      </c>
      <c r="F2911" t="s">
        <v>8218</v>
      </c>
      <c r="G2911" t="s">
        <v>8224</v>
      </c>
      <c r="H2911" t="s">
        <v>8246</v>
      </c>
      <c r="I2911">
        <v>1481842800</v>
      </c>
      <c r="J2911">
        <v>1479414344</v>
      </c>
      <c r="K2911" t="b">
        <v>0</v>
      </c>
      <c r="L2911">
        <v>3238</v>
      </c>
      <c r="M2911" t="b">
        <v>1</v>
      </c>
      <c r="N2911" t="s">
        <v>8296</v>
      </c>
      <c r="O2911" s="5">
        <f>((E2911/D2911) *100)</f>
        <v>1081.2401666666667</v>
      </c>
      <c r="P2911" s="6">
        <f>IF(L2911 = 0, 0, E2911/L2911)</f>
        <v>40.070667078443485</v>
      </c>
      <c r="Q2911" t="str">
        <f>MID(N2911,1,FIND("/",N2911,1)-1)</f>
        <v>games</v>
      </c>
      <c r="R2911" t="str">
        <f>MID(N2911,FIND("/",N2911,1)+1,LEN(N2911))</f>
        <v>tabletop games</v>
      </c>
      <c r="S2911" s="10">
        <f>(((J2911/60)/60)/24)+DATE(1970,1,1)+(-5/24)</f>
        <v>42691.642870370364</v>
      </c>
      <c r="T2911" s="10">
        <f>(((I2911/60)/60)/24)+DATE(1970,1,1)+(-5/24)</f>
        <v>42719.749999999993</v>
      </c>
    </row>
    <row r="2912" spans="1:20" ht="43.2" hidden="1" x14ac:dyDescent="0.3">
      <c r="A2912">
        <v>488</v>
      </c>
      <c r="B2912" s="3" t="s">
        <v>488</v>
      </c>
      <c r="C2912" s="3" t="s">
        <v>4597</v>
      </c>
      <c r="D2912">
        <v>12000</v>
      </c>
      <c r="E2912">
        <v>0</v>
      </c>
      <c r="F2912" t="s">
        <v>8220</v>
      </c>
      <c r="G2912" t="s">
        <v>8223</v>
      </c>
      <c r="H2912" t="s">
        <v>8245</v>
      </c>
      <c r="I2912">
        <v>1483924700</v>
      </c>
      <c r="J2912">
        <v>1481332700</v>
      </c>
      <c r="K2912" t="b">
        <v>0</v>
      </c>
      <c r="L2912">
        <v>0</v>
      </c>
      <c r="M2912" t="b">
        <v>0</v>
      </c>
      <c r="N2912" t="s">
        <v>8269</v>
      </c>
      <c r="O2912" s="5">
        <f>((E2912/D2912) *100)</f>
        <v>0</v>
      </c>
      <c r="P2912" s="6">
        <f>IF(L2912 = 0, 0, E2912/L2912)</f>
        <v>0</v>
      </c>
      <c r="Q2912" t="str">
        <f>MID(N2912,1,FIND("/",N2912,1)-1)</f>
        <v>film &amp; video</v>
      </c>
      <c r="R2912" t="str">
        <f>MID(N2912,FIND("/",N2912,1)+1,LEN(N2912))</f>
        <v>animation</v>
      </c>
      <c r="S2912" s="10">
        <f>(((J2912/60)/60)/24)+DATE(1970,1,1)+(-5/24)</f>
        <v>42713.84606481481</v>
      </c>
      <c r="T2912" s="10">
        <f>(((I2912/60)/60)/24)+DATE(1970,1,1)+(-5/24)</f>
        <v>42743.84606481481</v>
      </c>
    </row>
    <row r="2913" spans="1:20" ht="43.2" hidden="1" x14ac:dyDescent="0.3">
      <c r="A2913">
        <v>718</v>
      </c>
      <c r="B2913" s="3" t="s">
        <v>718</v>
      </c>
      <c r="C2913" s="3" t="s">
        <v>4827</v>
      </c>
      <c r="D2913">
        <v>12000</v>
      </c>
      <c r="E2913">
        <v>90</v>
      </c>
      <c r="F2913" t="s">
        <v>8220</v>
      </c>
      <c r="G2913" t="s">
        <v>8223</v>
      </c>
      <c r="H2913" t="s">
        <v>8245</v>
      </c>
      <c r="I2913">
        <v>1487397540</v>
      </c>
      <c r="J2913">
        <v>1484684247</v>
      </c>
      <c r="K2913" t="b">
        <v>0</v>
      </c>
      <c r="L2913">
        <v>4</v>
      </c>
      <c r="M2913" t="b">
        <v>0</v>
      </c>
      <c r="N2913" t="s">
        <v>8272</v>
      </c>
      <c r="O2913" s="5">
        <f>((E2913/D2913) *100)</f>
        <v>0.75</v>
      </c>
      <c r="P2913" s="6">
        <f>IF(L2913 = 0, 0, E2913/L2913)</f>
        <v>22.5</v>
      </c>
      <c r="Q2913" t="str">
        <f>MID(N2913,1,FIND("/",N2913,1)-1)</f>
        <v>technology</v>
      </c>
      <c r="R2913" t="str">
        <f>MID(N2913,FIND("/",N2913,1)+1,LEN(N2913))</f>
        <v>wearables</v>
      </c>
      <c r="S2913" s="10">
        <f>(((J2913/60)/60)/24)+DATE(1970,1,1)+(-5/24)</f>
        <v>42752.637118055551</v>
      </c>
      <c r="T2913" s="10">
        <f>(((I2913/60)/60)/24)+DATE(1970,1,1)+(-5/24)</f>
        <v>42784.040972222218</v>
      </c>
    </row>
    <row r="2914" spans="1:20" ht="57.6" hidden="1" x14ac:dyDescent="0.3">
      <c r="A2914">
        <v>1695</v>
      </c>
      <c r="B2914" s="3" t="s">
        <v>1695</v>
      </c>
      <c r="C2914" s="3" t="s">
        <v>5804</v>
      </c>
      <c r="D2914">
        <v>12000</v>
      </c>
      <c r="E2914">
        <v>1405</v>
      </c>
      <c r="F2914" t="s">
        <v>8221</v>
      </c>
      <c r="G2914" t="s">
        <v>8223</v>
      </c>
      <c r="H2914" t="s">
        <v>8245</v>
      </c>
      <c r="I2914">
        <v>1491786000</v>
      </c>
      <c r="J2914">
        <v>1488847514</v>
      </c>
      <c r="K2914" t="b">
        <v>0</v>
      </c>
      <c r="L2914">
        <v>23</v>
      </c>
      <c r="M2914" t="b">
        <v>0</v>
      </c>
      <c r="N2914" t="s">
        <v>8292</v>
      </c>
      <c r="O2914" s="5">
        <f>((E2914/D2914) *100)</f>
        <v>11.708333333333334</v>
      </c>
      <c r="P2914" s="6">
        <f>IF(L2914 = 0, 0, E2914/L2914)</f>
        <v>61.086956521739133</v>
      </c>
      <c r="Q2914" t="str">
        <f>MID(N2914,1,FIND("/",N2914,1)-1)</f>
        <v>music</v>
      </c>
      <c r="R2914" t="str">
        <f>MID(N2914,FIND("/",N2914,1)+1,LEN(N2914))</f>
        <v>faith</v>
      </c>
      <c r="S2914" s="10">
        <f>(((J2914/60)/60)/24)+DATE(1970,1,1)+(-5/24)</f>
        <v>42800.823078703703</v>
      </c>
      <c r="T2914" s="10">
        <f>(((I2914/60)/60)/24)+DATE(1970,1,1)+(-5/24)</f>
        <v>42834.833333333336</v>
      </c>
    </row>
    <row r="2915" spans="1:20" ht="43.2" hidden="1" x14ac:dyDescent="0.3">
      <c r="A2915">
        <v>519</v>
      </c>
      <c r="B2915" s="3" t="s">
        <v>519</v>
      </c>
      <c r="C2915" s="3" t="s">
        <v>4628</v>
      </c>
      <c r="D2915">
        <v>12001</v>
      </c>
      <c r="E2915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8269</v>
      </c>
      <c r="O2915" s="5">
        <f>((E2915/D2915) *100)</f>
        <v>22.881426547787683</v>
      </c>
      <c r="P2915" s="6">
        <f>IF(L2915 = 0, 0, E2915/L2915)</f>
        <v>39.228571428571428</v>
      </c>
      <c r="Q2915" t="str">
        <f>MID(N2915,1,FIND("/",N2915,1)-1)</f>
        <v>film &amp; video</v>
      </c>
      <c r="R2915" t="str">
        <f>MID(N2915,FIND("/",N2915,1)+1,LEN(N2915))</f>
        <v>animation</v>
      </c>
      <c r="S2915" s="10">
        <f>(((J2915/60)/60)/24)+DATE(1970,1,1)+(-5/24)</f>
        <v>41218.183113425926</v>
      </c>
      <c r="T2915" s="10">
        <f>(((I2915/60)/60)/24)+DATE(1970,1,1)+(-5/24)</f>
        <v>41248.183113425926</v>
      </c>
    </row>
    <row r="2916" spans="1:20" ht="57.6" hidden="1" x14ac:dyDescent="0.3">
      <c r="A2916">
        <v>1571</v>
      </c>
      <c r="B2916" s="3" t="s">
        <v>1571</v>
      </c>
      <c r="C2916" s="3" t="s">
        <v>5680</v>
      </c>
      <c r="D2916">
        <v>12100</v>
      </c>
      <c r="E2916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8289</v>
      </c>
      <c r="O2916" s="5">
        <f>((E2916/D2916) *100)</f>
        <v>0.66115702479338845</v>
      </c>
      <c r="P2916" s="6">
        <f>IF(L2916 = 0, 0, E2916/L2916)</f>
        <v>20</v>
      </c>
      <c r="Q2916" t="str">
        <f>MID(N2916,1,FIND("/",N2916,1)-1)</f>
        <v>publishing</v>
      </c>
      <c r="R2916" t="str">
        <f>MID(N2916,FIND("/",N2916,1)+1,LEN(N2916))</f>
        <v>art books</v>
      </c>
      <c r="S2916" s="10">
        <f>(((J2916/60)/60)/24)+DATE(1970,1,1)+(-5/24)</f>
        <v>42144.561145833337</v>
      </c>
      <c r="T2916" s="10">
        <f>(((I2916/60)/60)/24)+DATE(1970,1,1)+(-5/24)</f>
        <v>42174.561145833337</v>
      </c>
    </row>
    <row r="2917" spans="1:20" ht="28.8" hidden="1" x14ac:dyDescent="0.3">
      <c r="A2917">
        <v>3262</v>
      </c>
      <c r="B2917" s="3" t="s">
        <v>3261</v>
      </c>
      <c r="C2917" s="3" t="s">
        <v>7371</v>
      </c>
      <c r="D2917">
        <v>12200</v>
      </c>
      <c r="E291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8270</v>
      </c>
      <c r="O2917" s="5">
        <f>((E2917/D2917) *100)</f>
        <v>103.04098360655738</v>
      </c>
      <c r="P2917" s="6">
        <f>IF(L2917 = 0, 0, E2917/L2917)</f>
        <v>93.81343283582089</v>
      </c>
      <c r="Q2917" t="str">
        <f>MID(N2917,1,FIND("/",N2917,1)-1)</f>
        <v>theater</v>
      </c>
      <c r="R2917" t="str">
        <f>MID(N2917,FIND("/",N2917,1)+1,LEN(N2917))</f>
        <v>plays</v>
      </c>
      <c r="S2917" s="10">
        <f>(((J2917/60)/60)/24)+DATE(1970,1,1)+(-5/24)</f>
        <v>41964.107199074067</v>
      </c>
      <c r="T2917" s="10">
        <f>(((I2917/60)/60)/24)+DATE(1970,1,1)+(-5/24)</f>
        <v>41994.958333333336</v>
      </c>
    </row>
    <row r="2918" spans="1:20" ht="57.6" hidden="1" x14ac:dyDescent="0.3">
      <c r="A2918">
        <v>397</v>
      </c>
      <c r="B2918" s="3" t="s">
        <v>397</v>
      </c>
      <c r="C2918" s="3" t="s">
        <v>4506</v>
      </c>
      <c r="D2918">
        <v>12444</v>
      </c>
      <c r="E291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8268</v>
      </c>
      <c r="O2918" s="5">
        <f>((E2918/D2918) *100)</f>
        <v>103.90027322404372</v>
      </c>
      <c r="P2918" s="6">
        <f>IF(L2918 = 0, 0, E2918/L2918)</f>
        <v>56.460043668122275</v>
      </c>
      <c r="Q2918" t="str">
        <f>MID(N2918,1,FIND("/",N2918,1)-1)</f>
        <v>film &amp; video</v>
      </c>
      <c r="R2918" t="str">
        <f>MID(N2918,FIND("/",N2918,1)+1,LEN(N2918))</f>
        <v>documentary</v>
      </c>
      <c r="S2918" s="10">
        <f>(((J2918/60)/60)/24)+DATE(1970,1,1)+(-5/24)</f>
        <v>40379.568101851852</v>
      </c>
      <c r="T2918" s="10">
        <f>(((I2918/60)/60)/24)+DATE(1970,1,1)+(-5/24)</f>
        <v>40421.947222222218</v>
      </c>
    </row>
    <row r="2919" spans="1:20" ht="28.8" hidden="1" x14ac:dyDescent="0.3">
      <c r="A2919">
        <v>825</v>
      </c>
      <c r="B2919" s="3" t="s">
        <v>825</v>
      </c>
      <c r="C2919" s="3" t="s">
        <v>4934</v>
      </c>
      <c r="D2919">
        <v>12500</v>
      </c>
      <c r="E2919">
        <v>12554</v>
      </c>
      <c r="F2919" t="s">
        <v>8218</v>
      </c>
      <c r="G2919" t="s">
        <v>8223</v>
      </c>
      <c r="H2919" t="s">
        <v>8245</v>
      </c>
      <c r="I2919">
        <v>1351495284</v>
      </c>
      <c r="J2919">
        <v>1349335284</v>
      </c>
      <c r="K2919" t="b">
        <v>0</v>
      </c>
      <c r="L2919">
        <v>99</v>
      </c>
      <c r="M2919" t="b">
        <v>1</v>
      </c>
      <c r="N2919" t="s">
        <v>8275</v>
      </c>
      <c r="O2919" s="5">
        <f>((E2919/D2919) *100)</f>
        <v>100.43200000000002</v>
      </c>
      <c r="P2919" s="6">
        <f>IF(L2919 = 0, 0, E2919/L2919)</f>
        <v>126.8080808080808</v>
      </c>
      <c r="Q2919" t="str">
        <f>MID(N2919,1,FIND("/",N2919,1)-1)</f>
        <v>music</v>
      </c>
      <c r="R2919" t="str">
        <f>MID(N2919,FIND("/",N2919,1)+1,LEN(N2919))</f>
        <v>rock</v>
      </c>
      <c r="S2919" s="10">
        <f>(((J2919/60)/60)/24)+DATE(1970,1,1)+(-5/24)</f>
        <v>41186.098194444443</v>
      </c>
      <c r="T2919" s="10">
        <f>(((I2919/60)/60)/24)+DATE(1970,1,1)+(-5/24)</f>
        <v>41211.098194444443</v>
      </c>
    </row>
    <row r="2920" spans="1:20" ht="43.2" hidden="1" x14ac:dyDescent="0.3">
      <c r="A2920">
        <v>1765</v>
      </c>
      <c r="B2920" s="3" t="s">
        <v>1765</v>
      </c>
      <c r="C2920" s="3" t="s">
        <v>5874</v>
      </c>
      <c r="D2920">
        <v>12500</v>
      </c>
      <c r="E2920">
        <v>7433.48</v>
      </c>
      <c r="F2920" t="s">
        <v>8220</v>
      </c>
      <c r="G2920" t="s">
        <v>8223</v>
      </c>
      <c r="H2920" t="s">
        <v>8245</v>
      </c>
      <c r="I2920">
        <v>1407972712</v>
      </c>
      <c r="J2920">
        <v>1405380712</v>
      </c>
      <c r="K2920" t="b">
        <v>1</v>
      </c>
      <c r="L2920">
        <v>103</v>
      </c>
      <c r="M2920" t="b">
        <v>0</v>
      </c>
      <c r="N2920" t="s">
        <v>8284</v>
      </c>
      <c r="O2920" s="5">
        <f>((E2920/D2920) *100)</f>
        <v>59.467839999999995</v>
      </c>
      <c r="P2920" s="6">
        <f>IF(L2920 = 0, 0, E2920/L2920)</f>
        <v>72.16970873786407</v>
      </c>
      <c r="Q2920" t="str">
        <f>MID(N2920,1,FIND("/",N2920,1)-1)</f>
        <v>photography</v>
      </c>
      <c r="R2920" t="str">
        <f>MID(N2920,FIND("/",N2920,1)+1,LEN(N2920))</f>
        <v>photobooks</v>
      </c>
      <c r="S2920" s="10">
        <f>(((J2920/60)/60)/24)+DATE(1970,1,1)+(-5/24)</f>
        <v>41834.772129629629</v>
      </c>
      <c r="T2920" s="10">
        <f>(((I2920/60)/60)/24)+DATE(1970,1,1)+(-5/24)</f>
        <v>41864.772129629629</v>
      </c>
    </row>
    <row r="2921" spans="1:20" hidden="1" x14ac:dyDescent="0.3">
      <c r="A2921">
        <v>183</v>
      </c>
      <c r="B2921" s="3" t="s">
        <v>184</v>
      </c>
      <c r="C2921" s="3" t="s">
        <v>4292</v>
      </c>
      <c r="D2921">
        <v>12500</v>
      </c>
      <c r="E2921">
        <v>4482</v>
      </c>
      <c r="F2921" t="s">
        <v>8220</v>
      </c>
      <c r="G2921" t="s">
        <v>8224</v>
      </c>
      <c r="H2921" t="s">
        <v>8246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8267</v>
      </c>
      <c r="O2921" s="5">
        <f>((E2921/D2921) *100)</f>
        <v>35.856000000000002</v>
      </c>
      <c r="P2921" s="6">
        <f>IF(L2921 = 0, 0, E2921/L2921)</f>
        <v>373.5</v>
      </c>
      <c r="Q2921" t="str">
        <f>MID(N2921,1,FIND("/",N2921,1)-1)</f>
        <v>film &amp; video</v>
      </c>
      <c r="R2921" t="str">
        <f>MID(N2921,FIND("/",N2921,1)+1,LEN(N2921))</f>
        <v>drama</v>
      </c>
      <c r="S2921" s="10">
        <f>(((J2921/60)/60)/24)+DATE(1970,1,1)+(-5/24)</f>
        <v>41939.601967592593</v>
      </c>
      <c r="T2921" s="10">
        <f>(((I2921/60)/60)/24)+DATE(1970,1,1)+(-5/24)</f>
        <v>41969.643634259257</v>
      </c>
    </row>
    <row r="2922" spans="1:20" ht="43.2" hidden="1" x14ac:dyDescent="0.3">
      <c r="A2922">
        <v>214</v>
      </c>
      <c r="B2922" s="3" t="s">
        <v>215</v>
      </c>
      <c r="C2922" s="3" t="s">
        <v>4323</v>
      </c>
      <c r="D2922">
        <v>12500</v>
      </c>
      <c r="E2922">
        <v>1</v>
      </c>
      <c r="F2922" t="s">
        <v>8220</v>
      </c>
      <c r="G2922" t="s">
        <v>8223</v>
      </c>
      <c r="H2922" t="s">
        <v>8245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8267</v>
      </c>
      <c r="O2922" s="5">
        <f>((E2922/D2922) *100)</f>
        <v>8.0000000000000002E-3</v>
      </c>
      <c r="P2922" s="6">
        <f>IF(L2922 = 0, 0, E2922/L2922)</f>
        <v>1</v>
      </c>
      <c r="Q2922" t="str">
        <f>MID(N2922,1,FIND("/",N2922,1)-1)</f>
        <v>film &amp; video</v>
      </c>
      <c r="R2922" t="str">
        <f>MID(N2922,FIND("/",N2922,1)+1,LEN(N2922))</f>
        <v>drama</v>
      </c>
      <c r="S2922" s="10">
        <f>(((J2922/60)/60)/24)+DATE(1970,1,1)+(-5/24)</f>
        <v>42009.432280092595</v>
      </c>
      <c r="T2922" s="10">
        <f>(((I2922/60)/60)/24)+DATE(1970,1,1)+(-5/24)</f>
        <v>42069.432280092595</v>
      </c>
    </row>
    <row r="2923" spans="1:20" ht="43.2" hidden="1" x14ac:dyDescent="0.3">
      <c r="A2923">
        <v>368</v>
      </c>
      <c r="B2923" s="3" t="s">
        <v>368</v>
      </c>
      <c r="C2923" s="3" t="s">
        <v>4477</v>
      </c>
      <c r="D2923">
        <v>12500</v>
      </c>
      <c r="E2923">
        <v>13014</v>
      </c>
      <c r="F2923" t="s">
        <v>8218</v>
      </c>
      <c r="G2923" t="s">
        <v>8223</v>
      </c>
      <c r="H2923" t="s">
        <v>8245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8268</v>
      </c>
      <c r="O2923" s="5">
        <f>((E2923/D2923) *100)</f>
        <v>104.11200000000001</v>
      </c>
      <c r="P2923" s="6">
        <f>IF(L2923 = 0, 0, E2923/L2923)</f>
        <v>81.84905660377359</v>
      </c>
      <c r="Q2923" t="str">
        <f>MID(N2923,1,FIND("/",N2923,1)-1)</f>
        <v>film &amp; video</v>
      </c>
      <c r="R2923" t="str">
        <f>MID(N2923,FIND("/",N2923,1)+1,LEN(N2923))</f>
        <v>documentary</v>
      </c>
      <c r="S2923" s="10">
        <f>(((J2923/60)/60)/24)+DATE(1970,1,1)+(-5/24)</f>
        <v>42043.397245370368</v>
      </c>
      <c r="T2923" s="10">
        <f>(((I2923/60)/60)/24)+DATE(1970,1,1)+(-5/24)</f>
        <v>42078.355578703697</v>
      </c>
    </row>
    <row r="2924" spans="1:20" ht="43.2" hidden="1" x14ac:dyDescent="0.3">
      <c r="A2924">
        <v>1194</v>
      </c>
      <c r="B2924" s="3" t="s">
        <v>1194</v>
      </c>
      <c r="C2924" s="3" t="s">
        <v>5303</v>
      </c>
      <c r="D2924">
        <v>12500</v>
      </c>
      <c r="E2924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8284</v>
      </c>
      <c r="O2924" s="5">
        <f>((E2924/D2924) *100)</f>
        <v>322.24</v>
      </c>
      <c r="P2924" s="6">
        <f>IF(L2924 = 0, 0, E2924/L2924)</f>
        <v>56.414565826330531</v>
      </c>
      <c r="Q2924" t="str">
        <f>MID(N2924,1,FIND("/",N2924,1)-1)</f>
        <v>photography</v>
      </c>
      <c r="R2924" t="str">
        <f>MID(N2924,FIND("/",N2924,1)+1,LEN(N2924))</f>
        <v>photobooks</v>
      </c>
      <c r="S2924" s="10">
        <f>(((J2924/60)/60)/24)+DATE(1970,1,1)+(-5/24)</f>
        <v>42072.27984953703</v>
      </c>
      <c r="T2924" s="10">
        <f>(((I2924/60)/60)/24)+DATE(1970,1,1)+(-5/24)</f>
        <v>42102.27984953703</v>
      </c>
    </row>
    <row r="2925" spans="1:20" ht="57.6" hidden="1" x14ac:dyDescent="0.3">
      <c r="A2925">
        <v>1185</v>
      </c>
      <c r="B2925" s="3" t="s">
        <v>1185</v>
      </c>
      <c r="C2925" s="3" t="s">
        <v>5294</v>
      </c>
      <c r="D2925">
        <v>12500</v>
      </c>
      <c r="E2925">
        <v>13180</v>
      </c>
      <c r="F2925" t="s">
        <v>8218</v>
      </c>
      <c r="G2925" t="s">
        <v>8223</v>
      </c>
      <c r="H2925" t="s">
        <v>8245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8284</v>
      </c>
      <c r="O2925" s="5">
        <f>((E2925/D2925) *100)</f>
        <v>105.44</v>
      </c>
      <c r="P2925" s="6">
        <f>IF(L2925 = 0, 0, E2925/L2925)</f>
        <v>118.73873873873873</v>
      </c>
      <c r="Q2925" t="str">
        <f>MID(N2925,1,FIND("/",N2925,1)-1)</f>
        <v>photography</v>
      </c>
      <c r="R2925" t="str">
        <f>MID(N2925,FIND("/",N2925,1)+1,LEN(N2925))</f>
        <v>photobooks</v>
      </c>
      <c r="S2925" s="10">
        <f>(((J2925/60)/60)/24)+DATE(1970,1,1)+(-5/24)</f>
        <v>42130.656817129631</v>
      </c>
      <c r="T2925" s="10">
        <f>(((I2925/60)/60)/24)+DATE(1970,1,1)+(-5/24)</f>
        <v>42162.958333333336</v>
      </c>
    </row>
    <row r="2926" spans="1:20" ht="28.8" hidden="1" x14ac:dyDescent="0.3">
      <c r="A2926">
        <v>3792</v>
      </c>
      <c r="B2926" s="3" t="s">
        <v>3788</v>
      </c>
      <c r="C2926" s="3" t="s">
        <v>7901</v>
      </c>
      <c r="D2926">
        <v>12500</v>
      </c>
      <c r="E2926">
        <v>35</v>
      </c>
      <c r="F2926" t="s">
        <v>8220</v>
      </c>
      <c r="G2926" t="s">
        <v>8223</v>
      </c>
      <c r="H2926" t="s">
        <v>8245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8304</v>
      </c>
      <c r="O2926" s="5">
        <f>((E2926/D2926) *100)</f>
        <v>0.27999999999999997</v>
      </c>
      <c r="P2926" s="6">
        <f>IF(L2926 = 0, 0, E2926/L2926)</f>
        <v>17.5</v>
      </c>
      <c r="Q2926" t="str">
        <f>MID(N2926,1,FIND("/",N2926,1)-1)</f>
        <v>theater</v>
      </c>
      <c r="R2926" t="str">
        <f>MID(N2926,FIND("/",N2926,1)+1,LEN(N2926))</f>
        <v>musical</v>
      </c>
      <c r="S2926" s="10">
        <f>(((J2926/60)/60)/24)+DATE(1970,1,1)+(-5/24)</f>
        <v>42170.238680555551</v>
      </c>
      <c r="T2926" s="10">
        <f>(((I2926/60)/60)/24)+DATE(1970,1,1)+(-5/24)</f>
        <v>42200.238680555551</v>
      </c>
    </row>
    <row r="2927" spans="1:20" ht="57.6" hidden="1" x14ac:dyDescent="0.3">
      <c r="A2927">
        <v>2521</v>
      </c>
      <c r="B2927" s="3" t="s">
        <v>2520</v>
      </c>
      <c r="C2927" s="3" t="s">
        <v>6630</v>
      </c>
      <c r="D2927">
        <v>12500</v>
      </c>
      <c r="E292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8299</v>
      </c>
      <c r="O2927" s="5">
        <f>((E2927/D2927) *100)</f>
        <v>109.48792</v>
      </c>
      <c r="P2927" s="6">
        <f>IF(L2927 = 0, 0, E2927/L2927)</f>
        <v>103.68174242424243</v>
      </c>
      <c r="Q2927" t="str">
        <f>MID(N2927,1,FIND("/",N2927,1)-1)</f>
        <v>music</v>
      </c>
      <c r="R2927" t="str">
        <f>MID(N2927,FIND("/",N2927,1)+1,LEN(N2927))</f>
        <v>classical music</v>
      </c>
      <c r="S2927" s="10">
        <f>(((J2927/60)/60)/24)+DATE(1970,1,1)+(-5/24)</f>
        <v>42269.75950231481</v>
      </c>
      <c r="T2927" s="10">
        <f>(((I2927/60)/60)/24)+DATE(1970,1,1)+(-5/24)</f>
        <v>42290.75950231481</v>
      </c>
    </row>
    <row r="2928" spans="1:20" ht="43.2" hidden="1" x14ac:dyDescent="0.3">
      <c r="A2928">
        <v>1697</v>
      </c>
      <c r="B2928" s="3" t="s">
        <v>1697</v>
      </c>
      <c r="C2928" s="3" t="s">
        <v>5806</v>
      </c>
      <c r="D2928">
        <v>12500</v>
      </c>
      <c r="E2928">
        <v>2526</v>
      </c>
      <c r="F2928" t="s">
        <v>8221</v>
      </c>
      <c r="G2928" t="s">
        <v>8223</v>
      </c>
      <c r="H2928" t="s">
        <v>8245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8292</v>
      </c>
      <c r="O2928" s="5">
        <f>((E2928/D2928) *100)</f>
        <v>20.208000000000002</v>
      </c>
      <c r="P2928" s="6">
        <f>IF(L2928 = 0, 0, E2928/L2928)</f>
        <v>114.81818181818181</v>
      </c>
      <c r="Q2928" t="str">
        <f>MID(N2928,1,FIND("/",N2928,1)-1)</f>
        <v>music</v>
      </c>
      <c r="R2928" t="str">
        <f>MID(N2928,FIND("/",N2928,1)+1,LEN(N2928))</f>
        <v>faith</v>
      </c>
      <c r="S2928" s="10">
        <f>(((J2928/60)/60)/24)+DATE(1970,1,1)+(-5/24)</f>
        <v>42804.82462962962</v>
      </c>
      <c r="T2928" s="10">
        <f>(((I2928/60)/60)/24)+DATE(1970,1,1)+(-5/24)</f>
        <v>42834.782962962963</v>
      </c>
    </row>
    <row r="2929" spans="1:20" ht="43.2" hidden="1" x14ac:dyDescent="0.3">
      <c r="A2929">
        <v>1279</v>
      </c>
      <c r="B2929" s="3" t="s">
        <v>1279</v>
      </c>
      <c r="C2929" s="3" t="s">
        <v>5388</v>
      </c>
      <c r="D2929">
        <v>12516</v>
      </c>
      <c r="E2929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8275</v>
      </c>
      <c r="O2929" s="5">
        <f>((E2929/D2929) *100)</f>
        <v>110.77157238734421</v>
      </c>
      <c r="P2929" s="6">
        <f>IF(L2929 = 0, 0, E2929/L2929)</f>
        <v>73.355396825396824</v>
      </c>
      <c r="Q2929" t="str">
        <f>MID(N2929,1,FIND("/",N2929,1)-1)</f>
        <v>music</v>
      </c>
      <c r="R2929" t="str">
        <f>MID(N2929,FIND("/",N2929,1)+1,LEN(N2929))</f>
        <v>rock</v>
      </c>
      <c r="S2929" s="10">
        <f>(((J2929/60)/60)/24)+DATE(1970,1,1)+(-5/24)</f>
        <v>41681.890856481477</v>
      </c>
      <c r="T2929" s="10">
        <f>(((I2929/60)/60)/24)+DATE(1970,1,1)+(-5/24)</f>
        <v>41721.849189814813</v>
      </c>
    </row>
    <row r="2930" spans="1:20" ht="43.2" hidden="1" x14ac:dyDescent="0.3">
      <c r="A2930">
        <v>2862</v>
      </c>
      <c r="B2930" s="3" t="s">
        <v>2861</v>
      </c>
      <c r="C2930" s="3" t="s">
        <v>6971</v>
      </c>
      <c r="D2930">
        <v>12700</v>
      </c>
      <c r="E2930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8270</v>
      </c>
      <c r="O2930" s="5">
        <f>((E2930/D2930) *100)</f>
        <v>0.43307086614173229</v>
      </c>
      <c r="P2930" s="6">
        <f>IF(L2930 = 0, 0, E2930/L2930)</f>
        <v>18.333333333333332</v>
      </c>
      <c r="Q2930" t="str">
        <f>MID(N2930,1,FIND("/",N2930,1)-1)</f>
        <v>theater</v>
      </c>
      <c r="R2930" t="str">
        <f>MID(N2930,FIND("/",N2930,1)+1,LEN(N2930))</f>
        <v>plays</v>
      </c>
      <c r="S2930" s="10">
        <f>(((J2930/60)/60)/24)+DATE(1970,1,1)+(-5/24)</f>
        <v>41784.581354166665</v>
      </c>
      <c r="T2930" s="10">
        <f>(((I2930/60)/60)/24)+DATE(1970,1,1)+(-5/24)</f>
        <v>41814.581354166665</v>
      </c>
    </row>
    <row r="2931" spans="1:20" ht="43.2" hidden="1" x14ac:dyDescent="0.3">
      <c r="A2931">
        <v>206</v>
      </c>
      <c r="B2931" s="3" t="s">
        <v>207</v>
      </c>
      <c r="C2931" s="3" t="s">
        <v>4315</v>
      </c>
      <c r="D2931">
        <v>12700</v>
      </c>
      <c r="E2931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8267</v>
      </c>
      <c r="O2931" s="5">
        <f>((E2931/D2931) *100)</f>
        <v>0</v>
      </c>
      <c r="P2931" s="6">
        <f>IF(L2931 = 0, 0, E2931/L2931)</f>
        <v>0</v>
      </c>
      <c r="Q2931" t="str">
        <f>MID(N2931,1,FIND("/",N2931,1)-1)</f>
        <v>film &amp; video</v>
      </c>
      <c r="R2931" t="str">
        <f>MID(N2931,FIND("/",N2931,1)+1,LEN(N2931))</f>
        <v>drama</v>
      </c>
      <c r="S2931" s="10">
        <f>(((J2931/60)/60)/24)+DATE(1970,1,1)+(-5/24)</f>
        <v>42566.79609953703</v>
      </c>
      <c r="T2931" s="10">
        <f>(((I2931/60)/60)/24)+DATE(1970,1,1)+(-5/24)</f>
        <v>42587.79609953703</v>
      </c>
    </row>
    <row r="2932" spans="1:20" ht="43.2" hidden="1" x14ac:dyDescent="0.3">
      <c r="A2932">
        <v>413</v>
      </c>
      <c r="B2932" s="3" t="s">
        <v>413</v>
      </c>
      <c r="C2932" s="3" t="s">
        <v>4522</v>
      </c>
      <c r="D2932">
        <v>12800</v>
      </c>
      <c r="E2932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8268</v>
      </c>
      <c r="O2932" s="5">
        <f>((E2932/D2932) *100)</f>
        <v>105.0859375</v>
      </c>
      <c r="P2932" s="6">
        <f>IF(L2932 = 0, 0, E2932/L2932)</f>
        <v>78.660818713450297</v>
      </c>
      <c r="Q2932" t="str">
        <f>MID(N2932,1,FIND("/",N2932,1)-1)</f>
        <v>film &amp; video</v>
      </c>
      <c r="R2932" t="str">
        <f>MID(N2932,FIND("/",N2932,1)+1,LEN(N2932))</f>
        <v>documentary</v>
      </c>
      <c r="S2932" s="10">
        <f>(((J2932/60)/60)/24)+DATE(1970,1,1)+(-5/24)</f>
        <v>41079.66910879629</v>
      </c>
      <c r="T2932" s="10">
        <f>(((I2932/60)/60)/24)+DATE(1970,1,1)+(-5/24)</f>
        <v>41109.66910879629</v>
      </c>
    </row>
    <row r="2933" spans="1:20" ht="43.2" hidden="1" x14ac:dyDescent="0.3">
      <c r="A2933">
        <v>1090</v>
      </c>
      <c r="B2933" s="3" t="s">
        <v>1090</v>
      </c>
      <c r="C2933" s="3" t="s">
        <v>5199</v>
      </c>
      <c r="D2933">
        <v>12999</v>
      </c>
      <c r="E2933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8281</v>
      </c>
      <c r="O2933" s="5">
        <f>((E2933/D2933) *100)</f>
        <v>3.8464497269020695E-2</v>
      </c>
      <c r="P2933" s="6">
        <f>IF(L2933 = 0, 0, E2933/L2933)</f>
        <v>5</v>
      </c>
      <c r="Q2933" t="str">
        <f>MID(N2933,1,FIND("/",N2933,1)-1)</f>
        <v>games</v>
      </c>
      <c r="R2933" t="str">
        <f>MID(N2933,FIND("/",N2933,1)+1,LEN(N2933))</f>
        <v>video games</v>
      </c>
      <c r="S2933" s="10">
        <f>(((J2933/60)/60)/24)+DATE(1970,1,1)+(-5/24)</f>
        <v>42122.977465277778</v>
      </c>
      <c r="T2933" s="10">
        <f>(((I2933/60)/60)/24)+DATE(1970,1,1)+(-5/24)</f>
        <v>42152.977465277778</v>
      </c>
    </row>
    <row r="2934" spans="1:20" ht="43.2" hidden="1" x14ac:dyDescent="0.3">
      <c r="A2934">
        <v>242</v>
      </c>
      <c r="B2934" s="3" t="s">
        <v>243</v>
      </c>
      <c r="C2934" s="3" t="s">
        <v>4351</v>
      </c>
      <c r="D2934">
        <v>13000</v>
      </c>
      <c r="E2934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8268</v>
      </c>
      <c r="O2934" s="5">
        <f>((E2934/D2934) *100)</f>
        <v>113.46153846153845</v>
      </c>
      <c r="P2934" s="6">
        <f>IF(L2934 = 0, 0, E2934/L2934)</f>
        <v>73.019801980198025</v>
      </c>
      <c r="Q2934" t="str">
        <f>MID(N2934,1,FIND("/",N2934,1)-1)</f>
        <v>film &amp; video</v>
      </c>
      <c r="R2934" t="str">
        <f>MID(N2934,FIND("/",N2934,1)+1,LEN(N2934))</f>
        <v>documentary</v>
      </c>
      <c r="S2934" s="10">
        <f>(((J2934/60)/60)/24)+DATE(1970,1,1)+(-5/24)</f>
        <v>40862.28460648148</v>
      </c>
      <c r="T2934" s="10">
        <f>(((I2934/60)/60)/24)+DATE(1970,1,1)+(-5/24)</f>
        <v>40897.28460648148</v>
      </c>
    </row>
    <row r="2935" spans="1:20" ht="43.2" hidden="1" x14ac:dyDescent="0.3">
      <c r="A2935">
        <v>301</v>
      </c>
      <c r="B2935" s="3" t="s">
        <v>301</v>
      </c>
      <c r="C2935" s="3" t="s">
        <v>4410</v>
      </c>
      <c r="D2935">
        <v>13000</v>
      </c>
      <c r="E2935">
        <v>15435.55</v>
      </c>
      <c r="F2935" t="s">
        <v>8218</v>
      </c>
      <c r="G2935" t="s">
        <v>8223</v>
      </c>
      <c r="H2935" t="s">
        <v>8245</v>
      </c>
      <c r="I2935">
        <v>1363711335</v>
      </c>
      <c r="J2935">
        <v>1360258935</v>
      </c>
      <c r="K2935" t="b">
        <v>1</v>
      </c>
      <c r="L2935">
        <v>251</v>
      </c>
      <c r="M2935" t="b">
        <v>1</v>
      </c>
      <c r="N2935" t="s">
        <v>8268</v>
      </c>
      <c r="O2935" s="5">
        <f>((E2935/D2935) *100)</f>
        <v>118.73499999999999</v>
      </c>
      <c r="P2935" s="6">
        <f>IF(L2935 = 0, 0, E2935/L2935)</f>
        <v>61.496215139442228</v>
      </c>
      <c r="Q2935" t="str">
        <f>MID(N2935,1,FIND("/",N2935,1)-1)</f>
        <v>film &amp; video</v>
      </c>
      <c r="R2935" t="str">
        <f>MID(N2935,FIND("/",N2935,1)+1,LEN(N2935))</f>
        <v>documentary</v>
      </c>
      <c r="S2935" s="10">
        <f>(((J2935/60)/60)/24)+DATE(1970,1,1)+(-5/24)</f>
        <v>41312.529340277775</v>
      </c>
      <c r="T2935" s="10">
        <f>(((I2935/60)/60)/24)+DATE(1970,1,1)+(-5/24)</f>
        <v>41352.487673611111</v>
      </c>
    </row>
    <row r="2936" spans="1:20" ht="43.2" hidden="1" x14ac:dyDescent="0.3">
      <c r="A2936">
        <v>256</v>
      </c>
      <c r="B2936" s="3" t="s">
        <v>256</v>
      </c>
      <c r="C2936" s="3" t="s">
        <v>4365</v>
      </c>
      <c r="D2936">
        <v>13000</v>
      </c>
      <c r="E2936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8268</v>
      </c>
      <c r="O2936" s="5">
        <f>((E2936/D2936) *100)</f>
        <v>139.1</v>
      </c>
      <c r="P2936" s="6">
        <f>IF(L2936 = 0, 0, E2936/L2936)</f>
        <v>65.756363636363631</v>
      </c>
      <c r="Q2936" t="str">
        <f>MID(N2936,1,FIND("/",N2936,1)-1)</f>
        <v>film &amp; video</v>
      </c>
      <c r="R2936" t="str">
        <f>MID(N2936,FIND("/",N2936,1)+1,LEN(N2936))</f>
        <v>documentary</v>
      </c>
      <c r="S2936" s="10">
        <f>(((J2936/60)/60)/24)+DATE(1970,1,1)+(-5/24)</f>
        <v>41319.560960648145</v>
      </c>
      <c r="T2936" s="10">
        <f>(((I2936/60)/60)/24)+DATE(1970,1,1)+(-5/24)</f>
        <v>41349.560960648145</v>
      </c>
    </row>
    <row r="2937" spans="1:20" ht="28.8" hidden="1" x14ac:dyDescent="0.3">
      <c r="A2937">
        <v>741</v>
      </c>
      <c r="B2937" s="3" t="s">
        <v>741</v>
      </c>
      <c r="C2937" s="3" t="s">
        <v>4850</v>
      </c>
      <c r="D2937">
        <v>13000</v>
      </c>
      <c r="E293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8273</v>
      </c>
      <c r="O2937" s="5">
        <f>((E2937/D2937) *100)</f>
        <v>102.25999999999999</v>
      </c>
      <c r="P2937" s="6">
        <f>IF(L2937 = 0, 0, E2937/L2937)</f>
        <v>141.42340425531913</v>
      </c>
      <c r="Q2937" t="str">
        <f>MID(N2937,1,FIND("/",N2937,1)-1)</f>
        <v>publishing</v>
      </c>
      <c r="R2937" t="str">
        <f>MID(N2937,FIND("/",N2937,1)+1,LEN(N2937))</f>
        <v>nonfiction</v>
      </c>
      <c r="S2937" s="10">
        <f>(((J2937/60)/60)/24)+DATE(1970,1,1)+(-5/24)</f>
        <v>41401.439884259256</v>
      </c>
      <c r="T2937" s="10">
        <f>(((I2937/60)/60)/24)+DATE(1970,1,1)+(-5/24)</f>
        <v>41436.439884259256</v>
      </c>
    </row>
    <row r="2938" spans="1:20" ht="43.2" hidden="1" x14ac:dyDescent="0.3">
      <c r="A2938">
        <v>2227</v>
      </c>
      <c r="B2938" s="3" t="s">
        <v>2227</v>
      </c>
      <c r="C2938" s="3" t="s">
        <v>6336</v>
      </c>
      <c r="D2938">
        <v>13000</v>
      </c>
      <c r="E2938">
        <v>20459</v>
      </c>
      <c r="F2938" t="s">
        <v>8218</v>
      </c>
      <c r="G2938" t="s">
        <v>8224</v>
      </c>
      <c r="H2938" t="s">
        <v>8246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8296</v>
      </c>
      <c r="O2938" s="5">
        <f>((E2938/D2938) *100)</f>
        <v>157.37692307692308</v>
      </c>
      <c r="P2938" s="6">
        <f>IF(L2938 = 0, 0, E2938/L2938)</f>
        <v>67.970099667774093</v>
      </c>
      <c r="Q2938" t="str">
        <f>MID(N2938,1,FIND("/",N2938,1)-1)</f>
        <v>games</v>
      </c>
      <c r="R2938" t="str">
        <f>MID(N2938,FIND("/",N2938,1)+1,LEN(N2938))</f>
        <v>tabletop games</v>
      </c>
      <c r="S2938" s="10">
        <f>(((J2938/60)/60)/24)+DATE(1970,1,1)+(-5/24)</f>
        <v>41561.599016203698</v>
      </c>
      <c r="T2938" s="10">
        <f>(((I2938/60)/60)/24)+DATE(1970,1,1)+(-5/24)</f>
        <v>41591.640682870369</v>
      </c>
    </row>
    <row r="2939" spans="1:20" ht="43.2" hidden="1" x14ac:dyDescent="0.3">
      <c r="A2939">
        <v>3163</v>
      </c>
      <c r="B2939" s="3" t="s">
        <v>3162</v>
      </c>
      <c r="C2939" s="3" t="s">
        <v>7272</v>
      </c>
      <c r="D2939">
        <v>13000</v>
      </c>
      <c r="E2939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8270</v>
      </c>
      <c r="O2939" s="5">
        <f>((E2939/D2939) *100)</f>
        <v>111.15384615384616</v>
      </c>
      <c r="P2939" s="6">
        <f>IF(L2939 = 0, 0, E2939/L2939)</f>
        <v>200.69444444444446</v>
      </c>
      <c r="Q2939" t="str">
        <f>MID(N2939,1,FIND("/",N2939,1)-1)</f>
        <v>theater</v>
      </c>
      <c r="R2939" t="str">
        <f>MID(N2939,FIND("/",N2939,1)+1,LEN(N2939))</f>
        <v>plays</v>
      </c>
      <c r="S2939" s="10">
        <f>(((J2939/60)/60)/24)+DATE(1970,1,1)+(-5/24)</f>
        <v>41775.545428240737</v>
      </c>
      <c r="T2939" s="10">
        <f>(((I2939/60)/60)/24)+DATE(1970,1,1)+(-5/24)</f>
        <v>41805.545428240737</v>
      </c>
    </row>
    <row r="2940" spans="1:20" ht="43.2" hidden="1" x14ac:dyDescent="0.3">
      <c r="A2940">
        <v>2399</v>
      </c>
      <c r="B2940" s="3" t="s">
        <v>2399</v>
      </c>
      <c r="C2940" s="3" t="s">
        <v>6508</v>
      </c>
      <c r="D2940">
        <v>13000</v>
      </c>
      <c r="E2940">
        <v>0</v>
      </c>
      <c r="F2940" t="s">
        <v>8219</v>
      </c>
      <c r="G2940" t="s">
        <v>8234</v>
      </c>
      <c r="H2940" t="s">
        <v>8254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8271</v>
      </c>
      <c r="O2940" s="5">
        <f>((E2940/D2940) *100)</f>
        <v>0</v>
      </c>
      <c r="P2940" s="6">
        <f>IF(L2940 = 0, 0, E2940/L2940)</f>
        <v>0</v>
      </c>
      <c r="Q2940" t="str">
        <f>MID(N2940,1,FIND("/",N2940,1)-1)</f>
        <v>technology</v>
      </c>
      <c r="R2940" t="str">
        <f>MID(N2940,FIND("/",N2940,1)+1,LEN(N2940))</f>
        <v>web</v>
      </c>
      <c r="S2940" s="10">
        <f>(((J2940/60)/60)/24)+DATE(1970,1,1)+(-5/24)</f>
        <v>41956.644745370366</v>
      </c>
      <c r="T2940" s="10">
        <f>(((I2940/60)/60)/24)+DATE(1970,1,1)+(-5/24)</f>
        <v>41991.644745370366</v>
      </c>
    </row>
    <row r="2941" spans="1:20" ht="43.2" hidden="1" x14ac:dyDescent="0.3">
      <c r="A2941">
        <v>3254</v>
      </c>
      <c r="B2941" s="3" t="s">
        <v>3253</v>
      </c>
      <c r="C2941" s="3" t="s">
        <v>7363</v>
      </c>
      <c r="D2941">
        <v>13000</v>
      </c>
      <c r="E2941">
        <v>13163.5</v>
      </c>
      <c r="F2941" t="s">
        <v>8218</v>
      </c>
      <c r="G2941" t="s">
        <v>8224</v>
      </c>
      <c r="H2941" t="s">
        <v>8246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8270</v>
      </c>
      <c r="O2941" s="5">
        <f>((E2941/D2941) *100)</f>
        <v>101.25769230769231</v>
      </c>
      <c r="P2941" s="6">
        <f>IF(L2941 = 0, 0, E2941/L2941)</f>
        <v>70.771505376344081</v>
      </c>
      <c r="Q2941" t="str">
        <f>MID(N2941,1,FIND("/",N2941,1)-1)</f>
        <v>theater</v>
      </c>
      <c r="R2941" t="str">
        <f>MID(N2941,FIND("/",N2941,1)+1,LEN(N2941))</f>
        <v>plays</v>
      </c>
      <c r="S2941" s="10">
        <f>(((J2941/60)/60)/24)+DATE(1970,1,1)+(-5/24)</f>
        <v>42058.877418981479</v>
      </c>
      <c r="T2941" s="10">
        <f>(((I2941/60)/60)/24)+DATE(1970,1,1)+(-5/24)</f>
        <v>42088.835752314808</v>
      </c>
    </row>
    <row r="2942" spans="1:20" ht="28.8" hidden="1" x14ac:dyDescent="0.3">
      <c r="A2942">
        <v>2235</v>
      </c>
      <c r="B2942" s="3" t="s">
        <v>2235</v>
      </c>
      <c r="C2942" s="3" t="s">
        <v>6344</v>
      </c>
      <c r="D2942">
        <v>13000</v>
      </c>
      <c r="E2942">
        <v>19931</v>
      </c>
      <c r="F2942" t="s">
        <v>8218</v>
      </c>
      <c r="G2942" t="s">
        <v>8228</v>
      </c>
      <c r="H2942" t="s">
        <v>8250</v>
      </c>
      <c r="I2942">
        <v>1427585511</v>
      </c>
      <c r="J2942">
        <v>1424997111</v>
      </c>
      <c r="K2942" t="b">
        <v>0</v>
      </c>
      <c r="L2942">
        <v>147</v>
      </c>
      <c r="M2942" t="b">
        <v>1</v>
      </c>
      <c r="N2942" t="s">
        <v>8296</v>
      </c>
      <c r="O2942" s="5">
        <f>((E2942/D2942) *100)</f>
        <v>153.3153846153846</v>
      </c>
      <c r="P2942" s="6">
        <f>IF(L2942 = 0, 0, E2942/L2942)</f>
        <v>135.58503401360545</v>
      </c>
      <c r="Q2942" t="str">
        <f>MID(N2942,1,FIND("/",N2942,1)-1)</f>
        <v>games</v>
      </c>
      <c r="R2942" t="str">
        <f>MID(N2942,FIND("/",N2942,1)+1,LEN(N2942))</f>
        <v>tabletop games</v>
      </c>
      <c r="S2942" s="10">
        <f>(((J2942/60)/60)/24)+DATE(1970,1,1)+(-5/24)</f>
        <v>42061.813784722217</v>
      </c>
      <c r="T2942" s="10">
        <f>(((I2942/60)/60)/24)+DATE(1970,1,1)+(-5/24)</f>
        <v>42091.77211805556</v>
      </c>
    </row>
    <row r="2943" spans="1:20" ht="43.2" hidden="1" x14ac:dyDescent="0.3">
      <c r="A2943">
        <v>1425</v>
      </c>
      <c r="B2943" s="3" t="s">
        <v>1425</v>
      </c>
      <c r="C2943" s="3" t="s">
        <v>5534</v>
      </c>
      <c r="D2943">
        <v>13000</v>
      </c>
      <c r="E2943">
        <v>0</v>
      </c>
      <c r="F2943" t="s">
        <v>8220</v>
      </c>
      <c r="G2943" t="s">
        <v>8223</v>
      </c>
      <c r="H2943" t="s">
        <v>8245</v>
      </c>
      <c r="I2943">
        <v>1430276959</v>
      </c>
      <c r="J2943">
        <v>1427684959</v>
      </c>
      <c r="K2943" t="b">
        <v>0</v>
      </c>
      <c r="L2943">
        <v>0</v>
      </c>
      <c r="M2943" t="b">
        <v>0</v>
      </c>
      <c r="N2943" t="s">
        <v>8286</v>
      </c>
      <c r="O2943" s="5">
        <f>((E2943/D2943) *100)</f>
        <v>0</v>
      </c>
      <c r="P2943" s="6">
        <f>IF(L2943 = 0, 0, E2943/L2943)</f>
        <v>0</v>
      </c>
      <c r="Q2943" t="str">
        <f>MID(N2943,1,FIND("/",N2943,1)-1)</f>
        <v>publishing</v>
      </c>
      <c r="R2943" t="str">
        <f>MID(N2943,FIND("/",N2943,1)+1,LEN(N2943))</f>
        <v>translations</v>
      </c>
      <c r="S2943" s="10">
        <f>(((J2943/60)/60)/24)+DATE(1970,1,1)+(-5/24)</f>
        <v>42092.923136574071</v>
      </c>
      <c r="T2943" s="10">
        <f>(((I2943/60)/60)/24)+DATE(1970,1,1)+(-5/24)</f>
        <v>42122.923136574071</v>
      </c>
    </row>
    <row r="2944" spans="1:20" ht="43.2" hidden="1" x14ac:dyDescent="0.3">
      <c r="A2944">
        <v>1205</v>
      </c>
      <c r="B2944" s="3" t="s">
        <v>1205</v>
      </c>
      <c r="C2944" s="3" t="s">
        <v>5314</v>
      </c>
      <c r="D2944">
        <v>13000</v>
      </c>
      <c r="E2944">
        <v>13112</v>
      </c>
      <c r="F2944" t="s">
        <v>8218</v>
      </c>
      <c r="G2944" t="s">
        <v>8235</v>
      </c>
      <c r="H2944" t="s">
        <v>8248</v>
      </c>
      <c r="I2944">
        <v>1434197351</v>
      </c>
      <c r="J2944">
        <v>1431605351</v>
      </c>
      <c r="K2944" t="b">
        <v>0</v>
      </c>
      <c r="L2944">
        <v>62</v>
      </c>
      <c r="M2944" t="b">
        <v>1</v>
      </c>
      <c r="N2944" t="s">
        <v>8284</v>
      </c>
      <c r="O2944" s="5">
        <f>((E2944/D2944) *100)</f>
        <v>100.86153846153847</v>
      </c>
      <c r="P2944" s="6">
        <f>IF(L2944 = 0, 0, E2944/L2944)</f>
        <v>211.48387096774192</v>
      </c>
      <c r="Q2944" t="str">
        <f>MID(N2944,1,FIND("/",N2944,1)-1)</f>
        <v>photography</v>
      </c>
      <c r="R2944" t="str">
        <f>MID(N2944,FIND("/",N2944,1)+1,LEN(N2944))</f>
        <v>photobooks</v>
      </c>
      <c r="S2944" s="10">
        <f>(((J2944/60)/60)/24)+DATE(1970,1,1)+(-5/24)</f>
        <v>42138.298043981478</v>
      </c>
      <c r="T2944" s="10">
        <f>(((I2944/60)/60)/24)+DATE(1970,1,1)+(-5/24)</f>
        <v>42168.298043981478</v>
      </c>
    </row>
    <row r="2945" spans="1:20" ht="43.2" hidden="1" x14ac:dyDescent="0.3">
      <c r="A2945">
        <v>3848</v>
      </c>
      <c r="B2945" s="3" t="s">
        <v>3844</v>
      </c>
      <c r="C2945" s="3" t="s">
        <v>7956</v>
      </c>
      <c r="D2945">
        <v>13000</v>
      </c>
      <c r="E2945">
        <v>2129</v>
      </c>
      <c r="F2945" t="s">
        <v>8220</v>
      </c>
      <c r="G2945" t="s">
        <v>8223</v>
      </c>
      <c r="H2945" t="s">
        <v>8245</v>
      </c>
      <c r="I2945">
        <v>1445196989</v>
      </c>
      <c r="J2945">
        <v>1442604989</v>
      </c>
      <c r="K2945" t="b">
        <v>1</v>
      </c>
      <c r="L2945">
        <v>43</v>
      </c>
      <c r="M2945" t="b">
        <v>0</v>
      </c>
      <c r="N2945" t="s">
        <v>8270</v>
      </c>
      <c r="O2945" s="5">
        <f>((E2945/D2945) *100)</f>
        <v>16.376923076923077</v>
      </c>
      <c r="P2945" s="6">
        <f>IF(L2945 = 0, 0, E2945/L2945)</f>
        <v>49.511627906976742</v>
      </c>
      <c r="Q2945" t="str">
        <f>MID(N2945,1,FIND("/",N2945,1)-1)</f>
        <v>theater</v>
      </c>
      <c r="R2945" t="str">
        <f>MID(N2945,FIND("/",N2945,1)+1,LEN(N2945))</f>
        <v>plays</v>
      </c>
      <c r="S2945" s="10">
        <f>(((J2945/60)/60)/24)+DATE(1970,1,1)+(-5/24)</f>
        <v>42265.608668981477</v>
      </c>
      <c r="T2945" s="10">
        <f>(((I2945/60)/60)/24)+DATE(1970,1,1)+(-5/24)</f>
        <v>42295.608668981477</v>
      </c>
    </row>
    <row r="2946" spans="1:20" ht="43.2" hidden="1" x14ac:dyDescent="0.3">
      <c r="A2946">
        <v>1204</v>
      </c>
      <c r="B2946" s="3" t="s">
        <v>1204</v>
      </c>
      <c r="C2946" s="3" t="s">
        <v>5313</v>
      </c>
      <c r="D2946">
        <v>13000</v>
      </c>
      <c r="E2946">
        <v>13383</v>
      </c>
      <c r="F2946" t="s">
        <v>8218</v>
      </c>
      <c r="G2946" t="s">
        <v>8223</v>
      </c>
      <c r="H2946" t="s">
        <v>8245</v>
      </c>
      <c r="I2946">
        <v>1449205200</v>
      </c>
      <c r="J2946">
        <v>1445363833</v>
      </c>
      <c r="K2946" t="b">
        <v>0</v>
      </c>
      <c r="L2946">
        <v>57</v>
      </c>
      <c r="M2946" t="b">
        <v>1</v>
      </c>
      <c r="N2946" t="s">
        <v>8284</v>
      </c>
      <c r="O2946" s="5">
        <f>((E2946/D2946) *100)</f>
        <v>102.94615384615385</v>
      </c>
      <c r="P2946" s="6">
        <f>IF(L2946 = 0, 0, E2946/L2946)</f>
        <v>234.78947368421052</v>
      </c>
      <c r="Q2946" t="str">
        <f>MID(N2946,1,FIND("/",N2946,1)-1)</f>
        <v>photography</v>
      </c>
      <c r="R2946" t="str">
        <f>MID(N2946,FIND("/",N2946,1)+1,LEN(N2946))</f>
        <v>photobooks</v>
      </c>
      <c r="S2946" s="10">
        <f>(((J2946/60)/60)/24)+DATE(1970,1,1)+(-5/24)</f>
        <v>42297.539733796293</v>
      </c>
      <c r="T2946" s="10">
        <f>(((I2946/60)/60)/24)+DATE(1970,1,1)+(-5/24)</f>
        <v>42341.999999999993</v>
      </c>
    </row>
    <row r="2947" spans="1:20" ht="43.2" hidden="1" x14ac:dyDescent="0.3">
      <c r="A2947">
        <v>1440</v>
      </c>
      <c r="B2947" s="3" t="s">
        <v>1440</v>
      </c>
      <c r="C2947" s="3" t="s">
        <v>5549</v>
      </c>
      <c r="D2947">
        <v>13000</v>
      </c>
      <c r="E2947">
        <v>1</v>
      </c>
      <c r="F2947" t="s">
        <v>8220</v>
      </c>
      <c r="G2947" t="s">
        <v>8236</v>
      </c>
      <c r="H2947" t="s">
        <v>8248</v>
      </c>
      <c r="I2947">
        <v>1464285463</v>
      </c>
      <c r="J2947">
        <v>1461693463</v>
      </c>
      <c r="K2947" t="b">
        <v>0</v>
      </c>
      <c r="L2947">
        <v>1</v>
      </c>
      <c r="M2947" t="b">
        <v>0</v>
      </c>
      <c r="N2947" t="s">
        <v>8286</v>
      </c>
      <c r="O2947" s="5">
        <f>((E2947/D2947) *100)</f>
        <v>7.6923076923076927E-3</v>
      </c>
      <c r="P2947" s="6">
        <f>IF(L2947 = 0, 0, E2947/L2947)</f>
        <v>1</v>
      </c>
      <c r="Q2947" t="str">
        <f>MID(N2947,1,FIND("/",N2947,1)-1)</f>
        <v>publishing</v>
      </c>
      <c r="R2947" t="str">
        <f>MID(N2947,FIND("/",N2947,1)+1,LEN(N2947))</f>
        <v>translations</v>
      </c>
      <c r="S2947" s="10">
        <f>(((J2947/60)/60)/24)+DATE(1970,1,1)+(-5/24)</f>
        <v>42486.540081018517</v>
      </c>
      <c r="T2947" s="10">
        <f>(((I2947/60)/60)/24)+DATE(1970,1,1)+(-5/24)</f>
        <v>42516.540081018517</v>
      </c>
    </row>
    <row r="2948" spans="1:20" ht="43.2" hidden="1" x14ac:dyDescent="0.3">
      <c r="A2948">
        <v>1443</v>
      </c>
      <c r="B2948" s="3" t="s">
        <v>1443</v>
      </c>
      <c r="C2948" s="3" t="s">
        <v>5552</v>
      </c>
      <c r="D2948">
        <v>13000</v>
      </c>
      <c r="E2948">
        <v>0</v>
      </c>
      <c r="F2948" t="s">
        <v>8220</v>
      </c>
      <c r="G2948" t="s">
        <v>8229</v>
      </c>
      <c r="H2948" t="s">
        <v>8248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8286</v>
      </c>
      <c r="O2948" s="5">
        <f>((E2948/D2948) *100)</f>
        <v>0</v>
      </c>
      <c r="P2948" s="6">
        <f>IF(L2948 = 0, 0, E2948/L2948)</f>
        <v>0</v>
      </c>
      <c r="Q2948" t="str">
        <f>MID(N2948,1,FIND("/",N2948,1)-1)</f>
        <v>publishing</v>
      </c>
      <c r="R2948" t="str">
        <f>MID(N2948,FIND("/",N2948,1)+1,LEN(N2948))</f>
        <v>translations</v>
      </c>
      <c r="S2948" s="10">
        <f>(((J2948/60)/60)/24)+DATE(1970,1,1)+(-5/24)</f>
        <v>42707.71769675926</v>
      </c>
      <c r="T2948" s="10">
        <f>(((I2948/60)/60)/24)+DATE(1970,1,1)+(-5/24)</f>
        <v>42737.71769675926</v>
      </c>
    </row>
    <row r="2949" spans="1:20" ht="28.8" hidden="1" x14ac:dyDescent="0.3">
      <c r="A2949">
        <v>3869</v>
      </c>
      <c r="B2949" s="3" t="s">
        <v>3865</v>
      </c>
      <c r="C2949" s="3" t="s">
        <v>7977</v>
      </c>
      <c r="D2949">
        <v>13111</v>
      </c>
      <c r="E2949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8304</v>
      </c>
      <c r="O2949" s="5">
        <f>((E2949/D2949) *100)</f>
        <v>3.4474868431088401</v>
      </c>
      <c r="P2949" s="6">
        <f>IF(L2949 = 0, 0, E2949/L2949)</f>
        <v>30.133333333333333</v>
      </c>
      <c r="Q2949" t="str">
        <f>MID(N2949,1,FIND("/",N2949,1)-1)</f>
        <v>theater</v>
      </c>
      <c r="R2949" t="str">
        <f>MID(N2949,FIND("/",N2949,1)+1,LEN(N2949))</f>
        <v>musical</v>
      </c>
      <c r="S2949" s="10">
        <f>(((J2949/60)/60)/24)+DATE(1970,1,1)+(-5/24)</f>
        <v>42047.516111111108</v>
      </c>
      <c r="T2949" s="10">
        <f>(((I2949/60)/60)/24)+DATE(1970,1,1)+(-5/24)</f>
        <v>42076.924305555549</v>
      </c>
    </row>
    <row r="2950" spans="1:20" ht="43.2" hidden="1" x14ac:dyDescent="0.3">
      <c r="A2950">
        <v>4034</v>
      </c>
      <c r="B2950" s="3" t="s">
        <v>4029</v>
      </c>
      <c r="C2950" s="3" t="s">
        <v>8138</v>
      </c>
      <c r="D2950">
        <v>13500</v>
      </c>
      <c r="E2950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8270</v>
      </c>
      <c r="O2950" s="5">
        <f>((E2950/D2950) *100)</f>
        <v>1.4814814814814816</v>
      </c>
      <c r="P2950" s="6">
        <f>IF(L2950 = 0, 0, E2950/L2950)</f>
        <v>100</v>
      </c>
      <c r="Q2950" t="str">
        <f>MID(N2950,1,FIND("/",N2950,1)-1)</f>
        <v>theater</v>
      </c>
      <c r="R2950" t="str">
        <f>MID(N2950,FIND("/",N2950,1)+1,LEN(N2950))</f>
        <v>plays</v>
      </c>
      <c r="S2950" s="10">
        <f>(((J2950/60)/60)/24)+DATE(1970,1,1)+(-5/24)</f>
        <v>42067.739004629628</v>
      </c>
      <c r="T2950" s="10">
        <f>(((I2950/60)/60)/24)+DATE(1970,1,1)+(-5/24)</f>
        <v>42097.697337962956</v>
      </c>
    </row>
    <row r="2951" spans="1:20" ht="43.2" hidden="1" x14ac:dyDescent="0.3">
      <c r="A2951">
        <v>610</v>
      </c>
      <c r="B2951" s="3" t="s">
        <v>610</v>
      </c>
      <c r="C2951" s="3" t="s">
        <v>4719</v>
      </c>
      <c r="D2951">
        <v>13803</v>
      </c>
      <c r="E2951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8271</v>
      </c>
      <c r="O2951" s="5">
        <f>((E2951/D2951) *100)</f>
        <v>0</v>
      </c>
      <c r="P2951" s="6">
        <f>IF(L2951 = 0, 0, E2951/L2951)</f>
        <v>0</v>
      </c>
      <c r="Q2951" t="str">
        <f>MID(N2951,1,FIND("/",N2951,1)-1)</f>
        <v>technology</v>
      </c>
      <c r="R2951" t="str">
        <f>MID(N2951,FIND("/",N2951,1)+1,LEN(N2951))</f>
        <v>web</v>
      </c>
      <c r="S2951" s="10">
        <f>(((J2951/60)/60)/24)+DATE(1970,1,1)+(-5/24)</f>
        <v>42086.622523148144</v>
      </c>
      <c r="T2951" s="10">
        <f>(((I2951/60)/60)/24)+DATE(1970,1,1)+(-5/24)</f>
        <v>42116.622523148144</v>
      </c>
    </row>
    <row r="2952" spans="1:20" ht="43.2" hidden="1" x14ac:dyDescent="0.3">
      <c r="A2952">
        <v>795</v>
      </c>
      <c r="B2952" s="3" t="s">
        <v>795</v>
      </c>
      <c r="C2952" s="3" t="s">
        <v>4904</v>
      </c>
      <c r="D2952">
        <v>14000</v>
      </c>
      <c r="E2952">
        <v>15650</v>
      </c>
      <c r="F2952" t="s">
        <v>8218</v>
      </c>
      <c r="G2952" t="s">
        <v>8223</v>
      </c>
      <c r="H2952" t="s">
        <v>8245</v>
      </c>
      <c r="I2952">
        <v>1333774740</v>
      </c>
      <c r="J2952">
        <v>1330094566</v>
      </c>
      <c r="K2952" t="b">
        <v>0</v>
      </c>
      <c r="L2952">
        <v>184</v>
      </c>
      <c r="M2952" t="b">
        <v>1</v>
      </c>
      <c r="N2952" t="s">
        <v>8275</v>
      </c>
      <c r="O2952" s="5">
        <f>((E2952/D2952) *100)</f>
        <v>111.78571428571429</v>
      </c>
      <c r="P2952" s="6">
        <f>IF(L2952 = 0, 0, E2952/L2952)</f>
        <v>85.054347826086953</v>
      </c>
      <c r="Q2952" t="str">
        <f>MID(N2952,1,FIND("/",N2952,1)-1)</f>
        <v>music</v>
      </c>
      <c r="R2952" t="str">
        <f>MID(N2952,FIND("/",N2952,1)+1,LEN(N2952))</f>
        <v>rock</v>
      </c>
      <c r="S2952" s="10">
        <f>(((J2952/60)/60)/24)+DATE(1970,1,1)+(-5/24)</f>
        <v>40963.404699074068</v>
      </c>
      <c r="T2952" s="10">
        <f>(((I2952/60)/60)/24)+DATE(1970,1,1)+(-5/24)</f>
        <v>41005.999305555553</v>
      </c>
    </row>
    <row r="2953" spans="1:20" ht="43.2" hidden="1" x14ac:dyDescent="0.3">
      <c r="A2953">
        <v>285</v>
      </c>
      <c r="B2953" s="3" t="s">
        <v>285</v>
      </c>
      <c r="C2953" s="3" t="s">
        <v>4394</v>
      </c>
      <c r="D2953">
        <v>14000</v>
      </c>
      <c r="E2953">
        <v>32035.51</v>
      </c>
      <c r="F2953" t="s">
        <v>8218</v>
      </c>
      <c r="G2953" t="s">
        <v>8223</v>
      </c>
      <c r="H2953" t="s">
        <v>8245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8268</v>
      </c>
      <c r="O2953" s="5">
        <f>((E2953/D2953) *100)</f>
        <v>228.82507142857142</v>
      </c>
      <c r="P2953" s="6">
        <f>IF(L2953 = 0, 0, E2953/L2953)</f>
        <v>56.901438721136763</v>
      </c>
      <c r="Q2953" t="str">
        <f>MID(N2953,1,FIND("/",N2953,1)-1)</f>
        <v>film &amp; video</v>
      </c>
      <c r="R2953" t="str">
        <f>MID(N2953,FIND("/",N2953,1)+1,LEN(N2953))</f>
        <v>documentary</v>
      </c>
      <c r="S2953" s="10">
        <f>(((J2953/60)/60)/24)+DATE(1970,1,1)+(-5/24)</f>
        <v>41506.547777777778</v>
      </c>
      <c r="T2953" s="10">
        <f>(((I2953/60)/60)/24)+DATE(1970,1,1)+(-5/24)</f>
        <v>41536.547777777778</v>
      </c>
    </row>
    <row r="2954" spans="1:20" ht="43.2" hidden="1" x14ac:dyDescent="0.3">
      <c r="A2954">
        <v>860</v>
      </c>
      <c r="B2954" s="3" t="s">
        <v>860</v>
      </c>
      <c r="C2954" s="3" t="s">
        <v>4969</v>
      </c>
      <c r="D2954">
        <v>14000</v>
      </c>
      <c r="E2954">
        <v>2540</v>
      </c>
      <c r="F2954" t="s">
        <v>8220</v>
      </c>
      <c r="G2954" t="s">
        <v>8223</v>
      </c>
      <c r="H2954" t="s">
        <v>8245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8277</v>
      </c>
      <c r="O2954" s="5">
        <f>((E2954/D2954) *100)</f>
        <v>18.142857142857142</v>
      </c>
      <c r="P2954" s="6">
        <f>IF(L2954 = 0, 0, E2954/L2954)</f>
        <v>52.916666666666664</v>
      </c>
      <c r="Q2954" t="str">
        <f>MID(N2954,1,FIND("/",N2954,1)-1)</f>
        <v>music</v>
      </c>
      <c r="R2954" t="str">
        <f>MID(N2954,FIND("/",N2954,1)+1,LEN(N2954))</f>
        <v>jazz</v>
      </c>
      <c r="S2954" s="10">
        <f>(((J2954/60)/60)/24)+DATE(1970,1,1)+(-5/24)</f>
        <v>41570.274456018517</v>
      </c>
      <c r="T2954" s="10">
        <f>(((I2954/60)/60)/24)+DATE(1970,1,1)+(-5/24)</f>
        <v>41600.316122685181</v>
      </c>
    </row>
    <row r="2955" spans="1:20" ht="43.2" hidden="1" x14ac:dyDescent="0.3">
      <c r="A2955">
        <v>3971</v>
      </c>
      <c r="B2955" s="3" t="s">
        <v>3967</v>
      </c>
      <c r="C2955" s="3" t="s">
        <v>8077</v>
      </c>
      <c r="D2955">
        <v>14000</v>
      </c>
      <c r="E2955">
        <v>136</v>
      </c>
      <c r="F2955" t="s">
        <v>8220</v>
      </c>
      <c r="G2955" t="s">
        <v>8223</v>
      </c>
      <c r="H2955" t="s">
        <v>8245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8270</v>
      </c>
      <c r="O2955" s="5">
        <f>((E2955/D2955) *100)</f>
        <v>0.97142857142857131</v>
      </c>
      <c r="P2955" s="6">
        <f>IF(L2955 = 0, 0, E2955/L2955)</f>
        <v>22.666666666666668</v>
      </c>
      <c r="Q2955" t="str">
        <f>MID(N2955,1,FIND("/",N2955,1)-1)</f>
        <v>theater</v>
      </c>
      <c r="R2955" t="str">
        <f>MID(N2955,FIND("/",N2955,1)+1,LEN(N2955))</f>
        <v>plays</v>
      </c>
      <c r="S2955" s="10">
        <f>(((J2955/60)/60)/24)+DATE(1970,1,1)+(-5/24)</f>
        <v>41811.327847222223</v>
      </c>
      <c r="T2955" s="10">
        <f>(((I2955/60)/60)/24)+DATE(1970,1,1)+(-5/24)</f>
        <v>41841.327847222223</v>
      </c>
    </row>
    <row r="2956" spans="1:20" ht="28.8" hidden="1" x14ac:dyDescent="0.3">
      <c r="A2956">
        <v>1452</v>
      </c>
      <c r="B2956" s="3" t="s">
        <v>1452</v>
      </c>
      <c r="C2956" s="3" t="s">
        <v>5561</v>
      </c>
      <c r="D2956">
        <v>14000</v>
      </c>
      <c r="E2956">
        <v>0</v>
      </c>
      <c r="F2956" t="s">
        <v>8219</v>
      </c>
      <c r="G2956" t="s">
        <v>8223</v>
      </c>
      <c r="H2956" t="s">
        <v>8245</v>
      </c>
      <c r="I2956">
        <v>1406566363</v>
      </c>
      <c r="J2956">
        <v>1403974363</v>
      </c>
      <c r="K2956" t="b">
        <v>0</v>
      </c>
      <c r="L2956">
        <v>0</v>
      </c>
      <c r="M2956" t="b">
        <v>0</v>
      </c>
      <c r="N2956" t="s">
        <v>8286</v>
      </c>
      <c r="O2956" s="5">
        <f>((E2956/D2956) *100)</f>
        <v>0</v>
      </c>
      <c r="P2956" s="6">
        <f>IF(L2956 = 0, 0, E2956/L2956)</f>
        <v>0</v>
      </c>
      <c r="Q2956" t="str">
        <f>MID(N2956,1,FIND("/",N2956,1)-1)</f>
        <v>publishing</v>
      </c>
      <c r="R2956" t="str">
        <f>MID(N2956,FIND("/",N2956,1)+1,LEN(N2956))</f>
        <v>translations</v>
      </c>
      <c r="S2956" s="10">
        <f>(((J2956/60)/60)/24)+DATE(1970,1,1)+(-5/24)</f>
        <v>41818.494942129626</v>
      </c>
      <c r="T2956" s="10">
        <f>(((I2956/60)/60)/24)+DATE(1970,1,1)+(-5/24)</f>
        <v>41848.494942129626</v>
      </c>
    </row>
    <row r="2957" spans="1:20" ht="43.2" hidden="1" x14ac:dyDescent="0.3">
      <c r="A2957">
        <v>42</v>
      </c>
      <c r="B2957" s="3" t="s">
        <v>44</v>
      </c>
      <c r="C2957" s="3" t="s">
        <v>4152</v>
      </c>
      <c r="D2957">
        <v>14000</v>
      </c>
      <c r="E2957">
        <v>19860</v>
      </c>
      <c r="F2957" t="s">
        <v>8218</v>
      </c>
      <c r="G2957" t="s">
        <v>8223</v>
      </c>
      <c r="H2957" t="s">
        <v>8245</v>
      </c>
      <c r="I2957">
        <v>1419780026</v>
      </c>
      <c r="J2957">
        <v>1417188026</v>
      </c>
      <c r="K2957" t="b">
        <v>0</v>
      </c>
      <c r="L2957">
        <v>169</v>
      </c>
      <c r="M2957" t="b">
        <v>1</v>
      </c>
      <c r="N2957" t="s">
        <v>8264</v>
      </c>
      <c r="O2957" s="5">
        <f>((E2957/D2957) *100)</f>
        <v>141.85714285714286</v>
      </c>
      <c r="P2957" s="6">
        <f>IF(L2957 = 0, 0, E2957/L2957)</f>
        <v>117.51479289940828</v>
      </c>
      <c r="Q2957" t="str">
        <f>MID(N2957,1,FIND("/",N2957,1)-1)</f>
        <v>film &amp; video</v>
      </c>
      <c r="R2957" t="str">
        <f>MID(N2957,FIND("/",N2957,1)+1,LEN(N2957))</f>
        <v>television</v>
      </c>
      <c r="S2957" s="10">
        <f>(((J2957/60)/60)/24)+DATE(1970,1,1)+(-5/24)</f>
        <v>41971.430856481478</v>
      </c>
      <c r="T2957" s="10">
        <f>(((I2957/60)/60)/24)+DATE(1970,1,1)+(-5/24)</f>
        <v>42001.430856481478</v>
      </c>
    </row>
    <row r="2958" spans="1:20" ht="43.2" hidden="1" x14ac:dyDescent="0.3">
      <c r="A2958">
        <v>207</v>
      </c>
      <c r="B2958" s="3" t="s">
        <v>208</v>
      </c>
      <c r="C2958" s="3" t="s">
        <v>4316</v>
      </c>
      <c r="D2958">
        <v>14000</v>
      </c>
      <c r="E2958">
        <v>2130</v>
      </c>
      <c r="F2958" t="s">
        <v>8220</v>
      </c>
      <c r="G2958" t="s">
        <v>8228</v>
      </c>
      <c r="H2958" t="s">
        <v>8250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8267</v>
      </c>
      <c r="O2958" s="5">
        <f>((E2958/D2958) *100)</f>
        <v>15.214285714285714</v>
      </c>
      <c r="P2958" s="6">
        <f>IF(L2958 = 0, 0, E2958/L2958)</f>
        <v>163.84615384615384</v>
      </c>
      <c r="Q2958" t="str">
        <f>MID(N2958,1,FIND("/",N2958,1)-1)</f>
        <v>film &amp; video</v>
      </c>
      <c r="R2958" t="str">
        <f>MID(N2958,FIND("/",N2958,1)+1,LEN(N2958))</f>
        <v>drama</v>
      </c>
      <c r="S2958" s="10">
        <f>(((J2958/60)/60)/24)+DATE(1970,1,1)+(-5/24)</f>
        <v>41977.988865740735</v>
      </c>
      <c r="T2958" s="10">
        <f>(((I2958/60)/60)/24)+DATE(1970,1,1)+(-5/24)</f>
        <v>42007.988865740735</v>
      </c>
    </row>
    <row r="2959" spans="1:20" ht="43.2" hidden="1" x14ac:dyDescent="0.3">
      <c r="A2959">
        <v>2432</v>
      </c>
      <c r="B2959" s="3" t="s">
        <v>2432</v>
      </c>
      <c r="C2959" s="3" t="s">
        <v>6541</v>
      </c>
      <c r="D2959">
        <v>14000</v>
      </c>
      <c r="E2959">
        <v>2</v>
      </c>
      <c r="F2959" t="s">
        <v>8220</v>
      </c>
      <c r="G2959" t="s">
        <v>8223</v>
      </c>
      <c r="H2959" t="s">
        <v>8245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8283</v>
      </c>
      <c r="O2959" s="5">
        <f>((E2959/D2959) *100)</f>
        <v>1.4285714285714287E-2</v>
      </c>
      <c r="P2959" s="6">
        <f>IF(L2959 = 0, 0, E2959/L2959)</f>
        <v>1</v>
      </c>
      <c r="Q2959" t="str">
        <f>MID(N2959,1,FIND("/",N2959,1)-1)</f>
        <v>food</v>
      </c>
      <c r="R2959" t="str">
        <f>MID(N2959,FIND("/",N2959,1)+1,LEN(N2959))</f>
        <v>food trucks</v>
      </c>
      <c r="S2959" s="10">
        <f>(((J2959/60)/60)/24)+DATE(1970,1,1)+(-5/24)</f>
        <v>42041.010381944441</v>
      </c>
      <c r="T2959" s="10">
        <f>(((I2959/60)/60)/24)+DATE(1970,1,1)+(-5/24)</f>
        <v>42071.010381944441</v>
      </c>
    </row>
    <row r="2960" spans="1:20" ht="28.8" hidden="1" x14ac:dyDescent="0.3">
      <c r="A2960">
        <v>1216</v>
      </c>
      <c r="B2960" s="3" t="s">
        <v>1216</v>
      </c>
      <c r="C2960" s="3" t="s">
        <v>5325</v>
      </c>
      <c r="D2960">
        <v>14000</v>
      </c>
      <c r="E2960">
        <v>20398</v>
      </c>
      <c r="F2960" t="s">
        <v>8218</v>
      </c>
      <c r="G2960" t="s">
        <v>8223</v>
      </c>
      <c r="H2960" t="s">
        <v>8245</v>
      </c>
      <c r="I2960">
        <v>1443826980</v>
      </c>
      <c r="J2960">
        <v>1441032457</v>
      </c>
      <c r="K2960" t="b">
        <v>0</v>
      </c>
      <c r="L2960">
        <v>222</v>
      </c>
      <c r="M2960" t="b">
        <v>1</v>
      </c>
      <c r="N2960" t="s">
        <v>8284</v>
      </c>
      <c r="O2960" s="5">
        <f>((E2960/D2960) *100)</f>
        <v>145.70000000000002</v>
      </c>
      <c r="P2960" s="6">
        <f>IF(L2960 = 0, 0, E2960/L2960)</f>
        <v>91.882882882882882</v>
      </c>
      <c r="Q2960" t="str">
        <f>MID(N2960,1,FIND("/",N2960,1)-1)</f>
        <v>photography</v>
      </c>
      <c r="R2960" t="str">
        <f>MID(N2960,FIND("/",N2960,1)+1,LEN(N2960))</f>
        <v>photobooks</v>
      </c>
      <c r="S2960" s="10">
        <f>(((J2960/60)/60)/24)+DATE(1970,1,1)+(-5/24)</f>
        <v>42247.408067129632</v>
      </c>
      <c r="T2960" s="10">
        <f>(((I2960/60)/60)/24)+DATE(1970,1,1)+(-5/24)</f>
        <v>42279.752083333333</v>
      </c>
    </row>
    <row r="2961" spans="1:20" ht="57.6" hidden="1" x14ac:dyDescent="0.3">
      <c r="A2961">
        <v>1511</v>
      </c>
      <c r="B2961" s="3" t="s">
        <v>1511</v>
      </c>
      <c r="C2961" s="3" t="s">
        <v>5620</v>
      </c>
      <c r="D2961">
        <v>14000</v>
      </c>
      <c r="E2961">
        <v>15651</v>
      </c>
      <c r="F2961" t="s">
        <v>8218</v>
      </c>
      <c r="G2961" t="s">
        <v>8223</v>
      </c>
      <c r="H2961" t="s">
        <v>8245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8284</v>
      </c>
      <c r="O2961" s="5">
        <f>((E2961/D2961) *100)</f>
        <v>111.79285714285714</v>
      </c>
      <c r="P2961" s="6">
        <f>IF(L2961 = 0, 0, E2961/L2961)</f>
        <v>75.975728155339809</v>
      </c>
      <c r="Q2961" t="str">
        <f>MID(N2961,1,FIND("/",N2961,1)-1)</f>
        <v>photography</v>
      </c>
      <c r="R2961" t="str">
        <f>MID(N2961,FIND("/",N2961,1)+1,LEN(N2961))</f>
        <v>photobooks</v>
      </c>
      <c r="S2961" s="10">
        <f>(((J2961/60)/60)/24)+DATE(1970,1,1)+(-5/24)</f>
        <v>42296.375046296293</v>
      </c>
      <c r="T2961" s="10">
        <f>(((I2961/60)/60)/24)+DATE(1970,1,1)+(-5/24)</f>
        <v>42326.416712962957</v>
      </c>
    </row>
    <row r="2962" spans="1:20" ht="43.2" hidden="1" x14ac:dyDescent="0.3">
      <c r="A2962">
        <v>510</v>
      </c>
      <c r="B2962" s="3" t="s">
        <v>510</v>
      </c>
      <c r="C2962" s="3" t="s">
        <v>4619</v>
      </c>
      <c r="D2962">
        <v>14000</v>
      </c>
      <c r="E2962">
        <v>0</v>
      </c>
      <c r="F2962" t="s">
        <v>8220</v>
      </c>
      <c r="G2962" t="s">
        <v>8223</v>
      </c>
      <c r="H2962" t="s">
        <v>8245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8269</v>
      </c>
      <c r="O2962" s="5">
        <f>((E2962/D2962) *100)</f>
        <v>0</v>
      </c>
      <c r="P2962" s="6">
        <f>IF(L2962 = 0, 0, E2962/L2962)</f>
        <v>0</v>
      </c>
      <c r="Q2962" t="str">
        <f>MID(N2962,1,FIND("/",N2962,1)-1)</f>
        <v>film &amp; video</v>
      </c>
      <c r="R2962" t="str">
        <f>MID(N2962,FIND("/",N2962,1)+1,LEN(N2962))</f>
        <v>animation</v>
      </c>
      <c r="S2962" s="10">
        <f>(((J2962/60)/60)/24)+DATE(1970,1,1)+(-5/24)</f>
        <v>42399.968043981477</v>
      </c>
      <c r="T2962" s="10">
        <f>(((I2962/60)/60)/24)+DATE(1970,1,1)+(-5/24)</f>
        <v>42429.968043981477</v>
      </c>
    </row>
    <row r="2963" spans="1:20" ht="57.6" hidden="1" x14ac:dyDescent="0.3">
      <c r="A2963">
        <v>1591</v>
      </c>
      <c r="B2963" s="3" t="s">
        <v>1591</v>
      </c>
      <c r="C2963" s="3" t="s">
        <v>5700</v>
      </c>
      <c r="D2963">
        <v>14000</v>
      </c>
      <c r="E2963">
        <v>4092</v>
      </c>
      <c r="F2963" t="s">
        <v>8220</v>
      </c>
      <c r="G2963" t="s">
        <v>8224</v>
      </c>
      <c r="H2963" t="s">
        <v>8246</v>
      </c>
      <c r="I2963">
        <v>1459700741</v>
      </c>
      <c r="J2963">
        <v>1457112341</v>
      </c>
      <c r="K2963" t="b">
        <v>0</v>
      </c>
      <c r="L2963">
        <v>92</v>
      </c>
      <c r="M2963" t="b">
        <v>0</v>
      </c>
      <c r="N2963" t="s">
        <v>8290</v>
      </c>
      <c r="O2963" s="5">
        <f>((E2963/D2963) *100)</f>
        <v>29.228571428571428</v>
      </c>
      <c r="P2963" s="6">
        <f>IF(L2963 = 0, 0, E2963/L2963)</f>
        <v>44.478260869565219</v>
      </c>
      <c r="Q2963" t="str">
        <f>MID(N2963,1,FIND("/",N2963,1)-1)</f>
        <v>photography</v>
      </c>
      <c r="R2963" t="str">
        <f>MID(N2963,FIND("/",N2963,1)+1,LEN(N2963))</f>
        <v>places</v>
      </c>
      <c r="S2963" s="10">
        <f>(((J2963/60)/60)/24)+DATE(1970,1,1)+(-5/24)</f>
        <v>42433.517835648141</v>
      </c>
      <c r="T2963" s="10">
        <f>(((I2963/60)/60)/24)+DATE(1970,1,1)+(-5/24)</f>
        <v>42463.476168981484</v>
      </c>
    </row>
    <row r="2964" spans="1:20" ht="28.8" hidden="1" x14ac:dyDescent="0.3">
      <c r="A2964">
        <v>2196</v>
      </c>
      <c r="B2964" s="3" t="s">
        <v>2196</v>
      </c>
      <c r="C2964" s="3" t="s">
        <v>6305</v>
      </c>
      <c r="D2964">
        <v>14000</v>
      </c>
      <c r="E2964">
        <v>15937</v>
      </c>
      <c r="F2964" t="s">
        <v>8218</v>
      </c>
      <c r="G2964" t="s">
        <v>8223</v>
      </c>
      <c r="H2964" t="s">
        <v>8245</v>
      </c>
      <c r="I2964">
        <v>1480662000</v>
      </c>
      <c r="J2964">
        <v>1478000502</v>
      </c>
      <c r="K2964" t="b">
        <v>0</v>
      </c>
      <c r="L2964">
        <v>234</v>
      </c>
      <c r="M2964" t="b">
        <v>1</v>
      </c>
      <c r="N2964" t="s">
        <v>8296</v>
      </c>
      <c r="O2964" s="5">
        <f>((E2964/D2964) *100)</f>
        <v>113.83571428571429</v>
      </c>
      <c r="P2964" s="6">
        <f>IF(L2964 = 0, 0, E2964/L2964)</f>
        <v>68.106837606837601</v>
      </c>
      <c r="Q2964" t="str">
        <f>MID(N2964,1,FIND("/",N2964,1)-1)</f>
        <v>games</v>
      </c>
      <c r="R2964" t="str">
        <f>MID(N2964,FIND("/",N2964,1)+1,LEN(N2964))</f>
        <v>tabletop games</v>
      </c>
      <c r="S2964" s="10">
        <f>(((J2964/60)/60)/24)+DATE(1970,1,1)+(-5/24)</f>
        <v>42675.278958333329</v>
      </c>
      <c r="T2964" s="10">
        <f>(((I2964/60)/60)/24)+DATE(1970,1,1)+(-5/24)</f>
        <v>42706.083333333336</v>
      </c>
    </row>
    <row r="2965" spans="1:20" ht="43.2" hidden="1" x14ac:dyDescent="0.3">
      <c r="A2965">
        <v>2912</v>
      </c>
      <c r="B2965" s="3" t="s">
        <v>2911</v>
      </c>
      <c r="C2965" s="3" t="s">
        <v>7021</v>
      </c>
      <c r="D2965">
        <v>14440</v>
      </c>
      <c r="E2965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8270</v>
      </c>
      <c r="O2965" s="5">
        <f>((E2965/D2965) *100)</f>
        <v>14.058171745152354</v>
      </c>
      <c r="P2965" s="6">
        <f>IF(L2965 = 0, 0, E2965/L2965)</f>
        <v>78.07692307692308</v>
      </c>
      <c r="Q2965" t="str">
        <f>MID(N2965,1,FIND("/",N2965,1)-1)</f>
        <v>theater</v>
      </c>
      <c r="R2965" t="str">
        <f>MID(N2965,FIND("/",N2965,1)+1,LEN(N2965))</f>
        <v>plays</v>
      </c>
      <c r="S2965" s="10">
        <f>(((J2965/60)/60)/24)+DATE(1970,1,1)+(-5/24)</f>
        <v>42353.923310185179</v>
      </c>
      <c r="T2965" s="10">
        <f>(((I2965/60)/60)/24)+DATE(1970,1,1)+(-5/24)</f>
        <v>42383.923310185179</v>
      </c>
    </row>
    <row r="2966" spans="1:20" ht="43.2" hidden="1" x14ac:dyDescent="0.3">
      <c r="A2966">
        <v>928</v>
      </c>
      <c r="B2966" s="3" t="s">
        <v>928</v>
      </c>
      <c r="C2966" s="3" t="s">
        <v>5037</v>
      </c>
      <c r="D2966">
        <v>14500</v>
      </c>
      <c r="E2966">
        <v>1575</v>
      </c>
      <c r="F2966" t="s">
        <v>8220</v>
      </c>
      <c r="G2966" t="s">
        <v>8223</v>
      </c>
      <c r="H2966" t="s">
        <v>8245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8277</v>
      </c>
      <c r="O2966" s="5">
        <f>((E2966/D2966) *100)</f>
        <v>10.86206896551724</v>
      </c>
      <c r="P2966" s="6">
        <f>IF(L2966 = 0, 0, E2966/L2966)</f>
        <v>56.25</v>
      </c>
      <c r="Q2966" t="str">
        <f>MID(N2966,1,FIND("/",N2966,1)-1)</f>
        <v>music</v>
      </c>
      <c r="R2966" t="str">
        <f>MID(N2966,FIND("/",N2966,1)+1,LEN(N2966))</f>
        <v>jazz</v>
      </c>
      <c r="S2966" s="10">
        <f>(((J2966/60)/60)/24)+DATE(1970,1,1)+(-5/24)</f>
        <v>41180.654085648144</v>
      </c>
      <c r="T2966" s="10">
        <f>(((I2966/60)/60)/24)+DATE(1970,1,1)+(-5/24)</f>
        <v>41230.791666666664</v>
      </c>
    </row>
    <row r="2967" spans="1:20" ht="43.2" hidden="1" x14ac:dyDescent="0.3">
      <c r="A2967">
        <v>1404</v>
      </c>
      <c r="B2967" s="3" t="s">
        <v>1404</v>
      </c>
      <c r="C2967" s="3" t="s">
        <v>5513</v>
      </c>
      <c r="D2967">
        <v>14500</v>
      </c>
      <c r="E2967">
        <v>241</v>
      </c>
      <c r="F2967" t="s">
        <v>8220</v>
      </c>
      <c r="G2967" t="s">
        <v>8224</v>
      </c>
      <c r="H2967" t="s">
        <v>8246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8286</v>
      </c>
      <c r="O2967" s="5">
        <f>((E2967/D2967) *100)</f>
        <v>1.6620689655172414</v>
      </c>
      <c r="P2967" s="6">
        <f>IF(L2967 = 0, 0, E2967/L2967)</f>
        <v>48.2</v>
      </c>
      <c r="Q2967" t="str">
        <f>MID(N2967,1,FIND("/",N2967,1)-1)</f>
        <v>publishing</v>
      </c>
      <c r="R2967" t="str">
        <f>MID(N2967,FIND("/",N2967,1)+1,LEN(N2967))</f>
        <v>translations</v>
      </c>
      <c r="S2967" s="10">
        <f>(((J2967/60)/60)/24)+DATE(1970,1,1)+(-5/24)</f>
        <v>42032.30190972222</v>
      </c>
      <c r="T2967" s="10">
        <f>(((I2967/60)/60)/24)+DATE(1970,1,1)+(-5/24)</f>
        <v>42057.30190972222</v>
      </c>
    </row>
    <row r="2968" spans="1:20" ht="43.2" hidden="1" x14ac:dyDescent="0.3">
      <c r="A2968">
        <v>345</v>
      </c>
      <c r="B2968" s="3" t="s">
        <v>345</v>
      </c>
      <c r="C2968" s="3" t="s">
        <v>4454</v>
      </c>
      <c r="D2968">
        <v>14500</v>
      </c>
      <c r="E2968">
        <v>17875</v>
      </c>
      <c r="F2968" t="s">
        <v>8218</v>
      </c>
      <c r="G2968" t="s">
        <v>8223</v>
      </c>
      <c r="H2968" t="s">
        <v>8245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8268</v>
      </c>
      <c r="O2968" s="5">
        <f>((E2968/D2968) *100)</f>
        <v>123.27586206896552</v>
      </c>
      <c r="P2968" s="6">
        <f>IF(L2968 = 0, 0, E2968/L2968)</f>
        <v>99.860335195530723</v>
      </c>
      <c r="Q2968" t="str">
        <f>MID(N2968,1,FIND("/",N2968,1)-1)</f>
        <v>film &amp; video</v>
      </c>
      <c r="R2968" t="str">
        <f>MID(N2968,FIND("/",N2968,1)+1,LEN(N2968))</f>
        <v>documentary</v>
      </c>
      <c r="S2968" s="10">
        <f>(((J2968/60)/60)/24)+DATE(1970,1,1)+(-5/24)</f>
        <v>42114.735995370364</v>
      </c>
      <c r="T2968" s="10">
        <f>(((I2968/60)/60)/24)+DATE(1970,1,1)+(-5/24)</f>
        <v>42144.735995370364</v>
      </c>
    </row>
    <row r="2969" spans="1:20" ht="28.8" hidden="1" x14ac:dyDescent="0.3">
      <c r="A2969">
        <v>1196</v>
      </c>
      <c r="B2969" s="3" t="s">
        <v>1196</v>
      </c>
      <c r="C2969" s="3" t="s">
        <v>5305</v>
      </c>
      <c r="D2969">
        <v>14500</v>
      </c>
      <c r="E2969">
        <v>39137</v>
      </c>
      <c r="F2969" t="s">
        <v>8218</v>
      </c>
      <c r="G2969" t="s">
        <v>8224</v>
      </c>
      <c r="H2969" t="s">
        <v>8246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8284</v>
      </c>
      <c r="O2969" s="5">
        <f>((E2969/D2969) *100)</f>
        <v>269.91034482758624</v>
      </c>
      <c r="P2969" s="6">
        <f>IF(L2969 = 0, 0, E2969/L2969)</f>
        <v>76.439453125</v>
      </c>
      <c r="Q2969" t="str">
        <f>MID(N2969,1,FIND("/",N2969,1)-1)</f>
        <v>photography</v>
      </c>
      <c r="R2969" t="str">
        <f>MID(N2969,FIND("/",N2969,1)+1,LEN(N2969))</f>
        <v>photobooks</v>
      </c>
      <c r="S2969" s="10">
        <f>(((J2969/60)/60)/24)+DATE(1970,1,1)+(-5/24)</f>
        <v>42326.610405092586</v>
      </c>
      <c r="T2969" s="10">
        <f>(((I2969/60)/60)/24)+DATE(1970,1,1)+(-5/24)</f>
        <v>42356.610405092586</v>
      </c>
    </row>
    <row r="2970" spans="1:20" ht="43.2" hidden="1" x14ac:dyDescent="0.3">
      <c r="A2970">
        <v>3095</v>
      </c>
      <c r="B2970" s="3" t="s">
        <v>3094</v>
      </c>
      <c r="C2970" s="3" t="s">
        <v>7204</v>
      </c>
      <c r="D2970">
        <v>14920</v>
      </c>
      <c r="E2970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8302</v>
      </c>
      <c r="O2970" s="5">
        <f>((E2970/D2970) *100)</f>
        <v>0.33512064343163539</v>
      </c>
      <c r="P2970" s="6">
        <f>IF(L2970 = 0, 0, E2970/L2970)</f>
        <v>50</v>
      </c>
      <c r="Q2970" t="str">
        <f>MID(N2970,1,FIND("/",N2970,1)-1)</f>
        <v>theater</v>
      </c>
      <c r="R2970" t="str">
        <f>MID(N2970,FIND("/",N2970,1)+1,LEN(N2970))</f>
        <v>spaces</v>
      </c>
      <c r="S2970" s="10">
        <f>(((J2970/60)/60)/24)+DATE(1970,1,1)+(-5/24)</f>
        <v>42522.81689814815</v>
      </c>
      <c r="T2970" s="10">
        <f>(((I2970/60)/60)/24)+DATE(1970,1,1)+(-5/24)</f>
        <v>42582.81689814815</v>
      </c>
    </row>
    <row r="2971" spans="1:20" ht="57.6" hidden="1" x14ac:dyDescent="0.3">
      <c r="A2971">
        <v>2316</v>
      </c>
      <c r="B2971" s="3" t="s">
        <v>2316</v>
      </c>
      <c r="C2971" s="3" t="s">
        <v>6425</v>
      </c>
      <c r="D2971">
        <v>15000</v>
      </c>
      <c r="E2971">
        <v>15606.4</v>
      </c>
      <c r="F2971" t="s">
        <v>8218</v>
      </c>
      <c r="G2971" t="s">
        <v>8223</v>
      </c>
      <c r="H2971" t="s">
        <v>8245</v>
      </c>
      <c r="I2971">
        <v>1260383040</v>
      </c>
      <c r="J2971">
        <v>1253726650</v>
      </c>
      <c r="K2971" t="b">
        <v>1</v>
      </c>
      <c r="L2971">
        <v>200</v>
      </c>
      <c r="M2971" t="b">
        <v>1</v>
      </c>
      <c r="N2971" t="s">
        <v>8278</v>
      </c>
      <c r="O2971" s="5">
        <f>((E2971/D2971) *100)</f>
        <v>104.04266666666666</v>
      </c>
      <c r="P2971" s="6">
        <f>IF(L2971 = 0, 0, E2971/L2971)</f>
        <v>78.031999999999996</v>
      </c>
      <c r="Q2971" t="str">
        <f>MID(N2971,1,FIND("/",N2971,1)-1)</f>
        <v>music</v>
      </c>
      <c r="R2971" t="str">
        <f>MID(N2971,FIND("/",N2971,1)+1,LEN(N2971))</f>
        <v>indie rock</v>
      </c>
      <c r="S2971" s="10">
        <f>(((J2971/60)/60)/24)+DATE(1970,1,1)+(-5/24)</f>
        <v>40079.516782407409</v>
      </c>
      <c r="T2971" s="10">
        <f>(((I2971/60)/60)/24)+DATE(1970,1,1)+(-5/24)</f>
        <v>40156.558333333334</v>
      </c>
    </row>
    <row r="2972" spans="1:20" ht="57.6" hidden="1" x14ac:dyDescent="0.3">
      <c r="A2972">
        <v>779</v>
      </c>
      <c r="B2972" s="3" t="s">
        <v>779</v>
      </c>
      <c r="C2972" s="3" t="s">
        <v>4888</v>
      </c>
      <c r="D2972">
        <v>15000</v>
      </c>
      <c r="E2972">
        <v>400</v>
      </c>
      <c r="F2972" t="s">
        <v>8220</v>
      </c>
      <c r="G2972" t="s">
        <v>8223</v>
      </c>
      <c r="H2972" t="s">
        <v>8245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8274</v>
      </c>
      <c r="O2972" s="5">
        <f>((E2972/D2972) *100)</f>
        <v>2.666666666666667</v>
      </c>
      <c r="P2972" s="6">
        <f>IF(L2972 = 0, 0, E2972/L2972)</f>
        <v>66.666666666666671</v>
      </c>
      <c r="Q2972" t="str">
        <f>MID(N2972,1,FIND("/",N2972,1)-1)</f>
        <v>publishing</v>
      </c>
      <c r="R2972" t="str">
        <f>MID(N2972,FIND("/",N2972,1)+1,LEN(N2972))</f>
        <v>fiction</v>
      </c>
      <c r="S2972" s="10">
        <f>(((J2972/60)/60)/24)+DATE(1970,1,1)+(-5/24)</f>
        <v>40436.475752314815</v>
      </c>
      <c r="T2972" s="10">
        <f>(((I2972/60)/60)/24)+DATE(1970,1,1)+(-5/24)</f>
        <v>40465.958333333328</v>
      </c>
    </row>
    <row r="2973" spans="1:20" ht="43.2" hidden="1" x14ac:dyDescent="0.3">
      <c r="A2973">
        <v>1280</v>
      </c>
      <c r="B2973" s="3" t="s">
        <v>1280</v>
      </c>
      <c r="C2973" s="3" t="s">
        <v>5389</v>
      </c>
      <c r="D2973">
        <v>15000</v>
      </c>
      <c r="E2973">
        <v>16636.78</v>
      </c>
      <c r="F2973" t="s">
        <v>8218</v>
      </c>
      <c r="G2973" t="s">
        <v>8223</v>
      </c>
      <c r="H2973" t="s">
        <v>8245</v>
      </c>
      <c r="I2973">
        <v>1299003054</v>
      </c>
      <c r="J2973">
        <v>1291227054</v>
      </c>
      <c r="K2973" t="b">
        <v>1</v>
      </c>
      <c r="L2973">
        <v>130</v>
      </c>
      <c r="M2973" t="b">
        <v>1</v>
      </c>
      <c r="N2973" t="s">
        <v>8275</v>
      </c>
      <c r="O2973" s="5">
        <f>((E2973/D2973) *100)</f>
        <v>110.91186666666665</v>
      </c>
      <c r="P2973" s="6">
        <f>IF(L2973 = 0, 0, E2973/L2973)</f>
        <v>127.97523076923076</v>
      </c>
      <c r="Q2973" t="str">
        <f>MID(N2973,1,FIND("/",N2973,1)-1)</f>
        <v>music</v>
      </c>
      <c r="R2973" t="str">
        <f>MID(N2973,FIND("/",N2973,1)+1,LEN(N2973))</f>
        <v>rock</v>
      </c>
      <c r="S2973" s="10">
        <f>(((J2973/60)/60)/24)+DATE(1970,1,1)+(-5/24)</f>
        <v>40513.54923611111</v>
      </c>
      <c r="T2973" s="10">
        <f>(((I2973/60)/60)/24)+DATE(1970,1,1)+(-5/24)</f>
        <v>40603.54923611111</v>
      </c>
    </row>
    <row r="2974" spans="1:20" ht="43.2" hidden="1" x14ac:dyDescent="0.3">
      <c r="A2974">
        <v>921</v>
      </c>
      <c r="B2974" s="3" t="s">
        <v>921</v>
      </c>
      <c r="C2974" s="3" t="s">
        <v>5030</v>
      </c>
      <c r="D2974">
        <v>15000</v>
      </c>
      <c r="E2974">
        <v>4635</v>
      </c>
      <c r="F2974" t="s">
        <v>8220</v>
      </c>
      <c r="G2974" t="s">
        <v>8223</v>
      </c>
      <c r="H2974" t="s">
        <v>8245</v>
      </c>
      <c r="I2974">
        <v>1323666376</v>
      </c>
      <c r="J2974">
        <v>1320033976</v>
      </c>
      <c r="K2974" t="b">
        <v>0</v>
      </c>
      <c r="L2974">
        <v>20</v>
      </c>
      <c r="M2974" t="b">
        <v>0</v>
      </c>
      <c r="N2974" t="s">
        <v>8277</v>
      </c>
      <c r="O2974" s="5">
        <f>((E2974/D2974) *100)</f>
        <v>30.9</v>
      </c>
      <c r="P2974" s="6">
        <f>IF(L2974 = 0, 0, E2974/L2974)</f>
        <v>231.75</v>
      </c>
      <c r="Q2974" t="str">
        <f>MID(N2974,1,FIND("/",N2974,1)-1)</f>
        <v>music</v>
      </c>
      <c r="R2974" t="str">
        <f>MID(N2974,FIND("/",N2974,1)+1,LEN(N2974))</f>
        <v>jazz</v>
      </c>
      <c r="S2974" s="10">
        <f>(((J2974/60)/60)/24)+DATE(1970,1,1)+(-5/24)</f>
        <v>40846.962685185179</v>
      </c>
      <c r="T2974" s="10">
        <f>(((I2974/60)/60)/24)+DATE(1970,1,1)+(-5/24)</f>
        <v>40889.004351851851</v>
      </c>
    </row>
    <row r="2975" spans="1:20" ht="43.2" hidden="1" x14ac:dyDescent="0.3">
      <c r="A2975">
        <v>832</v>
      </c>
      <c r="B2975" s="3" t="s">
        <v>832</v>
      </c>
      <c r="C2975" s="3" t="s">
        <v>4941</v>
      </c>
      <c r="D2975">
        <v>15000</v>
      </c>
      <c r="E2975">
        <v>15091.06</v>
      </c>
      <c r="F2975" t="s">
        <v>8218</v>
      </c>
      <c r="G2975" t="s">
        <v>8223</v>
      </c>
      <c r="H2975" t="s">
        <v>8245</v>
      </c>
      <c r="I2975">
        <v>1327133580</v>
      </c>
      <c r="J2975">
        <v>1321978335</v>
      </c>
      <c r="K2975" t="b">
        <v>0</v>
      </c>
      <c r="L2975">
        <v>154</v>
      </c>
      <c r="M2975" t="b">
        <v>1</v>
      </c>
      <c r="N2975" t="s">
        <v>8275</v>
      </c>
      <c r="O2975" s="5">
        <f>((E2975/D2975) *100)</f>
        <v>100.60706666666665</v>
      </c>
      <c r="P2975" s="6">
        <f>IF(L2975 = 0, 0, E2975/L2975)</f>
        <v>97.993896103896105</v>
      </c>
      <c r="Q2975" t="str">
        <f>MID(N2975,1,FIND("/",N2975,1)-1)</f>
        <v>music</v>
      </c>
      <c r="R2975" t="str">
        <f>MID(N2975,FIND("/",N2975,1)+1,LEN(N2975))</f>
        <v>rock</v>
      </c>
      <c r="S2975" s="10">
        <f>(((J2975/60)/60)/24)+DATE(1970,1,1)+(-5/24)</f>
        <v>40869.466840277775</v>
      </c>
      <c r="T2975" s="10">
        <f>(((I2975/60)/60)/24)+DATE(1970,1,1)+(-5/24)</f>
        <v>40929.134027777778</v>
      </c>
    </row>
    <row r="2976" spans="1:20" ht="43.2" hidden="1" x14ac:dyDescent="0.3">
      <c r="A2976">
        <v>1953</v>
      </c>
      <c r="B2976" s="3" t="s">
        <v>1953</v>
      </c>
      <c r="C2976" s="3" t="s">
        <v>6062</v>
      </c>
      <c r="D2976">
        <v>15000</v>
      </c>
      <c r="E2976">
        <v>33892</v>
      </c>
      <c r="F2976" t="s">
        <v>8218</v>
      </c>
      <c r="G2976" t="s">
        <v>8223</v>
      </c>
      <c r="H2976" t="s">
        <v>8245</v>
      </c>
      <c r="I2976">
        <v>1330657200</v>
      </c>
      <c r="J2976">
        <v>1328158065</v>
      </c>
      <c r="K2976" t="b">
        <v>1</v>
      </c>
      <c r="L2976">
        <v>147</v>
      </c>
      <c r="M2976" t="b">
        <v>1</v>
      </c>
      <c r="N2976" t="s">
        <v>8294</v>
      </c>
      <c r="O2976" s="5">
        <f>((E2976/D2976) *100)</f>
        <v>225.94666666666666</v>
      </c>
      <c r="P2976" s="6">
        <f>IF(L2976 = 0, 0, E2976/L2976)</f>
        <v>230.55782312925169</v>
      </c>
      <c r="Q2976" t="str">
        <f>MID(N2976,1,FIND("/",N2976,1)-1)</f>
        <v>technology</v>
      </c>
      <c r="R2976" t="str">
        <f>MID(N2976,FIND("/",N2976,1)+1,LEN(N2976))</f>
        <v>hardware</v>
      </c>
      <c r="S2976" s="10">
        <f>(((J2976/60)/60)/24)+DATE(1970,1,1)+(-5/24)</f>
        <v>40940.991493055553</v>
      </c>
      <c r="T2976" s="10">
        <f>(((I2976/60)/60)/24)+DATE(1970,1,1)+(-5/24)</f>
        <v>40969.916666666664</v>
      </c>
    </row>
    <row r="2977" spans="1:20" ht="43.2" hidden="1" x14ac:dyDescent="0.3">
      <c r="A2977">
        <v>379</v>
      </c>
      <c r="B2977" s="3" t="s">
        <v>379</v>
      </c>
      <c r="C2977" s="3" t="s">
        <v>4488</v>
      </c>
      <c r="D2977">
        <v>15000</v>
      </c>
      <c r="E2977">
        <v>17412</v>
      </c>
      <c r="F2977" t="s">
        <v>8218</v>
      </c>
      <c r="G2977" t="s">
        <v>8223</v>
      </c>
      <c r="H2977" t="s">
        <v>8245</v>
      </c>
      <c r="I2977">
        <v>1336062672</v>
      </c>
      <c r="J2977">
        <v>1332174672</v>
      </c>
      <c r="K2977" t="b">
        <v>0</v>
      </c>
      <c r="L2977">
        <v>149</v>
      </c>
      <c r="M2977" t="b">
        <v>1</v>
      </c>
      <c r="N2977" t="s">
        <v>8268</v>
      </c>
      <c r="O2977" s="5">
        <f>((E2977/D2977) *100)</f>
        <v>116.08000000000001</v>
      </c>
      <c r="P2977" s="6">
        <f>IF(L2977 = 0, 0, E2977/L2977)</f>
        <v>116.85906040268456</v>
      </c>
      <c r="Q2977" t="str">
        <f>MID(N2977,1,FIND("/",N2977,1)-1)</f>
        <v>film &amp; video</v>
      </c>
      <c r="R2977" t="str">
        <f>MID(N2977,FIND("/",N2977,1)+1,LEN(N2977))</f>
        <v>documentary</v>
      </c>
      <c r="S2977" s="10">
        <f>(((J2977/60)/60)/24)+DATE(1970,1,1)+(-5/24)</f>
        <v>40987.479999999996</v>
      </c>
      <c r="T2977" s="10">
        <f>(((I2977/60)/60)/24)+DATE(1970,1,1)+(-5/24)</f>
        <v>41032.479999999996</v>
      </c>
    </row>
    <row r="2978" spans="1:20" ht="43.2" hidden="1" x14ac:dyDescent="0.3">
      <c r="A2978">
        <v>396</v>
      </c>
      <c r="B2978" s="3" t="s">
        <v>396</v>
      </c>
      <c r="C2978" s="3" t="s">
        <v>4505</v>
      </c>
      <c r="D2978">
        <v>15000</v>
      </c>
      <c r="E2978">
        <v>16000</v>
      </c>
      <c r="F2978" t="s">
        <v>8218</v>
      </c>
      <c r="G2978" t="s">
        <v>8223</v>
      </c>
      <c r="H2978" t="s">
        <v>8245</v>
      </c>
      <c r="I2978">
        <v>1341668006</v>
      </c>
      <c r="J2978">
        <v>1340372006</v>
      </c>
      <c r="K2978" t="b">
        <v>0</v>
      </c>
      <c r="L2978">
        <v>196</v>
      </c>
      <c r="M2978" t="b">
        <v>1</v>
      </c>
      <c r="N2978" t="s">
        <v>8268</v>
      </c>
      <c r="O2978" s="5">
        <f>((E2978/D2978) *100)</f>
        <v>106.66666666666667</v>
      </c>
      <c r="P2978" s="6">
        <f>IF(L2978 = 0, 0, E2978/L2978)</f>
        <v>81.632653061224488</v>
      </c>
      <c r="Q2978" t="str">
        <f>MID(N2978,1,FIND("/",N2978,1)-1)</f>
        <v>film &amp; video</v>
      </c>
      <c r="R2978" t="str">
        <f>MID(N2978,FIND("/",N2978,1)+1,LEN(N2978))</f>
        <v>documentary</v>
      </c>
      <c r="S2978" s="10">
        <f>(((J2978/60)/60)/24)+DATE(1970,1,1)+(-5/24)</f>
        <v>41082.356550925921</v>
      </c>
      <c r="T2978" s="10">
        <f>(((I2978/60)/60)/24)+DATE(1970,1,1)+(-5/24)</f>
        <v>41097.356550925921</v>
      </c>
    </row>
    <row r="2979" spans="1:20" ht="43.2" hidden="1" x14ac:dyDescent="0.3">
      <c r="A2979">
        <v>1277</v>
      </c>
      <c r="B2979" s="3" t="s">
        <v>1277</v>
      </c>
      <c r="C2979" s="3" t="s">
        <v>5386</v>
      </c>
      <c r="D2979">
        <v>15000</v>
      </c>
      <c r="E2979">
        <v>15918.65</v>
      </c>
      <c r="F2979" t="s">
        <v>8218</v>
      </c>
      <c r="G2979" t="s">
        <v>8223</v>
      </c>
      <c r="H2979" t="s">
        <v>8245</v>
      </c>
      <c r="I2979">
        <v>1346765347</v>
      </c>
      <c r="J2979">
        <v>1343741347</v>
      </c>
      <c r="K2979" t="b">
        <v>1</v>
      </c>
      <c r="L2979">
        <v>413</v>
      </c>
      <c r="M2979" t="b">
        <v>1</v>
      </c>
      <c r="N2979" t="s">
        <v>8275</v>
      </c>
      <c r="O2979" s="5">
        <f>((E2979/D2979) *100)</f>
        <v>106.12433333333333</v>
      </c>
      <c r="P2979" s="6">
        <f>IF(L2979 = 0, 0, E2979/L2979)</f>
        <v>38.543946731234868</v>
      </c>
      <c r="Q2979" t="str">
        <f>MID(N2979,1,FIND("/",N2979,1)-1)</f>
        <v>music</v>
      </c>
      <c r="R2979" t="str">
        <f>MID(N2979,FIND("/",N2979,1)+1,LEN(N2979))</f>
        <v>rock</v>
      </c>
      <c r="S2979" s="10">
        <f>(((J2979/60)/60)/24)+DATE(1970,1,1)+(-5/24)</f>
        <v>41121.35355324074</v>
      </c>
      <c r="T2979" s="10">
        <f>(((I2979/60)/60)/24)+DATE(1970,1,1)+(-5/24)</f>
        <v>41156.35355324074</v>
      </c>
    </row>
    <row r="2980" spans="1:20" ht="28.8" hidden="1" x14ac:dyDescent="0.3">
      <c r="A2980">
        <v>287</v>
      </c>
      <c r="B2980" s="3" t="s">
        <v>287</v>
      </c>
      <c r="C2980" s="3" t="s">
        <v>4396</v>
      </c>
      <c r="D2980">
        <v>15000</v>
      </c>
      <c r="E2980">
        <v>26445</v>
      </c>
      <c r="F2980" t="s">
        <v>8218</v>
      </c>
      <c r="G2980" t="s">
        <v>8223</v>
      </c>
      <c r="H2980" t="s">
        <v>8245</v>
      </c>
      <c r="I2980">
        <v>1351828800</v>
      </c>
      <c r="J2980">
        <v>1349160018</v>
      </c>
      <c r="K2980" t="b">
        <v>1</v>
      </c>
      <c r="L2980">
        <v>290</v>
      </c>
      <c r="M2980" t="b">
        <v>1</v>
      </c>
      <c r="N2980" t="s">
        <v>8268</v>
      </c>
      <c r="O2980" s="5">
        <f>((E2980/D2980) *100)</f>
        <v>176.29999999999998</v>
      </c>
      <c r="P2980" s="6">
        <f>IF(L2980 = 0, 0, E2980/L2980)</f>
        <v>91.189655172413794</v>
      </c>
      <c r="Q2980" t="str">
        <f>MID(N2980,1,FIND("/",N2980,1)-1)</f>
        <v>film &amp; video</v>
      </c>
      <c r="R2980" t="str">
        <f>MID(N2980,FIND("/",N2980,1)+1,LEN(N2980))</f>
        <v>documentary</v>
      </c>
      <c r="S2980" s="10">
        <f>(((J2980/60)/60)/24)+DATE(1970,1,1)+(-5/24)</f>
        <v>41184.069652777776</v>
      </c>
      <c r="T2980" s="10">
        <f>(((I2980/60)/60)/24)+DATE(1970,1,1)+(-5/24)</f>
        <v>41214.958333333328</v>
      </c>
    </row>
    <row r="2981" spans="1:20" ht="43.2" hidden="1" x14ac:dyDescent="0.3">
      <c r="A2981">
        <v>1846</v>
      </c>
      <c r="B2981" s="3" t="s">
        <v>1846</v>
      </c>
      <c r="C2981" s="3" t="s">
        <v>5955</v>
      </c>
      <c r="D2981">
        <v>15000</v>
      </c>
      <c r="E2981">
        <v>20689</v>
      </c>
      <c r="F2981" t="s">
        <v>8218</v>
      </c>
      <c r="G2981" t="s">
        <v>8223</v>
      </c>
      <c r="H2981" t="s">
        <v>8245</v>
      </c>
      <c r="I2981">
        <v>1355585777</v>
      </c>
      <c r="J2981">
        <v>1352993777</v>
      </c>
      <c r="K2981" t="b">
        <v>0</v>
      </c>
      <c r="L2981">
        <v>209</v>
      </c>
      <c r="M2981" t="b">
        <v>1</v>
      </c>
      <c r="N2981" t="s">
        <v>8275</v>
      </c>
      <c r="O2981" s="5">
        <f>((E2981/D2981) *100)</f>
        <v>137.92666666666668</v>
      </c>
      <c r="P2981" s="6">
        <f>IF(L2981 = 0, 0, E2981/L2981)</f>
        <v>98.990430622009569</v>
      </c>
      <c r="Q2981" t="str">
        <f>MID(N2981,1,FIND("/",N2981,1)-1)</f>
        <v>music</v>
      </c>
      <c r="R2981" t="str">
        <f>MID(N2981,FIND("/",N2981,1)+1,LEN(N2981))</f>
        <v>rock</v>
      </c>
      <c r="S2981" s="10">
        <f>(((J2981/60)/60)/24)+DATE(1970,1,1)+(-5/24)</f>
        <v>41228.441863425927</v>
      </c>
      <c r="T2981" s="10">
        <f>(((I2981/60)/60)/24)+DATE(1970,1,1)+(-5/24)</f>
        <v>41258.441863425927</v>
      </c>
    </row>
    <row r="2982" spans="1:20" ht="57.6" hidden="1" x14ac:dyDescent="0.3">
      <c r="A2982">
        <v>483</v>
      </c>
      <c r="B2982" s="3" t="s">
        <v>483</v>
      </c>
      <c r="C2982" s="3" t="s">
        <v>4592</v>
      </c>
      <c r="D2982">
        <v>15000</v>
      </c>
      <c r="E2982">
        <v>7530</v>
      </c>
      <c r="F2982" t="s">
        <v>8220</v>
      </c>
      <c r="G2982" t="s">
        <v>8224</v>
      </c>
      <c r="H2982" t="s">
        <v>8246</v>
      </c>
      <c r="I2982">
        <v>1359434672</v>
      </c>
      <c r="J2982">
        <v>1354250672</v>
      </c>
      <c r="K2982" t="b">
        <v>0</v>
      </c>
      <c r="L2982">
        <v>147</v>
      </c>
      <c r="M2982" t="b">
        <v>0</v>
      </c>
      <c r="N2982" t="s">
        <v>8269</v>
      </c>
      <c r="O2982" s="5">
        <f>((E2982/D2982) *100)</f>
        <v>50.2</v>
      </c>
      <c r="P2982" s="6">
        <f>IF(L2982 = 0, 0, E2982/L2982)</f>
        <v>51.224489795918366</v>
      </c>
      <c r="Q2982" t="str">
        <f>MID(N2982,1,FIND("/",N2982,1)-1)</f>
        <v>film &amp; video</v>
      </c>
      <c r="R2982" t="str">
        <f>MID(N2982,FIND("/",N2982,1)+1,LEN(N2982))</f>
        <v>animation</v>
      </c>
      <c r="S2982" s="10">
        <f>(((J2982/60)/60)/24)+DATE(1970,1,1)+(-5/24)</f>
        <v>41242.989259259259</v>
      </c>
      <c r="T2982" s="10">
        <f>(((I2982/60)/60)/24)+DATE(1970,1,1)+(-5/24)</f>
        <v>41302.989259259259</v>
      </c>
    </row>
    <row r="2983" spans="1:20" ht="43.2" hidden="1" x14ac:dyDescent="0.3">
      <c r="A2983">
        <v>286</v>
      </c>
      <c r="B2983" s="3" t="s">
        <v>286</v>
      </c>
      <c r="C2983" s="3" t="s">
        <v>4395</v>
      </c>
      <c r="D2983">
        <v>15000</v>
      </c>
      <c r="E2983">
        <v>16373</v>
      </c>
      <c r="F2983" t="s">
        <v>8218</v>
      </c>
      <c r="G2983" t="s">
        <v>8223</v>
      </c>
      <c r="H2983" t="s">
        <v>8245</v>
      </c>
      <c r="I2983">
        <v>1364236524</v>
      </c>
      <c r="J2983">
        <v>1360352124</v>
      </c>
      <c r="K2983" t="b">
        <v>1</v>
      </c>
      <c r="L2983">
        <v>135</v>
      </c>
      <c r="M2983" t="b">
        <v>1</v>
      </c>
      <c r="N2983" t="s">
        <v>8268</v>
      </c>
      <c r="O2983" s="5">
        <f>((E2983/D2983) *100)</f>
        <v>109.15333333333332</v>
      </c>
      <c r="P2983" s="6">
        <f>IF(L2983 = 0, 0, E2983/L2983)</f>
        <v>121.28148148148148</v>
      </c>
      <c r="Q2983" t="str">
        <f>MID(N2983,1,FIND("/",N2983,1)-1)</f>
        <v>film &amp; video</v>
      </c>
      <c r="R2983" t="str">
        <f>MID(N2983,FIND("/",N2983,1)+1,LEN(N2983))</f>
        <v>documentary</v>
      </c>
      <c r="S2983" s="10">
        <f>(((J2983/60)/60)/24)+DATE(1970,1,1)+(-5/24)</f>
        <v>41313.60791666666</v>
      </c>
      <c r="T2983" s="10">
        <f>(((I2983/60)/60)/24)+DATE(1970,1,1)+(-5/24)</f>
        <v>41358.566249999996</v>
      </c>
    </row>
    <row r="2984" spans="1:20" ht="57.6" hidden="1" x14ac:dyDescent="0.3">
      <c r="A2984">
        <v>240</v>
      </c>
      <c r="B2984" s="3" t="s">
        <v>241</v>
      </c>
      <c r="C2984" s="3" t="s">
        <v>4349</v>
      </c>
      <c r="D2984">
        <v>15000</v>
      </c>
      <c r="E2984">
        <v>16145.12</v>
      </c>
      <c r="F2984" t="s">
        <v>8218</v>
      </c>
      <c r="G2984" t="s">
        <v>8223</v>
      </c>
      <c r="H2984" t="s">
        <v>8245</v>
      </c>
      <c r="I2984">
        <v>1367773211</v>
      </c>
      <c r="J2984">
        <v>1363885211</v>
      </c>
      <c r="K2984" t="b">
        <v>1</v>
      </c>
      <c r="L2984">
        <v>137</v>
      </c>
      <c r="M2984" t="b">
        <v>1</v>
      </c>
      <c r="N2984" t="s">
        <v>8268</v>
      </c>
      <c r="O2984" s="5">
        <f>((E2984/D2984) *100)</f>
        <v>107.63413333333334</v>
      </c>
      <c r="P2984" s="6">
        <f>IF(L2984 = 0, 0, E2984/L2984)</f>
        <v>117.84759124087591</v>
      </c>
      <c r="Q2984" t="str">
        <f>MID(N2984,1,FIND("/",N2984,1)-1)</f>
        <v>film &amp; video</v>
      </c>
      <c r="R2984" t="str">
        <f>MID(N2984,FIND("/",N2984,1)+1,LEN(N2984))</f>
        <v>documentary</v>
      </c>
      <c r="S2984" s="10">
        <f>(((J2984/60)/60)/24)+DATE(1970,1,1)+(-5/24)</f>
        <v>41354.500127314815</v>
      </c>
      <c r="T2984" s="10">
        <f>(((I2984/60)/60)/24)+DATE(1970,1,1)+(-5/24)</f>
        <v>41399.500127314815</v>
      </c>
    </row>
    <row r="2985" spans="1:20" ht="43.2" hidden="1" x14ac:dyDescent="0.3">
      <c r="A2985">
        <v>1854</v>
      </c>
      <c r="B2985" s="3" t="s">
        <v>1854</v>
      </c>
      <c r="C2985" s="3" t="s">
        <v>5963</v>
      </c>
      <c r="D2985">
        <v>15000</v>
      </c>
      <c r="E2985">
        <v>15318.55</v>
      </c>
      <c r="F2985" t="s">
        <v>8218</v>
      </c>
      <c r="G2985" t="s">
        <v>8223</v>
      </c>
      <c r="H2985" t="s">
        <v>8245</v>
      </c>
      <c r="I2985">
        <v>1369355437</v>
      </c>
      <c r="J2985">
        <v>1366763437</v>
      </c>
      <c r="K2985" t="b">
        <v>0</v>
      </c>
      <c r="L2985">
        <v>174</v>
      </c>
      <c r="M2985" t="b">
        <v>1</v>
      </c>
      <c r="N2985" t="s">
        <v>8275</v>
      </c>
      <c r="O2985" s="5">
        <f>((E2985/D2985) *100)</f>
        <v>102.12366666666665</v>
      </c>
      <c r="P2985" s="6">
        <f>IF(L2985 = 0, 0, E2985/L2985)</f>
        <v>88.037643678160919</v>
      </c>
      <c r="Q2985" t="str">
        <f>MID(N2985,1,FIND("/",N2985,1)-1)</f>
        <v>music</v>
      </c>
      <c r="R2985" t="str">
        <f>MID(N2985,FIND("/",N2985,1)+1,LEN(N2985))</f>
        <v>rock</v>
      </c>
      <c r="S2985" s="10">
        <f>(((J2985/60)/60)/24)+DATE(1970,1,1)+(-5/24)</f>
        <v>41387.812928240739</v>
      </c>
      <c r="T2985" s="10">
        <f>(((I2985/60)/60)/24)+DATE(1970,1,1)+(-5/24)</f>
        <v>41417.812928240739</v>
      </c>
    </row>
    <row r="2986" spans="1:20" ht="43.2" hidden="1" x14ac:dyDescent="0.3">
      <c r="A2986">
        <v>1938</v>
      </c>
      <c r="B2986" s="3" t="s">
        <v>1938</v>
      </c>
      <c r="C2986" s="3" t="s">
        <v>6047</v>
      </c>
      <c r="D2986">
        <v>15000</v>
      </c>
      <c r="E2986">
        <v>17390</v>
      </c>
      <c r="F2986" t="s">
        <v>8218</v>
      </c>
      <c r="G2986" t="s">
        <v>8223</v>
      </c>
      <c r="H2986" t="s">
        <v>8245</v>
      </c>
      <c r="I2986">
        <v>1372741200</v>
      </c>
      <c r="J2986">
        <v>1370067231</v>
      </c>
      <c r="K2986" t="b">
        <v>0</v>
      </c>
      <c r="L2986">
        <v>114</v>
      </c>
      <c r="M2986" t="b">
        <v>1</v>
      </c>
      <c r="N2986" t="s">
        <v>8278</v>
      </c>
      <c r="O2986" s="5">
        <f>((E2986/D2986) *100)</f>
        <v>115.93333333333334</v>
      </c>
      <c r="P2986" s="6">
        <f>IF(L2986 = 0, 0, E2986/L2986)</f>
        <v>152.54385964912279</v>
      </c>
      <c r="Q2986" t="str">
        <f>MID(N2986,1,FIND("/",N2986,1)-1)</f>
        <v>music</v>
      </c>
      <c r="R2986" t="str">
        <f>MID(N2986,FIND("/",N2986,1)+1,LEN(N2986))</f>
        <v>indie rock</v>
      </c>
      <c r="S2986" s="10">
        <f>(((J2986/60)/60)/24)+DATE(1970,1,1)+(-5/24)</f>
        <v>41426.05128472222</v>
      </c>
      <c r="T2986" s="10">
        <f>(((I2986/60)/60)/24)+DATE(1970,1,1)+(-5/24)</f>
        <v>41457</v>
      </c>
    </row>
    <row r="2987" spans="1:20" ht="43.2" hidden="1" x14ac:dyDescent="0.3">
      <c r="A2987">
        <v>1497</v>
      </c>
      <c r="B2987" s="3" t="s">
        <v>1497</v>
      </c>
      <c r="C2987" s="3" t="s">
        <v>5606</v>
      </c>
      <c r="D2987">
        <v>15000</v>
      </c>
      <c r="E2987">
        <v>1</v>
      </c>
      <c r="F2987" t="s">
        <v>8220</v>
      </c>
      <c r="G2987" t="s">
        <v>8223</v>
      </c>
      <c r="H2987" t="s">
        <v>8245</v>
      </c>
      <c r="I2987">
        <v>1375299780</v>
      </c>
      <c r="J2987">
        <v>1371655522</v>
      </c>
      <c r="K2987" t="b">
        <v>0</v>
      </c>
      <c r="L2987">
        <v>1</v>
      </c>
      <c r="M2987" t="b">
        <v>0</v>
      </c>
      <c r="N2987" t="s">
        <v>8274</v>
      </c>
      <c r="O2987" s="5">
        <f>((E2987/D2987) *100)</f>
        <v>6.6666666666666671E-3</v>
      </c>
      <c r="P2987" s="6">
        <f>IF(L2987 = 0, 0, E2987/L2987)</f>
        <v>1</v>
      </c>
      <c r="Q2987" t="str">
        <f>MID(N2987,1,FIND("/",N2987,1)-1)</f>
        <v>publishing</v>
      </c>
      <c r="R2987" t="str">
        <f>MID(N2987,FIND("/",N2987,1)+1,LEN(N2987))</f>
        <v>fiction</v>
      </c>
      <c r="S2987" s="10">
        <f>(((J2987/60)/60)/24)+DATE(1970,1,1)+(-5/24)</f>
        <v>41444.434282407405</v>
      </c>
      <c r="T2987" s="10">
        <f>(((I2987/60)/60)/24)+DATE(1970,1,1)+(-5/24)</f>
        <v>41486.613194444442</v>
      </c>
    </row>
    <row r="2988" spans="1:20" ht="43.2" hidden="1" x14ac:dyDescent="0.3">
      <c r="A2988">
        <v>1275</v>
      </c>
      <c r="B2988" s="3" t="s">
        <v>1275</v>
      </c>
      <c r="C2988" s="3" t="s">
        <v>5384</v>
      </c>
      <c r="D2988">
        <v>15000</v>
      </c>
      <c r="E2988">
        <v>24321.1</v>
      </c>
      <c r="F2988" t="s">
        <v>8218</v>
      </c>
      <c r="G2988" t="s">
        <v>8223</v>
      </c>
      <c r="H2988" t="s">
        <v>8245</v>
      </c>
      <c r="I2988">
        <v>1375908587</v>
      </c>
      <c r="J2988">
        <v>1372884587</v>
      </c>
      <c r="K2988" t="b">
        <v>1</v>
      </c>
      <c r="L2988">
        <v>389</v>
      </c>
      <c r="M2988" t="b">
        <v>1</v>
      </c>
      <c r="N2988" t="s">
        <v>8275</v>
      </c>
      <c r="O2988" s="5">
        <f>((E2988/D2988) *100)</f>
        <v>162.14066666666668</v>
      </c>
      <c r="P2988" s="6">
        <f>IF(L2988 = 0, 0, E2988/L2988)</f>
        <v>62.522107969151669</v>
      </c>
      <c r="Q2988" t="str">
        <f>MID(N2988,1,FIND("/",N2988,1)-1)</f>
        <v>music</v>
      </c>
      <c r="R2988" t="str">
        <f>MID(N2988,FIND("/",N2988,1)+1,LEN(N2988))</f>
        <v>rock</v>
      </c>
      <c r="S2988" s="10">
        <f>(((J2988/60)/60)/24)+DATE(1970,1,1)+(-5/24)</f>
        <v>41458.659571759257</v>
      </c>
      <c r="T2988" s="10">
        <f>(((I2988/60)/60)/24)+DATE(1970,1,1)+(-5/24)</f>
        <v>41493.659571759257</v>
      </c>
    </row>
    <row r="2989" spans="1:20" ht="43.2" hidden="1" x14ac:dyDescent="0.3">
      <c r="A2989">
        <v>289</v>
      </c>
      <c r="B2989" s="3" t="s">
        <v>289</v>
      </c>
      <c r="C2989" s="3" t="s">
        <v>4398</v>
      </c>
      <c r="D2989">
        <v>15000</v>
      </c>
      <c r="E2989">
        <v>15723</v>
      </c>
      <c r="F2989" t="s">
        <v>8218</v>
      </c>
      <c r="G2989" t="s">
        <v>8224</v>
      </c>
      <c r="H2989" t="s">
        <v>8246</v>
      </c>
      <c r="I2989">
        <v>1383389834</v>
      </c>
      <c r="J2989">
        <v>1380797834</v>
      </c>
      <c r="K2989" t="b">
        <v>1</v>
      </c>
      <c r="L2989">
        <v>232</v>
      </c>
      <c r="M2989" t="b">
        <v>1</v>
      </c>
      <c r="N2989" t="s">
        <v>8268</v>
      </c>
      <c r="O2989" s="5">
        <f>((E2989/D2989) *100)</f>
        <v>104.82000000000001</v>
      </c>
      <c r="P2989" s="6">
        <f>IF(L2989 = 0, 0, E2989/L2989)</f>
        <v>67.771551724137936</v>
      </c>
      <c r="Q2989" t="str">
        <f>MID(N2989,1,FIND("/",N2989,1)-1)</f>
        <v>film &amp; video</v>
      </c>
      <c r="R2989" t="str">
        <f>MID(N2989,FIND("/",N2989,1)+1,LEN(N2989))</f>
        <v>documentary</v>
      </c>
      <c r="S2989" s="10">
        <f>(((J2989/60)/60)/24)+DATE(1970,1,1)+(-5/24)</f>
        <v>41550.248078703698</v>
      </c>
      <c r="T2989" s="10">
        <f>(((I2989/60)/60)/24)+DATE(1970,1,1)+(-5/24)</f>
        <v>41580.248078703698</v>
      </c>
    </row>
    <row r="2990" spans="1:20" ht="43.2" hidden="1" x14ac:dyDescent="0.3">
      <c r="A2990">
        <v>2145</v>
      </c>
      <c r="B2990" s="3" t="s">
        <v>2145</v>
      </c>
      <c r="C2990" s="3" t="s">
        <v>6254</v>
      </c>
      <c r="D2990">
        <v>15000</v>
      </c>
      <c r="E2990">
        <v>4565</v>
      </c>
      <c r="F2990" t="s">
        <v>8220</v>
      </c>
      <c r="G2990" t="s">
        <v>8223</v>
      </c>
      <c r="H2990" t="s">
        <v>8245</v>
      </c>
      <c r="I2990">
        <v>1385534514</v>
      </c>
      <c r="J2990">
        <v>1382938914</v>
      </c>
      <c r="K2990" t="b">
        <v>0</v>
      </c>
      <c r="L2990">
        <v>89</v>
      </c>
      <c r="M2990" t="b">
        <v>0</v>
      </c>
      <c r="N2990" t="s">
        <v>8281</v>
      </c>
      <c r="O2990" s="5">
        <f>((E2990/D2990) *100)</f>
        <v>30.433333333333334</v>
      </c>
      <c r="P2990" s="6">
        <f>IF(L2990 = 0, 0, E2990/L2990)</f>
        <v>51.292134831460672</v>
      </c>
      <c r="Q2990" t="str">
        <f>MID(N2990,1,FIND("/",N2990,1)-1)</f>
        <v>games</v>
      </c>
      <c r="R2990" t="str">
        <f>MID(N2990,FIND("/",N2990,1)+1,LEN(N2990))</f>
        <v>video games</v>
      </c>
      <c r="S2990" s="10">
        <f>(((J2990/60)/60)/24)+DATE(1970,1,1)+(-5/24)</f>
        <v>41575.029097222221</v>
      </c>
      <c r="T2990" s="10">
        <f>(((I2990/60)/60)/24)+DATE(1970,1,1)+(-5/24)</f>
        <v>41605.070763888885</v>
      </c>
    </row>
    <row r="2991" spans="1:20" ht="43.2" hidden="1" x14ac:dyDescent="0.3">
      <c r="A2991">
        <v>1282</v>
      </c>
      <c r="B2991" s="3" t="s">
        <v>1282</v>
      </c>
      <c r="C2991" s="3" t="s">
        <v>5391</v>
      </c>
      <c r="D2991">
        <v>15000</v>
      </c>
      <c r="E2991">
        <v>18542</v>
      </c>
      <c r="F2991" t="s">
        <v>8218</v>
      </c>
      <c r="G2991" t="s">
        <v>8223</v>
      </c>
      <c r="H2991" t="s">
        <v>8245</v>
      </c>
      <c r="I2991">
        <v>1386565140</v>
      </c>
      <c r="J2991">
        <v>1383909855</v>
      </c>
      <c r="K2991" t="b">
        <v>1</v>
      </c>
      <c r="L2991">
        <v>274</v>
      </c>
      <c r="M2991" t="b">
        <v>1</v>
      </c>
      <c r="N2991" t="s">
        <v>8275</v>
      </c>
      <c r="O2991" s="5">
        <f>((E2991/D2991) *100)</f>
        <v>123.61333333333333</v>
      </c>
      <c r="P2991" s="6">
        <f>IF(L2991 = 0, 0, E2991/L2991)</f>
        <v>67.671532846715323</v>
      </c>
      <c r="Q2991" t="str">
        <f>MID(N2991,1,FIND("/",N2991,1)-1)</f>
        <v>music</v>
      </c>
      <c r="R2991" t="str">
        <f>MID(N2991,FIND("/",N2991,1)+1,LEN(N2991))</f>
        <v>rock</v>
      </c>
      <c r="S2991" s="10">
        <f>(((J2991/60)/60)/24)+DATE(1970,1,1)+(-5/24)</f>
        <v>41586.266840277778</v>
      </c>
      <c r="T2991" s="10">
        <f>(((I2991/60)/60)/24)+DATE(1970,1,1)+(-5/24)</f>
        <v>41616.999305555553</v>
      </c>
    </row>
    <row r="2992" spans="1:20" ht="43.2" hidden="1" x14ac:dyDescent="0.3">
      <c r="A2992">
        <v>1488</v>
      </c>
      <c r="B2992" s="3" t="s">
        <v>1488</v>
      </c>
      <c r="C2992" s="3" t="s">
        <v>5597</v>
      </c>
      <c r="D2992">
        <v>15000</v>
      </c>
      <c r="E2992">
        <v>360</v>
      </c>
      <c r="F2992" t="s">
        <v>8220</v>
      </c>
      <c r="G2992" t="s">
        <v>8225</v>
      </c>
      <c r="H2992" t="s">
        <v>8247</v>
      </c>
      <c r="I2992">
        <v>1388928660</v>
      </c>
      <c r="J2992">
        <v>1386336660</v>
      </c>
      <c r="K2992" t="b">
        <v>0</v>
      </c>
      <c r="L2992">
        <v>6</v>
      </c>
      <c r="M2992" t="b">
        <v>0</v>
      </c>
      <c r="N2992" t="s">
        <v>8274</v>
      </c>
      <c r="O2992" s="5">
        <f>((E2992/D2992) *100)</f>
        <v>2.4</v>
      </c>
      <c r="P2992" s="6">
        <f>IF(L2992 = 0, 0, E2992/L2992)</f>
        <v>60</v>
      </c>
      <c r="Q2992" t="str">
        <f>MID(N2992,1,FIND("/",N2992,1)-1)</f>
        <v>publishing</v>
      </c>
      <c r="R2992" t="str">
        <f>MID(N2992,FIND("/",N2992,1)+1,LEN(N2992))</f>
        <v>fiction</v>
      </c>
      <c r="S2992" s="10">
        <f>(((J2992/60)/60)/24)+DATE(1970,1,1)+(-5/24)</f>
        <v>41614.354861111111</v>
      </c>
      <c r="T2992" s="10">
        <f>(((I2992/60)/60)/24)+DATE(1970,1,1)+(-5/24)</f>
        <v>41644.354861111111</v>
      </c>
    </row>
    <row r="2993" spans="1:20" ht="43.2" hidden="1" x14ac:dyDescent="0.3">
      <c r="A2993">
        <v>1830</v>
      </c>
      <c r="B2993" s="3" t="s">
        <v>1830</v>
      </c>
      <c r="C2993" s="3" t="s">
        <v>5939</v>
      </c>
      <c r="D2993">
        <v>15000</v>
      </c>
      <c r="E2993">
        <v>15230</v>
      </c>
      <c r="F2993" t="s">
        <v>8218</v>
      </c>
      <c r="G2993" t="s">
        <v>8223</v>
      </c>
      <c r="H2993" t="s">
        <v>8245</v>
      </c>
      <c r="I2993">
        <v>1393259107</v>
      </c>
      <c r="J2993">
        <v>1390667107</v>
      </c>
      <c r="K2993" t="b">
        <v>0</v>
      </c>
      <c r="L2993">
        <v>226</v>
      </c>
      <c r="M2993" t="b">
        <v>1</v>
      </c>
      <c r="N2993" t="s">
        <v>8275</v>
      </c>
      <c r="O2993" s="5">
        <f>((E2993/D2993) *100)</f>
        <v>101.53333333333335</v>
      </c>
      <c r="P2993" s="6">
        <f>IF(L2993 = 0, 0, E2993/L2993)</f>
        <v>67.389380530973455</v>
      </c>
      <c r="Q2993" t="str">
        <f>MID(N2993,1,FIND("/",N2993,1)-1)</f>
        <v>music</v>
      </c>
      <c r="R2993" t="str">
        <f>MID(N2993,FIND("/",N2993,1)+1,LEN(N2993))</f>
        <v>rock</v>
      </c>
      <c r="S2993" s="10">
        <f>(((J2993/60)/60)/24)+DATE(1970,1,1)+(-5/24)</f>
        <v>41664.475775462961</v>
      </c>
      <c r="T2993" s="10">
        <f>(((I2993/60)/60)/24)+DATE(1970,1,1)+(-5/24)</f>
        <v>41694.475775462961</v>
      </c>
    </row>
    <row r="2994" spans="1:20" ht="43.2" hidden="1" x14ac:dyDescent="0.3">
      <c r="A2994">
        <v>365</v>
      </c>
      <c r="B2994" s="3" t="s">
        <v>365</v>
      </c>
      <c r="C2994" s="3" t="s">
        <v>4474</v>
      </c>
      <c r="D2994">
        <v>15000</v>
      </c>
      <c r="E2994">
        <v>15596</v>
      </c>
      <c r="F2994" t="s">
        <v>8218</v>
      </c>
      <c r="G2994" t="s">
        <v>8224</v>
      </c>
      <c r="H2994" t="s">
        <v>8246</v>
      </c>
      <c r="I2994">
        <v>1393597999</v>
      </c>
      <c r="J2994">
        <v>1391005999</v>
      </c>
      <c r="K2994" t="b">
        <v>0</v>
      </c>
      <c r="L2994">
        <v>65</v>
      </c>
      <c r="M2994" t="b">
        <v>1</v>
      </c>
      <c r="N2994" t="s">
        <v>8268</v>
      </c>
      <c r="O2994" s="5">
        <f>((E2994/D2994) *100)</f>
        <v>103.97333333333334</v>
      </c>
      <c r="P2994" s="6">
        <f>IF(L2994 = 0, 0, E2994/L2994)</f>
        <v>239.93846153846152</v>
      </c>
      <c r="Q2994" t="str">
        <f>MID(N2994,1,FIND("/",N2994,1)-1)</f>
        <v>film &amp; video</v>
      </c>
      <c r="R2994" t="str">
        <f>MID(N2994,FIND("/",N2994,1)+1,LEN(N2994))</f>
        <v>documentary</v>
      </c>
      <c r="S2994" s="10">
        <f>(((J2994/60)/60)/24)+DATE(1970,1,1)+(-5/24)</f>
        <v>41668.398136574069</v>
      </c>
      <c r="T2994" s="10">
        <f>(((I2994/60)/60)/24)+DATE(1970,1,1)+(-5/24)</f>
        <v>41698.398136574069</v>
      </c>
    </row>
    <row r="2995" spans="1:20" ht="28.8" hidden="1" x14ac:dyDescent="0.3">
      <c r="A2995">
        <v>906</v>
      </c>
      <c r="B2995" s="3" t="s">
        <v>906</v>
      </c>
      <c r="C2995" s="3" t="s">
        <v>5015</v>
      </c>
      <c r="D2995">
        <v>15000</v>
      </c>
      <c r="E2995">
        <v>0</v>
      </c>
      <c r="F2995" t="s">
        <v>8220</v>
      </c>
      <c r="G2995" t="s">
        <v>8223</v>
      </c>
      <c r="H2995" t="s">
        <v>8245</v>
      </c>
      <c r="I2995">
        <v>1394681590</v>
      </c>
      <c r="J2995">
        <v>1392093190</v>
      </c>
      <c r="K2995" t="b">
        <v>0</v>
      </c>
      <c r="L2995">
        <v>0</v>
      </c>
      <c r="M2995" t="b">
        <v>0</v>
      </c>
      <c r="N2995" t="s">
        <v>8277</v>
      </c>
      <c r="O2995" s="5">
        <f>((E2995/D2995) *100)</f>
        <v>0</v>
      </c>
      <c r="P2995" s="6">
        <f>IF(L2995 = 0, 0, E2995/L2995)</f>
        <v>0</v>
      </c>
      <c r="Q2995" t="str">
        <f>MID(N2995,1,FIND("/",N2995,1)-1)</f>
        <v>music</v>
      </c>
      <c r="R2995" t="str">
        <f>MID(N2995,FIND("/",N2995,1)+1,LEN(N2995))</f>
        <v>jazz</v>
      </c>
      <c r="S2995" s="10">
        <f>(((J2995/60)/60)/24)+DATE(1970,1,1)+(-5/24)</f>
        <v>41680.981365740736</v>
      </c>
      <c r="T2995" s="10">
        <f>(((I2995/60)/60)/24)+DATE(1970,1,1)+(-5/24)</f>
        <v>41710.939699074072</v>
      </c>
    </row>
    <row r="2996" spans="1:20" ht="28.8" hidden="1" x14ac:dyDescent="0.3">
      <c r="A2996">
        <v>1224</v>
      </c>
      <c r="B2996" s="3" t="s">
        <v>1224</v>
      </c>
      <c r="C2996" s="3" t="s">
        <v>5333</v>
      </c>
      <c r="D2996">
        <v>15000</v>
      </c>
      <c r="E2996">
        <v>1060</v>
      </c>
      <c r="F2996" t="s">
        <v>8219</v>
      </c>
      <c r="G2996" t="s">
        <v>8223</v>
      </c>
      <c r="H2996" t="s">
        <v>8245</v>
      </c>
      <c r="I2996">
        <v>1402060302</v>
      </c>
      <c r="J2996">
        <v>1396876302</v>
      </c>
      <c r="K2996" t="b">
        <v>0</v>
      </c>
      <c r="L2996">
        <v>18</v>
      </c>
      <c r="M2996" t="b">
        <v>0</v>
      </c>
      <c r="N2996" t="s">
        <v>8285</v>
      </c>
      <c r="O2996" s="5">
        <f>((E2996/D2996) *100)</f>
        <v>7.0666666666666673</v>
      </c>
      <c r="P2996" s="6">
        <f>IF(L2996 = 0, 0, E2996/L2996)</f>
        <v>58.888888888888886</v>
      </c>
      <c r="Q2996" t="str">
        <f>MID(N2996,1,FIND("/",N2996,1)-1)</f>
        <v>music</v>
      </c>
      <c r="R2996" t="str">
        <f>MID(N2996,FIND("/",N2996,1)+1,LEN(N2996))</f>
        <v>world music</v>
      </c>
      <c r="S2996" s="10">
        <f>(((J2996/60)/60)/24)+DATE(1970,1,1)+(-5/24)</f>
        <v>41736.341458333329</v>
      </c>
      <c r="T2996" s="10">
        <f>(((I2996/60)/60)/24)+DATE(1970,1,1)+(-5/24)</f>
        <v>41796.341458333329</v>
      </c>
    </row>
    <row r="2997" spans="1:20" ht="43.2" hidden="1" x14ac:dyDescent="0.3">
      <c r="A2997">
        <v>3019</v>
      </c>
      <c r="B2997" s="3" t="s">
        <v>3018</v>
      </c>
      <c r="C2997" s="3" t="s">
        <v>7128</v>
      </c>
      <c r="D2997">
        <v>15000</v>
      </c>
      <c r="E2997">
        <v>18185</v>
      </c>
      <c r="F2997" t="s">
        <v>8218</v>
      </c>
      <c r="G2997" t="s">
        <v>8223</v>
      </c>
      <c r="H2997" t="s">
        <v>8245</v>
      </c>
      <c r="I2997">
        <v>1401159600</v>
      </c>
      <c r="J2997">
        <v>1398801620</v>
      </c>
      <c r="K2997" t="b">
        <v>0</v>
      </c>
      <c r="L2997">
        <v>226</v>
      </c>
      <c r="M2997" t="b">
        <v>1</v>
      </c>
      <c r="N2997" t="s">
        <v>8302</v>
      </c>
      <c r="O2997" s="5">
        <f>((E2997/D2997) *100)</f>
        <v>121.23333333333332</v>
      </c>
      <c r="P2997" s="6">
        <f>IF(L2997 = 0, 0, E2997/L2997)</f>
        <v>80.464601769911511</v>
      </c>
      <c r="Q2997" t="str">
        <f>MID(N2997,1,FIND("/",N2997,1)-1)</f>
        <v>theater</v>
      </c>
      <c r="R2997" t="str">
        <f>MID(N2997,FIND("/",N2997,1)+1,LEN(N2997))</f>
        <v>spaces</v>
      </c>
      <c r="S2997" s="10">
        <f>(((J2997/60)/60)/24)+DATE(1970,1,1)+(-5/24)</f>
        <v>41758.625231481477</v>
      </c>
      <c r="T2997" s="10">
        <f>(((I2997/60)/60)/24)+DATE(1970,1,1)+(-5/24)</f>
        <v>41785.916666666664</v>
      </c>
    </row>
    <row r="2998" spans="1:20" ht="28.8" hidden="1" x14ac:dyDescent="0.3">
      <c r="A2998">
        <v>1518</v>
      </c>
      <c r="B2998" s="3" t="s">
        <v>1518</v>
      </c>
      <c r="C2998" s="3" t="s">
        <v>5627</v>
      </c>
      <c r="D2998">
        <v>15000</v>
      </c>
      <c r="E2998">
        <v>30805</v>
      </c>
      <c r="F2998" t="s">
        <v>8218</v>
      </c>
      <c r="G2998" t="s">
        <v>8223</v>
      </c>
      <c r="H2998" t="s">
        <v>8245</v>
      </c>
      <c r="I2998">
        <v>1401565252</v>
      </c>
      <c r="J2998">
        <v>1398973252</v>
      </c>
      <c r="K2998" t="b">
        <v>1</v>
      </c>
      <c r="L2998">
        <v>236</v>
      </c>
      <c r="M2998" t="b">
        <v>1</v>
      </c>
      <c r="N2998" t="s">
        <v>8284</v>
      </c>
      <c r="O2998" s="5">
        <f>((E2998/D2998) *100)</f>
        <v>205.36666666666665</v>
      </c>
      <c r="P2998" s="6">
        <f>IF(L2998 = 0, 0, E2998/L2998)</f>
        <v>130.52966101694915</v>
      </c>
      <c r="Q2998" t="str">
        <f>MID(N2998,1,FIND("/",N2998,1)-1)</f>
        <v>photography</v>
      </c>
      <c r="R2998" t="str">
        <f>MID(N2998,FIND("/",N2998,1)+1,LEN(N2998))</f>
        <v>photobooks</v>
      </c>
      <c r="S2998" s="10">
        <f>(((J2998/60)/60)/24)+DATE(1970,1,1)+(-5/24)</f>
        <v>41760.611712962964</v>
      </c>
      <c r="T2998" s="10">
        <f>(((I2998/60)/60)/24)+DATE(1970,1,1)+(-5/24)</f>
        <v>41790.611712962964</v>
      </c>
    </row>
    <row r="2999" spans="1:20" ht="43.2" hidden="1" x14ac:dyDescent="0.3">
      <c r="A2999">
        <v>3924</v>
      </c>
      <c r="B2999" s="3" t="s">
        <v>3920</v>
      </c>
      <c r="C2999" s="3" t="s">
        <v>8031</v>
      </c>
      <c r="D2999">
        <v>15000</v>
      </c>
      <c r="E2999">
        <v>2290</v>
      </c>
      <c r="F2999" t="s">
        <v>8220</v>
      </c>
      <c r="G2999" t="s">
        <v>8223</v>
      </c>
      <c r="H2999" t="s">
        <v>8245</v>
      </c>
      <c r="I2999">
        <v>1403823722</v>
      </c>
      <c r="J2999">
        <v>1401231722</v>
      </c>
      <c r="K2999" t="b">
        <v>0</v>
      </c>
      <c r="L2999">
        <v>40</v>
      </c>
      <c r="M2999" t="b">
        <v>0</v>
      </c>
      <c r="N2999" t="s">
        <v>8270</v>
      </c>
      <c r="O2999" s="5">
        <f>((E2999/D2999) *100)</f>
        <v>15.266666666666667</v>
      </c>
      <c r="P2999" s="6">
        <f>IF(L2999 = 0, 0, E2999/L2999)</f>
        <v>57.25</v>
      </c>
      <c r="Q2999" t="str">
        <f>MID(N2999,1,FIND("/",N2999,1)-1)</f>
        <v>theater</v>
      </c>
      <c r="R2999" t="str">
        <f>MID(N2999,FIND("/",N2999,1)+1,LEN(N2999))</f>
        <v>plays</v>
      </c>
      <c r="S2999" s="10">
        <f>(((J2999/60)/60)/24)+DATE(1970,1,1)+(-5/24)</f>
        <v>41786.751412037032</v>
      </c>
      <c r="T2999" s="10">
        <f>(((I2999/60)/60)/24)+DATE(1970,1,1)+(-5/24)</f>
        <v>41816.751412037032</v>
      </c>
    </row>
    <row r="3000" spans="1:20" ht="43.2" hidden="1" x14ac:dyDescent="0.3">
      <c r="A3000">
        <v>2338</v>
      </c>
      <c r="B3000" s="3" t="s">
        <v>2338</v>
      </c>
      <c r="C3000" s="3" t="s">
        <v>6447</v>
      </c>
      <c r="D3000">
        <v>15000</v>
      </c>
      <c r="E3000">
        <v>15171.5</v>
      </c>
      <c r="F3000" t="s">
        <v>8218</v>
      </c>
      <c r="G3000" t="s">
        <v>8223</v>
      </c>
      <c r="H3000" t="s">
        <v>8245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8297</v>
      </c>
      <c r="O3000" s="5">
        <f>((E3000/D3000) *100)</f>
        <v>101.14333333333335</v>
      </c>
      <c r="P3000" s="6">
        <f>IF(L3000 = 0, 0, E3000/L3000)</f>
        <v>123.34552845528455</v>
      </c>
      <c r="Q3000" t="str">
        <f>MID(N3000,1,FIND("/",N3000,1)-1)</f>
        <v>food</v>
      </c>
      <c r="R3000" t="str">
        <f>MID(N3000,FIND("/",N3000,1)+1,LEN(N3000))</f>
        <v>small batch</v>
      </c>
      <c r="S3000" s="10">
        <f>(((J3000/60)/60)/24)+DATE(1970,1,1)+(-5/24)</f>
        <v>41789.688472222217</v>
      </c>
      <c r="T3000" s="10">
        <f>(((I3000/60)/60)/24)+DATE(1970,1,1)+(-5/24)</f>
        <v>41819.688472222217</v>
      </c>
    </row>
    <row r="3001" spans="1:20" ht="43.2" hidden="1" x14ac:dyDescent="0.3">
      <c r="A3001">
        <v>3059</v>
      </c>
      <c r="B3001" s="3" t="s">
        <v>3058</v>
      </c>
      <c r="C3001" s="3" t="s">
        <v>7168</v>
      </c>
      <c r="D3001">
        <v>15000</v>
      </c>
      <c r="E3001">
        <v>451</v>
      </c>
      <c r="F3001" t="s">
        <v>8220</v>
      </c>
      <c r="G3001" t="s">
        <v>8223</v>
      </c>
      <c r="H3001" t="s">
        <v>8245</v>
      </c>
      <c r="I3001">
        <v>1407536846</v>
      </c>
      <c r="J3001">
        <v>1404944846</v>
      </c>
      <c r="K3001" t="b">
        <v>0</v>
      </c>
      <c r="L3001">
        <v>11</v>
      </c>
      <c r="M3001" t="b">
        <v>0</v>
      </c>
      <c r="N3001" t="s">
        <v>8302</v>
      </c>
      <c r="O3001" s="5">
        <f>((E3001/D3001) *100)</f>
        <v>3.0066666666666664</v>
      </c>
      <c r="P3001" s="6">
        <f>IF(L3001 = 0, 0, E3001/L3001)</f>
        <v>41</v>
      </c>
      <c r="Q3001" t="str">
        <f>MID(N3001,1,FIND("/",N3001,1)-1)</f>
        <v>theater</v>
      </c>
      <c r="R3001" t="str">
        <f>MID(N3001,FIND("/",N3001,1)+1,LEN(N3001))</f>
        <v>spaces</v>
      </c>
      <c r="S3001" s="10">
        <f>(((J3001/60)/60)/24)+DATE(1970,1,1)+(-5/24)</f>
        <v>41829.727384259255</v>
      </c>
      <c r="T3001" s="10">
        <f>(((I3001/60)/60)/24)+DATE(1970,1,1)+(-5/24)</f>
        <v>41859.727384259255</v>
      </c>
    </row>
    <row r="3002" spans="1:20" ht="43.2" hidden="1" x14ac:dyDescent="0.3">
      <c r="A3002">
        <v>2577</v>
      </c>
      <c r="B3002" s="3" t="s">
        <v>2576</v>
      </c>
      <c r="C3002" s="3" t="s">
        <v>6686</v>
      </c>
      <c r="D3002">
        <v>15000</v>
      </c>
      <c r="E3002">
        <v>0</v>
      </c>
      <c r="F3002" t="s">
        <v>8219</v>
      </c>
      <c r="G3002" t="s">
        <v>8223</v>
      </c>
      <c r="H3002" t="s">
        <v>8245</v>
      </c>
      <c r="I3002">
        <v>1407181297</v>
      </c>
      <c r="J3002">
        <v>1405021297</v>
      </c>
      <c r="K3002" t="b">
        <v>0</v>
      </c>
      <c r="L3002">
        <v>0</v>
      </c>
      <c r="M3002" t="b">
        <v>0</v>
      </c>
      <c r="N3002" t="s">
        <v>8283</v>
      </c>
      <c r="O3002" s="5">
        <f>((E3002/D3002) *100)</f>
        <v>0</v>
      </c>
      <c r="P3002" s="6">
        <f>IF(L3002 = 0, 0, E3002/L3002)</f>
        <v>0</v>
      </c>
      <c r="Q3002" t="str">
        <f>MID(N3002,1,FIND("/",N3002,1)-1)</f>
        <v>food</v>
      </c>
      <c r="R3002" t="str">
        <f>MID(N3002,FIND("/",N3002,1)+1,LEN(N3002))</f>
        <v>food trucks</v>
      </c>
      <c r="S3002" s="10">
        <f>(((J3002/60)/60)/24)+DATE(1970,1,1)+(-5/24)</f>
        <v>41830.612233796295</v>
      </c>
      <c r="T3002" s="10">
        <f>(((I3002/60)/60)/24)+DATE(1970,1,1)+(-5/24)</f>
        <v>41855.612233796295</v>
      </c>
    </row>
    <row r="3003" spans="1:20" ht="43.2" hidden="1" x14ac:dyDescent="0.3">
      <c r="A3003">
        <v>1455</v>
      </c>
      <c r="B3003" s="3" t="s">
        <v>1455</v>
      </c>
      <c r="C3003" s="3" t="s">
        <v>5564</v>
      </c>
      <c r="D3003">
        <v>15000</v>
      </c>
      <c r="E3003">
        <v>1575</v>
      </c>
      <c r="F3003" t="s">
        <v>8219</v>
      </c>
      <c r="G3003" t="s">
        <v>8223</v>
      </c>
      <c r="H3003" t="s">
        <v>8245</v>
      </c>
      <c r="I3003">
        <v>1409924340</v>
      </c>
      <c r="J3003">
        <v>1405181320</v>
      </c>
      <c r="K3003" t="b">
        <v>0</v>
      </c>
      <c r="L3003">
        <v>7</v>
      </c>
      <c r="M3003" t="b">
        <v>0</v>
      </c>
      <c r="N3003" t="s">
        <v>8286</v>
      </c>
      <c r="O3003" s="5">
        <f>((E3003/D3003) *100)</f>
        <v>10.5</v>
      </c>
      <c r="P3003" s="6">
        <f>IF(L3003 = 0, 0, E3003/L3003)</f>
        <v>225</v>
      </c>
      <c r="Q3003" t="str">
        <f>MID(N3003,1,FIND("/",N3003,1)-1)</f>
        <v>publishing</v>
      </c>
      <c r="R3003" t="str">
        <f>MID(N3003,FIND("/",N3003,1)+1,LEN(N3003))</f>
        <v>translations</v>
      </c>
      <c r="S3003" s="10">
        <f>(((J3003/60)/60)/24)+DATE(1970,1,1)+(-5/24)</f>
        <v>41832.46435185185</v>
      </c>
      <c r="T3003" s="10">
        <f>(((I3003/60)/60)/24)+DATE(1970,1,1)+(-5/24)</f>
        <v>41887.360416666663</v>
      </c>
    </row>
    <row r="3004" spans="1:20" ht="43.2" hidden="1" x14ac:dyDescent="0.3">
      <c r="A3004">
        <v>603</v>
      </c>
      <c r="B3004" s="3" t="s">
        <v>603</v>
      </c>
      <c r="C3004" s="3" t="s">
        <v>4712</v>
      </c>
      <c r="D3004">
        <v>15000</v>
      </c>
      <c r="E3004">
        <v>590.02</v>
      </c>
      <c r="F3004" t="s">
        <v>8219</v>
      </c>
      <c r="G3004" t="s">
        <v>8223</v>
      </c>
      <c r="H3004" t="s">
        <v>8245</v>
      </c>
      <c r="I3004">
        <v>1408029623</v>
      </c>
      <c r="J3004">
        <v>1405437623</v>
      </c>
      <c r="K3004" t="b">
        <v>0</v>
      </c>
      <c r="L3004">
        <v>13</v>
      </c>
      <c r="M3004" t="b">
        <v>0</v>
      </c>
      <c r="N3004" t="s">
        <v>8271</v>
      </c>
      <c r="O3004" s="5">
        <f>((E3004/D3004) *100)</f>
        <v>3.9334666666666664</v>
      </c>
      <c r="P3004" s="6">
        <f>IF(L3004 = 0, 0, E3004/L3004)</f>
        <v>45.386153846153846</v>
      </c>
      <c r="Q3004" t="str">
        <f>MID(N3004,1,FIND("/",N3004,1)-1)</f>
        <v>technology</v>
      </c>
      <c r="R3004" t="str">
        <f>MID(N3004,FIND("/",N3004,1)+1,LEN(N3004))</f>
        <v>web</v>
      </c>
      <c r="S3004" s="10">
        <f>(((J3004/60)/60)/24)+DATE(1970,1,1)+(-5/24)</f>
        <v>41835.430821759255</v>
      </c>
      <c r="T3004" s="10">
        <f>(((I3004/60)/60)/24)+DATE(1970,1,1)+(-5/24)</f>
        <v>41865.430821759255</v>
      </c>
    </row>
    <row r="3005" spans="1:20" ht="57.6" hidden="1" x14ac:dyDescent="0.3">
      <c r="A3005">
        <v>3187</v>
      </c>
      <c r="B3005" s="3" t="s">
        <v>3186</v>
      </c>
      <c r="C3005" s="3" t="s">
        <v>7296</v>
      </c>
      <c r="D3005">
        <v>15000</v>
      </c>
      <c r="E3005">
        <v>17444</v>
      </c>
      <c r="F3005" t="s">
        <v>8218</v>
      </c>
      <c r="G3005" t="s">
        <v>8223</v>
      </c>
      <c r="H3005" t="s">
        <v>8245</v>
      </c>
      <c r="I3005">
        <v>1407167973</v>
      </c>
      <c r="J3005">
        <v>1405439973</v>
      </c>
      <c r="K3005" t="b">
        <v>1</v>
      </c>
      <c r="L3005">
        <v>244</v>
      </c>
      <c r="M3005" t="b">
        <v>1</v>
      </c>
      <c r="N3005" t="s">
        <v>8270</v>
      </c>
      <c r="O3005" s="5">
        <f>((E3005/D3005) *100)</f>
        <v>116.29333333333334</v>
      </c>
      <c r="P3005" s="6">
        <f>IF(L3005 = 0, 0, E3005/L3005)</f>
        <v>71.491803278688522</v>
      </c>
      <c r="Q3005" t="str">
        <f>MID(N3005,1,FIND("/",N3005,1)-1)</f>
        <v>theater</v>
      </c>
      <c r="R3005" t="str">
        <f>MID(N3005,FIND("/",N3005,1)+1,LEN(N3005))</f>
        <v>plays</v>
      </c>
      <c r="S3005" s="10">
        <f>(((J3005/60)/60)/24)+DATE(1970,1,1)+(-5/24)</f>
        <v>41835.458020833328</v>
      </c>
      <c r="T3005" s="10">
        <f>(((I3005/60)/60)/24)+DATE(1970,1,1)+(-5/24)</f>
        <v>41855.458020833328</v>
      </c>
    </row>
    <row r="3006" spans="1:20" ht="43.2" hidden="1" x14ac:dyDescent="0.3">
      <c r="A3006">
        <v>2128</v>
      </c>
      <c r="B3006" s="3" t="s">
        <v>2128</v>
      </c>
      <c r="C3006" s="3" t="s">
        <v>6237</v>
      </c>
      <c r="D3006">
        <v>15000</v>
      </c>
      <c r="E3006">
        <v>25</v>
      </c>
      <c r="F3006" t="s">
        <v>8220</v>
      </c>
      <c r="G3006" t="s">
        <v>8228</v>
      </c>
      <c r="H3006" t="s">
        <v>8250</v>
      </c>
      <c r="I3006">
        <v>1411324369</v>
      </c>
      <c r="J3006">
        <v>1406140369</v>
      </c>
      <c r="K3006" t="b">
        <v>0</v>
      </c>
      <c r="L3006">
        <v>1</v>
      </c>
      <c r="M3006" t="b">
        <v>0</v>
      </c>
      <c r="N3006" t="s">
        <v>8281</v>
      </c>
      <c r="O3006" s="5">
        <f>((E3006/D3006) *100)</f>
        <v>0.16666666666666669</v>
      </c>
      <c r="P3006" s="6">
        <f>IF(L3006 = 0, 0, E3006/L3006)</f>
        <v>25</v>
      </c>
      <c r="Q3006" t="str">
        <f>MID(N3006,1,FIND("/",N3006,1)-1)</f>
        <v>games</v>
      </c>
      <c r="R3006" t="str">
        <f>MID(N3006,FIND("/",N3006,1)+1,LEN(N3006))</f>
        <v>video games</v>
      </c>
      <c r="S3006" s="10">
        <f>(((J3006/60)/60)/24)+DATE(1970,1,1)+(-5/24)</f>
        <v>41843.564456018517</v>
      </c>
      <c r="T3006" s="10">
        <f>(((I3006/60)/60)/24)+DATE(1970,1,1)+(-5/24)</f>
        <v>41903.564456018517</v>
      </c>
    </row>
    <row r="3007" spans="1:20" ht="57.6" hidden="1" x14ac:dyDescent="0.3">
      <c r="A3007">
        <v>3883</v>
      </c>
      <c r="B3007" s="3" t="s">
        <v>3879</v>
      </c>
      <c r="C3007" s="3" t="s">
        <v>7991</v>
      </c>
      <c r="D3007">
        <v>15000</v>
      </c>
      <c r="E3007">
        <v>0</v>
      </c>
      <c r="F3007" t="s">
        <v>8219</v>
      </c>
      <c r="G3007" t="s">
        <v>8224</v>
      </c>
      <c r="H3007" t="s">
        <v>8246</v>
      </c>
      <c r="I3007">
        <v>1409668069</v>
      </c>
      <c r="J3007">
        <v>1407076069</v>
      </c>
      <c r="K3007" t="b">
        <v>0</v>
      </c>
      <c r="L3007">
        <v>0</v>
      </c>
      <c r="M3007" t="b">
        <v>0</v>
      </c>
      <c r="N3007" t="s">
        <v>8304</v>
      </c>
      <c r="O3007" s="5">
        <f>((E3007/D3007) *100)</f>
        <v>0</v>
      </c>
      <c r="P3007" s="6">
        <f>IF(L3007 = 0, 0, E3007/L3007)</f>
        <v>0</v>
      </c>
      <c r="Q3007" t="str">
        <f>MID(N3007,1,FIND("/",N3007,1)-1)</f>
        <v>theater</v>
      </c>
      <c r="R3007" t="str">
        <f>MID(N3007,FIND("/",N3007,1)+1,LEN(N3007))</f>
        <v>musical</v>
      </c>
      <c r="S3007" s="10">
        <f>(((J3007/60)/60)/24)+DATE(1970,1,1)+(-5/24)</f>
        <v>41854.394317129627</v>
      </c>
      <c r="T3007" s="10">
        <f>(((I3007/60)/60)/24)+DATE(1970,1,1)+(-5/24)</f>
        <v>41884.394317129627</v>
      </c>
    </row>
    <row r="3008" spans="1:20" ht="43.2" hidden="1" x14ac:dyDescent="0.3">
      <c r="A3008">
        <v>4021</v>
      </c>
      <c r="B3008" s="3" t="s">
        <v>4016</v>
      </c>
      <c r="C3008" s="3" t="s">
        <v>8125</v>
      </c>
      <c r="D3008">
        <v>15000</v>
      </c>
      <c r="E3008">
        <v>125</v>
      </c>
      <c r="F3008" t="s">
        <v>8220</v>
      </c>
      <c r="G3008" t="s">
        <v>8223</v>
      </c>
      <c r="H3008" t="s">
        <v>8245</v>
      </c>
      <c r="I3008">
        <v>1414360358</v>
      </c>
      <c r="J3008">
        <v>1409176358</v>
      </c>
      <c r="K3008" t="b">
        <v>0</v>
      </c>
      <c r="L3008">
        <v>2</v>
      </c>
      <c r="M3008" t="b">
        <v>0</v>
      </c>
      <c r="N3008" t="s">
        <v>8270</v>
      </c>
      <c r="O3008" s="5">
        <f>((E3008/D3008) *100)</f>
        <v>0.83333333333333337</v>
      </c>
      <c r="P3008" s="6">
        <f>IF(L3008 = 0, 0, E3008/L3008)</f>
        <v>62.5</v>
      </c>
      <c r="Q3008" t="str">
        <f>MID(N3008,1,FIND("/",N3008,1)-1)</f>
        <v>theater</v>
      </c>
      <c r="R3008" t="str">
        <f>MID(N3008,FIND("/",N3008,1)+1,LEN(N3008))</f>
        <v>plays</v>
      </c>
      <c r="S3008" s="10">
        <f>(((J3008/60)/60)/24)+DATE(1970,1,1)+(-5/24)</f>
        <v>41878.703217592592</v>
      </c>
      <c r="T3008" s="10">
        <f>(((I3008/60)/60)/24)+DATE(1970,1,1)+(-5/24)</f>
        <v>41938.703217592592</v>
      </c>
    </row>
    <row r="3009" spans="1:20" ht="28.8" hidden="1" x14ac:dyDescent="0.3">
      <c r="A3009">
        <v>1461</v>
      </c>
      <c r="B3009" s="3" t="s">
        <v>1461</v>
      </c>
      <c r="C3009" s="3" t="s">
        <v>5570</v>
      </c>
      <c r="D3009">
        <v>15000</v>
      </c>
      <c r="E3009">
        <v>15186.69</v>
      </c>
      <c r="F3009" t="s">
        <v>8218</v>
      </c>
      <c r="G3009" t="s">
        <v>8223</v>
      </c>
      <c r="H3009" t="s">
        <v>8245</v>
      </c>
      <c r="I3009">
        <v>1413849600</v>
      </c>
      <c r="J3009">
        <v>1410967754</v>
      </c>
      <c r="K3009" t="b">
        <v>1</v>
      </c>
      <c r="L3009">
        <v>340</v>
      </c>
      <c r="M3009" t="b">
        <v>1</v>
      </c>
      <c r="N3009" t="s">
        <v>8287</v>
      </c>
      <c r="O3009" s="5">
        <f>((E3009/D3009) *100)</f>
        <v>101.24459999999999</v>
      </c>
      <c r="P3009" s="6">
        <f>IF(L3009 = 0, 0, E3009/L3009)</f>
        <v>44.66673529411765</v>
      </c>
      <c r="Q3009" t="str">
        <f>MID(N3009,1,FIND("/",N3009,1)-1)</f>
        <v>publishing</v>
      </c>
      <c r="R3009" t="str">
        <f>MID(N3009,FIND("/",N3009,1)+1,LEN(N3009))</f>
        <v>radio &amp; podcasts</v>
      </c>
      <c r="S3009" s="10">
        <f>(((J3009/60)/60)/24)+DATE(1970,1,1)+(-5/24)</f>
        <v>41899.436967592592</v>
      </c>
      <c r="T3009" s="10">
        <f>(((I3009/60)/60)/24)+DATE(1970,1,1)+(-5/24)</f>
        <v>41932.791666666664</v>
      </c>
    </row>
    <row r="3010" spans="1:20" ht="43.2" hidden="1" x14ac:dyDescent="0.3">
      <c r="A3010">
        <v>2450</v>
      </c>
      <c r="B3010" s="3" t="s">
        <v>2450</v>
      </c>
      <c r="C3010" s="3" t="s">
        <v>6559</v>
      </c>
      <c r="D3010">
        <v>15000</v>
      </c>
      <c r="E3010">
        <v>15230.03</v>
      </c>
      <c r="F3010" t="s">
        <v>8218</v>
      </c>
      <c r="G3010" t="s">
        <v>8223</v>
      </c>
      <c r="H3010" t="s">
        <v>8245</v>
      </c>
      <c r="I3010">
        <v>1414465860</v>
      </c>
      <c r="J3010">
        <v>1411177456</v>
      </c>
      <c r="K3010" t="b">
        <v>0</v>
      </c>
      <c r="L3010">
        <v>102</v>
      </c>
      <c r="M3010" t="b">
        <v>1</v>
      </c>
      <c r="N3010" t="s">
        <v>8297</v>
      </c>
      <c r="O3010" s="5">
        <f>((E3010/D3010) *100)</f>
        <v>101.53353333333335</v>
      </c>
      <c r="P3010" s="6">
        <f>IF(L3010 = 0, 0, E3010/L3010)</f>
        <v>149.31401960784314</v>
      </c>
      <c r="Q3010" t="str">
        <f>MID(N3010,1,FIND("/",N3010,1)-1)</f>
        <v>food</v>
      </c>
      <c r="R3010" t="str">
        <f>MID(N3010,FIND("/",N3010,1)+1,LEN(N3010))</f>
        <v>small batch</v>
      </c>
      <c r="S3010" s="10">
        <f>(((J3010/60)/60)/24)+DATE(1970,1,1)+(-5/24)</f>
        <v>41901.864074074074</v>
      </c>
      <c r="T3010" s="10">
        <f>(((I3010/60)/60)/24)+DATE(1970,1,1)+(-5/24)</f>
        <v>41939.924305555556</v>
      </c>
    </row>
    <row r="3011" spans="1:20" ht="43.2" hidden="1" x14ac:dyDescent="0.3">
      <c r="A3011">
        <v>479</v>
      </c>
      <c r="B3011" s="3" t="s">
        <v>479</v>
      </c>
      <c r="C3011" s="3" t="s">
        <v>4588</v>
      </c>
      <c r="D3011">
        <v>15000</v>
      </c>
      <c r="E3011">
        <v>4884</v>
      </c>
      <c r="F3011" t="s">
        <v>8220</v>
      </c>
      <c r="G3011" t="s">
        <v>8223</v>
      </c>
      <c r="H3011" t="s">
        <v>8245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8269</v>
      </c>
      <c r="O3011" s="5">
        <f>((E3011/D3011) *100)</f>
        <v>32.56</v>
      </c>
      <c r="P3011" s="6">
        <f>IF(L3011 = 0, 0, E3011/L3011)</f>
        <v>88.8</v>
      </c>
      <c r="Q3011" t="str">
        <f>MID(N3011,1,FIND("/",N3011,1)-1)</f>
        <v>film &amp; video</v>
      </c>
      <c r="R3011" t="str">
        <f>MID(N3011,FIND("/",N3011,1)+1,LEN(N3011))</f>
        <v>animation</v>
      </c>
      <c r="S3011" s="10">
        <f>(((J3011/60)/60)/24)+DATE(1970,1,1)+(-5/24)</f>
        <v>41904.199479166666</v>
      </c>
      <c r="T3011" s="10">
        <f>(((I3011/60)/60)/24)+DATE(1970,1,1)+(-5/24)</f>
        <v>41964.24114583333</v>
      </c>
    </row>
    <row r="3012" spans="1:20" ht="57.6" hidden="1" x14ac:dyDescent="0.3">
      <c r="A3012">
        <v>1984</v>
      </c>
      <c r="B3012" s="3" t="s">
        <v>1984</v>
      </c>
      <c r="C3012" s="3" t="s">
        <v>6093</v>
      </c>
      <c r="D3012">
        <v>15000</v>
      </c>
      <c r="E3012">
        <v>3172</v>
      </c>
      <c r="F3012" t="s">
        <v>8220</v>
      </c>
      <c r="G3012" t="s">
        <v>8223</v>
      </c>
      <c r="H3012" t="s">
        <v>8245</v>
      </c>
      <c r="I3012">
        <v>1417377481</v>
      </c>
      <c r="J3012">
        <v>1412189881</v>
      </c>
      <c r="K3012" t="b">
        <v>0</v>
      </c>
      <c r="L3012">
        <v>7</v>
      </c>
      <c r="M3012" t="b">
        <v>0</v>
      </c>
      <c r="N3012" t="s">
        <v>8295</v>
      </c>
      <c r="O3012" s="5">
        <f>((E3012/D3012) *100)</f>
        <v>21.146666666666665</v>
      </c>
      <c r="P3012" s="6">
        <f>IF(L3012 = 0, 0, E3012/L3012)</f>
        <v>453.14285714285717</v>
      </c>
      <c r="Q3012" t="str">
        <f>MID(N3012,1,FIND("/",N3012,1)-1)</f>
        <v>photography</v>
      </c>
      <c r="R3012" t="str">
        <f>MID(N3012,FIND("/",N3012,1)+1,LEN(N3012))</f>
        <v>people</v>
      </c>
      <c r="S3012" s="10">
        <f>(((J3012/60)/60)/24)+DATE(1970,1,1)+(-5/24)</f>
        <v>41913.581956018512</v>
      </c>
      <c r="T3012" s="10">
        <f>(((I3012/60)/60)/24)+DATE(1970,1,1)+(-5/24)</f>
        <v>41973.623622685183</v>
      </c>
    </row>
    <row r="3013" spans="1:20" ht="43.2" hidden="1" x14ac:dyDescent="0.3">
      <c r="A3013">
        <v>2408</v>
      </c>
      <c r="B3013" s="3" t="s">
        <v>2408</v>
      </c>
      <c r="C3013" s="3" t="s">
        <v>6517</v>
      </c>
      <c r="D3013">
        <v>15000</v>
      </c>
      <c r="E3013">
        <v>30</v>
      </c>
      <c r="F3013" t="s">
        <v>8220</v>
      </c>
      <c r="G3013" t="s">
        <v>8223</v>
      </c>
      <c r="H3013" t="s">
        <v>8245</v>
      </c>
      <c r="I3013">
        <v>1415247757</v>
      </c>
      <c r="J3013">
        <v>1412652157</v>
      </c>
      <c r="K3013" t="b">
        <v>0</v>
      </c>
      <c r="L3013">
        <v>2</v>
      </c>
      <c r="M3013" t="b">
        <v>0</v>
      </c>
      <c r="N3013" t="s">
        <v>8283</v>
      </c>
      <c r="O3013" s="5">
        <f>((E3013/D3013) *100)</f>
        <v>0.2</v>
      </c>
      <c r="P3013" s="6">
        <f>IF(L3013 = 0, 0, E3013/L3013)</f>
        <v>15</v>
      </c>
      <c r="Q3013" t="str">
        <f>MID(N3013,1,FIND("/",N3013,1)-1)</f>
        <v>food</v>
      </c>
      <c r="R3013" t="str">
        <f>MID(N3013,FIND("/",N3013,1)+1,LEN(N3013))</f>
        <v>food trucks</v>
      </c>
      <c r="S3013" s="10">
        <f>(((J3013/60)/60)/24)+DATE(1970,1,1)+(-5/24)</f>
        <v>41918.93237268518</v>
      </c>
      <c r="T3013" s="10">
        <f>(((I3013/60)/60)/24)+DATE(1970,1,1)+(-5/24)</f>
        <v>41948.974039351851</v>
      </c>
    </row>
    <row r="3014" spans="1:20" ht="43.2" hidden="1" x14ac:dyDescent="0.3">
      <c r="A3014">
        <v>2141</v>
      </c>
      <c r="B3014" s="3" t="s">
        <v>2141</v>
      </c>
      <c r="C3014" s="3" t="s">
        <v>6250</v>
      </c>
      <c r="D3014">
        <v>15000</v>
      </c>
      <c r="E3014">
        <v>0</v>
      </c>
      <c r="F3014" t="s">
        <v>8220</v>
      </c>
      <c r="G3014" t="s">
        <v>8223</v>
      </c>
      <c r="H3014" t="s">
        <v>8245</v>
      </c>
      <c r="I3014">
        <v>1415947159</v>
      </c>
      <c r="J3014">
        <v>1413351559</v>
      </c>
      <c r="K3014" t="b">
        <v>0</v>
      </c>
      <c r="L3014">
        <v>0</v>
      </c>
      <c r="M3014" t="b">
        <v>0</v>
      </c>
      <c r="N3014" t="s">
        <v>8281</v>
      </c>
      <c r="O3014" s="5">
        <f>((E3014/D3014) *100)</f>
        <v>0</v>
      </c>
      <c r="P3014" s="6">
        <f>IF(L3014 = 0, 0, E3014/L3014)</f>
        <v>0</v>
      </c>
      <c r="Q3014" t="str">
        <f>MID(N3014,1,FIND("/",N3014,1)-1)</f>
        <v>games</v>
      </c>
      <c r="R3014" t="str">
        <f>MID(N3014,FIND("/",N3014,1)+1,LEN(N3014))</f>
        <v>video games</v>
      </c>
      <c r="S3014" s="10">
        <f>(((J3014/60)/60)/24)+DATE(1970,1,1)+(-5/24)</f>
        <v>41927.027303240735</v>
      </c>
      <c r="T3014" s="10">
        <f>(((I3014/60)/60)/24)+DATE(1970,1,1)+(-5/24)</f>
        <v>41957.068969907406</v>
      </c>
    </row>
    <row r="3015" spans="1:20" ht="43.2" hidden="1" x14ac:dyDescent="0.3">
      <c r="A3015">
        <v>923</v>
      </c>
      <c r="B3015" s="3" t="s">
        <v>923</v>
      </c>
      <c r="C3015" s="3" t="s">
        <v>5032</v>
      </c>
      <c r="D3015">
        <v>15000</v>
      </c>
      <c r="E3015">
        <v>330</v>
      </c>
      <c r="F3015" t="s">
        <v>8220</v>
      </c>
      <c r="G3015" t="s">
        <v>8223</v>
      </c>
      <c r="H3015" t="s">
        <v>8245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8277</v>
      </c>
      <c r="O3015" s="5">
        <f>((E3015/D3015) *100)</f>
        <v>2.1999999999999997</v>
      </c>
      <c r="P3015" s="6">
        <f>IF(L3015 = 0, 0, E3015/L3015)</f>
        <v>55</v>
      </c>
      <c r="Q3015" t="str">
        <f>MID(N3015,1,FIND("/",N3015,1)-1)</f>
        <v>music</v>
      </c>
      <c r="R3015" t="str">
        <f>MID(N3015,FIND("/",N3015,1)+1,LEN(N3015))</f>
        <v>jazz</v>
      </c>
      <c r="S3015" s="10">
        <f>(((J3015/60)/60)/24)+DATE(1970,1,1)+(-5/24)</f>
        <v>41934.751423611109</v>
      </c>
      <c r="T3015" s="10">
        <f>(((I3015/60)/60)/24)+DATE(1970,1,1)+(-5/24)</f>
        <v>41964.793090277781</v>
      </c>
    </row>
    <row r="3016" spans="1:20" ht="43.2" hidden="1" x14ac:dyDescent="0.3">
      <c r="A3016">
        <v>1540</v>
      </c>
      <c r="B3016" s="3" t="s">
        <v>1540</v>
      </c>
      <c r="C3016" s="3" t="s">
        <v>5649</v>
      </c>
      <c r="D3016">
        <v>15000</v>
      </c>
      <c r="E3016">
        <v>17680</v>
      </c>
      <c r="F3016" t="s">
        <v>8218</v>
      </c>
      <c r="G3016" t="s">
        <v>8223</v>
      </c>
      <c r="H3016" t="s">
        <v>8245</v>
      </c>
      <c r="I3016">
        <v>1416964500</v>
      </c>
      <c r="J3016">
        <v>1414368616</v>
      </c>
      <c r="K3016" t="b">
        <v>1</v>
      </c>
      <c r="L3016">
        <v>98</v>
      </c>
      <c r="M3016" t="b">
        <v>1</v>
      </c>
      <c r="N3016" t="s">
        <v>8284</v>
      </c>
      <c r="O3016" s="5">
        <f>((E3016/D3016) *100)</f>
        <v>117.86666666666667</v>
      </c>
      <c r="P3016" s="6">
        <f>IF(L3016 = 0, 0, E3016/L3016)</f>
        <v>180.40816326530611</v>
      </c>
      <c r="Q3016" t="str">
        <f>MID(N3016,1,FIND("/",N3016,1)-1)</f>
        <v>photography</v>
      </c>
      <c r="R3016" t="str">
        <f>MID(N3016,FIND("/",N3016,1)+1,LEN(N3016))</f>
        <v>photobooks</v>
      </c>
      <c r="S3016" s="10">
        <f>(((J3016/60)/60)/24)+DATE(1970,1,1)+(-5/24)</f>
        <v>41938.798796296294</v>
      </c>
      <c r="T3016" s="10">
        <f>(((I3016/60)/60)/24)+DATE(1970,1,1)+(-5/24)</f>
        <v>41968.843749999993</v>
      </c>
    </row>
    <row r="3017" spans="1:20" ht="28.8" hidden="1" x14ac:dyDescent="0.3">
      <c r="A3017">
        <v>709</v>
      </c>
      <c r="B3017" s="3" t="s">
        <v>709</v>
      </c>
      <c r="C3017" s="3" t="s">
        <v>4818</v>
      </c>
      <c r="D3017">
        <v>15000</v>
      </c>
      <c r="E3017">
        <v>61</v>
      </c>
      <c r="F3017" t="s">
        <v>8220</v>
      </c>
      <c r="G3017" t="s">
        <v>8223</v>
      </c>
      <c r="H3017" t="s">
        <v>8245</v>
      </c>
      <c r="I3017">
        <v>1417741159</v>
      </c>
      <c r="J3017">
        <v>1415149159</v>
      </c>
      <c r="K3017" t="b">
        <v>0</v>
      </c>
      <c r="L3017">
        <v>2</v>
      </c>
      <c r="M3017" t="b">
        <v>0</v>
      </c>
      <c r="N3017" t="s">
        <v>8272</v>
      </c>
      <c r="O3017" s="5">
        <f>((E3017/D3017) *100)</f>
        <v>0.40666666666666662</v>
      </c>
      <c r="P3017" s="6">
        <f>IF(L3017 = 0, 0, E3017/L3017)</f>
        <v>30.5</v>
      </c>
      <c r="Q3017" t="str">
        <f>MID(N3017,1,FIND("/",N3017,1)-1)</f>
        <v>technology</v>
      </c>
      <c r="R3017" t="str">
        <f>MID(N3017,FIND("/",N3017,1)+1,LEN(N3017))</f>
        <v>wearables</v>
      </c>
      <c r="S3017" s="10">
        <f>(((J3017/60)/60)/24)+DATE(1970,1,1)+(-5/24)</f>
        <v>41947.832858796297</v>
      </c>
      <c r="T3017" s="10">
        <f>(((I3017/60)/60)/24)+DATE(1970,1,1)+(-5/24)</f>
        <v>41977.832858796297</v>
      </c>
    </row>
    <row r="3018" spans="1:20" ht="43.2" hidden="1" x14ac:dyDescent="0.3">
      <c r="A3018">
        <v>1517</v>
      </c>
      <c r="B3018" s="3" t="s">
        <v>1517</v>
      </c>
      <c r="C3018" s="3" t="s">
        <v>5626</v>
      </c>
      <c r="D3018">
        <v>15000</v>
      </c>
      <c r="E3018">
        <v>24297</v>
      </c>
      <c r="F3018" t="s">
        <v>8218</v>
      </c>
      <c r="G3018" t="s">
        <v>8223</v>
      </c>
      <c r="H3018" t="s">
        <v>8245</v>
      </c>
      <c r="I3018">
        <v>1417845600</v>
      </c>
      <c r="J3018">
        <v>1415194553</v>
      </c>
      <c r="K3018" t="b">
        <v>1</v>
      </c>
      <c r="L3018">
        <v>615</v>
      </c>
      <c r="M3018" t="b">
        <v>1</v>
      </c>
      <c r="N3018" t="s">
        <v>8284</v>
      </c>
      <c r="O3018" s="5">
        <f>((E3018/D3018) *100)</f>
        <v>161.97999999999999</v>
      </c>
      <c r="P3018" s="6">
        <f>IF(L3018 = 0, 0, E3018/L3018)</f>
        <v>39.507317073170732</v>
      </c>
      <c r="Q3018" t="str">
        <f>MID(N3018,1,FIND("/",N3018,1)-1)</f>
        <v>photography</v>
      </c>
      <c r="R3018" t="str">
        <f>MID(N3018,FIND("/",N3018,1)+1,LEN(N3018))</f>
        <v>photobooks</v>
      </c>
      <c r="S3018" s="10">
        <f>(((J3018/60)/60)/24)+DATE(1970,1,1)+(-5/24)</f>
        <v>41948.358252314814</v>
      </c>
      <c r="T3018" s="10">
        <f>(((I3018/60)/60)/24)+DATE(1970,1,1)+(-5/24)</f>
        <v>41979.041666666664</v>
      </c>
    </row>
    <row r="3019" spans="1:20" ht="28.8" hidden="1" x14ac:dyDescent="0.3">
      <c r="A3019">
        <v>316</v>
      </c>
      <c r="B3019" s="3" t="s">
        <v>316</v>
      </c>
      <c r="C3019" s="3" t="s">
        <v>4425</v>
      </c>
      <c r="D3019">
        <v>15000</v>
      </c>
      <c r="E3019">
        <v>17066</v>
      </c>
      <c r="F3019" t="s">
        <v>8218</v>
      </c>
      <c r="G3019" t="s">
        <v>8228</v>
      </c>
      <c r="H3019" t="s">
        <v>8250</v>
      </c>
      <c r="I3019">
        <v>1418273940</v>
      </c>
      <c r="J3019">
        <v>1415398197</v>
      </c>
      <c r="K3019" t="b">
        <v>1</v>
      </c>
      <c r="L3019">
        <v>158</v>
      </c>
      <c r="M3019" t="b">
        <v>1</v>
      </c>
      <c r="N3019" t="s">
        <v>8268</v>
      </c>
      <c r="O3019" s="5">
        <f>((E3019/D3019) *100)</f>
        <v>113.77333333333333</v>
      </c>
      <c r="P3019" s="6">
        <f>IF(L3019 = 0, 0, E3019/L3019)</f>
        <v>108.01265822784811</v>
      </c>
      <c r="Q3019" t="str">
        <f>MID(N3019,1,FIND("/",N3019,1)-1)</f>
        <v>film &amp; video</v>
      </c>
      <c r="R3019" t="str">
        <f>MID(N3019,FIND("/",N3019,1)+1,LEN(N3019))</f>
        <v>documentary</v>
      </c>
      <c r="S3019" s="10">
        <f>(((J3019/60)/60)/24)+DATE(1970,1,1)+(-5/24)</f>
        <v>41950.715243055551</v>
      </c>
      <c r="T3019" s="10">
        <f>(((I3019/60)/60)/24)+DATE(1970,1,1)+(-5/24)</f>
        <v>41983.999305555553</v>
      </c>
    </row>
    <row r="3020" spans="1:20" ht="43.2" hidden="1" x14ac:dyDescent="0.3">
      <c r="A3020">
        <v>1475</v>
      </c>
      <c r="B3020" s="3" t="s">
        <v>1475</v>
      </c>
      <c r="C3020" s="3" t="s">
        <v>5584</v>
      </c>
      <c r="D3020">
        <v>15000</v>
      </c>
      <c r="E3020">
        <v>28300.45</v>
      </c>
      <c r="F3020" t="s">
        <v>8218</v>
      </c>
      <c r="G3020" t="s">
        <v>8223</v>
      </c>
      <c r="H3020" t="s">
        <v>8245</v>
      </c>
      <c r="I3020">
        <v>1419051540</v>
      </c>
      <c r="J3020">
        <v>1416244863</v>
      </c>
      <c r="K3020" t="b">
        <v>1</v>
      </c>
      <c r="L3020">
        <v>441</v>
      </c>
      <c r="M3020" t="b">
        <v>1</v>
      </c>
      <c r="N3020" t="s">
        <v>8287</v>
      </c>
      <c r="O3020" s="5">
        <f>((E3020/D3020) *100)</f>
        <v>188.66966666666667</v>
      </c>
      <c r="P3020" s="6">
        <f>IF(L3020 = 0, 0, E3020/L3020)</f>
        <v>64.173356009070289</v>
      </c>
      <c r="Q3020" t="str">
        <f>MID(N3020,1,FIND("/",N3020,1)-1)</f>
        <v>publishing</v>
      </c>
      <c r="R3020" t="str">
        <f>MID(N3020,FIND("/",N3020,1)+1,LEN(N3020))</f>
        <v>radio &amp; podcasts</v>
      </c>
      <c r="S3020" s="10">
        <f>(((J3020/60)/60)/24)+DATE(1970,1,1)+(-5/24)</f>
        <v>41960.514618055553</v>
      </c>
      <c r="T3020" s="10">
        <f>(((I3020/60)/60)/24)+DATE(1970,1,1)+(-5/24)</f>
        <v>41992.999305555553</v>
      </c>
    </row>
    <row r="3021" spans="1:20" ht="43.2" hidden="1" x14ac:dyDescent="0.3">
      <c r="A3021">
        <v>953</v>
      </c>
      <c r="B3021" s="3" t="s">
        <v>953</v>
      </c>
      <c r="C3021" s="3" t="s">
        <v>5062</v>
      </c>
      <c r="D3021">
        <v>15000</v>
      </c>
      <c r="E3021">
        <v>126</v>
      </c>
      <c r="F3021" t="s">
        <v>8220</v>
      </c>
      <c r="G3021" t="s">
        <v>8223</v>
      </c>
      <c r="H3021" t="s">
        <v>8245</v>
      </c>
      <c r="I3021">
        <v>1422158199</v>
      </c>
      <c r="J3021">
        <v>1419566199</v>
      </c>
      <c r="K3021" t="b">
        <v>0</v>
      </c>
      <c r="L3021">
        <v>5</v>
      </c>
      <c r="M3021" t="b">
        <v>0</v>
      </c>
      <c r="N3021" t="s">
        <v>8272</v>
      </c>
      <c r="O3021" s="5">
        <f>((E3021/D3021) *100)</f>
        <v>0.84</v>
      </c>
      <c r="P3021" s="6">
        <f>IF(L3021 = 0, 0, E3021/L3021)</f>
        <v>25.2</v>
      </c>
      <c r="Q3021" t="str">
        <f>MID(N3021,1,FIND("/",N3021,1)-1)</f>
        <v>technology</v>
      </c>
      <c r="R3021" t="str">
        <f>MID(N3021,FIND("/",N3021,1)+1,LEN(N3021))</f>
        <v>wearables</v>
      </c>
      <c r="S3021" s="10">
        <f>(((J3021/60)/60)/24)+DATE(1970,1,1)+(-5/24)</f>
        <v>41998.956006944441</v>
      </c>
      <c r="T3021" s="10">
        <f>(((I3021/60)/60)/24)+DATE(1970,1,1)+(-5/24)</f>
        <v>42028.956006944441</v>
      </c>
    </row>
    <row r="3022" spans="1:20" ht="43.2" hidden="1" x14ac:dyDescent="0.3">
      <c r="A3022">
        <v>3879</v>
      </c>
      <c r="B3022" s="3" t="s">
        <v>3875</v>
      </c>
      <c r="C3022" s="3" t="s">
        <v>7987</v>
      </c>
      <c r="D3022">
        <v>15000</v>
      </c>
      <c r="E3022">
        <v>0</v>
      </c>
      <c r="F3022" t="s">
        <v>8219</v>
      </c>
      <c r="G3022" t="s">
        <v>8224</v>
      </c>
      <c r="H3022" t="s">
        <v>8246</v>
      </c>
      <c r="I3022">
        <v>1422218396</v>
      </c>
      <c r="J3022">
        <v>1419626396</v>
      </c>
      <c r="K3022" t="b">
        <v>0</v>
      </c>
      <c r="L3022">
        <v>0</v>
      </c>
      <c r="M3022" t="b">
        <v>0</v>
      </c>
      <c r="N3022" t="s">
        <v>8304</v>
      </c>
      <c r="O3022" s="5">
        <f>((E3022/D3022) *100)</f>
        <v>0</v>
      </c>
      <c r="P3022" s="6">
        <f>IF(L3022 = 0, 0, E3022/L3022)</f>
        <v>0</v>
      </c>
      <c r="Q3022" t="str">
        <f>MID(N3022,1,FIND("/",N3022,1)-1)</f>
        <v>theater</v>
      </c>
      <c r="R3022" t="str">
        <f>MID(N3022,FIND("/",N3022,1)+1,LEN(N3022))</f>
        <v>musical</v>
      </c>
      <c r="S3022" s="10">
        <f>(((J3022/60)/60)/24)+DATE(1970,1,1)+(-5/24)</f>
        <v>41999.652731481481</v>
      </c>
      <c r="T3022" s="10">
        <f>(((I3022/60)/60)/24)+DATE(1970,1,1)+(-5/24)</f>
        <v>42029.652731481481</v>
      </c>
    </row>
    <row r="3023" spans="1:20" ht="57.6" hidden="1" x14ac:dyDescent="0.3">
      <c r="A3023">
        <v>540</v>
      </c>
      <c r="B3023" s="3" t="s">
        <v>540</v>
      </c>
      <c r="C3023" s="3" t="s">
        <v>4649</v>
      </c>
      <c r="D3023">
        <v>15000</v>
      </c>
      <c r="E3023">
        <v>1</v>
      </c>
      <c r="F3023" t="s">
        <v>8220</v>
      </c>
      <c r="G3023" t="s">
        <v>8223</v>
      </c>
      <c r="H3023" t="s">
        <v>8245</v>
      </c>
      <c r="I3023">
        <v>1423078606</v>
      </c>
      <c r="J3023">
        <v>1420486606</v>
      </c>
      <c r="K3023" t="b">
        <v>0</v>
      </c>
      <c r="L3023">
        <v>1</v>
      </c>
      <c r="M3023" t="b">
        <v>0</v>
      </c>
      <c r="N3023" t="s">
        <v>8271</v>
      </c>
      <c r="O3023" s="5">
        <f>((E3023/D3023) *100)</f>
        <v>6.6666666666666671E-3</v>
      </c>
      <c r="P3023" s="6">
        <f>IF(L3023 = 0, 0, E3023/L3023)</f>
        <v>1</v>
      </c>
      <c r="Q3023" t="str">
        <f>MID(N3023,1,FIND("/",N3023,1)-1)</f>
        <v>technology</v>
      </c>
      <c r="R3023" t="str">
        <f>MID(N3023,FIND("/",N3023,1)+1,LEN(N3023))</f>
        <v>web</v>
      </c>
      <c r="S3023" s="10">
        <f>(((J3023/60)/60)/24)+DATE(1970,1,1)+(-5/24)</f>
        <v>42009.608865740738</v>
      </c>
      <c r="T3023" s="10">
        <f>(((I3023/60)/60)/24)+DATE(1970,1,1)+(-5/24)</f>
        <v>42039.608865740738</v>
      </c>
    </row>
    <row r="3024" spans="1:20" ht="43.2" hidden="1" x14ac:dyDescent="0.3">
      <c r="A3024">
        <v>2957</v>
      </c>
      <c r="B3024" s="3" t="s">
        <v>2956</v>
      </c>
      <c r="C3024" s="3" t="s">
        <v>7066</v>
      </c>
      <c r="D3024">
        <v>15000</v>
      </c>
      <c r="E3024">
        <v>280</v>
      </c>
      <c r="F3024" t="s">
        <v>8219</v>
      </c>
      <c r="G3024" t="s">
        <v>8223</v>
      </c>
      <c r="H3024" t="s">
        <v>8245</v>
      </c>
      <c r="I3024">
        <v>1427498172</v>
      </c>
      <c r="J3024">
        <v>1422317772</v>
      </c>
      <c r="K3024" t="b">
        <v>0</v>
      </c>
      <c r="L3024">
        <v>3</v>
      </c>
      <c r="M3024" t="b">
        <v>0</v>
      </c>
      <c r="N3024" t="s">
        <v>8302</v>
      </c>
      <c r="O3024" s="5">
        <f>((E3024/D3024) *100)</f>
        <v>1.8666666666666669</v>
      </c>
      <c r="P3024" s="6">
        <f>IF(L3024 = 0, 0, E3024/L3024)</f>
        <v>93.333333333333329</v>
      </c>
      <c r="Q3024" t="str">
        <f>MID(N3024,1,FIND("/",N3024,1)-1)</f>
        <v>theater</v>
      </c>
      <c r="R3024" t="str">
        <f>MID(N3024,FIND("/",N3024,1)+1,LEN(N3024))</f>
        <v>spaces</v>
      </c>
      <c r="S3024" s="10">
        <f>(((J3024/60)/60)/24)+DATE(1970,1,1)+(-5/24)</f>
        <v>42030.80291666666</v>
      </c>
      <c r="T3024" s="10">
        <f>(((I3024/60)/60)/24)+DATE(1970,1,1)+(-5/24)</f>
        <v>42090.761249999996</v>
      </c>
    </row>
    <row r="3025" spans="1:20" ht="43.2" hidden="1" x14ac:dyDescent="0.3">
      <c r="A3025">
        <v>2683</v>
      </c>
      <c r="B3025" s="3" t="s">
        <v>2682</v>
      </c>
      <c r="C3025" s="3" t="s">
        <v>6792</v>
      </c>
      <c r="D3025">
        <v>15000</v>
      </c>
      <c r="E3025">
        <v>36</v>
      </c>
      <c r="F3025" t="s">
        <v>8220</v>
      </c>
      <c r="G3025" t="s">
        <v>8223</v>
      </c>
      <c r="H3025" t="s">
        <v>8245</v>
      </c>
      <c r="I3025">
        <v>1425233240</v>
      </c>
      <c r="J3025">
        <v>1422641240</v>
      </c>
      <c r="K3025" t="b">
        <v>0</v>
      </c>
      <c r="L3025">
        <v>3</v>
      </c>
      <c r="M3025" t="b">
        <v>0</v>
      </c>
      <c r="N3025" t="s">
        <v>8283</v>
      </c>
      <c r="O3025" s="5">
        <f>((E3025/D3025) *100)</f>
        <v>0.24</v>
      </c>
      <c r="P3025" s="6">
        <f>IF(L3025 = 0, 0, E3025/L3025)</f>
        <v>12</v>
      </c>
      <c r="Q3025" t="str">
        <f>MID(N3025,1,FIND("/",N3025,1)-1)</f>
        <v>food</v>
      </c>
      <c r="R3025" t="str">
        <f>MID(N3025,FIND("/",N3025,1)+1,LEN(N3025))</f>
        <v>food trucks</v>
      </c>
      <c r="S3025" s="10">
        <f>(((J3025/60)/60)/24)+DATE(1970,1,1)+(-5/24)</f>
        <v>42034.546759259254</v>
      </c>
      <c r="T3025" s="10">
        <f>(((I3025/60)/60)/24)+DATE(1970,1,1)+(-5/24)</f>
        <v>42064.546759259254</v>
      </c>
    </row>
    <row r="3026" spans="1:20" ht="43.2" hidden="1" x14ac:dyDescent="0.3">
      <c r="A3026">
        <v>2695</v>
      </c>
      <c r="B3026" s="3" t="s">
        <v>2694</v>
      </c>
      <c r="C3026" s="3" t="s">
        <v>6804</v>
      </c>
      <c r="D3026">
        <v>15000</v>
      </c>
      <c r="E3026">
        <v>71</v>
      </c>
      <c r="F3026" t="s">
        <v>8220</v>
      </c>
      <c r="G3026" t="s">
        <v>8223</v>
      </c>
      <c r="H3026" t="s">
        <v>8245</v>
      </c>
      <c r="I3026">
        <v>1428981718</v>
      </c>
      <c r="J3026">
        <v>1423801318</v>
      </c>
      <c r="K3026" t="b">
        <v>0</v>
      </c>
      <c r="L3026">
        <v>3</v>
      </c>
      <c r="M3026" t="b">
        <v>0</v>
      </c>
      <c r="N3026" t="s">
        <v>8283</v>
      </c>
      <c r="O3026" s="5">
        <f>((E3026/D3026) *100)</f>
        <v>0.47333333333333333</v>
      </c>
      <c r="P3026" s="6">
        <f>IF(L3026 = 0, 0, E3026/L3026)</f>
        <v>23.666666666666668</v>
      </c>
      <c r="Q3026" t="str">
        <f>MID(N3026,1,FIND("/",N3026,1)-1)</f>
        <v>food</v>
      </c>
      <c r="R3026" t="str">
        <f>MID(N3026,FIND("/",N3026,1)+1,LEN(N3026))</f>
        <v>food trucks</v>
      </c>
      <c r="S3026" s="10">
        <f>(((J3026/60)/60)/24)+DATE(1970,1,1)+(-5/24)</f>
        <v>42047.973587962959</v>
      </c>
      <c r="T3026" s="10">
        <f>(((I3026/60)/60)/24)+DATE(1970,1,1)+(-5/24)</f>
        <v>42107.931921296295</v>
      </c>
    </row>
    <row r="3027" spans="1:20" ht="43.2" hidden="1" x14ac:dyDescent="0.3">
      <c r="A3027">
        <v>3912</v>
      </c>
      <c r="B3027" s="3" t="s">
        <v>3908</v>
      </c>
      <c r="C3027" s="3" t="s">
        <v>8019</v>
      </c>
      <c r="D3027">
        <v>15000</v>
      </c>
      <c r="E3027">
        <v>1</v>
      </c>
      <c r="F3027" t="s">
        <v>8220</v>
      </c>
      <c r="G3027" t="s">
        <v>8223</v>
      </c>
      <c r="H3027" t="s">
        <v>8245</v>
      </c>
      <c r="I3027">
        <v>1429936500</v>
      </c>
      <c r="J3027">
        <v>1424759330</v>
      </c>
      <c r="K3027" t="b">
        <v>0</v>
      </c>
      <c r="L3027">
        <v>1</v>
      </c>
      <c r="M3027" t="b">
        <v>0</v>
      </c>
      <c r="N3027" t="s">
        <v>8270</v>
      </c>
      <c r="O3027" s="5">
        <f>((E3027/D3027) *100)</f>
        <v>6.6666666666666671E-3</v>
      </c>
      <c r="P3027" s="6">
        <f>IF(L3027 = 0, 0, E3027/L3027)</f>
        <v>1</v>
      </c>
      <c r="Q3027" t="str">
        <f>MID(N3027,1,FIND("/",N3027,1)-1)</f>
        <v>theater</v>
      </c>
      <c r="R3027" t="str">
        <f>MID(N3027,FIND("/",N3027,1)+1,LEN(N3027))</f>
        <v>plays</v>
      </c>
      <c r="S3027" s="10">
        <f>(((J3027/60)/60)/24)+DATE(1970,1,1)+(-5/24)</f>
        <v>42059.061689814807</v>
      </c>
      <c r="T3027" s="10">
        <f>(((I3027/60)/60)/24)+DATE(1970,1,1)+(-5/24)</f>
        <v>42118.982638888883</v>
      </c>
    </row>
    <row r="3028" spans="1:20" ht="28.8" hidden="1" x14ac:dyDescent="0.3">
      <c r="A3028">
        <v>1818</v>
      </c>
      <c r="B3028" s="3" t="s">
        <v>1818</v>
      </c>
      <c r="C3028" s="3" t="s">
        <v>5927</v>
      </c>
      <c r="D3028">
        <v>15000</v>
      </c>
      <c r="E3028">
        <v>0</v>
      </c>
      <c r="F3028" t="s">
        <v>8220</v>
      </c>
      <c r="G3028" t="s">
        <v>8223</v>
      </c>
      <c r="H3028" t="s">
        <v>8245</v>
      </c>
      <c r="I3028">
        <v>1428035850</v>
      </c>
      <c r="J3028">
        <v>1425447450</v>
      </c>
      <c r="K3028" t="b">
        <v>0</v>
      </c>
      <c r="L3028">
        <v>0</v>
      </c>
      <c r="M3028" t="b">
        <v>0</v>
      </c>
      <c r="N3028" t="s">
        <v>8284</v>
      </c>
      <c r="O3028" s="5">
        <f>((E3028/D3028) *100)</f>
        <v>0</v>
      </c>
      <c r="P3028" s="6">
        <f>IF(L3028 = 0, 0, E3028/L3028)</f>
        <v>0</v>
      </c>
      <c r="Q3028" t="str">
        <f>MID(N3028,1,FIND("/",N3028,1)-1)</f>
        <v>photography</v>
      </c>
      <c r="R3028" t="str">
        <f>MID(N3028,FIND("/",N3028,1)+1,LEN(N3028))</f>
        <v>photobooks</v>
      </c>
      <c r="S3028" s="10">
        <f>(((J3028/60)/60)/24)+DATE(1970,1,1)+(-5/24)</f>
        <v>42067.026041666664</v>
      </c>
      <c r="T3028" s="10">
        <f>(((I3028/60)/60)/24)+DATE(1970,1,1)+(-5/24)</f>
        <v>42096.984374999993</v>
      </c>
    </row>
    <row r="3029" spans="1:20" ht="43.2" hidden="1" x14ac:dyDescent="0.3">
      <c r="A3029">
        <v>357</v>
      </c>
      <c r="B3029" s="3" t="s">
        <v>357</v>
      </c>
      <c r="C3029" s="3" t="s">
        <v>4466</v>
      </c>
      <c r="D3029">
        <v>15000</v>
      </c>
      <c r="E3029">
        <v>26100</v>
      </c>
      <c r="F3029" t="s">
        <v>8218</v>
      </c>
      <c r="G3029" t="s">
        <v>8223</v>
      </c>
      <c r="H3029" t="s">
        <v>8245</v>
      </c>
      <c r="I3029">
        <v>1429852797</v>
      </c>
      <c r="J3029">
        <v>1426396797</v>
      </c>
      <c r="K3029" t="b">
        <v>1</v>
      </c>
      <c r="L3029">
        <v>303</v>
      </c>
      <c r="M3029" t="b">
        <v>1</v>
      </c>
      <c r="N3029" t="s">
        <v>8268</v>
      </c>
      <c r="O3029" s="5">
        <f>((E3029/D3029) *100)</f>
        <v>174</v>
      </c>
      <c r="P3029" s="6">
        <f>IF(L3029 = 0, 0, E3029/L3029)</f>
        <v>86.138613861386133</v>
      </c>
      <c r="Q3029" t="str">
        <f>MID(N3029,1,FIND("/",N3029,1)-1)</f>
        <v>film &amp; video</v>
      </c>
      <c r="R3029" t="str">
        <f>MID(N3029,FIND("/",N3029,1)+1,LEN(N3029))</f>
        <v>documentary</v>
      </c>
      <c r="S3029" s="10">
        <f>(((J3029/60)/60)/24)+DATE(1970,1,1)+(-5/24)</f>
        <v>42078.01385416666</v>
      </c>
      <c r="T3029" s="10">
        <f>(((I3029/60)/60)/24)+DATE(1970,1,1)+(-5/24)</f>
        <v>42118.01385416666</v>
      </c>
    </row>
    <row r="3030" spans="1:20" ht="43.2" hidden="1" x14ac:dyDescent="0.3">
      <c r="A3030">
        <v>1852</v>
      </c>
      <c r="B3030" s="3" t="s">
        <v>1852</v>
      </c>
      <c r="C3030" s="3" t="s">
        <v>5961</v>
      </c>
      <c r="D3030">
        <v>15000</v>
      </c>
      <c r="E3030">
        <v>17545</v>
      </c>
      <c r="F3030" t="s">
        <v>8218</v>
      </c>
      <c r="G3030" t="s">
        <v>8223</v>
      </c>
      <c r="H3030" t="s">
        <v>8245</v>
      </c>
      <c r="I3030">
        <v>1429920000</v>
      </c>
      <c r="J3030">
        <v>1426703452</v>
      </c>
      <c r="K3030" t="b">
        <v>0</v>
      </c>
      <c r="L3030">
        <v>131</v>
      </c>
      <c r="M3030" t="b">
        <v>1</v>
      </c>
      <c r="N3030" t="s">
        <v>8275</v>
      </c>
      <c r="O3030" s="5">
        <f>((E3030/D3030) *100)</f>
        <v>116.96666666666667</v>
      </c>
      <c r="P3030" s="6">
        <f>IF(L3030 = 0, 0, E3030/L3030)</f>
        <v>133.93129770992365</v>
      </c>
      <c r="Q3030" t="str">
        <f>MID(N3030,1,FIND("/",N3030,1)-1)</f>
        <v>music</v>
      </c>
      <c r="R3030" t="str">
        <f>MID(N3030,FIND("/",N3030,1)+1,LEN(N3030))</f>
        <v>rock</v>
      </c>
      <c r="S3030" s="10">
        <f>(((J3030/60)/60)/24)+DATE(1970,1,1)+(-5/24)</f>
        <v>42081.563101851854</v>
      </c>
      <c r="T3030" s="10">
        <f>(((I3030/60)/60)/24)+DATE(1970,1,1)+(-5/24)</f>
        <v>42118.791666666664</v>
      </c>
    </row>
    <row r="3031" spans="1:20" ht="43.2" hidden="1" x14ac:dyDescent="0.3">
      <c r="A3031">
        <v>3043</v>
      </c>
      <c r="B3031" s="3" t="s">
        <v>3042</v>
      </c>
      <c r="C3031" s="3" t="s">
        <v>7152</v>
      </c>
      <c r="D3031">
        <v>15000</v>
      </c>
      <c r="E3031">
        <v>16501</v>
      </c>
      <c r="F3031" t="s">
        <v>8218</v>
      </c>
      <c r="G3031" t="s">
        <v>8228</v>
      </c>
      <c r="H3031" t="s">
        <v>8250</v>
      </c>
      <c r="I3031">
        <v>1429152600</v>
      </c>
      <c r="J3031">
        <v>1426815699</v>
      </c>
      <c r="K3031" t="b">
        <v>0</v>
      </c>
      <c r="L3031">
        <v>128</v>
      </c>
      <c r="M3031" t="b">
        <v>1</v>
      </c>
      <c r="N3031" t="s">
        <v>8302</v>
      </c>
      <c r="O3031" s="5">
        <f>((E3031/D3031) *100)</f>
        <v>110.00666666666667</v>
      </c>
      <c r="P3031" s="6">
        <f>IF(L3031 = 0, 0, E3031/L3031)</f>
        <v>128.9140625</v>
      </c>
      <c r="Q3031" t="str">
        <f>MID(N3031,1,FIND("/",N3031,1)-1)</f>
        <v>theater</v>
      </c>
      <c r="R3031" t="str">
        <f>MID(N3031,FIND("/",N3031,1)+1,LEN(N3031))</f>
        <v>spaces</v>
      </c>
      <c r="S3031" s="10">
        <f>(((J3031/60)/60)/24)+DATE(1970,1,1)+(-5/24)</f>
        <v>42082.862256944441</v>
      </c>
      <c r="T3031" s="10">
        <f>(((I3031/60)/60)/24)+DATE(1970,1,1)+(-5/24)</f>
        <v>42109.909722222219</v>
      </c>
    </row>
    <row r="3032" spans="1:20" ht="43.2" hidden="1" x14ac:dyDescent="0.3">
      <c r="A3032">
        <v>57</v>
      </c>
      <c r="B3032" s="3" t="s">
        <v>59</v>
      </c>
      <c r="C3032" s="3" t="s">
        <v>4167</v>
      </c>
      <c r="D3032">
        <v>15000</v>
      </c>
      <c r="E3032">
        <v>15285</v>
      </c>
      <c r="F3032" t="s">
        <v>8218</v>
      </c>
      <c r="G3032" t="s">
        <v>8223</v>
      </c>
      <c r="H3032" t="s">
        <v>8245</v>
      </c>
      <c r="I3032">
        <v>1429991962</v>
      </c>
      <c r="J3032">
        <v>1427399962</v>
      </c>
      <c r="K3032" t="b">
        <v>0</v>
      </c>
      <c r="L3032">
        <v>69</v>
      </c>
      <c r="M3032" t="b">
        <v>1</v>
      </c>
      <c r="N3032" t="s">
        <v>8264</v>
      </c>
      <c r="O3032" s="5">
        <f>((E3032/D3032) *100)</f>
        <v>101.89999999999999</v>
      </c>
      <c r="P3032" s="6">
        <f>IF(L3032 = 0, 0, E3032/L3032)</f>
        <v>221.52173913043478</v>
      </c>
      <c r="Q3032" t="str">
        <f>MID(N3032,1,FIND("/",N3032,1)-1)</f>
        <v>film &amp; video</v>
      </c>
      <c r="R3032" t="str">
        <f>MID(N3032,FIND("/",N3032,1)+1,LEN(N3032))</f>
        <v>television</v>
      </c>
      <c r="S3032" s="10">
        <f>(((J3032/60)/60)/24)+DATE(1970,1,1)+(-5/24)</f>
        <v>42089.624560185184</v>
      </c>
      <c r="T3032" s="10">
        <f>(((I3032/60)/60)/24)+DATE(1970,1,1)+(-5/24)</f>
        <v>42119.624560185184</v>
      </c>
    </row>
    <row r="3033" spans="1:20" ht="43.2" hidden="1" x14ac:dyDescent="0.3">
      <c r="A3033">
        <v>668</v>
      </c>
      <c r="B3033" s="3" t="s">
        <v>668</v>
      </c>
      <c r="C3033" s="3" t="s">
        <v>4777</v>
      </c>
      <c r="D3033">
        <v>15000</v>
      </c>
      <c r="E3033">
        <v>684</v>
      </c>
      <c r="F3033" t="s">
        <v>8220</v>
      </c>
      <c r="G3033" t="s">
        <v>8223</v>
      </c>
      <c r="H3033" t="s">
        <v>8245</v>
      </c>
      <c r="I3033">
        <v>1431374222</v>
      </c>
      <c r="J3033">
        <v>1427486222</v>
      </c>
      <c r="K3033" t="b">
        <v>0</v>
      </c>
      <c r="L3033">
        <v>25</v>
      </c>
      <c r="M3033" t="b">
        <v>0</v>
      </c>
      <c r="N3033" t="s">
        <v>8272</v>
      </c>
      <c r="O3033" s="5">
        <f>((E3033/D3033) *100)</f>
        <v>4.5600000000000005</v>
      </c>
      <c r="P3033" s="6">
        <f>IF(L3033 = 0, 0, E3033/L3033)</f>
        <v>27.36</v>
      </c>
      <c r="Q3033" t="str">
        <f>MID(N3033,1,FIND("/",N3033,1)-1)</f>
        <v>technology</v>
      </c>
      <c r="R3033" t="str">
        <f>MID(N3033,FIND("/",N3033,1)+1,LEN(N3033))</f>
        <v>wearables</v>
      </c>
      <c r="S3033" s="10">
        <f>(((J3033/60)/60)/24)+DATE(1970,1,1)+(-5/24)</f>
        <v>42090.622939814813</v>
      </c>
      <c r="T3033" s="10">
        <f>(((I3033/60)/60)/24)+DATE(1970,1,1)+(-5/24)</f>
        <v>42135.622939814813</v>
      </c>
    </row>
    <row r="3034" spans="1:20" ht="28.8" hidden="1" x14ac:dyDescent="0.3">
      <c r="A3034">
        <v>1559</v>
      </c>
      <c r="B3034" s="3" t="s">
        <v>1559</v>
      </c>
      <c r="C3034" s="3" t="s">
        <v>5668</v>
      </c>
      <c r="D3034">
        <v>15000</v>
      </c>
      <c r="E3034">
        <v>50</v>
      </c>
      <c r="F3034" t="s">
        <v>8220</v>
      </c>
      <c r="G3034" t="s">
        <v>8223</v>
      </c>
      <c r="H3034" t="s">
        <v>8245</v>
      </c>
      <c r="I3034">
        <v>1430270199</v>
      </c>
      <c r="J3034">
        <v>1428974199</v>
      </c>
      <c r="K3034" t="b">
        <v>0</v>
      </c>
      <c r="L3034">
        <v>1</v>
      </c>
      <c r="M3034" t="b">
        <v>0</v>
      </c>
      <c r="N3034" t="s">
        <v>8288</v>
      </c>
      <c r="O3034" s="5">
        <f>((E3034/D3034) *100)</f>
        <v>0.33333333333333337</v>
      </c>
      <c r="P3034" s="6">
        <f>IF(L3034 = 0, 0, E3034/L3034)</f>
        <v>50</v>
      </c>
      <c r="Q3034" t="str">
        <f>MID(N3034,1,FIND("/",N3034,1)-1)</f>
        <v>photography</v>
      </c>
      <c r="R3034" t="str">
        <f>MID(N3034,FIND("/",N3034,1)+1,LEN(N3034))</f>
        <v>nature</v>
      </c>
      <c r="S3034" s="10">
        <f>(((J3034/60)/60)/24)+DATE(1970,1,1)+(-5/24)</f>
        <v>42107.844895833325</v>
      </c>
      <c r="T3034" s="10">
        <f>(((I3034/60)/60)/24)+DATE(1970,1,1)+(-5/24)</f>
        <v>42122.844895833325</v>
      </c>
    </row>
    <row r="3035" spans="1:20" ht="43.2" hidden="1" x14ac:dyDescent="0.3">
      <c r="A3035">
        <v>2621</v>
      </c>
      <c r="B3035" s="3" t="s">
        <v>2620</v>
      </c>
      <c r="C3035" s="3" t="s">
        <v>6730</v>
      </c>
      <c r="D3035">
        <v>15000</v>
      </c>
      <c r="E3035">
        <v>21882</v>
      </c>
      <c r="F3035" t="s">
        <v>8218</v>
      </c>
      <c r="G3035" t="s">
        <v>8223</v>
      </c>
      <c r="H3035" t="s">
        <v>8245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8300</v>
      </c>
      <c r="O3035" s="5">
        <f>((E3035/D3035) *100)</f>
        <v>145.88</v>
      </c>
      <c r="P3035" s="6">
        <f>IF(L3035 = 0, 0, E3035/L3035)</f>
        <v>47.058064516129029</v>
      </c>
      <c r="Q3035" t="str">
        <f>MID(N3035,1,FIND("/",N3035,1)-1)</f>
        <v>technology</v>
      </c>
      <c r="R3035" t="str">
        <f>MID(N3035,FIND("/",N3035,1)+1,LEN(N3035))</f>
        <v>space exploration</v>
      </c>
      <c r="S3035" s="10">
        <f>(((J3035/60)/60)/24)+DATE(1970,1,1)+(-5/24)</f>
        <v>42115.539212962954</v>
      </c>
      <c r="T3035" s="10">
        <f>(((I3035/60)/60)/24)+DATE(1970,1,1)+(-5/24)</f>
        <v>42145.539212962954</v>
      </c>
    </row>
    <row r="3036" spans="1:20" ht="43.2" hidden="1" x14ac:dyDescent="0.3">
      <c r="A3036">
        <v>230</v>
      </c>
      <c r="B3036" s="3" t="s">
        <v>231</v>
      </c>
      <c r="C3036" s="3" t="s">
        <v>4339</v>
      </c>
      <c r="D3036">
        <v>15000</v>
      </c>
      <c r="E3036">
        <v>60</v>
      </c>
      <c r="F3036" t="s">
        <v>8220</v>
      </c>
      <c r="G3036" t="s">
        <v>8223</v>
      </c>
      <c r="H3036" t="s">
        <v>8245</v>
      </c>
      <c r="I3036">
        <v>1433443151</v>
      </c>
      <c r="J3036">
        <v>1430851151</v>
      </c>
      <c r="K3036" t="b">
        <v>0</v>
      </c>
      <c r="L3036">
        <v>2</v>
      </c>
      <c r="M3036" t="b">
        <v>0</v>
      </c>
      <c r="N3036" t="s">
        <v>8267</v>
      </c>
      <c r="O3036" s="5">
        <f>((E3036/D3036) *100)</f>
        <v>0.4</v>
      </c>
      <c r="P3036" s="6">
        <f>IF(L3036 = 0, 0, E3036/L3036)</f>
        <v>30</v>
      </c>
      <c r="Q3036" t="str">
        <f>MID(N3036,1,FIND("/",N3036,1)-1)</f>
        <v>film &amp; video</v>
      </c>
      <c r="R3036" t="str">
        <f>MID(N3036,FIND("/",N3036,1)+1,LEN(N3036))</f>
        <v>drama</v>
      </c>
      <c r="S3036" s="10">
        <f>(((J3036/60)/60)/24)+DATE(1970,1,1)+(-5/24)</f>
        <v>42129.568877314807</v>
      </c>
      <c r="T3036" s="10">
        <f>(((I3036/60)/60)/24)+DATE(1970,1,1)+(-5/24)</f>
        <v>42159.568877314807</v>
      </c>
    </row>
    <row r="3037" spans="1:20" ht="43.2" hidden="1" x14ac:dyDescent="0.3">
      <c r="A3037">
        <v>2044</v>
      </c>
      <c r="B3037" s="3" t="s">
        <v>2044</v>
      </c>
      <c r="C3037" s="3" t="s">
        <v>6153</v>
      </c>
      <c r="D3037">
        <v>15000</v>
      </c>
      <c r="E3037">
        <v>16232</v>
      </c>
      <c r="F3037" t="s">
        <v>8218</v>
      </c>
      <c r="G3037" t="s">
        <v>8223</v>
      </c>
      <c r="H3037" t="s">
        <v>8245</v>
      </c>
      <c r="I3037">
        <v>1434212714</v>
      </c>
      <c r="J3037">
        <v>1431620714</v>
      </c>
      <c r="K3037" t="b">
        <v>0</v>
      </c>
      <c r="L3037">
        <v>180</v>
      </c>
      <c r="M3037" t="b">
        <v>1</v>
      </c>
      <c r="N3037" t="s">
        <v>8294</v>
      </c>
      <c r="O3037" s="5">
        <f>((E3037/D3037) *100)</f>
        <v>108.21333333333334</v>
      </c>
      <c r="P3037" s="6">
        <f>IF(L3037 = 0, 0, E3037/L3037)</f>
        <v>90.177777777777777</v>
      </c>
      <c r="Q3037" t="str">
        <f>MID(N3037,1,FIND("/",N3037,1)-1)</f>
        <v>technology</v>
      </c>
      <c r="R3037" t="str">
        <f>MID(N3037,FIND("/",N3037,1)+1,LEN(N3037))</f>
        <v>hardware</v>
      </c>
      <c r="S3037" s="10">
        <f>(((J3037/60)/60)/24)+DATE(1970,1,1)+(-5/24)</f>
        <v>42138.475856481477</v>
      </c>
      <c r="T3037" s="10">
        <f>(((I3037/60)/60)/24)+DATE(1970,1,1)+(-5/24)</f>
        <v>42168.475856481477</v>
      </c>
    </row>
    <row r="3038" spans="1:20" ht="43.2" hidden="1" x14ac:dyDescent="0.3">
      <c r="A3038">
        <v>1166</v>
      </c>
      <c r="B3038" s="3" t="s">
        <v>1166</v>
      </c>
      <c r="C3038" s="3" t="s">
        <v>5275</v>
      </c>
      <c r="D3038">
        <v>15000</v>
      </c>
      <c r="E3038">
        <v>2871</v>
      </c>
      <c r="F3038" t="s">
        <v>8220</v>
      </c>
      <c r="G3038" t="s">
        <v>8223</v>
      </c>
      <c r="H3038" t="s">
        <v>8245</v>
      </c>
      <c r="I3038">
        <v>1435291200</v>
      </c>
      <c r="J3038">
        <v>1432640342</v>
      </c>
      <c r="K3038" t="b">
        <v>0</v>
      </c>
      <c r="L3038">
        <v>8</v>
      </c>
      <c r="M3038" t="b">
        <v>0</v>
      </c>
      <c r="N3038" t="s">
        <v>8283</v>
      </c>
      <c r="O3038" s="5">
        <f>((E3038/D3038) *100)</f>
        <v>19.139999999999997</v>
      </c>
      <c r="P3038" s="6">
        <f>IF(L3038 = 0, 0, E3038/L3038)</f>
        <v>358.875</v>
      </c>
      <c r="Q3038" t="str">
        <f>MID(N3038,1,FIND("/",N3038,1)-1)</f>
        <v>food</v>
      </c>
      <c r="R3038" t="str">
        <f>MID(N3038,FIND("/",N3038,1)+1,LEN(N3038))</f>
        <v>food trucks</v>
      </c>
      <c r="S3038" s="10">
        <f>(((J3038/60)/60)/24)+DATE(1970,1,1)+(-5/24)</f>
        <v>42150.277106481481</v>
      </c>
      <c r="T3038" s="10">
        <f>(((I3038/60)/60)/24)+DATE(1970,1,1)+(-5/24)</f>
        <v>42180.958333333336</v>
      </c>
    </row>
    <row r="3039" spans="1:20" ht="28.8" hidden="1" x14ac:dyDescent="0.3">
      <c r="A3039">
        <v>1089</v>
      </c>
      <c r="B3039" s="3" t="s">
        <v>1089</v>
      </c>
      <c r="C3039" s="3" t="s">
        <v>5198</v>
      </c>
      <c r="D3039">
        <v>15000</v>
      </c>
      <c r="E3039">
        <v>1174</v>
      </c>
      <c r="F3039" t="s">
        <v>8220</v>
      </c>
      <c r="G3039" t="s">
        <v>8229</v>
      </c>
      <c r="H3039" t="s">
        <v>8248</v>
      </c>
      <c r="I3039">
        <v>1435293175</v>
      </c>
      <c r="J3039">
        <v>1432701175</v>
      </c>
      <c r="K3039" t="b">
        <v>0</v>
      </c>
      <c r="L3039">
        <v>49</v>
      </c>
      <c r="M3039" t="b">
        <v>0</v>
      </c>
      <c r="N3039" t="s">
        <v>8281</v>
      </c>
      <c r="O3039" s="5">
        <f>((E3039/D3039) *100)</f>
        <v>7.8266666666666662</v>
      </c>
      <c r="P3039" s="6">
        <f>IF(L3039 = 0, 0, E3039/L3039)</f>
        <v>23.959183673469386</v>
      </c>
      <c r="Q3039" t="str">
        <f>MID(N3039,1,FIND("/",N3039,1)-1)</f>
        <v>games</v>
      </c>
      <c r="R3039" t="str">
        <f>MID(N3039,FIND("/",N3039,1)+1,LEN(N3039))</f>
        <v>video games</v>
      </c>
      <c r="S3039" s="10">
        <f>(((J3039/60)/60)/24)+DATE(1970,1,1)+(-5/24)</f>
        <v>42150.981192129628</v>
      </c>
      <c r="T3039" s="10">
        <f>(((I3039/60)/60)/24)+DATE(1970,1,1)+(-5/24)</f>
        <v>42180.981192129628</v>
      </c>
    </row>
    <row r="3040" spans="1:20" ht="43.2" hidden="1" x14ac:dyDescent="0.3">
      <c r="A3040">
        <v>2687</v>
      </c>
      <c r="B3040" s="3" t="s">
        <v>2686</v>
      </c>
      <c r="C3040" s="3" t="s">
        <v>6796</v>
      </c>
      <c r="D3040">
        <v>15000</v>
      </c>
      <c r="E3040">
        <v>0</v>
      </c>
      <c r="F3040" t="s">
        <v>8220</v>
      </c>
      <c r="G3040" t="s">
        <v>8223</v>
      </c>
      <c r="H3040" t="s">
        <v>8245</v>
      </c>
      <c r="I3040">
        <v>1435591318</v>
      </c>
      <c r="J3040">
        <v>1432999318</v>
      </c>
      <c r="K3040" t="b">
        <v>0</v>
      </c>
      <c r="L3040">
        <v>0</v>
      </c>
      <c r="M3040" t="b">
        <v>0</v>
      </c>
      <c r="N3040" t="s">
        <v>8283</v>
      </c>
      <c r="O3040" s="5">
        <f>((E3040/D3040) *100)</f>
        <v>0</v>
      </c>
      <c r="P3040" s="6">
        <f>IF(L3040 = 0, 0, E3040/L3040)</f>
        <v>0</v>
      </c>
      <c r="Q3040" t="str">
        <f>MID(N3040,1,FIND("/",N3040,1)-1)</f>
        <v>food</v>
      </c>
      <c r="R3040" t="str">
        <f>MID(N3040,FIND("/",N3040,1)+1,LEN(N3040))</f>
        <v>food trucks</v>
      </c>
      <c r="S3040" s="10">
        <f>(((J3040/60)/60)/24)+DATE(1970,1,1)+(-5/24)</f>
        <v>42154.431921296295</v>
      </c>
      <c r="T3040" s="10">
        <f>(((I3040/60)/60)/24)+DATE(1970,1,1)+(-5/24)</f>
        <v>42184.431921296295</v>
      </c>
    </row>
    <row r="3041" spans="1:20" ht="43.2" hidden="1" x14ac:dyDescent="0.3">
      <c r="A3041">
        <v>3890</v>
      </c>
      <c r="B3041" s="3" t="s">
        <v>3886</v>
      </c>
      <c r="C3041" s="3" t="s">
        <v>7997</v>
      </c>
      <c r="D3041">
        <v>15000</v>
      </c>
      <c r="E3041">
        <v>2524</v>
      </c>
      <c r="F3041" t="s">
        <v>8220</v>
      </c>
      <c r="G3041" t="s">
        <v>8223</v>
      </c>
      <c r="H3041" t="s">
        <v>8245</v>
      </c>
      <c r="I3041">
        <v>1439662344</v>
      </c>
      <c r="J3041">
        <v>1434478344</v>
      </c>
      <c r="K3041" t="b">
        <v>0</v>
      </c>
      <c r="L3041">
        <v>8</v>
      </c>
      <c r="M3041" t="b">
        <v>0</v>
      </c>
      <c r="N3041" t="s">
        <v>8270</v>
      </c>
      <c r="O3041" s="5">
        <f>((E3041/D3041) *100)</f>
        <v>16.826666666666668</v>
      </c>
      <c r="P3041" s="6">
        <f>IF(L3041 = 0, 0, E3041/L3041)</f>
        <v>315.5</v>
      </c>
      <c r="Q3041" t="str">
        <f>MID(N3041,1,FIND("/",N3041,1)-1)</f>
        <v>theater</v>
      </c>
      <c r="R3041" t="str">
        <f>MID(N3041,FIND("/",N3041,1)+1,LEN(N3041))</f>
        <v>plays</v>
      </c>
      <c r="S3041" s="10">
        <f>(((J3041/60)/60)/24)+DATE(1970,1,1)+(-5/24)</f>
        <v>42171.55027777778</v>
      </c>
      <c r="T3041" s="10">
        <f>(((I3041/60)/60)/24)+DATE(1970,1,1)+(-5/24)</f>
        <v>42231.55027777778</v>
      </c>
    </row>
    <row r="3042" spans="1:20" ht="43.2" hidden="1" x14ac:dyDescent="0.3">
      <c r="A3042">
        <v>3267</v>
      </c>
      <c r="B3042" s="3" t="s">
        <v>3266</v>
      </c>
      <c r="C3042" s="3" t="s">
        <v>7376</v>
      </c>
      <c r="D3042">
        <v>15000</v>
      </c>
      <c r="E3042">
        <v>15315</v>
      </c>
      <c r="F3042" t="s">
        <v>8218</v>
      </c>
      <c r="G3042" t="s">
        <v>8223</v>
      </c>
      <c r="H3042" t="s">
        <v>8245</v>
      </c>
      <c r="I3042">
        <v>1437156660</v>
      </c>
      <c r="J3042">
        <v>1434564660</v>
      </c>
      <c r="K3042" t="b">
        <v>1</v>
      </c>
      <c r="L3042">
        <v>288</v>
      </c>
      <c r="M3042" t="b">
        <v>1</v>
      </c>
      <c r="N3042" t="s">
        <v>8270</v>
      </c>
      <c r="O3042" s="5">
        <f>((E3042/D3042) *100)</f>
        <v>102.1</v>
      </c>
      <c r="P3042" s="6">
        <f>IF(L3042 = 0, 0, E3042/L3042)</f>
        <v>53.177083333333336</v>
      </c>
      <c r="Q3042" t="str">
        <f>MID(N3042,1,FIND("/",N3042,1)-1)</f>
        <v>theater</v>
      </c>
      <c r="R3042" t="str">
        <f>MID(N3042,FIND("/",N3042,1)+1,LEN(N3042))</f>
        <v>plays</v>
      </c>
      <c r="S3042" s="10">
        <f>(((J3042/60)/60)/24)+DATE(1970,1,1)+(-5/24)</f>
        <v>42172.549305555549</v>
      </c>
      <c r="T3042" s="10">
        <f>(((I3042/60)/60)/24)+DATE(1970,1,1)+(-5/24)</f>
        <v>42202.549305555549</v>
      </c>
    </row>
    <row r="3043" spans="1:20" ht="43.2" hidden="1" x14ac:dyDescent="0.3">
      <c r="A3043">
        <v>421</v>
      </c>
      <c r="B3043" s="3" t="s">
        <v>421</v>
      </c>
      <c r="C3043" s="3" t="s">
        <v>4530</v>
      </c>
      <c r="D3043">
        <v>15000</v>
      </c>
      <c r="E3043">
        <v>301</v>
      </c>
      <c r="F3043" t="s">
        <v>8220</v>
      </c>
      <c r="G3043" t="s">
        <v>8223</v>
      </c>
      <c r="H3043" t="s">
        <v>8245</v>
      </c>
      <c r="I3043">
        <v>1440157656</v>
      </c>
      <c r="J3043">
        <v>1434973656</v>
      </c>
      <c r="K3043" t="b">
        <v>0</v>
      </c>
      <c r="L3043">
        <v>6</v>
      </c>
      <c r="M3043" t="b">
        <v>0</v>
      </c>
      <c r="N3043" t="s">
        <v>8269</v>
      </c>
      <c r="O3043" s="5">
        <f>((E3043/D3043) *100)</f>
        <v>2.0066666666666668</v>
      </c>
      <c r="P3043" s="6">
        <f>IF(L3043 = 0, 0, E3043/L3043)</f>
        <v>50.166666666666664</v>
      </c>
      <c r="Q3043" t="str">
        <f>MID(N3043,1,FIND("/",N3043,1)-1)</f>
        <v>film &amp; video</v>
      </c>
      <c r="R3043" t="str">
        <f>MID(N3043,FIND("/",N3043,1)+1,LEN(N3043))</f>
        <v>animation</v>
      </c>
      <c r="S3043" s="10">
        <f>(((J3043/60)/60)/24)+DATE(1970,1,1)+(-5/24)</f>
        <v>42177.283055555548</v>
      </c>
      <c r="T3043" s="10">
        <f>(((I3043/60)/60)/24)+DATE(1970,1,1)+(-5/24)</f>
        <v>42237.283055555548</v>
      </c>
    </row>
    <row r="3044" spans="1:20" ht="43.2" hidden="1" x14ac:dyDescent="0.3">
      <c r="A3044">
        <v>3872</v>
      </c>
      <c r="B3044" s="3" t="s">
        <v>3868</v>
      </c>
      <c r="C3044" s="3" t="s">
        <v>7980</v>
      </c>
      <c r="D3044">
        <v>15000</v>
      </c>
      <c r="E3044">
        <v>0</v>
      </c>
      <c r="F3044" t="s">
        <v>8219</v>
      </c>
      <c r="G3044" t="s">
        <v>8223</v>
      </c>
      <c r="H3044" t="s">
        <v>8245</v>
      </c>
      <c r="I3044">
        <v>1439522996</v>
      </c>
      <c r="J3044">
        <v>1435202996</v>
      </c>
      <c r="K3044" t="b">
        <v>0</v>
      </c>
      <c r="L3044">
        <v>0</v>
      </c>
      <c r="M3044" t="b">
        <v>0</v>
      </c>
      <c r="N3044" t="s">
        <v>8304</v>
      </c>
      <c r="O3044" s="5">
        <f>((E3044/D3044) *100)</f>
        <v>0</v>
      </c>
      <c r="P3044" s="6">
        <f>IF(L3044 = 0, 0, E3044/L3044)</f>
        <v>0</v>
      </c>
      <c r="Q3044" t="str">
        <f>MID(N3044,1,FIND("/",N3044,1)-1)</f>
        <v>theater</v>
      </c>
      <c r="R3044" t="str">
        <f>MID(N3044,FIND("/",N3044,1)+1,LEN(N3044))</f>
        <v>musical</v>
      </c>
      <c r="S3044" s="10">
        <f>(((J3044/60)/60)/24)+DATE(1970,1,1)+(-5/24)</f>
        <v>42179.9374537037</v>
      </c>
      <c r="T3044" s="10">
        <f>(((I3044/60)/60)/24)+DATE(1970,1,1)+(-5/24)</f>
        <v>42229.9374537037</v>
      </c>
    </row>
    <row r="3045" spans="1:20" ht="43.2" hidden="1" x14ac:dyDescent="0.3">
      <c r="A3045">
        <v>954</v>
      </c>
      <c r="B3045" s="3" t="s">
        <v>954</v>
      </c>
      <c r="C3045" s="3" t="s">
        <v>5063</v>
      </c>
      <c r="D3045">
        <v>15000</v>
      </c>
      <c r="E3045">
        <v>6511</v>
      </c>
      <c r="F3045" t="s">
        <v>8220</v>
      </c>
      <c r="G3045" t="s">
        <v>8223</v>
      </c>
      <c r="H3045" t="s">
        <v>8245</v>
      </c>
      <c r="I3045">
        <v>1440100839</v>
      </c>
      <c r="J3045">
        <v>1436472039</v>
      </c>
      <c r="K3045" t="b">
        <v>0</v>
      </c>
      <c r="L3045">
        <v>73</v>
      </c>
      <c r="M3045" t="b">
        <v>0</v>
      </c>
      <c r="N3045" t="s">
        <v>8272</v>
      </c>
      <c r="O3045" s="5">
        <f>((E3045/D3045) *100)</f>
        <v>43.406666666666666</v>
      </c>
      <c r="P3045" s="6">
        <f>IF(L3045 = 0, 0, E3045/L3045)</f>
        <v>89.191780821917803</v>
      </c>
      <c r="Q3045" t="str">
        <f>MID(N3045,1,FIND("/",N3045,1)-1)</f>
        <v>technology</v>
      </c>
      <c r="R3045" t="str">
        <f>MID(N3045,FIND("/",N3045,1)+1,LEN(N3045))</f>
        <v>wearables</v>
      </c>
      <c r="S3045" s="10">
        <f>(((J3045/60)/60)/24)+DATE(1970,1,1)+(-5/24)</f>
        <v>42194.625451388885</v>
      </c>
      <c r="T3045" s="10">
        <f>(((I3045/60)/60)/24)+DATE(1970,1,1)+(-5/24)</f>
        <v>42236.625451388885</v>
      </c>
    </row>
    <row r="3046" spans="1:20" ht="43.2" hidden="1" x14ac:dyDescent="0.3">
      <c r="A3046">
        <v>2414</v>
      </c>
      <c r="B3046" s="3" t="s">
        <v>2414</v>
      </c>
      <c r="C3046" s="3" t="s">
        <v>6523</v>
      </c>
      <c r="D3046">
        <v>15000</v>
      </c>
      <c r="E3046">
        <v>460</v>
      </c>
      <c r="F3046" t="s">
        <v>8220</v>
      </c>
      <c r="G3046" t="s">
        <v>8223</v>
      </c>
      <c r="H3046" t="s">
        <v>8245</v>
      </c>
      <c r="I3046">
        <v>1440215940</v>
      </c>
      <c r="J3046">
        <v>1436805660</v>
      </c>
      <c r="K3046" t="b">
        <v>0</v>
      </c>
      <c r="L3046">
        <v>13</v>
      </c>
      <c r="M3046" t="b">
        <v>0</v>
      </c>
      <c r="N3046" t="s">
        <v>8283</v>
      </c>
      <c r="O3046" s="5">
        <f>((E3046/D3046) *100)</f>
        <v>3.0666666666666664</v>
      </c>
      <c r="P3046" s="6">
        <f>IF(L3046 = 0, 0, E3046/L3046)</f>
        <v>35.384615384615387</v>
      </c>
      <c r="Q3046" t="str">
        <f>MID(N3046,1,FIND("/",N3046,1)-1)</f>
        <v>food</v>
      </c>
      <c r="R3046" t="str">
        <f>MID(N3046,FIND("/",N3046,1)+1,LEN(N3046))</f>
        <v>food trucks</v>
      </c>
      <c r="S3046" s="10">
        <f>(((J3046/60)/60)/24)+DATE(1970,1,1)+(-5/24)</f>
        <v>42198.486805555549</v>
      </c>
      <c r="T3046" s="10">
        <f>(((I3046/60)/60)/24)+DATE(1970,1,1)+(-5/24)</f>
        <v>42237.957638888889</v>
      </c>
    </row>
    <row r="3047" spans="1:20" ht="43.2" hidden="1" x14ac:dyDescent="0.3">
      <c r="A3047">
        <v>1220</v>
      </c>
      <c r="B3047" s="3" t="s">
        <v>1220</v>
      </c>
      <c r="C3047" s="3" t="s">
        <v>5329</v>
      </c>
      <c r="D3047">
        <v>15000</v>
      </c>
      <c r="E3047">
        <v>15565</v>
      </c>
      <c r="F3047" t="s">
        <v>8218</v>
      </c>
      <c r="G3047" t="s">
        <v>8235</v>
      </c>
      <c r="H3047" t="s">
        <v>8248</v>
      </c>
      <c r="I3047">
        <v>1440515112</v>
      </c>
      <c r="J3047">
        <v>1437923112</v>
      </c>
      <c r="K3047" t="b">
        <v>0</v>
      </c>
      <c r="L3047">
        <v>140</v>
      </c>
      <c r="M3047" t="b">
        <v>1</v>
      </c>
      <c r="N3047" t="s">
        <v>8284</v>
      </c>
      <c r="O3047" s="5">
        <f>((E3047/D3047) *100)</f>
        <v>103.76666666666668</v>
      </c>
      <c r="P3047" s="6">
        <f>IF(L3047 = 0, 0, E3047/L3047)</f>
        <v>111.17857142857143</v>
      </c>
      <c r="Q3047" t="str">
        <f>MID(N3047,1,FIND("/",N3047,1)-1)</f>
        <v>photography</v>
      </c>
      <c r="R3047" t="str">
        <f>MID(N3047,FIND("/",N3047,1)+1,LEN(N3047))</f>
        <v>photobooks</v>
      </c>
      <c r="S3047" s="10">
        <f>(((J3047/60)/60)/24)+DATE(1970,1,1)+(-5/24)</f>
        <v>42211.420277777775</v>
      </c>
      <c r="T3047" s="10">
        <f>(((I3047/60)/60)/24)+DATE(1970,1,1)+(-5/24)</f>
        <v>42241.420277777775</v>
      </c>
    </row>
    <row r="3048" spans="1:20" ht="57.6" hidden="1" x14ac:dyDescent="0.3">
      <c r="A3048">
        <v>2410</v>
      </c>
      <c r="B3048" s="3" t="s">
        <v>2410</v>
      </c>
      <c r="C3048" s="3" t="s">
        <v>6519</v>
      </c>
      <c r="D3048">
        <v>15000</v>
      </c>
      <c r="E3048">
        <v>0</v>
      </c>
      <c r="F3048" t="s">
        <v>8220</v>
      </c>
      <c r="G3048" t="s">
        <v>8225</v>
      </c>
      <c r="H3048" t="s">
        <v>8247</v>
      </c>
      <c r="I3048">
        <v>1441619275</v>
      </c>
      <c r="J3048">
        <v>1439027275</v>
      </c>
      <c r="K3048" t="b">
        <v>0</v>
      </c>
      <c r="L3048">
        <v>0</v>
      </c>
      <c r="M3048" t="b">
        <v>0</v>
      </c>
      <c r="N3048" t="s">
        <v>8283</v>
      </c>
      <c r="O3048" s="5">
        <f>((E3048/D3048) *100)</f>
        <v>0</v>
      </c>
      <c r="P3048" s="6">
        <f>IF(L3048 = 0, 0, E3048/L3048)</f>
        <v>0</v>
      </c>
      <c r="Q3048" t="str">
        <f>MID(N3048,1,FIND("/",N3048,1)-1)</f>
        <v>food</v>
      </c>
      <c r="R3048" t="str">
        <f>MID(N3048,FIND("/",N3048,1)+1,LEN(N3048))</f>
        <v>food trucks</v>
      </c>
      <c r="S3048" s="10">
        <f>(((J3048/60)/60)/24)+DATE(1970,1,1)+(-5/24)</f>
        <v>42224.199942129628</v>
      </c>
      <c r="T3048" s="10">
        <f>(((I3048/60)/60)/24)+DATE(1970,1,1)+(-5/24)</f>
        <v>42254.199942129628</v>
      </c>
    </row>
    <row r="3049" spans="1:20" ht="43.2" hidden="1" x14ac:dyDescent="0.3">
      <c r="A3049">
        <v>2380</v>
      </c>
      <c r="B3049" s="3" t="s">
        <v>2380</v>
      </c>
      <c r="C3049" s="3" t="s">
        <v>6489</v>
      </c>
      <c r="D3049">
        <v>15000</v>
      </c>
      <c r="E3049">
        <v>55</v>
      </c>
      <c r="F3049" t="s">
        <v>8219</v>
      </c>
      <c r="G3049" t="s">
        <v>8223</v>
      </c>
      <c r="H3049" t="s">
        <v>8245</v>
      </c>
      <c r="I3049">
        <v>1443726142</v>
      </c>
      <c r="J3049">
        <v>1441134142</v>
      </c>
      <c r="K3049" t="b">
        <v>0</v>
      </c>
      <c r="L3049">
        <v>3</v>
      </c>
      <c r="M3049" t="b">
        <v>0</v>
      </c>
      <c r="N3049" t="s">
        <v>8271</v>
      </c>
      <c r="O3049" s="5">
        <f>((E3049/D3049) *100)</f>
        <v>0.36666666666666664</v>
      </c>
      <c r="P3049" s="6">
        <f>IF(L3049 = 0, 0, E3049/L3049)</f>
        <v>18.333333333333332</v>
      </c>
      <c r="Q3049" t="str">
        <f>MID(N3049,1,FIND("/",N3049,1)-1)</f>
        <v>technology</v>
      </c>
      <c r="R3049" t="str">
        <f>MID(N3049,FIND("/",N3049,1)+1,LEN(N3049))</f>
        <v>web</v>
      </c>
      <c r="S3049" s="10">
        <f>(((J3049/60)/60)/24)+DATE(1970,1,1)+(-5/24)</f>
        <v>42248.584976851846</v>
      </c>
      <c r="T3049" s="10">
        <f>(((I3049/60)/60)/24)+DATE(1970,1,1)+(-5/24)</f>
        <v>42278.584976851846</v>
      </c>
    </row>
    <row r="3050" spans="1:20" ht="43.2" hidden="1" x14ac:dyDescent="0.3">
      <c r="A3050">
        <v>1435</v>
      </c>
      <c r="B3050" s="3" t="s">
        <v>1435</v>
      </c>
      <c r="C3050" s="3" t="s">
        <v>5544</v>
      </c>
      <c r="D3050">
        <v>15000</v>
      </c>
      <c r="E3050">
        <v>15</v>
      </c>
      <c r="F3050" t="s">
        <v>8220</v>
      </c>
      <c r="G3050" t="s">
        <v>8236</v>
      </c>
      <c r="H3050" t="s">
        <v>8248</v>
      </c>
      <c r="I3050">
        <v>1444589020</v>
      </c>
      <c r="J3050">
        <v>1441997020</v>
      </c>
      <c r="K3050" t="b">
        <v>0</v>
      </c>
      <c r="L3050">
        <v>2</v>
      </c>
      <c r="M3050" t="b">
        <v>0</v>
      </c>
      <c r="N3050" t="s">
        <v>8286</v>
      </c>
      <c r="O3050" s="5">
        <f>((E3050/D3050) *100)</f>
        <v>0.1</v>
      </c>
      <c r="P3050" s="6">
        <f>IF(L3050 = 0, 0, E3050/L3050)</f>
        <v>7.5</v>
      </c>
      <c r="Q3050" t="str">
        <f>MID(N3050,1,FIND("/",N3050,1)-1)</f>
        <v>publishing</v>
      </c>
      <c r="R3050" t="str">
        <f>MID(N3050,FIND("/",N3050,1)+1,LEN(N3050))</f>
        <v>translations</v>
      </c>
      <c r="S3050" s="10">
        <f>(((J3050/60)/60)/24)+DATE(1970,1,1)+(-5/24)</f>
        <v>42258.57199074074</v>
      </c>
      <c r="T3050" s="10">
        <f>(((I3050/60)/60)/24)+DATE(1970,1,1)+(-5/24)</f>
        <v>42288.57199074074</v>
      </c>
    </row>
    <row r="3051" spans="1:20" ht="43.2" hidden="1" x14ac:dyDescent="0.3">
      <c r="A3051">
        <v>3411</v>
      </c>
      <c r="B3051" s="3" t="s">
        <v>3409</v>
      </c>
      <c r="C3051" s="3" t="s">
        <v>7520</v>
      </c>
      <c r="D3051">
        <v>15000</v>
      </c>
      <c r="E3051">
        <v>15535</v>
      </c>
      <c r="F3051" t="s">
        <v>8218</v>
      </c>
      <c r="G3051" t="s">
        <v>8223</v>
      </c>
      <c r="H3051" t="s">
        <v>8245</v>
      </c>
      <c r="I3051">
        <v>1444264372</v>
      </c>
      <c r="J3051">
        <v>1442536372</v>
      </c>
      <c r="K3051" t="b">
        <v>0</v>
      </c>
      <c r="L3051">
        <v>78</v>
      </c>
      <c r="M3051" t="b">
        <v>1</v>
      </c>
      <c r="N3051" t="s">
        <v>8270</v>
      </c>
      <c r="O3051" s="5">
        <f>((E3051/D3051) *100)</f>
        <v>103.56666666666668</v>
      </c>
      <c r="P3051" s="6">
        <f>IF(L3051 = 0, 0, E3051/L3051)</f>
        <v>199.16666666666666</v>
      </c>
      <c r="Q3051" t="str">
        <f>MID(N3051,1,FIND("/",N3051,1)-1)</f>
        <v>theater</v>
      </c>
      <c r="R3051" t="str">
        <f>MID(N3051,FIND("/",N3051,1)+1,LEN(N3051))</f>
        <v>plays</v>
      </c>
      <c r="S3051" s="10">
        <f>(((J3051/60)/60)/24)+DATE(1970,1,1)+(-5/24)</f>
        <v>42264.814490740733</v>
      </c>
      <c r="T3051" s="10">
        <f>(((I3051/60)/60)/24)+DATE(1970,1,1)+(-5/24)</f>
        <v>42284.814490740733</v>
      </c>
    </row>
    <row r="3052" spans="1:20" ht="43.2" hidden="1" x14ac:dyDescent="0.3">
      <c r="A3052">
        <v>561</v>
      </c>
      <c r="B3052" s="3" t="s">
        <v>561</v>
      </c>
      <c r="C3052" s="3" t="s">
        <v>4670</v>
      </c>
      <c r="D3052">
        <v>15000</v>
      </c>
      <c r="E3052">
        <v>55</v>
      </c>
      <c r="F3052" t="s">
        <v>8220</v>
      </c>
      <c r="G3052" t="s">
        <v>8223</v>
      </c>
      <c r="H3052" t="s">
        <v>8245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8271</v>
      </c>
      <c r="O3052" s="5">
        <f>((E3052/D3052) *100)</f>
        <v>0.36666666666666664</v>
      </c>
      <c r="P3052" s="6">
        <f>IF(L3052 = 0, 0, E3052/L3052)</f>
        <v>27.5</v>
      </c>
      <c r="Q3052" t="str">
        <f>MID(N3052,1,FIND("/",N3052,1)-1)</f>
        <v>technology</v>
      </c>
      <c r="R3052" t="str">
        <f>MID(N3052,FIND("/",N3052,1)+1,LEN(N3052))</f>
        <v>web</v>
      </c>
      <c r="S3052" s="10">
        <f>(((J3052/60)/60)/24)+DATE(1970,1,1)+(-5/24)</f>
        <v>42268.450381944444</v>
      </c>
      <c r="T3052" s="10">
        <f>(((I3052/60)/60)/24)+DATE(1970,1,1)+(-5/24)</f>
        <v>42303.450381944444</v>
      </c>
    </row>
    <row r="3053" spans="1:20" ht="43.2" hidden="1" x14ac:dyDescent="0.3">
      <c r="A3053">
        <v>534</v>
      </c>
      <c r="B3053" s="3" t="s">
        <v>534</v>
      </c>
      <c r="C3053" s="3" t="s">
        <v>4643</v>
      </c>
      <c r="D3053">
        <v>15000</v>
      </c>
      <c r="E3053">
        <v>15700</v>
      </c>
      <c r="F3053" t="s">
        <v>8218</v>
      </c>
      <c r="G3053" t="s">
        <v>8233</v>
      </c>
      <c r="H3053" t="s">
        <v>8253</v>
      </c>
      <c r="I3053">
        <v>1446418800</v>
      </c>
      <c r="J3053">
        <v>1443036470</v>
      </c>
      <c r="K3053" t="b">
        <v>0</v>
      </c>
      <c r="L3053">
        <v>48</v>
      </c>
      <c r="M3053" t="b">
        <v>1</v>
      </c>
      <c r="N3053" t="s">
        <v>8270</v>
      </c>
      <c r="O3053" s="5">
        <f>((E3053/D3053) *100)</f>
        <v>104.66666666666666</v>
      </c>
      <c r="P3053" s="6">
        <f>IF(L3053 = 0, 0, E3053/L3053)</f>
        <v>327.08333333333331</v>
      </c>
      <c r="Q3053" t="str">
        <f>MID(N3053,1,FIND("/",N3053,1)-1)</f>
        <v>theater</v>
      </c>
      <c r="R3053" t="str">
        <f>MID(N3053,FIND("/",N3053,1)+1,LEN(N3053))</f>
        <v>plays</v>
      </c>
      <c r="S3053" s="10">
        <f>(((J3053/60)/60)/24)+DATE(1970,1,1)+(-5/24)</f>
        <v>42270.602662037032</v>
      </c>
      <c r="T3053" s="10">
        <f>(((I3053/60)/60)/24)+DATE(1970,1,1)+(-5/24)</f>
        <v>42309.749999999993</v>
      </c>
    </row>
    <row r="3054" spans="1:20" ht="28.8" hidden="1" x14ac:dyDescent="0.3">
      <c r="A3054">
        <v>2618</v>
      </c>
      <c r="B3054" s="3" t="s">
        <v>2617</v>
      </c>
      <c r="C3054" s="3" t="s">
        <v>6727</v>
      </c>
      <c r="D3054">
        <v>15000</v>
      </c>
      <c r="E3054">
        <v>15808</v>
      </c>
      <c r="F3054" t="s">
        <v>8218</v>
      </c>
      <c r="G3054" t="s">
        <v>8223</v>
      </c>
      <c r="H3054" t="s">
        <v>8245</v>
      </c>
      <c r="I3054">
        <v>1449000061</v>
      </c>
      <c r="J3054">
        <v>1443812461</v>
      </c>
      <c r="K3054" t="b">
        <v>1</v>
      </c>
      <c r="L3054">
        <v>77</v>
      </c>
      <c r="M3054" t="b">
        <v>1</v>
      </c>
      <c r="N3054" t="s">
        <v>8300</v>
      </c>
      <c r="O3054" s="5">
        <f>((E3054/D3054) *100)</f>
        <v>105.38666666666667</v>
      </c>
      <c r="P3054" s="6">
        <f>IF(L3054 = 0, 0, E3054/L3054)</f>
        <v>205.2987012987013</v>
      </c>
      <c r="Q3054" t="str">
        <f>MID(N3054,1,FIND("/",N3054,1)-1)</f>
        <v>technology</v>
      </c>
      <c r="R3054" t="str">
        <f>MID(N3054,FIND("/",N3054,1)+1,LEN(N3054))</f>
        <v>space exploration</v>
      </c>
      <c r="S3054" s="10">
        <f>(((J3054/60)/60)/24)+DATE(1970,1,1)+(-5/24)</f>
        <v>42279.584039351852</v>
      </c>
      <c r="T3054" s="10">
        <f>(((I3054/60)/60)/24)+DATE(1970,1,1)+(-5/24)</f>
        <v>42339.625706018516</v>
      </c>
    </row>
    <row r="3055" spans="1:20" ht="43.2" hidden="1" x14ac:dyDescent="0.3">
      <c r="A3055">
        <v>2438</v>
      </c>
      <c r="B3055" s="3" t="s">
        <v>2438</v>
      </c>
      <c r="C3055" s="3" t="s">
        <v>6547</v>
      </c>
      <c r="D3055">
        <v>15000</v>
      </c>
      <c r="E3055">
        <v>50</v>
      </c>
      <c r="F3055" t="s">
        <v>8220</v>
      </c>
      <c r="G3055" t="s">
        <v>8223</v>
      </c>
      <c r="H3055" t="s">
        <v>8245</v>
      </c>
      <c r="I3055">
        <v>1449529062</v>
      </c>
      <c r="J3055">
        <v>1444341462</v>
      </c>
      <c r="K3055" t="b">
        <v>0</v>
      </c>
      <c r="L3055">
        <v>1</v>
      </c>
      <c r="M3055" t="b">
        <v>0</v>
      </c>
      <c r="N3055" t="s">
        <v>8283</v>
      </c>
      <c r="O3055" s="5">
        <f>((E3055/D3055) *100)</f>
        <v>0.33333333333333337</v>
      </c>
      <c r="P3055" s="6">
        <f>IF(L3055 = 0, 0, E3055/L3055)</f>
        <v>50</v>
      </c>
      <c r="Q3055" t="str">
        <f>MID(N3055,1,FIND("/",N3055,1)-1)</f>
        <v>food</v>
      </c>
      <c r="R3055" t="str">
        <f>MID(N3055,FIND("/",N3055,1)+1,LEN(N3055))</f>
        <v>food trucks</v>
      </c>
      <c r="S3055" s="10">
        <f>(((J3055/60)/60)/24)+DATE(1970,1,1)+(-5/24)</f>
        <v>42285.706736111104</v>
      </c>
      <c r="T3055" s="10">
        <f>(((I3055/60)/60)/24)+DATE(1970,1,1)+(-5/24)</f>
        <v>42345.748402777775</v>
      </c>
    </row>
    <row r="3056" spans="1:20" ht="43.2" hidden="1" x14ac:dyDescent="0.3">
      <c r="A3056">
        <v>3402</v>
      </c>
      <c r="B3056" s="3" t="s">
        <v>3400</v>
      </c>
      <c r="C3056" s="3" t="s">
        <v>7511</v>
      </c>
      <c r="D3056">
        <v>15000</v>
      </c>
      <c r="E3056">
        <v>16465</v>
      </c>
      <c r="F3056" t="s">
        <v>8218</v>
      </c>
      <c r="G3056" t="s">
        <v>8223</v>
      </c>
      <c r="H3056" t="s">
        <v>8245</v>
      </c>
      <c r="I3056">
        <v>1447295460</v>
      </c>
      <c r="J3056">
        <v>1444747843</v>
      </c>
      <c r="K3056" t="b">
        <v>0</v>
      </c>
      <c r="L3056">
        <v>165</v>
      </c>
      <c r="M3056" t="b">
        <v>1</v>
      </c>
      <c r="N3056" t="s">
        <v>8270</v>
      </c>
      <c r="O3056" s="5">
        <f>((E3056/D3056) *100)</f>
        <v>109.76666666666665</v>
      </c>
      <c r="P3056" s="6">
        <f>IF(L3056 = 0, 0, E3056/L3056)</f>
        <v>99.787878787878782</v>
      </c>
      <c r="Q3056" t="str">
        <f>MID(N3056,1,FIND("/",N3056,1)-1)</f>
        <v>theater</v>
      </c>
      <c r="R3056" t="str">
        <f>MID(N3056,FIND("/",N3056,1)+1,LEN(N3056))</f>
        <v>plays</v>
      </c>
      <c r="S3056" s="10">
        <f>(((J3056/60)/60)/24)+DATE(1970,1,1)+(-5/24)</f>
        <v>42290.410219907404</v>
      </c>
      <c r="T3056" s="10">
        <f>(((I3056/60)/60)/24)+DATE(1970,1,1)+(-5/24)</f>
        <v>42319.896527777775</v>
      </c>
    </row>
    <row r="3057" spans="1:20" ht="57.6" hidden="1" x14ac:dyDescent="0.3">
      <c r="A3057">
        <v>1293</v>
      </c>
      <c r="B3057" s="3" t="s">
        <v>1293</v>
      </c>
      <c r="C3057" s="3" t="s">
        <v>5402</v>
      </c>
      <c r="D3057">
        <v>15000</v>
      </c>
      <c r="E3057">
        <v>15335</v>
      </c>
      <c r="F3057" t="s">
        <v>8218</v>
      </c>
      <c r="G3057" t="s">
        <v>8223</v>
      </c>
      <c r="H3057" t="s">
        <v>8245</v>
      </c>
      <c r="I3057">
        <v>1447523371</v>
      </c>
      <c r="J3057">
        <v>1444927771</v>
      </c>
      <c r="K3057" t="b">
        <v>0</v>
      </c>
      <c r="L3057">
        <v>120</v>
      </c>
      <c r="M3057" t="b">
        <v>1</v>
      </c>
      <c r="N3057" t="s">
        <v>8270</v>
      </c>
      <c r="O3057" s="5">
        <f>((E3057/D3057) *100)</f>
        <v>102.23333333333333</v>
      </c>
      <c r="P3057" s="6">
        <f>IF(L3057 = 0, 0, E3057/L3057)</f>
        <v>127.79166666666667</v>
      </c>
      <c r="Q3057" t="str">
        <f>MID(N3057,1,FIND("/",N3057,1)-1)</f>
        <v>theater</v>
      </c>
      <c r="R3057" t="str">
        <f>MID(N3057,FIND("/",N3057,1)+1,LEN(N3057))</f>
        <v>plays</v>
      </c>
      <c r="S3057" s="10">
        <f>(((J3057/60)/60)/24)+DATE(1970,1,1)+(-5/24)</f>
        <v>42292.492719907408</v>
      </c>
      <c r="T3057" s="10">
        <f>(((I3057/60)/60)/24)+DATE(1970,1,1)+(-5/24)</f>
        <v>42322.534386574065</v>
      </c>
    </row>
    <row r="3058" spans="1:20" ht="43.2" hidden="1" x14ac:dyDescent="0.3">
      <c r="A3058">
        <v>657</v>
      </c>
      <c r="B3058" s="3" t="s">
        <v>657</v>
      </c>
      <c r="C3058" s="3" t="s">
        <v>4766</v>
      </c>
      <c r="D3058">
        <v>15000</v>
      </c>
      <c r="E3058">
        <v>18855</v>
      </c>
      <c r="F3058" t="s">
        <v>8218</v>
      </c>
      <c r="G3058" t="s">
        <v>8223</v>
      </c>
      <c r="H3058" t="s">
        <v>8245</v>
      </c>
      <c r="I3058">
        <v>1450901872</v>
      </c>
      <c r="J3058">
        <v>1448309872</v>
      </c>
      <c r="K3058" t="b">
        <v>0</v>
      </c>
      <c r="L3058">
        <v>99</v>
      </c>
      <c r="M3058" t="b">
        <v>1</v>
      </c>
      <c r="N3058" t="s">
        <v>8272</v>
      </c>
      <c r="O3058" s="5">
        <f>((E3058/D3058) *100)</f>
        <v>125.69999999999999</v>
      </c>
      <c r="P3058" s="6">
        <f>IF(L3058 = 0, 0, E3058/L3058)</f>
        <v>190.45454545454547</v>
      </c>
      <c r="Q3058" t="str">
        <f>MID(N3058,1,FIND("/",N3058,1)-1)</f>
        <v>technology</v>
      </c>
      <c r="R3058" t="str">
        <f>MID(N3058,FIND("/",N3058,1)+1,LEN(N3058))</f>
        <v>wearables</v>
      </c>
      <c r="S3058" s="10">
        <f>(((J3058/60)/60)/24)+DATE(1970,1,1)+(-5/24)</f>
        <v>42331.637407407405</v>
      </c>
      <c r="T3058" s="10">
        <f>(((I3058/60)/60)/24)+DATE(1970,1,1)+(-5/24)</f>
        <v>42361.637407407405</v>
      </c>
    </row>
    <row r="3059" spans="1:20" ht="28.8" hidden="1" x14ac:dyDescent="0.3">
      <c r="A3059">
        <v>2728</v>
      </c>
      <c r="B3059" s="3" t="s">
        <v>2727</v>
      </c>
      <c r="C3059" s="3" t="s">
        <v>6837</v>
      </c>
      <c r="D3059">
        <v>15000</v>
      </c>
      <c r="E3059">
        <v>30274</v>
      </c>
      <c r="F3059" t="s">
        <v>8218</v>
      </c>
      <c r="G3059" t="s">
        <v>8223</v>
      </c>
      <c r="H3059" t="s">
        <v>8245</v>
      </c>
      <c r="I3059">
        <v>1451485434</v>
      </c>
      <c r="J3059">
        <v>1448461434</v>
      </c>
      <c r="K3059" t="b">
        <v>0</v>
      </c>
      <c r="L3059">
        <v>392</v>
      </c>
      <c r="M3059" t="b">
        <v>1</v>
      </c>
      <c r="N3059" t="s">
        <v>8294</v>
      </c>
      <c r="O3059" s="5">
        <f>((E3059/D3059) *100)</f>
        <v>201.82666666666668</v>
      </c>
      <c r="P3059" s="6">
        <f>IF(L3059 = 0, 0, E3059/L3059)</f>
        <v>77.229591836734699</v>
      </c>
      <c r="Q3059" t="str">
        <f>MID(N3059,1,FIND("/",N3059,1)-1)</f>
        <v>technology</v>
      </c>
      <c r="R3059" t="str">
        <f>MID(N3059,FIND("/",N3059,1)+1,LEN(N3059))</f>
        <v>hardware</v>
      </c>
      <c r="S3059" s="10">
        <f>(((J3059/60)/60)/24)+DATE(1970,1,1)+(-5/24)</f>
        <v>42333.391597222224</v>
      </c>
      <c r="T3059" s="10">
        <f>(((I3059/60)/60)/24)+DATE(1970,1,1)+(-5/24)</f>
        <v>42368.391597222224</v>
      </c>
    </row>
    <row r="3060" spans="1:20" ht="43.2" hidden="1" x14ac:dyDescent="0.3">
      <c r="A3060">
        <v>2404</v>
      </c>
      <c r="B3060" s="3" t="s">
        <v>2404</v>
      </c>
      <c r="C3060" s="3" t="s">
        <v>6513</v>
      </c>
      <c r="D3060">
        <v>15000</v>
      </c>
      <c r="E3060">
        <v>0</v>
      </c>
      <c r="F3060" t="s">
        <v>8220</v>
      </c>
      <c r="G3060" t="s">
        <v>8223</v>
      </c>
      <c r="H3060" t="s">
        <v>8245</v>
      </c>
      <c r="I3060">
        <v>1451782607</v>
      </c>
      <c r="J3060">
        <v>1449190607</v>
      </c>
      <c r="K3060" t="b">
        <v>0</v>
      </c>
      <c r="L3060">
        <v>0</v>
      </c>
      <c r="M3060" t="b">
        <v>0</v>
      </c>
      <c r="N3060" t="s">
        <v>8283</v>
      </c>
      <c r="O3060" s="5">
        <f>((E3060/D3060) *100)</f>
        <v>0</v>
      </c>
      <c r="P3060" s="6">
        <f>IF(L3060 = 0, 0, E3060/L3060)</f>
        <v>0</v>
      </c>
      <c r="Q3060" t="str">
        <f>MID(N3060,1,FIND("/",N3060,1)-1)</f>
        <v>food</v>
      </c>
      <c r="R3060" t="str">
        <f>MID(N3060,FIND("/",N3060,1)+1,LEN(N3060))</f>
        <v>food trucks</v>
      </c>
      <c r="S3060" s="10">
        <f>(((J3060/60)/60)/24)+DATE(1970,1,1)+(-5/24)</f>
        <v>42341.831099537034</v>
      </c>
      <c r="T3060" s="10">
        <f>(((I3060/60)/60)/24)+DATE(1970,1,1)+(-5/24)</f>
        <v>42371.831099537034</v>
      </c>
    </row>
    <row r="3061" spans="1:20" ht="28.8" hidden="1" x14ac:dyDescent="0.3">
      <c r="A3061">
        <v>237</v>
      </c>
      <c r="B3061" s="3" t="s">
        <v>238</v>
      </c>
      <c r="C3061" s="3" t="s">
        <v>4346</v>
      </c>
      <c r="D3061">
        <v>15000</v>
      </c>
      <c r="E3061">
        <v>50</v>
      </c>
      <c r="F3061" t="s">
        <v>8220</v>
      </c>
      <c r="G3061" t="s">
        <v>8223</v>
      </c>
      <c r="H3061" t="s">
        <v>8245</v>
      </c>
      <c r="I3061">
        <v>1457445069</v>
      </c>
      <c r="J3061">
        <v>1452261069</v>
      </c>
      <c r="K3061" t="b">
        <v>0</v>
      </c>
      <c r="L3061">
        <v>1</v>
      </c>
      <c r="M3061" t="b">
        <v>0</v>
      </c>
      <c r="N3061" t="s">
        <v>8267</v>
      </c>
      <c r="O3061" s="5">
        <f>((E3061/D3061) *100)</f>
        <v>0.33333333333333337</v>
      </c>
      <c r="P3061" s="6">
        <f>IF(L3061 = 0, 0, E3061/L3061)</f>
        <v>50</v>
      </c>
      <c r="Q3061" t="str">
        <f>MID(N3061,1,FIND("/",N3061,1)-1)</f>
        <v>film &amp; video</v>
      </c>
      <c r="R3061" t="str">
        <f>MID(N3061,FIND("/",N3061,1)+1,LEN(N3061))</f>
        <v>drama</v>
      </c>
      <c r="S3061" s="10">
        <f>(((J3061/60)/60)/24)+DATE(1970,1,1)+(-5/24)</f>
        <v>42377.368854166663</v>
      </c>
      <c r="T3061" s="10">
        <f>(((I3061/60)/60)/24)+DATE(1970,1,1)+(-5/24)</f>
        <v>42437.368854166663</v>
      </c>
    </row>
    <row r="3062" spans="1:20" hidden="1" x14ac:dyDescent="0.3">
      <c r="A3062">
        <v>2655</v>
      </c>
      <c r="B3062" s="3" t="s">
        <v>2654</v>
      </c>
      <c r="C3062" s="3" t="s">
        <v>6764</v>
      </c>
      <c r="D3062">
        <v>15000</v>
      </c>
      <c r="E3062">
        <v>3155</v>
      </c>
      <c r="F3062" t="s">
        <v>8219</v>
      </c>
      <c r="G3062" t="s">
        <v>8223</v>
      </c>
      <c r="H3062" t="s">
        <v>8245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8300</v>
      </c>
      <c r="O3062" s="5">
        <f>((E3062/D3062) *100)</f>
        <v>21.033333333333335</v>
      </c>
      <c r="P3062" s="6">
        <f>IF(L3062 = 0, 0, E3062/L3062)</f>
        <v>73.372093023255815</v>
      </c>
      <c r="Q3062" t="str">
        <f>MID(N3062,1,FIND("/",N3062,1)-1)</f>
        <v>technology</v>
      </c>
      <c r="R3062" t="str">
        <f>MID(N3062,FIND("/",N3062,1)+1,LEN(N3062))</f>
        <v>space exploration</v>
      </c>
      <c r="S3062" s="10">
        <f>(((J3062/60)/60)/24)+DATE(1970,1,1)+(-5/24)</f>
        <v>42381.657951388886</v>
      </c>
      <c r="T3062" s="10">
        <f>(((I3062/60)/60)/24)+DATE(1970,1,1)+(-5/24)</f>
        <v>42409.624999999993</v>
      </c>
    </row>
    <row r="3063" spans="1:20" ht="57.6" hidden="1" x14ac:dyDescent="0.3">
      <c r="A3063">
        <v>2057</v>
      </c>
      <c r="B3063" s="3" t="s">
        <v>2057</v>
      </c>
      <c r="C3063" s="3" t="s">
        <v>6166</v>
      </c>
      <c r="D3063">
        <v>15000</v>
      </c>
      <c r="E3063">
        <v>30334.83</v>
      </c>
      <c r="F3063" t="s">
        <v>8218</v>
      </c>
      <c r="G3063" t="s">
        <v>8224</v>
      </c>
      <c r="H3063" t="s">
        <v>8246</v>
      </c>
      <c r="I3063">
        <v>1456487532</v>
      </c>
      <c r="J3063">
        <v>1453895532</v>
      </c>
      <c r="K3063" t="b">
        <v>0</v>
      </c>
      <c r="L3063">
        <v>666</v>
      </c>
      <c r="M3063" t="b">
        <v>1</v>
      </c>
      <c r="N3063" t="s">
        <v>8294</v>
      </c>
      <c r="O3063" s="5">
        <f>((E3063/D3063) *100)</f>
        <v>202.23220000000001</v>
      </c>
      <c r="P3063" s="6">
        <f>IF(L3063 = 0, 0, E3063/L3063)</f>
        <v>45.547792792792798</v>
      </c>
      <c r="Q3063" t="str">
        <f>MID(N3063,1,FIND("/",N3063,1)-1)</f>
        <v>technology</v>
      </c>
      <c r="R3063" t="str">
        <f>MID(N3063,FIND("/",N3063,1)+1,LEN(N3063))</f>
        <v>hardware</v>
      </c>
      <c r="S3063" s="10">
        <f>(((J3063/60)/60)/24)+DATE(1970,1,1)+(-5/24)</f>
        <v>42396.286249999997</v>
      </c>
      <c r="T3063" s="10">
        <f>(((I3063/60)/60)/24)+DATE(1970,1,1)+(-5/24)</f>
        <v>42426.286249999997</v>
      </c>
    </row>
    <row r="3064" spans="1:20" ht="43.2" hidden="1" x14ac:dyDescent="0.3">
      <c r="A3064">
        <v>719</v>
      </c>
      <c r="B3064" s="3" t="s">
        <v>719</v>
      </c>
      <c r="C3064" s="3" t="s">
        <v>4828</v>
      </c>
      <c r="D3064">
        <v>15000</v>
      </c>
      <c r="E3064">
        <v>194</v>
      </c>
      <c r="F3064" t="s">
        <v>8220</v>
      </c>
      <c r="G3064" t="s">
        <v>8223</v>
      </c>
      <c r="H3064" t="s">
        <v>8245</v>
      </c>
      <c r="I3064">
        <v>1456189076</v>
      </c>
      <c r="J3064">
        <v>1454979476</v>
      </c>
      <c r="K3064" t="b">
        <v>0</v>
      </c>
      <c r="L3064">
        <v>10</v>
      </c>
      <c r="M3064" t="b">
        <v>0</v>
      </c>
      <c r="N3064" t="s">
        <v>8272</v>
      </c>
      <c r="O3064" s="5">
        <f>((E3064/D3064) *100)</f>
        <v>1.2933333333333332</v>
      </c>
      <c r="P3064" s="6">
        <f>IF(L3064 = 0, 0, E3064/L3064)</f>
        <v>19.399999999999999</v>
      </c>
      <c r="Q3064" t="str">
        <f>MID(N3064,1,FIND("/",N3064,1)-1)</f>
        <v>technology</v>
      </c>
      <c r="R3064" t="str">
        <f>MID(N3064,FIND("/",N3064,1)+1,LEN(N3064))</f>
        <v>wearables</v>
      </c>
      <c r="S3064" s="10">
        <f>(((J3064/60)/60)/24)+DATE(1970,1,1)+(-5/24)</f>
        <v>42408.83189814815</v>
      </c>
      <c r="T3064" s="10">
        <f>(((I3064/60)/60)/24)+DATE(1970,1,1)+(-5/24)</f>
        <v>42422.83189814815</v>
      </c>
    </row>
    <row r="3065" spans="1:20" ht="43.2" hidden="1" x14ac:dyDescent="0.3">
      <c r="A3065">
        <v>1753</v>
      </c>
      <c r="B3065" s="3" t="s">
        <v>1753</v>
      </c>
      <c r="C3065" s="3" t="s">
        <v>5862</v>
      </c>
      <c r="D3065">
        <v>15000</v>
      </c>
      <c r="E3065">
        <v>16200</v>
      </c>
      <c r="F3065" t="s">
        <v>8218</v>
      </c>
      <c r="G3065" t="s">
        <v>8231</v>
      </c>
      <c r="H3065" t="s">
        <v>8252</v>
      </c>
      <c r="I3065">
        <v>1458579568</v>
      </c>
      <c r="J3065">
        <v>1455991168</v>
      </c>
      <c r="K3065" t="b">
        <v>0</v>
      </c>
      <c r="L3065">
        <v>35</v>
      </c>
      <c r="M3065" t="b">
        <v>1</v>
      </c>
      <c r="N3065" t="s">
        <v>8284</v>
      </c>
      <c r="O3065" s="5">
        <f>((E3065/D3065) *100)</f>
        <v>108</v>
      </c>
      <c r="P3065" s="6">
        <f>IF(L3065 = 0, 0, E3065/L3065)</f>
        <v>462.85714285714283</v>
      </c>
      <c r="Q3065" t="str">
        <f>MID(N3065,1,FIND("/",N3065,1)-1)</f>
        <v>photography</v>
      </c>
      <c r="R3065" t="str">
        <f>MID(N3065,FIND("/",N3065,1)+1,LEN(N3065))</f>
        <v>photobooks</v>
      </c>
      <c r="S3065" s="10">
        <f>(((J3065/60)/60)/24)+DATE(1970,1,1)+(-5/24)</f>
        <v>42420.541296296295</v>
      </c>
      <c r="T3065" s="10">
        <f>(((I3065/60)/60)/24)+DATE(1970,1,1)+(-5/24)</f>
        <v>42450.499629629623</v>
      </c>
    </row>
    <row r="3066" spans="1:20" ht="28.8" hidden="1" x14ac:dyDescent="0.3">
      <c r="A3066">
        <v>3779</v>
      </c>
      <c r="B3066" s="3" t="s">
        <v>3775</v>
      </c>
      <c r="C3066" s="3" t="s">
        <v>7888</v>
      </c>
      <c r="D3066">
        <v>15000</v>
      </c>
      <c r="E3066">
        <v>15597</v>
      </c>
      <c r="F3066" t="s">
        <v>8218</v>
      </c>
      <c r="G3066" t="s">
        <v>8223</v>
      </c>
      <c r="H3066" t="s">
        <v>8245</v>
      </c>
      <c r="I3066">
        <v>1459010340</v>
      </c>
      <c r="J3066">
        <v>1456421940</v>
      </c>
      <c r="K3066" t="b">
        <v>0</v>
      </c>
      <c r="L3066">
        <v>115</v>
      </c>
      <c r="M3066" t="b">
        <v>1</v>
      </c>
      <c r="N3066" t="s">
        <v>8304</v>
      </c>
      <c r="O3066" s="5">
        <f>((E3066/D3066) *100)</f>
        <v>103.98</v>
      </c>
      <c r="P3066" s="6">
        <f>IF(L3066 = 0, 0, E3066/L3066)</f>
        <v>135.62608695652173</v>
      </c>
      <c r="Q3066" t="str">
        <f>MID(N3066,1,FIND("/",N3066,1)-1)</f>
        <v>theater</v>
      </c>
      <c r="R3066" t="str">
        <f>MID(N3066,FIND("/",N3066,1)+1,LEN(N3066))</f>
        <v>musical</v>
      </c>
      <c r="S3066" s="10">
        <f>(((J3066/60)/60)/24)+DATE(1970,1,1)+(-5/24)</f>
        <v>42425.527083333327</v>
      </c>
      <c r="T3066" s="10">
        <f>(((I3066/60)/60)/24)+DATE(1970,1,1)+(-5/24)</f>
        <v>42455.48541666667</v>
      </c>
    </row>
    <row r="3067" spans="1:20" ht="57.6" hidden="1" x14ac:dyDescent="0.3">
      <c r="A3067">
        <v>3970</v>
      </c>
      <c r="B3067" s="3" t="s">
        <v>3966</v>
      </c>
      <c r="C3067" s="3" t="s">
        <v>8076</v>
      </c>
      <c r="D3067">
        <v>15000</v>
      </c>
      <c r="E3067">
        <v>11</v>
      </c>
      <c r="F3067" t="s">
        <v>8220</v>
      </c>
      <c r="G3067" t="s">
        <v>8223</v>
      </c>
      <c r="H3067" t="s">
        <v>8245</v>
      </c>
      <c r="I3067">
        <v>1460925811</v>
      </c>
      <c r="J3067">
        <v>1458333811</v>
      </c>
      <c r="K3067" t="b">
        <v>0</v>
      </c>
      <c r="L3067">
        <v>2</v>
      </c>
      <c r="M3067" t="b">
        <v>0</v>
      </c>
      <c r="N3067" t="s">
        <v>8270</v>
      </c>
      <c r="O3067" s="5">
        <f>((E3067/D3067) *100)</f>
        <v>7.3333333333333334E-2</v>
      </c>
      <c r="P3067" s="6">
        <f>IF(L3067 = 0, 0, E3067/L3067)</f>
        <v>5.5</v>
      </c>
      <c r="Q3067" t="str">
        <f>MID(N3067,1,FIND("/",N3067,1)-1)</f>
        <v>theater</v>
      </c>
      <c r="R3067" t="str">
        <f>MID(N3067,FIND("/",N3067,1)+1,LEN(N3067))</f>
        <v>plays</v>
      </c>
      <c r="S3067" s="10">
        <f>(((J3067/60)/60)/24)+DATE(1970,1,1)+(-5/24)</f>
        <v>42447.655219907399</v>
      </c>
      <c r="T3067" s="10">
        <f>(((I3067/60)/60)/24)+DATE(1970,1,1)+(-5/24)</f>
        <v>42477.655219907399</v>
      </c>
    </row>
    <row r="3068" spans="1:20" ht="43.2" hidden="1" x14ac:dyDescent="0.3">
      <c r="A3068">
        <v>1323</v>
      </c>
      <c r="B3068" s="3" t="s">
        <v>1323</v>
      </c>
      <c r="C3068" s="3" t="s">
        <v>5432</v>
      </c>
      <c r="D3068">
        <v>15000</v>
      </c>
      <c r="E3068">
        <v>1332</v>
      </c>
      <c r="F3068" t="s">
        <v>8219</v>
      </c>
      <c r="G3068" t="s">
        <v>8223</v>
      </c>
      <c r="H3068" t="s">
        <v>8245</v>
      </c>
      <c r="I3068">
        <v>1461653700</v>
      </c>
      <c r="J3068">
        <v>1458665146</v>
      </c>
      <c r="K3068" t="b">
        <v>0</v>
      </c>
      <c r="L3068">
        <v>44</v>
      </c>
      <c r="M3068" t="b">
        <v>0</v>
      </c>
      <c r="N3068" t="s">
        <v>8272</v>
      </c>
      <c r="O3068" s="5">
        <f>((E3068/D3068) *100)</f>
        <v>8.8800000000000008</v>
      </c>
      <c r="P3068" s="6">
        <f>IF(L3068 = 0, 0, E3068/L3068)</f>
        <v>30.272727272727273</v>
      </c>
      <c r="Q3068" t="str">
        <f>MID(N3068,1,FIND("/",N3068,1)-1)</f>
        <v>technology</v>
      </c>
      <c r="R3068" t="str">
        <f>MID(N3068,FIND("/",N3068,1)+1,LEN(N3068))</f>
        <v>wearables</v>
      </c>
      <c r="S3068" s="10">
        <f>(((J3068/60)/60)/24)+DATE(1970,1,1)+(-5/24)</f>
        <v>42451.490115740737</v>
      </c>
      <c r="T3068" s="10">
        <f>(((I3068/60)/60)/24)+DATE(1970,1,1)+(-5/24)</f>
        <v>42486.079861111109</v>
      </c>
    </row>
    <row r="3069" spans="1:20" ht="43.2" hidden="1" x14ac:dyDescent="0.3">
      <c r="A3069">
        <v>1174</v>
      </c>
      <c r="B3069" s="3" t="s">
        <v>1174</v>
      </c>
      <c r="C3069" s="3" t="s">
        <v>5283</v>
      </c>
      <c r="D3069">
        <v>15000</v>
      </c>
      <c r="E3069">
        <v>886</v>
      </c>
      <c r="F3069" t="s">
        <v>8220</v>
      </c>
      <c r="G3069" t="s">
        <v>8223</v>
      </c>
      <c r="H3069" t="s">
        <v>8245</v>
      </c>
      <c r="I3069">
        <v>1462738327</v>
      </c>
      <c r="J3069">
        <v>1460146327</v>
      </c>
      <c r="K3069" t="b">
        <v>0</v>
      </c>
      <c r="L3069">
        <v>19</v>
      </c>
      <c r="M3069" t="b">
        <v>0</v>
      </c>
      <c r="N3069" t="s">
        <v>8283</v>
      </c>
      <c r="O3069" s="5">
        <f>((E3069/D3069) *100)</f>
        <v>5.9066666666666672</v>
      </c>
      <c r="P3069" s="6">
        <f>IF(L3069 = 0, 0, E3069/L3069)</f>
        <v>46.631578947368418</v>
      </c>
      <c r="Q3069" t="str">
        <f>MID(N3069,1,FIND("/",N3069,1)-1)</f>
        <v>food</v>
      </c>
      <c r="R3069" t="str">
        <f>MID(N3069,FIND("/",N3069,1)+1,LEN(N3069))</f>
        <v>food trucks</v>
      </c>
      <c r="S3069" s="10">
        <f>(((J3069/60)/60)/24)+DATE(1970,1,1)+(-5/24)</f>
        <v>42468.633414351854</v>
      </c>
      <c r="T3069" s="10">
        <f>(((I3069/60)/60)/24)+DATE(1970,1,1)+(-5/24)</f>
        <v>42498.633414351854</v>
      </c>
    </row>
    <row r="3070" spans="1:20" ht="57.6" hidden="1" x14ac:dyDescent="0.3">
      <c r="A3070">
        <v>4066</v>
      </c>
      <c r="B3070" s="3" t="s">
        <v>4061</v>
      </c>
      <c r="C3070" s="3" t="s">
        <v>8169</v>
      </c>
      <c r="D3070">
        <v>15000</v>
      </c>
      <c r="E3070">
        <v>25</v>
      </c>
      <c r="F3070" t="s">
        <v>8220</v>
      </c>
      <c r="G3070" t="s">
        <v>8223</v>
      </c>
      <c r="H3070" t="s">
        <v>8245</v>
      </c>
      <c r="I3070">
        <v>1463619388</v>
      </c>
      <c r="J3070">
        <v>1461027388</v>
      </c>
      <c r="K3070" t="b">
        <v>0</v>
      </c>
      <c r="L3070">
        <v>1</v>
      </c>
      <c r="M3070" t="b">
        <v>0</v>
      </c>
      <c r="N3070" t="s">
        <v>8270</v>
      </c>
      <c r="O3070" s="5">
        <f>((E3070/D3070) *100)</f>
        <v>0.16666666666666669</v>
      </c>
      <c r="P3070" s="6">
        <f>IF(L3070 = 0, 0, E3070/L3070)</f>
        <v>25</v>
      </c>
      <c r="Q3070" t="str">
        <f>MID(N3070,1,FIND("/",N3070,1)-1)</f>
        <v>theater</v>
      </c>
      <c r="R3070" t="str">
        <f>MID(N3070,FIND("/",N3070,1)+1,LEN(N3070))</f>
        <v>plays</v>
      </c>
      <c r="S3070" s="10">
        <f>(((J3070/60)/60)/24)+DATE(1970,1,1)+(-5/24)</f>
        <v>42478.830879629626</v>
      </c>
      <c r="T3070" s="10">
        <f>(((I3070/60)/60)/24)+DATE(1970,1,1)+(-5/24)</f>
        <v>42508.830879629626</v>
      </c>
    </row>
    <row r="3071" spans="1:20" ht="43.2" hidden="1" x14ac:dyDescent="0.3">
      <c r="A3071">
        <v>1103</v>
      </c>
      <c r="B3071" s="3" t="s">
        <v>1103</v>
      </c>
      <c r="C3071" s="3" t="s">
        <v>5212</v>
      </c>
      <c r="D3071">
        <v>15000</v>
      </c>
      <c r="E3071">
        <v>243</v>
      </c>
      <c r="F3071" t="s">
        <v>8220</v>
      </c>
      <c r="G3071" t="s">
        <v>8223</v>
      </c>
      <c r="H3071" t="s">
        <v>8245</v>
      </c>
      <c r="I3071">
        <v>1466227190</v>
      </c>
      <c r="J3071">
        <v>1461043190</v>
      </c>
      <c r="K3071" t="b">
        <v>0</v>
      </c>
      <c r="L3071">
        <v>15</v>
      </c>
      <c r="M3071" t="b">
        <v>0</v>
      </c>
      <c r="N3071" t="s">
        <v>8281</v>
      </c>
      <c r="O3071" s="5">
        <f>((E3071/D3071) *100)</f>
        <v>1.6199999999999999</v>
      </c>
      <c r="P3071" s="6">
        <f>IF(L3071 = 0, 0, E3071/L3071)</f>
        <v>16.2</v>
      </c>
      <c r="Q3071" t="str">
        <f>MID(N3071,1,FIND("/",N3071,1)-1)</f>
        <v>games</v>
      </c>
      <c r="R3071" t="str">
        <f>MID(N3071,FIND("/",N3071,1)+1,LEN(N3071))</f>
        <v>video games</v>
      </c>
      <c r="S3071" s="10">
        <f>(((J3071/60)/60)/24)+DATE(1970,1,1)+(-5/24)</f>
        <v>42479.013773148145</v>
      </c>
      <c r="T3071" s="10">
        <f>(((I3071/60)/60)/24)+DATE(1970,1,1)+(-5/24)</f>
        <v>42539.013773148145</v>
      </c>
    </row>
    <row r="3072" spans="1:20" ht="57.6" hidden="1" x14ac:dyDescent="0.3">
      <c r="A3072">
        <v>1197</v>
      </c>
      <c r="B3072" s="3" t="s">
        <v>1197</v>
      </c>
      <c r="C3072" s="3" t="s">
        <v>5306</v>
      </c>
      <c r="D3072">
        <v>15000</v>
      </c>
      <c r="E3072">
        <v>37994</v>
      </c>
      <c r="F3072" t="s">
        <v>8218</v>
      </c>
      <c r="G3072" t="s">
        <v>8223</v>
      </c>
      <c r="H3072" t="s">
        <v>8245</v>
      </c>
      <c r="I3072">
        <v>1465797540</v>
      </c>
      <c r="J3072">
        <v>1463155034</v>
      </c>
      <c r="K3072" t="b">
        <v>0</v>
      </c>
      <c r="L3072">
        <v>314</v>
      </c>
      <c r="M3072" t="b">
        <v>1</v>
      </c>
      <c r="N3072" t="s">
        <v>8284</v>
      </c>
      <c r="O3072" s="5">
        <f>((E3072/D3072) *100)</f>
        <v>253.29333333333332</v>
      </c>
      <c r="P3072" s="6">
        <f>IF(L3072 = 0, 0, E3072/L3072)</f>
        <v>121</v>
      </c>
      <c r="Q3072" t="str">
        <f>MID(N3072,1,FIND("/",N3072,1)-1)</f>
        <v>photography</v>
      </c>
      <c r="R3072" t="str">
        <f>MID(N3072,FIND("/",N3072,1)+1,LEN(N3072))</f>
        <v>photobooks</v>
      </c>
      <c r="S3072" s="10">
        <f>(((J3072/60)/60)/24)+DATE(1970,1,1)+(-5/24)</f>
        <v>42503.456412037034</v>
      </c>
      <c r="T3072" s="10">
        <f>(((I3072/60)/60)/24)+DATE(1970,1,1)+(-5/24)</f>
        <v>42534.040972222218</v>
      </c>
    </row>
    <row r="3073" spans="1:20" ht="43.2" hidden="1" x14ac:dyDescent="0.3">
      <c r="A3073">
        <v>3235</v>
      </c>
      <c r="B3073" s="3" t="s">
        <v>3234</v>
      </c>
      <c r="C3073" s="3" t="s">
        <v>7344</v>
      </c>
      <c r="D3073">
        <v>15000</v>
      </c>
      <c r="E3073">
        <v>15481</v>
      </c>
      <c r="F3073" t="s">
        <v>8218</v>
      </c>
      <c r="G3073" t="s">
        <v>8223</v>
      </c>
      <c r="H3073" t="s">
        <v>8245</v>
      </c>
      <c r="I3073">
        <v>1467361251</v>
      </c>
      <c r="J3073">
        <v>1464769251</v>
      </c>
      <c r="K3073" t="b">
        <v>1</v>
      </c>
      <c r="L3073">
        <v>181</v>
      </c>
      <c r="M3073" t="b">
        <v>1</v>
      </c>
      <c r="N3073" t="s">
        <v>8270</v>
      </c>
      <c r="O3073" s="5">
        <f>((E3073/D3073) *100)</f>
        <v>103.20666666666666</v>
      </c>
      <c r="P3073" s="6">
        <f>IF(L3073 = 0, 0, E3073/L3073)</f>
        <v>85.530386740331494</v>
      </c>
      <c r="Q3073" t="str">
        <f>MID(N3073,1,FIND("/",N3073,1)-1)</f>
        <v>theater</v>
      </c>
      <c r="R3073" t="str">
        <f>MID(N3073,FIND("/",N3073,1)+1,LEN(N3073))</f>
        <v>plays</v>
      </c>
      <c r="S3073" s="10">
        <f>(((J3073/60)/60)/24)+DATE(1970,1,1)+(-5/24)</f>
        <v>42522.139479166661</v>
      </c>
      <c r="T3073" s="10">
        <f>(((I3073/60)/60)/24)+DATE(1970,1,1)+(-5/24)</f>
        <v>42552.139479166661</v>
      </c>
    </row>
    <row r="3074" spans="1:20" ht="43.2" hidden="1" x14ac:dyDescent="0.3">
      <c r="A3074">
        <v>3075</v>
      </c>
      <c r="B3074" s="3" t="s">
        <v>3074</v>
      </c>
      <c r="C3074" s="3" t="s">
        <v>7184</v>
      </c>
      <c r="D3074">
        <v>15000</v>
      </c>
      <c r="E3074">
        <v>1296</v>
      </c>
      <c r="F3074" t="s">
        <v>8220</v>
      </c>
      <c r="G3074" t="s">
        <v>8223</v>
      </c>
      <c r="H3074" t="s">
        <v>8245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8302</v>
      </c>
      <c r="O3074" s="5">
        <f>((E3074/D3074) *100)</f>
        <v>8.64</v>
      </c>
      <c r="P3074" s="6">
        <f>IF(L3074 = 0, 0, E3074/L3074)</f>
        <v>64.8</v>
      </c>
      <c r="Q3074" t="str">
        <f>MID(N3074,1,FIND("/",N3074,1)-1)</f>
        <v>theater</v>
      </c>
      <c r="R3074" t="str">
        <f>MID(N3074,FIND("/",N3074,1)+1,LEN(N3074))</f>
        <v>spaces</v>
      </c>
      <c r="S3074" s="10">
        <f>(((J3074/60)/60)/24)+DATE(1970,1,1)+(-5/24)</f>
        <v>42550.893981481473</v>
      </c>
      <c r="T3074" s="10">
        <f>(((I3074/60)/60)/24)+DATE(1970,1,1)+(-5/24)</f>
        <v>42600.893981481473</v>
      </c>
    </row>
    <row r="3075" spans="1:20" ht="43.2" hidden="1" x14ac:dyDescent="0.3">
      <c r="A3075">
        <v>338</v>
      </c>
      <c r="B3075" s="3" t="s">
        <v>338</v>
      </c>
      <c r="C3075" s="3" t="s">
        <v>4447</v>
      </c>
      <c r="D3075">
        <v>15000</v>
      </c>
      <c r="E3075">
        <v>16520.04</v>
      </c>
      <c r="F3075" t="s">
        <v>8218</v>
      </c>
      <c r="G3075" t="s">
        <v>8223</v>
      </c>
      <c r="H3075" t="s">
        <v>8245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8268</v>
      </c>
      <c r="O3075" s="5">
        <f>((E3075/D3075) *100)</f>
        <v>110.13360000000002</v>
      </c>
      <c r="P3075" s="6">
        <f>IF(L3075 = 0, 0, E3075/L3075)</f>
        <v>70.000169491525426</v>
      </c>
      <c r="Q3075" t="str">
        <f>MID(N3075,1,FIND("/",N3075,1)-1)</f>
        <v>film &amp; video</v>
      </c>
      <c r="R3075" t="str">
        <f>MID(N3075,FIND("/",N3075,1)+1,LEN(N3075))</f>
        <v>documentary</v>
      </c>
      <c r="S3075" s="10">
        <f>(((J3075/60)/60)/24)+DATE(1970,1,1)+(-5/24)</f>
        <v>42559.547337962962</v>
      </c>
      <c r="T3075" s="10">
        <f>(((I3075/60)/60)/24)+DATE(1970,1,1)+(-5/24)</f>
        <v>42615.833333333336</v>
      </c>
    </row>
    <row r="3076" spans="1:20" ht="57.6" hidden="1" x14ac:dyDescent="0.3">
      <c r="A3076">
        <v>3286</v>
      </c>
      <c r="B3076" s="3" t="s">
        <v>3285</v>
      </c>
      <c r="C3076" s="3" t="s">
        <v>7395</v>
      </c>
      <c r="D3076">
        <v>15000</v>
      </c>
      <c r="E3076">
        <v>15265</v>
      </c>
      <c r="F3076" t="s">
        <v>8218</v>
      </c>
      <c r="G3076" t="s">
        <v>8223</v>
      </c>
      <c r="H3076" t="s">
        <v>8245</v>
      </c>
      <c r="I3076">
        <v>1471291782</v>
      </c>
      <c r="J3076">
        <v>1468699782</v>
      </c>
      <c r="K3076" t="b">
        <v>0</v>
      </c>
      <c r="L3076">
        <v>122</v>
      </c>
      <c r="M3076" t="b">
        <v>1</v>
      </c>
      <c r="N3076" t="s">
        <v>8270</v>
      </c>
      <c r="O3076" s="5">
        <f>((E3076/D3076) *100)</f>
        <v>101.76666666666667</v>
      </c>
      <c r="P3076" s="6">
        <f>IF(L3076 = 0, 0, E3076/L3076)</f>
        <v>125.12295081967213</v>
      </c>
      <c r="Q3076" t="str">
        <f>MID(N3076,1,FIND("/",N3076,1)-1)</f>
        <v>theater</v>
      </c>
      <c r="R3076" t="str">
        <f>MID(N3076,FIND("/",N3076,1)+1,LEN(N3076))</f>
        <v>plays</v>
      </c>
      <c r="S3076" s="10">
        <f>(((J3076/60)/60)/24)+DATE(1970,1,1)+(-5/24)</f>
        <v>42567.631736111107</v>
      </c>
      <c r="T3076" s="10">
        <f>(((I3076/60)/60)/24)+DATE(1970,1,1)+(-5/24)</f>
        <v>42597.631736111107</v>
      </c>
    </row>
    <row r="3077" spans="1:20" ht="43.2" hidden="1" x14ac:dyDescent="0.3">
      <c r="A3077">
        <v>946</v>
      </c>
      <c r="B3077" s="3" t="s">
        <v>946</v>
      </c>
      <c r="C3077" s="3" t="s">
        <v>5055</v>
      </c>
      <c r="D3077">
        <v>15000</v>
      </c>
      <c r="E3077">
        <v>286</v>
      </c>
      <c r="F3077" t="s">
        <v>8220</v>
      </c>
      <c r="G3077" t="s">
        <v>8223</v>
      </c>
      <c r="H3077" t="s">
        <v>8245</v>
      </c>
      <c r="I3077">
        <v>1473444048</v>
      </c>
      <c r="J3077">
        <v>1470852048</v>
      </c>
      <c r="K3077" t="b">
        <v>0</v>
      </c>
      <c r="L3077">
        <v>5</v>
      </c>
      <c r="M3077" t="b">
        <v>0</v>
      </c>
      <c r="N3077" t="s">
        <v>8272</v>
      </c>
      <c r="O3077" s="5">
        <f>((E3077/D3077) *100)</f>
        <v>1.9066666666666665</v>
      </c>
      <c r="P3077" s="6">
        <f>IF(L3077 = 0, 0, E3077/L3077)</f>
        <v>57.2</v>
      </c>
      <c r="Q3077" t="str">
        <f>MID(N3077,1,FIND("/",N3077,1)-1)</f>
        <v>technology</v>
      </c>
      <c r="R3077" t="str">
        <f>MID(N3077,FIND("/",N3077,1)+1,LEN(N3077))</f>
        <v>wearables</v>
      </c>
      <c r="S3077" s="10">
        <f>(((J3077/60)/60)/24)+DATE(1970,1,1)+(-5/24)</f>
        <v>42592.542222222219</v>
      </c>
      <c r="T3077" s="10">
        <f>(((I3077/60)/60)/24)+DATE(1970,1,1)+(-5/24)</f>
        <v>42622.542222222219</v>
      </c>
    </row>
    <row r="3078" spans="1:20" ht="43.2" hidden="1" x14ac:dyDescent="0.3">
      <c r="A3078">
        <v>1048</v>
      </c>
      <c r="B3078" s="3" t="s">
        <v>1048</v>
      </c>
      <c r="C3078" s="3" t="s">
        <v>5157</v>
      </c>
      <c r="D3078">
        <v>15000</v>
      </c>
      <c r="E3078">
        <v>212</v>
      </c>
      <c r="F3078" t="s">
        <v>8219</v>
      </c>
      <c r="G3078" t="s">
        <v>8223</v>
      </c>
      <c r="H3078" t="s">
        <v>8245</v>
      </c>
      <c r="I3078">
        <v>1474766189</v>
      </c>
      <c r="J3078">
        <v>1471310189</v>
      </c>
      <c r="K3078" t="b">
        <v>0</v>
      </c>
      <c r="L3078">
        <v>4</v>
      </c>
      <c r="M3078" t="b">
        <v>0</v>
      </c>
      <c r="N3078" t="s">
        <v>8280</v>
      </c>
      <c r="O3078" s="5">
        <f>((E3078/D3078) *100)</f>
        <v>1.4133333333333333</v>
      </c>
      <c r="P3078" s="6">
        <f>IF(L3078 = 0, 0, E3078/L3078)</f>
        <v>53</v>
      </c>
      <c r="Q3078" t="str">
        <f>MID(N3078,1,FIND("/",N3078,1)-1)</f>
        <v>journalism</v>
      </c>
      <c r="R3078" t="str">
        <f>MID(N3078,FIND("/",N3078,1)+1,LEN(N3078))</f>
        <v>audio</v>
      </c>
      <c r="S3078" s="10">
        <f>(((J3078/60)/60)/24)+DATE(1970,1,1)+(-5/24)</f>
        <v>42597.844780092586</v>
      </c>
      <c r="T3078" s="10">
        <f>(((I3078/60)/60)/24)+DATE(1970,1,1)+(-5/24)</f>
        <v>42637.844780092586</v>
      </c>
    </row>
    <row r="3079" spans="1:20" ht="43.2" hidden="1" x14ac:dyDescent="0.3">
      <c r="A3079">
        <v>1597</v>
      </c>
      <c r="B3079" s="3" t="s">
        <v>1597</v>
      </c>
      <c r="C3079" s="3" t="s">
        <v>5706</v>
      </c>
      <c r="D3079">
        <v>15000</v>
      </c>
      <c r="E3079">
        <v>0</v>
      </c>
      <c r="F3079" t="s">
        <v>8220</v>
      </c>
      <c r="G3079" t="s">
        <v>8223</v>
      </c>
      <c r="H3079" t="s">
        <v>8245</v>
      </c>
      <c r="I3079">
        <v>1474360197</v>
      </c>
      <c r="J3079">
        <v>1471768197</v>
      </c>
      <c r="K3079" t="b">
        <v>0</v>
      </c>
      <c r="L3079">
        <v>0</v>
      </c>
      <c r="M3079" t="b">
        <v>0</v>
      </c>
      <c r="N3079" t="s">
        <v>8290</v>
      </c>
      <c r="O3079" s="5">
        <f>((E3079/D3079) *100)</f>
        <v>0</v>
      </c>
      <c r="P3079" s="6">
        <f>IF(L3079 = 0, 0, E3079/L3079)</f>
        <v>0</v>
      </c>
      <c r="Q3079" t="str">
        <f>MID(N3079,1,FIND("/",N3079,1)-1)</f>
        <v>photography</v>
      </c>
      <c r="R3079" t="str">
        <f>MID(N3079,FIND("/",N3079,1)+1,LEN(N3079))</f>
        <v>places</v>
      </c>
      <c r="S3079" s="10">
        <f>(((J3079/60)/60)/24)+DATE(1970,1,1)+(-5/24)</f>
        <v>42603.145798611113</v>
      </c>
      <c r="T3079" s="10">
        <f>(((I3079/60)/60)/24)+DATE(1970,1,1)+(-5/24)</f>
        <v>42633.145798611113</v>
      </c>
    </row>
    <row r="3080" spans="1:20" ht="57.6" hidden="1" x14ac:dyDescent="0.3">
      <c r="A3080">
        <v>2868</v>
      </c>
      <c r="B3080" s="3" t="s">
        <v>2867</v>
      </c>
      <c r="C3080" s="3" t="s">
        <v>6977</v>
      </c>
      <c r="D3080">
        <v>15000</v>
      </c>
      <c r="E3080">
        <v>6301.76</v>
      </c>
      <c r="F3080" t="s">
        <v>8220</v>
      </c>
      <c r="G3080" t="s">
        <v>8223</v>
      </c>
      <c r="H3080" t="s">
        <v>8245</v>
      </c>
      <c r="I3080">
        <v>1475697054</v>
      </c>
      <c r="J3080">
        <v>1473105054</v>
      </c>
      <c r="K3080" t="b">
        <v>0</v>
      </c>
      <c r="L3080">
        <v>60</v>
      </c>
      <c r="M3080" t="b">
        <v>0</v>
      </c>
      <c r="N3080" t="s">
        <v>8270</v>
      </c>
      <c r="O3080" s="5">
        <f>((E3080/D3080) *100)</f>
        <v>42.011733333333332</v>
      </c>
      <c r="P3080" s="6">
        <f>IF(L3080 = 0, 0, E3080/L3080)</f>
        <v>105.02933333333334</v>
      </c>
      <c r="Q3080" t="str">
        <f>MID(N3080,1,FIND("/",N3080,1)-1)</f>
        <v>theater</v>
      </c>
      <c r="R3080" t="str">
        <f>MID(N3080,FIND("/",N3080,1)+1,LEN(N3080))</f>
        <v>plays</v>
      </c>
      <c r="S3080" s="10">
        <f>(((J3080/60)/60)/24)+DATE(1970,1,1)+(-5/24)</f>
        <v>42618.618680555555</v>
      </c>
      <c r="T3080" s="10">
        <f>(((I3080/60)/60)/24)+DATE(1970,1,1)+(-5/24)</f>
        <v>42648.618680555555</v>
      </c>
    </row>
    <row r="3081" spans="1:20" ht="57.6" hidden="1" x14ac:dyDescent="0.3">
      <c r="A3081">
        <v>2193</v>
      </c>
      <c r="B3081" s="3" t="s">
        <v>2193</v>
      </c>
      <c r="C3081" s="3" t="s">
        <v>6302</v>
      </c>
      <c r="D3081">
        <v>15000</v>
      </c>
      <c r="E3081">
        <v>67856</v>
      </c>
      <c r="F3081" t="s">
        <v>8218</v>
      </c>
      <c r="G3081" t="s">
        <v>8223</v>
      </c>
      <c r="H3081" t="s">
        <v>8245</v>
      </c>
      <c r="I3081">
        <v>1479704340</v>
      </c>
      <c r="J3081">
        <v>1477043072</v>
      </c>
      <c r="K3081" t="b">
        <v>0</v>
      </c>
      <c r="L3081">
        <v>897</v>
      </c>
      <c r="M3081" t="b">
        <v>1</v>
      </c>
      <c r="N3081" t="s">
        <v>8296</v>
      </c>
      <c r="O3081" s="5">
        <f>((E3081/D3081) *100)</f>
        <v>452.37333333333333</v>
      </c>
      <c r="P3081" s="6">
        <f>IF(L3081 = 0, 0, E3081/L3081)</f>
        <v>75.647714604236342</v>
      </c>
      <c r="Q3081" t="str">
        <f>MID(N3081,1,FIND("/",N3081,1)-1)</f>
        <v>games</v>
      </c>
      <c r="R3081" t="str">
        <f>MID(N3081,FIND("/",N3081,1)+1,LEN(N3081))</f>
        <v>tabletop games</v>
      </c>
      <c r="S3081" s="10">
        <f>(((J3081/60)/60)/24)+DATE(1970,1,1)+(-5/24)</f>
        <v>42664.197592592587</v>
      </c>
      <c r="T3081" s="10">
        <f>(((I3081/60)/60)/24)+DATE(1970,1,1)+(-5/24)</f>
        <v>42694.999305555553</v>
      </c>
    </row>
    <row r="3082" spans="1:20" ht="43.2" hidden="1" x14ac:dyDescent="0.3">
      <c r="A3082">
        <v>3790</v>
      </c>
      <c r="B3082" s="3" t="s">
        <v>3786</v>
      </c>
      <c r="C3082" s="3" t="s">
        <v>7899</v>
      </c>
      <c r="D3082">
        <v>15000</v>
      </c>
      <c r="E3082">
        <v>0</v>
      </c>
      <c r="F3082" t="s">
        <v>8220</v>
      </c>
      <c r="G3082" t="s">
        <v>8223</v>
      </c>
      <c r="H3082" t="s">
        <v>8245</v>
      </c>
      <c r="I3082">
        <v>1479834023</v>
      </c>
      <c r="J3082">
        <v>1477238423</v>
      </c>
      <c r="K3082" t="b">
        <v>0</v>
      </c>
      <c r="L3082">
        <v>0</v>
      </c>
      <c r="M3082" t="b">
        <v>0</v>
      </c>
      <c r="N3082" t="s">
        <v>8304</v>
      </c>
      <c r="O3082" s="5">
        <f>((E3082/D3082) *100)</f>
        <v>0</v>
      </c>
      <c r="P3082" s="6">
        <f>IF(L3082 = 0, 0, E3082/L3082)</f>
        <v>0</v>
      </c>
      <c r="Q3082" t="str">
        <f>MID(N3082,1,FIND("/",N3082,1)-1)</f>
        <v>theater</v>
      </c>
      <c r="R3082" t="str">
        <f>MID(N3082,FIND("/",N3082,1)+1,LEN(N3082))</f>
        <v>musical</v>
      </c>
      <c r="S3082" s="10">
        <f>(((J3082/60)/60)/24)+DATE(1970,1,1)+(-5/24)</f>
        <v>42666.458599537036</v>
      </c>
      <c r="T3082" s="10">
        <f>(((I3082/60)/60)/24)+DATE(1970,1,1)+(-5/24)</f>
        <v>42696.5002662037</v>
      </c>
    </row>
    <row r="3083" spans="1:20" ht="57.6" hidden="1" x14ac:dyDescent="0.3">
      <c r="A3083">
        <v>1746</v>
      </c>
      <c r="B3083" s="3" t="s">
        <v>1746</v>
      </c>
      <c r="C3083" s="3" t="s">
        <v>5855</v>
      </c>
      <c r="D3083">
        <v>15000</v>
      </c>
      <c r="E3083">
        <v>22215</v>
      </c>
      <c r="F3083" t="s">
        <v>8218</v>
      </c>
      <c r="G3083" t="s">
        <v>8223</v>
      </c>
      <c r="H3083" t="s">
        <v>8245</v>
      </c>
      <c r="I3083">
        <v>1479952800</v>
      </c>
      <c r="J3083">
        <v>1477368867</v>
      </c>
      <c r="K3083" t="b">
        <v>0</v>
      </c>
      <c r="L3083">
        <v>107</v>
      </c>
      <c r="M3083" t="b">
        <v>1</v>
      </c>
      <c r="N3083" t="s">
        <v>8284</v>
      </c>
      <c r="O3083" s="5">
        <f>((E3083/D3083) *100)</f>
        <v>148.10000000000002</v>
      </c>
      <c r="P3083" s="6">
        <f>IF(L3083 = 0, 0, E3083/L3083)</f>
        <v>207.61682242990653</v>
      </c>
      <c r="Q3083" t="str">
        <f>MID(N3083,1,FIND("/",N3083,1)-1)</f>
        <v>photography</v>
      </c>
      <c r="R3083" t="str">
        <f>MID(N3083,FIND("/",N3083,1)+1,LEN(N3083))</f>
        <v>photobooks</v>
      </c>
      <c r="S3083" s="10">
        <f>(((J3083/60)/60)/24)+DATE(1970,1,1)+(-5/24)</f>
        <v>42667.968368055554</v>
      </c>
      <c r="T3083" s="10">
        <f>(((I3083/60)/60)/24)+DATE(1970,1,1)+(-5/24)</f>
        <v>42697.874999999993</v>
      </c>
    </row>
    <row r="3084" spans="1:20" ht="43.2" hidden="1" x14ac:dyDescent="0.3">
      <c r="A3084">
        <v>702</v>
      </c>
      <c r="B3084" s="3" t="s">
        <v>702</v>
      </c>
      <c r="C3084" s="3" t="s">
        <v>4811</v>
      </c>
      <c r="D3084">
        <v>15000</v>
      </c>
      <c r="E3084">
        <v>4622.01</v>
      </c>
      <c r="F3084" t="s">
        <v>8220</v>
      </c>
      <c r="G3084" t="s">
        <v>8223</v>
      </c>
      <c r="H3084" t="s">
        <v>8245</v>
      </c>
      <c r="I3084">
        <v>1480011987</v>
      </c>
      <c r="J3084">
        <v>1477416387</v>
      </c>
      <c r="K3084" t="b">
        <v>0</v>
      </c>
      <c r="L3084">
        <v>37</v>
      </c>
      <c r="M3084" t="b">
        <v>0</v>
      </c>
      <c r="N3084" t="s">
        <v>8272</v>
      </c>
      <c r="O3084" s="5">
        <f>((E3084/D3084) *100)</f>
        <v>30.813400000000001</v>
      </c>
      <c r="P3084" s="6">
        <f>IF(L3084 = 0, 0, E3084/L3084)</f>
        <v>124.9191891891892</v>
      </c>
      <c r="Q3084" t="str">
        <f>MID(N3084,1,FIND("/",N3084,1)-1)</f>
        <v>technology</v>
      </c>
      <c r="R3084" t="str">
        <f>MID(N3084,FIND("/",N3084,1)+1,LEN(N3084))</f>
        <v>wearables</v>
      </c>
      <c r="S3084" s="10">
        <f>(((J3084/60)/60)/24)+DATE(1970,1,1)+(-5/24)</f>
        <v>42668.518368055556</v>
      </c>
      <c r="T3084" s="10">
        <f>(((I3084/60)/60)/24)+DATE(1970,1,1)+(-5/24)</f>
        <v>42698.560034722213</v>
      </c>
    </row>
    <row r="3085" spans="1:20" ht="28.8" hidden="1" x14ac:dyDescent="0.3">
      <c r="A3085">
        <v>1148</v>
      </c>
      <c r="B3085" s="3" t="s">
        <v>1148</v>
      </c>
      <c r="C3085" s="3" t="s">
        <v>5257</v>
      </c>
      <c r="D3085">
        <v>15000</v>
      </c>
      <c r="E3085">
        <v>73</v>
      </c>
      <c r="F3085" t="s">
        <v>8220</v>
      </c>
      <c r="G3085" t="s">
        <v>8223</v>
      </c>
      <c r="H3085" t="s">
        <v>8245</v>
      </c>
      <c r="I3085">
        <v>1480568781</v>
      </c>
      <c r="J3085">
        <v>1477973181</v>
      </c>
      <c r="K3085" t="b">
        <v>0</v>
      </c>
      <c r="L3085">
        <v>3</v>
      </c>
      <c r="M3085" t="b">
        <v>0</v>
      </c>
      <c r="N3085" t="s">
        <v>8283</v>
      </c>
      <c r="O3085" s="5">
        <f>((E3085/D3085) *100)</f>
        <v>0.48666666666666669</v>
      </c>
      <c r="P3085" s="6">
        <f>IF(L3085 = 0, 0, E3085/L3085)</f>
        <v>24.333333333333332</v>
      </c>
      <c r="Q3085" t="str">
        <f>MID(N3085,1,FIND("/",N3085,1)-1)</f>
        <v>food</v>
      </c>
      <c r="R3085" t="str">
        <f>MID(N3085,FIND("/",N3085,1)+1,LEN(N3085))</f>
        <v>food trucks</v>
      </c>
      <c r="S3085" s="10">
        <f>(((J3085/60)/60)/24)+DATE(1970,1,1)+(-5/24)</f>
        <v>42674.962743055548</v>
      </c>
      <c r="T3085" s="10">
        <f>(((I3085/60)/60)/24)+DATE(1970,1,1)+(-5/24)</f>
        <v>42705.00440972222</v>
      </c>
    </row>
    <row r="3086" spans="1:20" ht="43.2" hidden="1" x14ac:dyDescent="0.3">
      <c r="A3086">
        <v>3894</v>
      </c>
      <c r="B3086" s="3" t="s">
        <v>3890</v>
      </c>
      <c r="C3086" s="3" t="s">
        <v>8001</v>
      </c>
      <c r="D3086">
        <v>15000</v>
      </c>
      <c r="E3086">
        <v>520</v>
      </c>
      <c r="F3086" t="s">
        <v>8220</v>
      </c>
      <c r="G3086" t="s">
        <v>8223</v>
      </c>
      <c r="H3086" t="s">
        <v>8245</v>
      </c>
      <c r="I3086">
        <v>1481000340</v>
      </c>
      <c r="J3086">
        <v>1478386812</v>
      </c>
      <c r="K3086" t="b">
        <v>0</v>
      </c>
      <c r="L3086">
        <v>11</v>
      </c>
      <c r="M3086" t="b">
        <v>0</v>
      </c>
      <c r="N3086" t="s">
        <v>8270</v>
      </c>
      <c r="O3086" s="5">
        <f>((E3086/D3086) *100)</f>
        <v>3.4666666666666663</v>
      </c>
      <c r="P3086" s="6">
        <f>IF(L3086 = 0, 0, E3086/L3086)</f>
        <v>47.272727272727273</v>
      </c>
      <c r="Q3086" t="str">
        <f>MID(N3086,1,FIND("/",N3086,1)-1)</f>
        <v>theater</v>
      </c>
      <c r="R3086" t="str">
        <f>MID(N3086,FIND("/",N3086,1)+1,LEN(N3086))</f>
        <v>plays</v>
      </c>
      <c r="S3086" s="10">
        <f>(((J3086/60)/60)/24)+DATE(1970,1,1)+(-5/24)</f>
        <v>42679.750138888885</v>
      </c>
      <c r="T3086" s="10">
        <f>(((I3086/60)/60)/24)+DATE(1970,1,1)+(-5/24)</f>
        <v>42709.999305555553</v>
      </c>
    </row>
    <row r="3087" spans="1:20" ht="43.2" hidden="1" x14ac:dyDescent="0.3">
      <c r="A3087">
        <v>4077</v>
      </c>
      <c r="B3087" s="3" t="s">
        <v>4072</v>
      </c>
      <c r="C3087" s="3" t="s">
        <v>8179</v>
      </c>
      <c r="D3087">
        <v>15000</v>
      </c>
      <c r="E3087">
        <v>1335</v>
      </c>
      <c r="F3087" t="s">
        <v>8220</v>
      </c>
      <c r="G3087" t="s">
        <v>8223</v>
      </c>
      <c r="H3087" t="s">
        <v>8245</v>
      </c>
      <c r="I3087">
        <v>1482339794</v>
      </c>
      <c r="J3087">
        <v>1479747794</v>
      </c>
      <c r="K3087" t="b">
        <v>0</v>
      </c>
      <c r="L3087">
        <v>6</v>
      </c>
      <c r="M3087" t="b">
        <v>0</v>
      </c>
      <c r="N3087" t="s">
        <v>8270</v>
      </c>
      <c r="O3087" s="5">
        <f>((E3087/D3087) *100)</f>
        <v>8.9</v>
      </c>
      <c r="P3087" s="6">
        <f>IF(L3087 = 0, 0, E3087/L3087)</f>
        <v>222.5</v>
      </c>
      <c r="Q3087" t="str">
        <f>MID(N3087,1,FIND("/",N3087,1)-1)</f>
        <v>theater</v>
      </c>
      <c r="R3087" t="str">
        <f>MID(N3087,FIND("/",N3087,1)+1,LEN(N3087))</f>
        <v>plays</v>
      </c>
      <c r="S3087" s="10">
        <f>(((J3087/60)/60)/24)+DATE(1970,1,1)+(-5/24)</f>
        <v>42695.502245370364</v>
      </c>
      <c r="T3087" s="10">
        <f>(((I3087/60)/60)/24)+DATE(1970,1,1)+(-5/24)</f>
        <v>42725.502245370364</v>
      </c>
    </row>
    <row r="3088" spans="1:20" ht="43.2" hidden="1" x14ac:dyDescent="0.3">
      <c r="A3088">
        <v>3304</v>
      </c>
      <c r="B3088" s="3" t="s">
        <v>3303</v>
      </c>
      <c r="C3088" s="3" t="s">
        <v>7413</v>
      </c>
      <c r="D3088">
        <v>15000</v>
      </c>
      <c r="E3088">
        <v>15677.5</v>
      </c>
      <c r="F3088" t="s">
        <v>8218</v>
      </c>
      <c r="G3088" t="s">
        <v>8223</v>
      </c>
      <c r="H3088" t="s">
        <v>8245</v>
      </c>
      <c r="I3088">
        <v>1482418752</v>
      </c>
      <c r="J3088">
        <v>1479826752</v>
      </c>
      <c r="K3088" t="b">
        <v>0</v>
      </c>
      <c r="L3088">
        <v>175</v>
      </c>
      <c r="M3088" t="b">
        <v>1</v>
      </c>
      <c r="N3088" t="s">
        <v>8270</v>
      </c>
      <c r="O3088" s="5">
        <f>((E3088/D3088) *100)</f>
        <v>104.51666666666665</v>
      </c>
      <c r="P3088" s="6">
        <f>IF(L3088 = 0, 0, E3088/L3088)</f>
        <v>89.585714285714289</v>
      </c>
      <c r="Q3088" t="str">
        <f>MID(N3088,1,FIND("/",N3088,1)-1)</f>
        <v>theater</v>
      </c>
      <c r="R3088" t="str">
        <f>MID(N3088,FIND("/",N3088,1)+1,LEN(N3088))</f>
        <v>plays</v>
      </c>
      <c r="S3088" s="10">
        <f>(((J3088/60)/60)/24)+DATE(1970,1,1)+(-5/24)</f>
        <v>42696.41611111111</v>
      </c>
      <c r="T3088" s="10">
        <f>(((I3088/60)/60)/24)+DATE(1970,1,1)+(-5/24)</f>
        <v>42726.41611111111</v>
      </c>
    </row>
    <row r="3089" spans="1:20" ht="43.2" hidden="1" x14ac:dyDescent="0.3">
      <c r="A3089">
        <v>703</v>
      </c>
      <c r="B3089" s="3" t="s">
        <v>703</v>
      </c>
      <c r="C3089" s="3" t="s">
        <v>4812</v>
      </c>
      <c r="D3089">
        <v>15000</v>
      </c>
      <c r="E3089">
        <v>837</v>
      </c>
      <c r="F3089" t="s">
        <v>8220</v>
      </c>
      <c r="G3089" t="s">
        <v>8223</v>
      </c>
      <c r="H3089" t="s">
        <v>8245</v>
      </c>
      <c r="I3089">
        <v>1485905520</v>
      </c>
      <c r="J3089">
        <v>1481150949</v>
      </c>
      <c r="K3089" t="b">
        <v>0</v>
      </c>
      <c r="L3089">
        <v>7</v>
      </c>
      <c r="M3089" t="b">
        <v>0</v>
      </c>
      <c r="N3089" t="s">
        <v>8272</v>
      </c>
      <c r="O3089" s="5">
        <f>((E3089/D3089) *100)</f>
        <v>5.58</v>
      </c>
      <c r="P3089" s="6">
        <f>IF(L3089 = 0, 0, E3089/L3089)</f>
        <v>119.57142857142857</v>
      </c>
      <c r="Q3089" t="str">
        <f>MID(N3089,1,FIND("/",N3089,1)-1)</f>
        <v>technology</v>
      </c>
      <c r="R3089" t="str">
        <f>MID(N3089,FIND("/",N3089,1)+1,LEN(N3089))</f>
        <v>wearables</v>
      </c>
      <c r="S3089" s="10">
        <f>(((J3089/60)/60)/24)+DATE(1970,1,1)+(-5/24)</f>
        <v>42711.742465277777</v>
      </c>
      <c r="T3089" s="10">
        <f>(((I3089/60)/60)/24)+DATE(1970,1,1)+(-5/24)</f>
        <v>42766.772222222215</v>
      </c>
    </row>
    <row r="3090" spans="1:20" ht="43.2" hidden="1" x14ac:dyDescent="0.3">
      <c r="A3090">
        <v>700</v>
      </c>
      <c r="B3090" s="3" t="s">
        <v>700</v>
      </c>
      <c r="C3090" s="3" t="s">
        <v>4809</v>
      </c>
      <c r="D3090">
        <v>15000</v>
      </c>
      <c r="E3090">
        <v>403</v>
      </c>
      <c r="F3090" t="s">
        <v>8220</v>
      </c>
      <c r="G3090" t="s">
        <v>8226</v>
      </c>
      <c r="H3090" t="s">
        <v>8248</v>
      </c>
      <c r="I3090">
        <v>1484065881</v>
      </c>
      <c r="J3090">
        <v>1481473881</v>
      </c>
      <c r="K3090" t="b">
        <v>0</v>
      </c>
      <c r="L3090">
        <v>31</v>
      </c>
      <c r="M3090" t="b">
        <v>0</v>
      </c>
      <c r="N3090" t="s">
        <v>8272</v>
      </c>
      <c r="O3090" s="5">
        <f>((E3090/D3090) *100)</f>
        <v>2.6866666666666665</v>
      </c>
      <c r="P3090" s="6">
        <f>IF(L3090 = 0, 0, E3090/L3090)</f>
        <v>13</v>
      </c>
      <c r="Q3090" t="str">
        <f>MID(N3090,1,FIND("/",N3090,1)-1)</f>
        <v>technology</v>
      </c>
      <c r="R3090" t="str">
        <f>MID(N3090,FIND("/",N3090,1)+1,LEN(N3090))</f>
        <v>wearables</v>
      </c>
      <c r="S3090" s="10">
        <f>(((J3090/60)/60)/24)+DATE(1970,1,1)+(-5/24)</f>
        <v>42715.480104166665</v>
      </c>
      <c r="T3090" s="10">
        <f>(((I3090/60)/60)/24)+DATE(1970,1,1)+(-5/24)</f>
        <v>42745.480104166665</v>
      </c>
    </row>
    <row r="3091" spans="1:20" ht="43.2" hidden="1" x14ac:dyDescent="0.3">
      <c r="A3091">
        <v>2995</v>
      </c>
      <c r="B3091" s="3" t="s">
        <v>2994</v>
      </c>
      <c r="C3091" s="3" t="s">
        <v>7104</v>
      </c>
      <c r="D3091">
        <v>15000</v>
      </c>
      <c r="E3091">
        <v>15744</v>
      </c>
      <c r="F3091" t="s">
        <v>8218</v>
      </c>
      <c r="G3091" t="s">
        <v>8223</v>
      </c>
      <c r="H3091" t="s">
        <v>8245</v>
      </c>
      <c r="I3091">
        <v>1484841471</v>
      </c>
      <c r="J3091">
        <v>1482249471</v>
      </c>
      <c r="K3091" t="b">
        <v>0</v>
      </c>
      <c r="L3091">
        <v>249</v>
      </c>
      <c r="M3091" t="b">
        <v>1</v>
      </c>
      <c r="N3091" t="s">
        <v>8302</v>
      </c>
      <c r="O3091" s="5">
        <f>((E3091/D3091) *100)</f>
        <v>104.96000000000001</v>
      </c>
      <c r="P3091" s="6">
        <f>IF(L3091 = 0, 0, E3091/L3091)</f>
        <v>63.2289156626506</v>
      </c>
      <c r="Q3091" t="str">
        <f>MID(N3091,1,FIND("/",N3091,1)-1)</f>
        <v>theater</v>
      </c>
      <c r="R3091" t="str">
        <f>MID(N3091,FIND("/",N3091,1)+1,LEN(N3091))</f>
        <v>spaces</v>
      </c>
      <c r="S3091" s="10">
        <f>(((J3091/60)/60)/24)+DATE(1970,1,1)+(-5/24)</f>
        <v>42724.456840277773</v>
      </c>
      <c r="T3091" s="10">
        <f>(((I3091/60)/60)/24)+DATE(1970,1,1)+(-5/24)</f>
        <v>42754.456840277773</v>
      </c>
    </row>
    <row r="3092" spans="1:20" ht="43.2" hidden="1" x14ac:dyDescent="0.3">
      <c r="A3092">
        <v>714</v>
      </c>
      <c r="B3092" s="3" t="s">
        <v>714</v>
      </c>
      <c r="C3092" s="3" t="s">
        <v>4823</v>
      </c>
      <c r="D3092">
        <v>15000</v>
      </c>
      <c r="E3092">
        <v>2249</v>
      </c>
      <c r="F3092" t="s">
        <v>8220</v>
      </c>
      <c r="G3092" t="s">
        <v>8223</v>
      </c>
      <c r="H3092" t="s">
        <v>8245</v>
      </c>
      <c r="I3092">
        <v>1488308082</v>
      </c>
      <c r="J3092">
        <v>1483124082</v>
      </c>
      <c r="K3092" t="b">
        <v>0</v>
      </c>
      <c r="L3092">
        <v>28</v>
      </c>
      <c r="M3092" t="b">
        <v>0</v>
      </c>
      <c r="N3092" t="s">
        <v>8272</v>
      </c>
      <c r="O3092" s="5">
        <f>((E3092/D3092) *100)</f>
        <v>14.993333333333334</v>
      </c>
      <c r="P3092" s="6">
        <f>IF(L3092 = 0, 0, E3092/L3092)</f>
        <v>80.321428571428569</v>
      </c>
      <c r="Q3092" t="str">
        <f>MID(N3092,1,FIND("/",N3092,1)-1)</f>
        <v>technology</v>
      </c>
      <c r="R3092" t="str">
        <f>MID(N3092,FIND("/",N3092,1)+1,LEN(N3092))</f>
        <v>wearables</v>
      </c>
      <c r="S3092" s="10">
        <f>(((J3092/60)/60)/24)+DATE(1970,1,1)+(-5/24)</f>
        <v>42734.579652777778</v>
      </c>
      <c r="T3092" s="10">
        <f>(((I3092/60)/60)/24)+DATE(1970,1,1)+(-5/24)</f>
        <v>42794.579652777778</v>
      </c>
    </row>
    <row r="3093" spans="1:20" ht="43.2" hidden="1" x14ac:dyDescent="0.3">
      <c r="A3093">
        <v>517</v>
      </c>
      <c r="B3093" s="3" t="s">
        <v>517</v>
      </c>
      <c r="C3093" s="3" t="s">
        <v>4626</v>
      </c>
      <c r="D3093">
        <v>15000</v>
      </c>
      <c r="E3093">
        <v>205</v>
      </c>
      <c r="F3093" t="s">
        <v>8220</v>
      </c>
      <c r="G3093" t="s">
        <v>8223</v>
      </c>
      <c r="H3093" t="s">
        <v>8245</v>
      </c>
      <c r="I3093">
        <v>1486046761</v>
      </c>
      <c r="J3093">
        <v>1483454761</v>
      </c>
      <c r="K3093" t="b">
        <v>0</v>
      </c>
      <c r="L3093">
        <v>3</v>
      </c>
      <c r="M3093" t="b">
        <v>0</v>
      </c>
      <c r="N3093" t="s">
        <v>8269</v>
      </c>
      <c r="O3093" s="5">
        <f>((E3093/D3093) *100)</f>
        <v>1.3666666666666667</v>
      </c>
      <c r="P3093" s="6">
        <f>IF(L3093 = 0, 0, E3093/L3093)</f>
        <v>68.333333333333329</v>
      </c>
      <c r="Q3093" t="str">
        <f>MID(N3093,1,FIND("/",N3093,1)-1)</f>
        <v>film &amp; video</v>
      </c>
      <c r="R3093" t="str">
        <f>MID(N3093,FIND("/",N3093,1)+1,LEN(N3093))</f>
        <v>animation</v>
      </c>
      <c r="S3093" s="10">
        <f>(((J3093/60)/60)/24)+DATE(1970,1,1)+(-5/24)</f>
        <v>42738.406956018516</v>
      </c>
      <c r="T3093" s="10">
        <f>(((I3093/60)/60)/24)+DATE(1970,1,1)+(-5/24)</f>
        <v>42768.406956018516</v>
      </c>
    </row>
    <row r="3094" spans="1:20" ht="28.8" hidden="1" x14ac:dyDescent="0.3">
      <c r="A3094">
        <v>2595</v>
      </c>
      <c r="B3094" s="3" t="s">
        <v>2594</v>
      </c>
      <c r="C3094" s="3" t="s">
        <v>6704</v>
      </c>
      <c r="D3094">
        <v>15000</v>
      </c>
      <c r="E3094">
        <v>1825</v>
      </c>
      <c r="F3094" t="s">
        <v>8220</v>
      </c>
      <c r="G3094" t="s">
        <v>8223</v>
      </c>
      <c r="H3094" t="s">
        <v>8245</v>
      </c>
      <c r="I3094">
        <v>1487915500</v>
      </c>
      <c r="J3094">
        <v>1485323500</v>
      </c>
      <c r="K3094" t="b">
        <v>0</v>
      </c>
      <c r="L3094">
        <v>19</v>
      </c>
      <c r="M3094" t="b">
        <v>0</v>
      </c>
      <c r="N3094" t="s">
        <v>8283</v>
      </c>
      <c r="O3094" s="5">
        <f>((E3094/D3094) *100)</f>
        <v>12.166666666666668</v>
      </c>
      <c r="P3094" s="6">
        <f>IF(L3094 = 0, 0, E3094/L3094)</f>
        <v>96.05263157894737</v>
      </c>
      <c r="Q3094" t="str">
        <f>MID(N3094,1,FIND("/",N3094,1)-1)</f>
        <v>food</v>
      </c>
      <c r="R3094" t="str">
        <f>MID(N3094,FIND("/",N3094,1)+1,LEN(N3094))</f>
        <v>food trucks</v>
      </c>
      <c r="S3094" s="10">
        <f>(((J3094/60)/60)/24)+DATE(1970,1,1)+(-5/24)</f>
        <v>42760.035879629628</v>
      </c>
      <c r="T3094" s="10">
        <f>(((I3094/60)/60)/24)+DATE(1970,1,1)+(-5/24)</f>
        <v>42790.035879629628</v>
      </c>
    </row>
    <row r="3095" spans="1:20" ht="28.8" hidden="1" x14ac:dyDescent="0.3">
      <c r="A3095">
        <v>3338</v>
      </c>
      <c r="B3095" s="3" t="s">
        <v>3337</v>
      </c>
      <c r="C3095" s="3" t="s">
        <v>7447</v>
      </c>
      <c r="D3095">
        <v>15000</v>
      </c>
      <c r="E3095">
        <v>15327</v>
      </c>
      <c r="F3095" t="s">
        <v>8218</v>
      </c>
      <c r="G3095" t="s">
        <v>8223</v>
      </c>
      <c r="H3095" t="s">
        <v>8245</v>
      </c>
      <c r="I3095">
        <v>1487944080</v>
      </c>
      <c r="J3095">
        <v>1486129680</v>
      </c>
      <c r="K3095" t="b">
        <v>0</v>
      </c>
      <c r="L3095">
        <v>112</v>
      </c>
      <c r="M3095" t="b">
        <v>1</v>
      </c>
      <c r="N3095" t="s">
        <v>8270</v>
      </c>
      <c r="O3095" s="5">
        <f>((E3095/D3095) *100)</f>
        <v>102.18</v>
      </c>
      <c r="P3095" s="6">
        <f>IF(L3095 = 0, 0, E3095/L3095)</f>
        <v>136.84821428571428</v>
      </c>
      <c r="Q3095" t="str">
        <f>MID(N3095,1,FIND("/",N3095,1)-1)</f>
        <v>theater</v>
      </c>
      <c r="R3095" t="str">
        <f>MID(N3095,FIND("/",N3095,1)+1,LEN(N3095))</f>
        <v>plays</v>
      </c>
      <c r="S3095" s="10">
        <f>(((J3095/60)/60)/24)+DATE(1970,1,1)+(-5/24)</f>
        <v>42769.366666666661</v>
      </c>
      <c r="T3095" s="10">
        <f>(((I3095/60)/60)/24)+DATE(1970,1,1)+(-5/24)</f>
        <v>42790.366666666661</v>
      </c>
    </row>
    <row r="3096" spans="1:20" ht="28.8" hidden="1" x14ac:dyDescent="0.3">
      <c r="A3096">
        <v>3220</v>
      </c>
      <c r="B3096" s="3" t="s">
        <v>3219</v>
      </c>
      <c r="C3096" s="3" t="s">
        <v>7329</v>
      </c>
      <c r="D3096">
        <v>15000</v>
      </c>
      <c r="E3096">
        <v>15126</v>
      </c>
      <c r="F3096" t="s">
        <v>8218</v>
      </c>
      <c r="G3096" t="s">
        <v>8223</v>
      </c>
      <c r="H3096" t="s">
        <v>8245</v>
      </c>
      <c r="I3096">
        <v>1489352400</v>
      </c>
      <c r="J3096">
        <v>1486411204</v>
      </c>
      <c r="K3096" t="b">
        <v>1</v>
      </c>
      <c r="L3096">
        <v>59</v>
      </c>
      <c r="M3096" t="b">
        <v>1</v>
      </c>
      <c r="N3096" t="s">
        <v>8270</v>
      </c>
      <c r="O3096" s="5">
        <f>((E3096/D3096) *100)</f>
        <v>100.84</v>
      </c>
      <c r="P3096" s="6">
        <f>IF(L3096 = 0, 0, E3096/L3096)</f>
        <v>256.37288135593218</v>
      </c>
      <c r="Q3096" t="str">
        <f>MID(N3096,1,FIND("/",N3096,1)-1)</f>
        <v>theater</v>
      </c>
      <c r="R3096" t="str">
        <f>MID(N3096,FIND("/",N3096,1)+1,LEN(N3096))</f>
        <v>plays</v>
      </c>
      <c r="S3096" s="10">
        <f>(((J3096/60)/60)/24)+DATE(1970,1,1)+(-5/24)</f>
        <v>42772.625046296293</v>
      </c>
      <c r="T3096" s="10">
        <f>(((I3096/60)/60)/24)+DATE(1970,1,1)+(-5/24)</f>
        <v>42806.666666666664</v>
      </c>
    </row>
    <row r="3097" spans="1:20" ht="43.2" hidden="1" x14ac:dyDescent="0.3">
      <c r="A3097">
        <v>3128</v>
      </c>
      <c r="B3097" s="3" t="s">
        <v>3127</v>
      </c>
      <c r="C3097" s="3" t="s">
        <v>7237</v>
      </c>
      <c r="D3097">
        <v>15000</v>
      </c>
      <c r="E3097">
        <v>16291</v>
      </c>
      <c r="F3097" t="s">
        <v>8221</v>
      </c>
      <c r="G3097" t="s">
        <v>8223</v>
      </c>
      <c r="H3097" t="s">
        <v>8245</v>
      </c>
      <c r="I3097">
        <v>1489690141</v>
      </c>
      <c r="J3097">
        <v>1487101741</v>
      </c>
      <c r="K3097" t="b">
        <v>0</v>
      </c>
      <c r="L3097">
        <v>117</v>
      </c>
      <c r="M3097" t="b">
        <v>0</v>
      </c>
      <c r="N3097" t="s">
        <v>8270</v>
      </c>
      <c r="O3097" s="5">
        <f>((E3097/D3097) *100)</f>
        <v>108.60666666666667</v>
      </c>
      <c r="P3097" s="6">
        <f>IF(L3097 = 0, 0, E3097/L3097)</f>
        <v>139.23931623931625</v>
      </c>
      <c r="Q3097" t="str">
        <f>MID(N3097,1,FIND("/",N3097,1)-1)</f>
        <v>theater</v>
      </c>
      <c r="R3097" t="str">
        <f>MID(N3097,FIND("/",N3097,1)+1,LEN(N3097))</f>
        <v>plays</v>
      </c>
      <c r="S3097" s="10">
        <f>(((J3097/60)/60)/24)+DATE(1970,1,1)+(-5/24)</f>
        <v>42780.617372685178</v>
      </c>
      <c r="T3097" s="10">
        <f>(((I3097/60)/60)/24)+DATE(1970,1,1)+(-5/24)</f>
        <v>42810.575706018521</v>
      </c>
    </row>
    <row r="3098" spans="1:20" ht="43.2" hidden="1" x14ac:dyDescent="0.3">
      <c r="A3098">
        <v>2954</v>
      </c>
      <c r="B3098" s="3" t="s">
        <v>2953</v>
      </c>
      <c r="C3098" s="3" t="s">
        <v>7063</v>
      </c>
      <c r="D3098">
        <v>15000</v>
      </c>
      <c r="E3098">
        <v>0</v>
      </c>
      <c r="F3098" t="s">
        <v>8219</v>
      </c>
      <c r="G3098" t="s">
        <v>8223</v>
      </c>
      <c r="H3098" t="s">
        <v>8245</v>
      </c>
      <c r="I3098">
        <v>1489669203</v>
      </c>
      <c r="J3098">
        <v>1487944803</v>
      </c>
      <c r="K3098" t="b">
        <v>0</v>
      </c>
      <c r="L3098">
        <v>0</v>
      </c>
      <c r="M3098" t="b">
        <v>0</v>
      </c>
      <c r="N3098" t="s">
        <v>8302</v>
      </c>
      <c r="O3098" s="5">
        <f>((E3098/D3098) *100)</f>
        <v>0</v>
      </c>
      <c r="P3098" s="6">
        <f>IF(L3098 = 0, 0, E3098/L3098)</f>
        <v>0</v>
      </c>
      <c r="Q3098" t="str">
        <f>MID(N3098,1,FIND("/",N3098,1)-1)</f>
        <v>theater</v>
      </c>
      <c r="R3098" t="str">
        <f>MID(N3098,FIND("/",N3098,1)+1,LEN(N3098))</f>
        <v>spaces</v>
      </c>
      <c r="S3098" s="10">
        <f>(((J3098/60)/60)/24)+DATE(1970,1,1)+(-5/24)</f>
        <v>42790.375034722216</v>
      </c>
      <c r="T3098" s="10">
        <f>(((I3098/60)/60)/24)+DATE(1970,1,1)+(-5/24)</f>
        <v>42810.333368055559</v>
      </c>
    </row>
    <row r="3099" spans="1:20" ht="43.2" hidden="1" x14ac:dyDescent="0.3">
      <c r="A3099">
        <v>2326</v>
      </c>
      <c r="B3099" s="3" t="s">
        <v>2326</v>
      </c>
      <c r="C3099" s="3" t="s">
        <v>6435</v>
      </c>
      <c r="D3099">
        <v>15000</v>
      </c>
      <c r="E3099">
        <v>108</v>
      </c>
      <c r="F3099" t="s">
        <v>8221</v>
      </c>
      <c r="G3099" t="s">
        <v>8223</v>
      </c>
      <c r="H3099" t="s">
        <v>8245</v>
      </c>
      <c r="I3099">
        <v>1493571600</v>
      </c>
      <c r="J3099">
        <v>1489106948</v>
      </c>
      <c r="K3099" t="b">
        <v>0</v>
      </c>
      <c r="L3099">
        <v>1</v>
      </c>
      <c r="M3099" t="b">
        <v>0</v>
      </c>
      <c r="N3099" t="s">
        <v>8297</v>
      </c>
      <c r="O3099" s="5">
        <f>((E3099/D3099) *100)</f>
        <v>0.72</v>
      </c>
      <c r="P3099" s="6">
        <f>IF(L3099 = 0, 0, E3099/L3099)</f>
        <v>108</v>
      </c>
      <c r="Q3099" t="str">
        <f>MID(N3099,1,FIND("/",N3099,1)-1)</f>
        <v>food</v>
      </c>
      <c r="R3099" t="str">
        <f>MID(N3099,FIND("/",N3099,1)+1,LEN(N3099))</f>
        <v>small batch</v>
      </c>
      <c r="S3099" s="10">
        <f>(((J3099/60)/60)/24)+DATE(1970,1,1)+(-5/24)</f>
        <v>42803.825787037036</v>
      </c>
      <c r="T3099" s="10">
        <f>(((I3099/60)/60)/24)+DATE(1970,1,1)+(-5/24)</f>
        <v>42855.499999999993</v>
      </c>
    </row>
    <row r="3100" spans="1:20" ht="43.2" hidden="1" x14ac:dyDescent="0.3">
      <c r="A3100">
        <v>1804</v>
      </c>
      <c r="B3100" s="3" t="s">
        <v>1804</v>
      </c>
      <c r="C3100" s="3" t="s">
        <v>5913</v>
      </c>
      <c r="D3100">
        <v>15500</v>
      </c>
      <c r="E3100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8284</v>
      </c>
      <c r="O3100" s="5">
        <f>((E3100/D3100) *100)</f>
        <v>35.174193548387095</v>
      </c>
      <c r="P3100" s="6">
        <f>IF(L3100 = 0, 0, E3100/L3100)</f>
        <v>104.84615384615384</v>
      </c>
      <c r="Q3100" t="str">
        <f>MID(N3100,1,FIND("/",N3100,1)-1)</f>
        <v>photography</v>
      </c>
      <c r="R3100" t="str">
        <f>MID(N3100,FIND("/",N3100,1)+1,LEN(N3100))</f>
        <v>photobooks</v>
      </c>
      <c r="S3100" s="10">
        <f>(((J3100/60)/60)/24)+DATE(1970,1,1)+(-5/24)</f>
        <v>42282.469953703701</v>
      </c>
      <c r="T3100" s="10">
        <f>(((I3100/60)/60)/24)+DATE(1970,1,1)+(-5/24)</f>
        <v>42322.511620370373</v>
      </c>
    </row>
    <row r="3101" spans="1:20" ht="43.2" hidden="1" x14ac:dyDescent="0.3">
      <c r="A3101">
        <v>3274</v>
      </c>
      <c r="B3101" s="3" t="s">
        <v>3273</v>
      </c>
      <c r="C3101" s="3" t="s">
        <v>7383</v>
      </c>
      <c r="D3101">
        <v>15500</v>
      </c>
      <c r="E3101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8270</v>
      </c>
      <c r="O3101" s="5">
        <f>((E3101/D3101) *100)</f>
        <v>101.32258064516128</v>
      </c>
      <c r="P3101" s="6">
        <f>IF(L3101 = 0, 0, E3101/L3101)</f>
        <v>54.912587412587413</v>
      </c>
      <c r="Q3101" t="str">
        <f>MID(N3101,1,FIND("/",N3101,1)-1)</f>
        <v>theater</v>
      </c>
      <c r="R3101" t="str">
        <f>MID(N3101,FIND("/",N3101,1)+1,LEN(N3101))</f>
        <v>plays</v>
      </c>
      <c r="S3101" s="10">
        <f>(((J3101/60)/60)/24)+DATE(1970,1,1)+(-5/24)</f>
        <v>42400.496203703697</v>
      </c>
      <c r="T3101" s="10">
        <f>(((I3101/60)/60)/24)+DATE(1970,1,1)+(-5/24)</f>
        <v>42444.666666666664</v>
      </c>
    </row>
    <row r="3102" spans="1:20" ht="43.2" hidden="1" x14ac:dyDescent="0.3">
      <c r="A3102">
        <v>2744</v>
      </c>
      <c r="B3102" s="3" t="s">
        <v>2743</v>
      </c>
      <c r="C3102" s="3" t="s">
        <v>6853</v>
      </c>
      <c r="D3102">
        <v>16000</v>
      </c>
      <c r="E3102">
        <v>835</v>
      </c>
      <c r="F3102" t="s">
        <v>8220</v>
      </c>
      <c r="G3102" t="s">
        <v>8223</v>
      </c>
      <c r="H3102" t="s">
        <v>8245</v>
      </c>
      <c r="I3102">
        <v>1330478998</v>
      </c>
      <c r="J3102">
        <v>1327886998</v>
      </c>
      <c r="K3102" t="b">
        <v>0</v>
      </c>
      <c r="L3102">
        <v>22</v>
      </c>
      <c r="M3102" t="b">
        <v>0</v>
      </c>
      <c r="N3102" t="s">
        <v>8303</v>
      </c>
      <c r="O3102" s="5">
        <f>((E3102/D3102) *100)</f>
        <v>5.21875</v>
      </c>
      <c r="P3102" s="6">
        <f>IF(L3102 = 0, 0, E3102/L3102)</f>
        <v>37.954545454545453</v>
      </c>
      <c r="Q3102" t="str">
        <f>MID(N3102,1,FIND("/",N3102,1)-1)</f>
        <v>publishing</v>
      </c>
      <c r="R3102" t="str">
        <f>MID(N3102,FIND("/",N3102,1)+1,LEN(N3102))</f>
        <v>children's books</v>
      </c>
      <c r="S3102" s="10">
        <f>(((J3102/60)/60)/24)+DATE(1970,1,1)+(-5/24)</f>
        <v>40937.854143518518</v>
      </c>
      <c r="T3102" s="10">
        <f>(((I3102/60)/60)/24)+DATE(1970,1,1)+(-5/24)</f>
        <v>40967.854143518518</v>
      </c>
    </row>
    <row r="3103" spans="1:20" ht="57.6" hidden="1" x14ac:dyDescent="0.3">
      <c r="A3103">
        <v>909</v>
      </c>
      <c r="B3103" s="3" t="s">
        <v>909</v>
      </c>
      <c r="C3103" s="3" t="s">
        <v>5018</v>
      </c>
      <c r="D3103">
        <v>16000</v>
      </c>
      <c r="E3103">
        <v>520</v>
      </c>
      <c r="F3103" t="s">
        <v>8220</v>
      </c>
      <c r="G3103" t="s">
        <v>8223</v>
      </c>
      <c r="H3103" t="s">
        <v>8245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8277</v>
      </c>
      <c r="O3103" s="5">
        <f>((E3103/D3103) *100)</f>
        <v>3.25</v>
      </c>
      <c r="P3103" s="6">
        <f>IF(L3103 = 0, 0, E3103/L3103)</f>
        <v>65</v>
      </c>
      <c r="Q3103" t="str">
        <f>MID(N3103,1,FIND("/",N3103,1)-1)</f>
        <v>music</v>
      </c>
      <c r="R3103" t="str">
        <f>MID(N3103,FIND("/",N3103,1)+1,LEN(N3103))</f>
        <v>jazz</v>
      </c>
      <c r="S3103" s="10">
        <f>(((J3103/60)/60)/24)+DATE(1970,1,1)+(-5/24)</f>
        <v>41081.481944444444</v>
      </c>
      <c r="T3103" s="10">
        <f>(((I3103/60)/60)/24)+DATE(1970,1,1)+(-5/24)</f>
        <v>41112.958333333328</v>
      </c>
    </row>
    <row r="3104" spans="1:20" ht="57.6" hidden="1" x14ac:dyDescent="0.3">
      <c r="A3104">
        <v>2108</v>
      </c>
      <c r="B3104" s="3" t="s">
        <v>2108</v>
      </c>
      <c r="C3104" s="3" t="s">
        <v>6217</v>
      </c>
      <c r="D3104">
        <v>16000</v>
      </c>
      <c r="E3104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8278</v>
      </c>
      <c r="O3104" s="5">
        <f>((E3104/D3104) *100)</f>
        <v>107.31250000000001</v>
      </c>
      <c r="P3104" s="6">
        <f>IF(L3104 = 0, 0, E3104/L3104)</f>
        <v>89.895287958115176</v>
      </c>
      <c r="Q3104" t="str">
        <f>MID(N3104,1,FIND("/",N3104,1)-1)</f>
        <v>music</v>
      </c>
      <c r="R3104" t="str">
        <f>MID(N3104,FIND("/",N3104,1)+1,LEN(N3104))</f>
        <v>indie rock</v>
      </c>
      <c r="S3104" s="10">
        <f>(((J3104/60)/60)/24)+DATE(1970,1,1)+(-5/24)</f>
        <v>41134.967361111107</v>
      </c>
      <c r="T3104" s="10">
        <f>(((I3104/60)/60)/24)+DATE(1970,1,1)+(-5/24)</f>
        <v>41161.954861111109</v>
      </c>
    </row>
    <row r="3105" spans="1:20" ht="28.8" hidden="1" x14ac:dyDescent="0.3">
      <c r="A3105">
        <v>1975</v>
      </c>
      <c r="B3105" s="3" t="s">
        <v>1975</v>
      </c>
      <c r="C3105" s="3" t="s">
        <v>6084</v>
      </c>
      <c r="D3105">
        <v>16000</v>
      </c>
      <c r="E3105">
        <v>33393.339999999997</v>
      </c>
      <c r="F3105" t="s">
        <v>8218</v>
      </c>
      <c r="G3105" t="s">
        <v>8223</v>
      </c>
      <c r="H3105" t="s">
        <v>8245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8294</v>
      </c>
      <c r="O3105" s="5">
        <f>((E3105/D3105) *100)</f>
        <v>208.70837499999996</v>
      </c>
      <c r="P3105" s="6">
        <f>IF(L3105 = 0, 0, E3105/L3105)</f>
        <v>131.98948616600788</v>
      </c>
      <c r="Q3105" t="str">
        <f>MID(N3105,1,FIND("/",N3105,1)-1)</f>
        <v>technology</v>
      </c>
      <c r="R3105" t="str">
        <f>MID(N3105,FIND("/",N3105,1)+1,LEN(N3105))</f>
        <v>hardware</v>
      </c>
      <c r="S3105" s="10">
        <f>(((J3105/60)/60)/24)+DATE(1970,1,1)+(-5/24)</f>
        <v>41313.54688657407</v>
      </c>
      <c r="T3105" s="10">
        <f>(((I3105/60)/60)/24)+DATE(1970,1,1)+(-5/24)</f>
        <v>41343.54688657407</v>
      </c>
    </row>
    <row r="3106" spans="1:20" ht="43.2" hidden="1" x14ac:dyDescent="0.3">
      <c r="A3106">
        <v>1510</v>
      </c>
      <c r="B3106" s="3" t="s">
        <v>1510</v>
      </c>
      <c r="C3106" s="3" t="s">
        <v>5619</v>
      </c>
      <c r="D3106">
        <v>16000</v>
      </c>
      <c r="E3106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8284</v>
      </c>
      <c r="O3106" s="5">
        <f>((E3106/D3106) *100)</f>
        <v>101.03500000000001</v>
      </c>
      <c r="P3106" s="6">
        <f>IF(L3106 = 0, 0, E3106/L3106)</f>
        <v>39.91506172839506</v>
      </c>
      <c r="Q3106" t="str">
        <f>MID(N3106,1,FIND("/",N3106,1)-1)</f>
        <v>photography</v>
      </c>
      <c r="R3106" t="str">
        <f>MID(N3106,FIND("/",N3106,1)+1,LEN(N3106))</f>
        <v>photobooks</v>
      </c>
      <c r="S3106" s="10">
        <f>(((J3106/60)/60)/24)+DATE(1970,1,1)+(-5/24)</f>
        <v>41809.176828703698</v>
      </c>
      <c r="T3106" s="10">
        <f>(((I3106/60)/60)/24)+DATE(1970,1,1)+(-5/24)</f>
        <v>41839.176828703698</v>
      </c>
    </row>
    <row r="3107" spans="1:20" hidden="1" x14ac:dyDescent="0.3">
      <c r="A3107">
        <v>1152</v>
      </c>
      <c r="B3107" s="3" t="s">
        <v>1152</v>
      </c>
      <c r="C3107" s="3" t="s">
        <v>5261</v>
      </c>
      <c r="D3107">
        <v>16000</v>
      </c>
      <c r="E3107">
        <v>911</v>
      </c>
      <c r="F3107" t="s">
        <v>8220</v>
      </c>
      <c r="G3107" t="s">
        <v>8223</v>
      </c>
      <c r="H3107" t="s">
        <v>8245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8283</v>
      </c>
      <c r="O3107" s="5">
        <f>((E3107/D3107) *100)</f>
        <v>5.6937500000000005</v>
      </c>
      <c r="P3107" s="6">
        <f>IF(L3107 = 0, 0, E3107/L3107)</f>
        <v>60.733333333333334</v>
      </c>
      <c r="Q3107" t="str">
        <f>MID(N3107,1,FIND("/",N3107,1)-1)</f>
        <v>food</v>
      </c>
      <c r="R3107" t="str">
        <f>MID(N3107,FIND("/",N3107,1)+1,LEN(N3107))</f>
        <v>food trucks</v>
      </c>
      <c r="S3107" s="10">
        <f>(((J3107/60)/60)/24)+DATE(1970,1,1)+(-5/24)</f>
        <v>42109.501296296294</v>
      </c>
      <c r="T3107" s="10">
        <f>(((I3107/60)/60)/24)+DATE(1970,1,1)+(-5/24)</f>
        <v>42139.501296296294</v>
      </c>
    </row>
    <row r="3108" spans="1:20" ht="57.6" hidden="1" x14ac:dyDescent="0.3">
      <c r="A3108">
        <v>2389</v>
      </c>
      <c r="B3108" s="3" t="s">
        <v>2389</v>
      </c>
      <c r="C3108" s="3" t="s">
        <v>6498</v>
      </c>
      <c r="D3108">
        <v>16000</v>
      </c>
      <c r="E3108">
        <v>30</v>
      </c>
      <c r="F3108" t="s">
        <v>8219</v>
      </c>
      <c r="G3108" t="s">
        <v>8229</v>
      </c>
      <c r="H3108" t="s">
        <v>8248</v>
      </c>
      <c r="I3108">
        <v>1437861540</v>
      </c>
      <c r="J3108">
        <v>1435160452</v>
      </c>
      <c r="K3108" t="b">
        <v>0</v>
      </c>
      <c r="L3108">
        <v>1</v>
      </c>
      <c r="M3108" t="b">
        <v>0</v>
      </c>
      <c r="N3108" t="s">
        <v>8271</v>
      </c>
      <c r="O3108" s="5">
        <f>((E3108/D3108) *100)</f>
        <v>0.1875</v>
      </c>
      <c r="P3108" s="6">
        <f>IF(L3108 = 0, 0, E3108/L3108)</f>
        <v>30</v>
      </c>
      <c r="Q3108" t="str">
        <f>MID(N3108,1,FIND("/",N3108,1)-1)</f>
        <v>technology</v>
      </c>
      <c r="R3108" t="str">
        <f>MID(N3108,FIND("/",N3108,1)+1,LEN(N3108))</f>
        <v>web</v>
      </c>
      <c r="S3108" s="10">
        <f>(((J3108/60)/60)/24)+DATE(1970,1,1)+(-5/24)</f>
        <v>42179.445046296292</v>
      </c>
      <c r="T3108" s="10">
        <f>(((I3108/60)/60)/24)+DATE(1970,1,1)+(-5/24)</f>
        <v>42210.707638888889</v>
      </c>
    </row>
    <row r="3109" spans="1:20" ht="43.2" hidden="1" x14ac:dyDescent="0.3">
      <c r="A3109">
        <v>1466</v>
      </c>
      <c r="B3109" s="3" t="s">
        <v>1466</v>
      </c>
      <c r="C3109" s="3" t="s">
        <v>5575</v>
      </c>
      <c r="D3109">
        <v>16000</v>
      </c>
      <c r="E3109">
        <v>17260.37</v>
      </c>
      <c r="F3109" t="s">
        <v>8218</v>
      </c>
      <c r="G3109" t="s">
        <v>8223</v>
      </c>
      <c r="H3109" t="s">
        <v>8245</v>
      </c>
      <c r="I3109">
        <v>1452574800</v>
      </c>
      <c r="J3109">
        <v>1449029266</v>
      </c>
      <c r="K3109" t="b">
        <v>1</v>
      </c>
      <c r="L3109">
        <v>248</v>
      </c>
      <c r="M3109" t="b">
        <v>1</v>
      </c>
      <c r="N3109" t="s">
        <v>8287</v>
      </c>
      <c r="O3109" s="5">
        <f>((E3109/D3109) *100)</f>
        <v>107.87731249999999</v>
      </c>
      <c r="P3109" s="6">
        <f>IF(L3109 = 0, 0, E3109/L3109)</f>
        <v>69.598266129032254</v>
      </c>
      <c r="Q3109" t="str">
        <f>MID(N3109,1,FIND("/",N3109,1)-1)</f>
        <v>publishing</v>
      </c>
      <c r="R3109" t="str">
        <f>MID(N3109,FIND("/",N3109,1)+1,LEN(N3109))</f>
        <v>radio &amp; podcasts</v>
      </c>
      <c r="S3109" s="10">
        <f>(((J3109/60)/60)/24)+DATE(1970,1,1)+(-5/24)</f>
        <v>42339.963726851849</v>
      </c>
      <c r="T3109" s="10">
        <f>(((I3109/60)/60)/24)+DATE(1970,1,1)+(-5/24)</f>
        <v>42380.999999999993</v>
      </c>
    </row>
    <row r="3110" spans="1:20" ht="43.2" hidden="1" x14ac:dyDescent="0.3">
      <c r="A3110">
        <v>1798</v>
      </c>
      <c r="B3110" s="3" t="s">
        <v>1798</v>
      </c>
      <c r="C3110" s="3" t="s">
        <v>5907</v>
      </c>
      <c r="D3110">
        <v>16000</v>
      </c>
      <c r="E3110">
        <v>2182</v>
      </c>
      <c r="F3110" t="s">
        <v>8220</v>
      </c>
      <c r="G3110" t="s">
        <v>8223</v>
      </c>
      <c r="H3110" t="s">
        <v>8245</v>
      </c>
      <c r="I3110">
        <v>1454572233</v>
      </c>
      <c r="J3110">
        <v>1449388233</v>
      </c>
      <c r="K3110" t="b">
        <v>1</v>
      </c>
      <c r="L3110">
        <v>37</v>
      </c>
      <c r="M3110" t="b">
        <v>0</v>
      </c>
      <c r="N3110" t="s">
        <v>8284</v>
      </c>
      <c r="O3110" s="5">
        <f>((E3110/D3110) *100)</f>
        <v>13.637499999999999</v>
      </c>
      <c r="P3110" s="6">
        <f>IF(L3110 = 0, 0, E3110/L3110)</f>
        <v>58.972972972972975</v>
      </c>
      <c r="Q3110" t="str">
        <f>MID(N3110,1,FIND("/",N3110,1)-1)</f>
        <v>photography</v>
      </c>
      <c r="R3110" t="str">
        <f>MID(N3110,FIND("/",N3110,1)+1,LEN(N3110))</f>
        <v>photobooks</v>
      </c>
      <c r="S3110" s="10">
        <f>(((J3110/60)/60)/24)+DATE(1970,1,1)+(-5/24)</f>
        <v>42344.118437499994</v>
      </c>
      <c r="T3110" s="10">
        <f>(((I3110/60)/60)/24)+DATE(1970,1,1)+(-5/24)</f>
        <v>42404.118437499994</v>
      </c>
    </row>
    <row r="3111" spans="1:20" ht="57.6" hidden="1" x14ac:dyDescent="0.3">
      <c r="A3111">
        <v>1505</v>
      </c>
      <c r="B3111" s="3" t="s">
        <v>1505</v>
      </c>
      <c r="C3111" s="3" t="s">
        <v>5614</v>
      </c>
      <c r="D3111">
        <v>16000</v>
      </c>
      <c r="E3111">
        <v>16573</v>
      </c>
      <c r="F3111" t="s">
        <v>8218</v>
      </c>
      <c r="G3111" t="s">
        <v>8235</v>
      </c>
      <c r="H3111" t="s">
        <v>8248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8284</v>
      </c>
      <c r="O3111" s="5">
        <f>((E3111/D3111) *100)</f>
        <v>103.58125</v>
      </c>
      <c r="P3111" s="6">
        <f>IF(L3111 = 0, 0, E3111/L3111)</f>
        <v>48.037681159420288</v>
      </c>
      <c r="Q3111" t="str">
        <f>MID(N3111,1,FIND("/",N3111,1)-1)</f>
        <v>photography</v>
      </c>
      <c r="R3111" t="str">
        <f>MID(N3111,FIND("/",N3111,1)+1,LEN(N3111))</f>
        <v>photobooks</v>
      </c>
      <c r="S3111" s="10">
        <f>(((J3111/60)/60)/24)+DATE(1970,1,1)+(-5/24)</f>
        <v>42414.234988425924</v>
      </c>
      <c r="T3111" s="10">
        <f>(((I3111/60)/60)/24)+DATE(1970,1,1)+(-5/24)</f>
        <v>42451.625694444439</v>
      </c>
    </row>
    <row r="3112" spans="1:20" ht="57.6" hidden="1" x14ac:dyDescent="0.3">
      <c r="A3112">
        <v>3102</v>
      </c>
      <c r="B3112" s="3" t="s">
        <v>3101</v>
      </c>
      <c r="C3112" s="3" t="s">
        <v>7211</v>
      </c>
      <c r="D3112">
        <v>16000</v>
      </c>
      <c r="E3112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8302</v>
      </c>
      <c r="O3112" s="5">
        <f>((E3112/D3112) *100)</f>
        <v>39.112499999999997</v>
      </c>
      <c r="P3112" s="6">
        <f>IF(L3112 = 0, 0, E3112/L3112)</f>
        <v>69.533333333333331</v>
      </c>
      <c r="Q3112" t="str">
        <f>MID(N3112,1,FIND("/",N3112,1)-1)</f>
        <v>theater</v>
      </c>
      <c r="R3112" t="str">
        <f>MID(N3112,FIND("/",N3112,1)+1,LEN(N3112))</f>
        <v>spaces</v>
      </c>
      <c r="S3112" s="10">
        <f>(((J3112/60)/60)/24)+DATE(1970,1,1)+(-5/24)</f>
        <v>42555.132152777776</v>
      </c>
      <c r="T3112" s="10">
        <f>(((I3112/60)/60)/24)+DATE(1970,1,1)+(-5/24)</f>
        <v>42605.132152777776</v>
      </c>
    </row>
    <row r="3113" spans="1:20" ht="43.2" hidden="1" x14ac:dyDescent="0.3">
      <c r="A3113">
        <v>1203</v>
      </c>
      <c r="B3113" s="3" t="s">
        <v>1203</v>
      </c>
      <c r="C3113" s="3" t="s">
        <v>5312</v>
      </c>
      <c r="D3113">
        <v>16300</v>
      </c>
      <c r="E3113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8284</v>
      </c>
      <c r="O3113" s="5">
        <f>((E3113/D3113) *100)</f>
        <v>102.45398773006136</v>
      </c>
      <c r="P3113" s="6">
        <f>IF(L3113 = 0, 0, E3113/L3113)</f>
        <v>165.34653465346534</v>
      </c>
      <c r="Q3113" t="str">
        <f>MID(N3113,1,FIND("/",N3113,1)-1)</f>
        <v>photography</v>
      </c>
      <c r="R3113" t="str">
        <f>MID(N3113,FIND("/",N3113,1)+1,LEN(N3113))</f>
        <v>photobooks</v>
      </c>
      <c r="S3113" s="10">
        <f>(((J3113/60)/60)/24)+DATE(1970,1,1)+(-5/24)</f>
        <v>42125.4065625</v>
      </c>
      <c r="T3113" s="10">
        <f>(((I3113/60)/60)/24)+DATE(1970,1,1)+(-5/24)</f>
        <v>42155.4065625</v>
      </c>
    </row>
    <row r="3114" spans="1:20" ht="28.8" hidden="1" x14ac:dyDescent="0.3">
      <c r="A3114">
        <v>1219</v>
      </c>
      <c r="B3114" s="3" t="s">
        <v>1219</v>
      </c>
      <c r="C3114" s="3" t="s">
        <v>5328</v>
      </c>
      <c r="D3114">
        <v>16350</v>
      </c>
      <c r="E311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8284</v>
      </c>
      <c r="O3114" s="5">
        <f>((E3114/D3114) *100)</f>
        <v>159.16819571865443</v>
      </c>
      <c r="P3114" s="6">
        <f>IF(L3114 = 0, 0, E3114/L3114)</f>
        <v>102.86166007905139</v>
      </c>
      <c r="Q3114" t="str">
        <f>MID(N3114,1,FIND("/",N3114,1)-1)</f>
        <v>photography</v>
      </c>
      <c r="R3114" t="str">
        <f>MID(N3114,FIND("/",N3114,1)+1,LEN(N3114))</f>
        <v>photobooks</v>
      </c>
      <c r="S3114" s="10">
        <f>(((J3114/60)/60)/24)+DATE(1970,1,1)+(-5/24)</f>
        <v>42633.253622685181</v>
      </c>
      <c r="T3114" s="10">
        <f>(((I3114/60)/60)/24)+DATE(1970,1,1)+(-5/24)</f>
        <v>42663.253622685181</v>
      </c>
    </row>
    <row r="3115" spans="1:20" ht="28.8" hidden="1" x14ac:dyDescent="0.3">
      <c r="A3115">
        <v>1702</v>
      </c>
      <c r="B3115" s="3" t="s">
        <v>1702</v>
      </c>
      <c r="C3115" s="3" t="s">
        <v>5811</v>
      </c>
      <c r="D3115">
        <v>16500</v>
      </c>
      <c r="E3115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8292</v>
      </c>
      <c r="O3115" s="5">
        <f>((E3115/D3115) *100)</f>
        <v>6.0606060606060606E-3</v>
      </c>
      <c r="P3115" s="6">
        <f>IF(L3115 = 0, 0, E3115/L3115)</f>
        <v>1</v>
      </c>
      <c r="Q3115" t="str">
        <f>MID(N3115,1,FIND("/",N3115,1)-1)</f>
        <v>music</v>
      </c>
      <c r="R3115" t="str">
        <f>MID(N3115,FIND("/",N3115,1)+1,LEN(N3115))</f>
        <v>faith</v>
      </c>
      <c r="S3115" s="10">
        <f>(((J3115/60)/60)/24)+DATE(1970,1,1)+(-5/24)</f>
        <v>42063.661458333336</v>
      </c>
      <c r="T3115" s="10">
        <f>(((I3115/60)/60)/24)+DATE(1970,1,1)+(-5/24)</f>
        <v>42093.619791666664</v>
      </c>
    </row>
    <row r="3116" spans="1:20" ht="28.8" hidden="1" x14ac:dyDescent="0.3">
      <c r="A3116">
        <v>2705</v>
      </c>
      <c r="B3116" s="3" t="s">
        <v>2704</v>
      </c>
      <c r="C3116" s="3" t="s">
        <v>6814</v>
      </c>
      <c r="D3116">
        <v>16500</v>
      </c>
      <c r="E3116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8302</v>
      </c>
      <c r="O3116" s="5">
        <f>((E3116/D3116) *100)</f>
        <v>10.539393939393939</v>
      </c>
      <c r="P3116" s="6">
        <f>IF(L3116 = 0, 0, E3116/L3116)</f>
        <v>217.375</v>
      </c>
      <c r="Q3116" t="str">
        <f>MID(N3116,1,FIND("/",N3116,1)-1)</f>
        <v>theater</v>
      </c>
      <c r="R3116" t="str">
        <f>MID(N3116,FIND("/",N3116,1)+1,LEN(N3116))</f>
        <v>spaces</v>
      </c>
      <c r="S3116" s="10">
        <f>(((J3116/60)/60)/24)+DATE(1970,1,1)+(-5/24)</f>
        <v>42773.70784722222</v>
      </c>
      <c r="T3116" s="10">
        <f>(((I3116/60)/60)/24)+DATE(1970,1,1)+(-5/24)</f>
        <v>42818.666180555556</v>
      </c>
    </row>
    <row r="3117" spans="1:20" ht="28.8" hidden="1" x14ac:dyDescent="0.3">
      <c r="A3117">
        <v>1207</v>
      </c>
      <c r="B3117" s="3" t="s">
        <v>1207</v>
      </c>
      <c r="C3117" s="3" t="s">
        <v>5316</v>
      </c>
      <c r="D3117">
        <v>16700</v>
      </c>
      <c r="E311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8284</v>
      </c>
      <c r="O3117" s="5">
        <f>((E3117/D3117) *100)</f>
        <v>104.16766467065868</v>
      </c>
      <c r="P3117" s="6">
        <f>IF(L3117 = 0, 0, E3117/L3117)</f>
        <v>123.37588652482269</v>
      </c>
      <c r="Q3117" t="str">
        <f>MID(N3117,1,FIND("/",N3117,1)-1)</f>
        <v>photography</v>
      </c>
      <c r="R3117" t="str">
        <f>MID(N3117,FIND("/",N3117,1)+1,LEN(N3117))</f>
        <v>photobooks</v>
      </c>
      <c r="S3117" s="10">
        <f>(((J3117/60)/60)/24)+DATE(1970,1,1)+(-5/24)</f>
        <v>42430.221909722219</v>
      </c>
      <c r="T3117" s="10">
        <f>(((I3117/60)/60)/24)+DATE(1970,1,1)+(-5/24)</f>
        <v>42460.208333333336</v>
      </c>
    </row>
    <row r="3118" spans="1:20" ht="43.2" hidden="1" x14ac:dyDescent="0.3">
      <c r="A3118">
        <v>2420</v>
      </c>
      <c r="B3118" s="3" t="s">
        <v>2420</v>
      </c>
      <c r="C3118" s="3" t="s">
        <v>6529</v>
      </c>
      <c r="D3118">
        <v>16870</v>
      </c>
      <c r="E311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8283</v>
      </c>
      <c r="O3118" s="5">
        <f>((E3118/D3118) *100)</f>
        <v>14.825133372851216</v>
      </c>
      <c r="P3118" s="6">
        <f>IF(L3118 = 0, 0, E3118/L3118)</f>
        <v>69.472222222222229</v>
      </c>
      <c r="Q3118" t="str">
        <f>MID(N3118,1,FIND("/",N3118,1)-1)</f>
        <v>food</v>
      </c>
      <c r="R3118" t="str">
        <f>MID(N3118,FIND("/",N3118,1)+1,LEN(N3118))</f>
        <v>food trucks</v>
      </c>
      <c r="S3118" s="10">
        <f>(((J3118/60)/60)/24)+DATE(1970,1,1)+(-5/24)</f>
        <v>41892.820543981477</v>
      </c>
      <c r="T3118" s="10">
        <f>(((I3118/60)/60)/24)+DATE(1970,1,1)+(-5/24)</f>
        <v>41952.862210648142</v>
      </c>
    </row>
    <row r="3119" spans="1:20" ht="57.6" hidden="1" x14ac:dyDescent="0.3">
      <c r="A3119">
        <v>313</v>
      </c>
      <c r="B3119" s="3" t="s">
        <v>313</v>
      </c>
      <c r="C3119" s="3" t="s">
        <v>4422</v>
      </c>
      <c r="D3119">
        <v>17000</v>
      </c>
      <c r="E3119">
        <v>17805</v>
      </c>
      <c r="F3119" t="s">
        <v>8218</v>
      </c>
      <c r="G3119" t="s">
        <v>8223</v>
      </c>
      <c r="H3119" t="s">
        <v>8245</v>
      </c>
      <c r="I3119">
        <v>1281542340</v>
      </c>
      <c r="J3119">
        <v>1277702894</v>
      </c>
      <c r="K3119" t="b">
        <v>1</v>
      </c>
      <c r="L3119">
        <v>222</v>
      </c>
      <c r="M3119" t="b">
        <v>1</v>
      </c>
      <c r="N3119" t="s">
        <v>8268</v>
      </c>
      <c r="O3119" s="5">
        <f>((E3119/D3119) *100)</f>
        <v>104.73529411764706</v>
      </c>
      <c r="P3119" s="6">
        <f>IF(L3119 = 0, 0, E3119/L3119)</f>
        <v>80.202702702702709</v>
      </c>
      <c r="Q3119" t="str">
        <f>MID(N3119,1,FIND("/",N3119,1)-1)</f>
        <v>film &amp; video</v>
      </c>
      <c r="R3119" t="str">
        <f>MID(N3119,FIND("/",N3119,1)+1,LEN(N3119))</f>
        <v>documentary</v>
      </c>
      <c r="S3119" s="10">
        <f>(((J3119/60)/60)/24)+DATE(1970,1,1)+(-5/24)</f>
        <v>40357.019606481481</v>
      </c>
      <c r="T3119" s="10">
        <f>(((I3119/60)/60)/24)+DATE(1970,1,1)+(-5/24)</f>
        <v>40401.457638888889</v>
      </c>
    </row>
    <row r="3120" spans="1:20" hidden="1" x14ac:dyDescent="0.3">
      <c r="A3120">
        <v>442</v>
      </c>
      <c r="B3120" s="3" t="s">
        <v>442</v>
      </c>
      <c r="C3120" s="3" t="s">
        <v>4551</v>
      </c>
      <c r="D3120">
        <v>17000</v>
      </c>
      <c r="E3120">
        <v>6691</v>
      </c>
      <c r="F3120" t="s">
        <v>8220</v>
      </c>
      <c r="G3120" t="s">
        <v>8223</v>
      </c>
      <c r="H3120" t="s">
        <v>8245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8269</v>
      </c>
      <c r="O3120" s="5">
        <f>((E3120/D3120) *100)</f>
        <v>39.358823529411765</v>
      </c>
      <c r="P3120" s="6">
        <f>IF(L3120 = 0, 0, E3120/L3120)</f>
        <v>393.58823529411762</v>
      </c>
      <c r="Q3120" t="str">
        <f>MID(N3120,1,FIND("/",N3120,1)-1)</f>
        <v>film &amp; video</v>
      </c>
      <c r="R3120" t="str">
        <f>MID(N3120,FIND("/",N3120,1)+1,LEN(N3120))</f>
        <v>animation</v>
      </c>
      <c r="S3120" s="10">
        <f>(((J3120/60)/60)/24)+DATE(1970,1,1)+(-5/24)</f>
        <v>42024.680358796293</v>
      </c>
      <c r="T3120" s="10">
        <f>(((I3120/60)/60)/24)+DATE(1970,1,1)+(-5/24)</f>
        <v>42054.680358796293</v>
      </c>
    </row>
    <row r="3121" spans="1:20" ht="43.2" hidden="1" x14ac:dyDescent="0.3">
      <c r="A3121">
        <v>1431</v>
      </c>
      <c r="B3121" s="3" t="s">
        <v>1431</v>
      </c>
      <c r="C3121" s="3" t="s">
        <v>5540</v>
      </c>
      <c r="D3121">
        <v>17000</v>
      </c>
      <c r="E3121">
        <v>5431</v>
      </c>
      <c r="F3121" t="s">
        <v>8220</v>
      </c>
      <c r="G3121" t="s">
        <v>8223</v>
      </c>
      <c r="H3121" t="s">
        <v>8245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8286</v>
      </c>
      <c r="O3121" s="5">
        <f>((E3121/D3121) *100)</f>
        <v>31.94705882352941</v>
      </c>
      <c r="P3121" s="6">
        <f>IF(L3121 = 0, 0, E3121/L3121)</f>
        <v>115.55319148936171</v>
      </c>
      <c r="Q3121" t="str">
        <f>MID(N3121,1,FIND("/",N3121,1)-1)</f>
        <v>publishing</v>
      </c>
      <c r="R3121" t="str">
        <f>MID(N3121,FIND("/",N3121,1)+1,LEN(N3121))</f>
        <v>translations</v>
      </c>
      <c r="S3121" s="10">
        <f>(((J3121/60)/60)/24)+DATE(1970,1,1)+(-5/24)</f>
        <v>42304.002499999995</v>
      </c>
      <c r="T3121" s="10">
        <f>(((I3121/60)/60)/24)+DATE(1970,1,1)+(-5/24)</f>
        <v>42334.044166666667</v>
      </c>
    </row>
    <row r="3122" spans="1:20" ht="43.2" hidden="1" x14ac:dyDescent="0.3">
      <c r="A3122">
        <v>1801</v>
      </c>
      <c r="B3122" s="3" t="s">
        <v>1801</v>
      </c>
      <c r="C3122" s="3" t="s">
        <v>5910</v>
      </c>
      <c r="D3122">
        <v>17000</v>
      </c>
      <c r="E3122">
        <v>2355</v>
      </c>
      <c r="F3122" t="s">
        <v>8220</v>
      </c>
      <c r="G3122" t="s">
        <v>8224</v>
      </c>
      <c r="H3122" t="s">
        <v>8246</v>
      </c>
      <c r="I3122">
        <v>1450181400</v>
      </c>
      <c r="J3122">
        <v>1447429868</v>
      </c>
      <c r="K3122" t="b">
        <v>1</v>
      </c>
      <c r="L3122">
        <v>37</v>
      </c>
      <c r="M3122" t="b">
        <v>0</v>
      </c>
      <c r="N3122" t="s">
        <v>8284</v>
      </c>
      <c r="O3122" s="5">
        <f>((E3122/D3122) *100)</f>
        <v>13.852941176470587</v>
      </c>
      <c r="P3122" s="6">
        <f>IF(L3122 = 0, 0, E3122/L3122)</f>
        <v>63.648648648648646</v>
      </c>
      <c r="Q3122" t="str">
        <f>MID(N3122,1,FIND("/",N3122,1)-1)</f>
        <v>photography</v>
      </c>
      <c r="R3122" t="str">
        <f>MID(N3122,FIND("/",N3122,1)+1,LEN(N3122))</f>
        <v>photobooks</v>
      </c>
      <c r="S3122" s="10">
        <f>(((J3122/60)/60)/24)+DATE(1970,1,1)+(-5/24)</f>
        <v>42321.452175925922</v>
      </c>
      <c r="T3122" s="10">
        <f>(((I3122/60)/60)/24)+DATE(1970,1,1)+(-5/24)</f>
        <v>42353.298611111109</v>
      </c>
    </row>
    <row r="3123" spans="1:20" ht="28.8" hidden="1" x14ac:dyDescent="0.3">
      <c r="A3123">
        <v>165</v>
      </c>
      <c r="B3123" s="3" t="s">
        <v>166</v>
      </c>
      <c r="C3123" s="3" t="s">
        <v>4274</v>
      </c>
      <c r="D3123">
        <v>17000</v>
      </c>
      <c r="E3123">
        <v>0</v>
      </c>
      <c r="F3123" t="s">
        <v>8220</v>
      </c>
      <c r="G3123" t="s">
        <v>8224</v>
      </c>
      <c r="H3123" t="s">
        <v>8246</v>
      </c>
      <c r="I3123">
        <v>1452613724</v>
      </c>
      <c r="J3123">
        <v>1450021724</v>
      </c>
      <c r="K3123" t="b">
        <v>0</v>
      </c>
      <c r="L3123">
        <v>0</v>
      </c>
      <c r="M3123" t="b">
        <v>0</v>
      </c>
      <c r="N3123" t="s">
        <v>8267</v>
      </c>
      <c r="O3123" s="5">
        <f>((E3123/D3123) *100)</f>
        <v>0</v>
      </c>
      <c r="P3123" s="6">
        <f>IF(L3123 = 0, 0, E3123/L3123)</f>
        <v>0</v>
      </c>
      <c r="Q3123" t="str">
        <f>MID(N3123,1,FIND("/",N3123,1)-1)</f>
        <v>film &amp; video</v>
      </c>
      <c r="R3123" t="str">
        <f>MID(N3123,FIND("/",N3123,1)+1,LEN(N3123))</f>
        <v>drama</v>
      </c>
      <c r="S3123" s="10">
        <f>(((J3123/60)/60)/24)+DATE(1970,1,1)+(-5/24)</f>
        <v>42351.450509259252</v>
      </c>
      <c r="T3123" s="10">
        <f>(((I3123/60)/60)/24)+DATE(1970,1,1)+(-5/24)</f>
        <v>42381.450509259252</v>
      </c>
    </row>
    <row r="3124" spans="1:20" ht="43.2" hidden="1" x14ac:dyDescent="0.3">
      <c r="A3124">
        <v>4048</v>
      </c>
      <c r="B3124" s="3" t="s">
        <v>4043</v>
      </c>
      <c r="C3124" s="3" t="s">
        <v>8151</v>
      </c>
      <c r="D3124">
        <v>17000</v>
      </c>
      <c r="E3124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8270</v>
      </c>
      <c r="O3124" s="5">
        <f>((E3124/D3124) *100)</f>
        <v>17.652941176470588</v>
      </c>
      <c r="P3124" s="6">
        <f>IF(L3124 = 0, 0, E3124/L3124)</f>
        <v>32.978021978021978</v>
      </c>
      <c r="Q3124" t="str">
        <f>MID(N3124,1,FIND("/",N3124,1)-1)</f>
        <v>theater</v>
      </c>
      <c r="R3124" t="str">
        <f>MID(N3124,FIND("/",N3124,1)+1,LEN(N3124))</f>
        <v>plays</v>
      </c>
      <c r="S3124" s="10">
        <f>(((J3124/60)/60)/24)+DATE(1970,1,1)+(-5/24)</f>
        <v>42436.300775462958</v>
      </c>
      <c r="T3124" s="10">
        <f>(((I3124/60)/60)/24)+DATE(1970,1,1)+(-5/24)</f>
        <v>42471.259108796294</v>
      </c>
    </row>
    <row r="3125" spans="1:20" ht="43.2" hidden="1" x14ac:dyDescent="0.3">
      <c r="A3125">
        <v>1516</v>
      </c>
      <c r="B3125" s="3" t="s">
        <v>1516</v>
      </c>
      <c r="C3125" s="3" t="s">
        <v>5625</v>
      </c>
      <c r="D3125">
        <v>17000</v>
      </c>
      <c r="E3125">
        <v>18472</v>
      </c>
      <c r="F3125" t="s">
        <v>8218</v>
      </c>
      <c r="G3125" t="s">
        <v>8223</v>
      </c>
      <c r="H3125" t="s">
        <v>8245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8284</v>
      </c>
      <c r="O3125" s="5">
        <f>((E3125/D3125) *100)</f>
        <v>108.65882352941176</v>
      </c>
      <c r="P3125" s="6">
        <f>IF(L3125 = 0, 0, E3125/L3125)</f>
        <v>159.24137931034483</v>
      </c>
      <c r="Q3125" t="str">
        <f>MID(N3125,1,FIND("/",N3125,1)-1)</f>
        <v>photography</v>
      </c>
      <c r="R3125" t="str">
        <f>MID(N3125,FIND("/",N3125,1)+1,LEN(N3125))</f>
        <v>photobooks</v>
      </c>
      <c r="S3125" s="10">
        <f>(((J3125/60)/60)/24)+DATE(1970,1,1)+(-5/24)</f>
        <v>42619.258009259262</v>
      </c>
      <c r="T3125" s="10">
        <f>(((I3125/60)/60)/24)+DATE(1970,1,1)+(-5/24)</f>
        <v>42649.374999999993</v>
      </c>
    </row>
    <row r="3126" spans="1:20" ht="43.2" hidden="1" x14ac:dyDescent="0.3">
      <c r="A3126">
        <v>279</v>
      </c>
      <c r="B3126" s="3" t="s">
        <v>279</v>
      </c>
      <c r="C3126" s="3" t="s">
        <v>4388</v>
      </c>
      <c r="D3126">
        <v>17000</v>
      </c>
      <c r="E3126">
        <v>26744.11</v>
      </c>
      <c r="F3126" t="s">
        <v>8218</v>
      </c>
      <c r="G3126" t="s">
        <v>8223</v>
      </c>
      <c r="H3126" t="s">
        <v>8245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8268</v>
      </c>
      <c r="O3126" s="5">
        <f>((E3126/D3126) *100)</f>
        <v>157.31829411764707</v>
      </c>
      <c r="P3126" s="6">
        <f>IF(L3126 = 0, 0, E3126/L3126)</f>
        <v>87.685606557377056</v>
      </c>
      <c r="Q3126" t="str">
        <f>MID(N3126,1,FIND("/",N3126,1)-1)</f>
        <v>film &amp; video</v>
      </c>
      <c r="R3126" t="str">
        <f>MID(N3126,FIND("/",N3126,1)+1,LEN(N3126))</f>
        <v>documentary</v>
      </c>
      <c r="S3126" s="10">
        <f>(((J3126/60)/60)/24)+DATE(1970,1,1)+(-5/24)</f>
        <v>42759.035833333335</v>
      </c>
      <c r="T3126" s="10">
        <f>(((I3126/60)/60)/24)+DATE(1970,1,1)+(-5/24)</f>
        <v>42792.875694444439</v>
      </c>
    </row>
    <row r="3127" spans="1:20" ht="57.6" hidden="1" x14ac:dyDescent="0.3">
      <c r="A3127">
        <v>3631</v>
      </c>
      <c r="B3127" s="3" t="s">
        <v>3628</v>
      </c>
      <c r="C3127" s="3" t="s">
        <v>7740</v>
      </c>
      <c r="D3127">
        <v>17100</v>
      </c>
      <c r="E312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8304</v>
      </c>
      <c r="O3127" s="5">
        <f>((E3127/D3127) *100)</f>
        <v>51.023391812865491</v>
      </c>
      <c r="P3127" s="6">
        <f>IF(L3127 = 0, 0, E3127/L3127)</f>
        <v>147.88135593220338</v>
      </c>
      <c r="Q3127" t="str">
        <f>MID(N3127,1,FIND("/",N3127,1)-1)</f>
        <v>theater</v>
      </c>
      <c r="R3127" t="str">
        <f>MID(N3127,FIND("/",N3127,1)+1,LEN(N3127))</f>
        <v>musical</v>
      </c>
      <c r="S3127" s="10">
        <f>(((J3127/60)/60)/24)+DATE(1970,1,1)+(-5/24)</f>
        <v>41880.54510416666</v>
      </c>
      <c r="T3127" s="10">
        <f>(((I3127/60)/60)/24)+DATE(1970,1,1)+(-5/24)</f>
        <v>41904.957638888889</v>
      </c>
    </row>
    <row r="3128" spans="1:20" ht="43.2" hidden="1" x14ac:dyDescent="0.3">
      <c r="A3128">
        <v>821</v>
      </c>
      <c r="B3128" s="3" t="s">
        <v>821</v>
      </c>
      <c r="C3128" s="3" t="s">
        <v>4930</v>
      </c>
      <c r="D3128">
        <v>17482</v>
      </c>
      <c r="E312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8275</v>
      </c>
      <c r="O3128" s="5">
        <f>((E3128/D3128) *100)</f>
        <v>100</v>
      </c>
      <c r="P3128" s="6">
        <f>IF(L3128 = 0, 0, E3128/L3128)</f>
        <v>224.12820512820514</v>
      </c>
      <c r="Q3128" t="str">
        <f>MID(N3128,1,FIND("/",N3128,1)-1)</f>
        <v>music</v>
      </c>
      <c r="R3128" t="str">
        <f>MID(N3128,FIND("/",N3128,1)+1,LEN(N3128))</f>
        <v>rock</v>
      </c>
      <c r="S3128" s="10">
        <f>(((J3128/60)/60)/24)+DATE(1970,1,1)+(-5/24)</f>
        <v>42093.71371527778</v>
      </c>
      <c r="T3128" s="10">
        <f>(((I3128/60)/60)/24)+DATE(1970,1,1)+(-5/24)</f>
        <v>42127.959027777775</v>
      </c>
    </row>
    <row r="3129" spans="1:20" ht="43.2" hidden="1" x14ac:dyDescent="0.3">
      <c r="A3129">
        <v>770</v>
      </c>
      <c r="B3129" s="3" t="s">
        <v>770</v>
      </c>
      <c r="C3129" s="3" t="s">
        <v>4879</v>
      </c>
      <c r="D3129">
        <v>17500</v>
      </c>
      <c r="E3129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8274</v>
      </c>
      <c r="O3129" s="5">
        <f>((E3129/D3129) *100)</f>
        <v>0</v>
      </c>
      <c r="P3129" s="6">
        <f>IF(L3129 = 0, 0, E3129/L3129)</f>
        <v>0</v>
      </c>
      <c r="Q3129" t="str">
        <f>MID(N3129,1,FIND("/",N3129,1)-1)</f>
        <v>publishing</v>
      </c>
      <c r="R3129" t="str">
        <f>MID(N3129,FIND("/",N3129,1)+1,LEN(N3129))</f>
        <v>fiction</v>
      </c>
      <c r="S3129" s="10">
        <f>(((J3129/60)/60)/24)+DATE(1970,1,1)+(-5/24)</f>
        <v>41289.791307870371</v>
      </c>
      <c r="T3129" s="10">
        <f>(((I3129/60)/60)/24)+DATE(1970,1,1)+(-5/24)</f>
        <v>41329.791307870371</v>
      </c>
    </row>
    <row r="3130" spans="1:20" ht="43.2" hidden="1" x14ac:dyDescent="0.3">
      <c r="A3130">
        <v>1803</v>
      </c>
      <c r="B3130" s="3" t="s">
        <v>1803</v>
      </c>
      <c r="C3130" s="3" t="s">
        <v>5912</v>
      </c>
      <c r="D3130">
        <v>17500</v>
      </c>
      <c r="E3130">
        <v>5390</v>
      </c>
      <c r="F3130" t="s">
        <v>8220</v>
      </c>
      <c r="G3130" t="s">
        <v>8223</v>
      </c>
      <c r="H3130" t="s">
        <v>8245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8284</v>
      </c>
      <c r="O3130" s="5">
        <f>((E3130/D3130) *100)</f>
        <v>30.8</v>
      </c>
      <c r="P3130" s="6">
        <f>IF(L3130 = 0, 0, E3130/L3130)</f>
        <v>71.86666666666666</v>
      </c>
      <c r="Q3130" t="str">
        <f>MID(N3130,1,FIND("/",N3130,1)-1)</f>
        <v>photography</v>
      </c>
      <c r="R3130" t="str">
        <f>MID(N3130,FIND("/",N3130,1)+1,LEN(N3130))</f>
        <v>photobooks</v>
      </c>
      <c r="S3130" s="10">
        <f>(((J3130/60)/60)/24)+DATE(1970,1,1)+(-5/24)</f>
        <v>42017.863217592596</v>
      </c>
      <c r="T3130" s="10">
        <f>(((I3130/60)/60)/24)+DATE(1970,1,1)+(-5/24)</f>
        <v>42048.863217592596</v>
      </c>
    </row>
    <row r="3131" spans="1:20" ht="43.2" hidden="1" x14ac:dyDescent="0.3">
      <c r="A3131">
        <v>2664</v>
      </c>
      <c r="B3131" s="3" t="s">
        <v>2663</v>
      </c>
      <c r="C3131" s="3" t="s">
        <v>6773</v>
      </c>
      <c r="D3131">
        <v>17500</v>
      </c>
      <c r="E3131">
        <v>18100</v>
      </c>
      <c r="F3131" t="s">
        <v>8218</v>
      </c>
      <c r="G3131" t="s">
        <v>8223</v>
      </c>
      <c r="H3131" t="s">
        <v>8245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8301</v>
      </c>
      <c r="O3131" s="5">
        <f>((E3131/D3131) *100)</f>
        <v>103.42857142857143</v>
      </c>
      <c r="P3131" s="6">
        <f>IF(L3131 = 0, 0, E3131/L3131)</f>
        <v>174.03846153846155</v>
      </c>
      <c r="Q3131" t="str">
        <f>MID(N3131,1,FIND("/",N3131,1)-1)</f>
        <v>technology</v>
      </c>
      <c r="R3131" t="str">
        <f>MID(N3131,FIND("/",N3131,1)+1,LEN(N3131))</f>
        <v>makerspaces</v>
      </c>
      <c r="S3131" s="10">
        <f>(((J3131/60)/60)/24)+DATE(1970,1,1)+(-5/24)</f>
        <v>42312.817094907405</v>
      </c>
      <c r="T3131" s="10">
        <f>(((I3131/60)/60)/24)+DATE(1970,1,1)+(-5/24)</f>
        <v>42347.082638888889</v>
      </c>
    </row>
    <row r="3132" spans="1:20" ht="28.8" hidden="1" x14ac:dyDescent="0.3">
      <c r="A3132">
        <v>982</v>
      </c>
      <c r="B3132" s="3" t="s">
        <v>982</v>
      </c>
      <c r="C3132" s="3" t="s">
        <v>5091</v>
      </c>
      <c r="D3132">
        <v>17500</v>
      </c>
      <c r="E3132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8272</v>
      </c>
      <c r="O3132" s="5">
        <f>((E3132/D3132) *100)</f>
        <v>1.7142857142857144E-2</v>
      </c>
      <c r="P3132" s="6">
        <f>IF(L3132 = 0, 0, E3132/L3132)</f>
        <v>1</v>
      </c>
      <c r="Q3132" t="str">
        <f>MID(N3132,1,FIND("/",N3132,1)-1)</f>
        <v>technology</v>
      </c>
      <c r="R3132" t="str">
        <f>MID(N3132,FIND("/",N3132,1)+1,LEN(N3132))</f>
        <v>wearables</v>
      </c>
      <c r="S3132" s="10">
        <f>(((J3132/60)/60)/24)+DATE(1970,1,1)+(-5/24)</f>
        <v>42615.544976851852</v>
      </c>
      <c r="T3132" s="10">
        <f>(((I3132/60)/60)/24)+DATE(1970,1,1)+(-5/24)</f>
        <v>42645.544976851852</v>
      </c>
    </row>
    <row r="3133" spans="1:20" ht="43.2" hidden="1" x14ac:dyDescent="0.3">
      <c r="A3133">
        <v>1509</v>
      </c>
      <c r="B3133" s="3" t="s">
        <v>1509</v>
      </c>
      <c r="C3133" s="3" t="s">
        <v>5618</v>
      </c>
      <c r="D3133">
        <v>17500</v>
      </c>
      <c r="E3133">
        <v>21637.22</v>
      </c>
      <c r="F3133" t="s">
        <v>8218</v>
      </c>
      <c r="G3133" t="s">
        <v>8235</v>
      </c>
      <c r="H3133" t="s">
        <v>8248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8284</v>
      </c>
      <c r="O3133" s="5">
        <f>((E3133/D3133) *100)</f>
        <v>123.64125714285714</v>
      </c>
      <c r="P3133" s="6">
        <f>IF(L3133 = 0, 0, E3133/L3133)</f>
        <v>110.39397959183674</v>
      </c>
      <c r="Q3133" t="str">
        <f>MID(N3133,1,FIND("/",N3133,1)-1)</f>
        <v>photography</v>
      </c>
      <c r="R3133" t="str">
        <f>MID(N3133,FIND("/",N3133,1)+1,LEN(N3133))</f>
        <v>photobooks</v>
      </c>
      <c r="S3133" s="10">
        <f>(((J3133/60)/60)/24)+DATE(1970,1,1)+(-5/24)</f>
        <v>42751.325057870366</v>
      </c>
      <c r="T3133" s="10">
        <f>(((I3133/60)/60)/24)+DATE(1970,1,1)+(-5/24)</f>
        <v>42780.749305555553</v>
      </c>
    </row>
    <row r="3134" spans="1:20" ht="43.2" hidden="1" x14ac:dyDescent="0.3">
      <c r="A3134">
        <v>3953</v>
      </c>
      <c r="B3134" s="3" t="s">
        <v>3949</v>
      </c>
      <c r="C3134" s="3" t="s">
        <v>8059</v>
      </c>
      <c r="D3134">
        <v>17600</v>
      </c>
      <c r="E313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8270</v>
      </c>
      <c r="O3134" s="5">
        <f>((E3134/D3134) *100)</f>
        <v>0</v>
      </c>
      <c r="P3134" s="6">
        <f>IF(L3134 = 0, 0, E3134/L3134)</f>
        <v>0</v>
      </c>
      <c r="Q3134" t="str">
        <f>MID(N3134,1,FIND("/",N3134,1)-1)</f>
        <v>theater</v>
      </c>
      <c r="R3134" t="str">
        <f>MID(N3134,FIND("/",N3134,1)+1,LEN(N3134))</f>
        <v>plays</v>
      </c>
      <c r="S3134" s="10">
        <f>(((J3134/60)/60)/24)+DATE(1970,1,1)+(-5/24)</f>
        <v>42549.840115740742</v>
      </c>
      <c r="T3134" s="10">
        <f>(((I3134/60)/60)/24)+DATE(1970,1,1)+(-5/24)</f>
        <v>42580.770138888889</v>
      </c>
    </row>
    <row r="3135" spans="1:20" ht="57.6" hidden="1" x14ac:dyDescent="0.3">
      <c r="A3135">
        <v>2091</v>
      </c>
      <c r="B3135" s="3" t="s">
        <v>2091</v>
      </c>
      <c r="C3135" s="3" t="s">
        <v>6200</v>
      </c>
      <c r="D3135">
        <v>18000</v>
      </c>
      <c r="E3135">
        <v>21684.2</v>
      </c>
      <c r="F3135" t="s">
        <v>8218</v>
      </c>
      <c r="G3135" t="s">
        <v>8223</v>
      </c>
      <c r="H3135" t="s">
        <v>8245</v>
      </c>
      <c r="I3135">
        <v>1299009600</v>
      </c>
      <c r="J3135">
        <v>1294818278</v>
      </c>
      <c r="K3135" t="b">
        <v>0</v>
      </c>
      <c r="L3135">
        <v>246</v>
      </c>
      <c r="M3135" t="b">
        <v>1</v>
      </c>
      <c r="N3135" t="s">
        <v>8278</v>
      </c>
      <c r="O3135" s="5">
        <f>((E3135/D3135) *100)</f>
        <v>120.46777777777777</v>
      </c>
      <c r="P3135" s="6">
        <f>IF(L3135 = 0, 0, E3135/L3135)</f>
        <v>88.147154471544724</v>
      </c>
      <c r="Q3135" t="str">
        <f>MID(N3135,1,FIND("/",N3135,1)-1)</f>
        <v>music</v>
      </c>
      <c r="R3135" t="str">
        <f>MID(N3135,FIND("/",N3135,1)+1,LEN(N3135))</f>
        <v>indie rock</v>
      </c>
      <c r="S3135" s="10">
        <f>(((J3135/60)/60)/24)+DATE(1970,1,1)+(-5/24)</f>
        <v>40555.114328703698</v>
      </c>
      <c r="T3135" s="10">
        <f>(((I3135/60)/60)/24)+DATE(1970,1,1)+(-5/24)</f>
        <v>40603.625</v>
      </c>
    </row>
    <row r="3136" spans="1:20" ht="28.8" hidden="1" x14ac:dyDescent="0.3">
      <c r="A3136">
        <v>283</v>
      </c>
      <c r="B3136" s="3" t="s">
        <v>283</v>
      </c>
      <c r="C3136" s="3" t="s">
        <v>4392</v>
      </c>
      <c r="D3136">
        <v>18000</v>
      </c>
      <c r="E3136">
        <v>20569.05</v>
      </c>
      <c r="F3136" t="s">
        <v>8218</v>
      </c>
      <c r="G3136" t="s">
        <v>8223</v>
      </c>
      <c r="H3136" t="s">
        <v>8245</v>
      </c>
      <c r="I3136">
        <v>1306904340</v>
      </c>
      <c r="J3136">
        <v>1305219744</v>
      </c>
      <c r="K3136" t="b">
        <v>1</v>
      </c>
      <c r="L3136">
        <v>202</v>
      </c>
      <c r="M3136" t="b">
        <v>1</v>
      </c>
      <c r="N3136" t="s">
        <v>8268</v>
      </c>
      <c r="O3136" s="5">
        <f>((E3136/D3136) *100)</f>
        <v>114.27249999999999</v>
      </c>
      <c r="P3136" s="6">
        <f>IF(L3136 = 0, 0, E3136/L3136)</f>
        <v>101.8269801980198</v>
      </c>
      <c r="Q3136" t="str">
        <f>MID(N3136,1,FIND("/",N3136,1)-1)</f>
        <v>film &amp; video</v>
      </c>
      <c r="R3136" t="str">
        <f>MID(N3136,FIND("/",N3136,1)+1,LEN(N3136))</f>
        <v>documentary</v>
      </c>
      <c r="S3136" s="10">
        <f>(((J3136/60)/60)/24)+DATE(1970,1,1)+(-5/24)</f>
        <v>40675.501666666663</v>
      </c>
      <c r="T3136" s="10">
        <f>(((I3136/60)/60)/24)+DATE(1970,1,1)+(-5/24)</f>
        <v>40694.999305555553</v>
      </c>
    </row>
    <row r="3137" spans="1:20" ht="43.2" hidden="1" x14ac:dyDescent="0.3">
      <c r="A3137">
        <v>1094</v>
      </c>
      <c r="B3137" s="3" t="s">
        <v>1094</v>
      </c>
      <c r="C3137" s="3" t="s">
        <v>5203</v>
      </c>
      <c r="D3137">
        <v>18000</v>
      </c>
      <c r="E3137">
        <v>3294.01</v>
      </c>
      <c r="F3137" t="s">
        <v>8220</v>
      </c>
      <c r="G3137" t="s">
        <v>8223</v>
      </c>
      <c r="H3137" t="s">
        <v>8245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8281</v>
      </c>
      <c r="O3137" s="5">
        <f>((E3137/D3137) *100)</f>
        <v>18.300055555555556</v>
      </c>
      <c r="P3137" s="6">
        <f>IF(L3137 = 0, 0, E3137/L3137)</f>
        <v>122.00037037037038</v>
      </c>
      <c r="Q3137" t="str">
        <f>MID(N3137,1,FIND("/",N3137,1)-1)</f>
        <v>games</v>
      </c>
      <c r="R3137" t="str">
        <f>MID(N3137,FIND("/",N3137,1)+1,LEN(N3137))</f>
        <v>video games</v>
      </c>
      <c r="S3137" s="10">
        <f>(((J3137/60)/60)/24)+DATE(1970,1,1)+(-5/24)</f>
        <v>40795.505011574067</v>
      </c>
      <c r="T3137" s="10">
        <f>(((I3137/60)/60)/24)+DATE(1970,1,1)+(-5/24)</f>
        <v>40825.505011574067</v>
      </c>
    </row>
    <row r="3138" spans="1:20" ht="43.2" hidden="1" x14ac:dyDescent="0.3">
      <c r="A3138">
        <v>309</v>
      </c>
      <c r="B3138" s="3" t="s">
        <v>309</v>
      </c>
      <c r="C3138" s="3" t="s">
        <v>4418</v>
      </c>
      <c r="D3138">
        <v>18000</v>
      </c>
      <c r="E3138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8268</v>
      </c>
      <c r="O3138" s="5">
        <f>((E3138/D3138) *100)</f>
        <v>118.94444444444446</v>
      </c>
      <c r="P3138" s="6">
        <f>IF(L3138 = 0, 0, E3138/L3138)</f>
        <v>89.957983193277315</v>
      </c>
      <c r="Q3138" t="str">
        <f>MID(N3138,1,FIND("/",N3138,1)-1)</f>
        <v>film &amp; video</v>
      </c>
      <c r="R3138" t="str">
        <f>MID(N3138,FIND("/",N3138,1)+1,LEN(N3138))</f>
        <v>documentary</v>
      </c>
      <c r="S3138" s="10">
        <f>(((J3138/60)/60)/24)+DATE(1970,1,1)+(-5/24)</f>
        <v>41134.543217592589</v>
      </c>
      <c r="T3138" s="10">
        <f>(((I3138/60)/60)/24)+DATE(1970,1,1)+(-5/24)</f>
        <v>41155.543217592589</v>
      </c>
    </row>
    <row r="3139" spans="1:20" ht="28.8" hidden="1" x14ac:dyDescent="0.3">
      <c r="A3139">
        <v>2538</v>
      </c>
      <c r="B3139" s="3" t="s">
        <v>2537</v>
      </c>
      <c r="C3139" s="3" t="s">
        <v>6647</v>
      </c>
      <c r="D3139">
        <v>18000</v>
      </c>
      <c r="E3139">
        <v>20343.169999999998</v>
      </c>
      <c r="F3139" t="s">
        <v>8218</v>
      </c>
      <c r="G3139" t="s">
        <v>8223</v>
      </c>
      <c r="H3139" t="s">
        <v>8245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8299</v>
      </c>
      <c r="O3139" s="5">
        <f>((E3139/D3139) *100)</f>
        <v>113.01761111111111</v>
      </c>
      <c r="P3139" s="6">
        <f>IF(L3139 = 0, 0, E3139/L3139)</f>
        <v>109.96308108108107</v>
      </c>
      <c r="Q3139" t="str">
        <f>MID(N3139,1,FIND("/",N3139,1)-1)</f>
        <v>music</v>
      </c>
      <c r="R3139" t="str">
        <f>MID(N3139,FIND("/",N3139,1)+1,LEN(N3139))</f>
        <v>classical music</v>
      </c>
      <c r="S3139" s="10">
        <f>(((J3139/60)/60)/24)+DATE(1970,1,1)+(-5/24)</f>
        <v>41298.301631944443</v>
      </c>
      <c r="T3139" s="10">
        <f>(((I3139/60)/60)/24)+DATE(1970,1,1)+(-5/24)</f>
        <v>41328.999305555553</v>
      </c>
    </row>
    <row r="3140" spans="1:20" ht="43.2" hidden="1" x14ac:dyDescent="0.3">
      <c r="A3140">
        <v>2305</v>
      </c>
      <c r="B3140" s="3" t="s">
        <v>2305</v>
      </c>
      <c r="C3140" s="3" t="s">
        <v>6414</v>
      </c>
      <c r="D3140">
        <v>18000</v>
      </c>
      <c r="E3140">
        <v>18221</v>
      </c>
      <c r="F3140" t="s">
        <v>8218</v>
      </c>
      <c r="G3140" t="s">
        <v>8223</v>
      </c>
      <c r="H3140" t="s">
        <v>8245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8278</v>
      </c>
      <c r="O3140" s="5">
        <f>((E3140/D3140) *100)</f>
        <v>101.22777777777779</v>
      </c>
      <c r="P3140" s="6">
        <f>IF(L3140 = 0, 0, E3140/L3140)</f>
        <v>109.10778443113773</v>
      </c>
      <c r="Q3140" t="str">
        <f>MID(N3140,1,FIND("/",N3140,1)-1)</f>
        <v>music</v>
      </c>
      <c r="R3140" t="str">
        <f>MID(N3140,FIND("/",N3140,1)+1,LEN(N3140))</f>
        <v>indie rock</v>
      </c>
      <c r="S3140" s="10">
        <f>(((J3140/60)/60)/24)+DATE(1970,1,1)+(-5/24)</f>
        <v>41834.486944444441</v>
      </c>
      <c r="T3140" s="10">
        <f>(((I3140/60)/60)/24)+DATE(1970,1,1)+(-5/24)</f>
        <v>41859.541666666664</v>
      </c>
    </row>
    <row r="3141" spans="1:20" hidden="1" x14ac:dyDescent="0.3">
      <c r="A3141">
        <v>1086</v>
      </c>
      <c r="B3141" s="3" t="s">
        <v>1086</v>
      </c>
      <c r="C3141" s="3" t="s">
        <v>5195</v>
      </c>
      <c r="D3141">
        <v>18000</v>
      </c>
      <c r="E3141">
        <v>15</v>
      </c>
      <c r="F3141" t="s">
        <v>8220</v>
      </c>
      <c r="G3141" t="s">
        <v>8223</v>
      </c>
      <c r="H3141" t="s">
        <v>8245</v>
      </c>
      <c r="I3141">
        <v>1408913291</v>
      </c>
      <c r="J3141">
        <v>1406321291</v>
      </c>
      <c r="K3141" t="b">
        <v>0</v>
      </c>
      <c r="L3141">
        <v>2</v>
      </c>
      <c r="M3141" t="b">
        <v>0</v>
      </c>
      <c r="N3141" t="s">
        <v>8281</v>
      </c>
      <c r="O3141" s="5">
        <f>((E3141/D3141) *100)</f>
        <v>8.3333333333333343E-2</v>
      </c>
      <c r="P3141" s="6">
        <f>IF(L3141 = 0, 0, E3141/L3141)</f>
        <v>7.5</v>
      </c>
      <c r="Q3141" t="str">
        <f>MID(N3141,1,FIND("/",N3141,1)-1)</f>
        <v>games</v>
      </c>
      <c r="R3141" t="str">
        <f>MID(N3141,FIND("/",N3141,1)+1,LEN(N3141))</f>
        <v>video games</v>
      </c>
      <c r="S3141" s="10">
        <f>(((J3141/60)/60)/24)+DATE(1970,1,1)+(-5/24)</f>
        <v>41845.658460648148</v>
      </c>
      <c r="T3141" s="10">
        <f>(((I3141/60)/60)/24)+DATE(1970,1,1)+(-5/24)</f>
        <v>41875.658460648148</v>
      </c>
    </row>
    <row r="3142" spans="1:20" ht="43.2" hidden="1" x14ac:dyDescent="0.3">
      <c r="A3142">
        <v>2237</v>
      </c>
      <c r="B3142" s="3" t="s">
        <v>2237</v>
      </c>
      <c r="C3142" s="3" t="s">
        <v>6346</v>
      </c>
      <c r="D3142">
        <v>18000</v>
      </c>
      <c r="E3142">
        <v>63527</v>
      </c>
      <c r="F3142" t="s">
        <v>8218</v>
      </c>
      <c r="G3142" t="s">
        <v>8223</v>
      </c>
      <c r="H3142" t="s">
        <v>8245</v>
      </c>
      <c r="I3142">
        <v>1415779140</v>
      </c>
      <c r="J3142">
        <v>1412294683</v>
      </c>
      <c r="K3142" t="b">
        <v>0</v>
      </c>
      <c r="L3142">
        <v>983</v>
      </c>
      <c r="M3142" t="b">
        <v>1</v>
      </c>
      <c r="N3142" t="s">
        <v>8296</v>
      </c>
      <c r="O3142" s="5">
        <f>((E3142/D3142) *100)</f>
        <v>352.92777777777775</v>
      </c>
      <c r="P3142" s="6">
        <f>IF(L3142 = 0, 0, E3142/L3142)</f>
        <v>64.625635808748726</v>
      </c>
      <c r="Q3142" t="str">
        <f>MID(N3142,1,FIND("/",N3142,1)-1)</f>
        <v>games</v>
      </c>
      <c r="R3142" t="str">
        <f>MID(N3142,FIND("/",N3142,1)+1,LEN(N3142))</f>
        <v>tabletop games</v>
      </c>
      <c r="S3142" s="10">
        <f>(((J3142/60)/60)/24)+DATE(1970,1,1)+(-5/24)</f>
        <v>41914.794942129629</v>
      </c>
      <c r="T3142" s="10">
        <f>(((I3142/60)/60)/24)+DATE(1970,1,1)+(-5/24)</f>
        <v>41955.124305555553</v>
      </c>
    </row>
    <row r="3143" spans="1:20" ht="28.8" hidden="1" x14ac:dyDescent="0.3">
      <c r="A3143">
        <v>1520</v>
      </c>
      <c r="B3143" s="3" t="s">
        <v>1520</v>
      </c>
      <c r="C3143" s="3" t="s">
        <v>5629</v>
      </c>
      <c r="D3143">
        <v>18000</v>
      </c>
      <c r="E3143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8284</v>
      </c>
      <c r="O3143" s="5">
        <f>((E3143/D3143) *100)</f>
        <v>103.47222222222223</v>
      </c>
      <c r="P3143" s="6">
        <f>IF(L3143 = 0, 0, E3143/L3143)</f>
        <v>111.52694610778443</v>
      </c>
      <c r="Q3143" t="str">
        <f>MID(N3143,1,FIND("/",N3143,1)-1)</f>
        <v>photography</v>
      </c>
      <c r="R3143" t="str">
        <f>MID(N3143,FIND("/",N3143,1)+1,LEN(N3143))</f>
        <v>photobooks</v>
      </c>
      <c r="S3143" s="10">
        <f>(((J3143/60)/60)/24)+DATE(1970,1,1)+(-5/24)</f>
        <v>41955.649456018517</v>
      </c>
      <c r="T3143" s="10">
        <f>(((I3143/60)/60)/24)+DATE(1970,1,1)+(-5/24)</f>
        <v>41991.958333333336</v>
      </c>
    </row>
    <row r="3144" spans="1:20" ht="43.2" hidden="1" x14ac:dyDescent="0.3">
      <c r="A3144">
        <v>1541</v>
      </c>
      <c r="B3144" s="3" t="s">
        <v>1541</v>
      </c>
      <c r="C3144" s="3" t="s">
        <v>5650</v>
      </c>
      <c r="D3144">
        <v>18000</v>
      </c>
      <c r="E3144">
        <v>6</v>
      </c>
      <c r="F3144" t="s">
        <v>8220</v>
      </c>
      <c r="G3144" t="s">
        <v>8223</v>
      </c>
      <c r="H3144" t="s">
        <v>8245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8288</v>
      </c>
      <c r="O3144" s="5">
        <f>((E3144/D3144) *100)</f>
        <v>3.3333333333333333E-2</v>
      </c>
      <c r="P3144" s="6">
        <f>IF(L3144 = 0, 0, E3144/L3144)</f>
        <v>3</v>
      </c>
      <c r="Q3144" t="str">
        <f>MID(N3144,1,FIND("/",N3144,1)-1)</f>
        <v>photography</v>
      </c>
      <c r="R3144" t="str">
        <f>MID(N3144,FIND("/",N3144,1)+1,LEN(N3144))</f>
        <v>nature</v>
      </c>
      <c r="S3144" s="10">
        <f>(((J3144/60)/60)/24)+DATE(1970,1,1)+(-5/24)</f>
        <v>41974.503912037035</v>
      </c>
      <c r="T3144" s="10">
        <f>(((I3144/60)/60)/24)+DATE(1970,1,1)+(-5/24)</f>
        <v>42004.503912037035</v>
      </c>
    </row>
    <row r="3145" spans="1:20" ht="28.8" hidden="1" x14ac:dyDescent="0.3">
      <c r="A3145">
        <v>4022</v>
      </c>
      <c r="B3145" s="3" t="s">
        <v>4017</v>
      </c>
      <c r="C3145" s="3" t="s">
        <v>8126</v>
      </c>
      <c r="D3145">
        <v>18000</v>
      </c>
      <c r="E3145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8270</v>
      </c>
      <c r="O3145" s="5">
        <f>((E3145/D3145) *100)</f>
        <v>69.561111111111103</v>
      </c>
      <c r="P3145" s="6">
        <f>IF(L3145 = 0, 0, E3145/L3145)</f>
        <v>63.558375634517766</v>
      </c>
      <c r="Q3145" t="str">
        <f>MID(N3145,1,FIND("/",N3145,1)-1)</f>
        <v>theater</v>
      </c>
      <c r="R3145" t="str">
        <f>MID(N3145,FIND("/",N3145,1)+1,LEN(N3145))</f>
        <v>plays</v>
      </c>
      <c r="S3145" s="10">
        <f>(((J3145/60)/60)/24)+DATE(1970,1,1)+(-5/24)</f>
        <v>41990.375775462955</v>
      </c>
      <c r="T3145" s="10">
        <f>(((I3145/60)/60)/24)+DATE(1970,1,1)+(-5/24)</f>
        <v>42035.912499999999</v>
      </c>
    </row>
    <row r="3146" spans="1:20" ht="43.2" hidden="1" x14ac:dyDescent="0.3">
      <c r="A3146">
        <v>2517</v>
      </c>
      <c r="B3146" s="3" t="s">
        <v>2516</v>
      </c>
      <c r="C3146" s="3" t="s">
        <v>6626</v>
      </c>
      <c r="D3146">
        <v>18000</v>
      </c>
      <c r="E3146">
        <v>1767</v>
      </c>
      <c r="F3146" t="s">
        <v>8220</v>
      </c>
      <c r="G3146" t="s">
        <v>8228</v>
      </c>
      <c r="H3146" t="s">
        <v>8250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8298</v>
      </c>
      <c r="O3146" s="5">
        <f>((E3146/D3146) *100)</f>
        <v>9.8166666666666664</v>
      </c>
      <c r="P3146" s="6">
        <f>IF(L3146 = 0, 0, E3146/L3146)</f>
        <v>53.545454545454547</v>
      </c>
      <c r="Q3146" t="str">
        <f>MID(N3146,1,FIND("/",N3146,1)-1)</f>
        <v>food</v>
      </c>
      <c r="R3146" t="str">
        <f>MID(N3146,FIND("/",N3146,1)+1,LEN(N3146))</f>
        <v>restaurants</v>
      </c>
      <c r="S3146" s="10">
        <f>(((J3146/60)/60)/24)+DATE(1970,1,1)+(-5/24)</f>
        <v>42052.594097222223</v>
      </c>
      <c r="T3146" s="10">
        <f>(((I3146/60)/60)/24)+DATE(1970,1,1)+(-5/24)</f>
        <v>42082.552430555552</v>
      </c>
    </row>
    <row r="3147" spans="1:20" ht="43.2" hidden="1" x14ac:dyDescent="0.3">
      <c r="A3147">
        <v>1161</v>
      </c>
      <c r="B3147" s="3" t="s">
        <v>1161</v>
      </c>
      <c r="C3147" s="3" t="s">
        <v>5270</v>
      </c>
      <c r="D3147">
        <v>18000</v>
      </c>
      <c r="E3147">
        <v>0</v>
      </c>
      <c r="F3147" t="s">
        <v>8220</v>
      </c>
      <c r="G3147" t="s">
        <v>8223</v>
      </c>
      <c r="H3147" t="s">
        <v>8245</v>
      </c>
      <c r="I3147">
        <v>1432047989</v>
      </c>
      <c r="J3147">
        <v>1430233589</v>
      </c>
      <c r="K3147" t="b">
        <v>0</v>
      </c>
      <c r="L3147">
        <v>0</v>
      </c>
      <c r="M3147" t="b">
        <v>0</v>
      </c>
      <c r="N3147" t="s">
        <v>8283</v>
      </c>
      <c r="O3147" s="5">
        <f>((E3147/D3147) *100)</f>
        <v>0</v>
      </c>
      <c r="P3147" s="6">
        <f>IF(L3147 = 0, 0, E3147/L3147)</f>
        <v>0</v>
      </c>
      <c r="Q3147" t="str">
        <f>MID(N3147,1,FIND("/",N3147,1)-1)</f>
        <v>food</v>
      </c>
      <c r="R3147" t="str">
        <f>MID(N3147,FIND("/",N3147,1)+1,LEN(N3147))</f>
        <v>food trucks</v>
      </c>
      <c r="S3147" s="10">
        <f>(((J3147/60)/60)/24)+DATE(1970,1,1)+(-5/24)</f>
        <v>42122.421168981477</v>
      </c>
      <c r="T3147" s="10">
        <f>(((I3147/60)/60)/24)+DATE(1970,1,1)+(-5/24)</f>
        <v>42143.421168981477</v>
      </c>
    </row>
    <row r="3148" spans="1:20" ht="43.2" hidden="1" x14ac:dyDescent="0.3">
      <c r="A3148">
        <v>3878</v>
      </c>
      <c r="B3148" s="3" t="s">
        <v>3874</v>
      </c>
      <c r="C3148" s="3" t="s">
        <v>7986</v>
      </c>
      <c r="D3148">
        <v>18000</v>
      </c>
      <c r="E3148">
        <v>10</v>
      </c>
      <c r="F3148" t="s">
        <v>8219</v>
      </c>
      <c r="G3148" t="s">
        <v>8223</v>
      </c>
      <c r="H3148" t="s">
        <v>8245</v>
      </c>
      <c r="I3148">
        <v>1435636740</v>
      </c>
      <c r="J3148">
        <v>1433014746</v>
      </c>
      <c r="K3148" t="b">
        <v>0</v>
      </c>
      <c r="L3148">
        <v>1</v>
      </c>
      <c r="M3148" t="b">
        <v>0</v>
      </c>
      <c r="N3148" t="s">
        <v>8304</v>
      </c>
      <c r="O3148" s="5">
        <f>((E3148/D3148) *100)</f>
        <v>5.5555555555555552E-2</v>
      </c>
      <c r="P3148" s="6">
        <f>IF(L3148 = 0, 0, E3148/L3148)</f>
        <v>10</v>
      </c>
      <c r="Q3148" t="str">
        <f>MID(N3148,1,FIND("/",N3148,1)-1)</f>
        <v>theater</v>
      </c>
      <c r="R3148" t="str">
        <f>MID(N3148,FIND("/",N3148,1)+1,LEN(N3148))</f>
        <v>musical</v>
      </c>
      <c r="S3148" s="10">
        <f>(((J3148/60)/60)/24)+DATE(1970,1,1)+(-5/24)</f>
        <v>42154.610486111109</v>
      </c>
      <c r="T3148" s="10">
        <f>(((I3148/60)/60)/24)+DATE(1970,1,1)+(-5/24)</f>
        <v>42184.957638888889</v>
      </c>
    </row>
    <row r="3149" spans="1:20" ht="43.2" hidden="1" x14ac:dyDescent="0.3">
      <c r="A3149">
        <v>2226</v>
      </c>
      <c r="B3149" s="3" t="s">
        <v>2226</v>
      </c>
      <c r="C3149" s="3" t="s">
        <v>6335</v>
      </c>
      <c r="D3149">
        <v>18000</v>
      </c>
      <c r="E3149">
        <v>19523.310000000001</v>
      </c>
      <c r="F3149" t="s">
        <v>8218</v>
      </c>
      <c r="G3149" t="s">
        <v>8223</v>
      </c>
      <c r="H3149" t="s">
        <v>8245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8296</v>
      </c>
      <c r="O3149" s="5">
        <f>((E3149/D3149) *100)</f>
        <v>108.46283333333334</v>
      </c>
      <c r="P3149" s="6">
        <f>IF(L3149 = 0, 0, E3149/L3149)</f>
        <v>60.820280373831778</v>
      </c>
      <c r="Q3149" t="str">
        <f>MID(N3149,1,FIND("/",N3149,1)-1)</f>
        <v>games</v>
      </c>
      <c r="R3149" t="str">
        <f>MID(N3149,FIND("/",N3149,1)+1,LEN(N3149))</f>
        <v>tabletop games</v>
      </c>
      <c r="S3149" s="10">
        <f>(((J3149/60)/60)/24)+DATE(1970,1,1)+(-5/24)</f>
        <v>42381.590532407405</v>
      </c>
      <c r="T3149" s="10">
        <f>(((I3149/60)/60)/24)+DATE(1970,1,1)+(-5/24)</f>
        <v>42411.999305555553</v>
      </c>
    </row>
    <row r="3150" spans="1:20" ht="57.6" hidden="1" x14ac:dyDescent="0.3">
      <c r="A3150">
        <v>564</v>
      </c>
      <c r="B3150" s="3" t="s">
        <v>564</v>
      </c>
      <c r="C3150" s="3" t="s">
        <v>4673</v>
      </c>
      <c r="D3150">
        <v>18000</v>
      </c>
      <c r="E3150">
        <v>1</v>
      </c>
      <c r="F3150" t="s">
        <v>8220</v>
      </c>
      <c r="G3150" t="s">
        <v>8229</v>
      </c>
      <c r="H3150" t="s">
        <v>8248</v>
      </c>
      <c r="I3150">
        <v>1457822275</v>
      </c>
      <c r="J3150">
        <v>1455230275</v>
      </c>
      <c r="K3150" t="b">
        <v>0</v>
      </c>
      <c r="L3150">
        <v>1</v>
      </c>
      <c r="M3150" t="b">
        <v>0</v>
      </c>
      <c r="N3150" t="s">
        <v>8271</v>
      </c>
      <c r="O3150" s="5">
        <f>((E3150/D3150) *100)</f>
        <v>5.5555555555555558E-3</v>
      </c>
      <c r="P3150" s="6">
        <f>IF(L3150 = 0, 0, E3150/L3150)</f>
        <v>1</v>
      </c>
      <c r="Q3150" t="str">
        <f>MID(N3150,1,FIND("/",N3150,1)-1)</f>
        <v>technology</v>
      </c>
      <c r="R3150" t="str">
        <f>MID(N3150,FIND("/",N3150,1)+1,LEN(N3150))</f>
        <v>web</v>
      </c>
      <c r="S3150" s="10">
        <f>(((J3150/60)/60)/24)+DATE(1970,1,1)+(-5/24)</f>
        <v>42411.734664351847</v>
      </c>
      <c r="T3150" s="10">
        <f>(((I3150/60)/60)/24)+DATE(1970,1,1)+(-5/24)</f>
        <v>42441.734664351847</v>
      </c>
    </row>
    <row r="3151" spans="1:20" ht="57.6" hidden="1" x14ac:dyDescent="0.3">
      <c r="A3151">
        <v>3058</v>
      </c>
      <c r="B3151" s="3" t="s">
        <v>3057</v>
      </c>
      <c r="C3151" s="3" t="s">
        <v>7167</v>
      </c>
      <c r="D3151">
        <v>18000</v>
      </c>
      <c r="E3151">
        <v>3</v>
      </c>
      <c r="F3151" t="s">
        <v>8220</v>
      </c>
      <c r="G3151" t="s">
        <v>8236</v>
      </c>
      <c r="H3151" t="s">
        <v>8248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8302</v>
      </c>
      <c r="O3151" s="5">
        <f>((E3151/D3151) *100)</f>
        <v>1.6666666666666666E-2</v>
      </c>
      <c r="P3151" s="6">
        <f>IF(L3151 = 0, 0, E3151/L3151)</f>
        <v>1</v>
      </c>
      <c r="Q3151" t="str">
        <f>MID(N3151,1,FIND("/",N3151,1)-1)</f>
        <v>theater</v>
      </c>
      <c r="R3151" t="str">
        <f>MID(N3151,FIND("/",N3151,1)+1,LEN(N3151))</f>
        <v>spaces</v>
      </c>
      <c r="S3151" s="10">
        <f>(((J3151/60)/60)/24)+DATE(1970,1,1)+(-5/24)</f>
        <v>42460.165972222218</v>
      </c>
      <c r="T3151" s="10">
        <f>(((I3151/60)/60)/24)+DATE(1970,1,1)+(-5/24)</f>
        <v>42510.165972222218</v>
      </c>
    </row>
    <row r="3152" spans="1:20" ht="43.2" hidden="1" x14ac:dyDescent="0.3">
      <c r="A3152">
        <v>2718</v>
      </c>
      <c r="B3152" s="3" t="s">
        <v>2717</v>
      </c>
      <c r="C3152" s="3" t="s">
        <v>6827</v>
      </c>
      <c r="D3152">
        <v>18000</v>
      </c>
      <c r="E3152">
        <v>18645</v>
      </c>
      <c r="F3152" t="s">
        <v>8218</v>
      </c>
      <c r="G3152" t="s">
        <v>8223</v>
      </c>
      <c r="H3152" t="s">
        <v>8245</v>
      </c>
      <c r="I3152">
        <v>1462316400</v>
      </c>
      <c r="J3152">
        <v>1459865945</v>
      </c>
      <c r="K3152" t="b">
        <v>1</v>
      </c>
      <c r="L3152">
        <v>148</v>
      </c>
      <c r="M3152" t="b">
        <v>1</v>
      </c>
      <c r="N3152" t="s">
        <v>8302</v>
      </c>
      <c r="O3152" s="5">
        <f>((E3152/D3152) *100)</f>
        <v>103.58333333333334</v>
      </c>
      <c r="P3152" s="6">
        <f>IF(L3152 = 0, 0, E3152/L3152)</f>
        <v>125.97972972972973</v>
      </c>
      <c r="Q3152" t="str">
        <f>MID(N3152,1,FIND("/",N3152,1)-1)</f>
        <v>theater</v>
      </c>
      <c r="R3152" t="str">
        <f>MID(N3152,FIND("/",N3152,1)+1,LEN(N3152))</f>
        <v>spaces</v>
      </c>
      <c r="S3152" s="10">
        <f>(((J3152/60)/60)/24)+DATE(1970,1,1)+(-5/24)</f>
        <v>42465.388252314813</v>
      </c>
      <c r="T3152" s="10">
        <f>(((I3152/60)/60)/24)+DATE(1970,1,1)+(-5/24)</f>
        <v>42493.749999999993</v>
      </c>
    </row>
    <row r="3153" spans="1:20" ht="43.2" hidden="1" x14ac:dyDescent="0.3">
      <c r="A3153">
        <v>1168</v>
      </c>
      <c r="B3153" s="3" t="s">
        <v>1168</v>
      </c>
      <c r="C3153" s="3" t="s">
        <v>5277</v>
      </c>
      <c r="D3153">
        <v>18000</v>
      </c>
      <c r="E3153">
        <v>1020</v>
      </c>
      <c r="F3153" t="s">
        <v>8220</v>
      </c>
      <c r="G3153" t="s">
        <v>8223</v>
      </c>
      <c r="H3153" t="s">
        <v>8245</v>
      </c>
      <c r="I3153">
        <v>1474507065</v>
      </c>
      <c r="J3153">
        <v>1471915065</v>
      </c>
      <c r="K3153" t="b">
        <v>0</v>
      </c>
      <c r="L3153">
        <v>3</v>
      </c>
      <c r="M3153" t="b">
        <v>0</v>
      </c>
      <c r="N3153" t="s">
        <v>8283</v>
      </c>
      <c r="O3153" s="5">
        <f>((E3153/D3153) *100)</f>
        <v>5.6666666666666661</v>
      </c>
      <c r="P3153" s="6">
        <f>IF(L3153 = 0, 0, E3153/L3153)</f>
        <v>340</v>
      </c>
      <c r="Q3153" t="str">
        <f>MID(N3153,1,FIND("/",N3153,1)-1)</f>
        <v>food</v>
      </c>
      <c r="R3153" t="str">
        <f>MID(N3153,FIND("/",N3153,1)+1,LEN(N3153))</f>
        <v>food trucks</v>
      </c>
      <c r="S3153" s="10">
        <f>(((J3153/60)/60)/24)+DATE(1970,1,1)+(-5/24)</f>
        <v>42604.845659722218</v>
      </c>
      <c r="T3153" s="10">
        <f>(((I3153/60)/60)/24)+DATE(1970,1,1)+(-5/24)</f>
        <v>42634.845659722218</v>
      </c>
    </row>
    <row r="3154" spans="1:20" ht="28.8" hidden="1" x14ac:dyDescent="0.3">
      <c r="A3154">
        <v>1817</v>
      </c>
      <c r="B3154" s="3" t="s">
        <v>1817</v>
      </c>
      <c r="C3154" s="3" t="s">
        <v>5926</v>
      </c>
      <c r="D3154">
        <v>18000</v>
      </c>
      <c r="E3154">
        <v>9419</v>
      </c>
      <c r="F3154" t="s">
        <v>8220</v>
      </c>
      <c r="G3154" t="s">
        <v>8223</v>
      </c>
      <c r="H3154" t="s">
        <v>8245</v>
      </c>
      <c r="I3154">
        <v>1485759540</v>
      </c>
      <c r="J3154">
        <v>1480607607</v>
      </c>
      <c r="K3154" t="b">
        <v>0</v>
      </c>
      <c r="L3154">
        <v>100</v>
      </c>
      <c r="M3154" t="b">
        <v>0</v>
      </c>
      <c r="N3154" t="s">
        <v>8284</v>
      </c>
      <c r="O3154" s="5">
        <f>((E3154/D3154) *100)</f>
        <v>52.327777777777776</v>
      </c>
      <c r="P3154" s="6">
        <f>IF(L3154 = 0, 0, E3154/L3154)</f>
        <v>94.19</v>
      </c>
      <c r="Q3154" t="str">
        <f>MID(N3154,1,FIND("/",N3154,1)-1)</f>
        <v>photography</v>
      </c>
      <c r="R3154" t="str">
        <f>MID(N3154,FIND("/",N3154,1)+1,LEN(N3154))</f>
        <v>photobooks</v>
      </c>
      <c r="S3154" s="10">
        <f>(((J3154/60)/60)/24)+DATE(1970,1,1)+(-5/24)</f>
        <v>42705.453784722216</v>
      </c>
      <c r="T3154" s="10">
        <f>(((I3154/60)/60)/24)+DATE(1970,1,1)+(-5/24)</f>
        <v>42765.082638888889</v>
      </c>
    </row>
    <row r="3155" spans="1:20" ht="28.8" hidden="1" x14ac:dyDescent="0.3">
      <c r="A3155">
        <v>2168</v>
      </c>
      <c r="B3155" s="3" t="s">
        <v>2168</v>
      </c>
      <c r="C3155" s="3" t="s">
        <v>6277</v>
      </c>
      <c r="D3155">
        <v>18000</v>
      </c>
      <c r="E3155">
        <v>21884.69</v>
      </c>
      <c r="F3155" t="s">
        <v>8218</v>
      </c>
      <c r="G3155" t="s">
        <v>8223</v>
      </c>
      <c r="H3155" t="s">
        <v>8245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8275</v>
      </c>
      <c r="O3155" s="5">
        <f>((E3155/D3155) *100)</f>
        <v>121.5816111111111</v>
      </c>
      <c r="P3155" s="6">
        <f>IF(L3155 = 0, 0, E3155/L3155)</f>
        <v>64.366735294117646</v>
      </c>
      <c r="Q3155" t="str">
        <f>MID(N3155,1,FIND("/",N3155,1)-1)</f>
        <v>music</v>
      </c>
      <c r="R3155" t="str">
        <f>MID(N3155,FIND("/",N3155,1)+1,LEN(N3155))</f>
        <v>rock</v>
      </c>
      <c r="S3155" s="10">
        <f>(((J3155/60)/60)/24)+DATE(1970,1,1)+(-5/24)</f>
        <v>42745.391909722217</v>
      </c>
      <c r="T3155" s="10">
        <f>(((I3155/60)/60)/24)+DATE(1970,1,1)+(-5/24)</f>
        <v>42775.999999999993</v>
      </c>
    </row>
    <row r="3156" spans="1:20" ht="43.2" hidden="1" x14ac:dyDescent="0.3">
      <c r="A3156">
        <v>1862</v>
      </c>
      <c r="B3156" s="3" t="s">
        <v>1862</v>
      </c>
      <c r="C3156" s="3" t="s">
        <v>5971</v>
      </c>
      <c r="D3156">
        <v>18000</v>
      </c>
      <c r="E3156">
        <v>1455</v>
      </c>
      <c r="F3156" t="s">
        <v>8220</v>
      </c>
      <c r="G3156" t="s">
        <v>8223</v>
      </c>
      <c r="H3156" t="s">
        <v>8245</v>
      </c>
      <c r="I3156">
        <v>1488958200</v>
      </c>
      <c r="J3156">
        <v>1484912974</v>
      </c>
      <c r="K3156" t="b">
        <v>0</v>
      </c>
      <c r="L3156">
        <v>16</v>
      </c>
      <c r="M3156" t="b">
        <v>0</v>
      </c>
      <c r="N3156" t="s">
        <v>8282</v>
      </c>
      <c r="O3156" s="5">
        <f>((E3156/D3156) *100)</f>
        <v>8.0833333333333321</v>
      </c>
      <c r="P3156" s="6">
        <f>IF(L3156 = 0, 0, E3156/L3156)</f>
        <v>90.9375</v>
      </c>
      <c r="Q3156" t="str">
        <f>MID(N3156,1,FIND("/",N3156,1)-1)</f>
        <v>games</v>
      </c>
      <c r="R3156" t="str">
        <f>MID(N3156,FIND("/",N3156,1)+1,LEN(N3156))</f>
        <v>mobile games</v>
      </c>
      <c r="S3156" s="10">
        <f>(((J3156/60)/60)/24)+DATE(1970,1,1)+(-5/24)</f>
        <v>42755.284421296288</v>
      </c>
      <c r="T3156" s="10">
        <f>(((I3156/60)/60)/24)+DATE(1970,1,1)+(-5/24)</f>
        <v>42802.104166666664</v>
      </c>
    </row>
    <row r="3157" spans="1:20" ht="43.2" hidden="1" x14ac:dyDescent="0.3">
      <c r="A3157">
        <v>392</v>
      </c>
      <c r="B3157" s="3" t="s">
        <v>392</v>
      </c>
      <c r="C3157" s="3" t="s">
        <v>4501</v>
      </c>
      <c r="D3157">
        <v>18500</v>
      </c>
      <c r="E3157">
        <v>18667</v>
      </c>
      <c r="F3157" t="s">
        <v>8218</v>
      </c>
      <c r="G3157" t="s">
        <v>8223</v>
      </c>
      <c r="H3157" t="s">
        <v>8245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8268</v>
      </c>
      <c r="O3157" s="5">
        <f>((E3157/D3157) *100)</f>
        <v>100.9027027027027</v>
      </c>
      <c r="P3157" s="6">
        <f>IF(L3157 = 0, 0, E3157/L3157)</f>
        <v>90.616504854368927</v>
      </c>
      <c r="Q3157" t="str">
        <f>MID(N3157,1,FIND("/",N3157,1)-1)</f>
        <v>film &amp; video</v>
      </c>
      <c r="R3157" t="str">
        <f>MID(N3157,FIND("/",N3157,1)+1,LEN(N3157))</f>
        <v>documentary</v>
      </c>
      <c r="S3157" s="10">
        <f>(((J3157/60)/60)/24)+DATE(1970,1,1)+(-5/24)</f>
        <v>40763.508923611109</v>
      </c>
      <c r="T3157" s="10">
        <f>(((I3157/60)/60)/24)+DATE(1970,1,1)+(-5/24)</f>
        <v>40793.916666666664</v>
      </c>
    </row>
    <row r="3158" spans="1:20" ht="57.6" hidden="1" x14ac:dyDescent="0.3">
      <c r="A3158">
        <v>2310</v>
      </c>
      <c r="B3158" s="3" t="s">
        <v>2310</v>
      </c>
      <c r="C3158" s="3" t="s">
        <v>6419</v>
      </c>
      <c r="D3158">
        <v>18500</v>
      </c>
      <c r="E3158">
        <v>79335.360000000001</v>
      </c>
      <c r="F3158" t="s">
        <v>8218</v>
      </c>
      <c r="G3158" t="s">
        <v>8223</v>
      </c>
      <c r="H3158" t="s">
        <v>8245</v>
      </c>
      <c r="I3158">
        <v>1363889015</v>
      </c>
      <c r="J3158">
        <v>1361300615</v>
      </c>
      <c r="K3158" t="b">
        <v>1</v>
      </c>
      <c r="L3158">
        <v>1224</v>
      </c>
      <c r="M3158" t="b">
        <v>1</v>
      </c>
      <c r="N3158" t="s">
        <v>8278</v>
      </c>
      <c r="O3158" s="5">
        <f>((E3158/D3158) *100)</f>
        <v>428.83978378378379</v>
      </c>
      <c r="P3158" s="6">
        <f>IF(L3158 = 0, 0, E3158/L3158)</f>
        <v>64.816470588235291</v>
      </c>
      <c r="Q3158" t="str">
        <f>MID(N3158,1,FIND("/",N3158,1)-1)</f>
        <v>music</v>
      </c>
      <c r="R3158" t="str">
        <f>MID(N3158,FIND("/",N3158,1)+1,LEN(N3158))</f>
        <v>indie rock</v>
      </c>
      <c r="S3158" s="10">
        <f>(((J3158/60)/60)/24)+DATE(1970,1,1)+(-5/24)</f>
        <v>41324.585821759254</v>
      </c>
      <c r="T3158" s="10">
        <f>(((I3158/60)/60)/24)+DATE(1970,1,1)+(-5/24)</f>
        <v>41354.54415509259</v>
      </c>
    </row>
    <row r="3159" spans="1:20" ht="43.2" hidden="1" x14ac:dyDescent="0.3">
      <c r="A3159">
        <v>414</v>
      </c>
      <c r="B3159" s="3" t="s">
        <v>414</v>
      </c>
      <c r="C3159" s="3" t="s">
        <v>4523</v>
      </c>
      <c r="D3159">
        <v>18500</v>
      </c>
      <c r="E3159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8268</v>
      </c>
      <c r="O3159" s="5">
        <f>((E3159/D3159) *100)</f>
        <v>102.85405405405406</v>
      </c>
      <c r="P3159" s="6">
        <f>IF(L3159 = 0, 0, E3159/L3159)</f>
        <v>91.480769230769226</v>
      </c>
      <c r="Q3159" t="str">
        <f>MID(N3159,1,FIND("/",N3159,1)-1)</f>
        <v>film &amp; video</v>
      </c>
      <c r="R3159" t="str">
        <f>MID(N3159,FIND("/",N3159,1)+1,LEN(N3159))</f>
        <v>documentary</v>
      </c>
      <c r="S3159" s="10">
        <f>(((J3159/60)/60)/24)+DATE(1970,1,1)+(-5/24)</f>
        <v>41528.85491898148</v>
      </c>
      <c r="T3159" s="10">
        <f>(((I3159/60)/60)/24)+DATE(1970,1,1)+(-5/24)</f>
        <v>41558.85491898148</v>
      </c>
    </row>
    <row r="3160" spans="1:20" ht="43.2" hidden="1" x14ac:dyDescent="0.3">
      <c r="A3160">
        <v>1508</v>
      </c>
      <c r="B3160" s="3" t="s">
        <v>1508</v>
      </c>
      <c r="C3160" s="3" t="s">
        <v>5617</v>
      </c>
      <c r="D3160">
        <v>18500</v>
      </c>
      <c r="E3160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8284</v>
      </c>
      <c r="O3160" s="5">
        <f>((E3160/D3160) *100)</f>
        <v>110.76216216216217</v>
      </c>
      <c r="P3160" s="6">
        <f>IF(L3160 = 0, 0, E3160/L3160)</f>
        <v>97.113744075829388</v>
      </c>
      <c r="Q3160" t="str">
        <f>MID(N3160,1,FIND("/",N3160,1)-1)</f>
        <v>photography</v>
      </c>
      <c r="R3160" t="str">
        <f>MID(N3160,FIND("/",N3160,1)+1,LEN(N3160))</f>
        <v>photobooks</v>
      </c>
      <c r="S3160" s="10">
        <f>(((J3160/60)/60)/24)+DATE(1970,1,1)+(-5/24)</f>
        <v>41786.406030092592</v>
      </c>
      <c r="T3160" s="10">
        <f>(((I3160/60)/60)/24)+DATE(1970,1,1)+(-5/24)</f>
        <v>41817.406030092592</v>
      </c>
    </row>
    <row r="3161" spans="1:20" ht="43.2" hidden="1" x14ac:dyDescent="0.3">
      <c r="A3161">
        <v>21</v>
      </c>
      <c r="B3161" s="3" t="s">
        <v>23</v>
      </c>
      <c r="C3161" s="3" t="s">
        <v>4131</v>
      </c>
      <c r="D3161">
        <v>18500</v>
      </c>
      <c r="E3161">
        <v>20190</v>
      </c>
      <c r="F3161" t="s">
        <v>8218</v>
      </c>
      <c r="G3161" t="s">
        <v>8223</v>
      </c>
      <c r="H3161" t="s">
        <v>8245</v>
      </c>
      <c r="I3161">
        <v>1411743789</v>
      </c>
      <c r="J3161">
        <v>1409151789</v>
      </c>
      <c r="K3161" t="b">
        <v>0</v>
      </c>
      <c r="L3161">
        <v>101</v>
      </c>
      <c r="M3161" t="b">
        <v>1</v>
      </c>
      <c r="N3161" t="s">
        <v>8264</v>
      </c>
      <c r="O3161" s="5">
        <f>((E3161/D3161) *100)</f>
        <v>109.13513513513513</v>
      </c>
      <c r="P3161" s="6">
        <f>IF(L3161 = 0, 0, E3161/L3161)</f>
        <v>199.9009900990099</v>
      </c>
      <c r="Q3161" t="str">
        <f>MID(N3161,1,FIND("/",N3161,1)-1)</f>
        <v>film &amp; video</v>
      </c>
      <c r="R3161" t="str">
        <f>MID(N3161,FIND("/",N3161,1)+1,LEN(N3161))</f>
        <v>television</v>
      </c>
      <c r="S3161" s="10">
        <f>(((J3161/60)/60)/24)+DATE(1970,1,1)+(-5/24)</f>
        <v>41878.418854166666</v>
      </c>
      <c r="T3161" s="10">
        <f>(((I3161/60)/60)/24)+DATE(1970,1,1)+(-5/24)</f>
        <v>41908.418854166666</v>
      </c>
    </row>
    <row r="3162" spans="1:20" ht="43.2" hidden="1" x14ac:dyDescent="0.3">
      <c r="A3162">
        <v>1523</v>
      </c>
      <c r="B3162" s="3" t="s">
        <v>1523</v>
      </c>
      <c r="C3162" s="3" t="s">
        <v>5632</v>
      </c>
      <c r="D3162">
        <v>18500</v>
      </c>
      <c r="E3162">
        <v>23096</v>
      </c>
      <c r="F3162" t="s">
        <v>8218</v>
      </c>
      <c r="G3162" t="s">
        <v>8223</v>
      </c>
      <c r="H3162" t="s">
        <v>8245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8284</v>
      </c>
      <c r="O3162" s="5">
        <f>((E3162/D3162) *100)</f>
        <v>124.84324324324325</v>
      </c>
      <c r="P3162" s="6">
        <f>IF(L3162 = 0, 0, E3162/L3162)</f>
        <v>95.834024896265561</v>
      </c>
      <c r="Q3162" t="str">
        <f>MID(N3162,1,FIND("/",N3162,1)-1)</f>
        <v>photography</v>
      </c>
      <c r="R3162" t="str">
        <f>MID(N3162,FIND("/",N3162,1)+1,LEN(N3162))</f>
        <v>photobooks</v>
      </c>
      <c r="S3162" s="10">
        <f>(((J3162/60)/60)/24)+DATE(1970,1,1)+(-5/24)</f>
        <v>41964.543009259258</v>
      </c>
      <c r="T3162" s="10">
        <f>(((I3162/60)/60)/24)+DATE(1970,1,1)+(-5/24)</f>
        <v>41995.791666666664</v>
      </c>
    </row>
    <row r="3163" spans="1:20" ht="28.8" hidden="1" x14ac:dyDescent="0.3">
      <c r="A3163">
        <v>2247</v>
      </c>
      <c r="B3163" s="3" t="s">
        <v>2247</v>
      </c>
      <c r="C3163" s="3" t="s">
        <v>6356</v>
      </c>
      <c r="D3163">
        <v>18500</v>
      </c>
      <c r="E3163">
        <v>19324</v>
      </c>
      <c r="F3163" t="s">
        <v>8218</v>
      </c>
      <c r="G3163" t="s">
        <v>8223</v>
      </c>
      <c r="H3163" t="s">
        <v>8245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8296</v>
      </c>
      <c r="O3163" s="5">
        <f>((E3163/D3163) *100)</f>
        <v>104.45405405405405</v>
      </c>
      <c r="P3163" s="6">
        <f>IF(L3163 = 0, 0, E3163/L3163)</f>
        <v>50.852631578947367</v>
      </c>
      <c r="Q3163" t="str">
        <f>MID(N3163,1,FIND("/",N3163,1)-1)</f>
        <v>games</v>
      </c>
      <c r="R3163" t="str">
        <f>MID(N3163,FIND("/",N3163,1)+1,LEN(N3163))</f>
        <v>tabletop games</v>
      </c>
      <c r="S3163" s="10">
        <f>(((J3163/60)/60)/24)+DATE(1970,1,1)+(-5/24)</f>
        <v>42200.457928240743</v>
      </c>
      <c r="T3163" s="10">
        <f>(((I3163/60)/60)/24)+DATE(1970,1,1)+(-5/24)</f>
        <v>42214.457928240743</v>
      </c>
    </row>
    <row r="3164" spans="1:20" ht="43.2" hidden="1" x14ac:dyDescent="0.3">
      <c r="A3164">
        <v>1269</v>
      </c>
      <c r="B3164" s="3" t="s">
        <v>1269</v>
      </c>
      <c r="C3164" s="3" t="s">
        <v>5378</v>
      </c>
      <c r="D3164">
        <v>18800</v>
      </c>
      <c r="E316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8275</v>
      </c>
      <c r="O3164" s="5">
        <f>((E3164/D3164) *100)</f>
        <v>108.64893617021276</v>
      </c>
      <c r="P3164" s="6">
        <f>IF(L3164 = 0, 0, E3164/L3164)</f>
        <v>99.15533980582525</v>
      </c>
      <c r="Q3164" t="str">
        <f>MID(N3164,1,FIND("/",N3164,1)-1)</f>
        <v>music</v>
      </c>
      <c r="R3164" t="str">
        <f>MID(N3164,FIND("/",N3164,1)+1,LEN(N3164))</f>
        <v>rock</v>
      </c>
      <c r="S3164" s="10">
        <f>(((J3164/60)/60)/24)+DATE(1970,1,1)+(-5/24)</f>
        <v>42445.614722222213</v>
      </c>
      <c r="T3164" s="10">
        <f>(((I3164/60)/60)/24)+DATE(1970,1,1)+(-5/24)</f>
        <v>42475.791666666664</v>
      </c>
    </row>
    <row r="3165" spans="1:20" ht="28.8" hidden="1" x14ac:dyDescent="0.3">
      <c r="A3165">
        <v>2351</v>
      </c>
      <c r="B3165" s="3" t="s">
        <v>2351</v>
      </c>
      <c r="C3165" s="3" t="s">
        <v>6460</v>
      </c>
      <c r="D3165">
        <v>18900</v>
      </c>
      <c r="E3165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8271</v>
      </c>
      <c r="O3165" s="5">
        <f>((E3165/D3165) *100)</f>
        <v>0.5714285714285714</v>
      </c>
      <c r="P3165" s="6">
        <f>IF(L3165 = 0, 0, E3165/L3165)</f>
        <v>15.428571428571429</v>
      </c>
      <c r="Q3165" t="str">
        <f>MID(N3165,1,FIND("/",N3165,1)-1)</f>
        <v>technology</v>
      </c>
      <c r="R3165" t="str">
        <f>MID(N3165,FIND("/",N3165,1)+1,LEN(N3165))</f>
        <v>web</v>
      </c>
      <c r="S3165" s="10">
        <f>(((J3165/60)/60)/24)+DATE(1970,1,1)+(-5/24)</f>
        <v>42093.892812500002</v>
      </c>
      <c r="T3165" s="10">
        <f>(((I3165/60)/60)/24)+DATE(1970,1,1)+(-5/24)</f>
        <v>42123.892812500002</v>
      </c>
    </row>
    <row r="3166" spans="1:20" ht="43.2" hidden="1" x14ac:dyDescent="0.3">
      <c r="A3166">
        <v>1451</v>
      </c>
      <c r="B3166" s="3" t="s">
        <v>1451</v>
      </c>
      <c r="C3166" s="3" t="s">
        <v>5560</v>
      </c>
      <c r="D3166">
        <v>18950</v>
      </c>
      <c r="E3166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8286</v>
      </c>
      <c r="O3166" s="5">
        <f>((E3166/D3166) *100)</f>
        <v>1.0554089709762533E-2</v>
      </c>
      <c r="P3166" s="6">
        <f>IF(L3166 = 0, 0, E3166/L3166)</f>
        <v>1</v>
      </c>
      <c r="Q3166" t="str">
        <f>MID(N3166,1,FIND("/",N3166,1)-1)</f>
        <v>publishing</v>
      </c>
      <c r="R3166" t="str">
        <f>MID(N3166,FIND("/",N3166,1)+1,LEN(N3166))</f>
        <v>translations</v>
      </c>
      <c r="S3166" s="10">
        <f>(((J3166/60)/60)/24)+DATE(1970,1,1)+(-5/24)</f>
        <v>41931.75068287037</v>
      </c>
      <c r="T3166" s="10">
        <f>(((I3166/60)/60)/24)+DATE(1970,1,1)+(-5/24)</f>
        <v>41961.792349537034</v>
      </c>
    </row>
    <row r="3167" spans="1:20" ht="43.2" hidden="1" x14ac:dyDescent="0.3">
      <c r="A3167">
        <v>1963</v>
      </c>
      <c r="B3167" s="3" t="s">
        <v>1963</v>
      </c>
      <c r="C3167" s="3" t="s">
        <v>6072</v>
      </c>
      <c r="D3167">
        <v>19000</v>
      </c>
      <c r="E3167">
        <v>24108</v>
      </c>
      <c r="F3167" t="s">
        <v>8218</v>
      </c>
      <c r="G3167" t="s">
        <v>8224</v>
      </c>
      <c r="H3167" t="s">
        <v>8246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8294</v>
      </c>
      <c r="O3167" s="5">
        <f>((E3167/D3167) *100)</f>
        <v>126.8842105263158</v>
      </c>
      <c r="P3167" s="6">
        <f>IF(L3167 = 0, 0, E3167/L3167)</f>
        <v>117.6</v>
      </c>
      <c r="Q3167" t="str">
        <f>MID(N3167,1,FIND("/",N3167,1)-1)</f>
        <v>technology</v>
      </c>
      <c r="R3167" t="str">
        <f>MID(N3167,FIND("/",N3167,1)+1,LEN(N3167))</f>
        <v>hardware</v>
      </c>
      <c r="S3167" s="10">
        <f>(((J3167/60)/60)/24)+DATE(1970,1,1)+(-5/24)</f>
        <v>41863.221458333333</v>
      </c>
      <c r="T3167" s="10">
        <f>(((I3167/60)/60)/24)+DATE(1970,1,1)+(-5/24)</f>
        <v>41898.221458333333</v>
      </c>
    </row>
    <row r="3168" spans="1:20" ht="28.8" hidden="1" x14ac:dyDescent="0.3">
      <c r="A3168">
        <v>1529</v>
      </c>
      <c r="B3168" s="3" t="s">
        <v>1529</v>
      </c>
      <c r="C3168" s="3" t="s">
        <v>5638</v>
      </c>
      <c r="D3168">
        <v>19000</v>
      </c>
      <c r="E3168">
        <v>19129</v>
      </c>
      <c r="F3168" t="s">
        <v>8218</v>
      </c>
      <c r="G3168" t="s">
        <v>8223</v>
      </c>
      <c r="H3168" t="s">
        <v>8245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8284</v>
      </c>
      <c r="O3168" s="5">
        <f>((E3168/D3168) *100)</f>
        <v>100.67894736842105</v>
      </c>
      <c r="P3168" s="6">
        <f>IF(L3168 = 0, 0, E3168/L3168)</f>
        <v>135.66666666666666</v>
      </c>
      <c r="Q3168" t="str">
        <f>MID(N3168,1,FIND("/",N3168,1)-1)</f>
        <v>photography</v>
      </c>
      <c r="R3168" t="str">
        <f>MID(N3168,FIND("/",N3168,1)+1,LEN(N3168))</f>
        <v>photobooks</v>
      </c>
      <c r="S3168" s="10">
        <f>(((J3168/60)/60)/24)+DATE(1970,1,1)+(-5/24)</f>
        <v>42052.420370370368</v>
      </c>
      <c r="T3168" s="10">
        <f>(((I3168/60)/60)/24)+DATE(1970,1,1)+(-5/24)</f>
        <v>42082.378703703704</v>
      </c>
    </row>
    <row r="3169" spans="1:20" ht="43.2" hidden="1" x14ac:dyDescent="0.3">
      <c r="A3169">
        <v>2190</v>
      </c>
      <c r="B3169" s="3" t="s">
        <v>2190</v>
      </c>
      <c r="C3169" s="3" t="s">
        <v>6299</v>
      </c>
      <c r="D3169">
        <v>19000</v>
      </c>
      <c r="E3169">
        <v>35076</v>
      </c>
      <c r="F3169" t="s">
        <v>8218</v>
      </c>
      <c r="G3169" t="s">
        <v>8223</v>
      </c>
      <c r="H3169" t="s">
        <v>8245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8296</v>
      </c>
      <c r="O3169" s="5">
        <f>((E3169/D3169) *100)</f>
        <v>184.61052631578946</v>
      </c>
      <c r="P3169" s="6">
        <f>IF(L3169 = 0, 0, E3169/L3169)</f>
        <v>65.318435754189949</v>
      </c>
      <c r="Q3169" t="str">
        <f>MID(N3169,1,FIND("/",N3169,1)-1)</f>
        <v>games</v>
      </c>
      <c r="R3169" t="str">
        <f>MID(N3169,FIND("/",N3169,1)+1,LEN(N3169))</f>
        <v>tabletop games</v>
      </c>
      <c r="S3169" s="10">
        <f>(((J3169/60)/60)/24)+DATE(1970,1,1)+(-5/24)</f>
        <v>42417.416712962957</v>
      </c>
      <c r="T3169" s="10">
        <f>(((I3169/60)/60)/24)+DATE(1970,1,1)+(-5/24)</f>
        <v>42452.082638888889</v>
      </c>
    </row>
    <row r="3170" spans="1:20" ht="57.6" hidden="1" x14ac:dyDescent="0.3">
      <c r="A3170">
        <v>1796</v>
      </c>
      <c r="B3170" s="3" t="s">
        <v>1796</v>
      </c>
      <c r="C3170" s="3" t="s">
        <v>5905</v>
      </c>
      <c r="D3170">
        <v>19000</v>
      </c>
      <c r="E3170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8284</v>
      </c>
      <c r="O3170" s="5">
        <f>((E3170/D3170) *100)</f>
        <v>22.05263157894737</v>
      </c>
      <c r="P3170" s="6">
        <f>IF(L3170 = 0, 0, E3170/L3170)</f>
        <v>48.720930232558139</v>
      </c>
      <c r="Q3170" t="str">
        <f>MID(N3170,1,FIND("/",N3170,1)-1)</f>
        <v>photography</v>
      </c>
      <c r="R3170" t="str">
        <f>MID(N3170,FIND("/",N3170,1)+1,LEN(N3170))</f>
        <v>photobooks</v>
      </c>
      <c r="S3170" s="10">
        <f>(((J3170/60)/60)/24)+DATE(1970,1,1)+(-5/24)</f>
        <v>42515.231087962959</v>
      </c>
      <c r="T3170" s="10">
        <f>(((I3170/60)/60)/24)+DATE(1970,1,1)+(-5/24)</f>
        <v>42575.231087962959</v>
      </c>
    </row>
    <row r="3171" spans="1:20" ht="43.2" hidden="1" x14ac:dyDescent="0.3">
      <c r="A3171">
        <v>2704</v>
      </c>
      <c r="B3171" s="3" t="s">
        <v>2703</v>
      </c>
      <c r="C3171" s="3" t="s">
        <v>6813</v>
      </c>
      <c r="D3171">
        <v>19000</v>
      </c>
      <c r="E3171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8302</v>
      </c>
      <c r="O3171" s="5">
        <f>((E3171/D3171) *100)</f>
        <v>6.0263157894736841</v>
      </c>
      <c r="P3171" s="6">
        <f>IF(L3171 = 0, 0, E3171/L3171)</f>
        <v>163.57142857142858</v>
      </c>
      <c r="Q3171" t="str">
        <f>MID(N3171,1,FIND("/",N3171,1)-1)</f>
        <v>theater</v>
      </c>
      <c r="R3171" t="str">
        <f>MID(N3171,FIND("/",N3171,1)+1,LEN(N3171))</f>
        <v>spaces</v>
      </c>
      <c r="S3171" s="10">
        <f>(((J3171/60)/60)/24)+DATE(1970,1,1)+(-5/24)</f>
        <v>42787.654097222221</v>
      </c>
      <c r="T3171" s="10">
        <f>(((I3171/60)/60)/24)+DATE(1970,1,1)+(-5/24)</f>
        <v>42830.61243055555</v>
      </c>
    </row>
    <row r="3172" spans="1:20" ht="43.2" hidden="1" x14ac:dyDescent="0.3">
      <c r="A3172">
        <v>2677</v>
      </c>
      <c r="B3172" s="3" t="s">
        <v>2676</v>
      </c>
      <c r="C3172" s="3" t="s">
        <v>6786</v>
      </c>
      <c r="D3172">
        <v>19500</v>
      </c>
      <c r="E3172">
        <v>3415</v>
      </c>
      <c r="F3172" t="s">
        <v>8220</v>
      </c>
      <c r="G3172" t="s">
        <v>8223</v>
      </c>
      <c r="H3172" t="s">
        <v>8245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8301</v>
      </c>
      <c r="O3172" s="5">
        <f>((E3172/D3172) *100)</f>
        <v>17.512820512820511</v>
      </c>
      <c r="P3172" s="6">
        <f>IF(L3172 = 0, 0, E3172/L3172)</f>
        <v>126.48148148148148</v>
      </c>
      <c r="Q3172" t="str">
        <f>MID(N3172,1,FIND("/",N3172,1)-1)</f>
        <v>technology</v>
      </c>
      <c r="R3172" t="str">
        <f>MID(N3172,FIND("/",N3172,1)+1,LEN(N3172))</f>
        <v>makerspaces</v>
      </c>
      <c r="S3172" s="10">
        <f>(((J3172/60)/60)/24)+DATE(1970,1,1)+(-5/24)</f>
        <v>41792.821099537032</v>
      </c>
      <c r="T3172" s="10">
        <f>(((I3172/60)/60)/24)+DATE(1970,1,1)+(-5/24)</f>
        <v>41822.821099537032</v>
      </c>
    </row>
    <row r="3173" spans="1:20" ht="57.6" hidden="1" x14ac:dyDescent="0.3">
      <c r="A3173">
        <v>2223</v>
      </c>
      <c r="B3173" s="3" t="s">
        <v>2223</v>
      </c>
      <c r="C3173" s="3" t="s">
        <v>6332</v>
      </c>
      <c r="D3173">
        <v>19500</v>
      </c>
      <c r="E3173">
        <v>20631</v>
      </c>
      <c r="F3173" t="s">
        <v>8218</v>
      </c>
      <c r="G3173" t="s">
        <v>8228</v>
      </c>
      <c r="H3173" t="s">
        <v>8250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8296</v>
      </c>
      <c r="O3173" s="5">
        <f>((E3173/D3173) *100)</f>
        <v>105.80000000000001</v>
      </c>
      <c r="P3173" s="6">
        <f>IF(L3173 = 0, 0, E3173/L3173)</f>
        <v>206.31</v>
      </c>
      <c r="Q3173" t="str">
        <f>MID(N3173,1,FIND("/",N3173,1)-1)</f>
        <v>games</v>
      </c>
      <c r="R3173" t="str">
        <f>MID(N3173,FIND("/",N3173,1)+1,LEN(N3173))</f>
        <v>tabletop games</v>
      </c>
      <c r="S3173" s="10">
        <f>(((J3173/60)/60)/24)+DATE(1970,1,1)+(-5/24)</f>
        <v>42152.432500000003</v>
      </c>
      <c r="T3173" s="10">
        <f>(((I3173/60)/60)/24)+DATE(1970,1,1)+(-5/24)</f>
        <v>42182.432500000003</v>
      </c>
    </row>
    <row r="3174" spans="1:20" ht="43.2" hidden="1" x14ac:dyDescent="0.3">
      <c r="A3174">
        <v>1223</v>
      </c>
      <c r="B3174" s="3" t="s">
        <v>1223</v>
      </c>
      <c r="C3174" s="3" t="s">
        <v>5332</v>
      </c>
      <c r="D3174">
        <v>19800</v>
      </c>
      <c r="E317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8284</v>
      </c>
      <c r="O3174" s="5">
        <f>((E3174/D3174) *100)</f>
        <v>112.10606060606061</v>
      </c>
      <c r="P3174" s="6">
        <f>IF(L3174 = 0, 0, E3174/L3174)</f>
        <v>116.21465968586388</v>
      </c>
      <c r="Q3174" t="str">
        <f>MID(N3174,1,FIND("/",N3174,1)-1)</f>
        <v>photography</v>
      </c>
      <c r="R3174" t="str">
        <f>MID(N3174,FIND("/",N3174,1)+1,LEN(N3174))</f>
        <v>photobooks</v>
      </c>
      <c r="S3174" s="10">
        <f>(((J3174/60)/60)/24)+DATE(1970,1,1)+(-5/24)</f>
        <v>42653.968854166662</v>
      </c>
      <c r="T3174" s="10">
        <f>(((I3174/60)/60)/24)+DATE(1970,1,1)+(-5/24)</f>
        <v>42684.010520833333</v>
      </c>
    </row>
    <row r="3175" spans="1:20" ht="43.2" hidden="1" x14ac:dyDescent="0.3">
      <c r="A3175">
        <v>2771</v>
      </c>
      <c r="B3175" s="3" t="s">
        <v>2770</v>
      </c>
      <c r="C3175" s="3" t="s">
        <v>6880</v>
      </c>
      <c r="D3175">
        <v>19980</v>
      </c>
      <c r="E3175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8303</v>
      </c>
      <c r="O3175" s="5">
        <f>((E3175/D3175) *100)</f>
        <v>0</v>
      </c>
      <c r="P3175" s="6">
        <f>IF(L3175 = 0, 0, E3175/L3175)</f>
        <v>0</v>
      </c>
      <c r="Q3175" t="str">
        <f>MID(N3175,1,FIND("/",N3175,1)-1)</f>
        <v>publishing</v>
      </c>
      <c r="R3175" t="str">
        <f>MID(N3175,FIND("/",N3175,1)+1,LEN(N3175))</f>
        <v>children's books</v>
      </c>
      <c r="S3175" s="10">
        <f>(((J3175/60)/60)/24)+DATE(1970,1,1)+(-5/24)</f>
        <v>41257.323379629626</v>
      </c>
      <c r="T3175" s="10">
        <f>(((I3175/60)/60)/24)+DATE(1970,1,1)+(-5/24)</f>
        <v>41306.5</v>
      </c>
    </row>
    <row r="3176" spans="1:20" ht="57.6" hidden="1" x14ac:dyDescent="0.3">
      <c r="A3176">
        <v>499</v>
      </c>
      <c r="B3176" s="3" t="s">
        <v>499</v>
      </c>
      <c r="C3176" s="3" t="s">
        <v>4608</v>
      </c>
      <c r="D3176">
        <v>20000</v>
      </c>
      <c r="E3176">
        <v>1910</v>
      </c>
      <c r="F3176" t="s">
        <v>8220</v>
      </c>
      <c r="G3176" t="s">
        <v>8223</v>
      </c>
      <c r="H3176" t="s">
        <v>8245</v>
      </c>
      <c r="I3176">
        <v>1255381140</v>
      </c>
      <c r="J3176">
        <v>1250630968</v>
      </c>
      <c r="K3176" t="b">
        <v>0</v>
      </c>
      <c r="L3176">
        <v>26</v>
      </c>
      <c r="M3176" t="b">
        <v>0</v>
      </c>
      <c r="N3176" t="s">
        <v>8269</v>
      </c>
      <c r="O3176" s="5">
        <f>((E3176/D3176) *100)</f>
        <v>9.5500000000000007</v>
      </c>
      <c r="P3176" s="6">
        <f>IF(L3176 = 0, 0, E3176/L3176)</f>
        <v>73.461538461538467</v>
      </c>
      <c r="Q3176" t="str">
        <f>MID(N3176,1,FIND("/",N3176,1)-1)</f>
        <v>film &amp; video</v>
      </c>
      <c r="R3176" t="str">
        <f>MID(N3176,FIND("/",N3176,1)+1,LEN(N3176))</f>
        <v>animation</v>
      </c>
      <c r="S3176" s="10">
        <f>(((J3176/60)/60)/24)+DATE(1970,1,1)+(-5/24)</f>
        <v>40043.687129629623</v>
      </c>
      <c r="T3176" s="10">
        <f>(((I3176/60)/60)/24)+DATE(1970,1,1)+(-5/24)</f>
        <v>40098.665972222218</v>
      </c>
    </row>
    <row r="3177" spans="1:20" ht="28.8" hidden="1" x14ac:dyDescent="0.3">
      <c r="A3177">
        <v>730</v>
      </c>
      <c r="B3177" s="3" t="s">
        <v>730</v>
      </c>
      <c r="C3177" s="3" t="s">
        <v>4839</v>
      </c>
      <c r="D3177">
        <v>20000</v>
      </c>
      <c r="E3177">
        <v>26438</v>
      </c>
      <c r="F3177" t="s">
        <v>8218</v>
      </c>
      <c r="G3177" t="s">
        <v>8223</v>
      </c>
      <c r="H3177" t="s">
        <v>8245</v>
      </c>
      <c r="I3177">
        <v>1323280391</v>
      </c>
      <c r="J3177">
        <v>1320688391</v>
      </c>
      <c r="K3177" t="b">
        <v>0</v>
      </c>
      <c r="L3177">
        <v>265</v>
      </c>
      <c r="M3177" t="b">
        <v>1</v>
      </c>
      <c r="N3177" t="s">
        <v>8273</v>
      </c>
      <c r="O3177" s="5">
        <f>((E3177/D3177) *100)</f>
        <v>132.19</v>
      </c>
      <c r="P3177" s="6">
        <f>IF(L3177 = 0, 0, E3177/L3177)</f>
        <v>99.766037735849054</v>
      </c>
      <c r="Q3177" t="str">
        <f>MID(N3177,1,FIND("/",N3177,1)-1)</f>
        <v>publishing</v>
      </c>
      <c r="R3177" t="str">
        <f>MID(N3177,FIND("/",N3177,1)+1,LEN(N3177))</f>
        <v>nonfiction</v>
      </c>
      <c r="S3177" s="10">
        <f>(((J3177/60)/60)/24)+DATE(1970,1,1)+(-5/24)</f>
        <v>40854.536932870367</v>
      </c>
      <c r="T3177" s="10">
        <f>(((I3177/60)/60)/24)+DATE(1970,1,1)+(-5/24)</f>
        <v>40884.536932870367</v>
      </c>
    </row>
    <row r="3178" spans="1:20" ht="43.2" hidden="1" x14ac:dyDescent="0.3">
      <c r="A3178">
        <v>391</v>
      </c>
      <c r="B3178" s="3" t="s">
        <v>391</v>
      </c>
      <c r="C3178" s="3" t="s">
        <v>4500</v>
      </c>
      <c r="D3178">
        <v>20000</v>
      </c>
      <c r="E3178">
        <v>20122</v>
      </c>
      <c r="F3178" t="s">
        <v>8218</v>
      </c>
      <c r="G3178" t="s">
        <v>8223</v>
      </c>
      <c r="H3178" t="s">
        <v>8245</v>
      </c>
      <c r="I3178">
        <v>1324169940</v>
      </c>
      <c r="J3178">
        <v>1321578051</v>
      </c>
      <c r="K3178" t="b">
        <v>0</v>
      </c>
      <c r="L3178">
        <v>193</v>
      </c>
      <c r="M3178" t="b">
        <v>1</v>
      </c>
      <c r="N3178" t="s">
        <v>8268</v>
      </c>
      <c r="O3178" s="5">
        <f>((E3178/D3178) *100)</f>
        <v>100.61</v>
      </c>
      <c r="P3178" s="6">
        <f>IF(L3178 = 0, 0, E3178/L3178)</f>
        <v>104.25906735751295</v>
      </c>
      <c r="Q3178" t="str">
        <f>MID(N3178,1,FIND("/",N3178,1)-1)</f>
        <v>film &amp; video</v>
      </c>
      <c r="R3178" t="str">
        <f>MID(N3178,FIND("/",N3178,1)+1,LEN(N3178))</f>
        <v>documentary</v>
      </c>
      <c r="S3178" s="10">
        <f>(((J3178/60)/60)/24)+DATE(1970,1,1)+(-5/24)</f>
        <v>40864.833923611113</v>
      </c>
      <c r="T3178" s="10">
        <f>(((I3178/60)/60)/24)+DATE(1970,1,1)+(-5/24)</f>
        <v>40894.832638888889</v>
      </c>
    </row>
    <row r="3179" spans="1:20" ht="43.2" hidden="1" x14ac:dyDescent="0.3">
      <c r="A3179">
        <v>311</v>
      </c>
      <c r="B3179" s="3" t="s">
        <v>311</v>
      </c>
      <c r="C3179" s="3" t="s">
        <v>4420</v>
      </c>
      <c r="D3179">
        <v>20000</v>
      </c>
      <c r="E3179">
        <v>20820.330000000002</v>
      </c>
      <c r="F3179" t="s">
        <v>8218</v>
      </c>
      <c r="G3179" t="s">
        <v>8223</v>
      </c>
      <c r="H3179" t="s">
        <v>8245</v>
      </c>
      <c r="I3179">
        <v>1325404740</v>
      </c>
      <c r="J3179">
        <v>1321852592</v>
      </c>
      <c r="K3179" t="b">
        <v>1</v>
      </c>
      <c r="L3179">
        <v>150</v>
      </c>
      <c r="M3179" t="b">
        <v>1</v>
      </c>
      <c r="N3179" t="s">
        <v>8268</v>
      </c>
      <c r="O3179" s="5">
        <f>((E3179/D3179) *100)</f>
        <v>104.10165000000001</v>
      </c>
      <c r="P3179" s="6">
        <f>IF(L3179 = 0, 0, E3179/L3179)</f>
        <v>138.8022</v>
      </c>
      <c r="Q3179" t="str">
        <f>MID(N3179,1,FIND("/",N3179,1)-1)</f>
        <v>film &amp; video</v>
      </c>
      <c r="R3179" t="str">
        <f>MID(N3179,FIND("/",N3179,1)+1,LEN(N3179))</f>
        <v>documentary</v>
      </c>
      <c r="S3179" s="10">
        <f>(((J3179/60)/60)/24)+DATE(1970,1,1)+(-5/24)</f>
        <v>40868.011481481481</v>
      </c>
      <c r="T3179" s="10">
        <f>(((I3179/60)/60)/24)+DATE(1970,1,1)+(-5/24)</f>
        <v>40909.124305555553</v>
      </c>
    </row>
    <row r="3180" spans="1:20" ht="57.6" hidden="1" x14ac:dyDescent="0.3">
      <c r="A3180">
        <v>502</v>
      </c>
      <c r="B3180" s="3" t="s">
        <v>502</v>
      </c>
      <c r="C3180" s="3" t="s">
        <v>4611</v>
      </c>
      <c r="D3180">
        <v>20000</v>
      </c>
      <c r="E3180">
        <v>230</v>
      </c>
      <c r="F3180" t="s">
        <v>8220</v>
      </c>
      <c r="G3180" t="s">
        <v>8223</v>
      </c>
      <c r="H3180" t="s">
        <v>8245</v>
      </c>
      <c r="I3180">
        <v>1332073025</v>
      </c>
      <c r="J3180">
        <v>1329484625</v>
      </c>
      <c r="K3180" t="b">
        <v>0</v>
      </c>
      <c r="L3180">
        <v>4</v>
      </c>
      <c r="M3180" t="b">
        <v>0</v>
      </c>
      <c r="N3180" t="s">
        <v>8269</v>
      </c>
      <c r="O3180" s="5">
        <f>((E3180/D3180) *100)</f>
        <v>1.1499999999999999</v>
      </c>
      <c r="P3180" s="6">
        <f>IF(L3180 = 0, 0, E3180/L3180)</f>
        <v>57.5</v>
      </c>
      <c r="Q3180" t="str">
        <f>MID(N3180,1,FIND("/",N3180,1)-1)</f>
        <v>film &amp; video</v>
      </c>
      <c r="R3180" t="str">
        <f>MID(N3180,FIND("/",N3180,1)+1,LEN(N3180))</f>
        <v>animation</v>
      </c>
      <c r="S3180" s="10">
        <f>(((J3180/60)/60)/24)+DATE(1970,1,1)+(-5/24)</f>
        <v>40956.345196759255</v>
      </c>
      <c r="T3180" s="10">
        <f>(((I3180/60)/60)/24)+DATE(1970,1,1)+(-5/24)</f>
        <v>40986.303530092591</v>
      </c>
    </row>
    <row r="3181" spans="1:20" ht="43.2" hidden="1" x14ac:dyDescent="0.3">
      <c r="A3181">
        <v>2604</v>
      </c>
      <c r="B3181" s="3" t="s">
        <v>2603</v>
      </c>
      <c r="C3181" s="3" t="s">
        <v>6713</v>
      </c>
      <c r="D3181">
        <v>20000</v>
      </c>
      <c r="E3181">
        <v>20843.599999999999</v>
      </c>
      <c r="F3181" t="s">
        <v>8218</v>
      </c>
      <c r="G3181" t="s">
        <v>8223</v>
      </c>
      <c r="H3181" t="s">
        <v>8245</v>
      </c>
      <c r="I3181">
        <v>1335662023</v>
      </c>
      <c r="J3181">
        <v>1333070023</v>
      </c>
      <c r="K3181" t="b">
        <v>1</v>
      </c>
      <c r="L3181">
        <v>321</v>
      </c>
      <c r="M3181" t="b">
        <v>1</v>
      </c>
      <c r="N3181" t="s">
        <v>8300</v>
      </c>
      <c r="O3181" s="5">
        <f>((E3181/D3181) *100)</f>
        <v>104.21799999999999</v>
      </c>
      <c r="P3181" s="6">
        <f>IF(L3181 = 0, 0, E3181/L3181)</f>
        <v>64.933333333333323</v>
      </c>
      <c r="Q3181" t="str">
        <f>MID(N3181,1,FIND("/",N3181,1)-1)</f>
        <v>technology</v>
      </c>
      <c r="R3181" t="str">
        <f>MID(N3181,FIND("/",N3181,1)+1,LEN(N3181))</f>
        <v>space exploration</v>
      </c>
      <c r="S3181" s="10">
        <f>(((J3181/60)/60)/24)+DATE(1970,1,1)+(-5/24)</f>
        <v>40997.842858796292</v>
      </c>
      <c r="T3181" s="10">
        <f>(((I3181/60)/60)/24)+DATE(1970,1,1)+(-5/24)</f>
        <v>41027.842858796292</v>
      </c>
    </row>
    <row r="3182" spans="1:20" ht="28.8" hidden="1" x14ac:dyDescent="0.3">
      <c r="A3182">
        <v>927</v>
      </c>
      <c r="B3182" s="3" t="s">
        <v>927</v>
      </c>
      <c r="C3182" s="3" t="s">
        <v>5036</v>
      </c>
      <c r="D3182">
        <v>20000</v>
      </c>
      <c r="E3182">
        <v>0</v>
      </c>
      <c r="F3182" t="s">
        <v>8220</v>
      </c>
      <c r="G3182" t="s">
        <v>8223</v>
      </c>
      <c r="H3182" t="s">
        <v>8245</v>
      </c>
      <c r="I3182">
        <v>1337024695</v>
      </c>
      <c r="J3182">
        <v>1334432695</v>
      </c>
      <c r="K3182" t="b">
        <v>0</v>
      </c>
      <c r="L3182">
        <v>0</v>
      </c>
      <c r="M3182" t="b">
        <v>0</v>
      </c>
      <c r="N3182" t="s">
        <v>8277</v>
      </c>
      <c r="O3182" s="5">
        <f>((E3182/D3182) *100)</f>
        <v>0</v>
      </c>
      <c r="P3182" s="6">
        <f>IF(L3182 = 0, 0, E3182/L3182)</f>
        <v>0</v>
      </c>
      <c r="Q3182" t="str">
        <f>MID(N3182,1,FIND("/",N3182,1)-1)</f>
        <v>music</v>
      </c>
      <c r="R3182" t="str">
        <f>MID(N3182,FIND("/",N3182,1)+1,LEN(N3182))</f>
        <v>jazz</v>
      </c>
      <c r="S3182" s="10">
        <f>(((J3182/60)/60)/24)+DATE(1970,1,1)+(-5/24)</f>
        <v>41013.614525462959</v>
      </c>
      <c r="T3182" s="10">
        <f>(((I3182/60)/60)/24)+DATE(1970,1,1)+(-5/24)</f>
        <v>41043.614525462959</v>
      </c>
    </row>
    <row r="3183" spans="1:20" ht="28.8" hidden="1" x14ac:dyDescent="0.3">
      <c r="A3183">
        <v>261</v>
      </c>
      <c r="B3183" s="3" t="s">
        <v>261</v>
      </c>
      <c r="C3183" s="3" t="s">
        <v>4370</v>
      </c>
      <c r="D3183">
        <v>20000</v>
      </c>
      <c r="E3183">
        <v>21480</v>
      </c>
      <c r="F3183" t="s">
        <v>8218</v>
      </c>
      <c r="G3183" t="s">
        <v>8223</v>
      </c>
      <c r="H3183" t="s">
        <v>8245</v>
      </c>
      <c r="I3183">
        <v>1339080900</v>
      </c>
      <c r="J3183">
        <v>1334783704</v>
      </c>
      <c r="K3183" t="b">
        <v>1</v>
      </c>
      <c r="L3183">
        <v>220</v>
      </c>
      <c r="M3183" t="b">
        <v>1</v>
      </c>
      <c r="N3183" t="s">
        <v>8268</v>
      </c>
      <c r="O3183" s="5">
        <f>((E3183/D3183) *100)</f>
        <v>107.4</v>
      </c>
      <c r="P3183" s="6">
        <f>IF(L3183 = 0, 0, E3183/L3183)</f>
        <v>97.63636363636364</v>
      </c>
      <c r="Q3183" t="str">
        <f>MID(N3183,1,FIND("/",N3183,1)-1)</f>
        <v>film &amp; video</v>
      </c>
      <c r="R3183" t="str">
        <f>MID(N3183,FIND("/",N3183,1)+1,LEN(N3183))</f>
        <v>documentary</v>
      </c>
      <c r="S3183" s="10">
        <f>(((J3183/60)/60)/24)+DATE(1970,1,1)+(-5/24)</f>
        <v>41017.677129629628</v>
      </c>
      <c r="T3183" s="10">
        <f>(((I3183/60)/60)/24)+DATE(1970,1,1)+(-5/24)</f>
        <v>41067.413194444445</v>
      </c>
    </row>
    <row r="3184" spans="1:20" ht="43.2" hidden="1" x14ac:dyDescent="0.3">
      <c r="A3184">
        <v>467</v>
      </c>
      <c r="B3184" s="3" t="s">
        <v>467</v>
      </c>
      <c r="C3184" s="3" t="s">
        <v>4576</v>
      </c>
      <c r="D3184">
        <v>20000</v>
      </c>
      <c r="E3184">
        <v>4315</v>
      </c>
      <c r="F3184" t="s">
        <v>8220</v>
      </c>
      <c r="G3184" t="s">
        <v>8223</v>
      </c>
      <c r="H3184" t="s">
        <v>8245</v>
      </c>
      <c r="I3184">
        <v>1348849134</v>
      </c>
      <c r="J3184">
        <v>1344961134</v>
      </c>
      <c r="K3184" t="b">
        <v>0</v>
      </c>
      <c r="L3184">
        <v>39</v>
      </c>
      <c r="M3184" t="b">
        <v>0</v>
      </c>
      <c r="N3184" t="s">
        <v>8269</v>
      </c>
      <c r="O3184" s="5">
        <f>((E3184/D3184) *100)</f>
        <v>21.574999999999999</v>
      </c>
      <c r="P3184" s="6">
        <f>IF(L3184 = 0, 0, E3184/L3184)</f>
        <v>110.64102564102564</v>
      </c>
      <c r="Q3184" t="str">
        <f>MID(N3184,1,FIND("/",N3184,1)-1)</f>
        <v>film &amp; video</v>
      </c>
      <c r="R3184" t="str">
        <f>MID(N3184,FIND("/",N3184,1)+1,LEN(N3184))</f>
        <v>animation</v>
      </c>
      <c r="S3184" s="10">
        <f>(((J3184/60)/60)/24)+DATE(1970,1,1)+(-5/24)</f>
        <v>41135.471458333333</v>
      </c>
      <c r="T3184" s="10">
        <f>(((I3184/60)/60)/24)+DATE(1970,1,1)+(-5/24)</f>
        <v>41180.471458333333</v>
      </c>
    </row>
    <row r="3185" spans="1:20" ht="43.2" hidden="1" x14ac:dyDescent="0.3">
      <c r="A3185">
        <v>507</v>
      </c>
      <c r="B3185" s="3" t="s">
        <v>507</v>
      </c>
      <c r="C3185" s="3" t="s">
        <v>4616</v>
      </c>
      <c r="D3185">
        <v>20000</v>
      </c>
      <c r="E3185">
        <v>640</v>
      </c>
      <c r="F3185" t="s">
        <v>8220</v>
      </c>
      <c r="G3185" t="s">
        <v>8223</v>
      </c>
      <c r="H3185" t="s">
        <v>8245</v>
      </c>
      <c r="I3185">
        <v>1350687657</v>
      </c>
      <c r="J3185">
        <v>1346799657</v>
      </c>
      <c r="K3185" t="b">
        <v>0</v>
      </c>
      <c r="L3185">
        <v>10</v>
      </c>
      <c r="M3185" t="b">
        <v>0</v>
      </c>
      <c r="N3185" t="s">
        <v>8269</v>
      </c>
      <c r="O3185" s="5">
        <f>((E3185/D3185) *100)</f>
        <v>3.2</v>
      </c>
      <c r="P3185" s="6">
        <f>IF(L3185 = 0, 0, E3185/L3185)</f>
        <v>64</v>
      </c>
      <c r="Q3185" t="str">
        <f>MID(N3185,1,FIND("/",N3185,1)-1)</f>
        <v>film &amp; video</v>
      </c>
      <c r="R3185" t="str">
        <f>MID(N3185,FIND("/",N3185,1)+1,LEN(N3185))</f>
        <v>animation</v>
      </c>
      <c r="S3185" s="10">
        <f>(((J3185/60)/60)/24)+DATE(1970,1,1)+(-5/24)</f>
        <v>41156.750659722216</v>
      </c>
      <c r="T3185" s="10">
        <f>(((I3185/60)/60)/24)+DATE(1970,1,1)+(-5/24)</f>
        <v>41201.750659722216</v>
      </c>
    </row>
    <row r="3186" spans="1:20" ht="43.2" hidden="1" x14ac:dyDescent="0.3">
      <c r="A3186">
        <v>275</v>
      </c>
      <c r="B3186" s="3" t="s">
        <v>275</v>
      </c>
      <c r="C3186" s="3" t="s">
        <v>4384</v>
      </c>
      <c r="D3186">
        <v>20000</v>
      </c>
      <c r="E3186">
        <v>21679</v>
      </c>
      <c r="F3186" t="s">
        <v>8218</v>
      </c>
      <c r="G3186" t="s">
        <v>8223</v>
      </c>
      <c r="H3186" t="s">
        <v>8245</v>
      </c>
      <c r="I3186">
        <v>1352511966</v>
      </c>
      <c r="J3186">
        <v>1349916366</v>
      </c>
      <c r="K3186" t="b">
        <v>1</v>
      </c>
      <c r="L3186">
        <v>332</v>
      </c>
      <c r="M3186" t="b">
        <v>1</v>
      </c>
      <c r="N3186" t="s">
        <v>8268</v>
      </c>
      <c r="O3186" s="5">
        <f>((E3186/D3186) *100)</f>
        <v>108.395</v>
      </c>
      <c r="P3186" s="6">
        <f>IF(L3186 = 0, 0, E3186/L3186)</f>
        <v>65.298192771084331</v>
      </c>
      <c r="Q3186" t="str">
        <f>MID(N3186,1,FIND("/",N3186,1)-1)</f>
        <v>film &amp; video</v>
      </c>
      <c r="R3186" t="str">
        <f>MID(N3186,FIND("/",N3186,1)+1,LEN(N3186))</f>
        <v>documentary</v>
      </c>
      <c r="S3186" s="10">
        <f>(((J3186/60)/60)/24)+DATE(1970,1,1)+(-5/24)</f>
        <v>41192.823680555557</v>
      </c>
      <c r="T3186" s="10">
        <f>(((I3186/60)/60)/24)+DATE(1970,1,1)+(-5/24)</f>
        <v>41222.865347222221</v>
      </c>
    </row>
    <row r="3187" spans="1:20" hidden="1" x14ac:dyDescent="0.3">
      <c r="A3187">
        <v>919</v>
      </c>
      <c r="B3187" s="3" t="s">
        <v>919</v>
      </c>
      <c r="C3187" s="3" t="s">
        <v>5028</v>
      </c>
      <c r="D3187">
        <v>20000</v>
      </c>
      <c r="E3187">
        <v>100</v>
      </c>
      <c r="F3187" t="s">
        <v>8220</v>
      </c>
      <c r="G3187" t="s">
        <v>8223</v>
      </c>
      <c r="H3187" t="s">
        <v>8245</v>
      </c>
      <c r="I3187">
        <v>1355930645</v>
      </c>
      <c r="J3187">
        <v>1352906645</v>
      </c>
      <c r="K3187" t="b">
        <v>0</v>
      </c>
      <c r="L3187">
        <v>1</v>
      </c>
      <c r="M3187" t="b">
        <v>0</v>
      </c>
      <c r="N3187" t="s">
        <v>8277</v>
      </c>
      <c r="O3187" s="5">
        <f>((E3187/D3187) *100)</f>
        <v>0.5</v>
      </c>
      <c r="P3187" s="6">
        <f>IF(L3187 = 0, 0, E3187/L3187)</f>
        <v>100</v>
      </c>
      <c r="Q3187" t="str">
        <f>MID(N3187,1,FIND("/",N3187,1)-1)</f>
        <v>music</v>
      </c>
      <c r="R3187" t="str">
        <f>MID(N3187,FIND("/",N3187,1)+1,LEN(N3187))</f>
        <v>jazz</v>
      </c>
      <c r="S3187" s="10">
        <f>(((J3187/60)/60)/24)+DATE(1970,1,1)+(-5/24)</f>
        <v>41227.433391203704</v>
      </c>
      <c r="T3187" s="10">
        <f>(((I3187/60)/60)/24)+DATE(1970,1,1)+(-5/24)</f>
        <v>41262.433391203704</v>
      </c>
    </row>
    <row r="3188" spans="1:20" ht="43.2" hidden="1" x14ac:dyDescent="0.3">
      <c r="A3188">
        <v>2493</v>
      </c>
      <c r="B3188" s="3" t="s">
        <v>2492</v>
      </c>
      <c r="C3188" s="3" t="s">
        <v>6602</v>
      </c>
      <c r="D3188">
        <v>20000</v>
      </c>
      <c r="E3188">
        <v>25740</v>
      </c>
      <c r="F3188" t="s">
        <v>8218</v>
      </c>
      <c r="G3188" t="s">
        <v>8223</v>
      </c>
      <c r="H3188" t="s">
        <v>8245</v>
      </c>
      <c r="I3188">
        <v>1367208140</v>
      </c>
      <c r="J3188">
        <v>1363320140</v>
      </c>
      <c r="K3188" t="b">
        <v>0</v>
      </c>
      <c r="L3188">
        <v>259</v>
      </c>
      <c r="M3188" t="b">
        <v>1</v>
      </c>
      <c r="N3188" t="s">
        <v>8278</v>
      </c>
      <c r="O3188" s="5">
        <f>((E3188/D3188) *100)</f>
        <v>128.69999999999999</v>
      </c>
      <c r="P3188" s="6">
        <f>IF(L3188 = 0, 0, E3188/L3188)</f>
        <v>99.382239382239376</v>
      </c>
      <c r="Q3188" t="str">
        <f>MID(N3188,1,FIND("/",N3188,1)-1)</f>
        <v>music</v>
      </c>
      <c r="R3188" t="str">
        <f>MID(N3188,FIND("/",N3188,1)+1,LEN(N3188))</f>
        <v>indie rock</v>
      </c>
      <c r="S3188" s="10">
        <f>(((J3188/60)/60)/24)+DATE(1970,1,1)+(-5/24)</f>
        <v>41347.959953703699</v>
      </c>
      <c r="T3188" s="10">
        <f>(((I3188/60)/60)/24)+DATE(1970,1,1)+(-5/24)</f>
        <v>41392.959953703699</v>
      </c>
    </row>
    <row r="3189" spans="1:20" ht="43.2" hidden="1" x14ac:dyDescent="0.3">
      <c r="A3189">
        <v>423</v>
      </c>
      <c r="B3189" s="3" t="s">
        <v>423</v>
      </c>
      <c r="C3189" s="3" t="s">
        <v>4532</v>
      </c>
      <c r="D3189">
        <v>20000</v>
      </c>
      <c r="E3189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8269</v>
      </c>
      <c r="O3189" s="5">
        <f>((E3189/D3189) *100)</f>
        <v>0.76500000000000001</v>
      </c>
      <c r="P3189" s="6">
        <f>IF(L3189 = 0, 0, E3189/L3189)</f>
        <v>11.76923076923077</v>
      </c>
      <c r="Q3189" t="str">
        <f>MID(N3189,1,FIND("/",N3189,1)-1)</f>
        <v>film &amp; video</v>
      </c>
      <c r="R3189" t="str">
        <f>MID(N3189,FIND("/",N3189,1)+1,LEN(N3189))</f>
        <v>animation</v>
      </c>
      <c r="S3189" s="10">
        <f>(((J3189/60)/60)/24)+DATE(1970,1,1)+(-5/24)</f>
        <v>41400.717939814815</v>
      </c>
      <c r="T3189" s="10">
        <f>(((I3189/60)/60)/24)+DATE(1970,1,1)+(-5/24)</f>
        <v>41430.717939814815</v>
      </c>
    </row>
    <row r="3190" spans="1:20" ht="43.2" hidden="1" x14ac:dyDescent="0.3">
      <c r="A3190">
        <v>1974</v>
      </c>
      <c r="B3190" s="3" t="s">
        <v>1974</v>
      </c>
      <c r="C3190" s="3" t="s">
        <v>6083</v>
      </c>
      <c r="D3190">
        <v>20000</v>
      </c>
      <c r="E3190">
        <v>75099.199999999997</v>
      </c>
      <c r="F3190" t="s">
        <v>8218</v>
      </c>
      <c r="G3190" t="s">
        <v>8224</v>
      </c>
      <c r="H3190" t="s">
        <v>8246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8294</v>
      </c>
      <c r="O3190" s="5">
        <f>((E3190/D3190) *100)</f>
        <v>375.49599999999998</v>
      </c>
      <c r="P3190" s="6">
        <f>IF(L3190 = 0, 0, E3190/L3190)</f>
        <v>186.81393034825871</v>
      </c>
      <c r="Q3190" t="str">
        <f>MID(N3190,1,FIND("/",N3190,1)-1)</f>
        <v>technology</v>
      </c>
      <c r="R3190" t="str">
        <f>MID(N3190,FIND("/",N3190,1)+1,LEN(N3190))</f>
        <v>hardware</v>
      </c>
      <c r="S3190" s="10">
        <f>(((J3190/60)/60)/24)+DATE(1970,1,1)+(-5/24)</f>
        <v>41445.125798611109</v>
      </c>
      <c r="T3190" s="10">
        <f>(((I3190/60)/60)/24)+DATE(1970,1,1)+(-5/24)</f>
        <v>41505.125798611109</v>
      </c>
    </row>
    <row r="3191" spans="1:20" ht="43.2" hidden="1" x14ac:dyDescent="0.3">
      <c r="A3191">
        <v>870</v>
      </c>
      <c r="B3191" s="3" t="s">
        <v>870</v>
      </c>
      <c r="C3191" s="3" t="s">
        <v>4979</v>
      </c>
      <c r="D3191">
        <v>20000</v>
      </c>
      <c r="E3191">
        <v>62</v>
      </c>
      <c r="F3191" t="s">
        <v>8220</v>
      </c>
      <c r="G3191" t="s">
        <v>8224</v>
      </c>
      <c r="H3191" t="s">
        <v>8246</v>
      </c>
      <c r="I3191">
        <v>1377995523</v>
      </c>
      <c r="J3191">
        <v>1375403523</v>
      </c>
      <c r="K3191" t="b">
        <v>0</v>
      </c>
      <c r="L3191">
        <v>5</v>
      </c>
      <c r="M3191" t="b">
        <v>0</v>
      </c>
      <c r="N3191" t="s">
        <v>8277</v>
      </c>
      <c r="O3191" s="5">
        <f>((E3191/D3191) *100)</f>
        <v>0.31</v>
      </c>
      <c r="P3191" s="6">
        <f>IF(L3191 = 0, 0, E3191/L3191)</f>
        <v>12.4</v>
      </c>
      <c r="Q3191" t="str">
        <f>MID(N3191,1,FIND("/",N3191,1)-1)</f>
        <v>music</v>
      </c>
      <c r="R3191" t="str">
        <f>MID(N3191,FIND("/",N3191,1)+1,LEN(N3191))</f>
        <v>jazz</v>
      </c>
      <c r="S3191" s="10">
        <f>(((J3191/60)/60)/24)+DATE(1970,1,1)+(-5/24)</f>
        <v>41487.813923611109</v>
      </c>
      <c r="T3191" s="10">
        <f>(((I3191/60)/60)/24)+DATE(1970,1,1)+(-5/24)</f>
        <v>41517.813923611109</v>
      </c>
    </row>
    <row r="3192" spans="1:20" ht="43.2" hidden="1" x14ac:dyDescent="0.3">
      <c r="A3192">
        <v>3039</v>
      </c>
      <c r="B3192" s="3" t="s">
        <v>3038</v>
      </c>
      <c r="C3192" s="3" t="s">
        <v>7148</v>
      </c>
      <c r="D3192">
        <v>20000</v>
      </c>
      <c r="E3192">
        <v>21742.78</v>
      </c>
      <c r="F3192" t="s">
        <v>8218</v>
      </c>
      <c r="G3192" t="s">
        <v>8223</v>
      </c>
      <c r="H3192" t="s">
        <v>8245</v>
      </c>
      <c r="I3192">
        <v>1388303940</v>
      </c>
      <c r="J3192">
        <v>1386011038</v>
      </c>
      <c r="K3192" t="b">
        <v>0</v>
      </c>
      <c r="L3192">
        <v>236</v>
      </c>
      <c r="M3192" t="b">
        <v>1</v>
      </c>
      <c r="N3192" t="s">
        <v>8302</v>
      </c>
      <c r="O3192" s="5">
        <f>((E3192/D3192) *100)</f>
        <v>108.71389999999998</v>
      </c>
      <c r="P3192" s="6">
        <f>IF(L3192 = 0, 0, E3192/L3192)</f>
        <v>92.130423728813554</v>
      </c>
      <c r="Q3192" t="str">
        <f>MID(N3192,1,FIND("/",N3192,1)-1)</f>
        <v>theater</v>
      </c>
      <c r="R3192" t="str">
        <f>MID(N3192,FIND("/",N3192,1)+1,LEN(N3192))</f>
        <v>spaces</v>
      </c>
      <c r="S3192" s="10">
        <f>(((J3192/60)/60)/24)+DATE(1970,1,1)+(-5/24)</f>
        <v>41610.586087962962</v>
      </c>
      <c r="T3192" s="10">
        <f>(((I3192/60)/60)/24)+DATE(1970,1,1)+(-5/24)</f>
        <v>41637.124305555553</v>
      </c>
    </row>
    <row r="3193" spans="1:20" ht="43.2" hidden="1" x14ac:dyDescent="0.3">
      <c r="A3193">
        <v>451</v>
      </c>
      <c r="B3193" s="3" t="s">
        <v>451</v>
      </c>
      <c r="C3193" s="3" t="s">
        <v>4560</v>
      </c>
      <c r="D3193">
        <v>20000</v>
      </c>
      <c r="E3193">
        <v>0</v>
      </c>
      <c r="F3193" t="s">
        <v>8220</v>
      </c>
      <c r="G3193" t="s">
        <v>8223</v>
      </c>
      <c r="H3193" t="s">
        <v>8245</v>
      </c>
      <c r="I3193">
        <v>1390669791</v>
      </c>
      <c r="J3193">
        <v>1388077791</v>
      </c>
      <c r="K3193" t="b">
        <v>0</v>
      </c>
      <c r="L3193">
        <v>0</v>
      </c>
      <c r="M3193" t="b">
        <v>0</v>
      </c>
      <c r="N3193" t="s">
        <v>8269</v>
      </c>
      <c r="O3193" s="5">
        <f>((E3193/D3193) *100)</f>
        <v>0</v>
      </c>
      <c r="P3193" s="6">
        <f>IF(L3193 = 0, 0, E3193/L3193)</f>
        <v>0</v>
      </c>
      <c r="Q3193" t="str">
        <f>MID(N3193,1,FIND("/",N3193,1)-1)</f>
        <v>film &amp; video</v>
      </c>
      <c r="R3193" t="str">
        <f>MID(N3193,FIND("/",N3193,1)+1,LEN(N3193))</f>
        <v>animation</v>
      </c>
      <c r="S3193" s="10">
        <f>(((J3193/60)/60)/24)+DATE(1970,1,1)+(-5/24)</f>
        <v>41634.506840277776</v>
      </c>
      <c r="T3193" s="10">
        <f>(((I3193/60)/60)/24)+DATE(1970,1,1)+(-5/24)</f>
        <v>41664.506840277776</v>
      </c>
    </row>
    <row r="3194" spans="1:20" ht="43.2" hidden="1" x14ac:dyDescent="0.3">
      <c r="A3194">
        <v>2336</v>
      </c>
      <c r="B3194" s="3" t="s">
        <v>2336</v>
      </c>
      <c r="C3194" s="3" t="s">
        <v>6445</v>
      </c>
      <c r="D3194">
        <v>20000</v>
      </c>
      <c r="E3194">
        <v>104146.51</v>
      </c>
      <c r="F3194" t="s">
        <v>8218</v>
      </c>
      <c r="G3194" t="s">
        <v>8223</v>
      </c>
      <c r="H3194" t="s">
        <v>8245</v>
      </c>
      <c r="I3194">
        <v>1394316695</v>
      </c>
      <c r="J3194">
        <v>1390860695</v>
      </c>
      <c r="K3194" t="b">
        <v>1</v>
      </c>
      <c r="L3194">
        <v>2165</v>
      </c>
      <c r="M3194" t="b">
        <v>1</v>
      </c>
      <c r="N3194" t="s">
        <v>8297</v>
      </c>
      <c r="O3194" s="5">
        <f>((E3194/D3194) *100)</f>
        <v>520.73254999999995</v>
      </c>
      <c r="P3194" s="6">
        <f>IF(L3194 = 0, 0, E3194/L3194)</f>
        <v>48.104623556581984</v>
      </c>
      <c r="Q3194" t="str">
        <f>MID(N3194,1,FIND("/",N3194,1)-1)</f>
        <v>food</v>
      </c>
      <c r="R3194" t="str">
        <f>MID(N3194,FIND("/",N3194,1)+1,LEN(N3194))</f>
        <v>small batch</v>
      </c>
      <c r="S3194" s="10">
        <f>(((J3194/60)/60)/24)+DATE(1970,1,1)+(-5/24)</f>
        <v>41666.716377314813</v>
      </c>
      <c r="T3194" s="10">
        <f>(((I3194/60)/60)/24)+DATE(1970,1,1)+(-5/24)</f>
        <v>41706.716377314813</v>
      </c>
    </row>
    <row r="3195" spans="1:20" ht="43.2" hidden="1" x14ac:dyDescent="0.3">
      <c r="A3195">
        <v>2770</v>
      </c>
      <c r="B3195" s="3" t="s">
        <v>2769</v>
      </c>
      <c r="C3195" s="3" t="s">
        <v>6879</v>
      </c>
      <c r="D3195">
        <v>20000</v>
      </c>
      <c r="E3195">
        <v>2082.25</v>
      </c>
      <c r="F3195" t="s">
        <v>8220</v>
      </c>
      <c r="G3195" t="s">
        <v>8223</v>
      </c>
      <c r="H3195" t="s">
        <v>8245</v>
      </c>
      <c r="I3195">
        <v>1395158130</v>
      </c>
      <c r="J3195">
        <v>1392569730</v>
      </c>
      <c r="K3195" t="b">
        <v>0</v>
      </c>
      <c r="L3195">
        <v>33</v>
      </c>
      <c r="M3195" t="b">
        <v>0</v>
      </c>
      <c r="N3195" t="s">
        <v>8303</v>
      </c>
      <c r="O3195" s="5">
        <f>((E3195/D3195) *100)</f>
        <v>10.411249999999999</v>
      </c>
      <c r="P3195" s="6">
        <f>IF(L3195 = 0, 0, E3195/L3195)</f>
        <v>63.098484848484851</v>
      </c>
      <c r="Q3195" t="str">
        <f>MID(N3195,1,FIND("/",N3195,1)-1)</f>
        <v>publishing</v>
      </c>
      <c r="R3195" t="str">
        <f>MID(N3195,FIND("/",N3195,1)+1,LEN(N3195))</f>
        <v>children's books</v>
      </c>
      <c r="S3195" s="10">
        <f>(((J3195/60)/60)/24)+DATE(1970,1,1)+(-5/24)</f>
        <v>41686.496874999997</v>
      </c>
      <c r="T3195" s="10">
        <f>(((I3195/60)/60)/24)+DATE(1970,1,1)+(-5/24)</f>
        <v>41716.455208333333</v>
      </c>
    </row>
    <row r="3196" spans="1:20" ht="43.2" hidden="1" x14ac:dyDescent="0.3">
      <c r="A3196">
        <v>1967</v>
      </c>
      <c r="B3196" s="3" t="s">
        <v>1967</v>
      </c>
      <c r="C3196" s="3" t="s">
        <v>6076</v>
      </c>
      <c r="D3196">
        <v>20000</v>
      </c>
      <c r="E3196">
        <v>74026</v>
      </c>
      <c r="F3196" t="s">
        <v>8218</v>
      </c>
      <c r="G3196" t="s">
        <v>8223</v>
      </c>
      <c r="H3196" t="s">
        <v>8245</v>
      </c>
      <c r="I3196">
        <v>1398959729</v>
      </c>
      <c r="J3196">
        <v>1396367729</v>
      </c>
      <c r="K3196" t="b">
        <v>1</v>
      </c>
      <c r="L3196">
        <v>405</v>
      </c>
      <c r="M3196" t="b">
        <v>1</v>
      </c>
      <c r="N3196" t="s">
        <v>8294</v>
      </c>
      <c r="O3196" s="5">
        <f>((E3196/D3196) *100)</f>
        <v>370.13</v>
      </c>
      <c r="P3196" s="6">
        <f>IF(L3196 = 0, 0, E3196/L3196)</f>
        <v>182.78024691358024</v>
      </c>
      <c r="Q3196" t="str">
        <f>MID(N3196,1,FIND("/",N3196,1)-1)</f>
        <v>technology</v>
      </c>
      <c r="R3196" t="str">
        <f>MID(N3196,FIND("/",N3196,1)+1,LEN(N3196))</f>
        <v>hardware</v>
      </c>
      <c r="S3196" s="10">
        <f>(((J3196/60)/60)/24)+DATE(1970,1,1)+(-5/24)</f>
        <v>41730.455196759256</v>
      </c>
      <c r="T3196" s="10">
        <f>(((I3196/60)/60)/24)+DATE(1970,1,1)+(-5/24)</f>
        <v>41760.455196759256</v>
      </c>
    </row>
    <row r="3197" spans="1:20" ht="57.6" hidden="1" x14ac:dyDescent="0.3">
      <c r="A3197">
        <v>1828</v>
      </c>
      <c r="B3197" s="3" t="s">
        <v>1828</v>
      </c>
      <c r="C3197" s="3" t="s">
        <v>5937</v>
      </c>
      <c r="D3197">
        <v>20000</v>
      </c>
      <c r="E3197">
        <v>20032</v>
      </c>
      <c r="F3197" t="s">
        <v>8218</v>
      </c>
      <c r="G3197" t="s">
        <v>8223</v>
      </c>
      <c r="H3197" t="s">
        <v>8245</v>
      </c>
      <c r="I3197">
        <v>1399672800</v>
      </c>
      <c r="J3197">
        <v>1396906530</v>
      </c>
      <c r="K3197" t="b">
        <v>0</v>
      </c>
      <c r="L3197">
        <v>48</v>
      </c>
      <c r="M3197" t="b">
        <v>1</v>
      </c>
      <c r="N3197" t="s">
        <v>8275</v>
      </c>
      <c r="O3197" s="5">
        <f>((E3197/D3197) *100)</f>
        <v>100.16000000000001</v>
      </c>
      <c r="P3197" s="6">
        <f>IF(L3197 = 0, 0, E3197/L3197)</f>
        <v>417.33333333333331</v>
      </c>
      <c r="Q3197" t="str">
        <f>MID(N3197,1,FIND("/",N3197,1)-1)</f>
        <v>music</v>
      </c>
      <c r="R3197" t="str">
        <f>MID(N3197,FIND("/",N3197,1)+1,LEN(N3197))</f>
        <v>rock</v>
      </c>
      <c r="S3197" s="10">
        <f>(((J3197/60)/60)/24)+DATE(1970,1,1)+(-5/24)</f>
        <v>41736.691319444442</v>
      </c>
      <c r="T3197" s="10">
        <f>(((I3197/60)/60)/24)+DATE(1970,1,1)+(-5/24)</f>
        <v>41768.708333333328</v>
      </c>
    </row>
    <row r="3198" spans="1:20" ht="43.2" hidden="1" x14ac:dyDescent="0.3">
      <c r="A3198">
        <v>1080</v>
      </c>
      <c r="B3198" s="3" t="s">
        <v>1080</v>
      </c>
      <c r="C3198" s="3" t="s">
        <v>5189</v>
      </c>
      <c r="D3198">
        <v>20000</v>
      </c>
      <c r="E3198">
        <v>1821</v>
      </c>
      <c r="F3198" t="s">
        <v>8220</v>
      </c>
      <c r="G3198" t="s">
        <v>8223</v>
      </c>
      <c r="H3198" t="s">
        <v>8245</v>
      </c>
      <c r="I3198">
        <v>1399778333</v>
      </c>
      <c r="J3198">
        <v>1397186333</v>
      </c>
      <c r="K3198" t="b">
        <v>0</v>
      </c>
      <c r="L3198">
        <v>98</v>
      </c>
      <c r="M3198" t="b">
        <v>0</v>
      </c>
      <c r="N3198" t="s">
        <v>8281</v>
      </c>
      <c r="O3198" s="5">
        <f>((E3198/D3198) *100)</f>
        <v>9.1050000000000004</v>
      </c>
      <c r="P3198" s="6">
        <f>IF(L3198 = 0, 0, E3198/L3198)</f>
        <v>18.581632653061224</v>
      </c>
      <c r="Q3198" t="str">
        <f>MID(N3198,1,FIND("/",N3198,1)-1)</f>
        <v>games</v>
      </c>
      <c r="R3198" t="str">
        <f>MID(N3198,FIND("/",N3198,1)+1,LEN(N3198))</f>
        <v>video games</v>
      </c>
      <c r="S3198" s="10">
        <f>(((J3198/60)/60)/24)+DATE(1970,1,1)+(-5/24)</f>
        <v>41739.929780092592</v>
      </c>
      <c r="T3198" s="10">
        <f>(((I3198/60)/60)/24)+DATE(1970,1,1)+(-5/24)</f>
        <v>41769.929780092592</v>
      </c>
    </row>
    <row r="3199" spans="1:20" ht="43.2" hidden="1" x14ac:dyDescent="0.3">
      <c r="A3199">
        <v>494</v>
      </c>
      <c r="B3199" s="3" t="s">
        <v>494</v>
      </c>
      <c r="C3199" s="3" t="s">
        <v>4603</v>
      </c>
      <c r="D3199">
        <v>20000</v>
      </c>
      <c r="E3199">
        <v>31</v>
      </c>
      <c r="F3199" t="s">
        <v>8220</v>
      </c>
      <c r="G3199" t="s">
        <v>8223</v>
      </c>
      <c r="H3199" t="s">
        <v>8245</v>
      </c>
      <c r="I3199">
        <v>1404356400</v>
      </c>
      <c r="J3199">
        <v>1402343765</v>
      </c>
      <c r="K3199" t="b">
        <v>0</v>
      </c>
      <c r="L3199">
        <v>3</v>
      </c>
      <c r="M3199" t="b">
        <v>0</v>
      </c>
      <c r="N3199" t="s">
        <v>8269</v>
      </c>
      <c r="O3199" s="5">
        <f>((E3199/D3199) *100)</f>
        <v>0.155</v>
      </c>
      <c r="P3199" s="6">
        <f>IF(L3199 = 0, 0, E3199/L3199)</f>
        <v>10.333333333333334</v>
      </c>
      <c r="Q3199" t="str">
        <f>MID(N3199,1,FIND("/",N3199,1)-1)</f>
        <v>film &amp; video</v>
      </c>
      <c r="R3199" t="str">
        <f>MID(N3199,FIND("/",N3199,1)+1,LEN(N3199))</f>
        <v>animation</v>
      </c>
      <c r="S3199" s="10">
        <f>(((J3199/60)/60)/24)+DATE(1970,1,1)+(-5/24)</f>
        <v>41799.62228009259</v>
      </c>
      <c r="T3199" s="10">
        <f>(((I3199/60)/60)/24)+DATE(1970,1,1)+(-5/24)</f>
        <v>41822.916666666664</v>
      </c>
    </row>
    <row r="3200" spans="1:20" ht="43.2" hidden="1" x14ac:dyDescent="0.3">
      <c r="A3200">
        <v>2508</v>
      </c>
      <c r="B3200" s="3" t="s">
        <v>2507</v>
      </c>
      <c r="C3200" s="3" t="s">
        <v>6617</v>
      </c>
      <c r="D3200">
        <v>20000</v>
      </c>
      <c r="E3200">
        <v>0</v>
      </c>
      <c r="F3200" t="s">
        <v>8220</v>
      </c>
      <c r="G3200" t="s">
        <v>8223</v>
      </c>
      <c r="H3200" t="s">
        <v>8245</v>
      </c>
      <c r="I3200">
        <v>1408056634</v>
      </c>
      <c r="J3200">
        <v>1405464634</v>
      </c>
      <c r="K3200" t="b">
        <v>0</v>
      </c>
      <c r="L3200">
        <v>0</v>
      </c>
      <c r="M3200" t="b">
        <v>0</v>
      </c>
      <c r="N3200" t="s">
        <v>8298</v>
      </c>
      <c r="O3200" s="5">
        <f>((E3200/D3200) *100)</f>
        <v>0</v>
      </c>
      <c r="P3200" s="6">
        <f>IF(L3200 = 0, 0, E3200/L3200)</f>
        <v>0</v>
      </c>
      <c r="Q3200" t="str">
        <f>MID(N3200,1,FIND("/",N3200,1)-1)</f>
        <v>food</v>
      </c>
      <c r="R3200" t="str">
        <f>MID(N3200,FIND("/",N3200,1)+1,LEN(N3200))</f>
        <v>restaurants</v>
      </c>
      <c r="S3200" s="10">
        <f>(((J3200/60)/60)/24)+DATE(1970,1,1)+(-5/24)</f>
        <v>41835.743449074071</v>
      </c>
      <c r="T3200" s="10">
        <f>(((I3200/60)/60)/24)+DATE(1970,1,1)+(-5/24)</f>
        <v>41865.743449074071</v>
      </c>
    </row>
    <row r="3201" spans="1:20" ht="43.2" hidden="1" x14ac:dyDescent="0.3">
      <c r="A3201">
        <v>2443</v>
      </c>
      <c r="B3201" s="3" t="s">
        <v>2443</v>
      </c>
      <c r="C3201" s="3" t="s">
        <v>6552</v>
      </c>
      <c r="D3201">
        <v>20000</v>
      </c>
      <c r="E3201">
        <v>40502.99</v>
      </c>
      <c r="F3201" t="s">
        <v>8218</v>
      </c>
      <c r="G3201" t="s">
        <v>8223</v>
      </c>
      <c r="H3201" t="s">
        <v>8245</v>
      </c>
      <c r="I3201">
        <v>1408114822</v>
      </c>
      <c r="J3201">
        <v>1405522822</v>
      </c>
      <c r="K3201" t="b">
        <v>0</v>
      </c>
      <c r="L3201">
        <v>311</v>
      </c>
      <c r="M3201" t="b">
        <v>1</v>
      </c>
      <c r="N3201" t="s">
        <v>8297</v>
      </c>
      <c r="O3201" s="5">
        <f>((E3201/D3201) *100)</f>
        <v>202.51495</v>
      </c>
      <c r="P3201" s="6">
        <f>IF(L3201 = 0, 0, E3201/L3201)</f>
        <v>130.23469453376205</v>
      </c>
      <c r="Q3201" t="str">
        <f>MID(N3201,1,FIND("/",N3201,1)-1)</f>
        <v>food</v>
      </c>
      <c r="R3201" t="str">
        <f>MID(N3201,FIND("/",N3201,1)+1,LEN(N3201))</f>
        <v>small batch</v>
      </c>
      <c r="S3201" s="10">
        <f>(((J3201/60)/60)/24)+DATE(1970,1,1)+(-5/24)</f>
        <v>41836.416921296295</v>
      </c>
      <c r="T3201" s="10">
        <f>(((I3201/60)/60)/24)+DATE(1970,1,1)+(-5/24)</f>
        <v>41866.416921296295</v>
      </c>
    </row>
    <row r="3202" spans="1:20" ht="43.2" hidden="1" x14ac:dyDescent="0.3">
      <c r="A3202">
        <v>457</v>
      </c>
      <c r="B3202" s="3" t="s">
        <v>457</v>
      </c>
      <c r="C3202" s="3" t="s">
        <v>4566</v>
      </c>
      <c r="D3202">
        <v>20000</v>
      </c>
      <c r="E3202">
        <v>0</v>
      </c>
      <c r="F3202" t="s">
        <v>8220</v>
      </c>
      <c r="G3202" t="s">
        <v>8228</v>
      </c>
      <c r="H3202" t="s">
        <v>8250</v>
      </c>
      <c r="I3202">
        <v>1408213512</v>
      </c>
      <c r="J3202">
        <v>1405621512</v>
      </c>
      <c r="K3202" t="b">
        <v>0</v>
      </c>
      <c r="L3202">
        <v>0</v>
      </c>
      <c r="M3202" t="b">
        <v>0</v>
      </c>
      <c r="N3202" t="s">
        <v>8269</v>
      </c>
      <c r="O3202" s="5">
        <f>((E3202/D3202) *100)</f>
        <v>0</v>
      </c>
      <c r="P3202" s="6">
        <f>IF(L3202 = 0, 0, E3202/L3202)</f>
        <v>0</v>
      </c>
      <c r="Q3202" t="str">
        <f>MID(N3202,1,FIND("/",N3202,1)-1)</f>
        <v>film &amp; video</v>
      </c>
      <c r="R3202" t="str">
        <f>MID(N3202,FIND("/",N3202,1)+1,LEN(N3202))</f>
        <v>animation</v>
      </c>
      <c r="S3202" s="10">
        <f>(((J3202/60)/60)/24)+DATE(1970,1,1)+(-5/24)</f>
        <v>41837.559166666666</v>
      </c>
      <c r="T3202" s="10">
        <f>(((I3202/60)/60)/24)+DATE(1970,1,1)+(-5/24)</f>
        <v>41867.559166666666</v>
      </c>
    </row>
    <row r="3203" spans="1:20" ht="57.6" hidden="1" x14ac:dyDescent="0.3">
      <c r="A3203">
        <v>3083</v>
      </c>
      <c r="B3203" s="3" t="s">
        <v>3082</v>
      </c>
      <c r="C3203" s="3" t="s">
        <v>7192</v>
      </c>
      <c r="D3203">
        <v>20000</v>
      </c>
      <c r="E3203">
        <v>56</v>
      </c>
      <c r="F3203" t="s">
        <v>8220</v>
      </c>
      <c r="G3203" t="s">
        <v>8223</v>
      </c>
      <c r="H3203" t="s">
        <v>8245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8302</v>
      </c>
      <c r="O3203" s="5">
        <f>((E3203/D3203) *100)</f>
        <v>0.27999999999999997</v>
      </c>
      <c r="P3203" s="6">
        <f>IF(L3203 = 0, 0, E3203/L3203)</f>
        <v>18.666666666666668</v>
      </c>
      <c r="Q3203" t="str">
        <f>MID(N3203,1,FIND("/",N3203,1)-1)</f>
        <v>theater</v>
      </c>
      <c r="R3203" t="str">
        <f>MID(N3203,FIND("/",N3203,1)+1,LEN(N3203))</f>
        <v>spaces</v>
      </c>
      <c r="S3203" s="10">
        <f>(((J3203/60)/60)/24)+DATE(1970,1,1)+(-5/24)</f>
        <v>41853.355069444442</v>
      </c>
      <c r="T3203" s="10">
        <f>(((I3203/60)/60)/24)+DATE(1970,1,1)+(-5/24)</f>
        <v>41883</v>
      </c>
    </row>
    <row r="3204" spans="1:20" ht="43.2" hidden="1" x14ac:dyDescent="0.3">
      <c r="A3204">
        <v>175</v>
      </c>
      <c r="B3204" s="3" t="s">
        <v>176</v>
      </c>
      <c r="C3204" s="3" t="s">
        <v>4284</v>
      </c>
      <c r="D3204">
        <v>20000</v>
      </c>
      <c r="E3204">
        <v>1297</v>
      </c>
      <c r="F3204" t="s">
        <v>8220</v>
      </c>
      <c r="G3204" t="s">
        <v>8224</v>
      </c>
      <c r="H3204" t="s">
        <v>8246</v>
      </c>
      <c r="I3204">
        <v>1409337611</v>
      </c>
      <c r="J3204">
        <v>1407177611</v>
      </c>
      <c r="K3204" t="b">
        <v>0</v>
      </c>
      <c r="L3204">
        <v>26</v>
      </c>
      <c r="M3204" t="b">
        <v>0</v>
      </c>
      <c r="N3204" t="s">
        <v>8267</v>
      </c>
      <c r="O3204" s="5">
        <f>((E3204/D3204) *100)</f>
        <v>6.4850000000000003</v>
      </c>
      <c r="P3204" s="6">
        <f>IF(L3204 = 0, 0, E3204/L3204)</f>
        <v>49.884615384615387</v>
      </c>
      <c r="Q3204" t="str">
        <f>MID(N3204,1,FIND("/",N3204,1)-1)</f>
        <v>film &amp; video</v>
      </c>
      <c r="R3204" t="str">
        <f>MID(N3204,FIND("/",N3204,1)+1,LEN(N3204))</f>
        <v>drama</v>
      </c>
      <c r="S3204" s="10">
        <f>(((J3204/60)/60)/24)+DATE(1970,1,1)+(-5/24)</f>
        <v>41855.569571759253</v>
      </c>
      <c r="T3204" s="10">
        <f>(((I3204/60)/60)/24)+DATE(1970,1,1)+(-5/24)</f>
        <v>41880.569571759253</v>
      </c>
    </row>
    <row r="3205" spans="1:20" ht="43.2" hidden="1" x14ac:dyDescent="0.3">
      <c r="A3205">
        <v>972</v>
      </c>
      <c r="B3205" s="3" t="s">
        <v>972</v>
      </c>
      <c r="C3205" s="3" t="s">
        <v>5081</v>
      </c>
      <c r="D3205">
        <v>20000</v>
      </c>
      <c r="E3205">
        <v>6925</v>
      </c>
      <c r="F3205" t="s">
        <v>8220</v>
      </c>
      <c r="G3205" t="s">
        <v>8223</v>
      </c>
      <c r="H3205" t="s">
        <v>8245</v>
      </c>
      <c r="I3205">
        <v>1409813940</v>
      </c>
      <c r="J3205">
        <v>1407271598</v>
      </c>
      <c r="K3205" t="b">
        <v>0</v>
      </c>
      <c r="L3205">
        <v>45</v>
      </c>
      <c r="M3205" t="b">
        <v>0</v>
      </c>
      <c r="N3205" t="s">
        <v>8272</v>
      </c>
      <c r="O3205" s="5">
        <f>((E3205/D3205) *100)</f>
        <v>34.625</v>
      </c>
      <c r="P3205" s="6">
        <f>IF(L3205 = 0, 0, E3205/L3205)</f>
        <v>153.88888888888889</v>
      </c>
      <c r="Q3205" t="str">
        <f>MID(N3205,1,FIND("/",N3205,1)-1)</f>
        <v>technology</v>
      </c>
      <c r="R3205" t="str">
        <f>MID(N3205,FIND("/",N3205,1)+1,LEN(N3205))</f>
        <v>wearables</v>
      </c>
      <c r="S3205" s="10">
        <f>(((J3205/60)/60)/24)+DATE(1970,1,1)+(-5/24)</f>
        <v>41856.657384259255</v>
      </c>
      <c r="T3205" s="10">
        <f>(((I3205/60)/60)/24)+DATE(1970,1,1)+(-5/24)</f>
        <v>41886.082638888889</v>
      </c>
    </row>
    <row r="3206" spans="1:20" ht="43.2" hidden="1" x14ac:dyDescent="0.3">
      <c r="A3206">
        <v>1806</v>
      </c>
      <c r="B3206" s="3" t="s">
        <v>1806</v>
      </c>
      <c r="C3206" s="3" t="s">
        <v>5915</v>
      </c>
      <c r="D3206">
        <v>20000</v>
      </c>
      <c r="E3206">
        <v>591</v>
      </c>
      <c r="F3206" t="s">
        <v>8220</v>
      </c>
      <c r="G3206" t="s">
        <v>8224</v>
      </c>
      <c r="H3206" t="s">
        <v>8246</v>
      </c>
      <c r="I3206">
        <v>1412090349</v>
      </c>
      <c r="J3206">
        <v>1409066349</v>
      </c>
      <c r="K3206" t="b">
        <v>1</v>
      </c>
      <c r="L3206">
        <v>8</v>
      </c>
      <c r="M3206" t="b">
        <v>0</v>
      </c>
      <c r="N3206" t="s">
        <v>8284</v>
      </c>
      <c r="O3206" s="5">
        <f>((E3206/D3206) *100)</f>
        <v>2.9550000000000001</v>
      </c>
      <c r="P3206" s="6">
        <f>IF(L3206 = 0, 0, E3206/L3206)</f>
        <v>73.875</v>
      </c>
      <c r="Q3206" t="str">
        <f>MID(N3206,1,FIND("/",N3206,1)-1)</f>
        <v>photography</v>
      </c>
      <c r="R3206" t="str">
        <f>MID(N3206,FIND("/",N3206,1)+1,LEN(N3206))</f>
        <v>photobooks</v>
      </c>
      <c r="S3206" s="10">
        <f>(((J3206/60)/60)/24)+DATE(1970,1,1)+(-5/24)</f>
        <v>41877.429965277777</v>
      </c>
      <c r="T3206" s="10">
        <f>(((I3206/60)/60)/24)+DATE(1970,1,1)+(-5/24)</f>
        <v>41912.429965277777</v>
      </c>
    </row>
    <row r="3207" spans="1:20" ht="57.6" hidden="1" x14ac:dyDescent="0.3">
      <c r="A3207">
        <v>1583</v>
      </c>
      <c r="B3207" s="3" t="s">
        <v>1583</v>
      </c>
      <c r="C3207" s="3" t="s">
        <v>5692</v>
      </c>
      <c r="D3207">
        <v>20000</v>
      </c>
      <c r="E3207">
        <v>15</v>
      </c>
      <c r="F3207" t="s">
        <v>8220</v>
      </c>
      <c r="G3207" t="s">
        <v>8224</v>
      </c>
      <c r="H3207" t="s">
        <v>8246</v>
      </c>
      <c r="I3207">
        <v>1411681391</v>
      </c>
      <c r="J3207">
        <v>1409089391</v>
      </c>
      <c r="K3207" t="b">
        <v>0</v>
      </c>
      <c r="L3207">
        <v>1</v>
      </c>
      <c r="M3207" t="b">
        <v>0</v>
      </c>
      <c r="N3207" t="s">
        <v>8290</v>
      </c>
      <c r="O3207" s="5">
        <f>((E3207/D3207) *100)</f>
        <v>7.4999999999999997E-2</v>
      </c>
      <c r="P3207" s="6">
        <f>IF(L3207 = 0, 0, E3207/L3207)</f>
        <v>15</v>
      </c>
      <c r="Q3207" t="str">
        <f>MID(N3207,1,FIND("/",N3207,1)-1)</f>
        <v>photography</v>
      </c>
      <c r="R3207" t="str">
        <f>MID(N3207,FIND("/",N3207,1)+1,LEN(N3207))</f>
        <v>places</v>
      </c>
      <c r="S3207" s="10">
        <f>(((J3207/60)/60)/24)+DATE(1970,1,1)+(-5/24)</f>
        <v>41877.696655092594</v>
      </c>
      <c r="T3207" s="10">
        <f>(((I3207/60)/60)/24)+DATE(1970,1,1)+(-5/24)</f>
        <v>41907.696655092594</v>
      </c>
    </row>
    <row r="3208" spans="1:20" ht="57.6" hidden="1" x14ac:dyDescent="0.3">
      <c r="A3208">
        <v>129</v>
      </c>
      <c r="B3208" s="3" t="s">
        <v>130</v>
      </c>
      <c r="C3208" s="3" t="s">
        <v>4239</v>
      </c>
      <c r="D3208">
        <v>20000</v>
      </c>
      <c r="E3208">
        <v>0</v>
      </c>
      <c r="F3208" t="s">
        <v>8219</v>
      </c>
      <c r="G3208" t="s">
        <v>8223</v>
      </c>
      <c r="H3208" t="s">
        <v>8245</v>
      </c>
      <c r="I3208">
        <v>1414708183</v>
      </c>
      <c r="J3208">
        <v>1409524183</v>
      </c>
      <c r="K3208" t="b">
        <v>0</v>
      </c>
      <c r="L3208">
        <v>0</v>
      </c>
      <c r="M3208" t="b">
        <v>0</v>
      </c>
      <c r="N3208" t="s">
        <v>8266</v>
      </c>
      <c r="O3208" s="5">
        <f>((E3208/D3208) *100)</f>
        <v>0</v>
      </c>
      <c r="P3208" s="6">
        <f>IF(L3208 = 0, 0, E3208/L3208)</f>
        <v>0</v>
      </c>
      <c r="Q3208" t="str">
        <f>MID(N3208,1,FIND("/",N3208,1)-1)</f>
        <v>film &amp; video</v>
      </c>
      <c r="R3208" t="str">
        <f>MID(N3208,FIND("/",N3208,1)+1,LEN(N3208))</f>
        <v>science fiction</v>
      </c>
      <c r="S3208" s="10">
        <f>(((J3208/60)/60)/24)+DATE(1970,1,1)+(-5/24)</f>
        <v>41882.728969907403</v>
      </c>
      <c r="T3208" s="10">
        <f>(((I3208/60)/60)/24)+DATE(1970,1,1)+(-5/24)</f>
        <v>41942.728969907403</v>
      </c>
    </row>
    <row r="3209" spans="1:20" ht="43.2" hidden="1" x14ac:dyDescent="0.3">
      <c r="A3209">
        <v>3111</v>
      </c>
      <c r="B3209" s="3" t="s">
        <v>3110</v>
      </c>
      <c r="C3209" s="3" t="s">
        <v>7220</v>
      </c>
      <c r="D3209">
        <v>20000</v>
      </c>
      <c r="E3209">
        <v>5328</v>
      </c>
      <c r="F3209" t="s">
        <v>8220</v>
      </c>
      <c r="G3209" t="s">
        <v>8223</v>
      </c>
      <c r="H3209" t="s">
        <v>8245</v>
      </c>
      <c r="I3209">
        <v>1412432220</v>
      </c>
      <c r="J3209">
        <v>1409753820</v>
      </c>
      <c r="K3209" t="b">
        <v>0</v>
      </c>
      <c r="L3209">
        <v>76</v>
      </c>
      <c r="M3209" t="b">
        <v>0</v>
      </c>
      <c r="N3209" t="s">
        <v>8302</v>
      </c>
      <c r="O3209" s="5">
        <f>((E3209/D3209) *100)</f>
        <v>26.640000000000004</v>
      </c>
      <c r="P3209" s="6">
        <f>IF(L3209 = 0, 0, E3209/L3209)</f>
        <v>70.10526315789474</v>
      </c>
      <c r="Q3209" t="str">
        <f>MID(N3209,1,FIND("/",N3209,1)-1)</f>
        <v>theater</v>
      </c>
      <c r="R3209" t="str">
        <f>MID(N3209,FIND("/",N3209,1)+1,LEN(N3209))</f>
        <v>spaces</v>
      </c>
      <c r="S3209" s="10">
        <f>(((J3209/60)/60)/24)+DATE(1970,1,1)+(-5/24)</f>
        <v>41885.38680555555</v>
      </c>
      <c r="T3209" s="10">
        <f>(((I3209/60)/60)/24)+DATE(1970,1,1)+(-5/24)</f>
        <v>41916.38680555555</v>
      </c>
    </row>
    <row r="3210" spans="1:20" ht="43.2" hidden="1" x14ac:dyDescent="0.3">
      <c r="A3210">
        <v>3147</v>
      </c>
      <c r="B3210" s="3" t="s">
        <v>3146</v>
      </c>
      <c r="C3210" s="3" t="s">
        <v>7256</v>
      </c>
      <c r="D3210">
        <v>20000</v>
      </c>
      <c r="E3210">
        <v>23505</v>
      </c>
      <c r="F3210" t="s">
        <v>8218</v>
      </c>
      <c r="G3210" t="s">
        <v>8223</v>
      </c>
      <c r="H3210" t="s">
        <v>8245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8270</v>
      </c>
      <c r="O3210" s="5">
        <f>((E3210/D3210) *100)</f>
        <v>117.52499999999999</v>
      </c>
      <c r="P3210" s="6">
        <f>IF(L3210 = 0, 0, E3210/L3210)</f>
        <v>110.35211267605634</v>
      </c>
      <c r="Q3210" t="str">
        <f>MID(N3210,1,FIND("/",N3210,1)-1)</f>
        <v>theater</v>
      </c>
      <c r="R3210" t="str">
        <f>MID(N3210,FIND("/",N3210,1)+1,LEN(N3210))</f>
        <v>plays</v>
      </c>
      <c r="S3210" s="10">
        <f>(((J3210/60)/60)/24)+DATE(1970,1,1)+(-5/24)</f>
        <v>41909.761053240742</v>
      </c>
      <c r="T3210" s="10">
        <f>(((I3210/60)/60)/24)+DATE(1970,1,1)+(-5/24)</f>
        <v>41949.802719907406</v>
      </c>
    </row>
    <row r="3211" spans="1:20" ht="43.2" hidden="1" x14ac:dyDescent="0.3">
      <c r="A3211">
        <v>2645</v>
      </c>
      <c r="B3211" s="3" t="s">
        <v>2644</v>
      </c>
      <c r="C3211" s="3" t="s">
        <v>6754</v>
      </c>
      <c r="D3211">
        <v>20000</v>
      </c>
      <c r="E3211">
        <v>2100</v>
      </c>
      <c r="F3211" t="s">
        <v>8219</v>
      </c>
      <c r="G3211" t="s">
        <v>8225</v>
      </c>
      <c r="H3211" t="s">
        <v>8247</v>
      </c>
      <c r="I3211">
        <v>1415481203</v>
      </c>
      <c r="J3211">
        <v>1412885603</v>
      </c>
      <c r="K3211" t="b">
        <v>1</v>
      </c>
      <c r="L3211">
        <v>23</v>
      </c>
      <c r="M3211" t="b">
        <v>0</v>
      </c>
      <c r="N3211" t="s">
        <v>8300</v>
      </c>
      <c r="O3211" s="5">
        <f>((E3211/D3211) *100)</f>
        <v>10.5</v>
      </c>
      <c r="P3211" s="6">
        <f>IF(L3211 = 0, 0, E3211/L3211)</f>
        <v>91.304347826086953</v>
      </c>
      <c r="Q3211" t="str">
        <f>MID(N3211,1,FIND("/",N3211,1)-1)</f>
        <v>technology</v>
      </c>
      <c r="R3211" t="str">
        <f>MID(N3211,FIND("/",N3211,1)+1,LEN(N3211))</f>
        <v>space exploration</v>
      </c>
      <c r="S3211" s="10">
        <f>(((J3211/60)/60)/24)+DATE(1970,1,1)+(-5/24)</f>
        <v>41921.634293981479</v>
      </c>
      <c r="T3211" s="10">
        <f>(((I3211/60)/60)/24)+DATE(1970,1,1)+(-5/24)</f>
        <v>41951.675960648143</v>
      </c>
    </row>
    <row r="3212" spans="1:20" ht="43.2" hidden="1" x14ac:dyDescent="0.3">
      <c r="A3212">
        <v>27</v>
      </c>
      <c r="B3212" s="3" t="s">
        <v>29</v>
      </c>
      <c r="C3212" s="3" t="s">
        <v>4137</v>
      </c>
      <c r="D3212">
        <v>20000</v>
      </c>
      <c r="E3212">
        <v>22345</v>
      </c>
      <c r="F3212" t="s">
        <v>8218</v>
      </c>
      <c r="G3212" t="s">
        <v>8227</v>
      </c>
      <c r="H3212" t="s">
        <v>8249</v>
      </c>
      <c r="I3212">
        <v>1416113833</v>
      </c>
      <c r="J3212">
        <v>1413518233</v>
      </c>
      <c r="K3212" t="b">
        <v>0</v>
      </c>
      <c r="L3212">
        <v>150</v>
      </c>
      <c r="M3212" t="b">
        <v>1</v>
      </c>
      <c r="N3212" t="s">
        <v>8264</v>
      </c>
      <c r="O3212" s="5">
        <f>((E3212/D3212) *100)</f>
        <v>111.72500000000001</v>
      </c>
      <c r="P3212" s="6">
        <f>IF(L3212 = 0, 0, E3212/L3212)</f>
        <v>148.96666666666667</v>
      </c>
      <c r="Q3212" t="str">
        <f>MID(N3212,1,FIND("/",N3212,1)-1)</f>
        <v>film &amp; video</v>
      </c>
      <c r="R3212" t="str">
        <f>MID(N3212,FIND("/",N3212,1)+1,LEN(N3212))</f>
        <v>television</v>
      </c>
      <c r="S3212" s="10">
        <f>(((J3212/60)/60)/24)+DATE(1970,1,1)+(-5/24)</f>
        <v>41928.956400462957</v>
      </c>
      <c r="T3212" s="10">
        <f>(((I3212/60)/60)/24)+DATE(1970,1,1)+(-5/24)</f>
        <v>41958.998067129629</v>
      </c>
    </row>
    <row r="3213" spans="1:20" ht="43.2" hidden="1" x14ac:dyDescent="0.3">
      <c r="A3213">
        <v>3229</v>
      </c>
      <c r="B3213" s="3" t="s">
        <v>3228</v>
      </c>
      <c r="C3213" s="3" t="s">
        <v>7338</v>
      </c>
      <c r="D3213">
        <v>20000</v>
      </c>
      <c r="E3213">
        <v>21573</v>
      </c>
      <c r="F3213" t="s">
        <v>8218</v>
      </c>
      <c r="G3213" t="s">
        <v>8223</v>
      </c>
      <c r="H3213" t="s">
        <v>8245</v>
      </c>
      <c r="I3213">
        <v>1416470398</v>
      </c>
      <c r="J3213">
        <v>1413874798</v>
      </c>
      <c r="K3213" t="b">
        <v>1</v>
      </c>
      <c r="L3213">
        <v>202</v>
      </c>
      <c r="M3213" t="b">
        <v>1</v>
      </c>
      <c r="N3213" t="s">
        <v>8270</v>
      </c>
      <c r="O3213" s="5">
        <f>((E3213/D3213) *100)</f>
        <v>107.86500000000001</v>
      </c>
      <c r="P3213" s="6">
        <f>IF(L3213 = 0, 0, E3213/L3213)</f>
        <v>106.79702970297029</v>
      </c>
      <c r="Q3213" t="str">
        <f>MID(N3213,1,FIND("/",N3213,1)-1)</f>
        <v>theater</v>
      </c>
      <c r="R3213" t="str">
        <f>MID(N3213,FIND("/",N3213,1)+1,LEN(N3213))</f>
        <v>plays</v>
      </c>
      <c r="S3213" s="10">
        <f>(((J3213/60)/60)/24)+DATE(1970,1,1)+(-5/24)</f>
        <v>41933.083310185182</v>
      </c>
      <c r="T3213" s="10">
        <f>(((I3213/60)/60)/24)+DATE(1970,1,1)+(-5/24)</f>
        <v>41963.124976851854</v>
      </c>
    </row>
    <row r="3214" spans="1:20" hidden="1" x14ac:dyDescent="0.3">
      <c r="A3214">
        <v>2535</v>
      </c>
      <c r="B3214" s="3" t="s">
        <v>2534</v>
      </c>
      <c r="C3214" s="3" t="s">
        <v>6644</v>
      </c>
      <c r="D3214">
        <v>20000</v>
      </c>
      <c r="E3214">
        <v>20755</v>
      </c>
      <c r="F3214" t="s">
        <v>8218</v>
      </c>
      <c r="G3214" t="s">
        <v>8223</v>
      </c>
      <c r="H3214" t="s">
        <v>8245</v>
      </c>
      <c r="I3214">
        <v>1417463945</v>
      </c>
      <c r="J3214">
        <v>1414781945</v>
      </c>
      <c r="K3214" t="b">
        <v>0</v>
      </c>
      <c r="L3214">
        <v>78</v>
      </c>
      <c r="M3214" t="b">
        <v>1</v>
      </c>
      <c r="N3214" t="s">
        <v>8299</v>
      </c>
      <c r="O3214" s="5">
        <f>((E3214/D3214) *100)</f>
        <v>103.77499999999999</v>
      </c>
      <c r="P3214" s="6">
        <f>IF(L3214 = 0, 0, E3214/L3214)</f>
        <v>266.08974358974359</v>
      </c>
      <c r="Q3214" t="str">
        <f>MID(N3214,1,FIND("/",N3214,1)-1)</f>
        <v>music</v>
      </c>
      <c r="R3214" t="str">
        <f>MID(N3214,FIND("/",N3214,1)+1,LEN(N3214))</f>
        <v>classical music</v>
      </c>
      <c r="S3214" s="10">
        <f>(((J3214/60)/60)/24)+DATE(1970,1,1)+(-5/24)</f>
        <v>41943.582696759258</v>
      </c>
      <c r="T3214" s="10">
        <f>(((I3214/60)/60)/24)+DATE(1970,1,1)+(-5/24)</f>
        <v>41974.624363425923</v>
      </c>
    </row>
    <row r="3215" spans="1:20" ht="43.2" hidden="1" x14ac:dyDescent="0.3">
      <c r="A3215">
        <v>1011</v>
      </c>
      <c r="B3215" s="3" t="s">
        <v>1011</v>
      </c>
      <c r="C3215" s="3" t="s">
        <v>5120</v>
      </c>
      <c r="D3215">
        <v>20000</v>
      </c>
      <c r="E3215">
        <v>75</v>
      </c>
      <c r="F3215" t="s">
        <v>8219</v>
      </c>
      <c r="G3215" t="s">
        <v>8223</v>
      </c>
      <c r="H3215" t="s">
        <v>8245</v>
      </c>
      <c r="I3215">
        <v>1418938395</v>
      </c>
      <c r="J3215">
        <v>1415050395</v>
      </c>
      <c r="K3215" t="b">
        <v>0</v>
      </c>
      <c r="L3215">
        <v>1</v>
      </c>
      <c r="M3215" t="b">
        <v>0</v>
      </c>
      <c r="N3215" t="s">
        <v>8272</v>
      </c>
      <c r="O3215" s="5">
        <f>((E3215/D3215) *100)</f>
        <v>0.375</v>
      </c>
      <c r="P3215" s="6">
        <f>IF(L3215 = 0, 0, E3215/L3215)</f>
        <v>75</v>
      </c>
      <c r="Q3215" t="str">
        <f>MID(N3215,1,FIND("/",N3215,1)-1)</f>
        <v>technology</v>
      </c>
      <c r="R3215" t="str">
        <f>MID(N3215,FIND("/",N3215,1)+1,LEN(N3215))</f>
        <v>wearables</v>
      </c>
      <c r="S3215" s="10">
        <f>(((J3215/60)/60)/24)+DATE(1970,1,1)+(-5/24)</f>
        <v>41946.689756944441</v>
      </c>
      <c r="T3215" s="10">
        <f>(((I3215/60)/60)/24)+DATE(1970,1,1)+(-5/24)</f>
        <v>41991.689756944441</v>
      </c>
    </row>
    <row r="3216" spans="1:20" ht="43.2" hidden="1" x14ac:dyDescent="0.3">
      <c r="A3216">
        <v>2126</v>
      </c>
      <c r="B3216" s="3" t="s">
        <v>2126</v>
      </c>
      <c r="C3216" s="3" t="s">
        <v>6235</v>
      </c>
      <c r="D3216">
        <v>20000</v>
      </c>
      <c r="E3216">
        <v>10</v>
      </c>
      <c r="F3216" t="s">
        <v>8220</v>
      </c>
      <c r="G3216" t="s">
        <v>8223</v>
      </c>
      <c r="H3216" t="s">
        <v>8245</v>
      </c>
      <c r="I3216">
        <v>1418080887</v>
      </c>
      <c r="J3216">
        <v>1415488887</v>
      </c>
      <c r="K3216" t="b">
        <v>0</v>
      </c>
      <c r="L3216">
        <v>2</v>
      </c>
      <c r="M3216" t="b">
        <v>0</v>
      </c>
      <c r="N3216" t="s">
        <v>8281</v>
      </c>
      <c r="O3216" s="5">
        <f>((E3216/D3216) *100)</f>
        <v>0.05</v>
      </c>
      <c r="P3216" s="6">
        <f>IF(L3216 = 0, 0, E3216/L3216)</f>
        <v>5</v>
      </c>
      <c r="Q3216" t="str">
        <f>MID(N3216,1,FIND("/",N3216,1)-1)</f>
        <v>games</v>
      </c>
      <c r="R3216" t="str">
        <f>MID(N3216,FIND("/",N3216,1)+1,LEN(N3216))</f>
        <v>video games</v>
      </c>
      <c r="S3216" s="10">
        <f>(((J3216/60)/60)/24)+DATE(1970,1,1)+(-5/24)</f>
        <v>41951.76489583333</v>
      </c>
      <c r="T3216" s="10">
        <f>(((I3216/60)/60)/24)+DATE(1970,1,1)+(-5/24)</f>
        <v>41981.76489583333</v>
      </c>
    </row>
    <row r="3217" spans="1:20" ht="43.2" hidden="1" x14ac:dyDescent="0.3">
      <c r="A3217">
        <v>3055</v>
      </c>
      <c r="B3217" s="3" t="s">
        <v>3054</v>
      </c>
      <c r="C3217" s="3" t="s">
        <v>7164</v>
      </c>
      <c r="D3217">
        <v>20000</v>
      </c>
      <c r="E3217">
        <v>1</v>
      </c>
      <c r="F3217" t="s">
        <v>8220</v>
      </c>
      <c r="G3217" t="s">
        <v>8223</v>
      </c>
      <c r="H3217" t="s">
        <v>8245</v>
      </c>
      <c r="I3217">
        <v>1420844390</v>
      </c>
      <c r="J3217">
        <v>1415660390</v>
      </c>
      <c r="K3217" t="b">
        <v>0</v>
      </c>
      <c r="L3217">
        <v>1</v>
      </c>
      <c r="M3217" t="b">
        <v>0</v>
      </c>
      <c r="N3217" t="s">
        <v>8302</v>
      </c>
      <c r="O3217" s="5">
        <f>((E3217/D3217) *100)</f>
        <v>5.0000000000000001E-3</v>
      </c>
      <c r="P3217" s="6">
        <f>IF(L3217 = 0, 0, E3217/L3217)</f>
        <v>1</v>
      </c>
      <c r="Q3217" t="str">
        <f>MID(N3217,1,FIND("/",N3217,1)-1)</f>
        <v>theater</v>
      </c>
      <c r="R3217" t="str">
        <f>MID(N3217,FIND("/",N3217,1)+1,LEN(N3217))</f>
        <v>spaces</v>
      </c>
      <c r="S3217" s="10">
        <f>(((J3217/60)/60)/24)+DATE(1970,1,1)+(-5/24)</f>
        <v>41953.749884259254</v>
      </c>
      <c r="T3217" s="10">
        <f>(((I3217/60)/60)/24)+DATE(1970,1,1)+(-5/24)</f>
        <v>42013.749884259254</v>
      </c>
    </row>
    <row r="3218" spans="1:20" ht="43.2" hidden="1" x14ac:dyDescent="0.3">
      <c r="A3218">
        <v>2267</v>
      </c>
      <c r="B3218" s="3" t="s">
        <v>2267</v>
      </c>
      <c r="C3218" s="3" t="s">
        <v>6376</v>
      </c>
      <c r="D3218">
        <v>20000</v>
      </c>
      <c r="E3218">
        <v>76105</v>
      </c>
      <c r="F3218" t="s">
        <v>8218</v>
      </c>
      <c r="G3218" t="s">
        <v>8223</v>
      </c>
      <c r="H3218" t="s">
        <v>8245</v>
      </c>
      <c r="I3218">
        <v>1419123600</v>
      </c>
      <c r="J3218">
        <v>1416945297</v>
      </c>
      <c r="K3218" t="b">
        <v>0</v>
      </c>
      <c r="L3218">
        <v>404</v>
      </c>
      <c r="M3218" t="b">
        <v>1</v>
      </c>
      <c r="N3218" t="s">
        <v>8296</v>
      </c>
      <c r="O3218" s="5">
        <f>((E3218/D3218) *100)</f>
        <v>380.52499999999998</v>
      </c>
      <c r="P3218" s="6">
        <f>IF(L3218 = 0, 0, E3218/L3218)</f>
        <v>188.37871287128712</v>
      </c>
      <c r="Q3218" t="str">
        <f>MID(N3218,1,FIND("/",N3218,1)-1)</f>
        <v>games</v>
      </c>
      <c r="R3218" t="str">
        <f>MID(N3218,FIND("/",N3218,1)+1,LEN(N3218))</f>
        <v>tabletop games</v>
      </c>
      <c r="S3218" s="10">
        <f>(((J3218/60)/60)/24)+DATE(1970,1,1)+(-5/24)</f>
        <v>41968.621493055551</v>
      </c>
      <c r="T3218" s="10">
        <f>(((I3218/60)/60)/24)+DATE(1970,1,1)+(-5/24)</f>
        <v>41993.833333333336</v>
      </c>
    </row>
    <row r="3219" spans="1:20" ht="43.2" hidden="1" x14ac:dyDescent="0.3">
      <c r="A3219">
        <v>384</v>
      </c>
      <c r="B3219" s="3" t="s">
        <v>384</v>
      </c>
      <c r="C3219" s="3" t="s">
        <v>4493</v>
      </c>
      <c r="D3219">
        <v>20000</v>
      </c>
      <c r="E3219">
        <v>22421</v>
      </c>
      <c r="F3219" t="s">
        <v>8218</v>
      </c>
      <c r="G3219" t="s">
        <v>8223</v>
      </c>
      <c r="H3219" t="s">
        <v>8245</v>
      </c>
      <c r="I3219">
        <v>1420569947</v>
      </c>
      <c r="J3219">
        <v>1417977947</v>
      </c>
      <c r="K3219" t="b">
        <v>0</v>
      </c>
      <c r="L3219">
        <v>383</v>
      </c>
      <c r="M3219" t="b">
        <v>1</v>
      </c>
      <c r="N3219" t="s">
        <v>8268</v>
      </c>
      <c r="O3219" s="5">
        <f>((E3219/D3219) *100)</f>
        <v>112.105</v>
      </c>
      <c r="P3219" s="6">
        <f>IF(L3219 = 0, 0, E3219/L3219)</f>
        <v>58.540469973890339</v>
      </c>
      <c r="Q3219" t="str">
        <f>MID(N3219,1,FIND("/",N3219,1)-1)</f>
        <v>film &amp; video</v>
      </c>
      <c r="R3219" t="str">
        <f>MID(N3219,FIND("/",N3219,1)+1,LEN(N3219))</f>
        <v>documentary</v>
      </c>
      <c r="S3219" s="10">
        <f>(((J3219/60)/60)/24)+DATE(1970,1,1)+(-5/24)</f>
        <v>41980.573460648149</v>
      </c>
      <c r="T3219" s="10">
        <f>(((I3219/60)/60)/24)+DATE(1970,1,1)+(-5/24)</f>
        <v>42010.573460648149</v>
      </c>
    </row>
    <row r="3220" spans="1:20" ht="43.2" hidden="1" x14ac:dyDescent="0.3">
      <c r="A3220">
        <v>2416</v>
      </c>
      <c r="B3220" s="3" t="s">
        <v>2416</v>
      </c>
      <c r="C3220" s="3" t="s">
        <v>6525</v>
      </c>
      <c r="D3220">
        <v>20000</v>
      </c>
      <c r="E3220">
        <v>5</v>
      </c>
      <c r="F3220" t="s">
        <v>8220</v>
      </c>
      <c r="G3220" t="s">
        <v>8223</v>
      </c>
      <c r="H3220" t="s">
        <v>8245</v>
      </c>
      <c r="I3220">
        <v>1426345200</v>
      </c>
      <c r="J3220">
        <v>1421343743</v>
      </c>
      <c r="K3220" t="b">
        <v>0</v>
      </c>
      <c r="L3220">
        <v>1</v>
      </c>
      <c r="M3220" t="b">
        <v>0</v>
      </c>
      <c r="N3220" t="s">
        <v>8283</v>
      </c>
      <c r="O3220" s="5">
        <f>((E3220/D3220) *100)</f>
        <v>2.5000000000000001E-2</v>
      </c>
      <c r="P3220" s="6">
        <f>IF(L3220 = 0, 0, E3220/L3220)</f>
        <v>5</v>
      </c>
      <c r="Q3220" t="str">
        <f>MID(N3220,1,FIND("/",N3220,1)-1)</f>
        <v>food</v>
      </c>
      <c r="R3220" t="str">
        <f>MID(N3220,FIND("/",N3220,1)+1,LEN(N3220))</f>
        <v>food trucks</v>
      </c>
      <c r="S3220" s="10">
        <f>(((J3220/60)/60)/24)+DATE(1970,1,1)+(-5/24)</f>
        <v>42019.529432870368</v>
      </c>
      <c r="T3220" s="10">
        <f>(((I3220/60)/60)/24)+DATE(1970,1,1)+(-5/24)</f>
        <v>42077.416666666664</v>
      </c>
    </row>
    <row r="3221" spans="1:20" ht="57.6" hidden="1" x14ac:dyDescent="0.3">
      <c r="A3221">
        <v>1486</v>
      </c>
      <c r="B3221" s="3" t="s">
        <v>1486</v>
      </c>
      <c r="C3221" s="3" t="s">
        <v>5595</v>
      </c>
      <c r="D3221">
        <v>20000</v>
      </c>
      <c r="E3221">
        <v>48</v>
      </c>
      <c r="F3221" t="s">
        <v>8220</v>
      </c>
      <c r="G3221" t="s">
        <v>8223</v>
      </c>
      <c r="H3221" t="s">
        <v>8245</v>
      </c>
      <c r="I3221">
        <v>1425009761</v>
      </c>
      <c r="J3221">
        <v>1422417761</v>
      </c>
      <c r="K3221" t="b">
        <v>0</v>
      </c>
      <c r="L3221">
        <v>3</v>
      </c>
      <c r="M3221" t="b">
        <v>0</v>
      </c>
      <c r="N3221" t="s">
        <v>8274</v>
      </c>
      <c r="O3221" s="5">
        <f>((E3221/D3221) *100)</f>
        <v>0.24</v>
      </c>
      <c r="P3221" s="6">
        <f>IF(L3221 = 0, 0, E3221/L3221)</f>
        <v>16</v>
      </c>
      <c r="Q3221" t="str">
        <f>MID(N3221,1,FIND("/",N3221,1)-1)</f>
        <v>publishing</v>
      </c>
      <c r="R3221" t="str">
        <f>MID(N3221,FIND("/",N3221,1)+1,LEN(N3221))</f>
        <v>fiction</v>
      </c>
      <c r="S3221" s="10">
        <f>(((J3221/60)/60)/24)+DATE(1970,1,1)+(-5/24)</f>
        <v>42031.960196759253</v>
      </c>
      <c r="T3221" s="10">
        <f>(((I3221/60)/60)/24)+DATE(1970,1,1)+(-5/24)</f>
        <v>42061.960196759253</v>
      </c>
    </row>
    <row r="3222" spans="1:20" ht="43.2" hidden="1" x14ac:dyDescent="0.3">
      <c r="A3222">
        <v>3219</v>
      </c>
      <c r="B3222" s="3" t="s">
        <v>3218</v>
      </c>
      <c r="C3222" s="3" t="s">
        <v>7328</v>
      </c>
      <c r="D3222">
        <v>20000</v>
      </c>
      <c r="E3222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8270</v>
      </c>
      <c r="O3222" s="5">
        <f>((E3222/D3222) *100)</f>
        <v>100.11000000000001</v>
      </c>
      <c r="P3222" s="6">
        <f>IF(L3222 = 0, 0, E3222/L3222)</f>
        <v>168.25210084033614</v>
      </c>
      <c r="Q3222" t="str">
        <f>MID(N3222,1,FIND("/",N3222,1)-1)</f>
        <v>theater</v>
      </c>
      <c r="R3222" t="str">
        <f>MID(N3222,FIND("/",N3222,1)+1,LEN(N3222))</f>
        <v>plays</v>
      </c>
      <c r="S3222" s="10">
        <f>(((J3222/60)/60)/24)+DATE(1970,1,1)+(-5/24)</f>
        <v>42050.77484953704</v>
      </c>
      <c r="T3222" s="10">
        <f>(((I3222/60)/60)/24)+DATE(1970,1,1)+(-5/24)</f>
        <v>42085.733182870368</v>
      </c>
    </row>
    <row r="3223" spans="1:20" ht="28.8" hidden="1" x14ac:dyDescent="0.3">
      <c r="A3223">
        <v>2391</v>
      </c>
      <c r="B3223" s="3" t="s">
        <v>2391</v>
      </c>
      <c r="C3223" s="3" t="s">
        <v>6500</v>
      </c>
      <c r="D3223">
        <v>20000</v>
      </c>
      <c r="E3223">
        <v>25</v>
      </c>
      <c r="F3223" t="s">
        <v>8219</v>
      </c>
      <c r="G3223" t="s">
        <v>8223</v>
      </c>
      <c r="H3223" t="s">
        <v>8245</v>
      </c>
      <c r="I3223">
        <v>1427825044</v>
      </c>
      <c r="J3223">
        <v>1425236644</v>
      </c>
      <c r="K3223" t="b">
        <v>0</v>
      </c>
      <c r="L3223">
        <v>1</v>
      </c>
      <c r="M3223" t="b">
        <v>0</v>
      </c>
      <c r="N3223" t="s">
        <v>8271</v>
      </c>
      <c r="O3223" s="5">
        <f>((E3223/D3223) *100)</f>
        <v>0.125</v>
      </c>
      <c r="P3223" s="6">
        <f>IF(L3223 = 0, 0, E3223/L3223)</f>
        <v>25</v>
      </c>
      <c r="Q3223" t="str">
        <f>MID(N3223,1,FIND("/",N3223,1)-1)</f>
        <v>technology</v>
      </c>
      <c r="R3223" t="str">
        <f>MID(N3223,FIND("/",N3223,1)+1,LEN(N3223))</f>
        <v>web</v>
      </c>
      <c r="S3223" s="10">
        <f>(((J3223/60)/60)/24)+DATE(1970,1,1)+(-5/24)</f>
        <v>42064.586157407401</v>
      </c>
      <c r="T3223" s="10">
        <f>(((I3223/60)/60)/24)+DATE(1970,1,1)+(-5/24)</f>
        <v>42094.544490740744</v>
      </c>
    </row>
    <row r="3224" spans="1:20" ht="43.2" hidden="1" x14ac:dyDescent="0.3">
      <c r="A3224">
        <v>2187</v>
      </c>
      <c r="B3224" s="3" t="s">
        <v>2187</v>
      </c>
      <c r="C3224" s="3" t="s">
        <v>6296</v>
      </c>
      <c r="D3224">
        <v>20000</v>
      </c>
      <c r="E3224">
        <v>202928.5</v>
      </c>
      <c r="F3224" t="s">
        <v>8218</v>
      </c>
      <c r="G3224" t="s">
        <v>8223</v>
      </c>
      <c r="H3224" t="s">
        <v>8245</v>
      </c>
      <c r="I3224">
        <v>1428033540</v>
      </c>
      <c r="J3224">
        <v>1425531666</v>
      </c>
      <c r="K3224" t="b">
        <v>1</v>
      </c>
      <c r="L3224">
        <v>3562</v>
      </c>
      <c r="M3224" t="b">
        <v>1</v>
      </c>
      <c r="N3224" t="s">
        <v>8296</v>
      </c>
      <c r="O3224" s="5">
        <f>((E3224/D3224) *100)</f>
        <v>1014.6425</v>
      </c>
      <c r="P3224" s="6">
        <f>IF(L3224 = 0, 0, E3224/L3224)</f>
        <v>56.970381807973048</v>
      </c>
      <c r="Q3224" t="str">
        <f>MID(N3224,1,FIND("/",N3224,1)-1)</f>
        <v>games</v>
      </c>
      <c r="R3224" t="str">
        <f>MID(N3224,FIND("/",N3224,1)+1,LEN(N3224))</f>
        <v>tabletop games</v>
      </c>
      <c r="S3224" s="10">
        <f>(((J3224/60)/60)/24)+DATE(1970,1,1)+(-5/24)</f>
        <v>42068.000763888886</v>
      </c>
      <c r="T3224" s="10">
        <f>(((I3224/60)/60)/24)+DATE(1970,1,1)+(-5/24)</f>
        <v>42096.957638888889</v>
      </c>
    </row>
    <row r="3225" spans="1:20" ht="43.2" hidden="1" x14ac:dyDescent="0.3">
      <c r="A3225">
        <v>297</v>
      </c>
      <c r="B3225" s="3" t="s">
        <v>297</v>
      </c>
      <c r="C3225" s="3" t="s">
        <v>4406</v>
      </c>
      <c r="D3225">
        <v>20000</v>
      </c>
      <c r="E3225">
        <v>20128</v>
      </c>
      <c r="F3225" t="s">
        <v>8218</v>
      </c>
      <c r="G3225" t="s">
        <v>8223</v>
      </c>
      <c r="H3225" t="s">
        <v>8245</v>
      </c>
      <c r="I3225">
        <v>1430452740</v>
      </c>
      <c r="J3225">
        <v>1427390901</v>
      </c>
      <c r="K3225" t="b">
        <v>1</v>
      </c>
      <c r="L3225">
        <v>142</v>
      </c>
      <c r="M3225" t="b">
        <v>1</v>
      </c>
      <c r="N3225" t="s">
        <v>8268</v>
      </c>
      <c r="O3225" s="5">
        <f>((E3225/D3225) *100)</f>
        <v>100.64</v>
      </c>
      <c r="P3225" s="6">
        <f>IF(L3225 = 0, 0, E3225/L3225)</f>
        <v>141.74647887323943</v>
      </c>
      <c r="Q3225" t="str">
        <f>MID(N3225,1,FIND("/",N3225,1)-1)</f>
        <v>film &amp; video</v>
      </c>
      <c r="R3225" t="str">
        <f>MID(N3225,FIND("/",N3225,1)+1,LEN(N3225))</f>
        <v>documentary</v>
      </c>
      <c r="S3225" s="10">
        <f>(((J3225/60)/60)/24)+DATE(1970,1,1)+(-5/24)</f>
        <v>42089.519687500004</v>
      </c>
      <c r="T3225" s="10">
        <f>(((I3225/60)/60)/24)+DATE(1970,1,1)+(-5/24)</f>
        <v>42124.957638888889</v>
      </c>
    </row>
    <row r="3226" spans="1:20" ht="43.2" hidden="1" x14ac:dyDescent="0.3">
      <c r="A3226">
        <v>3096</v>
      </c>
      <c r="B3226" s="3" t="s">
        <v>3095</v>
      </c>
      <c r="C3226" s="3" t="s">
        <v>7205</v>
      </c>
      <c r="D3226">
        <v>20000</v>
      </c>
      <c r="E3226">
        <v>795</v>
      </c>
      <c r="F3226" t="s">
        <v>8220</v>
      </c>
      <c r="G3226" t="s">
        <v>8223</v>
      </c>
      <c r="H3226" t="s">
        <v>8245</v>
      </c>
      <c r="I3226">
        <v>1432151326</v>
      </c>
      <c r="J3226">
        <v>1429559326</v>
      </c>
      <c r="K3226" t="b">
        <v>0</v>
      </c>
      <c r="L3226">
        <v>14</v>
      </c>
      <c r="M3226" t="b">
        <v>0</v>
      </c>
      <c r="N3226" t="s">
        <v>8302</v>
      </c>
      <c r="O3226" s="5">
        <f>((E3226/D3226) *100)</f>
        <v>3.9750000000000001</v>
      </c>
      <c r="P3226" s="6">
        <f>IF(L3226 = 0, 0, E3226/L3226)</f>
        <v>56.785714285714285</v>
      </c>
      <c r="Q3226" t="str">
        <f>MID(N3226,1,FIND("/",N3226,1)-1)</f>
        <v>theater</v>
      </c>
      <c r="R3226" t="str">
        <f>MID(N3226,FIND("/",N3226,1)+1,LEN(N3226))</f>
        <v>spaces</v>
      </c>
      <c r="S3226" s="10">
        <f>(((J3226/60)/60)/24)+DATE(1970,1,1)+(-5/24)</f>
        <v>42114.617199074077</v>
      </c>
      <c r="T3226" s="10">
        <f>(((I3226/60)/60)/24)+DATE(1970,1,1)+(-5/24)</f>
        <v>42144.617199074077</v>
      </c>
    </row>
    <row r="3227" spans="1:20" ht="28.8" hidden="1" x14ac:dyDescent="0.3">
      <c r="A3227">
        <v>1210</v>
      </c>
      <c r="B3227" s="3" t="s">
        <v>1210</v>
      </c>
      <c r="C3227" s="3" t="s">
        <v>5319</v>
      </c>
      <c r="D3227">
        <v>20000</v>
      </c>
      <c r="E3227">
        <v>50863</v>
      </c>
      <c r="F3227" t="s">
        <v>8218</v>
      </c>
      <c r="G3227" t="s">
        <v>8234</v>
      </c>
      <c r="H3227" t="s">
        <v>8254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8284</v>
      </c>
      <c r="O3227" s="5">
        <f>((E3227/D3227) *100)</f>
        <v>254.31499999999997</v>
      </c>
      <c r="P3227" s="6">
        <f>IF(L3227 = 0, 0, E3227/L3227)</f>
        <v>493.81553398058253</v>
      </c>
      <c r="Q3227" t="str">
        <f>MID(N3227,1,FIND("/",N3227,1)-1)</f>
        <v>photography</v>
      </c>
      <c r="R3227" t="str">
        <f>MID(N3227,FIND("/",N3227,1)+1,LEN(N3227))</f>
        <v>photobooks</v>
      </c>
      <c r="S3227" s="10">
        <f>(((J3227/60)/60)/24)+DATE(1970,1,1)+(-5/24)</f>
        <v>42132.733472222222</v>
      </c>
      <c r="T3227" s="10">
        <f>(((I3227/60)/60)/24)+DATE(1970,1,1)+(-5/24)</f>
        <v>42155.666666666664</v>
      </c>
    </row>
    <row r="3228" spans="1:20" ht="43.2" hidden="1" x14ac:dyDescent="0.3">
      <c r="A3228">
        <v>1872</v>
      </c>
      <c r="B3228" s="3" t="s">
        <v>1872</v>
      </c>
      <c r="C3228" s="3" t="s">
        <v>5981</v>
      </c>
      <c r="D3228">
        <v>20000</v>
      </c>
      <c r="E3228">
        <v>212</v>
      </c>
      <c r="F3228" t="s">
        <v>8220</v>
      </c>
      <c r="G3228" t="s">
        <v>8223</v>
      </c>
      <c r="H3228" t="s">
        <v>8245</v>
      </c>
      <c r="I3228">
        <v>1435633602</v>
      </c>
      <c r="J3228">
        <v>1433041602</v>
      </c>
      <c r="K3228" t="b">
        <v>0</v>
      </c>
      <c r="L3228">
        <v>13</v>
      </c>
      <c r="M3228" t="b">
        <v>0</v>
      </c>
      <c r="N3228" t="s">
        <v>8282</v>
      </c>
      <c r="O3228" s="5">
        <f>((E3228/D3228) *100)</f>
        <v>1.06</v>
      </c>
      <c r="P3228" s="6">
        <f>IF(L3228 = 0, 0, E3228/L3228)</f>
        <v>16.307692307692307</v>
      </c>
      <c r="Q3228" t="str">
        <f>MID(N3228,1,FIND("/",N3228,1)-1)</f>
        <v>games</v>
      </c>
      <c r="R3228" t="str">
        <f>MID(N3228,FIND("/",N3228,1)+1,LEN(N3228))</f>
        <v>mobile games</v>
      </c>
      <c r="S3228" s="10">
        <f>(((J3228/60)/60)/24)+DATE(1970,1,1)+(-5/24)</f>
        <v>42154.921319444438</v>
      </c>
      <c r="T3228" s="10">
        <f>(((I3228/60)/60)/24)+DATE(1970,1,1)+(-5/24)</f>
        <v>42184.921319444438</v>
      </c>
    </row>
    <row r="3229" spans="1:20" ht="28.8" hidden="1" x14ac:dyDescent="0.3">
      <c r="A3229">
        <v>2563</v>
      </c>
      <c r="B3229" s="3" t="s">
        <v>2562</v>
      </c>
      <c r="C3229" s="3" t="s">
        <v>6672</v>
      </c>
      <c r="D3229">
        <v>20000</v>
      </c>
      <c r="E3229">
        <v>0</v>
      </c>
      <c r="F3229" t="s">
        <v>8219</v>
      </c>
      <c r="G3229" t="s">
        <v>8223</v>
      </c>
      <c r="H3229" t="s">
        <v>8245</v>
      </c>
      <c r="I3229">
        <v>1438226451</v>
      </c>
      <c r="J3229">
        <v>1433042451</v>
      </c>
      <c r="K3229" t="b">
        <v>0</v>
      </c>
      <c r="L3229">
        <v>0</v>
      </c>
      <c r="M3229" t="b">
        <v>0</v>
      </c>
      <c r="N3229" t="s">
        <v>8283</v>
      </c>
      <c r="O3229" s="5">
        <f>((E3229/D3229) *100)</f>
        <v>0</v>
      </c>
      <c r="P3229" s="6">
        <f>IF(L3229 = 0, 0, E3229/L3229)</f>
        <v>0</v>
      </c>
      <c r="Q3229" t="str">
        <f>MID(N3229,1,FIND("/",N3229,1)-1)</f>
        <v>food</v>
      </c>
      <c r="R3229" t="str">
        <f>MID(N3229,FIND("/",N3229,1)+1,LEN(N3229))</f>
        <v>food trucks</v>
      </c>
      <c r="S3229" s="10">
        <f>(((J3229/60)/60)/24)+DATE(1970,1,1)+(-5/24)</f>
        <v>42154.931145833332</v>
      </c>
      <c r="T3229" s="10">
        <f>(((I3229/60)/60)/24)+DATE(1970,1,1)+(-5/24)</f>
        <v>42214.931145833332</v>
      </c>
    </row>
    <row r="3230" spans="1:20" ht="43.2" hidden="1" x14ac:dyDescent="0.3">
      <c r="A3230">
        <v>2426</v>
      </c>
      <c r="B3230" s="3" t="s">
        <v>2426</v>
      </c>
      <c r="C3230" s="3" t="s">
        <v>6535</v>
      </c>
      <c r="D3230">
        <v>20000</v>
      </c>
      <c r="E3230">
        <v>0</v>
      </c>
      <c r="F3230" t="s">
        <v>8220</v>
      </c>
      <c r="G3230" t="s">
        <v>8223</v>
      </c>
      <c r="H3230" t="s">
        <v>8245</v>
      </c>
      <c r="I3230">
        <v>1439006692</v>
      </c>
      <c r="J3230">
        <v>1433822692</v>
      </c>
      <c r="K3230" t="b">
        <v>0</v>
      </c>
      <c r="L3230">
        <v>0</v>
      </c>
      <c r="M3230" t="b">
        <v>0</v>
      </c>
      <c r="N3230" t="s">
        <v>8283</v>
      </c>
      <c r="O3230" s="5">
        <f>((E3230/D3230) *100)</f>
        <v>0</v>
      </c>
      <c r="P3230" s="6">
        <f>IF(L3230 = 0, 0, E3230/L3230)</f>
        <v>0</v>
      </c>
      <c r="Q3230" t="str">
        <f>MID(N3230,1,FIND("/",N3230,1)-1)</f>
        <v>food</v>
      </c>
      <c r="R3230" t="str">
        <f>MID(N3230,FIND("/",N3230,1)+1,LEN(N3230))</f>
        <v>food trucks</v>
      </c>
      <c r="S3230" s="10">
        <f>(((J3230/60)/60)/24)+DATE(1970,1,1)+(-5/24)</f>
        <v>42163.961712962955</v>
      </c>
      <c r="T3230" s="10">
        <f>(((I3230/60)/60)/24)+DATE(1970,1,1)+(-5/24)</f>
        <v>42223.961712962955</v>
      </c>
    </row>
    <row r="3231" spans="1:20" ht="43.2" hidden="1" x14ac:dyDescent="0.3">
      <c r="A3231">
        <v>4049</v>
      </c>
      <c r="B3231" s="3" t="s">
        <v>4044</v>
      </c>
      <c r="C3231" s="3" t="s">
        <v>8152</v>
      </c>
      <c r="D3231">
        <v>20000</v>
      </c>
      <c r="E3231">
        <v>16</v>
      </c>
      <c r="F3231" t="s">
        <v>8220</v>
      </c>
      <c r="G3231" t="s">
        <v>8223</v>
      </c>
      <c r="H3231" t="s">
        <v>8245</v>
      </c>
      <c r="I3231">
        <v>1436914815</v>
      </c>
      <c r="J3231">
        <v>1434322815</v>
      </c>
      <c r="K3231" t="b">
        <v>0</v>
      </c>
      <c r="L3231">
        <v>1</v>
      </c>
      <c r="M3231" t="b">
        <v>0</v>
      </c>
      <c r="N3231" t="s">
        <v>8270</v>
      </c>
      <c r="O3231" s="5">
        <f>((E3231/D3231) *100)</f>
        <v>0.08</v>
      </c>
      <c r="P3231" s="6">
        <f>IF(L3231 = 0, 0, E3231/L3231)</f>
        <v>16</v>
      </c>
      <c r="Q3231" t="str">
        <f>MID(N3231,1,FIND("/",N3231,1)-1)</f>
        <v>theater</v>
      </c>
      <c r="R3231" t="str">
        <f>MID(N3231,FIND("/",N3231,1)+1,LEN(N3231))</f>
        <v>plays</v>
      </c>
      <c r="S3231" s="10">
        <f>(((J3231/60)/60)/24)+DATE(1970,1,1)+(-5/24)</f>
        <v>42169.750173611108</v>
      </c>
      <c r="T3231" s="10">
        <f>(((I3231/60)/60)/24)+DATE(1970,1,1)+(-5/24)</f>
        <v>42199.750173611108</v>
      </c>
    </row>
    <row r="3232" spans="1:20" ht="43.2" hidden="1" x14ac:dyDescent="0.3">
      <c r="A3232">
        <v>1175</v>
      </c>
      <c r="B3232" s="3" t="s">
        <v>1175</v>
      </c>
      <c r="C3232" s="3" t="s">
        <v>5284</v>
      </c>
      <c r="D3232">
        <v>20000</v>
      </c>
      <c r="E3232">
        <v>585</v>
      </c>
      <c r="F3232" t="s">
        <v>8220</v>
      </c>
      <c r="G3232" t="s">
        <v>8223</v>
      </c>
      <c r="H3232" t="s">
        <v>8245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8283</v>
      </c>
      <c r="O3232" s="5">
        <f>((E3232/D3232) *100)</f>
        <v>2.9250000000000003</v>
      </c>
      <c r="P3232" s="6">
        <f>IF(L3232 = 0, 0, E3232/L3232)</f>
        <v>65</v>
      </c>
      <c r="Q3232" t="str">
        <f>MID(N3232,1,FIND("/",N3232,1)-1)</f>
        <v>food</v>
      </c>
      <c r="R3232" t="str">
        <f>MID(N3232,FIND("/",N3232,1)+1,LEN(N3232))</f>
        <v>food trucks</v>
      </c>
      <c r="S3232" s="10">
        <f>(((J3232/60)/60)/24)+DATE(1970,1,1)+(-5/24)</f>
        <v>42170.520127314812</v>
      </c>
      <c r="T3232" s="10">
        <f>(((I3232/60)/60)/24)+DATE(1970,1,1)+(-5/24)</f>
        <v>42200.520127314812</v>
      </c>
    </row>
    <row r="3233" spans="1:20" ht="43.2" hidden="1" x14ac:dyDescent="0.3">
      <c r="A3233">
        <v>3086</v>
      </c>
      <c r="B3233" s="3" t="s">
        <v>3085</v>
      </c>
      <c r="C3233" s="3" t="s">
        <v>7195</v>
      </c>
      <c r="D3233">
        <v>20000</v>
      </c>
      <c r="E3233">
        <v>50</v>
      </c>
      <c r="F3233" t="s">
        <v>8220</v>
      </c>
      <c r="G3233" t="s">
        <v>8236</v>
      </c>
      <c r="H3233" t="s">
        <v>8248</v>
      </c>
      <c r="I3233">
        <v>1439827559</v>
      </c>
      <c r="J3233">
        <v>1434643559</v>
      </c>
      <c r="K3233" t="b">
        <v>0</v>
      </c>
      <c r="L3233">
        <v>3</v>
      </c>
      <c r="M3233" t="b">
        <v>0</v>
      </c>
      <c r="N3233" t="s">
        <v>8302</v>
      </c>
      <c r="O3233" s="5">
        <f>((E3233/D3233) *100)</f>
        <v>0.25</v>
      </c>
      <c r="P3233" s="6">
        <f>IF(L3233 = 0, 0, E3233/L3233)</f>
        <v>16.666666666666668</v>
      </c>
      <c r="Q3233" t="str">
        <f>MID(N3233,1,FIND("/",N3233,1)-1)</f>
        <v>theater</v>
      </c>
      <c r="R3233" t="str">
        <f>MID(N3233,FIND("/",N3233,1)+1,LEN(N3233))</f>
        <v>spaces</v>
      </c>
      <c r="S3233" s="10">
        <f>(((J3233/60)/60)/24)+DATE(1970,1,1)+(-5/24)</f>
        <v>42173.462488425925</v>
      </c>
      <c r="T3233" s="10">
        <f>(((I3233/60)/60)/24)+DATE(1970,1,1)+(-5/24)</f>
        <v>42233.462488425925</v>
      </c>
    </row>
    <row r="3234" spans="1:20" ht="43.2" hidden="1" x14ac:dyDescent="0.3">
      <c r="A3234">
        <v>2434</v>
      </c>
      <c r="B3234" s="3" t="s">
        <v>2434</v>
      </c>
      <c r="C3234" s="3" t="s">
        <v>6543</v>
      </c>
      <c r="D3234">
        <v>20000</v>
      </c>
      <c r="E3234">
        <v>26</v>
      </c>
      <c r="F3234" t="s">
        <v>8220</v>
      </c>
      <c r="G3234" t="s">
        <v>8223</v>
      </c>
      <c r="H3234" t="s">
        <v>8245</v>
      </c>
      <c r="I3234">
        <v>1438662474</v>
      </c>
      <c r="J3234">
        <v>1435206474</v>
      </c>
      <c r="K3234" t="b">
        <v>0</v>
      </c>
      <c r="L3234">
        <v>2</v>
      </c>
      <c r="M3234" t="b">
        <v>0</v>
      </c>
      <c r="N3234" t="s">
        <v>8283</v>
      </c>
      <c r="O3234" s="5">
        <f>((E3234/D3234) *100)</f>
        <v>0.13</v>
      </c>
      <c r="P3234" s="6">
        <f>IF(L3234 = 0, 0, E3234/L3234)</f>
        <v>13</v>
      </c>
      <c r="Q3234" t="str">
        <f>MID(N3234,1,FIND("/",N3234,1)-1)</f>
        <v>food</v>
      </c>
      <c r="R3234" t="str">
        <f>MID(N3234,FIND("/",N3234,1)+1,LEN(N3234))</f>
        <v>food trucks</v>
      </c>
      <c r="S3234" s="10">
        <f>(((J3234/60)/60)/24)+DATE(1970,1,1)+(-5/24)</f>
        <v>42179.977708333325</v>
      </c>
      <c r="T3234" s="10">
        <f>(((I3234/60)/60)/24)+DATE(1970,1,1)+(-5/24)</f>
        <v>42219.977708333325</v>
      </c>
    </row>
    <row r="3235" spans="1:20" ht="57.6" hidden="1" x14ac:dyDescent="0.3">
      <c r="A3235">
        <v>1554</v>
      </c>
      <c r="B3235" s="3" t="s">
        <v>1554</v>
      </c>
      <c r="C3235" s="3" t="s">
        <v>5663</v>
      </c>
      <c r="D3235">
        <v>20000</v>
      </c>
      <c r="E3235">
        <v>0</v>
      </c>
      <c r="F3235" t="s">
        <v>8220</v>
      </c>
      <c r="G3235" t="s">
        <v>8225</v>
      </c>
      <c r="H3235" t="s">
        <v>8247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8288</v>
      </c>
      <c r="O3235" s="5">
        <f>((E3235/D3235) *100)</f>
        <v>0</v>
      </c>
      <c r="P3235" s="6">
        <f>IF(L3235 = 0, 0, E3235/L3235)</f>
        <v>0</v>
      </c>
      <c r="Q3235" t="str">
        <f>MID(N3235,1,FIND("/",N3235,1)-1)</f>
        <v>photography</v>
      </c>
      <c r="R3235" t="str">
        <f>MID(N3235,FIND("/",N3235,1)+1,LEN(N3235))</f>
        <v>nature</v>
      </c>
      <c r="S3235" s="10">
        <f>(((J3235/60)/60)/24)+DATE(1970,1,1)+(-5/24)</f>
        <v>42188.043865740743</v>
      </c>
      <c r="T3235" s="10">
        <f>(((I3235/60)/60)/24)+DATE(1970,1,1)+(-5/24)</f>
        <v>42218.043865740743</v>
      </c>
    </row>
    <row r="3236" spans="1:20" ht="43.2" hidden="1" x14ac:dyDescent="0.3">
      <c r="A3236">
        <v>642</v>
      </c>
      <c r="B3236" s="3" t="s">
        <v>642</v>
      </c>
      <c r="C3236" s="3" t="s">
        <v>4751</v>
      </c>
      <c r="D3236">
        <v>20000</v>
      </c>
      <c r="E3236">
        <v>292097</v>
      </c>
      <c r="F3236" t="s">
        <v>8218</v>
      </c>
      <c r="G3236" t="s">
        <v>8235</v>
      </c>
      <c r="H3236" t="s">
        <v>8248</v>
      </c>
      <c r="I3236">
        <v>1439998674</v>
      </c>
      <c r="J3236">
        <v>1436888274</v>
      </c>
      <c r="K3236" t="b">
        <v>0</v>
      </c>
      <c r="L3236">
        <v>2174</v>
      </c>
      <c r="M3236" t="b">
        <v>1</v>
      </c>
      <c r="N3236" t="s">
        <v>8272</v>
      </c>
      <c r="O3236" s="5">
        <f>((E3236/D3236) *100)</f>
        <v>1460.4850000000001</v>
      </c>
      <c r="P3236" s="6">
        <f>IF(L3236 = 0, 0, E3236/L3236)</f>
        <v>134.3592456301748</v>
      </c>
      <c r="Q3236" t="str">
        <f>MID(N3236,1,FIND("/",N3236,1)-1)</f>
        <v>technology</v>
      </c>
      <c r="R3236" t="str">
        <f>MID(N3236,FIND("/",N3236,1)+1,LEN(N3236))</f>
        <v>wearables</v>
      </c>
      <c r="S3236" s="10">
        <f>(((J3236/60)/60)/24)+DATE(1970,1,1)+(-5/24)</f>
        <v>42199.442986111106</v>
      </c>
      <c r="T3236" s="10">
        <f>(((I3236/60)/60)/24)+DATE(1970,1,1)+(-5/24)</f>
        <v>42235.442986111106</v>
      </c>
    </row>
    <row r="3237" spans="1:20" ht="43.2" hidden="1" x14ac:dyDescent="0.3">
      <c r="A3237">
        <v>3728</v>
      </c>
      <c r="B3237" s="3" t="s">
        <v>3724</v>
      </c>
      <c r="C3237" s="3" t="s">
        <v>7837</v>
      </c>
      <c r="D3237">
        <v>20000</v>
      </c>
      <c r="E3237">
        <v>1862</v>
      </c>
      <c r="F3237" t="s">
        <v>8220</v>
      </c>
      <c r="G3237" t="s">
        <v>8223</v>
      </c>
      <c r="H3237" t="s">
        <v>8245</v>
      </c>
      <c r="I3237">
        <v>1439957176</v>
      </c>
      <c r="J3237">
        <v>1437365176</v>
      </c>
      <c r="K3237" t="b">
        <v>0</v>
      </c>
      <c r="L3237">
        <v>31</v>
      </c>
      <c r="M3237" t="b">
        <v>0</v>
      </c>
      <c r="N3237" t="s">
        <v>8270</v>
      </c>
      <c r="O3237" s="5">
        <f>((E3237/D3237) *100)</f>
        <v>9.31</v>
      </c>
      <c r="P3237" s="6">
        <f>IF(L3237 = 0, 0, E3237/L3237)</f>
        <v>60.064516129032256</v>
      </c>
      <c r="Q3237" t="str">
        <f>MID(N3237,1,FIND("/",N3237,1)-1)</f>
        <v>theater</v>
      </c>
      <c r="R3237" t="str">
        <f>MID(N3237,FIND("/",N3237,1)+1,LEN(N3237))</f>
        <v>plays</v>
      </c>
      <c r="S3237" s="10">
        <f>(((J3237/60)/60)/24)+DATE(1970,1,1)+(-5/24)</f>
        <v>42204.962685185186</v>
      </c>
      <c r="T3237" s="10">
        <f>(((I3237/60)/60)/24)+DATE(1970,1,1)+(-5/24)</f>
        <v>42234.962685185186</v>
      </c>
    </row>
    <row r="3238" spans="1:20" ht="43.2" hidden="1" x14ac:dyDescent="0.3">
      <c r="A3238">
        <v>2662</v>
      </c>
      <c r="B3238" s="3" t="s">
        <v>2661</v>
      </c>
      <c r="C3238" s="3" t="s">
        <v>6771</v>
      </c>
      <c r="D3238">
        <v>20000</v>
      </c>
      <c r="E3238">
        <v>21360</v>
      </c>
      <c r="F3238" t="s">
        <v>8218</v>
      </c>
      <c r="G3238" t="s">
        <v>8223</v>
      </c>
      <c r="H3238" t="s">
        <v>8245</v>
      </c>
      <c r="I3238">
        <v>1440179713</v>
      </c>
      <c r="J3238">
        <v>1437587713</v>
      </c>
      <c r="K3238" t="b">
        <v>0</v>
      </c>
      <c r="L3238">
        <v>80</v>
      </c>
      <c r="M3238" t="b">
        <v>1</v>
      </c>
      <c r="N3238" t="s">
        <v>8301</v>
      </c>
      <c r="O3238" s="5">
        <f>((E3238/D3238) *100)</f>
        <v>106.80000000000001</v>
      </c>
      <c r="P3238" s="6">
        <f>IF(L3238 = 0, 0, E3238/L3238)</f>
        <v>267</v>
      </c>
      <c r="Q3238" t="str">
        <f>MID(N3238,1,FIND("/",N3238,1)-1)</f>
        <v>technology</v>
      </c>
      <c r="R3238" t="str">
        <f>MID(N3238,FIND("/",N3238,1)+1,LEN(N3238))</f>
        <v>makerspaces</v>
      </c>
      <c r="S3238" s="10">
        <f>(((J3238/60)/60)/24)+DATE(1970,1,1)+(-5/24)</f>
        <v>42207.538344907407</v>
      </c>
      <c r="T3238" s="10">
        <f>(((I3238/60)/60)/24)+DATE(1970,1,1)+(-5/24)</f>
        <v>42237.538344907407</v>
      </c>
    </row>
    <row r="3239" spans="1:20" ht="43.2" hidden="1" x14ac:dyDescent="0.3">
      <c r="A3239">
        <v>2631</v>
      </c>
      <c r="B3239" s="3" t="s">
        <v>2630</v>
      </c>
      <c r="C3239" s="3" t="s">
        <v>6740</v>
      </c>
      <c r="D3239">
        <v>20000</v>
      </c>
      <c r="E3239">
        <v>22933.05</v>
      </c>
      <c r="F3239" t="s">
        <v>8218</v>
      </c>
      <c r="G3239" t="s">
        <v>8223</v>
      </c>
      <c r="H3239" t="s">
        <v>8245</v>
      </c>
      <c r="I3239">
        <v>1440907427</v>
      </c>
      <c r="J3239">
        <v>1438488227</v>
      </c>
      <c r="K3239" t="b">
        <v>0</v>
      </c>
      <c r="L3239">
        <v>286</v>
      </c>
      <c r="M3239" t="b">
        <v>1</v>
      </c>
      <c r="N3239" t="s">
        <v>8300</v>
      </c>
      <c r="O3239" s="5">
        <f>((E3239/D3239) *100)</f>
        <v>114.66525000000001</v>
      </c>
      <c r="P3239" s="6">
        <f>IF(L3239 = 0, 0, E3239/L3239)</f>
        <v>80.185489510489504</v>
      </c>
      <c r="Q3239" t="str">
        <f>MID(N3239,1,FIND("/",N3239,1)-1)</f>
        <v>technology</v>
      </c>
      <c r="R3239" t="str">
        <f>MID(N3239,FIND("/",N3239,1)+1,LEN(N3239))</f>
        <v>space exploration</v>
      </c>
      <c r="S3239" s="10">
        <f>(((J3239/60)/60)/24)+DATE(1970,1,1)+(-5/24)</f>
        <v>42217.960960648146</v>
      </c>
      <c r="T3239" s="10">
        <f>(((I3239/60)/60)/24)+DATE(1970,1,1)+(-5/24)</f>
        <v>42245.960960648146</v>
      </c>
    </row>
    <row r="3240" spans="1:20" ht="43.2" hidden="1" x14ac:dyDescent="0.3">
      <c r="A3240">
        <v>2663</v>
      </c>
      <c r="B3240" s="3" t="s">
        <v>2662</v>
      </c>
      <c r="C3240" s="3" t="s">
        <v>6772</v>
      </c>
      <c r="D3240">
        <v>20000</v>
      </c>
      <c r="E3240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8301</v>
      </c>
      <c r="O3240" s="5">
        <f>((E3240/D3240) *100)</f>
        <v>104.59625</v>
      </c>
      <c r="P3240" s="6">
        <f>IF(L3240 = 0, 0, E3240/L3240)</f>
        <v>373.55803571428572</v>
      </c>
      <c r="Q3240" t="str">
        <f>MID(N3240,1,FIND("/",N3240,1)-1)</f>
        <v>technology</v>
      </c>
      <c r="R3240" t="str">
        <f>MID(N3240,FIND("/",N3240,1)+1,LEN(N3240))</f>
        <v>makerspaces</v>
      </c>
      <c r="S3240" s="10">
        <f>(((J3240/60)/60)/24)+DATE(1970,1,1)+(-5/24)</f>
        <v>42222.41443287037</v>
      </c>
      <c r="T3240" s="10">
        <f>(((I3240/60)/60)/24)+DATE(1970,1,1)+(-5/24)</f>
        <v>42251.416666666664</v>
      </c>
    </row>
    <row r="3241" spans="1:20" ht="43.2" hidden="1" x14ac:dyDescent="0.3">
      <c r="A3241">
        <v>59</v>
      </c>
      <c r="B3241" s="3" t="s">
        <v>61</v>
      </c>
      <c r="C3241" s="3" t="s">
        <v>4169</v>
      </c>
      <c r="D3241">
        <v>20000</v>
      </c>
      <c r="E3241">
        <v>20025.14</v>
      </c>
      <c r="F3241" t="s">
        <v>8218</v>
      </c>
      <c r="G3241" t="s">
        <v>8223</v>
      </c>
      <c r="H3241" t="s">
        <v>8245</v>
      </c>
      <c r="I3241">
        <v>1442264400</v>
      </c>
      <c r="J3241">
        <v>1439530776</v>
      </c>
      <c r="K3241" t="b">
        <v>0</v>
      </c>
      <c r="L3241">
        <v>33</v>
      </c>
      <c r="M3241" t="b">
        <v>1</v>
      </c>
      <c r="N3241" t="s">
        <v>8264</v>
      </c>
      <c r="O3241" s="5">
        <f>((E3241/D3241) *100)</f>
        <v>100.12570000000001</v>
      </c>
      <c r="P3241" s="6">
        <f>IF(L3241 = 0, 0, E3241/L3241)</f>
        <v>606.82242424242418</v>
      </c>
      <c r="Q3241" t="str">
        <f>MID(N3241,1,FIND("/",N3241,1)-1)</f>
        <v>film &amp; video</v>
      </c>
      <c r="R3241" t="str">
        <f>MID(N3241,FIND("/",N3241,1)+1,LEN(N3241))</f>
        <v>television</v>
      </c>
      <c r="S3241" s="10">
        <f>(((J3241/60)/60)/24)+DATE(1970,1,1)+(-5/24)</f>
        <v>42230.027500000004</v>
      </c>
      <c r="T3241" s="10">
        <f>(((I3241/60)/60)/24)+DATE(1970,1,1)+(-5/24)</f>
        <v>42261.666666666664</v>
      </c>
    </row>
    <row r="3242" spans="1:20" ht="43.2" hidden="1" x14ac:dyDescent="0.3">
      <c r="A3242">
        <v>973</v>
      </c>
      <c r="B3242" s="3" t="s">
        <v>973</v>
      </c>
      <c r="C3242" s="3" t="s">
        <v>5082</v>
      </c>
      <c r="D3242">
        <v>20000</v>
      </c>
      <c r="E3242">
        <v>411</v>
      </c>
      <c r="F3242" t="s">
        <v>8220</v>
      </c>
      <c r="G3242" t="s">
        <v>8223</v>
      </c>
      <c r="H3242" t="s">
        <v>8245</v>
      </c>
      <c r="I3242">
        <v>1447032093</v>
      </c>
      <c r="J3242">
        <v>1441844493</v>
      </c>
      <c r="K3242" t="b">
        <v>0</v>
      </c>
      <c r="L3242">
        <v>8</v>
      </c>
      <c r="M3242" t="b">
        <v>0</v>
      </c>
      <c r="N3242" t="s">
        <v>8272</v>
      </c>
      <c r="O3242" s="5">
        <f>((E3242/D3242) *100)</f>
        <v>2.0549999999999997</v>
      </c>
      <c r="P3242" s="6">
        <f>IF(L3242 = 0, 0, E3242/L3242)</f>
        <v>51.375</v>
      </c>
      <c r="Q3242" t="str">
        <f>MID(N3242,1,FIND("/",N3242,1)-1)</f>
        <v>technology</v>
      </c>
      <c r="R3242" t="str">
        <f>MID(N3242,FIND("/",N3242,1)+1,LEN(N3242))</f>
        <v>wearables</v>
      </c>
      <c r="S3242" s="10">
        <f>(((J3242/60)/60)/24)+DATE(1970,1,1)+(-5/24)</f>
        <v>42256.806631944441</v>
      </c>
      <c r="T3242" s="10">
        <f>(((I3242/60)/60)/24)+DATE(1970,1,1)+(-5/24)</f>
        <v>42316.848298611112</v>
      </c>
    </row>
    <row r="3243" spans="1:20" ht="43.2" hidden="1" x14ac:dyDescent="0.3">
      <c r="A3243">
        <v>688</v>
      </c>
      <c r="B3243" s="3" t="s">
        <v>688</v>
      </c>
      <c r="C3243" s="3" t="s">
        <v>4797</v>
      </c>
      <c r="D3243">
        <v>20000</v>
      </c>
      <c r="E3243">
        <v>14598</v>
      </c>
      <c r="F3243" t="s">
        <v>8220</v>
      </c>
      <c r="G3243" t="s">
        <v>8223</v>
      </c>
      <c r="H3243" t="s">
        <v>8245</v>
      </c>
      <c r="I3243">
        <v>1444876253</v>
      </c>
      <c r="J3243">
        <v>1442284253</v>
      </c>
      <c r="K3243" t="b">
        <v>0</v>
      </c>
      <c r="L3243">
        <v>36</v>
      </c>
      <c r="M3243" t="b">
        <v>0</v>
      </c>
      <c r="N3243" t="s">
        <v>8272</v>
      </c>
      <c r="O3243" s="5">
        <f>((E3243/D3243) *100)</f>
        <v>72.989999999999995</v>
      </c>
      <c r="P3243" s="6">
        <f>IF(L3243 = 0, 0, E3243/L3243)</f>
        <v>405.5</v>
      </c>
      <c r="Q3243" t="str">
        <f>MID(N3243,1,FIND("/",N3243,1)-1)</f>
        <v>technology</v>
      </c>
      <c r="R3243" t="str">
        <f>MID(N3243,FIND("/",N3243,1)+1,LEN(N3243))</f>
        <v>wearables</v>
      </c>
      <c r="S3243" s="10">
        <f>(((J3243/60)/60)/24)+DATE(1970,1,1)+(-5/24)</f>
        <v>42261.896446759252</v>
      </c>
      <c r="T3243" s="10">
        <f>(((I3243/60)/60)/24)+DATE(1970,1,1)+(-5/24)</f>
        <v>42291.896446759252</v>
      </c>
    </row>
    <row r="3244" spans="1:20" ht="57.6" hidden="1" x14ac:dyDescent="0.3">
      <c r="A3244">
        <v>2660</v>
      </c>
      <c r="B3244" s="3" t="s">
        <v>2659</v>
      </c>
      <c r="C3244" s="3" t="s">
        <v>6769</v>
      </c>
      <c r="D3244">
        <v>20000</v>
      </c>
      <c r="E3244">
        <v>19</v>
      </c>
      <c r="F3244" t="s">
        <v>8219</v>
      </c>
      <c r="G3244" t="s">
        <v>8223</v>
      </c>
      <c r="H3244" t="s">
        <v>8245</v>
      </c>
      <c r="I3244">
        <v>1448388418</v>
      </c>
      <c r="J3244">
        <v>1443200818</v>
      </c>
      <c r="K3244" t="b">
        <v>0</v>
      </c>
      <c r="L3244">
        <v>5</v>
      </c>
      <c r="M3244" t="b">
        <v>0</v>
      </c>
      <c r="N3244" t="s">
        <v>8300</v>
      </c>
      <c r="O3244" s="5">
        <f>((E3244/D3244) *100)</f>
        <v>9.5000000000000001E-2</v>
      </c>
      <c r="P3244" s="6">
        <f>IF(L3244 = 0, 0, E3244/L3244)</f>
        <v>3.8</v>
      </c>
      <c r="Q3244" t="str">
        <f>MID(N3244,1,FIND("/",N3244,1)-1)</f>
        <v>technology</v>
      </c>
      <c r="R3244" t="str">
        <f>MID(N3244,FIND("/",N3244,1)+1,LEN(N3244))</f>
        <v>space exploration</v>
      </c>
      <c r="S3244" s="10">
        <f>(((J3244/60)/60)/24)+DATE(1970,1,1)+(-5/24)</f>
        <v>42272.504837962959</v>
      </c>
      <c r="T3244" s="10">
        <f>(((I3244/60)/60)/24)+DATE(1970,1,1)+(-5/24)</f>
        <v>42332.546504629623</v>
      </c>
    </row>
    <row r="3245" spans="1:20" ht="43.2" hidden="1" x14ac:dyDescent="0.3">
      <c r="A3245">
        <v>438</v>
      </c>
      <c r="B3245" s="3" t="s">
        <v>438</v>
      </c>
      <c r="C3245" s="3" t="s">
        <v>4547</v>
      </c>
      <c r="D3245">
        <v>20000</v>
      </c>
      <c r="E3245">
        <v>1876</v>
      </c>
      <c r="F3245" t="s">
        <v>8220</v>
      </c>
      <c r="G3245" t="s">
        <v>8223</v>
      </c>
      <c r="H3245" t="s">
        <v>8245</v>
      </c>
      <c r="I3245">
        <v>1447830958</v>
      </c>
      <c r="J3245">
        <v>1445235358</v>
      </c>
      <c r="K3245" t="b">
        <v>0</v>
      </c>
      <c r="L3245">
        <v>11</v>
      </c>
      <c r="M3245" t="b">
        <v>0</v>
      </c>
      <c r="N3245" t="s">
        <v>8269</v>
      </c>
      <c r="O3245" s="5">
        <f>((E3245/D3245) *100)</f>
        <v>9.379999999999999</v>
      </c>
      <c r="P3245" s="6">
        <f>IF(L3245 = 0, 0, E3245/L3245)</f>
        <v>170.54545454545453</v>
      </c>
      <c r="Q3245" t="str">
        <f>MID(N3245,1,FIND("/",N3245,1)-1)</f>
        <v>film &amp; video</v>
      </c>
      <c r="R3245" t="str">
        <f>MID(N3245,FIND("/",N3245,1)+1,LEN(N3245))</f>
        <v>animation</v>
      </c>
      <c r="S3245" s="10">
        <f>(((J3245/60)/60)/24)+DATE(1970,1,1)+(-5/24)</f>
        <v>42296.052754629629</v>
      </c>
      <c r="T3245" s="10">
        <f>(((I3245/60)/60)/24)+DATE(1970,1,1)+(-5/24)</f>
        <v>42326.094421296293</v>
      </c>
    </row>
    <row r="3246" spans="1:20" ht="28.8" hidden="1" x14ac:dyDescent="0.3">
      <c r="A3246">
        <v>632</v>
      </c>
      <c r="B3246" s="3" t="s">
        <v>632</v>
      </c>
      <c r="C3246" s="3" t="s">
        <v>4741</v>
      </c>
      <c r="D3246">
        <v>20000</v>
      </c>
      <c r="E3246">
        <v>0</v>
      </c>
      <c r="F3246" t="s">
        <v>8219</v>
      </c>
      <c r="G3246" t="s">
        <v>8232</v>
      </c>
      <c r="H3246" t="s">
        <v>8248</v>
      </c>
      <c r="I3246">
        <v>1448470165</v>
      </c>
      <c r="J3246">
        <v>1445874565</v>
      </c>
      <c r="K3246" t="b">
        <v>0</v>
      </c>
      <c r="L3246">
        <v>0</v>
      </c>
      <c r="M3246" t="b">
        <v>0</v>
      </c>
      <c r="N3246" t="s">
        <v>8271</v>
      </c>
      <c r="O3246" s="5">
        <f>((E3246/D3246) *100)</f>
        <v>0</v>
      </c>
      <c r="P3246" s="6">
        <f>IF(L3246 = 0, 0, E3246/L3246)</f>
        <v>0</v>
      </c>
      <c r="Q3246" t="str">
        <f>MID(N3246,1,FIND("/",N3246,1)-1)</f>
        <v>technology</v>
      </c>
      <c r="R3246" t="str">
        <f>MID(N3246,FIND("/",N3246,1)+1,LEN(N3246))</f>
        <v>web</v>
      </c>
      <c r="S3246" s="10">
        <f>(((J3246/60)/60)/24)+DATE(1970,1,1)+(-5/24)</f>
        <v>42303.450983796291</v>
      </c>
      <c r="T3246" s="10">
        <f>(((I3246/60)/60)/24)+DATE(1970,1,1)+(-5/24)</f>
        <v>42333.492650462962</v>
      </c>
    </row>
    <row r="3247" spans="1:20" ht="43.2" hidden="1" x14ac:dyDescent="0.3">
      <c r="A3247">
        <v>725</v>
      </c>
      <c r="B3247" s="3" t="s">
        <v>725</v>
      </c>
      <c r="C3247" s="3" t="s">
        <v>4834</v>
      </c>
      <c r="D3247">
        <v>20000</v>
      </c>
      <c r="E3247">
        <v>20070</v>
      </c>
      <c r="F3247" t="s">
        <v>8218</v>
      </c>
      <c r="G3247" t="s">
        <v>8223</v>
      </c>
      <c r="H3247" t="s">
        <v>8245</v>
      </c>
      <c r="I3247">
        <v>1450018912</v>
      </c>
      <c r="J3247">
        <v>1447426912</v>
      </c>
      <c r="K3247" t="b">
        <v>0</v>
      </c>
      <c r="L3247">
        <v>140</v>
      </c>
      <c r="M3247" t="b">
        <v>1</v>
      </c>
      <c r="N3247" t="s">
        <v>8273</v>
      </c>
      <c r="O3247" s="5">
        <f>((E3247/D3247) *100)</f>
        <v>100.35000000000001</v>
      </c>
      <c r="P3247" s="6">
        <f>IF(L3247 = 0, 0, E3247/L3247)</f>
        <v>143.35714285714286</v>
      </c>
      <c r="Q3247" t="str">
        <f>MID(N3247,1,FIND("/",N3247,1)-1)</f>
        <v>publishing</v>
      </c>
      <c r="R3247" t="str">
        <f>MID(N3247,FIND("/",N3247,1)+1,LEN(N3247))</f>
        <v>nonfiction</v>
      </c>
      <c r="S3247" s="10">
        <f>(((J3247/60)/60)/24)+DATE(1970,1,1)+(-5/24)</f>
        <v>42321.417962962958</v>
      </c>
      <c r="T3247" s="10">
        <f>(((I3247/60)/60)/24)+DATE(1970,1,1)+(-5/24)</f>
        <v>42351.417962962958</v>
      </c>
    </row>
    <row r="3248" spans="1:20" ht="43.2" hidden="1" x14ac:dyDescent="0.3">
      <c r="A3248">
        <v>4029</v>
      </c>
      <c r="B3248" s="3" t="s">
        <v>4024</v>
      </c>
      <c r="C3248" s="3" t="s">
        <v>8133</v>
      </c>
      <c r="D3248">
        <v>20000</v>
      </c>
      <c r="E3248">
        <v>0</v>
      </c>
      <c r="F3248" t="s">
        <v>8220</v>
      </c>
      <c r="G3248" t="s">
        <v>8223</v>
      </c>
      <c r="H3248" t="s">
        <v>8245</v>
      </c>
      <c r="I3248">
        <v>1450053370</v>
      </c>
      <c r="J3248">
        <v>1447461370</v>
      </c>
      <c r="K3248" t="b">
        <v>0</v>
      </c>
      <c r="L3248">
        <v>0</v>
      </c>
      <c r="M3248" t="b">
        <v>0</v>
      </c>
      <c r="N3248" t="s">
        <v>8270</v>
      </c>
      <c r="O3248" s="5">
        <f>((E3248/D3248) *100)</f>
        <v>0</v>
      </c>
      <c r="P3248" s="6">
        <f>IF(L3248 = 0, 0, E3248/L3248)</f>
        <v>0</v>
      </c>
      <c r="Q3248" t="str">
        <f>MID(N3248,1,FIND("/",N3248,1)-1)</f>
        <v>theater</v>
      </c>
      <c r="R3248" t="str">
        <f>MID(N3248,FIND("/",N3248,1)+1,LEN(N3248))</f>
        <v>plays</v>
      </c>
      <c r="S3248" s="10">
        <f>(((J3248/60)/60)/24)+DATE(1970,1,1)+(-5/24)</f>
        <v>42321.816782407412</v>
      </c>
      <c r="T3248" s="10">
        <f>(((I3248/60)/60)/24)+DATE(1970,1,1)+(-5/24)</f>
        <v>42351.816782407412</v>
      </c>
    </row>
    <row r="3249" spans="1:20" ht="57.6" hidden="1" x14ac:dyDescent="0.3">
      <c r="A3249">
        <v>986</v>
      </c>
      <c r="B3249" s="3" t="s">
        <v>986</v>
      </c>
      <c r="C3249" s="3" t="s">
        <v>5095</v>
      </c>
      <c r="D3249">
        <v>20000</v>
      </c>
      <c r="E3249">
        <v>2550</v>
      </c>
      <c r="F3249" t="s">
        <v>8220</v>
      </c>
      <c r="G3249" t="s">
        <v>8224</v>
      </c>
      <c r="H3249" t="s">
        <v>8246</v>
      </c>
      <c r="I3249">
        <v>1452384000</v>
      </c>
      <c r="J3249">
        <v>1447698300</v>
      </c>
      <c r="K3249" t="b">
        <v>0</v>
      </c>
      <c r="L3249">
        <v>23</v>
      </c>
      <c r="M3249" t="b">
        <v>0</v>
      </c>
      <c r="N3249" t="s">
        <v>8272</v>
      </c>
      <c r="O3249" s="5">
        <f>((E3249/D3249) *100)</f>
        <v>12.75</v>
      </c>
      <c r="P3249" s="6">
        <f>IF(L3249 = 0, 0, E3249/L3249)</f>
        <v>110.8695652173913</v>
      </c>
      <c r="Q3249" t="str">
        <f>MID(N3249,1,FIND("/",N3249,1)-1)</f>
        <v>technology</v>
      </c>
      <c r="R3249" t="str">
        <f>MID(N3249,FIND("/",N3249,1)+1,LEN(N3249))</f>
        <v>wearables</v>
      </c>
      <c r="S3249" s="10">
        <f>(((J3249/60)/60)/24)+DATE(1970,1,1)+(-5/24)</f>
        <v>42324.559027777774</v>
      </c>
      <c r="T3249" s="10">
        <f>(((I3249/60)/60)/24)+DATE(1970,1,1)+(-5/24)</f>
        <v>42378.791666666664</v>
      </c>
    </row>
    <row r="3250" spans="1:20" ht="43.2" hidden="1" x14ac:dyDescent="0.3">
      <c r="A3250">
        <v>3741</v>
      </c>
      <c r="B3250" s="3" t="s">
        <v>3737</v>
      </c>
      <c r="C3250" s="3" t="s">
        <v>7850</v>
      </c>
      <c r="D3250">
        <v>20000</v>
      </c>
      <c r="E3250">
        <v>0</v>
      </c>
      <c r="F3250" t="s">
        <v>8220</v>
      </c>
      <c r="G3250" t="s">
        <v>8223</v>
      </c>
      <c r="H3250" t="s">
        <v>8245</v>
      </c>
      <c r="I3250">
        <v>1450389950</v>
      </c>
      <c r="J3250">
        <v>1447797950</v>
      </c>
      <c r="K3250" t="b">
        <v>0</v>
      </c>
      <c r="L3250">
        <v>0</v>
      </c>
      <c r="M3250" t="b">
        <v>0</v>
      </c>
      <c r="N3250" t="s">
        <v>8270</v>
      </c>
      <c r="O3250" s="5">
        <f>((E3250/D3250) *100)</f>
        <v>0</v>
      </c>
      <c r="P3250" s="6">
        <f>IF(L3250 = 0, 0, E3250/L3250)</f>
        <v>0</v>
      </c>
      <c r="Q3250" t="str">
        <f>MID(N3250,1,FIND("/",N3250,1)-1)</f>
        <v>theater</v>
      </c>
      <c r="R3250" t="str">
        <f>MID(N3250,FIND("/",N3250,1)+1,LEN(N3250))</f>
        <v>plays</v>
      </c>
      <c r="S3250" s="10">
        <f>(((J3250/60)/60)/24)+DATE(1970,1,1)+(-5/24)</f>
        <v>42325.712384259255</v>
      </c>
      <c r="T3250" s="10">
        <f>(((I3250/60)/60)/24)+DATE(1970,1,1)+(-5/24)</f>
        <v>42355.712384259255</v>
      </c>
    </row>
    <row r="3251" spans="1:20" ht="43.2" hidden="1" x14ac:dyDescent="0.3">
      <c r="A3251">
        <v>320</v>
      </c>
      <c r="B3251" s="3" t="s">
        <v>320</v>
      </c>
      <c r="C3251" s="3" t="s">
        <v>4429</v>
      </c>
      <c r="D3251">
        <v>20000</v>
      </c>
      <c r="E3251">
        <v>21316</v>
      </c>
      <c r="F3251" t="s">
        <v>8218</v>
      </c>
      <c r="G3251" t="s">
        <v>8224</v>
      </c>
      <c r="H3251" t="s">
        <v>8246</v>
      </c>
      <c r="I3251">
        <v>1450825200</v>
      </c>
      <c r="J3251">
        <v>1448284433</v>
      </c>
      <c r="K3251" t="b">
        <v>1</v>
      </c>
      <c r="L3251">
        <v>158</v>
      </c>
      <c r="M3251" t="b">
        <v>1</v>
      </c>
      <c r="N3251" t="s">
        <v>8268</v>
      </c>
      <c r="O3251" s="5">
        <f>((E3251/D3251) *100)</f>
        <v>106.58000000000001</v>
      </c>
      <c r="P3251" s="6">
        <f>IF(L3251 = 0, 0, E3251/L3251)</f>
        <v>134.91139240506328</v>
      </c>
      <c r="Q3251" t="str">
        <f>MID(N3251,1,FIND("/",N3251,1)-1)</f>
        <v>film &amp; video</v>
      </c>
      <c r="R3251" t="str">
        <f>MID(N3251,FIND("/",N3251,1)+1,LEN(N3251))</f>
        <v>documentary</v>
      </c>
      <c r="S3251" s="10">
        <f>(((J3251/60)/60)/24)+DATE(1970,1,1)+(-5/24)</f>
        <v>42331.34297453703</v>
      </c>
      <c r="T3251" s="10">
        <f>(((I3251/60)/60)/24)+DATE(1970,1,1)+(-5/24)</f>
        <v>42360.749999999993</v>
      </c>
    </row>
    <row r="3252" spans="1:20" hidden="1" x14ac:dyDescent="0.3">
      <c r="A3252">
        <v>2989</v>
      </c>
      <c r="B3252" s="3" t="s">
        <v>2988</v>
      </c>
      <c r="C3252" s="3" t="s">
        <v>7098</v>
      </c>
      <c r="D3252">
        <v>20000</v>
      </c>
      <c r="E3252">
        <v>35307</v>
      </c>
      <c r="F3252" t="s">
        <v>8218</v>
      </c>
      <c r="G3252" t="s">
        <v>8223</v>
      </c>
      <c r="H3252" t="s">
        <v>8245</v>
      </c>
      <c r="I3252">
        <v>1450673940</v>
      </c>
      <c r="J3252">
        <v>1448756962</v>
      </c>
      <c r="K3252" t="b">
        <v>0</v>
      </c>
      <c r="L3252">
        <v>364</v>
      </c>
      <c r="M3252" t="b">
        <v>1</v>
      </c>
      <c r="N3252" t="s">
        <v>8302</v>
      </c>
      <c r="O3252" s="5">
        <f>((E3252/D3252) *100)</f>
        <v>176.535</v>
      </c>
      <c r="P3252" s="6">
        <f>IF(L3252 = 0, 0, E3252/L3252)</f>
        <v>96.997252747252745</v>
      </c>
      <c r="Q3252" t="str">
        <f>MID(N3252,1,FIND("/",N3252,1)-1)</f>
        <v>theater</v>
      </c>
      <c r="R3252" t="str">
        <f>MID(N3252,FIND("/",N3252,1)+1,LEN(N3252))</f>
        <v>spaces</v>
      </c>
      <c r="S3252" s="10">
        <f>(((J3252/60)/60)/24)+DATE(1970,1,1)+(-5/24)</f>
        <v>42336.812060185184</v>
      </c>
      <c r="T3252" s="10">
        <f>(((I3252/60)/60)/24)+DATE(1970,1,1)+(-5/24)</f>
        <v>42358.999305555553</v>
      </c>
    </row>
    <row r="3253" spans="1:20" ht="43.2" hidden="1" x14ac:dyDescent="0.3">
      <c r="A3253">
        <v>949</v>
      </c>
      <c r="B3253" s="3" t="s">
        <v>949</v>
      </c>
      <c r="C3253" s="3" t="s">
        <v>5058</v>
      </c>
      <c r="D3253">
        <v>20000</v>
      </c>
      <c r="E3253">
        <v>273</v>
      </c>
      <c r="F3253" t="s">
        <v>8220</v>
      </c>
      <c r="G3253" t="s">
        <v>8235</v>
      </c>
      <c r="H3253" t="s">
        <v>8248</v>
      </c>
      <c r="I3253">
        <v>1456016576</v>
      </c>
      <c r="J3253">
        <v>1450832576</v>
      </c>
      <c r="K3253" t="b">
        <v>0</v>
      </c>
      <c r="L3253">
        <v>7</v>
      </c>
      <c r="M3253" t="b">
        <v>0</v>
      </c>
      <c r="N3253" t="s">
        <v>8272</v>
      </c>
      <c r="O3253" s="5">
        <f>((E3253/D3253) *100)</f>
        <v>1.365</v>
      </c>
      <c r="P3253" s="6">
        <f>IF(L3253 = 0, 0, E3253/L3253)</f>
        <v>39</v>
      </c>
      <c r="Q3253" t="str">
        <f>MID(N3253,1,FIND("/",N3253,1)-1)</f>
        <v>technology</v>
      </c>
      <c r="R3253" t="str">
        <f>MID(N3253,FIND("/",N3253,1)+1,LEN(N3253))</f>
        <v>wearables</v>
      </c>
      <c r="S3253" s="10">
        <f>(((J3253/60)/60)/24)+DATE(1970,1,1)+(-5/24)</f>
        <v>42360.835370370369</v>
      </c>
      <c r="T3253" s="10">
        <f>(((I3253/60)/60)/24)+DATE(1970,1,1)+(-5/24)</f>
        <v>42420.835370370369</v>
      </c>
    </row>
    <row r="3254" spans="1:20" ht="43.2" hidden="1" x14ac:dyDescent="0.3">
      <c r="A3254">
        <v>1024</v>
      </c>
      <c r="B3254" s="3" t="s">
        <v>1024</v>
      </c>
      <c r="C3254" s="3" t="s">
        <v>5133</v>
      </c>
      <c r="D3254">
        <v>20000</v>
      </c>
      <c r="E3254">
        <v>23727.55</v>
      </c>
      <c r="F3254" t="s">
        <v>8218</v>
      </c>
      <c r="G3254" t="s">
        <v>8234</v>
      </c>
      <c r="H3254" t="s">
        <v>8254</v>
      </c>
      <c r="I3254">
        <v>1454248563</v>
      </c>
      <c r="J3254">
        <v>1451656563</v>
      </c>
      <c r="K3254" t="b">
        <v>1</v>
      </c>
      <c r="L3254">
        <v>61</v>
      </c>
      <c r="M3254" t="b">
        <v>1</v>
      </c>
      <c r="N3254" t="s">
        <v>8279</v>
      </c>
      <c r="O3254" s="5">
        <f>((E3254/D3254) *100)</f>
        <v>118.63774999999998</v>
      </c>
      <c r="P3254" s="6">
        <f>IF(L3254 = 0, 0, E3254/L3254)</f>
        <v>388.9762295081967</v>
      </c>
      <c r="Q3254" t="str">
        <f>MID(N3254,1,FIND("/",N3254,1)-1)</f>
        <v>music</v>
      </c>
      <c r="R3254" t="str">
        <f>MID(N3254,FIND("/",N3254,1)+1,LEN(N3254))</f>
        <v>electronic music</v>
      </c>
      <c r="S3254" s="10">
        <f>(((J3254/60)/60)/24)+DATE(1970,1,1)+(-5/24)</f>
        <v>42370.372256944444</v>
      </c>
      <c r="T3254" s="10">
        <f>(((I3254/60)/60)/24)+DATE(1970,1,1)+(-5/24)</f>
        <v>42400.372256944444</v>
      </c>
    </row>
    <row r="3255" spans="1:20" ht="28.8" hidden="1" x14ac:dyDescent="0.3">
      <c r="A3255">
        <v>1351</v>
      </c>
      <c r="B3255" s="3" t="s">
        <v>1351</v>
      </c>
      <c r="C3255" s="3" t="s">
        <v>5460</v>
      </c>
      <c r="D3255">
        <v>20000</v>
      </c>
      <c r="E3255">
        <v>20253</v>
      </c>
      <c r="F3255" t="s">
        <v>8218</v>
      </c>
      <c r="G3255" t="s">
        <v>8223</v>
      </c>
      <c r="H3255" t="s">
        <v>8245</v>
      </c>
      <c r="I3255">
        <v>1455299144</v>
      </c>
      <c r="J3255">
        <v>1452707144</v>
      </c>
      <c r="K3255" t="b">
        <v>0</v>
      </c>
      <c r="L3255">
        <v>120</v>
      </c>
      <c r="M3255" t="b">
        <v>1</v>
      </c>
      <c r="N3255" t="s">
        <v>8273</v>
      </c>
      <c r="O3255" s="5">
        <f>((E3255/D3255) *100)</f>
        <v>101.265</v>
      </c>
      <c r="P3255" s="6">
        <f>IF(L3255 = 0, 0, E3255/L3255)</f>
        <v>168.77500000000001</v>
      </c>
      <c r="Q3255" t="str">
        <f>MID(N3255,1,FIND("/",N3255,1)-1)</f>
        <v>publishing</v>
      </c>
      <c r="R3255" t="str">
        <f>MID(N3255,FIND("/",N3255,1)+1,LEN(N3255))</f>
        <v>nonfiction</v>
      </c>
      <c r="S3255" s="10">
        <f>(((J3255/60)/60)/24)+DATE(1970,1,1)+(-5/24)</f>
        <v>42382.531759259255</v>
      </c>
      <c r="T3255" s="10">
        <f>(((I3255/60)/60)/24)+DATE(1970,1,1)+(-5/24)</f>
        <v>42412.531759259255</v>
      </c>
    </row>
    <row r="3256" spans="1:20" ht="43.2" hidden="1" x14ac:dyDescent="0.3">
      <c r="A3256">
        <v>967</v>
      </c>
      <c r="B3256" s="3" t="s">
        <v>967</v>
      </c>
      <c r="C3256" s="3" t="s">
        <v>5076</v>
      </c>
      <c r="D3256">
        <v>20000</v>
      </c>
      <c r="E3256">
        <v>3562</v>
      </c>
      <c r="F3256" t="s">
        <v>8220</v>
      </c>
      <c r="G3256" t="s">
        <v>8223</v>
      </c>
      <c r="H3256" t="s">
        <v>8245</v>
      </c>
      <c r="I3256">
        <v>1461301574</v>
      </c>
      <c r="J3256">
        <v>1456121174</v>
      </c>
      <c r="K3256" t="b">
        <v>0</v>
      </c>
      <c r="L3256">
        <v>81</v>
      </c>
      <c r="M3256" t="b">
        <v>0</v>
      </c>
      <c r="N3256" t="s">
        <v>8272</v>
      </c>
      <c r="O3256" s="5">
        <f>((E3256/D3256) *100)</f>
        <v>17.810000000000002</v>
      </c>
      <c r="P3256" s="6">
        <f>IF(L3256 = 0, 0, E3256/L3256)</f>
        <v>43.97530864197531</v>
      </c>
      <c r="Q3256" t="str">
        <f>MID(N3256,1,FIND("/",N3256,1)-1)</f>
        <v>technology</v>
      </c>
      <c r="R3256" t="str">
        <f>MID(N3256,FIND("/",N3256,1)+1,LEN(N3256))</f>
        <v>wearables</v>
      </c>
      <c r="S3256" s="10">
        <f>(((J3256/60)/60)/24)+DATE(1970,1,1)+(-5/24)</f>
        <v>42422.045995370368</v>
      </c>
      <c r="T3256" s="10">
        <f>(((I3256/60)/60)/24)+DATE(1970,1,1)+(-5/24)</f>
        <v>42482.004328703704</v>
      </c>
    </row>
    <row r="3257" spans="1:20" ht="43.2" hidden="1" x14ac:dyDescent="0.3">
      <c r="A3257">
        <v>1438</v>
      </c>
      <c r="B3257" s="3" t="s">
        <v>1438</v>
      </c>
      <c r="C3257" s="3" t="s">
        <v>5547</v>
      </c>
      <c r="D3257">
        <v>20000</v>
      </c>
      <c r="E3257">
        <v>600</v>
      </c>
      <c r="F3257" t="s">
        <v>8220</v>
      </c>
      <c r="G3257" t="s">
        <v>8231</v>
      </c>
      <c r="H3257" t="s">
        <v>8252</v>
      </c>
      <c r="I3257">
        <v>1461765300</v>
      </c>
      <c r="J3257">
        <v>1459198499</v>
      </c>
      <c r="K3257" t="b">
        <v>0</v>
      </c>
      <c r="L3257">
        <v>8</v>
      </c>
      <c r="M3257" t="b">
        <v>0</v>
      </c>
      <c r="N3257" t="s">
        <v>8286</v>
      </c>
      <c r="O3257" s="5">
        <f>((E3257/D3257) *100)</f>
        <v>3</v>
      </c>
      <c r="P3257" s="6">
        <f>IF(L3257 = 0, 0, E3257/L3257)</f>
        <v>75</v>
      </c>
      <c r="Q3257" t="str">
        <f>MID(N3257,1,FIND("/",N3257,1)-1)</f>
        <v>publishing</v>
      </c>
      <c r="R3257" t="str">
        <f>MID(N3257,FIND("/",N3257,1)+1,LEN(N3257))</f>
        <v>translations</v>
      </c>
      <c r="S3257" s="10">
        <f>(((J3257/60)/60)/24)+DATE(1970,1,1)+(-5/24)</f>
        <v>42457.663182870368</v>
      </c>
      <c r="T3257" s="10">
        <f>(((I3257/60)/60)/24)+DATE(1970,1,1)+(-5/24)</f>
        <v>42487.371527777774</v>
      </c>
    </row>
    <row r="3258" spans="1:20" ht="43.2" hidden="1" x14ac:dyDescent="0.3">
      <c r="A3258">
        <v>1297</v>
      </c>
      <c r="B3258" s="3" t="s">
        <v>1297</v>
      </c>
      <c r="C3258" s="3" t="s">
        <v>5406</v>
      </c>
      <c r="D3258">
        <v>20000</v>
      </c>
      <c r="E3258">
        <v>21905</v>
      </c>
      <c r="F3258" t="s">
        <v>8218</v>
      </c>
      <c r="G3258" t="s">
        <v>8223</v>
      </c>
      <c r="H3258" t="s">
        <v>8245</v>
      </c>
      <c r="I3258">
        <v>1462125358</v>
      </c>
      <c r="J3258">
        <v>1459533358</v>
      </c>
      <c r="K3258" t="b">
        <v>0</v>
      </c>
      <c r="L3258">
        <v>238</v>
      </c>
      <c r="M3258" t="b">
        <v>1</v>
      </c>
      <c r="N3258" t="s">
        <v>8270</v>
      </c>
      <c r="O3258" s="5">
        <f>((E3258/D3258) *100)</f>
        <v>109.52500000000001</v>
      </c>
      <c r="P3258" s="6">
        <f>IF(L3258 = 0, 0, E3258/L3258)</f>
        <v>92.037815126050418</v>
      </c>
      <c r="Q3258" t="str">
        <f>MID(N3258,1,FIND("/",N3258,1)-1)</f>
        <v>theater</v>
      </c>
      <c r="R3258" t="str">
        <f>MID(N3258,FIND("/",N3258,1)+1,LEN(N3258))</f>
        <v>plays</v>
      </c>
      <c r="S3258" s="10">
        <f>(((J3258/60)/60)/24)+DATE(1970,1,1)+(-5/24)</f>
        <v>42461.538865740738</v>
      </c>
      <c r="T3258" s="10">
        <f>(((I3258/60)/60)/24)+DATE(1970,1,1)+(-5/24)</f>
        <v>42491.538865740738</v>
      </c>
    </row>
    <row r="3259" spans="1:20" ht="43.2" hidden="1" x14ac:dyDescent="0.3">
      <c r="A3259">
        <v>2875</v>
      </c>
      <c r="B3259" s="3" t="s">
        <v>2874</v>
      </c>
      <c r="C3259" s="3" t="s">
        <v>6984</v>
      </c>
      <c r="D3259">
        <v>20000</v>
      </c>
      <c r="E3259">
        <v>7</v>
      </c>
      <c r="F3259" t="s">
        <v>8220</v>
      </c>
      <c r="G3259" t="s">
        <v>8223</v>
      </c>
      <c r="H3259" t="s">
        <v>8245</v>
      </c>
      <c r="I3259">
        <v>1462417493</v>
      </c>
      <c r="J3259">
        <v>1459825493</v>
      </c>
      <c r="K3259" t="b">
        <v>0</v>
      </c>
      <c r="L3259">
        <v>3</v>
      </c>
      <c r="M3259" t="b">
        <v>0</v>
      </c>
      <c r="N3259" t="s">
        <v>8270</v>
      </c>
      <c r="O3259" s="5">
        <f>((E3259/D3259) *100)</f>
        <v>3.4999999999999996E-2</v>
      </c>
      <c r="P3259" s="6">
        <f>IF(L3259 = 0, 0, E3259/L3259)</f>
        <v>2.3333333333333335</v>
      </c>
      <c r="Q3259" t="str">
        <f>MID(N3259,1,FIND("/",N3259,1)-1)</f>
        <v>theater</v>
      </c>
      <c r="R3259" t="str">
        <f>MID(N3259,FIND("/",N3259,1)+1,LEN(N3259))</f>
        <v>plays</v>
      </c>
      <c r="S3259" s="10">
        <f>(((J3259/60)/60)/24)+DATE(1970,1,1)+(-5/24)</f>
        <v>42464.920057870368</v>
      </c>
      <c r="T3259" s="10">
        <f>(((I3259/60)/60)/24)+DATE(1970,1,1)+(-5/24)</f>
        <v>42494.920057870368</v>
      </c>
    </row>
    <row r="3260" spans="1:20" ht="43.2" hidden="1" x14ac:dyDescent="0.3">
      <c r="A3260">
        <v>1129</v>
      </c>
      <c r="B3260" s="3" t="s">
        <v>1129</v>
      </c>
      <c r="C3260" s="3" t="s">
        <v>5238</v>
      </c>
      <c r="D3260">
        <v>20000</v>
      </c>
      <c r="E3260">
        <v>21</v>
      </c>
      <c r="F3260" t="s">
        <v>8220</v>
      </c>
      <c r="G3260" t="s">
        <v>8223</v>
      </c>
      <c r="H3260" t="s">
        <v>8245</v>
      </c>
      <c r="I3260">
        <v>1465107693</v>
      </c>
      <c r="J3260">
        <v>1462515693</v>
      </c>
      <c r="K3260" t="b">
        <v>0</v>
      </c>
      <c r="L3260">
        <v>2</v>
      </c>
      <c r="M3260" t="b">
        <v>0</v>
      </c>
      <c r="N3260" t="s">
        <v>8282</v>
      </c>
      <c r="O3260" s="5">
        <f>((E3260/D3260) *100)</f>
        <v>0.105</v>
      </c>
      <c r="P3260" s="6">
        <f>IF(L3260 = 0, 0, E3260/L3260)</f>
        <v>10.5</v>
      </c>
      <c r="Q3260" t="str">
        <f>MID(N3260,1,FIND("/",N3260,1)-1)</f>
        <v>games</v>
      </c>
      <c r="R3260" t="str">
        <f>MID(N3260,FIND("/",N3260,1)+1,LEN(N3260))</f>
        <v>mobile games</v>
      </c>
      <c r="S3260" s="10">
        <f>(((J3260/60)/60)/24)+DATE(1970,1,1)+(-5/24)</f>
        <v>42496.056631944441</v>
      </c>
      <c r="T3260" s="10">
        <f>(((I3260/60)/60)/24)+DATE(1970,1,1)+(-5/24)</f>
        <v>42526.056631944441</v>
      </c>
    </row>
    <row r="3261" spans="1:20" ht="43.2" hidden="1" x14ac:dyDescent="0.3">
      <c r="A3261">
        <v>894</v>
      </c>
      <c r="B3261" s="3" t="s">
        <v>894</v>
      </c>
      <c r="C3261" s="3" t="s">
        <v>5003</v>
      </c>
      <c r="D3261">
        <v>20000</v>
      </c>
      <c r="E3261">
        <v>7834</v>
      </c>
      <c r="F3261" t="s">
        <v>8220</v>
      </c>
      <c r="G3261" t="s">
        <v>8223</v>
      </c>
      <c r="H3261" t="s">
        <v>8245</v>
      </c>
      <c r="I3261">
        <v>1465169610</v>
      </c>
      <c r="J3261">
        <v>1462577610</v>
      </c>
      <c r="K3261" t="b">
        <v>0</v>
      </c>
      <c r="L3261">
        <v>53</v>
      </c>
      <c r="M3261" t="b">
        <v>0</v>
      </c>
      <c r="N3261" t="s">
        <v>8278</v>
      </c>
      <c r="O3261" s="5">
        <f>((E3261/D3261) *100)</f>
        <v>39.17</v>
      </c>
      <c r="P3261" s="6">
        <f>IF(L3261 = 0, 0, E3261/L3261)</f>
        <v>147.81132075471697</v>
      </c>
      <c r="Q3261" t="str">
        <f>MID(N3261,1,FIND("/",N3261,1)-1)</f>
        <v>music</v>
      </c>
      <c r="R3261" t="str">
        <f>MID(N3261,FIND("/",N3261,1)+1,LEN(N3261))</f>
        <v>indie rock</v>
      </c>
      <c r="S3261" s="10">
        <f>(((J3261/60)/60)/24)+DATE(1970,1,1)+(-5/24)</f>
        <v>42496.773263888892</v>
      </c>
      <c r="T3261" s="10">
        <f>(((I3261/60)/60)/24)+DATE(1970,1,1)+(-5/24)</f>
        <v>42526.773263888892</v>
      </c>
    </row>
    <row r="3262" spans="1:20" ht="43.2" hidden="1" x14ac:dyDescent="0.3">
      <c r="A3262">
        <v>2708</v>
      </c>
      <c r="B3262" s="3" t="s">
        <v>2707</v>
      </c>
      <c r="C3262" s="3" t="s">
        <v>6817</v>
      </c>
      <c r="D3262">
        <v>20000</v>
      </c>
      <c r="E3262">
        <v>46643.07</v>
      </c>
      <c r="F3262" t="s">
        <v>8218</v>
      </c>
      <c r="G3262" t="s">
        <v>8224</v>
      </c>
      <c r="H3262" t="s">
        <v>8246</v>
      </c>
      <c r="I3262">
        <v>1469119526</v>
      </c>
      <c r="J3262">
        <v>1463935526</v>
      </c>
      <c r="K3262" t="b">
        <v>1</v>
      </c>
      <c r="L3262">
        <v>1049</v>
      </c>
      <c r="M3262" t="b">
        <v>1</v>
      </c>
      <c r="N3262" t="s">
        <v>8302</v>
      </c>
      <c r="O3262" s="5">
        <f>((E3262/D3262) *100)</f>
        <v>233.21535</v>
      </c>
      <c r="P3262" s="6">
        <f>IF(L3262 = 0, 0, E3262/L3262)</f>
        <v>44.464318398474738</v>
      </c>
      <c r="Q3262" t="str">
        <f>MID(N3262,1,FIND("/",N3262,1)-1)</f>
        <v>theater</v>
      </c>
      <c r="R3262" t="str">
        <f>MID(N3262,FIND("/",N3262,1)+1,LEN(N3262))</f>
        <v>spaces</v>
      </c>
      <c r="S3262" s="10">
        <f>(((J3262/60)/60)/24)+DATE(1970,1,1)+(-5/24)</f>
        <v>42512.489884259259</v>
      </c>
      <c r="T3262" s="10">
        <f>(((I3262/60)/60)/24)+DATE(1970,1,1)+(-5/24)</f>
        <v>42572.489884259259</v>
      </c>
    </row>
    <row r="3263" spans="1:20" ht="43.2" hidden="1" x14ac:dyDescent="0.3">
      <c r="A3263">
        <v>4062</v>
      </c>
      <c r="B3263" s="3" t="s">
        <v>4057</v>
      </c>
      <c r="C3263" s="3" t="s">
        <v>8165</v>
      </c>
      <c r="D3263">
        <v>20000</v>
      </c>
      <c r="E3263">
        <v>490</v>
      </c>
      <c r="F3263" t="s">
        <v>8220</v>
      </c>
      <c r="G3263" t="s">
        <v>8223</v>
      </c>
      <c r="H3263" t="s">
        <v>8245</v>
      </c>
      <c r="I3263">
        <v>1467481468</v>
      </c>
      <c r="J3263">
        <v>1464889468</v>
      </c>
      <c r="K3263" t="b">
        <v>0</v>
      </c>
      <c r="L3263">
        <v>3</v>
      </c>
      <c r="M3263" t="b">
        <v>0</v>
      </c>
      <c r="N3263" t="s">
        <v>8270</v>
      </c>
      <c r="O3263" s="5">
        <f>((E3263/D3263) *100)</f>
        <v>2.4500000000000002</v>
      </c>
      <c r="P3263" s="6">
        <f>IF(L3263 = 0, 0, E3263/L3263)</f>
        <v>163.33333333333334</v>
      </c>
      <c r="Q3263" t="str">
        <f>MID(N3263,1,FIND("/",N3263,1)-1)</f>
        <v>theater</v>
      </c>
      <c r="R3263" t="str">
        <f>MID(N3263,FIND("/",N3263,1)+1,LEN(N3263))</f>
        <v>plays</v>
      </c>
      <c r="S3263" s="10">
        <f>(((J3263/60)/60)/24)+DATE(1970,1,1)+(-5/24)</f>
        <v>42523.530879629623</v>
      </c>
      <c r="T3263" s="10">
        <f>(((I3263/60)/60)/24)+DATE(1970,1,1)+(-5/24)</f>
        <v>42553.530879629623</v>
      </c>
    </row>
    <row r="3264" spans="1:20" ht="43.2" hidden="1" x14ac:dyDescent="0.3">
      <c r="A3264">
        <v>1018</v>
      </c>
      <c r="B3264" s="3" t="s">
        <v>1018</v>
      </c>
      <c r="C3264" s="3" t="s">
        <v>5127</v>
      </c>
      <c r="D3264">
        <v>20000</v>
      </c>
      <c r="E3264">
        <v>621</v>
      </c>
      <c r="F3264" t="s">
        <v>8219</v>
      </c>
      <c r="G3264" t="s">
        <v>8223</v>
      </c>
      <c r="H3264" t="s">
        <v>8245</v>
      </c>
      <c r="I3264">
        <v>1468496933</v>
      </c>
      <c r="J3264">
        <v>1465904933</v>
      </c>
      <c r="K3264" t="b">
        <v>0</v>
      </c>
      <c r="L3264">
        <v>7</v>
      </c>
      <c r="M3264" t="b">
        <v>0</v>
      </c>
      <c r="N3264" t="s">
        <v>8272</v>
      </c>
      <c r="O3264" s="5">
        <f>((E3264/D3264) *100)</f>
        <v>3.105</v>
      </c>
      <c r="P3264" s="6">
        <f>IF(L3264 = 0, 0, E3264/L3264)</f>
        <v>88.714285714285708</v>
      </c>
      <c r="Q3264" t="str">
        <f>MID(N3264,1,FIND("/",N3264,1)-1)</f>
        <v>technology</v>
      </c>
      <c r="R3264" t="str">
        <f>MID(N3264,FIND("/",N3264,1)+1,LEN(N3264))</f>
        <v>wearables</v>
      </c>
      <c r="S3264" s="10">
        <f>(((J3264/60)/60)/24)+DATE(1970,1,1)+(-5/24)</f>
        <v>42535.283946759257</v>
      </c>
      <c r="T3264" s="10">
        <f>(((I3264/60)/60)/24)+DATE(1970,1,1)+(-5/24)</f>
        <v>42565.283946759257</v>
      </c>
    </row>
    <row r="3265" spans="1:20" ht="57.6" hidden="1" x14ac:dyDescent="0.3">
      <c r="A3265">
        <v>2869</v>
      </c>
      <c r="B3265" s="3" t="s">
        <v>2868</v>
      </c>
      <c r="C3265" s="3" t="s">
        <v>6978</v>
      </c>
      <c r="D3265">
        <v>20000</v>
      </c>
      <c r="E3265">
        <v>177</v>
      </c>
      <c r="F3265" t="s">
        <v>8220</v>
      </c>
      <c r="G3265" t="s">
        <v>8223</v>
      </c>
      <c r="H3265" t="s">
        <v>8245</v>
      </c>
      <c r="I3265">
        <v>1468937681</v>
      </c>
      <c r="J3265">
        <v>1466345681</v>
      </c>
      <c r="K3265" t="b">
        <v>0</v>
      </c>
      <c r="L3265">
        <v>5</v>
      </c>
      <c r="M3265" t="b">
        <v>0</v>
      </c>
      <c r="N3265" t="s">
        <v>8270</v>
      </c>
      <c r="O3265" s="5">
        <f>((E3265/D3265) *100)</f>
        <v>0.88500000000000001</v>
      </c>
      <c r="P3265" s="6">
        <f>IF(L3265 = 0, 0, E3265/L3265)</f>
        <v>35.4</v>
      </c>
      <c r="Q3265" t="str">
        <f>MID(N3265,1,FIND("/",N3265,1)-1)</f>
        <v>theater</v>
      </c>
      <c r="R3265" t="str">
        <f>MID(N3265,FIND("/",N3265,1)+1,LEN(N3265))</f>
        <v>plays</v>
      </c>
      <c r="S3265" s="10">
        <f>(((J3265/60)/60)/24)+DATE(1970,1,1)+(-5/24)</f>
        <v>42540.385196759256</v>
      </c>
      <c r="T3265" s="10">
        <f>(((I3265/60)/60)/24)+DATE(1970,1,1)+(-5/24)</f>
        <v>42570.385196759256</v>
      </c>
    </row>
    <row r="3266" spans="1:20" ht="43.2" hidden="1" x14ac:dyDescent="0.3">
      <c r="A3266">
        <v>1310</v>
      </c>
      <c r="B3266" s="3" t="s">
        <v>1310</v>
      </c>
      <c r="C3266" s="3" t="s">
        <v>5419</v>
      </c>
      <c r="D3266">
        <v>20000</v>
      </c>
      <c r="E3266">
        <v>3100</v>
      </c>
      <c r="F3266" t="s">
        <v>8219</v>
      </c>
      <c r="G3266" t="s">
        <v>8223</v>
      </c>
      <c r="H3266" t="s">
        <v>8245</v>
      </c>
      <c r="I3266">
        <v>1471622450</v>
      </c>
      <c r="J3266">
        <v>1467734450</v>
      </c>
      <c r="K3266" t="b">
        <v>0</v>
      </c>
      <c r="L3266">
        <v>24</v>
      </c>
      <c r="M3266" t="b">
        <v>0</v>
      </c>
      <c r="N3266" t="s">
        <v>8272</v>
      </c>
      <c r="O3266" s="5">
        <f>((E3266/D3266) *100)</f>
        <v>15.5</v>
      </c>
      <c r="P3266" s="6">
        <f>IF(L3266 = 0, 0, E3266/L3266)</f>
        <v>129.16666666666666</v>
      </c>
      <c r="Q3266" t="str">
        <f>MID(N3266,1,FIND("/",N3266,1)-1)</f>
        <v>technology</v>
      </c>
      <c r="R3266" t="str">
        <f>MID(N3266,FIND("/",N3266,1)+1,LEN(N3266))</f>
        <v>wearables</v>
      </c>
      <c r="S3266" s="10">
        <f>(((J3266/60)/60)/24)+DATE(1970,1,1)+(-5/24)</f>
        <v>42556.458912037029</v>
      </c>
      <c r="T3266" s="10">
        <f>(((I3266/60)/60)/24)+DATE(1970,1,1)+(-5/24)</f>
        <v>42601.458912037029</v>
      </c>
    </row>
    <row r="3267" spans="1:20" ht="43.2" hidden="1" x14ac:dyDescent="0.3">
      <c r="A3267">
        <v>1969</v>
      </c>
      <c r="B3267" s="3" t="s">
        <v>1969</v>
      </c>
      <c r="C3267" s="3" t="s">
        <v>6078</v>
      </c>
      <c r="D3267">
        <v>20000</v>
      </c>
      <c r="E3267">
        <v>115816</v>
      </c>
      <c r="F3267" t="s">
        <v>8218</v>
      </c>
      <c r="G3267" t="s">
        <v>8224</v>
      </c>
      <c r="H3267" t="s">
        <v>8246</v>
      </c>
      <c r="I3267">
        <v>1470423668</v>
      </c>
      <c r="J3267">
        <v>1467831668</v>
      </c>
      <c r="K3267" t="b">
        <v>1</v>
      </c>
      <c r="L3267">
        <v>1887</v>
      </c>
      <c r="M3267" t="b">
        <v>1</v>
      </c>
      <c r="N3267" t="s">
        <v>8294</v>
      </c>
      <c r="O3267" s="5">
        <f>((E3267/D3267) *100)</f>
        <v>579.08000000000004</v>
      </c>
      <c r="P3267" s="6">
        <f>IF(L3267 = 0, 0, E3267/L3267)</f>
        <v>61.375728669846318</v>
      </c>
      <c r="Q3267" t="str">
        <f>MID(N3267,1,FIND("/",N3267,1)-1)</f>
        <v>technology</v>
      </c>
      <c r="R3267" t="str">
        <f>MID(N3267,FIND("/",N3267,1)+1,LEN(N3267))</f>
        <v>hardware</v>
      </c>
      <c r="S3267" s="10">
        <f>(((J3267/60)/60)/24)+DATE(1970,1,1)+(-5/24)</f>
        <v>42557.584120370368</v>
      </c>
      <c r="T3267" s="10">
        <f>(((I3267/60)/60)/24)+DATE(1970,1,1)+(-5/24)</f>
        <v>42587.584120370368</v>
      </c>
    </row>
    <row r="3268" spans="1:20" ht="28.8" hidden="1" x14ac:dyDescent="0.3">
      <c r="A3268">
        <v>690</v>
      </c>
      <c r="B3268" s="3" t="s">
        <v>690</v>
      </c>
      <c r="C3268" s="3" t="s">
        <v>4799</v>
      </c>
      <c r="D3268">
        <v>20000</v>
      </c>
      <c r="E3268">
        <v>2468</v>
      </c>
      <c r="F3268" t="s">
        <v>8220</v>
      </c>
      <c r="G3268" t="s">
        <v>8223</v>
      </c>
      <c r="H3268" t="s">
        <v>8245</v>
      </c>
      <c r="I3268">
        <v>1473400800</v>
      </c>
      <c r="J3268">
        <v>1469718841</v>
      </c>
      <c r="K3268" t="b">
        <v>0</v>
      </c>
      <c r="L3268">
        <v>34</v>
      </c>
      <c r="M3268" t="b">
        <v>0</v>
      </c>
      <c r="N3268" t="s">
        <v>8272</v>
      </c>
      <c r="O3268" s="5">
        <f>((E3268/D3268) *100)</f>
        <v>12.34</v>
      </c>
      <c r="P3268" s="6">
        <f>IF(L3268 = 0, 0, E3268/L3268)</f>
        <v>72.588235294117652</v>
      </c>
      <c r="Q3268" t="str">
        <f>MID(N3268,1,FIND("/",N3268,1)-1)</f>
        <v>technology</v>
      </c>
      <c r="R3268" t="str">
        <f>MID(N3268,FIND("/",N3268,1)+1,LEN(N3268))</f>
        <v>wearables</v>
      </c>
      <c r="S3268" s="10">
        <f>(((J3268/60)/60)/24)+DATE(1970,1,1)+(-5/24)</f>
        <v>42579.426400462959</v>
      </c>
      <c r="T3268" s="10">
        <f>(((I3268/60)/60)/24)+DATE(1970,1,1)+(-5/24)</f>
        <v>42622.041666666664</v>
      </c>
    </row>
    <row r="3269" spans="1:20" ht="43.2" hidden="1" x14ac:dyDescent="0.3">
      <c r="A3269">
        <v>2186</v>
      </c>
      <c r="B3269" s="3" t="s">
        <v>2186</v>
      </c>
      <c r="C3269" s="3" t="s">
        <v>6295</v>
      </c>
      <c r="D3269">
        <v>20000</v>
      </c>
      <c r="E3269">
        <v>21935</v>
      </c>
      <c r="F3269" t="s">
        <v>8218</v>
      </c>
      <c r="G3269" t="s">
        <v>8223</v>
      </c>
      <c r="H3269" t="s">
        <v>8245</v>
      </c>
      <c r="I3269">
        <v>1473213600</v>
      </c>
      <c r="J3269">
        <v>1470062743</v>
      </c>
      <c r="K3269" t="b">
        <v>0</v>
      </c>
      <c r="L3269">
        <v>392</v>
      </c>
      <c r="M3269" t="b">
        <v>1</v>
      </c>
      <c r="N3269" t="s">
        <v>8296</v>
      </c>
      <c r="O3269" s="5">
        <f>((E3269/D3269) *100)</f>
        <v>109.67499999999998</v>
      </c>
      <c r="P3269" s="6">
        <f>IF(L3269 = 0, 0, E3269/L3269)</f>
        <v>55.956632653061227</v>
      </c>
      <c r="Q3269" t="str">
        <f>MID(N3269,1,FIND("/",N3269,1)-1)</f>
        <v>games</v>
      </c>
      <c r="R3269" t="str">
        <f>MID(N3269,FIND("/",N3269,1)+1,LEN(N3269))</f>
        <v>tabletop games</v>
      </c>
      <c r="S3269" s="10">
        <f>(((J3269/60)/60)/24)+DATE(1970,1,1)+(-5/24)</f>
        <v>42583.406747685185</v>
      </c>
      <c r="T3269" s="10">
        <f>(((I3269/60)/60)/24)+DATE(1970,1,1)+(-5/24)</f>
        <v>42619.874999999993</v>
      </c>
    </row>
    <row r="3270" spans="1:20" ht="43.2" hidden="1" x14ac:dyDescent="0.3">
      <c r="A3270">
        <v>2071</v>
      </c>
      <c r="B3270" s="3" t="s">
        <v>2071</v>
      </c>
      <c r="C3270" s="3" t="s">
        <v>6180</v>
      </c>
      <c r="D3270">
        <v>20000</v>
      </c>
      <c r="E3270">
        <v>56146</v>
      </c>
      <c r="F3270" t="s">
        <v>8218</v>
      </c>
      <c r="G3270" t="s">
        <v>8223</v>
      </c>
      <c r="H3270" t="s">
        <v>8245</v>
      </c>
      <c r="I3270">
        <v>1475390484</v>
      </c>
      <c r="J3270">
        <v>1471502484</v>
      </c>
      <c r="K3270" t="b">
        <v>0</v>
      </c>
      <c r="L3270">
        <v>278</v>
      </c>
      <c r="M3270" t="b">
        <v>1</v>
      </c>
      <c r="N3270" t="s">
        <v>8294</v>
      </c>
      <c r="O3270" s="5">
        <f>((E3270/D3270) *100)</f>
        <v>280.73</v>
      </c>
      <c r="P3270" s="6">
        <f>IF(L3270 = 0, 0, E3270/L3270)</f>
        <v>201.96402877697841</v>
      </c>
      <c r="Q3270" t="str">
        <f>MID(N3270,1,FIND("/",N3270,1)-1)</f>
        <v>technology</v>
      </c>
      <c r="R3270" t="str">
        <f>MID(N3270,FIND("/",N3270,1)+1,LEN(N3270))</f>
        <v>hardware</v>
      </c>
      <c r="S3270" s="10">
        <f>(((J3270/60)/60)/24)+DATE(1970,1,1)+(-5/24)</f>
        <v>42600.070416666662</v>
      </c>
      <c r="T3270" s="10">
        <f>(((I3270/60)/60)/24)+DATE(1970,1,1)+(-5/24)</f>
        <v>42645.070416666662</v>
      </c>
    </row>
    <row r="3271" spans="1:20" ht="43.2" hidden="1" x14ac:dyDescent="0.3">
      <c r="A3271">
        <v>3929</v>
      </c>
      <c r="B3271" s="3" t="s">
        <v>3925</v>
      </c>
      <c r="C3271" s="3" t="s">
        <v>8036</v>
      </c>
      <c r="D3271">
        <v>20000</v>
      </c>
      <c r="E3271">
        <v>453</v>
      </c>
      <c r="F3271" t="s">
        <v>8220</v>
      </c>
      <c r="G3271" t="s">
        <v>8223</v>
      </c>
      <c r="H3271" t="s">
        <v>8245</v>
      </c>
      <c r="I3271">
        <v>1474228265</v>
      </c>
      <c r="J3271">
        <v>1471636265</v>
      </c>
      <c r="K3271" t="b">
        <v>0</v>
      </c>
      <c r="L3271">
        <v>14</v>
      </c>
      <c r="M3271" t="b">
        <v>0</v>
      </c>
      <c r="N3271" t="s">
        <v>8270</v>
      </c>
      <c r="O3271" s="5">
        <f>((E3271/D3271) *100)</f>
        <v>2.2650000000000001</v>
      </c>
      <c r="P3271" s="6">
        <f>IF(L3271 = 0, 0, E3271/L3271)</f>
        <v>32.357142857142854</v>
      </c>
      <c r="Q3271" t="str">
        <f>MID(N3271,1,FIND("/",N3271,1)-1)</f>
        <v>theater</v>
      </c>
      <c r="R3271" t="str">
        <f>MID(N3271,FIND("/",N3271,1)+1,LEN(N3271))</f>
        <v>plays</v>
      </c>
      <c r="S3271" s="10">
        <f>(((J3271/60)/60)/24)+DATE(1970,1,1)+(-5/24)</f>
        <v>42601.618807870364</v>
      </c>
      <c r="T3271" s="10">
        <f>(((I3271/60)/60)/24)+DATE(1970,1,1)+(-5/24)</f>
        <v>42631.618807870364</v>
      </c>
    </row>
    <row r="3272" spans="1:20" ht="43.2" hidden="1" x14ac:dyDescent="0.3">
      <c r="A3272">
        <v>3253</v>
      </c>
      <c r="B3272" s="3" t="s">
        <v>3252</v>
      </c>
      <c r="C3272" s="3" t="s">
        <v>7362</v>
      </c>
      <c r="D3272">
        <v>20000</v>
      </c>
      <c r="E3272">
        <v>20365</v>
      </c>
      <c r="F3272" t="s">
        <v>8218</v>
      </c>
      <c r="G3272" t="s">
        <v>8223</v>
      </c>
      <c r="H3272" t="s">
        <v>8245</v>
      </c>
      <c r="I3272">
        <v>1473306300</v>
      </c>
      <c r="J3272">
        <v>1471701028</v>
      </c>
      <c r="K3272" t="b">
        <v>1</v>
      </c>
      <c r="L3272">
        <v>115</v>
      </c>
      <c r="M3272" t="b">
        <v>1</v>
      </c>
      <c r="N3272" t="s">
        <v>8270</v>
      </c>
      <c r="O3272" s="5">
        <f>((E3272/D3272) *100)</f>
        <v>101.82500000000002</v>
      </c>
      <c r="P3272" s="6">
        <f>IF(L3272 = 0, 0, E3272/L3272)</f>
        <v>177.08695652173913</v>
      </c>
      <c r="Q3272" t="str">
        <f>MID(N3272,1,FIND("/",N3272,1)-1)</f>
        <v>theater</v>
      </c>
      <c r="R3272" t="str">
        <f>MID(N3272,FIND("/",N3272,1)+1,LEN(N3272))</f>
        <v>plays</v>
      </c>
      <c r="S3272" s="10">
        <f>(((J3272/60)/60)/24)+DATE(1970,1,1)+(-5/24)</f>
        <v>42602.368379629632</v>
      </c>
      <c r="T3272" s="10">
        <f>(((I3272/60)/60)/24)+DATE(1970,1,1)+(-5/24)</f>
        <v>42620.947916666664</v>
      </c>
    </row>
    <row r="3273" spans="1:20" ht="43.2" hidden="1" x14ac:dyDescent="0.3">
      <c r="A3273">
        <v>2952</v>
      </c>
      <c r="B3273" s="3" t="s">
        <v>2951</v>
      </c>
      <c r="C3273" s="3" t="s">
        <v>7061</v>
      </c>
      <c r="D3273">
        <v>20000</v>
      </c>
      <c r="E3273">
        <v>1605</v>
      </c>
      <c r="F3273" t="s">
        <v>8219</v>
      </c>
      <c r="G3273" t="s">
        <v>8223</v>
      </c>
      <c r="H3273" t="s">
        <v>8245</v>
      </c>
      <c r="I3273">
        <v>1476676800</v>
      </c>
      <c r="J3273">
        <v>1473957239</v>
      </c>
      <c r="K3273" t="b">
        <v>0</v>
      </c>
      <c r="L3273">
        <v>8</v>
      </c>
      <c r="M3273" t="b">
        <v>0</v>
      </c>
      <c r="N3273" t="s">
        <v>8302</v>
      </c>
      <c r="O3273" s="5">
        <f>((E3273/D3273) *100)</f>
        <v>8.0250000000000004</v>
      </c>
      <c r="P3273" s="6">
        <f>IF(L3273 = 0, 0, E3273/L3273)</f>
        <v>200.625</v>
      </c>
      <c r="Q3273" t="str">
        <f>MID(N3273,1,FIND("/",N3273,1)-1)</f>
        <v>theater</v>
      </c>
      <c r="R3273" t="str">
        <f>MID(N3273,FIND("/",N3273,1)+1,LEN(N3273))</f>
        <v>spaces</v>
      </c>
      <c r="S3273" s="10">
        <f>(((J3273/60)/60)/24)+DATE(1970,1,1)+(-5/24)</f>
        <v>42628.481932870367</v>
      </c>
      <c r="T3273" s="10">
        <f>(((I3273/60)/60)/24)+DATE(1970,1,1)+(-5/24)</f>
        <v>42659.958333333336</v>
      </c>
    </row>
    <row r="3274" spans="1:20" ht="28.8" hidden="1" x14ac:dyDescent="0.3">
      <c r="A3274">
        <v>596</v>
      </c>
      <c r="B3274" s="3" t="s">
        <v>596</v>
      </c>
      <c r="C3274" s="3" t="s">
        <v>4705</v>
      </c>
      <c r="D3274">
        <v>20000</v>
      </c>
      <c r="E3274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8271</v>
      </c>
      <c r="O3274" s="5">
        <f>((E3274/D3274) *100)</f>
        <v>0.03</v>
      </c>
      <c r="P3274" s="6">
        <f>IF(L3274 = 0, 0, E3274/L3274)</f>
        <v>3</v>
      </c>
      <c r="Q3274" t="str">
        <f>MID(N3274,1,FIND("/",N3274,1)-1)</f>
        <v>technology</v>
      </c>
      <c r="R3274" t="str">
        <f>MID(N3274,FIND("/",N3274,1)+1,LEN(N3274))</f>
        <v>web</v>
      </c>
      <c r="S3274" s="10">
        <f>(((J3274/60)/60)/24)+DATE(1970,1,1)+(-5/24)</f>
        <v>42646.688564814809</v>
      </c>
      <c r="T3274" s="10">
        <f>(((I3274/60)/60)/24)+DATE(1970,1,1)+(-5/24)</f>
        <v>42676.688564814809</v>
      </c>
    </row>
    <row r="3275" spans="1:20" ht="43.2" hidden="1" x14ac:dyDescent="0.3">
      <c r="A3275">
        <v>1867</v>
      </c>
      <c r="B3275" s="3" t="s">
        <v>1867</v>
      </c>
      <c r="C3275" s="3" t="s">
        <v>5976</v>
      </c>
      <c r="D3275">
        <v>20000</v>
      </c>
      <c r="E3275">
        <v>10</v>
      </c>
      <c r="F3275" t="s">
        <v>8220</v>
      </c>
      <c r="G3275" t="s">
        <v>8223</v>
      </c>
      <c r="H3275" t="s">
        <v>8245</v>
      </c>
      <c r="I3275">
        <v>1478383912</v>
      </c>
      <c r="J3275">
        <v>1475791912</v>
      </c>
      <c r="K3275" t="b">
        <v>0</v>
      </c>
      <c r="L3275">
        <v>1</v>
      </c>
      <c r="M3275" t="b">
        <v>0</v>
      </c>
      <c r="N3275" t="s">
        <v>8282</v>
      </c>
      <c r="O3275" s="5">
        <f>((E3275/D3275) *100)</f>
        <v>0.05</v>
      </c>
      <c r="P3275" s="6">
        <f>IF(L3275 = 0, 0, E3275/L3275)</f>
        <v>10</v>
      </c>
      <c r="Q3275" t="str">
        <f>MID(N3275,1,FIND("/",N3275,1)-1)</f>
        <v>games</v>
      </c>
      <c r="R3275" t="str">
        <f>MID(N3275,FIND("/",N3275,1)+1,LEN(N3275))</f>
        <v>mobile games</v>
      </c>
      <c r="S3275" s="10">
        <f>(((J3275/60)/60)/24)+DATE(1970,1,1)+(-5/24)</f>
        <v>42649.716574074067</v>
      </c>
      <c r="T3275" s="10">
        <f>(((I3275/60)/60)/24)+DATE(1970,1,1)+(-5/24)</f>
        <v>42679.716574074067</v>
      </c>
    </row>
    <row r="3276" spans="1:20" ht="28.8" hidden="1" x14ac:dyDescent="0.3">
      <c r="A3276">
        <v>1916</v>
      </c>
      <c r="B3276" s="3" t="s">
        <v>1916</v>
      </c>
      <c r="C3276" s="3" t="s">
        <v>6025</v>
      </c>
      <c r="D3276">
        <v>20000</v>
      </c>
      <c r="E3276">
        <v>102</v>
      </c>
      <c r="F3276" t="s">
        <v>8220</v>
      </c>
      <c r="G3276" t="s">
        <v>8223</v>
      </c>
      <c r="H3276" t="s">
        <v>8245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8293</v>
      </c>
      <c r="O3276" s="5">
        <f>((E3276/D3276) *100)</f>
        <v>0.51</v>
      </c>
      <c r="P3276" s="6">
        <f>IF(L3276 = 0, 0, E3276/L3276)</f>
        <v>17</v>
      </c>
      <c r="Q3276" t="str">
        <f>MID(N3276,1,FIND("/",N3276,1)-1)</f>
        <v>technology</v>
      </c>
      <c r="R3276" t="str">
        <f>MID(N3276,FIND("/",N3276,1)+1,LEN(N3276))</f>
        <v>gadgets</v>
      </c>
      <c r="S3276" s="10">
        <f>(((J3276/60)/60)/24)+DATE(1970,1,1)+(-5/24)</f>
        <v>42656.508969907409</v>
      </c>
      <c r="T3276" s="10">
        <f>(((I3276/60)/60)/24)+DATE(1970,1,1)+(-5/24)</f>
        <v>42681.550636574073</v>
      </c>
    </row>
    <row r="3277" spans="1:20" ht="43.2" hidden="1" x14ac:dyDescent="0.3">
      <c r="A3277">
        <v>3087</v>
      </c>
      <c r="B3277" s="3" t="s">
        <v>3086</v>
      </c>
      <c r="C3277" s="3" t="s">
        <v>7196</v>
      </c>
      <c r="D3277">
        <v>20000</v>
      </c>
      <c r="E3277">
        <v>125</v>
      </c>
      <c r="F3277" t="s">
        <v>8220</v>
      </c>
      <c r="G3277" t="s">
        <v>8223</v>
      </c>
      <c r="H3277" t="s">
        <v>8245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8302</v>
      </c>
      <c r="O3277" s="5">
        <f>((E3277/D3277) *100)</f>
        <v>0.625</v>
      </c>
      <c r="P3277" s="6">
        <f>IF(L3277 = 0, 0, E3277/L3277)</f>
        <v>62.5</v>
      </c>
      <c r="Q3277" t="str">
        <f>MID(N3277,1,FIND("/",N3277,1)-1)</f>
        <v>theater</v>
      </c>
      <c r="R3277" t="str">
        <f>MID(N3277,FIND("/",N3277,1)+1,LEN(N3277))</f>
        <v>spaces</v>
      </c>
      <c r="S3277" s="10">
        <f>(((J3277/60)/60)/24)+DATE(1970,1,1)+(-5/24)</f>
        <v>42664.942013888889</v>
      </c>
      <c r="T3277" s="10">
        <f>(((I3277/60)/60)/24)+DATE(1970,1,1)+(-5/24)</f>
        <v>42724.983680555553</v>
      </c>
    </row>
    <row r="3278" spans="1:20" ht="43.2" hidden="1" x14ac:dyDescent="0.3">
      <c r="A3278">
        <v>3936</v>
      </c>
      <c r="B3278" s="3" t="s">
        <v>3932</v>
      </c>
      <c r="C3278" s="3" t="s">
        <v>8043</v>
      </c>
      <c r="D3278">
        <v>20000</v>
      </c>
      <c r="E3278">
        <v>0</v>
      </c>
      <c r="F3278" t="s">
        <v>8220</v>
      </c>
      <c r="G3278" t="s">
        <v>8223</v>
      </c>
      <c r="H3278" t="s">
        <v>8245</v>
      </c>
      <c r="I3278">
        <v>1480576720</v>
      </c>
      <c r="J3278">
        <v>1477981120</v>
      </c>
      <c r="K3278" t="b">
        <v>0</v>
      </c>
      <c r="L3278">
        <v>0</v>
      </c>
      <c r="M3278" t="b">
        <v>0</v>
      </c>
      <c r="N3278" t="s">
        <v>8270</v>
      </c>
      <c r="O3278" s="5">
        <f>((E3278/D3278) *100)</f>
        <v>0</v>
      </c>
      <c r="P3278" s="6">
        <f>IF(L3278 = 0, 0, E3278/L3278)</f>
        <v>0</v>
      </c>
      <c r="Q3278" t="str">
        <f>MID(N3278,1,FIND("/",N3278,1)-1)</f>
        <v>theater</v>
      </c>
      <c r="R3278" t="str">
        <f>MID(N3278,FIND("/",N3278,1)+1,LEN(N3278))</f>
        <v>plays</v>
      </c>
      <c r="S3278" s="10">
        <f>(((J3278/60)/60)/24)+DATE(1970,1,1)+(-5/24)</f>
        <v>42675.054629629631</v>
      </c>
      <c r="T3278" s="10">
        <f>(((I3278/60)/60)/24)+DATE(1970,1,1)+(-5/24)</f>
        <v>42705.096296296295</v>
      </c>
    </row>
    <row r="3279" spans="1:20" ht="43.2" hidden="1" x14ac:dyDescent="0.3">
      <c r="A3279">
        <v>2271</v>
      </c>
      <c r="B3279" s="3" t="s">
        <v>2271</v>
      </c>
      <c r="C3279" s="3" t="s">
        <v>6380</v>
      </c>
      <c r="D3279">
        <v>20000</v>
      </c>
      <c r="E3279">
        <v>56618</v>
      </c>
      <c r="F3279" t="s">
        <v>8218</v>
      </c>
      <c r="G3279" t="s">
        <v>8223</v>
      </c>
      <c r="H3279" t="s">
        <v>8245</v>
      </c>
      <c r="I3279">
        <v>1481328004</v>
      </c>
      <c r="J3279">
        <v>1478736004</v>
      </c>
      <c r="K3279" t="b">
        <v>0</v>
      </c>
      <c r="L3279">
        <v>1328</v>
      </c>
      <c r="M3279" t="b">
        <v>1</v>
      </c>
      <c r="N3279" t="s">
        <v>8296</v>
      </c>
      <c r="O3279" s="5">
        <f>((E3279/D3279) *100)</f>
        <v>283.09000000000003</v>
      </c>
      <c r="P3279" s="6">
        <f>IF(L3279 = 0, 0, E3279/L3279)</f>
        <v>42.63403614457831</v>
      </c>
      <c r="Q3279" t="str">
        <f>MID(N3279,1,FIND("/",N3279,1)-1)</f>
        <v>games</v>
      </c>
      <c r="R3279" t="str">
        <f>MID(N3279,FIND("/",N3279,1)+1,LEN(N3279))</f>
        <v>tabletop games</v>
      </c>
      <c r="S3279" s="10">
        <f>(((J3279/60)/60)/24)+DATE(1970,1,1)+(-5/24)</f>
        <v>42683.791712962957</v>
      </c>
      <c r="T3279" s="10">
        <f>(((I3279/60)/60)/24)+DATE(1970,1,1)+(-5/24)</f>
        <v>42713.791712962957</v>
      </c>
    </row>
    <row r="3280" spans="1:20" ht="43.2" hidden="1" x14ac:dyDescent="0.3">
      <c r="A3280">
        <v>399</v>
      </c>
      <c r="B3280" s="3" t="s">
        <v>399</v>
      </c>
      <c r="C3280" s="3" t="s">
        <v>4508</v>
      </c>
      <c r="D3280">
        <v>20000</v>
      </c>
      <c r="E3280">
        <v>21361</v>
      </c>
      <c r="F3280" t="s">
        <v>8218</v>
      </c>
      <c r="G3280" t="s">
        <v>8224</v>
      </c>
      <c r="H3280" t="s">
        <v>8246</v>
      </c>
      <c r="I3280">
        <v>1481716800</v>
      </c>
      <c r="J3280">
        <v>1479070867</v>
      </c>
      <c r="K3280" t="b">
        <v>0</v>
      </c>
      <c r="L3280">
        <v>95</v>
      </c>
      <c r="M3280" t="b">
        <v>1</v>
      </c>
      <c r="N3280" t="s">
        <v>8268</v>
      </c>
      <c r="O3280" s="5">
        <f>((E3280/D3280) *100)</f>
        <v>106.80499999999999</v>
      </c>
      <c r="P3280" s="6">
        <f>IF(L3280 = 0, 0, E3280/L3280)</f>
        <v>224.85263157894738</v>
      </c>
      <c r="Q3280" t="str">
        <f>MID(N3280,1,FIND("/",N3280,1)-1)</f>
        <v>film &amp; video</v>
      </c>
      <c r="R3280" t="str">
        <f>MID(N3280,FIND("/",N3280,1)+1,LEN(N3280))</f>
        <v>documentary</v>
      </c>
      <c r="S3280" s="10">
        <f>(((J3280/60)/60)/24)+DATE(1970,1,1)+(-5/24)</f>
        <v>42687.667442129627</v>
      </c>
      <c r="T3280" s="10">
        <f>(((I3280/60)/60)/24)+DATE(1970,1,1)+(-5/24)</f>
        <v>42718.291666666664</v>
      </c>
    </row>
    <row r="3281" spans="1:20" ht="43.2" hidden="1" x14ac:dyDescent="0.3">
      <c r="A3281">
        <v>2078</v>
      </c>
      <c r="B3281" s="3" t="s">
        <v>2078</v>
      </c>
      <c r="C3281" s="3" t="s">
        <v>6187</v>
      </c>
      <c r="D3281">
        <v>20000</v>
      </c>
      <c r="E3281">
        <v>26241</v>
      </c>
      <c r="F3281" t="s">
        <v>8218</v>
      </c>
      <c r="G3281" t="s">
        <v>8226</v>
      </c>
      <c r="H3281" t="s">
        <v>8248</v>
      </c>
      <c r="I3281">
        <v>1482085857</v>
      </c>
      <c r="J3281">
        <v>1479493857</v>
      </c>
      <c r="K3281" t="b">
        <v>0</v>
      </c>
      <c r="L3281">
        <v>48</v>
      </c>
      <c r="M3281" t="b">
        <v>1</v>
      </c>
      <c r="N3281" t="s">
        <v>8294</v>
      </c>
      <c r="O3281" s="5">
        <f>((E3281/D3281) *100)</f>
        <v>131.20499999999998</v>
      </c>
      <c r="P3281" s="6">
        <f>IF(L3281 = 0, 0, E3281/L3281)</f>
        <v>546.6875</v>
      </c>
      <c r="Q3281" t="str">
        <f>MID(N3281,1,FIND("/",N3281,1)-1)</f>
        <v>technology</v>
      </c>
      <c r="R3281" t="str">
        <f>MID(N3281,FIND("/",N3281,1)+1,LEN(N3281))</f>
        <v>hardware</v>
      </c>
      <c r="S3281" s="10">
        <f>(((J3281/60)/60)/24)+DATE(1970,1,1)+(-5/24)</f>
        <v>42692.563159722216</v>
      </c>
      <c r="T3281" s="10">
        <f>(((I3281/60)/60)/24)+DATE(1970,1,1)+(-5/24)</f>
        <v>42722.563159722216</v>
      </c>
    </row>
    <row r="3282" spans="1:20" ht="43.2" hidden="1" x14ac:dyDescent="0.3">
      <c r="A3282">
        <v>146</v>
      </c>
      <c r="B3282" s="3" t="s">
        <v>147</v>
      </c>
      <c r="C3282" s="3" t="s">
        <v>4255</v>
      </c>
      <c r="D3282">
        <v>20000</v>
      </c>
      <c r="E3282">
        <v>115</v>
      </c>
      <c r="F3282" t="s">
        <v>8219</v>
      </c>
      <c r="G3282" t="s">
        <v>8223</v>
      </c>
      <c r="H3282" t="s">
        <v>8245</v>
      </c>
      <c r="I3282">
        <v>1484698998</v>
      </c>
      <c r="J3282">
        <v>1479514998</v>
      </c>
      <c r="K3282" t="b">
        <v>0</v>
      </c>
      <c r="L3282">
        <v>3</v>
      </c>
      <c r="M3282" t="b">
        <v>0</v>
      </c>
      <c r="N3282" t="s">
        <v>8266</v>
      </c>
      <c r="O3282" s="5">
        <f>((E3282/D3282) *100)</f>
        <v>0.57499999999999996</v>
      </c>
      <c r="P3282" s="6">
        <f>IF(L3282 = 0, 0, E3282/L3282)</f>
        <v>38.333333333333336</v>
      </c>
      <c r="Q3282" t="str">
        <f>MID(N3282,1,FIND("/",N3282,1)-1)</f>
        <v>film &amp; video</v>
      </c>
      <c r="R3282" t="str">
        <f>MID(N3282,FIND("/",N3282,1)+1,LEN(N3282))</f>
        <v>science fiction</v>
      </c>
      <c r="S3282" s="10">
        <f>(((J3282/60)/60)/24)+DATE(1970,1,1)+(-5/24)</f>
        <v>42692.807847222219</v>
      </c>
      <c r="T3282" s="10">
        <f>(((I3282/60)/60)/24)+DATE(1970,1,1)+(-5/24)</f>
        <v>42752.807847222219</v>
      </c>
    </row>
    <row r="3283" spans="1:20" ht="43.2" hidden="1" x14ac:dyDescent="0.3">
      <c r="A3283">
        <v>692</v>
      </c>
      <c r="B3283" s="3" t="s">
        <v>692</v>
      </c>
      <c r="C3283" s="3" t="s">
        <v>4801</v>
      </c>
      <c r="D3283">
        <v>20000</v>
      </c>
      <c r="E3283">
        <v>1306</v>
      </c>
      <c r="F3283" t="s">
        <v>8220</v>
      </c>
      <c r="G3283" t="s">
        <v>8224</v>
      </c>
      <c r="H3283" t="s">
        <v>8246</v>
      </c>
      <c r="I3283">
        <v>1482397263</v>
      </c>
      <c r="J3283">
        <v>1479805263</v>
      </c>
      <c r="K3283" t="b">
        <v>0</v>
      </c>
      <c r="L3283">
        <v>201</v>
      </c>
      <c r="M3283" t="b">
        <v>0</v>
      </c>
      <c r="N3283" t="s">
        <v>8272</v>
      </c>
      <c r="O3283" s="5">
        <f>((E3283/D3283) *100)</f>
        <v>6.5299999999999994</v>
      </c>
      <c r="P3283" s="6">
        <f>IF(L3283 = 0, 0, E3283/L3283)</f>
        <v>6.4975124378109452</v>
      </c>
      <c r="Q3283" t="str">
        <f>MID(N3283,1,FIND("/",N3283,1)-1)</f>
        <v>technology</v>
      </c>
      <c r="R3283" t="str">
        <f>MID(N3283,FIND("/",N3283,1)+1,LEN(N3283))</f>
        <v>wearables</v>
      </c>
      <c r="S3283" s="10">
        <f>(((J3283/60)/60)/24)+DATE(1970,1,1)+(-5/24)</f>
        <v>42696.167395833334</v>
      </c>
      <c r="T3283" s="10">
        <f>(((I3283/60)/60)/24)+DATE(1970,1,1)+(-5/24)</f>
        <v>42726.167395833334</v>
      </c>
    </row>
    <row r="3284" spans="1:20" ht="57.6" hidden="1" x14ac:dyDescent="0.3">
      <c r="A3284">
        <v>4071</v>
      </c>
      <c r="B3284" s="3" t="s">
        <v>4066</v>
      </c>
      <c r="C3284" s="3" t="s">
        <v>8173</v>
      </c>
      <c r="D3284">
        <v>20000</v>
      </c>
      <c r="E3284">
        <v>0</v>
      </c>
      <c r="F3284" t="s">
        <v>8220</v>
      </c>
      <c r="G3284" t="s">
        <v>8237</v>
      </c>
      <c r="H3284" t="s">
        <v>8255</v>
      </c>
      <c r="I3284">
        <v>1482779931</v>
      </c>
      <c r="J3284">
        <v>1480187931</v>
      </c>
      <c r="K3284" t="b">
        <v>0</v>
      </c>
      <c r="L3284">
        <v>0</v>
      </c>
      <c r="M3284" t="b">
        <v>0</v>
      </c>
      <c r="N3284" t="s">
        <v>8270</v>
      </c>
      <c r="O3284" s="5">
        <f>((E3284/D3284) *100)</f>
        <v>0</v>
      </c>
      <c r="P3284" s="6">
        <f>IF(L3284 = 0, 0, E3284/L3284)</f>
        <v>0</v>
      </c>
      <c r="Q3284" t="str">
        <f>MID(N3284,1,FIND("/",N3284,1)-1)</f>
        <v>theater</v>
      </c>
      <c r="R3284" t="str">
        <f>MID(N3284,FIND("/",N3284,1)+1,LEN(N3284))</f>
        <v>plays</v>
      </c>
      <c r="S3284" s="10">
        <f>(((J3284/60)/60)/24)+DATE(1970,1,1)+(-5/24)</f>
        <v>42700.59642361111</v>
      </c>
      <c r="T3284" s="10">
        <f>(((I3284/60)/60)/24)+DATE(1970,1,1)+(-5/24)</f>
        <v>42730.59642361111</v>
      </c>
    </row>
    <row r="3285" spans="1:20" ht="43.2" hidden="1" x14ac:dyDescent="0.3">
      <c r="A3285">
        <v>3236</v>
      </c>
      <c r="B3285" s="3" t="s">
        <v>3235</v>
      </c>
      <c r="C3285" s="3" t="s">
        <v>7345</v>
      </c>
      <c r="D3285">
        <v>20000</v>
      </c>
      <c r="E3285">
        <v>20120</v>
      </c>
      <c r="F3285" t="s">
        <v>8218</v>
      </c>
      <c r="G3285" t="s">
        <v>8223</v>
      </c>
      <c r="H3285" t="s">
        <v>8245</v>
      </c>
      <c r="I3285">
        <v>1482962433</v>
      </c>
      <c r="J3285">
        <v>1480370433</v>
      </c>
      <c r="K3285" t="b">
        <v>0</v>
      </c>
      <c r="L3285">
        <v>110</v>
      </c>
      <c r="M3285" t="b">
        <v>1</v>
      </c>
      <c r="N3285" t="s">
        <v>8270</v>
      </c>
      <c r="O3285" s="5">
        <f>((E3285/D3285) *100)</f>
        <v>100.6</v>
      </c>
      <c r="P3285" s="6">
        <f>IF(L3285 = 0, 0, E3285/L3285)</f>
        <v>182.90909090909091</v>
      </c>
      <c r="Q3285" t="str">
        <f>MID(N3285,1,FIND("/",N3285,1)-1)</f>
        <v>theater</v>
      </c>
      <c r="R3285" t="str">
        <f>MID(N3285,FIND("/",N3285,1)+1,LEN(N3285))</f>
        <v>plays</v>
      </c>
      <c r="S3285" s="10">
        <f>(((J3285/60)/60)/24)+DATE(1970,1,1)+(-5/24)</f>
        <v>42702.708715277775</v>
      </c>
      <c r="T3285" s="10">
        <f>(((I3285/60)/60)/24)+DATE(1970,1,1)+(-5/24)</f>
        <v>42732.708715277775</v>
      </c>
    </row>
    <row r="3286" spans="1:20" ht="43.2" hidden="1" x14ac:dyDescent="0.3">
      <c r="A3286">
        <v>1325</v>
      </c>
      <c r="B3286" s="3" t="s">
        <v>1325</v>
      </c>
      <c r="C3286" s="3" t="s">
        <v>5434</v>
      </c>
      <c r="D3286">
        <v>20000</v>
      </c>
      <c r="E3286">
        <v>486</v>
      </c>
      <c r="F3286" t="s">
        <v>8219</v>
      </c>
      <c r="G3286" t="s">
        <v>8223</v>
      </c>
      <c r="H3286" t="s">
        <v>8245</v>
      </c>
      <c r="I3286">
        <v>1483063435</v>
      </c>
      <c r="J3286">
        <v>1480471435</v>
      </c>
      <c r="K3286" t="b">
        <v>0</v>
      </c>
      <c r="L3286">
        <v>8</v>
      </c>
      <c r="M3286" t="b">
        <v>0</v>
      </c>
      <c r="N3286" t="s">
        <v>8272</v>
      </c>
      <c r="O3286" s="5">
        <f>((E3286/D3286) *100)</f>
        <v>2.4299999999999997</v>
      </c>
      <c r="P3286" s="6">
        <f>IF(L3286 = 0, 0, E3286/L3286)</f>
        <v>60.75</v>
      </c>
      <c r="Q3286" t="str">
        <f>MID(N3286,1,FIND("/",N3286,1)-1)</f>
        <v>technology</v>
      </c>
      <c r="R3286" t="str">
        <f>MID(N3286,FIND("/",N3286,1)+1,LEN(N3286))</f>
        <v>wearables</v>
      </c>
      <c r="S3286" s="10">
        <f>(((J3286/60)/60)/24)+DATE(1970,1,1)+(-5/24)</f>
        <v>42703.877719907403</v>
      </c>
      <c r="T3286" s="10">
        <f>(((I3286/60)/60)/24)+DATE(1970,1,1)+(-5/24)</f>
        <v>42733.877719907403</v>
      </c>
    </row>
    <row r="3287" spans="1:20" ht="43.2" hidden="1" x14ac:dyDescent="0.3">
      <c r="A3287">
        <v>1539</v>
      </c>
      <c r="B3287" s="3" t="s">
        <v>1539</v>
      </c>
      <c r="C3287" s="3" t="s">
        <v>5648</v>
      </c>
      <c r="D3287">
        <v>20000</v>
      </c>
      <c r="E3287">
        <v>27197.22</v>
      </c>
      <c r="F3287" t="s">
        <v>8218</v>
      </c>
      <c r="G3287" t="s">
        <v>8223</v>
      </c>
      <c r="H3287" t="s">
        <v>8245</v>
      </c>
      <c r="I3287">
        <v>1483481019</v>
      </c>
      <c r="J3287">
        <v>1480629819</v>
      </c>
      <c r="K3287" t="b">
        <v>0</v>
      </c>
      <c r="L3287">
        <v>284</v>
      </c>
      <c r="M3287" t="b">
        <v>1</v>
      </c>
      <c r="N3287" t="s">
        <v>8284</v>
      </c>
      <c r="O3287" s="5">
        <f>((E3287/D3287) *100)</f>
        <v>135.98609999999999</v>
      </c>
      <c r="P3287" s="6">
        <f>IF(L3287 = 0, 0, E3287/L3287)</f>
        <v>95.764859154929582</v>
      </c>
      <c r="Q3287" t="str">
        <f>MID(N3287,1,FIND("/",N3287,1)-1)</f>
        <v>photography</v>
      </c>
      <c r="R3287" t="str">
        <f>MID(N3287,FIND("/",N3287,1)+1,LEN(N3287))</f>
        <v>photobooks</v>
      </c>
      <c r="S3287" s="10">
        <f>(((J3287/60)/60)/24)+DATE(1970,1,1)+(-5/24)</f>
        <v>42705.710868055547</v>
      </c>
      <c r="T3287" s="10">
        <f>(((I3287/60)/60)/24)+DATE(1970,1,1)+(-5/24)</f>
        <v>42738.710868055547</v>
      </c>
    </row>
    <row r="3288" spans="1:20" ht="43.2" hidden="1" x14ac:dyDescent="0.3">
      <c r="A3288">
        <v>1003</v>
      </c>
      <c r="B3288" s="3" t="s">
        <v>1003</v>
      </c>
      <c r="C3288" s="3" t="s">
        <v>5112</v>
      </c>
      <c r="D3288">
        <v>20000</v>
      </c>
      <c r="E3288">
        <v>3211</v>
      </c>
      <c r="F3288" t="s">
        <v>8219</v>
      </c>
      <c r="G3288" t="s">
        <v>8229</v>
      </c>
      <c r="H3288" t="s">
        <v>8248</v>
      </c>
      <c r="I3288">
        <v>1489680061</v>
      </c>
      <c r="J3288">
        <v>1487091661</v>
      </c>
      <c r="K3288" t="b">
        <v>0</v>
      </c>
      <c r="L3288">
        <v>15</v>
      </c>
      <c r="M3288" t="b">
        <v>0</v>
      </c>
      <c r="N3288" t="s">
        <v>8272</v>
      </c>
      <c r="O3288" s="5">
        <f>((E3288/D3288) *100)</f>
        <v>16.055</v>
      </c>
      <c r="P3288" s="6">
        <f>IF(L3288 = 0, 0, E3288/L3288)</f>
        <v>214.06666666666666</v>
      </c>
      <c r="Q3288" t="str">
        <f>MID(N3288,1,FIND("/",N3288,1)-1)</f>
        <v>technology</v>
      </c>
      <c r="R3288" t="str">
        <f>MID(N3288,FIND("/",N3288,1)+1,LEN(N3288))</f>
        <v>wearables</v>
      </c>
      <c r="S3288" s="10">
        <f>(((J3288/60)/60)/24)+DATE(1970,1,1)+(-5/24)</f>
        <v>42780.500706018516</v>
      </c>
      <c r="T3288" s="10">
        <f>(((I3288/60)/60)/24)+DATE(1970,1,1)+(-5/24)</f>
        <v>42810.459039351852</v>
      </c>
    </row>
    <row r="3289" spans="1:20" ht="43.2" hidden="1" x14ac:dyDescent="0.3">
      <c r="A3289">
        <v>1700</v>
      </c>
      <c r="B3289" s="3" t="s">
        <v>1700</v>
      </c>
      <c r="C3289" s="3" t="s">
        <v>5809</v>
      </c>
      <c r="D3289">
        <v>20000</v>
      </c>
      <c r="E3289">
        <v>5212</v>
      </c>
      <c r="F3289" t="s">
        <v>8221</v>
      </c>
      <c r="G3289" t="s">
        <v>8223</v>
      </c>
      <c r="H3289" t="s">
        <v>8245</v>
      </c>
      <c r="I3289">
        <v>1491019200</v>
      </c>
      <c r="J3289">
        <v>1488418990</v>
      </c>
      <c r="K3289" t="b">
        <v>0</v>
      </c>
      <c r="L3289">
        <v>79</v>
      </c>
      <c r="M3289" t="b">
        <v>0</v>
      </c>
      <c r="N3289" t="s">
        <v>8292</v>
      </c>
      <c r="O3289" s="5">
        <f>((E3289/D3289) *100)</f>
        <v>26.06</v>
      </c>
      <c r="P3289" s="6">
        <f>IF(L3289 = 0, 0, E3289/L3289)</f>
        <v>65.974683544303801</v>
      </c>
      <c r="Q3289" t="str">
        <f>MID(N3289,1,FIND("/",N3289,1)-1)</f>
        <v>music</v>
      </c>
      <c r="R3289" t="str">
        <f>MID(N3289,FIND("/",N3289,1)+1,LEN(N3289))</f>
        <v>faith</v>
      </c>
      <c r="S3289" s="10">
        <f>(((J3289/60)/60)/24)+DATE(1970,1,1)+(-5/24)</f>
        <v>42795.863310185181</v>
      </c>
      <c r="T3289" s="10">
        <f>(((I3289/60)/60)/24)+DATE(1970,1,1)+(-5/24)</f>
        <v>42825.958333333336</v>
      </c>
    </row>
    <row r="3290" spans="1:20" ht="43.2" hidden="1" x14ac:dyDescent="0.3">
      <c r="A3290">
        <v>2225</v>
      </c>
      <c r="B3290" s="3" t="s">
        <v>2225</v>
      </c>
      <c r="C3290" s="3" t="s">
        <v>6334</v>
      </c>
      <c r="D3290">
        <v>21000</v>
      </c>
      <c r="E3290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8296</v>
      </c>
      <c r="O3290" s="5">
        <f>((E3290/D3290) *100)</f>
        <v>944.83338095238094</v>
      </c>
      <c r="P3290" s="6">
        <f>IF(L3290 = 0, 0, E3290/L3290)</f>
        <v>164.79651993355483</v>
      </c>
      <c r="Q3290" t="str">
        <f>MID(N3290,1,FIND("/",N3290,1)-1)</f>
        <v>games</v>
      </c>
      <c r="R3290" t="str">
        <f>MID(N3290,FIND("/",N3290,1)+1,LEN(N3290))</f>
        <v>tabletop games</v>
      </c>
      <c r="S3290" s="10">
        <f>(((J3290/60)/60)/24)+DATE(1970,1,1)+(-5/24)</f>
        <v>41873.583506944444</v>
      </c>
      <c r="T3290" s="10">
        <f>(((I3290/60)/60)/24)+DATE(1970,1,1)+(-5/24)</f>
        <v>41903.583506944444</v>
      </c>
    </row>
    <row r="3291" spans="1:20" ht="43.2" hidden="1" x14ac:dyDescent="0.3">
      <c r="A3291">
        <v>3245</v>
      </c>
      <c r="B3291" s="3" t="s">
        <v>3244</v>
      </c>
      <c r="C3291" s="3" t="s">
        <v>7354</v>
      </c>
      <c r="D3291">
        <v>21000</v>
      </c>
      <c r="E3291">
        <v>21904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8270</v>
      </c>
      <c r="O3291" s="5">
        <f>((E3291/D3291) *100)</f>
        <v>104.3047619047619</v>
      </c>
      <c r="P3291" s="6">
        <f>IF(L3291 = 0, 0, E3291/L3291)</f>
        <v>81.125925925925927</v>
      </c>
      <c r="Q3291" t="str">
        <f>MID(N3291,1,FIND("/",N3291,1)-1)</f>
        <v>theater</v>
      </c>
      <c r="R3291" t="str">
        <f>MID(N3291,FIND("/",N3291,1)+1,LEN(N3291))</f>
        <v>plays</v>
      </c>
      <c r="S3291" s="10">
        <f>(((J3291/60)/60)/24)+DATE(1970,1,1)+(-5/24)</f>
        <v>42135.391874999994</v>
      </c>
      <c r="T3291" s="10">
        <f>(((I3291/60)/60)/24)+DATE(1970,1,1)+(-5/24)</f>
        <v>42166.874999999993</v>
      </c>
    </row>
    <row r="3292" spans="1:20" ht="57.6" hidden="1" x14ac:dyDescent="0.3">
      <c r="A3292">
        <v>2776</v>
      </c>
      <c r="B3292" s="3" t="s">
        <v>2775</v>
      </c>
      <c r="C3292" s="3" t="s">
        <v>6885</v>
      </c>
      <c r="D3292">
        <v>21000</v>
      </c>
      <c r="E3292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8303</v>
      </c>
      <c r="O3292" s="5">
        <f>((E3292/D3292) *100)</f>
        <v>7.8809523809523814</v>
      </c>
      <c r="P3292" s="6">
        <f>IF(L3292 = 0, 0, E3292/L3292)</f>
        <v>45.972222222222221</v>
      </c>
      <c r="Q3292" t="str">
        <f>MID(N3292,1,FIND("/",N3292,1)-1)</f>
        <v>publishing</v>
      </c>
      <c r="R3292" t="str">
        <f>MID(N3292,FIND("/",N3292,1)+1,LEN(N3292))</f>
        <v>children's books</v>
      </c>
      <c r="S3292" s="10">
        <f>(((J3292/60)/60)/24)+DATE(1970,1,1)+(-5/24)</f>
        <v>42136.088842592588</v>
      </c>
      <c r="T3292" s="10">
        <f>(((I3292/60)/60)/24)+DATE(1970,1,1)+(-5/24)</f>
        <v>42167.088842592588</v>
      </c>
    </row>
    <row r="3293" spans="1:20" ht="57.6" hidden="1" x14ac:dyDescent="0.3">
      <c r="A3293">
        <v>1193</v>
      </c>
      <c r="B3293" s="3" t="s">
        <v>1193</v>
      </c>
      <c r="C3293" s="3" t="s">
        <v>5302</v>
      </c>
      <c r="D3293">
        <v>21000</v>
      </c>
      <c r="E3293">
        <v>21831</v>
      </c>
      <c r="F3293" t="s">
        <v>8218</v>
      </c>
      <c r="G3293" t="s">
        <v>8223</v>
      </c>
      <c r="H3293" t="s">
        <v>8245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8284</v>
      </c>
      <c r="O3293" s="5">
        <f>((E3293/D3293) *100)</f>
        <v>103.95714285714286</v>
      </c>
      <c r="P3293" s="6">
        <f>IF(L3293 = 0, 0, E3293/L3293)</f>
        <v>79.967032967032964</v>
      </c>
      <c r="Q3293" t="str">
        <f>MID(N3293,1,FIND("/",N3293,1)-1)</f>
        <v>photography</v>
      </c>
      <c r="R3293" t="str">
        <f>MID(N3293,FIND("/",N3293,1)+1,LEN(N3293))</f>
        <v>photobooks</v>
      </c>
      <c r="S3293" s="10">
        <f>(((J3293/60)/60)/24)+DATE(1970,1,1)+(-5/24)</f>
        <v>42409.567743055559</v>
      </c>
      <c r="T3293" s="10">
        <f>(((I3293/60)/60)/24)+DATE(1970,1,1)+(-5/24)</f>
        <v>42469.526076388887</v>
      </c>
    </row>
    <row r="3294" spans="1:20" hidden="1" x14ac:dyDescent="0.3">
      <c r="A3294">
        <v>307</v>
      </c>
      <c r="B3294" s="3" t="s">
        <v>307</v>
      </c>
      <c r="C3294" s="3" t="s">
        <v>4416</v>
      </c>
      <c r="D3294">
        <v>22000</v>
      </c>
      <c r="E3294">
        <v>24490</v>
      </c>
      <c r="F3294" t="s">
        <v>8218</v>
      </c>
      <c r="G3294" t="s">
        <v>8223</v>
      </c>
      <c r="H3294" t="s">
        <v>8245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8268</v>
      </c>
      <c r="O3294" s="5">
        <f>((E3294/D3294) *100)</f>
        <v>111.31818181818183</v>
      </c>
      <c r="P3294" s="6">
        <f>IF(L3294 = 0, 0, E3294/L3294)</f>
        <v>42.517361111111114</v>
      </c>
      <c r="Q3294" t="str">
        <f>MID(N3294,1,FIND("/",N3294,1)-1)</f>
        <v>film &amp; video</v>
      </c>
      <c r="R3294" t="str">
        <f>MID(N3294,FIND("/",N3294,1)+1,LEN(N3294))</f>
        <v>documentary</v>
      </c>
      <c r="S3294" s="10">
        <f>(((J3294/60)/60)/24)+DATE(1970,1,1)+(-5/24)</f>
        <v>41282.736122685179</v>
      </c>
      <c r="T3294" s="10">
        <f>(((I3294/60)/60)/24)+DATE(1970,1,1)+(-5/24)</f>
        <v>41312.736122685179</v>
      </c>
    </row>
    <row r="3295" spans="1:20" ht="43.2" hidden="1" x14ac:dyDescent="0.3">
      <c r="A3295">
        <v>1267</v>
      </c>
      <c r="B3295" s="3" t="s">
        <v>1267</v>
      </c>
      <c r="C3295" s="3" t="s">
        <v>5376</v>
      </c>
      <c r="D3295">
        <v>22000</v>
      </c>
      <c r="E3295">
        <v>22396</v>
      </c>
      <c r="F3295" t="s">
        <v>8218</v>
      </c>
      <c r="G3295" t="s">
        <v>8223</v>
      </c>
      <c r="H3295" t="s">
        <v>8245</v>
      </c>
      <c r="I3295">
        <v>1374674558</v>
      </c>
      <c r="J3295">
        <v>1372082558</v>
      </c>
      <c r="K3295" t="b">
        <v>1</v>
      </c>
      <c r="L3295">
        <v>159</v>
      </c>
      <c r="M3295" t="b">
        <v>1</v>
      </c>
      <c r="N3295" t="s">
        <v>8275</v>
      </c>
      <c r="O3295" s="5">
        <f>((E3295/D3295) *100)</f>
        <v>101.8</v>
      </c>
      <c r="P3295" s="6">
        <f>IF(L3295 = 0, 0, E3295/L3295)</f>
        <v>140.85534591194968</v>
      </c>
      <c r="Q3295" t="str">
        <f>MID(N3295,1,FIND("/",N3295,1)-1)</f>
        <v>music</v>
      </c>
      <c r="R3295" t="str">
        <f>MID(N3295,FIND("/",N3295,1)+1,LEN(N3295))</f>
        <v>rock</v>
      </c>
      <c r="S3295" s="10">
        <f>(((J3295/60)/60)/24)+DATE(1970,1,1)+(-5/24)</f>
        <v>41449.376828703702</v>
      </c>
      <c r="T3295" s="10">
        <f>(((I3295/60)/60)/24)+DATE(1970,1,1)+(-5/24)</f>
        <v>41479.376828703702</v>
      </c>
    </row>
    <row r="3296" spans="1:20" ht="43.2" hidden="1" x14ac:dyDescent="0.3">
      <c r="A3296">
        <v>3017</v>
      </c>
      <c r="B3296" s="3" t="s">
        <v>3016</v>
      </c>
      <c r="C3296" s="3" t="s">
        <v>7126</v>
      </c>
      <c r="D3296">
        <v>22000</v>
      </c>
      <c r="E3296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8302</v>
      </c>
      <c r="O3296" s="5">
        <f>((E3296/D3296) *100)</f>
        <v>105.84090909090908</v>
      </c>
      <c r="P3296" s="6">
        <f>IF(L3296 = 0, 0, E3296/L3296)</f>
        <v>146.44654088050314</v>
      </c>
      <c r="Q3296" t="str">
        <f>MID(N3296,1,FIND("/",N3296,1)-1)</f>
        <v>theater</v>
      </c>
      <c r="R3296" t="str">
        <f>MID(N3296,FIND("/",N3296,1)+1,LEN(N3296))</f>
        <v>spaces</v>
      </c>
      <c r="S3296" s="10">
        <f>(((J3296/60)/60)/24)+DATE(1970,1,1)+(-5/24)</f>
        <v>41841.641701388886</v>
      </c>
      <c r="T3296" s="10">
        <f>(((I3296/60)/60)/24)+DATE(1970,1,1)+(-5/24)</f>
        <v>41871.641701388886</v>
      </c>
    </row>
    <row r="3297" spans="1:20" ht="43.2" hidden="1" x14ac:dyDescent="0.3">
      <c r="A3297">
        <v>543</v>
      </c>
      <c r="B3297" s="3" t="s">
        <v>543</v>
      </c>
      <c r="C3297" s="3" t="s">
        <v>4652</v>
      </c>
      <c r="D3297">
        <v>22000</v>
      </c>
      <c r="E3297">
        <v>70</v>
      </c>
      <c r="F3297" t="s">
        <v>8220</v>
      </c>
      <c r="G3297" t="s">
        <v>8225</v>
      </c>
      <c r="H3297" t="s">
        <v>8247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8271</v>
      </c>
      <c r="O3297" s="5">
        <f>((E3297/D3297) *100)</f>
        <v>0.31818181818181818</v>
      </c>
      <c r="P3297" s="6">
        <f>IF(L3297 = 0, 0, E3297/L3297)</f>
        <v>35</v>
      </c>
      <c r="Q3297" t="str">
        <f>MID(N3297,1,FIND("/",N3297,1)-1)</f>
        <v>technology</v>
      </c>
      <c r="R3297" t="str">
        <f>MID(N3297,FIND("/",N3297,1)+1,LEN(N3297))</f>
        <v>web</v>
      </c>
      <c r="S3297" s="10">
        <f>(((J3297/60)/60)/24)+DATE(1970,1,1)+(-5/24)</f>
        <v>41913.88381944444</v>
      </c>
      <c r="T3297" s="10">
        <f>(((I3297/60)/60)/24)+DATE(1970,1,1)+(-5/24)</f>
        <v>41943.88381944444</v>
      </c>
    </row>
    <row r="3298" spans="1:20" ht="43.2" hidden="1" x14ac:dyDescent="0.3">
      <c r="A3298">
        <v>2516</v>
      </c>
      <c r="B3298" s="3" t="s">
        <v>2515</v>
      </c>
      <c r="C3298" s="3" t="s">
        <v>6625</v>
      </c>
      <c r="D3298">
        <v>22000</v>
      </c>
      <c r="E3298">
        <v>0</v>
      </c>
      <c r="F3298" t="s">
        <v>8220</v>
      </c>
      <c r="G3298" t="s">
        <v>8223</v>
      </c>
      <c r="H3298" t="s">
        <v>8245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8298</v>
      </c>
      <c r="O3298" s="5">
        <f>((E3298/D3298) *100)</f>
        <v>0</v>
      </c>
      <c r="P3298" s="6">
        <f>IF(L3298 = 0, 0, E3298/L3298)</f>
        <v>0</v>
      </c>
      <c r="Q3298" t="str">
        <f>MID(N3298,1,FIND("/",N3298,1)-1)</f>
        <v>food</v>
      </c>
      <c r="R3298" t="str">
        <f>MID(N3298,FIND("/",N3298,1)+1,LEN(N3298))</f>
        <v>restaurants</v>
      </c>
      <c r="S3298" s="10">
        <f>(((J3298/60)/60)/24)+DATE(1970,1,1)+(-5/24)</f>
        <v>41942.445046296292</v>
      </c>
      <c r="T3298" s="10">
        <f>(((I3298/60)/60)/24)+DATE(1970,1,1)+(-5/24)</f>
        <v>41972.486712962964</v>
      </c>
    </row>
    <row r="3299" spans="1:20" ht="43.2" hidden="1" x14ac:dyDescent="0.3">
      <c r="A3299">
        <v>3800</v>
      </c>
      <c r="B3299" s="3" t="s">
        <v>3796</v>
      </c>
      <c r="C3299" s="3" t="s">
        <v>7909</v>
      </c>
      <c r="D3299">
        <v>22000</v>
      </c>
      <c r="E3299">
        <v>881</v>
      </c>
      <c r="F3299" t="s">
        <v>8220</v>
      </c>
      <c r="G3299" t="s">
        <v>8223</v>
      </c>
      <c r="H3299" t="s">
        <v>8245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8304</v>
      </c>
      <c r="O3299" s="5">
        <f>((E3299/D3299) *100)</f>
        <v>4.004545454545454</v>
      </c>
      <c r="P3299" s="6">
        <f>IF(L3299 = 0, 0, E3299/L3299)</f>
        <v>55.0625</v>
      </c>
      <c r="Q3299" t="str">
        <f>MID(N3299,1,FIND("/",N3299,1)-1)</f>
        <v>theater</v>
      </c>
      <c r="R3299" t="str">
        <f>MID(N3299,FIND("/",N3299,1)+1,LEN(N3299))</f>
        <v>musical</v>
      </c>
      <c r="S3299" s="10">
        <f>(((J3299/60)/60)/24)+DATE(1970,1,1)+(-5/24)</f>
        <v>41982.528738425921</v>
      </c>
      <c r="T3299" s="10">
        <f>(((I3299/60)/60)/24)+DATE(1970,1,1)+(-5/24)</f>
        <v>42014.999305555553</v>
      </c>
    </row>
    <row r="3300" spans="1:20" ht="43.2" hidden="1" x14ac:dyDescent="0.3">
      <c r="A3300">
        <v>2374</v>
      </c>
      <c r="B3300" s="3" t="s">
        <v>2374</v>
      </c>
      <c r="C3300" s="3" t="s">
        <v>6483</v>
      </c>
      <c r="D3300">
        <v>22000</v>
      </c>
      <c r="E3300">
        <v>10</v>
      </c>
      <c r="F3300" t="s">
        <v>8219</v>
      </c>
      <c r="G3300" t="s">
        <v>8223</v>
      </c>
      <c r="H3300" t="s">
        <v>8245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8271</v>
      </c>
      <c r="O3300" s="5">
        <f>((E3300/D3300) *100)</f>
        <v>4.5454545454545456E-2</v>
      </c>
      <c r="P3300" s="6">
        <f>IF(L3300 = 0, 0, E3300/L3300)</f>
        <v>10</v>
      </c>
      <c r="Q3300" t="str">
        <f>MID(N3300,1,FIND("/",N3300,1)-1)</f>
        <v>technology</v>
      </c>
      <c r="R3300" t="str">
        <f>MID(N3300,FIND("/",N3300,1)+1,LEN(N3300))</f>
        <v>web</v>
      </c>
      <c r="S3300" s="10">
        <f>(((J3300/60)/60)/24)+DATE(1970,1,1)+(-5/24)</f>
        <v>42017.634953703695</v>
      </c>
      <c r="T3300" s="10">
        <f>(((I3300/60)/60)/24)+DATE(1970,1,1)+(-5/24)</f>
        <v>42047.634953703695</v>
      </c>
    </row>
    <row r="3301" spans="1:20" ht="43.2" hidden="1" x14ac:dyDescent="0.3">
      <c r="A3301">
        <v>37</v>
      </c>
      <c r="B3301" s="3" t="s">
        <v>39</v>
      </c>
      <c r="C3301" s="3" t="s">
        <v>4147</v>
      </c>
      <c r="D3301">
        <v>22000</v>
      </c>
      <c r="E3301">
        <v>40357</v>
      </c>
      <c r="F3301" t="s">
        <v>8218</v>
      </c>
      <c r="G3301" t="s">
        <v>8223</v>
      </c>
      <c r="H3301" t="s">
        <v>8245</v>
      </c>
      <c r="I3301">
        <v>1425055079</v>
      </c>
      <c r="J3301">
        <v>1422463079</v>
      </c>
      <c r="K3301" t="b">
        <v>0</v>
      </c>
      <c r="L3301">
        <v>253</v>
      </c>
      <c r="M3301" t="b">
        <v>1</v>
      </c>
      <c r="N3301" t="s">
        <v>8264</v>
      </c>
      <c r="O3301" s="5">
        <f>((E3301/D3301) *100)</f>
        <v>183.44090909090909</v>
      </c>
      <c r="P3301" s="6">
        <f>IF(L3301 = 0, 0, E3301/L3301)</f>
        <v>159.51383399209487</v>
      </c>
      <c r="Q3301" t="str">
        <f>MID(N3301,1,FIND("/",N3301,1)-1)</f>
        <v>film &amp; video</v>
      </c>
      <c r="R3301" t="str">
        <f>MID(N3301,FIND("/",N3301,1)+1,LEN(N3301))</f>
        <v>television</v>
      </c>
      <c r="S3301" s="10">
        <f>(((J3301/60)/60)/24)+DATE(1970,1,1)+(-5/24)</f>
        <v>42032.484710648147</v>
      </c>
      <c r="T3301" s="10">
        <f>(((I3301/60)/60)/24)+DATE(1970,1,1)+(-5/24)</f>
        <v>42062.484710648147</v>
      </c>
    </row>
    <row r="3302" spans="1:20" ht="28.8" hidden="1" x14ac:dyDescent="0.3">
      <c r="A3302">
        <v>1593</v>
      </c>
      <c r="B3302" s="3" t="s">
        <v>1593</v>
      </c>
      <c r="C3302" s="3" t="s">
        <v>5702</v>
      </c>
      <c r="D3302">
        <v>22000</v>
      </c>
      <c r="E3302">
        <v>3</v>
      </c>
      <c r="F3302" t="s">
        <v>8220</v>
      </c>
      <c r="G3302" t="s">
        <v>8223</v>
      </c>
      <c r="H3302" t="s">
        <v>8245</v>
      </c>
      <c r="I3302">
        <v>1425154655</v>
      </c>
      <c r="J3302">
        <v>1422562655</v>
      </c>
      <c r="K3302" t="b">
        <v>0</v>
      </c>
      <c r="L3302">
        <v>3</v>
      </c>
      <c r="M3302" t="b">
        <v>0</v>
      </c>
      <c r="N3302" t="s">
        <v>8290</v>
      </c>
      <c r="O3302" s="5">
        <f>((E3302/D3302) *100)</f>
        <v>1.3636363636363637E-2</v>
      </c>
      <c r="P3302" s="6">
        <f>IF(L3302 = 0, 0, E3302/L3302)</f>
        <v>1</v>
      </c>
      <c r="Q3302" t="str">
        <f>MID(N3302,1,FIND("/",N3302,1)-1)</f>
        <v>photography</v>
      </c>
      <c r="R3302" t="str">
        <f>MID(N3302,FIND("/",N3302,1)+1,LEN(N3302))</f>
        <v>places</v>
      </c>
      <c r="S3302" s="10">
        <f>(((J3302/60)/60)/24)+DATE(1970,1,1)+(-5/24)</f>
        <v>42033.63721064815</v>
      </c>
      <c r="T3302" s="10">
        <f>(((I3302/60)/60)/24)+DATE(1970,1,1)+(-5/24)</f>
        <v>42063.63721064815</v>
      </c>
    </row>
    <row r="3303" spans="1:20" ht="57.6" hidden="1" x14ac:dyDescent="0.3">
      <c r="A3303">
        <v>2407</v>
      </c>
      <c r="B3303" s="3" t="s">
        <v>2407</v>
      </c>
      <c r="C3303" s="3" t="s">
        <v>6516</v>
      </c>
      <c r="D3303">
        <v>22000</v>
      </c>
      <c r="E3303">
        <v>5557</v>
      </c>
      <c r="F3303" t="s">
        <v>8220</v>
      </c>
      <c r="G3303" t="s">
        <v>8223</v>
      </c>
      <c r="H3303" t="s">
        <v>8245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8283</v>
      </c>
      <c r="O3303" s="5">
        <f>((E3303/D3303) *100)</f>
        <v>25.259090909090908</v>
      </c>
      <c r="P3303" s="6">
        <f>IF(L3303 = 0, 0, E3303/L3303)</f>
        <v>168.39393939393941</v>
      </c>
      <c r="Q3303" t="str">
        <f>MID(N3303,1,FIND("/",N3303,1)-1)</f>
        <v>food</v>
      </c>
      <c r="R3303" t="str">
        <f>MID(N3303,FIND("/",N3303,1)+1,LEN(N3303))</f>
        <v>food trucks</v>
      </c>
      <c r="S3303" s="10">
        <f>(((J3303/60)/60)/24)+DATE(1970,1,1)+(-5/24)</f>
        <v>42082.367222222216</v>
      </c>
      <c r="T3303" s="10">
        <f>(((I3303/60)/60)/24)+DATE(1970,1,1)+(-5/24)</f>
        <v>42105.041666666664</v>
      </c>
    </row>
    <row r="3304" spans="1:20" ht="43.2" hidden="1" x14ac:dyDescent="0.3">
      <c r="A3304">
        <v>1502</v>
      </c>
      <c r="B3304" s="3" t="s">
        <v>1502</v>
      </c>
      <c r="C3304" s="3" t="s">
        <v>5611</v>
      </c>
      <c r="D3304">
        <v>22000</v>
      </c>
      <c r="E3304">
        <v>22318</v>
      </c>
      <c r="F3304" t="s">
        <v>8218</v>
      </c>
      <c r="G3304" t="s">
        <v>8224</v>
      </c>
      <c r="H3304" t="s">
        <v>8246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8284</v>
      </c>
      <c r="O3304" s="5">
        <f>((E3304/D3304) *100)</f>
        <v>101.44545454545455</v>
      </c>
      <c r="P3304" s="6">
        <f>IF(L3304 = 0, 0, E3304/L3304)</f>
        <v>67.835866261398181</v>
      </c>
      <c r="Q3304" t="str">
        <f>MID(N3304,1,FIND("/",N3304,1)-1)</f>
        <v>photography</v>
      </c>
      <c r="R3304" t="str">
        <f>MID(N3304,FIND("/",N3304,1)+1,LEN(N3304))</f>
        <v>photobooks</v>
      </c>
      <c r="S3304" s="10">
        <f>(((J3304/60)/60)/24)+DATE(1970,1,1)+(-5/24)</f>
        <v>42426.33425925926</v>
      </c>
      <c r="T3304" s="10">
        <f>(((I3304/60)/60)/24)+DATE(1970,1,1)+(-5/24)</f>
        <v>42454.708333333336</v>
      </c>
    </row>
    <row r="3305" spans="1:20" ht="43.2" hidden="1" x14ac:dyDescent="0.3">
      <c r="A3305">
        <v>1184</v>
      </c>
      <c r="B3305" s="3" t="s">
        <v>1184</v>
      </c>
      <c r="C3305" s="3" t="s">
        <v>5293</v>
      </c>
      <c r="D3305">
        <v>22000</v>
      </c>
      <c r="E3305">
        <v>23086</v>
      </c>
      <c r="F3305" t="s">
        <v>8218</v>
      </c>
      <c r="G3305" t="s">
        <v>8224</v>
      </c>
      <c r="H3305" t="s">
        <v>8246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8284</v>
      </c>
      <c r="O3305" s="5">
        <f>((E3305/D3305) *100)</f>
        <v>104.93636363636362</v>
      </c>
      <c r="P3305" s="6">
        <f>IF(L3305 = 0, 0, E3305/L3305)</f>
        <v>61.562666666666665</v>
      </c>
      <c r="Q3305" t="str">
        <f>MID(N3305,1,FIND("/",N3305,1)-1)</f>
        <v>photography</v>
      </c>
      <c r="R3305" t="str">
        <f>MID(N3305,FIND("/",N3305,1)+1,LEN(N3305))</f>
        <v>photobooks</v>
      </c>
      <c r="S3305" s="10">
        <f>(((J3305/60)/60)/24)+DATE(1970,1,1)+(-5/24)</f>
        <v>42741.391331018516</v>
      </c>
      <c r="T3305" s="10">
        <f>(((I3305/60)/60)/24)+DATE(1970,1,1)+(-5/24)</f>
        <v>42772.391331018516</v>
      </c>
    </row>
    <row r="3306" spans="1:20" ht="43.2" hidden="1" x14ac:dyDescent="0.3">
      <c r="A3306">
        <v>3077</v>
      </c>
      <c r="B3306" s="3" t="s">
        <v>3076</v>
      </c>
      <c r="C3306" s="3" t="s">
        <v>7186</v>
      </c>
      <c r="D3306">
        <v>22000</v>
      </c>
      <c r="E3306">
        <v>105</v>
      </c>
      <c r="F3306" t="s">
        <v>8220</v>
      </c>
      <c r="G3306" t="s">
        <v>8228</v>
      </c>
      <c r="H3306" t="s">
        <v>8250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8302</v>
      </c>
      <c r="O3306" s="5">
        <f>((E3306/D3306) *100)</f>
        <v>0.47727272727272729</v>
      </c>
      <c r="P3306" s="6">
        <f>IF(L3306 = 0, 0, E3306/L3306)</f>
        <v>52.5</v>
      </c>
      <c r="Q3306" t="str">
        <f>MID(N3306,1,FIND("/",N3306,1)-1)</f>
        <v>theater</v>
      </c>
      <c r="R3306" t="str">
        <f>MID(N3306,FIND("/",N3306,1)+1,LEN(N3306))</f>
        <v>spaces</v>
      </c>
      <c r="S3306" s="10">
        <f>(((J3306/60)/60)/24)+DATE(1970,1,1)+(-5/24)</f>
        <v>42766.74858796296</v>
      </c>
      <c r="T3306" s="10">
        <f>(((I3306/60)/60)/24)+DATE(1970,1,1)+(-5/24)</f>
        <v>42796.74858796296</v>
      </c>
    </row>
    <row r="3307" spans="1:20" ht="43.2" hidden="1" x14ac:dyDescent="0.3">
      <c r="A3307">
        <v>418</v>
      </c>
      <c r="B3307" s="3" t="s">
        <v>418</v>
      </c>
      <c r="C3307" s="3" t="s">
        <v>4527</v>
      </c>
      <c r="D3307">
        <v>22400</v>
      </c>
      <c r="E330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8268</v>
      </c>
      <c r="O3307" s="5">
        <f>((E3307/D3307) *100)</f>
        <v>100.63392857142857</v>
      </c>
      <c r="P3307" s="6">
        <f>IF(L3307 = 0, 0, E3307/L3307)</f>
        <v>216.75</v>
      </c>
      <c r="Q3307" t="str">
        <f>MID(N3307,1,FIND("/",N3307,1)-1)</f>
        <v>film &amp; video</v>
      </c>
      <c r="R3307" t="str">
        <f>MID(N3307,FIND("/",N3307,1)+1,LEN(N3307))</f>
        <v>documentary</v>
      </c>
      <c r="S3307" s="10">
        <f>(((J3307/60)/60)/24)+DATE(1970,1,1)+(-5/24)</f>
        <v>42178.07403935185</v>
      </c>
      <c r="T3307" s="10">
        <f>(((I3307/60)/60)/24)+DATE(1970,1,1)+(-5/24)</f>
        <v>42208.07403935185</v>
      </c>
    </row>
    <row r="3308" spans="1:20" ht="43.2" hidden="1" x14ac:dyDescent="0.3">
      <c r="A3308">
        <v>1805</v>
      </c>
      <c r="B3308" s="3" t="s">
        <v>1805</v>
      </c>
      <c r="C3308" s="3" t="s">
        <v>5914</v>
      </c>
      <c r="D3308">
        <v>22500</v>
      </c>
      <c r="E330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8284</v>
      </c>
      <c r="O3308" s="5">
        <f>((E3308/D3308) *100)</f>
        <v>36.404444444444444</v>
      </c>
      <c r="P3308" s="6">
        <f>IF(L3308 = 0, 0, E3308/L3308)</f>
        <v>67.139344262295083</v>
      </c>
      <c r="Q3308" t="str">
        <f>MID(N3308,1,FIND("/",N3308,1)-1)</f>
        <v>photography</v>
      </c>
      <c r="R3308" t="str">
        <f>MID(N3308,FIND("/",N3308,1)+1,LEN(N3308))</f>
        <v>photobooks</v>
      </c>
      <c r="S3308" s="10">
        <f>(((J3308/60)/60)/24)+DATE(1970,1,1)+(-5/24)</f>
        <v>42247.595578703702</v>
      </c>
      <c r="T3308" s="10">
        <f>(((I3308/60)/60)/24)+DATE(1970,1,1)+(-5/24)</f>
        <v>42279.541666666664</v>
      </c>
    </row>
    <row r="3309" spans="1:20" ht="43.2" hidden="1" x14ac:dyDescent="0.3">
      <c r="A3309">
        <v>3796</v>
      </c>
      <c r="B3309" s="3" t="s">
        <v>3792</v>
      </c>
      <c r="C3309" s="3" t="s">
        <v>7905</v>
      </c>
      <c r="D3309">
        <v>22500</v>
      </c>
      <c r="E3309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8304</v>
      </c>
      <c r="O3309" s="5">
        <f>((E3309/D3309) *100)</f>
        <v>4.4444444444444444E-3</v>
      </c>
      <c r="P3309" s="6">
        <f>IF(L3309 = 0, 0, E3309/L3309)</f>
        <v>1</v>
      </c>
      <c r="Q3309" t="str">
        <f>MID(N3309,1,FIND("/",N3309,1)-1)</f>
        <v>theater</v>
      </c>
      <c r="R3309" t="str">
        <f>MID(N3309,FIND("/",N3309,1)+1,LEN(N3309))</f>
        <v>musical</v>
      </c>
      <c r="S3309" s="10">
        <f>(((J3309/60)/60)/24)+DATE(1970,1,1)+(-5/24)</f>
        <v>42688.821250000001</v>
      </c>
      <c r="T3309" s="10">
        <f>(((I3309/60)/60)/24)+DATE(1970,1,1)+(-5/24)</f>
        <v>42748.821250000001</v>
      </c>
    </row>
    <row r="3310" spans="1:20" ht="43.2" hidden="1" x14ac:dyDescent="0.3">
      <c r="A3310">
        <v>2610</v>
      </c>
      <c r="B3310" s="3" t="s">
        <v>2609</v>
      </c>
      <c r="C3310" s="3" t="s">
        <v>6719</v>
      </c>
      <c r="D3310">
        <v>22765</v>
      </c>
      <c r="E3310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8300</v>
      </c>
      <c r="O3310" s="5">
        <f>((E3310/D3310) *100)</f>
        <v>141.3251043268175</v>
      </c>
      <c r="P3310" s="6">
        <f>IF(L3310 = 0, 0, E3310/L3310)</f>
        <v>55.758509532062391</v>
      </c>
      <c r="Q3310" t="str">
        <f>MID(N3310,1,FIND("/",N3310,1)-1)</f>
        <v>technology</v>
      </c>
      <c r="R3310" t="str">
        <f>MID(N3310,FIND("/",N3310,1)+1,LEN(N3310))</f>
        <v>space exploration</v>
      </c>
      <c r="S3310" s="10">
        <f>(((J3310/60)/60)/24)+DATE(1970,1,1)+(-5/24)</f>
        <v>42564.672743055555</v>
      </c>
      <c r="T3310" s="10">
        <f>(((I3310/60)/60)/24)+DATE(1970,1,1)+(-5/24)</f>
        <v>42604.082638888889</v>
      </c>
    </row>
    <row r="3311" spans="1:20" ht="43.2" hidden="1" x14ac:dyDescent="0.3">
      <c r="A3311">
        <v>701</v>
      </c>
      <c r="B3311" s="3" t="s">
        <v>701</v>
      </c>
      <c r="C3311" s="3" t="s">
        <v>4810</v>
      </c>
      <c r="D3311">
        <v>23000</v>
      </c>
      <c r="E3311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8272</v>
      </c>
      <c r="O3311" s="5">
        <f>((E3311/D3311) *100)</f>
        <v>26.6</v>
      </c>
      <c r="P3311" s="6">
        <f>IF(L3311 = 0, 0, E3311/L3311)</f>
        <v>291.33333333333331</v>
      </c>
      <c r="Q3311" t="str">
        <f>MID(N3311,1,FIND("/",N3311,1)-1)</f>
        <v>technology</v>
      </c>
      <c r="R3311" t="str">
        <f>MID(N3311,FIND("/",N3311,1)+1,LEN(N3311))</f>
        <v>wearables</v>
      </c>
      <c r="S3311" s="10">
        <f>(((J3311/60)/60)/24)+DATE(1970,1,1)+(-5/24)</f>
        <v>41813.454629629625</v>
      </c>
      <c r="T3311" s="10">
        <f>(((I3311/60)/60)/24)+DATE(1970,1,1)+(-5/24)</f>
        <v>41843.454629629625</v>
      </c>
    </row>
    <row r="3312" spans="1:20" ht="43.2" hidden="1" x14ac:dyDescent="0.3">
      <c r="A3312">
        <v>3211</v>
      </c>
      <c r="B3312" s="3" t="s">
        <v>3210</v>
      </c>
      <c r="C3312" s="3" t="s">
        <v>7320</v>
      </c>
      <c r="D3312">
        <v>23000</v>
      </c>
      <c r="E3312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8270</v>
      </c>
      <c r="O3312" s="5">
        <f>((E3312/D3312) *100)</f>
        <v>119.74347826086958</v>
      </c>
      <c r="P3312" s="6">
        <f>IF(L3312 = 0, 0, E3312/L3312)</f>
        <v>85.531055900621112</v>
      </c>
      <c r="Q3312" t="str">
        <f>MID(N3312,1,FIND("/",N3312,1)-1)</f>
        <v>theater</v>
      </c>
      <c r="R3312" t="str">
        <f>MID(N3312,FIND("/",N3312,1)+1,LEN(N3312))</f>
        <v>plays</v>
      </c>
      <c r="S3312" s="10">
        <f>(((J3312/60)/60)/24)+DATE(1970,1,1)+(-5/24)</f>
        <v>41834.378240740742</v>
      </c>
      <c r="T3312" s="10">
        <f>(((I3312/60)/60)/24)+DATE(1970,1,1)+(-5/24)</f>
        <v>41865.875</v>
      </c>
    </row>
    <row r="3313" spans="1:20" ht="43.2" hidden="1" x14ac:dyDescent="0.3">
      <c r="A3313">
        <v>2697</v>
      </c>
      <c r="B3313" s="3" t="s">
        <v>2696</v>
      </c>
      <c r="C3313" s="3" t="s">
        <v>6806</v>
      </c>
      <c r="D3313">
        <v>23000</v>
      </c>
      <c r="E3313">
        <v>6061</v>
      </c>
      <c r="F3313" t="s">
        <v>8220</v>
      </c>
      <c r="G3313" t="s">
        <v>8223</v>
      </c>
      <c r="H3313" t="s">
        <v>8245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8283</v>
      </c>
      <c r="O3313" s="5">
        <f>((E3313/D3313) *100)</f>
        <v>26.35217391304348</v>
      </c>
      <c r="P3313" s="6">
        <f>IF(L3313 = 0, 0, E3313/L3313)</f>
        <v>116.55769230769231</v>
      </c>
      <c r="Q3313" t="str">
        <f>MID(N3313,1,FIND("/",N3313,1)-1)</f>
        <v>food</v>
      </c>
      <c r="R3313" t="str">
        <f>MID(N3313,FIND("/",N3313,1)+1,LEN(N3313))</f>
        <v>food trucks</v>
      </c>
      <c r="S3313" s="10">
        <f>(((J3313/60)/60)/24)+DATE(1970,1,1)+(-5/24)</f>
        <v>42187.731747685182</v>
      </c>
      <c r="T3313" s="10">
        <f>(((I3313/60)/60)/24)+DATE(1970,1,1)+(-5/24)</f>
        <v>42218.708333333336</v>
      </c>
    </row>
    <row r="3314" spans="1:20" ht="43.2" hidden="1" x14ac:dyDescent="0.3">
      <c r="A3314">
        <v>1526</v>
      </c>
      <c r="B3314" s="3" t="s">
        <v>1526</v>
      </c>
      <c r="C3314" s="3" t="s">
        <v>5635</v>
      </c>
      <c r="D3314">
        <v>23000</v>
      </c>
      <c r="E3314">
        <v>27675</v>
      </c>
      <c r="F3314" t="s">
        <v>8218</v>
      </c>
      <c r="G3314" t="s">
        <v>8223</v>
      </c>
      <c r="H3314" t="s">
        <v>8245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8284</v>
      </c>
      <c r="O3314" s="5">
        <f>((E3314/D3314) *100)</f>
        <v>120.32608695652173</v>
      </c>
      <c r="P3314" s="6">
        <f>IF(L3314 = 0, 0, E3314/L3314)</f>
        <v>98.839285714285708</v>
      </c>
      <c r="Q3314" t="str">
        <f>MID(N3314,1,FIND("/",N3314,1)-1)</f>
        <v>photography</v>
      </c>
      <c r="R3314" t="str">
        <f>MID(N3314,FIND("/",N3314,1)+1,LEN(N3314))</f>
        <v>photobooks</v>
      </c>
      <c r="S3314" s="10">
        <f>(((J3314/60)/60)/24)+DATE(1970,1,1)+(-5/24)</f>
        <v>42339.067673611113</v>
      </c>
      <c r="T3314" s="10">
        <f>(((I3314/60)/60)/24)+DATE(1970,1,1)+(-5/24)</f>
        <v>42388.067673611113</v>
      </c>
    </row>
    <row r="3315" spans="1:20" ht="43.2" hidden="1" x14ac:dyDescent="0.3">
      <c r="A3315">
        <v>2457</v>
      </c>
      <c r="B3315" s="3" t="s">
        <v>2457</v>
      </c>
      <c r="C3315" s="3" t="s">
        <v>6566</v>
      </c>
      <c r="D3315">
        <v>23000</v>
      </c>
      <c r="E3315">
        <v>23530</v>
      </c>
      <c r="F3315" t="s">
        <v>8218</v>
      </c>
      <c r="G3315" t="s">
        <v>8223</v>
      </c>
      <c r="H3315" t="s">
        <v>8245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8297</v>
      </c>
      <c r="O3315" s="5">
        <f>((E3315/D3315) *100)</f>
        <v>102.30434782608695</v>
      </c>
      <c r="P3315" s="6">
        <f>IF(L3315 = 0, 0, E3315/L3315)</f>
        <v>189.75806451612902</v>
      </c>
      <c r="Q3315" t="str">
        <f>MID(N3315,1,FIND("/",N3315,1)-1)</f>
        <v>food</v>
      </c>
      <c r="R3315" t="str">
        <f>MID(N3315,FIND("/",N3315,1)+1,LEN(N3315))</f>
        <v>small batch</v>
      </c>
      <c r="S3315" s="10">
        <f>(((J3315/60)/60)/24)+DATE(1970,1,1)+(-5/24)</f>
        <v>42423.394166666665</v>
      </c>
      <c r="T3315" s="10">
        <f>(((I3315/60)/60)/24)+DATE(1970,1,1)+(-5/24)</f>
        <v>42453.352500000001</v>
      </c>
    </row>
    <row r="3316" spans="1:20" ht="43.2" hidden="1" x14ac:dyDescent="0.3">
      <c r="A3316">
        <v>3259</v>
      </c>
      <c r="B3316" s="3" t="s">
        <v>3258</v>
      </c>
      <c r="C3316" s="3" t="s">
        <v>7368</v>
      </c>
      <c r="D3316">
        <v>23000</v>
      </c>
      <c r="E3316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8270</v>
      </c>
      <c r="O3316" s="5">
        <f>((E3316/D3316) *100)</f>
        <v>106.16782608695652</v>
      </c>
      <c r="P3316" s="6">
        <f>IF(L3316 = 0, 0, E3316/L3316)</f>
        <v>251.7381443298969</v>
      </c>
      <c r="Q3316" t="str">
        <f>MID(N3316,1,FIND("/",N3316,1)-1)</f>
        <v>theater</v>
      </c>
      <c r="R3316" t="str">
        <f>MID(N3316,FIND("/",N3316,1)+1,LEN(N3316))</f>
        <v>plays</v>
      </c>
      <c r="S3316" s="10">
        <f>(((J3316/60)/60)/24)+DATE(1970,1,1)+(-5/24)</f>
        <v>42614.552604166667</v>
      </c>
      <c r="T3316" s="10">
        <f>(((I3316/60)/60)/24)+DATE(1970,1,1)+(-5/24)</f>
        <v>42643.957638888889</v>
      </c>
    </row>
    <row r="3317" spans="1:20" ht="43.2" hidden="1" x14ac:dyDescent="0.3">
      <c r="A3317">
        <v>4033</v>
      </c>
      <c r="B3317" s="3" t="s">
        <v>4028</v>
      </c>
      <c r="C3317" s="3" t="s">
        <v>8137</v>
      </c>
      <c r="D3317">
        <v>23900</v>
      </c>
      <c r="E331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8270</v>
      </c>
      <c r="O3317" s="5">
        <f>((E3317/D3317) *100)</f>
        <v>25.698702928870294</v>
      </c>
      <c r="P3317" s="6">
        <f>IF(L3317 = 0, 0, E3317/L3317)</f>
        <v>65.340319148936175</v>
      </c>
      <c r="Q3317" t="str">
        <f>MID(N3317,1,FIND("/",N3317,1)-1)</f>
        <v>theater</v>
      </c>
      <c r="R3317" t="str">
        <f>MID(N3317,FIND("/",N3317,1)+1,LEN(N3317))</f>
        <v>plays</v>
      </c>
      <c r="S3317" s="10">
        <f>(((J3317/60)/60)/24)+DATE(1970,1,1)+(-5/24)</f>
        <v>42614.06046296296</v>
      </c>
      <c r="T3317" s="10">
        <f>(((I3317/60)/60)/24)+DATE(1970,1,1)+(-5/24)</f>
        <v>42645.166666666664</v>
      </c>
    </row>
    <row r="3318" spans="1:20" ht="43.2" hidden="1" x14ac:dyDescent="0.3">
      <c r="A3318">
        <v>1785</v>
      </c>
      <c r="B3318" s="3" t="s">
        <v>1785</v>
      </c>
      <c r="C3318" s="3" t="s">
        <v>5894</v>
      </c>
      <c r="D3318">
        <v>24000</v>
      </c>
      <c r="E3318">
        <v>4853</v>
      </c>
      <c r="F3318" t="s">
        <v>8220</v>
      </c>
      <c r="G3318" t="s">
        <v>8223</v>
      </c>
      <c r="H3318" t="s">
        <v>8245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8284</v>
      </c>
      <c r="O3318" s="5">
        <f>((E3318/D3318) *100)</f>
        <v>20.220833333333331</v>
      </c>
      <c r="P3318" s="6">
        <f>IF(L3318 = 0, 0, E3318/L3318)</f>
        <v>44.935185185185183</v>
      </c>
      <c r="Q3318" t="str">
        <f>MID(N3318,1,FIND("/",N3318,1)-1)</f>
        <v>photography</v>
      </c>
      <c r="R3318" t="str">
        <f>MID(N3318,FIND("/",N3318,1)+1,LEN(N3318))</f>
        <v>photobooks</v>
      </c>
      <c r="S3318" s="10">
        <f>(((J3318/60)/60)/24)+DATE(1970,1,1)+(-5/24)</f>
        <v>41896.926562499997</v>
      </c>
      <c r="T3318" s="10">
        <f>(((I3318/60)/60)/24)+DATE(1970,1,1)+(-5/24)</f>
        <v>41927.791666666664</v>
      </c>
    </row>
    <row r="3319" spans="1:20" ht="28.8" hidden="1" x14ac:dyDescent="0.3">
      <c r="A3319">
        <v>2442</v>
      </c>
      <c r="B3319" s="3" t="s">
        <v>2442</v>
      </c>
      <c r="C3319" s="3" t="s">
        <v>6551</v>
      </c>
      <c r="D3319">
        <v>24000</v>
      </c>
      <c r="E3319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8297</v>
      </c>
      <c r="O3319" s="5">
        <f>((E3319/D3319) *100)</f>
        <v>125.94166666666666</v>
      </c>
      <c r="P3319" s="6">
        <f>IF(L3319 = 0, 0, E3319/L3319)</f>
        <v>81.252688172043008</v>
      </c>
      <c r="Q3319" t="str">
        <f>MID(N3319,1,FIND("/",N3319,1)-1)</f>
        <v>food</v>
      </c>
      <c r="R3319" t="str">
        <f>MID(N3319,FIND("/",N3319,1)+1,LEN(N3319))</f>
        <v>small batch</v>
      </c>
      <c r="S3319" s="10">
        <f>(((J3319/60)/60)/24)+DATE(1970,1,1)+(-5/24)</f>
        <v>42052.458657407398</v>
      </c>
      <c r="T3319" s="10">
        <f>(((I3319/60)/60)/24)+DATE(1970,1,1)+(-5/24)</f>
        <v>42082.416990740741</v>
      </c>
    </row>
    <row r="3320" spans="1:20" ht="43.2" hidden="1" x14ac:dyDescent="0.3">
      <c r="A3320">
        <v>254</v>
      </c>
      <c r="B3320" s="3" t="s">
        <v>254</v>
      </c>
      <c r="C3320" s="3" t="s">
        <v>4363</v>
      </c>
      <c r="D3320">
        <v>24000</v>
      </c>
      <c r="E3320">
        <v>28067.34</v>
      </c>
      <c r="F3320" t="s">
        <v>8218</v>
      </c>
      <c r="G3320" t="s">
        <v>8223</v>
      </c>
      <c r="H3320" t="s">
        <v>8245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8268</v>
      </c>
      <c r="O3320" s="5">
        <f>((E3320/D3320) *100)</f>
        <v>116.94725</v>
      </c>
      <c r="P3320" s="6">
        <f>IF(L3320 = 0, 0, E3320/L3320)</f>
        <v>89.38643312101911</v>
      </c>
      <c r="Q3320" t="str">
        <f>MID(N3320,1,FIND("/",N3320,1)-1)</f>
        <v>film &amp; video</v>
      </c>
      <c r="R3320" t="str">
        <f>MID(N3320,FIND("/",N3320,1)+1,LEN(N3320))</f>
        <v>documentary</v>
      </c>
      <c r="S3320" s="10">
        <f>(((J3320/60)/60)/24)+DATE(1970,1,1)+(-5/24)</f>
        <v>42263.744328703695</v>
      </c>
      <c r="T3320" s="10">
        <f>(((I3320/60)/60)/24)+DATE(1970,1,1)+(-5/24)</f>
        <v>42293.874999999993</v>
      </c>
    </row>
    <row r="3321" spans="1:20" ht="43.2" hidden="1" x14ac:dyDescent="0.3">
      <c r="A3321">
        <v>359</v>
      </c>
      <c r="B3321" s="3" t="s">
        <v>359</v>
      </c>
      <c r="C3321" s="3" t="s">
        <v>4468</v>
      </c>
      <c r="D3321">
        <v>24200</v>
      </c>
      <c r="E3321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8268</v>
      </c>
      <c r="O3321" s="5">
        <f>((E3321/D3321) *100)</f>
        <v>104.85537190082646</v>
      </c>
      <c r="P3321" s="6">
        <f>IF(L3321 = 0, 0, E3321/L3321)</f>
        <v>84.023178807947019</v>
      </c>
      <c r="Q3321" t="str">
        <f>MID(N3321,1,FIND("/",N3321,1)-1)</f>
        <v>film &amp; video</v>
      </c>
      <c r="R3321" t="str">
        <f>MID(N3321,FIND("/",N3321,1)+1,LEN(N3321))</f>
        <v>documentary</v>
      </c>
      <c r="S3321" s="10">
        <f>(((J3321/60)/60)/24)+DATE(1970,1,1)+(-5/24)</f>
        <v>41934.862152777772</v>
      </c>
      <c r="T3321" s="10">
        <f>(((I3321/60)/60)/24)+DATE(1970,1,1)+(-5/24)</f>
        <v>41957.008333333331</v>
      </c>
    </row>
    <row r="3322" spans="1:20" ht="43.2" hidden="1" x14ac:dyDescent="0.3">
      <c r="A3322">
        <v>504</v>
      </c>
      <c r="B3322" s="3" t="s">
        <v>504</v>
      </c>
      <c r="C3322" s="3" t="s">
        <v>4613</v>
      </c>
      <c r="D3322">
        <v>24500</v>
      </c>
      <c r="E3322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8269</v>
      </c>
      <c r="O3322" s="5">
        <f>((E3322/D3322) *100)</f>
        <v>1.3673469387755102</v>
      </c>
      <c r="P3322" s="6">
        <f>IF(L3322 = 0, 0, E3322/L3322)</f>
        <v>67</v>
      </c>
      <c r="Q3322" t="str">
        <f>MID(N3322,1,FIND("/",N3322,1)-1)</f>
        <v>film &amp; video</v>
      </c>
      <c r="R3322" t="str">
        <f>MID(N3322,FIND("/",N3322,1)+1,LEN(N3322))</f>
        <v>animation</v>
      </c>
      <c r="S3322" s="10">
        <f>(((J3322/60)/60)/24)+DATE(1970,1,1)+(-5/24)</f>
        <v>40949.775312499994</v>
      </c>
      <c r="T3322" s="10">
        <f>(((I3322/60)/60)/24)+DATE(1970,1,1)+(-5/24)</f>
        <v>41009.73364583333</v>
      </c>
    </row>
    <row r="3323" spans="1:20" ht="43.2" hidden="1" x14ac:dyDescent="0.3">
      <c r="A3323">
        <v>1770</v>
      </c>
      <c r="B3323" s="3" t="s">
        <v>1770</v>
      </c>
      <c r="C3323" s="3" t="s">
        <v>5879</v>
      </c>
      <c r="D3323">
        <v>24500</v>
      </c>
      <c r="E3323">
        <v>13846</v>
      </c>
      <c r="F3323" t="s">
        <v>8220</v>
      </c>
      <c r="G3323" t="s">
        <v>8223</v>
      </c>
      <c r="H3323" t="s">
        <v>8245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8284</v>
      </c>
      <c r="O3323" s="5">
        <f>((E3323/D3323) *100)</f>
        <v>56.51428571428572</v>
      </c>
      <c r="P3323" s="6">
        <f>IF(L3323 = 0, 0, E3323/L3323)</f>
        <v>150.5</v>
      </c>
      <c r="Q3323" t="str">
        <f>MID(N3323,1,FIND("/",N3323,1)-1)</f>
        <v>photography</v>
      </c>
      <c r="R3323" t="str">
        <f>MID(N3323,FIND("/",N3323,1)+1,LEN(N3323))</f>
        <v>photobooks</v>
      </c>
      <c r="S3323" s="10">
        <f>(((J3323/60)/60)/24)+DATE(1970,1,1)+(-5/24)</f>
        <v>41891.571689814817</v>
      </c>
      <c r="T3323" s="10">
        <f>(((I3323/60)/60)/24)+DATE(1970,1,1)+(-5/24)</f>
        <v>41926.571689814817</v>
      </c>
    </row>
    <row r="3324" spans="1:20" ht="57.6" hidden="1" x14ac:dyDescent="0.3">
      <c r="A3324">
        <v>568</v>
      </c>
      <c r="B3324" s="3" t="s">
        <v>568</v>
      </c>
      <c r="C3324" s="3" t="s">
        <v>4677</v>
      </c>
      <c r="D3324">
        <v>24500</v>
      </c>
      <c r="E3324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8271</v>
      </c>
      <c r="O3324" s="5">
        <f>((E3324/D3324) *100)</f>
        <v>1</v>
      </c>
      <c r="P3324" s="6">
        <f>IF(L3324 = 0, 0, E3324/L3324)</f>
        <v>49</v>
      </c>
      <c r="Q3324" t="str">
        <f>MID(N3324,1,FIND("/",N3324,1)-1)</f>
        <v>technology</v>
      </c>
      <c r="R3324" t="str">
        <f>MID(N3324,FIND("/",N3324,1)+1,LEN(N3324))</f>
        <v>web</v>
      </c>
      <c r="S3324" s="10">
        <f>(((J3324/60)/60)/24)+DATE(1970,1,1)+(-5/24)</f>
        <v>42348.713229166664</v>
      </c>
      <c r="T3324" s="10">
        <f>(((I3324/60)/60)/24)+DATE(1970,1,1)+(-5/24)</f>
        <v>42385.249999999993</v>
      </c>
    </row>
    <row r="3325" spans="1:20" ht="43.2" hidden="1" x14ac:dyDescent="0.3">
      <c r="A3325">
        <v>300</v>
      </c>
      <c r="B3325" s="3" t="s">
        <v>300</v>
      </c>
      <c r="C3325" s="3" t="s">
        <v>4409</v>
      </c>
      <c r="D3325">
        <v>25000</v>
      </c>
      <c r="E3325">
        <v>25430.66</v>
      </c>
      <c r="F3325" t="s">
        <v>8218</v>
      </c>
      <c r="G3325" t="s">
        <v>8223</v>
      </c>
      <c r="H3325" t="s">
        <v>8245</v>
      </c>
      <c r="I3325">
        <v>1303686138</v>
      </c>
      <c r="J3325">
        <v>1301007738</v>
      </c>
      <c r="K3325" t="b">
        <v>1</v>
      </c>
      <c r="L3325">
        <v>298</v>
      </c>
      <c r="M3325" t="b">
        <v>1</v>
      </c>
      <c r="N3325" t="s">
        <v>8268</v>
      </c>
      <c r="O3325" s="5">
        <f>((E3325/D3325) *100)</f>
        <v>101.72264</v>
      </c>
      <c r="P3325" s="6">
        <f>IF(L3325 = 0, 0, E3325/L3325)</f>
        <v>85.337785234899329</v>
      </c>
      <c r="Q3325" t="str">
        <f>MID(N3325,1,FIND("/",N3325,1)-1)</f>
        <v>film &amp; video</v>
      </c>
      <c r="R3325" t="str">
        <f>MID(N3325,FIND("/",N3325,1)+1,LEN(N3325))</f>
        <v>documentary</v>
      </c>
      <c r="S3325" s="10">
        <f>(((J3325/60)/60)/24)+DATE(1970,1,1)+(-5/24)</f>
        <v>40626.751597222217</v>
      </c>
      <c r="T3325" s="10">
        <f>(((I3325/60)/60)/24)+DATE(1970,1,1)+(-5/24)</f>
        <v>40657.751597222217</v>
      </c>
    </row>
    <row r="3326" spans="1:20" ht="43.2" hidden="1" x14ac:dyDescent="0.3">
      <c r="A3326">
        <v>1120</v>
      </c>
      <c r="B3326" s="3" t="s">
        <v>1120</v>
      </c>
      <c r="C3326" s="3" t="s">
        <v>5229</v>
      </c>
      <c r="D3326">
        <v>25000</v>
      </c>
      <c r="E3326">
        <v>0</v>
      </c>
      <c r="F3326" t="s">
        <v>8220</v>
      </c>
      <c r="G3326" t="s">
        <v>8223</v>
      </c>
      <c r="H3326" t="s">
        <v>8245</v>
      </c>
      <c r="I3326">
        <v>1319835400</v>
      </c>
      <c r="J3326">
        <v>1315947400</v>
      </c>
      <c r="K3326" t="b">
        <v>0</v>
      </c>
      <c r="L3326">
        <v>0</v>
      </c>
      <c r="M3326" t="b">
        <v>0</v>
      </c>
      <c r="N3326" t="s">
        <v>8281</v>
      </c>
      <c r="O3326" s="5">
        <f>((E3326/D3326) *100)</f>
        <v>0</v>
      </c>
      <c r="P3326" s="6">
        <f>IF(L3326 = 0, 0, E3326/L3326)</f>
        <v>0</v>
      </c>
      <c r="Q3326" t="str">
        <f>MID(N3326,1,FIND("/",N3326,1)-1)</f>
        <v>games</v>
      </c>
      <c r="R3326" t="str">
        <f>MID(N3326,FIND("/",N3326,1)+1,LEN(N3326))</f>
        <v>video games</v>
      </c>
      <c r="S3326" s="10">
        <f>(((J3326/60)/60)/24)+DATE(1970,1,1)+(-5/24)</f>
        <v>40799.664351851847</v>
      </c>
      <c r="T3326" s="10">
        <f>(((I3326/60)/60)/24)+DATE(1970,1,1)+(-5/24)</f>
        <v>40844.664351851847</v>
      </c>
    </row>
    <row r="3327" spans="1:20" ht="57.6" hidden="1" x14ac:dyDescent="0.3">
      <c r="A3327">
        <v>1108</v>
      </c>
      <c r="B3327" s="3" t="s">
        <v>1108</v>
      </c>
      <c r="C3327" s="3" t="s">
        <v>5217</v>
      </c>
      <c r="D3327">
        <v>25000</v>
      </c>
      <c r="E3327">
        <v>732.5</v>
      </c>
      <c r="F3327" t="s">
        <v>8220</v>
      </c>
      <c r="G3327" t="s">
        <v>8223</v>
      </c>
      <c r="H3327" t="s">
        <v>8245</v>
      </c>
      <c r="I3327">
        <v>1334326635</v>
      </c>
      <c r="J3327">
        <v>1329146235</v>
      </c>
      <c r="K3327" t="b">
        <v>0</v>
      </c>
      <c r="L3327">
        <v>21</v>
      </c>
      <c r="M3327" t="b">
        <v>0</v>
      </c>
      <c r="N3327" t="s">
        <v>8281</v>
      </c>
      <c r="O3327" s="5">
        <f>((E3327/D3327) *100)</f>
        <v>2.93</v>
      </c>
      <c r="P3327" s="6">
        <f>IF(L3327 = 0, 0, E3327/L3327)</f>
        <v>34.88095238095238</v>
      </c>
      <c r="Q3327" t="str">
        <f>MID(N3327,1,FIND("/",N3327,1)-1)</f>
        <v>games</v>
      </c>
      <c r="R3327" t="str">
        <f>MID(N3327,FIND("/",N3327,1)+1,LEN(N3327))</f>
        <v>video games</v>
      </c>
      <c r="S3327" s="10">
        <f>(((J3327/60)/60)/24)+DATE(1970,1,1)+(-5/24)</f>
        <v>40952.42864583333</v>
      </c>
      <c r="T3327" s="10">
        <f>(((I3327/60)/60)/24)+DATE(1970,1,1)+(-5/24)</f>
        <v>41012.386979166666</v>
      </c>
    </row>
    <row r="3328" spans="1:20" ht="43.2" hidden="1" x14ac:dyDescent="0.3">
      <c r="A3328">
        <v>2017</v>
      </c>
      <c r="B3328" s="3" t="s">
        <v>2017</v>
      </c>
      <c r="C3328" s="3" t="s">
        <v>6126</v>
      </c>
      <c r="D3328">
        <v>25000</v>
      </c>
      <c r="E3328">
        <v>31275.599999999999</v>
      </c>
      <c r="F3328" t="s">
        <v>8218</v>
      </c>
      <c r="G3328" t="s">
        <v>8223</v>
      </c>
      <c r="H3328" t="s">
        <v>8245</v>
      </c>
      <c r="I3328">
        <v>1332561600</v>
      </c>
      <c r="J3328">
        <v>1329873755</v>
      </c>
      <c r="K3328" t="b">
        <v>1</v>
      </c>
      <c r="L3328">
        <v>426</v>
      </c>
      <c r="M3328" t="b">
        <v>1</v>
      </c>
      <c r="N3328" t="s">
        <v>8294</v>
      </c>
      <c r="O3328" s="5">
        <f>((E3328/D3328) *100)</f>
        <v>125.10239999999999</v>
      </c>
      <c r="P3328" s="6">
        <f>IF(L3328 = 0, 0, E3328/L3328)</f>
        <v>73.416901408450698</v>
      </c>
      <c r="Q3328" t="str">
        <f>MID(N3328,1,FIND("/",N3328,1)-1)</f>
        <v>technology</v>
      </c>
      <c r="R3328" t="str">
        <f>MID(N3328,FIND("/",N3328,1)+1,LEN(N3328))</f>
        <v>hardware</v>
      </c>
      <c r="S3328" s="10">
        <f>(((J3328/60)/60)/24)+DATE(1970,1,1)+(-5/24)</f>
        <v>40960.849016203698</v>
      </c>
      <c r="T3328" s="10">
        <f>(((I3328/60)/60)/24)+DATE(1970,1,1)+(-5/24)</f>
        <v>40991.958333333328</v>
      </c>
    </row>
    <row r="3329" spans="1:20" ht="43.2" hidden="1" x14ac:dyDescent="0.3">
      <c r="A3329">
        <v>722</v>
      </c>
      <c r="B3329" s="3" t="s">
        <v>722</v>
      </c>
      <c r="C3329" s="3" t="s">
        <v>4831</v>
      </c>
      <c r="D3329">
        <v>25000</v>
      </c>
      <c r="E3329">
        <v>33006</v>
      </c>
      <c r="F3329" t="s">
        <v>8218</v>
      </c>
      <c r="G3329" t="s">
        <v>8223</v>
      </c>
      <c r="H3329" t="s">
        <v>8245</v>
      </c>
      <c r="I3329">
        <v>1333909178</v>
      </c>
      <c r="J3329">
        <v>1331320778</v>
      </c>
      <c r="K3329" t="b">
        <v>0</v>
      </c>
      <c r="L3329">
        <v>153</v>
      </c>
      <c r="M3329" t="b">
        <v>1</v>
      </c>
      <c r="N3329" t="s">
        <v>8273</v>
      </c>
      <c r="O3329" s="5">
        <f>((E3329/D3329) *100)</f>
        <v>132.024</v>
      </c>
      <c r="P3329" s="6">
        <f>IF(L3329 = 0, 0, E3329/L3329)</f>
        <v>215.72549019607843</v>
      </c>
      <c r="Q3329" t="str">
        <f>MID(N3329,1,FIND("/",N3329,1)-1)</f>
        <v>publishing</v>
      </c>
      <c r="R3329" t="str">
        <f>MID(N3329,FIND("/",N3329,1)+1,LEN(N3329))</f>
        <v>nonfiction</v>
      </c>
      <c r="S3329" s="10">
        <f>(((J3329/60)/60)/24)+DATE(1970,1,1)+(-5/24)</f>
        <v>40977.596967592588</v>
      </c>
      <c r="T3329" s="10">
        <f>(((I3329/60)/60)/24)+DATE(1970,1,1)+(-5/24)</f>
        <v>41007.555300925924</v>
      </c>
    </row>
    <row r="3330" spans="1:20" ht="43.2" hidden="1" x14ac:dyDescent="0.3">
      <c r="A3330">
        <v>1657</v>
      </c>
      <c r="B3330" s="3" t="s">
        <v>1657</v>
      </c>
      <c r="C3330" s="3" t="s">
        <v>5766</v>
      </c>
      <c r="D3330">
        <v>25000</v>
      </c>
      <c r="E3330">
        <v>26233.45</v>
      </c>
      <c r="F3330" t="s">
        <v>8218</v>
      </c>
      <c r="G3330" t="s">
        <v>8223</v>
      </c>
      <c r="H3330" t="s">
        <v>8245</v>
      </c>
      <c r="I3330">
        <v>1337885168</v>
      </c>
      <c r="J3330">
        <v>1335293168</v>
      </c>
      <c r="K3330" t="b">
        <v>0</v>
      </c>
      <c r="L3330">
        <v>221</v>
      </c>
      <c r="M3330" t="b">
        <v>1</v>
      </c>
      <c r="N3330" t="s">
        <v>8291</v>
      </c>
      <c r="O3330" s="5">
        <f>((E3330/D3330) *100)</f>
        <v>104.93380000000001</v>
      </c>
      <c r="P3330" s="6">
        <f>IF(L3330 = 0, 0, E3330/L3330)</f>
        <v>118.70339366515837</v>
      </c>
      <c r="Q3330" t="str">
        <f>MID(N3330,1,FIND("/",N3330,1)-1)</f>
        <v>music</v>
      </c>
      <c r="R3330" t="str">
        <f>MID(N3330,FIND("/",N3330,1)+1,LEN(N3330))</f>
        <v>pop</v>
      </c>
      <c r="S3330" s="10">
        <f>(((J3330/60)/60)/24)+DATE(1970,1,1)+(-5/24)</f>
        <v>41023.573703703703</v>
      </c>
      <c r="T3330" s="10">
        <f>(((I3330/60)/60)/24)+DATE(1970,1,1)+(-5/24)</f>
        <v>41053.573703703703</v>
      </c>
    </row>
    <row r="3331" spans="1:20" ht="43.2" hidden="1" x14ac:dyDescent="0.3">
      <c r="A3331">
        <v>381</v>
      </c>
      <c r="B3331" s="3" t="s">
        <v>381</v>
      </c>
      <c r="C3331" s="3" t="s">
        <v>4490</v>
      </c>
      <c r="D3331">
        <v>25000</v>
      </c>
      <c r="E3331">
        <v>26182.5</v>
      </c>
      <c r="F3331" t="s">
        <v>8218</v>
      </c>
      <c r="G3331" t="s">
        <v>8223</v>
      </c>
      <c r="H3331" t="s">
        <v>8245</v>
      </c>
      <c r="I3331">
        <v>1343624400</v>
      </c>
      <c r="J3331">
        <v>1340642717</v>
      </c>
      <c r="K3331" t="b">
        <v>0</v>
      </c>
      <c r="L3331">
        <v>251</v>
      </c>
      <c r="M3331" t="b">
        <v>1</v>
      </c>
      <c r="N3331" t="s">
        <v>8268</v>
      </c>
      <c r="O3331" s="5">
        <f>((E3331/D3331) *100)</f>
        <v>104.72999999999999</v>
      </c>
      <c r="P3331" s="6">
        <f>IF(L3331 = 0, 0, E3331/L3331)</f>
        <v>104.31274900398407</v>
      </c>
      <c r="Q3331" t="str">
        <f>MID(N3331,1,FIND("/",N3331,1)-1)</f>
        <v>film &amp; video</v>
      </c>
      <c r="R3331" t="str">
        <f>MID(N3331,FIND("/",N3331,1)+1,LEN(N3331))</f>
        <v>documentary</v>
      </c>
      <c r="S3331" s="10">
        <f>(((J3331/60)/60)/24)+DATE(1970,1,1)+(-5/24)</f>
        <v>41085.48978009259</v>
      </c>
      <c r="T3331" s="10">
        <f>(((I3331/60)/60)/24)+DATE(1970,1,1)+(-5/24)</f>
        <v>41120</v>
      </c>
    </row>
    <row r="3332" spans="1:20" ht="43.2" hidden="1" x14ac:dyDescent="0.3">
      <c r="A3332">
        <v>315</v>
      </c>
      <c r="B3332" s="3" t="s">
        <v>315</v>
      </c>
      <c r="C3332" s="3" t="s">
        <v>4424</v>
      </c>
      <c r="D3332">
        <v>25000</v>
      </c>
      <c r="E3332">
        <v>25312</v>
      </c>
      <c r="F3332" t="s">
        <v>8218</v>
      </c>
      <c r="G3332" t="s">
        <v>8223</v>
      </c>
      <c r="H3332" t="s">
        <v>8245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8268</v>
      </c>
      <c r="O3332" s="5">
        <f>((E3332/D3332) *100)</f>
        <v>101.248</v>
      </c>
      <c r="P3332" s="6">
        <f>IF(L3332 = 0, 0, E3332/L3332)</f>
        <v>200.88888888888889</v>
      </c>
      <c r="Q3332" t="str">
        <f>MID(N3332,1,FIND("/",N3332,1)-1)</f>
        <v>film &amp; video</v>
      </c>
      <c r="R3332" t="str">
        <f>MID(N3332,FIND("/",N3332,1)+1,LEN(N3332))</f>
        <v>documentary</v>
      </c>
      <c r="S3332" s="10">
        <f>(((J3332/60)/60)/24)+DATE(1970,1,1)+(-5/24)</f>
        <v>41113.564050925925</v>
      </c>
      <c r="T3332" s="10">
        <f>(((I3332/60)/60)/24)+DATE(1970,1,1)+(-5/24)</f>
        <v>41143.564050925925</v>
      </c>
    </row>
    <row r="3333" spans="1:20" ht="43.2" hidden="1" x14ac:dyDescent="0.3">
      <c r="A3333">
        <v>1274</v>
      </c>
      <c r="B3333" s="3" t="s">
        <v>1274</v>
      </c>
      <c r="C3333" s="3" t="s">
        <v>5383</v>
      </c>
      <c r="D3333">
        <v>25000</v>
      </c>
      <c r="E3333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8275</v>
      </c>
      <c r="O3333" s="5">
        <f>((E3333/D3333) *100)</f>
        <v>154.97535999999999</v>
      </c>
      <c r="P3333" s="6">
        <f>IF(L3333 = 0, 0, E3333/L3333)</f>
        <v>82.963254817987149</v>
      </c>
      <c r="Q3333" t="str">
        <f>MID(N3333,1,FIND("/",N3333,1)-1)</f>
        <v>music</v>
      </c>
      <c r="R3333" t="str">
        <f>MID(N3333,FIND("/",N3333,1)+1,LEN(N3333))</f>
        <v>rock</v>
      </c>
      <c r="S3333" s="10">
        <f>(((J3333/60)/60)/24)+DATE(1970,1,1)+(-5/24)</f>
        <v>41116.481770833328</v>
      </c>
      <c r="T3333" s="10">
        <f>(((I3333/60)/60)/24)+DATE(1970,1,1)+(-5/24)</f>
        <v>41151.481770833328</v>
      </c>
    </row>
    <row r="3334" spans="1:20" ht="43.2" hidden="1" x14ac:dyDescent="0.3">
      <c r="A3334">
        <v>1237</v>
      </c>
      <c r="B3334" s="3" t="s">
        <v>1237</v>
      </c>
      <c r="C3334" s="3" t="s">
        <v>5346</v>
      </c>
      <c r="D3334">
        <v>25000</v>
      </c>
      <c r="E3334">
        <v>0</v>
      </c>
      <c r="F3334" t="s">
        <v>8219</v>
      </c>
      <c r="G3334" t="s">
        <v>8223</v>
      </c>
      <c r="H3334" t="s">
        <v>8245</v>
      </c>
      <c r="I3334">
        <v>1345790865</v>
      </c>
      <c r="J3334">
        <v>1344062865</v>
      </c>
      <c r="K3334" t="b">
        <v>0</v>
      </c>
      <c r="L3334">
        <v>0</v>
      </c>
      <c r="M3334" t="b">
        <v>0</v>
      </c>
      <c r="N3334" t="s">
        <v>8285</v>
      </c>
      <c r="O3334" s="5">
        <f>((E3334/D3334) *100)</f>
        <v>0</v>
      </c>
      <c r="P3334" s="6">
        <f>IF(L3334 = 0, 0, E3334/L3334)</f>
        <v>0</v>
      </c>
      <c r="Q3334" t="str">
        <f>MID(N3334,1,FIND("/",N3334,1)-1)</f>
        <v>music</v>
      </c>
      <c r="R3334" t="str">
        <f>MID(N3334,FIND("/",N3334,1)+1,LEN(N3334))</f>
        <v>world music</v>
      </c>
      <c r="S3334" s="10">
        <f>(((J3334/60)/60)/24)+DATE(1970,1,1)+(-5/24)</f>
        <v>41125.074826388889</v>
      </c>
      <c r="T3334" s="10">
        <f>(((I3334/60)/60)/24)+DATE(1970,1,1)+(-5/24)</f>
        <v>41145.074826388889</v>
      </c>
    </row>
    <row r="3335" spans="1:20" ht="43.2" hidden="1" x14ac:dyDescent="0.3">
      <c r="A3335">
        <v>296</v>
      </c>
      <c r="B3335" s="3" t="s">
        <v>296</v>
      </c>
      <c r="C3335" s="3" t="s">
        <v>4405</v>
      </c>
      <c r="D3335">
        <v>25000</v>
      </c>
      <c r="E3335">
        <v>29681.55</v>
      </c>
      <c r="F3335" t="s">
        <v>8218</v>
      </c>
      <c r="G3335" t="s">
        <v>8223</v>
      </c>
      <c r="H3335" t="s">
        <v>8245</v>
      </c>
      <c r="I3335">
        <v>1347017083</v>
      </c>
      <c r="J3335">
        <v>1344857083</v>
      </c>
      <c r="K3335" t="b">
        <v>1</v>
      </c>
      <c r="L3335">
        <v>129</v>
      </c>
      <c r="M3335" t="b">
        <v>1</v>
      </c>
      <c r="N3335" t="s">
        <v>8268</v>
      </c>
      <c r="O3335" s="5">
        <f>((E3335/D3335) *100)</f>
        <v>118.72620000000001</v>
      </c>
      <c r="P3335" s="6">
        <f>IF(L3335 = 0, 0, E3335/L3335)</f>
        <v>230.08953488372092</v>
      </c>
      <c r="Q3335" t="str">
        <f>MID(N3335,1,FIND("/",N3335,1)-1)</f>
        <v>film &amp; video</v>
      </c>
      <c r="R3335" t="str">
        <f>MID(N3335,FIND("/",N3335,1)+1,LEN(N3335))</f>
        <v>documentary</v>
      </c>
      <c r="S3335" s="10">
        <f>(((J3335/60)/60)/24)+DATE(1970,1,1)+(-5/24)</f>
        <v>41134.267164351848</v>
      </c>
      <c r="T3335" s="10">
        <f>(((I3335/60)/60)/24)+DATE(1970,1,1)+(-5/24)</f>
        <v>41159.267164351848</v>
      </c>
    </row>
    <row r="3336" spans="1:20" ht="57.6" hidden="1" x14ac:dyDescent="0.3">
      <c r="A3336">
        <v>263</v>
      </c>
      <c r="B3336" s="3" t="s">
        <v>263</v>
      </c>
      <c r="C3336" s="3" t="s">
        <v>4372</v>
      </c>
      <c r="D3336">
        <v>25000</v>
      </c>
      <c r="E3336">
        <v>29520.27</v>
      </c>
      <c r="F3336" t="s">
        <v>8218</v>
      </c>
      <c r="G3336" t="s">
        <v>8223</v>
      </c>
      <c r="H3336" t="s">
        <v>8245</v>
      </c>
      <c r="I3336">
        <v>1348786494</v>
      </c>
      <c r="J3336">
        <v>1346194494</v>
      </c>
      <c r="K3336" t="b">
        <v>1</v>
      </c>
      <c r="L3336">
        <v>963</v>
      </c>
      <c r="M3336" t="b">
        <v>1</v>
      </c>
      <c r="N3336" t="s">
        <v>8268</v>
      </c>
      <c r="O3336" s="5">
        <f>((E3336/D3336) *100)</f>
        <v>118.08108</v>
      </c>
      <c r="P3336" s="6">
        <f>IF(L3336 = 0, 0, E3336/L3336)</f>
        <v>30.654485981308412</v>
      </c>
      <c r="Q3336" t="str">
        <f>MID(N3336,1,FIND("/",N3336,1)-1)</f>
        <v>film &amp; video</v>
      </c>
      <c r="R3336" t="str">
        <f>MID(N3336,FIND("/",N3336,1)+1,LEN(N3336))</f>
        <v>documentary</v>
      </c>
      <c r="S3336" s="10">
        <f>(((J3336/60)/60)/24)+DATE(1970,1,1)+(-5/24)</f>
        <v>41149.746458333328</v>
      </c>
      <c r="T3336" s="10">
        <f>(((I3336/60)/60)/24)+DATE(1970,1,1)+(-5/24)</f>
        <v>41179.746458333328</v>
      </c>
    </row>
    <row r="3337" spans="1:20" ht="28.8" hidden="1" x14ac:dyDescent="0.3">
      <c r="A3337">
        <v>3035</v>
      </c>
      <c r="B3337" s="3" t="s">
        <v>3034</v>
      </c>
      <c r="C3337" s="3" t="s">
        <v>7144</v>
      </c>
      <c r="D3337">
        <v>25000</v>
      </c>
      <c r="E3337">
        <v>27196.71</v>
      </c>
      <c r="F3337" t="s">
        <v>8218</v>
      </c>
      <c r="G3337" t="s">
        <v>8223</v>
      </c>
      <c r="H3337" t="s">
        <v>8245</v>
      </c>
      <c r="I3337">
        <v>1367674009</v>
      </c>
      <c r="J3337">
        <v>1365082009</v>
      </c>
      <c r="K3337" t="b">
        <v>0</v>
      </c>
      <c r="L3337">
        <v>307</v>
      </c>
      <c r="M3337" t="b">
        <v>1</v>
      </c>
      <c r="N3337" t="s">
        <v>8302</v>
      </c>
      <c r="O3337" s="5">
        <f>((E3337/D3337) *100)</f>
        <v>108.78684000000001</v>
      </c>
      <c r="P3337" s="6">
        <f>IF(L3337 = 0, 0, E3337/L3337)</f>
        <v>88.588631921824103</v>
      </c>
      <c r="Q3337" t="str">
        <f>MID(N3337,1,FIND("/",N3337,1)-1)</f>
        <v>theater</v>
      </c>
      <c r="R3337" t="str">
        <f>MID(N3337,FIND("/",N3337,1)+1,LEN(N3337))</f>
        <v>spaces</v>
      </c>
      <c r="S3337" s="10">
        <f>(((J3337/60)/60)/24)+DATE(1970,1,1)+(-5/24)</f>
        <v>41368.351956018516</v>
      </c>
      <c r="T3337" s="10">
        <f>(((I3337/60)/60)/24)+DATE(1970,1,1)+(-5/24)</f>
        <v>41398.351956018516</v>
      </c>
    </row>
    <row r="3338" spans="1:20" ht="43.2" hidden="1" x14ac:dyDescent="0.3">
      <c r="A3338">
        <v>3036</v>
      </c>
      <c r="B3338" s="3" t="s">
        <v>3035</v>
      </c>
      <c r="C3338" s="3" t="s">
        <v>7145</v>
      </c>
      <c r="D3338">
        <v>25000</v>
      </c>
      <c r="E3338">
        <v>31683</v>
      </c>
      <c r="F3338" t="s">
        <v>8218</v>
      </c>
      <c r="G3338" t="s">
        <v>8223</v>
      </c>
      <c r="H3338" t="s">
        <v>8245</v>
      </c>
      <c r="I3338">
        <v>1376654340</v>
      </c>
      <c r="J3338">
        <v>1373568644</v>
      </c>
      <c r="K3338" t="b">
        <v>0</v>
      </c>
      <c r="L3338">
        <v>329</v>
      </c>
      <c r="M3338" t="b">
        <v>1</v>
      </c>
      <c r="N3338" t="s">
        <v>8302</v>
      </c>
      <c r="O3338" s="5">
        <f>((E3338/D3338) *100)</f>
        <v>126.732</v>
      </c>
      <c r="P3338" s="6">
        <f>IF(L3338 = 0, 0, E3338/L3338)</f>
        <v>96.300911854103347</v>
      </c>
      <c r="Q3338" t="str">
        <f>MID(N3338,1,FIND("/",N3338,1)-1)</f>
        <v>theater</v>
      </c>
      <c r="R3338" t="str">
        <f>MID(N3338,FIND("/",N3338,1)+1,LEN(N3338))</f>
        <v>spaces</v>
      </c>
      <c r="S3338" s="10">
        <f>(((J3338/60)/60)/24)+DATE(1970,1,1)+(-5/24)</f>
        <v>41466.576898148145</v>
      </c>
      <c r="T3338" s="10">
        <f>(((I3338/60)/60)/24)+DATE(1970,1,1)+(-5/24)</f>
        <v>41502.290972222218</v>
      </c>
    </row>
    <row r="3339" spans="1:20" ht="57.6" hidden="1" x14ac:dyDescent="0.3">
      <c r="A3339">
        <v>1472</v>
      </c>
      <c r="B3339" s="3" t="s">
        <v>1472</v>
      </c>
      <c r="C3339" s="3" t="s">
        <v>5581</v>
      </c>
      <c r="D3339">
        <v>25000</v>
      </c>
      <c r="E3339">
        <v>34676</v>
      </c>
      <c r="F3339" t="s">
        <v>8218</v>
      </c>
      <c r="G3339" t="s">
        <v>8223</v>
      </c>
      <c r="H3339" t="s">
        <v>8245</v>
      </c>
      <c r="I3339">
        <v>1381928503</v>
      </c>
      <c r="J3339">
        <v>1379336503</v>
      </c>
      <c r="K3339" t="b">
        <v>1</v>
      </c>
      <c r="L3339">
        <v>336</v>
      </c>
      <c r="M3339" t="b">
        <v>1</v>
      </c>
      <c r="N3339" t="s">
        <v>8287</v>
      </c>
      <c r="O3339" s="5">
        <f>((E3339/D3339) *100)</f>
        <v>138.70400000000001</v>
      </c>
      <c r="P3339" s="6">
        <f>IF(L3339 = 0, 0, E3339/L3339)</f>
        <v>103.20238095238095</v>
      </c>
      <c r="Q3339" t="str">
        <f>MID(N3339,1,FIND("/",N3339,1)-1)</f>
        <v>publishing</v>
      </c>
      <c r="R3339" t="str">
        <f>MID(N3339,FIND("/",N3339,1)+1,LEN(N3339))</f>
        <v>radio &amp; podcasts</v>
      </c>
      <c r="S3339" s="10">
        <f>(((J3339/60)/60)/24)+DATE(1970,1,1)+(-5/24)</f>
        <v>41533.33452546296</v>
      </c>
      <c r="T3339" s="10">
        <f>(((I3339/60)/60)/24)+DATE(1970,1,1)+(-5/24)</f>
        <v>41563.33452546296</v>
      </c>
    </row>
    <row r="3340" spans="1:20" ht="28.8" hidden="1" x14ac:dyDescent="0.3">
      <c r="A3340">
        <v>2239</v>
      </c>
      <c r="B3340" s="3" t="s">
        <v>2239</v>
      </c>
      <c r="C3340" s="3" t="s">
        <v>6348</v>
      </c>
      <c r="D3340">
        <v>25000</v>
      </c>
      <c r="E3340">
        <v>32006.67</v>
      </c>
      <c r="F3340" t="s">
        <v>8218</v>
      </c>
      <c r="G3340" t="s">
        <v>8223</v>
      </c>
      <c r="H3340" t="s">
        <v>8245</v>
      </c>
      <c r="I3340">
        <v>1385870520</v>
      </c>
      <c r="J3340">
        <v>1382742014</v>
      </c>
      <c r="K3340" t="b">
        <v>0</v>
      </c>
      <c r="L3340">
        <v>426</v>
      </c>
      <c r="M3340" t="b">
        <v>1</v>
      </c>
      <c r="N3340" t="s">
        <v>8296</v>
      </c>
      <c r="O3340" s="5">
        <f>((E3340/D3340) *100)</f>
        <v>128.02668</v>
      </c>
      <c r="P3340" s="6">
        <f>IF(L3340 = 0, 0, E3340/L3340)</f>
        <v>75.133028169014082</v>
      </c>
      <c r="Q3340" t="str">
        <f>MID(N3340,1,FIND("/",N3340,1)-1)</f>
        <v>games</v>
      </c>
      <c r="R3340" t="str">
        <f>MID(N3340,FIND("/",N3340,1)+1,LEN(N3340))</f>
        <v>tabletop games</v>
      </c>
      <c r="S3340" s="10">
        <f>(((J3340/60)/60)/24)+DATE(1970,1,1)+(-5/24)</f>
        <v>41572.750162037039</v>
      </c>
      <c r="T3340" s="10">
        <f>(((I3340/60)/60)/24)+DATE(1970,1,1)+(-5/24)</f>
        <v>41608.959722222222</v>
      </c>
    </row>
    <row r="3341" spans="1:20" ht="43.2" hidden="1" x14ac:dyDescent="0.3">
      <c r="A3341">
        <v>243</v>
      </c>
      <c r="B3341" s="3" t="s">
        <v>244</v>
      </c>
      <c r="C3341" s="3" t="s">
        <v>4352</v>
      </c>
      <c r="D3341">
        <v>25000</v>
      </c>
      <c r="E3341">
        <v>25648</v>
      </c>
      <c r="F3341" t="s">
        <v>8218</v>
      </c>
      <c r="G3341" t="s">
        <v>8223</v>
      </c>
      <c r="H3341" t="s">
        <v>8245</v>
      </c>
      <c r="I3341">
        <v>1393031304</v>
      </c>
      <c r="J3341">
        <v>1390439304</v>
      </c>
      <c r="K3341" t="b">
        <v>1</v>
      </c>
      <c r="L3341">
        <v>328</v>
      </c>
      <c r="M3341" t="b">
        <v>1</v>
      </c>
      <c r="N3341" t="s">
        <v>8268</v>
      </c>
      <c r="O3341" s="5">
        <f>((E3341/D3341) *100)</f>
        <v>102.592</v>
      </c>
      <c r="P3341" s="6">
        <f>IF(L3341 = 0, 0, E3341/L3341)</f>
        <v>78.195121951219505</v>
      </c>
      <c r="Q3341" t="str">
        <f>MID(N3341,1,FIND("/",N3341,1)-1)</f>
        <v>film &amp; video</v>
      </c>
      <c r="R3341" t="str">
        <f>MID(N3341,FIND("/",N3341,1)+1,LEN(N3341))</f>
        <v>documentary</v>
      </c>
      <c r="S3341" s="10">
        <f>(((J3341/60)/60)/24)+DATE(1970,1,1)+(-5/24)</f>
        <v>41661.839166666665</v>
      </c>
      <c r="T3341" s="10">
        <f>(((I3341/60)/60)/24)+DATE(1970,1,1)+(-5/24)</f>
        <v>41691.839166666665</v>
      </c>
    </row>
    <row r="3342" spans="1:20" ht="28.8" hidden="1" x14ac:dyDescent="0.3">
      <c r="A3342">
        <v>2026</v>
      </c>
      <c r="B3342" s="3" t="s">
        <v>2026</v>
      </c>
      <c r="C3342" s="3" t="s">
        <v>6135</v>
      </c>
      <c r="D3342">
        <v>25000</v>
      </c>
      <c r="E3342">
        <v>33370.769999999997</v>
      </c>
      <c r="F3342" t="s">
        <v>8218</v>
      </c>
      <c r="G3342" t="s">
        <v>8223</v>
      </c>
      <c r="H3342" t="s">
        <v>8245</v>
      </c>
      <c r="I3342">
        <v>1398052740</v>
      </c>
      <c r="J3342">
        <v>1394127585</v>
      </c>
      <c r="K3342" t="b">
        <v>1</v>
      </c>
      <c r="L3342">
        <v>454</v>
      </c>
      <c r="M3342" t="b">
        <v>1</v>
      </c>
      <c r="N3342" t="s">
        <v>8294</v>
      </c>
      <c r="O3342" s="5">
        <f>((E3342/D3342) *100)</f>
        <v>133.48307999999997</v>
      </c>
      <c r="P3342" s="6">
        <f>IF(L3342 = 0, 0, E3342/L3342)</f>
        <v>73.503898678414089</v>
      </c>
      <c r="Q3342" t="str">
        <f>MID(N3342,1,FIND("/",N3342,1)-1)</f>
        <v>technology</v>
      </c>
      <c r="R3342" t="str">
        <f>MID(N3342,FIND("/",N3342,1)+1,LEN(N3342))</f>
        <v>hardware</v>
      </c>
      <c r="S3342" s="10">
        <f>(((J3342/60)/60)/24)+DATE(1970,1,1)+(-5/24)</f>
        <v>41704.527604166666</v>
      </c>
      <c r="T3342" s="10">
        <f>(((I3342/60)/60)/24)+DATE(1970,1,1)+(-5/24)</f>
        <v>41749.957638888889</v>
      </c>
    </row>
    <row r="3343" spans="1:20" ht="28.8" hidden="1" x14ac:dyDescent="0.3">
      <c r="A3343">
        <v>1098</v>
      </c>
      <c r="B3343" s="3" t="s">
        <v>1098</v>
      </c>
      <c r="C3343" s="3" t="s">
        <v>5207</v>
      </c>
      <c r="D3343">
        <v>25000</v>
      </c>
      <c r="E3343">
        <v>1803</v>
      </c>
      <c r="F3343" t="s">
        <v>8220</v>
      </c>
      <c r="G3343" t="s">
        <v>8223</v>
      </c>
      <c r="H3343" t="s">
        <v>8245</v>
      </c>
      <c r="I3343">
        <v>1397413095</v>
      </c>
      <c r="J3343">
        <v>1394821095</v>
      </c>
      <c r="K3343" t="b">
        <v>0</v>
      </c>
      <c r="L3343">
        <v>22</v>
      </c>
      <c r="M3343" t="b">
        <v>0</v>
      </c>
      <c r="N3343" t="s">
        <v>8281</v>
      </c>
      <c r="O3343" s="5">
        <f>((E3343/D3343) *100)</f>
        <v>7.2120000000000006</v>
      </c>
      <c r="P3343" s="6">
        <f>IF(L3343 = 0, 0, E3343/L3343)</f>
        <v>81.954545454545453</v>
      </c>
      <c r="Q3343" t="str">
        <f>MID(N3343,1,FIND("/",N3343,1)-1)</f>
        <v>games</v>
      </c>
      <c r="R3343" t="str">
        <f>MID(N3343,FIND("/",N3343,1)+1,LEN(N3343))</f>
        <v>video games</v>
      </c>
      <c r="S3343" s="10">
        <f>(((J3343/60)/60)/24)+DATE(1970,1,1)+(-5/24)</f>
        <v>41712.554340277777</v>
      </c>
      <c r="T3343" s="10">
        <f>(((I3343/60)/60)/24)+DATE(1970,1,1)+(-5/24)</f>
        <v>41742.554340277777</v>
      </c>
    </row>
    <row r="3344" spans="1:20" ht="43.2" hidden="1" x14ac:dyDescent="0.3">
      <c r="A3344">
        <v>2033</v>
      </c>
      <c r="B3344" s="3" t="s">
        <v>2033</v>
      </c>
      <c r="C3344" s="3" t="s">
        <v>6142</v>
      </c>
      <c r="D3344">
        <v>25000</v>
      </c>
      <c r="E3344">
        <v>44669</v>
      </c>
      <c r="F3344" t="s">
        <v>8218</v>
      </c>
      <c r="G3344" t="s">
        <v>8223</v>
      </c>
      <c r="H3344" t="s">
        <v>8245</v>
      </c>
      <c r="I3344">
        <v>1398477518</v>
      </c>
      <c r="J3344">
        <v>1395885518</v>
      </c>
      <c r="K3344" t="b">
        <v>1</v>
      </c>
      <c r="L3344">
        <v>158</v>
      </c>
      <c r="M3344" t="b">
        <v>1</v>
      </c>
      <c r="N3344" t="s">
        <v>8294</v>
      </c>
      <c r="O3344" s="5">
        <f>((E3344/D3344) *100)</f>
        <v>178.67599999999999</v>
      </c>
      <c r="P3344" s="6">
        <f>IF(L3344 = 0, 0, E3344/L3344)</f>
        <v>282.71518987341773</v>
      </c>
      <c r="Q3344" t="str">
        <f>MID(N3344,1,FIND("/",N3344,1)-1)</f>
        <v>technology</v>
      </c>
      <c r="R3344" t="str">
        <f>MID(N3344,FIND("/",N3344,1)+1,LEN(N3344))</f>
        <v>hardware</v>
      </c>
      <c r="S3344" s="10">
        <f>(((J3344/60)/60)/24)+DATE(1970,1,1)+(-5/24)</f>
        <v>41724.874050925922</v>
      </c>
      <c r="T3344" s="10">
        <f>(((I3344/60)/60)/24)+DATE(1970,1,1)+(-5/24)</f>
        <v>41754.874050925922</v>
      </c>
    </row>
    <row r="3345" spans="1:20" ht="57.6" hidden="1" x14ac:dyDescent="0.3">
      <c r="A3345">
        <v>39</v>
      </c>
      <c r="B3345" s="3" t="s">
        <v>41</v>
      </c>
      <c r="C3345" s="3" t="s">
        <v>4149</v>
      </c>
      <c r="D3345">
        <v>25000</v>
      </c>
      <c r="E3345">
        <v>32745</v>
      </c>
      <c r="F3345" t="s">
        <v>8218</v>
      </c>
      <c r="G3345" t="s">
        <v>8224</v>
      </c>
      <c r="H3345" t="s">
        <v>8246</v>
      </c>
      <c r="I3345">
        <v>1401058740</v>
      </c>
      <c r="J3345">
        <v>1398388068</v>
      </c>
      <c r="K3345" t="b">
        <v>0</v>
      </c>
      <c r="L3345">
        <v>217</v>
      </c>
      <c r="M3345" t="b">
        <v>1</v>
      </c>
      <c r="N3345" t="s">
        <v>8264</v>
      </c>
      <c r="O3345" s="5">
        <f>((E3345/D3345) *100)</f>
        <v>130.98000000000002</v>
      </c>
      <c r="P3345" s="6">
        <f>IF(L3345 = 0, 0, E3345/L3345)</f>
        <v>150.89861751152074</v>
      </c>
      <c r="Q3345" t="str">
        <f>MID(N3345,1,FIND("/",N3345,1)-1)</f>
        <v>film &amp; video</v>
      </c>
      <c r="R3345" t="str">
        <f>MID(N3345,FIND("/",N3345,1)+1,LEN(N3345))</f>
        <v>television</v>
      </c>
      <c r="S3345" s="10">
        <f>(((J3345/60)/60)/24)+DATE(1970,1,1)+(-5/24)</f>
        <v>41753.838749999995</v>
      </c>
      <c r="T3345" s="10">
        <f>(((I3345/60)/60)/24)+DATE(1970,1,1)+(-5/24)</f>
        <v>41784.749305555553</v>
      </c>
    </row>
    <row r="3346" spans="1:20" ht="43.2" hidden="1" x14ac:dyDescent="0.3">
      <c r="A3346">
        <v>2335</v>
      </c>
      <c r="B3346" s="3" t="s">
        <v>2335</v>
      </c>
      <c r="C3346" s="3" t="s">
        <v>6444</v>
      </c>
      <c r="D3346">
        <v>25000</v>
      </c>
      <c r="E3346">
        <v>25568</v>
      </c>
      <c r="F3346" t="s">
        <v>8218</v>
      </c>
      <c r="G3346" t="s">
        <v>8223</v>
      </c>
      <c r="H3346" t="s">
        <v>8245</v>
      </c>
      <c r="I3346">
        <v>1402494243</v>
      </c>
      <c r="J3346">
        <v>1399902243</v>
      </c>
      <c r="K3346" t="b">
        <v>1</v>
      </c>
      <c r="L3346">
        <v>221</v>
      </c>
      <c r="M3346" t="b">
        <v>1</v>
      </c>
      <c r="N3346" t="s">
        <v>8297</v>
      </c>
      <c r="O3346" s="5">
        <f>((E3346/D3346) *100)</f>
        <v>102.27200000000001</v>
      </c>
      <c r="P3346" s="6">
        <f>IF(L3346 = 0, 0, E3346/L3346)</f>
        <v>115.69230769230769</v>
      </c>
      <c r="Q3346" t="str">
        <f>MID(N3346,1,FIND("/",N3346,1)-1)</f>
        <v>food</v>
      </c>
      <c r="R3346" t="str">
        <f>MID(N3346,FIND("/",N3346,1)+1,LEN(N3346))</f>
        <v>small batch</v>
      </c>
      <c r="S3346" s="10">
        <f>(((J3346/60)/60)/24)+DATE(1970,1,1)+(-5/24)</f>
        <v>41771.363923611112</v>
      </c>
      <c r="T3346" s="10">
        <f>(((I3346/60)/60)/24)+DATE(1970,1,1)+(-5/24)</f>
        <v>41801.363923611112</v>
      </c>
    </row>
    <row r="3347" spans="1:20" ht="57.6" hidden="1" x14ac:dyDescent="0.3">
      <c r="A3347">
        <v>3954</v>
      </c>
      <c r="B3347" s="3" t="s">
        <v>3950</v>
      </c>
      <c r="C3347" s="3" t="s">
        <v>8060</v>
      </c>
      <c r="D3347">
        <v>25000</v>
      </c>
      <c r="E3347">
        <v>0</v>
      </c>
      <c r="F3347" t="s">
        <v>8220</v>
      </c>
      <c r="G3347" t="s">
        <v>8228</v>
      </c>
      <c r="H3347" t="s">
        <v>8250</v>
      </c>
      <c r="I3347">
        <v>1405352264</v>
      </c>
      <c r="J3347">
        <v>1400168264</v>
      </c>
      <c r="K3347" t="b">
        <v>0</v>
      </c>
      <c r="L3347">
        <v>0</v>
      </c>
      <c r="M3347" t="b">
        <v>0</v>
      </c>
      <c r="N3347" t="s">
        <v>8270</v>
      </c>
      <c r="O3347" s="5">
        <f>((E3347/D3347) *100)</f>
        <v>0</v>
      </c>
      <c r="P3347" s="6">
        <f>IF(L3347 = 0, 0, E3347/L3347)</f>
        <v>0</v>
      </c>
      <c r="Q3347" t="str">
        <f>MID(N3347,1,FIND("/",N3347,1)-1)</f>
        <v>theater</v>
      </c>
      <c r="R3347" t="str">
        <f>MID(N3347,FIND("/",N3347,1)+1,LEN(N3347))</f>
        <v>plays</v>
      </c>
      <c r="S3347" s="10">
        <f>(((J3347/60)/60)/24)+DATE(1970,1,1)+(-5/24)</f>
        <v>41774.442870370367</v>
      </c>
      <c r="T3347" s="10">
        <f>(((I3347/60)/60)/24)+DATE(1970,1,1)+(-5/24)</f>
        <v>41834.442870370367</v>
      </c>
    </row>
    <row r="3348" spans="1:20" ht="43.2" hidden="1" x14ac:dyDescent="0.3">
      <c r="A3348">
        <v>2060</v>
      </c>
      <c r="B3348" s="3" t="s">
        <v>2060</v>
      </c>
      <c r="C3348" s="3" t="s">
        <v>6169</v>
      </c>
      <c r="D3348">
        <v>25000</v>
      </c>
      <c r="E3348">
        <v>49100</v>
      </c>
      <c r="F3348" t="s">
        <v>8218</v>
      </c>
      <c r="G3348" t="s">
        <v>8223</v>
      </c>
      <c r="H3348" t="s">
        <v>8245</v>
      </c>
      <c r="I3348">
        <v>1406129150</v>
      </c>
      <c r="J3348">
        <v>1400945150</v>
      </c>
      <c r="K3348" t="b">
        <v>0</v>
      </c>
      <c r="L3348">
        <v>1364</v>
      </c>
      <c r="M3348" t="b">
        <v>1</v>
      </c>
      <c r="N3348" t="s">
        <v>8294</v>
      </c>
      <c r="O3348" s="5">
        <f>((E3348/D3348) *100)</f>
        <v>196.4</v>
      </c>
      <c r="P3348" s="6">
        <f>IF(L3348 = 0, 0, E3348/L3348)</f>
        <v>35.997067448680355</v>
      </c>
      <c r="Q3348" t="str">
        <f>MID(N3348,1,FIND("/",N3348,1)-1)</f>
        <v>technology</v>
      </c>
      <c r="R3348" t="str">
        <f>MID(N3348,FIND("/",N3348,1)+1,LEN(N3348))</f>
        <v>hardware</v>
      </c>
      <c r="S3348" s="10">
        <f>(((J3348/60)/60)/24)+DATE(1970,1,1)+(-5/24)</f>
        <v>41783.434606481482</v>
      </c>
      <c r="T3348" s="10">
        <f>(((I3348/60)/60)/24)+DATE(1970,1,1)+(-5/24)</f>
        <v>41843.434606481482</v>
      </c>
    </row>
    <row r="3349" spans="1:20" ht="43.2" hidden="1" x14ac:dyDescent="0.3">
      <c r="A3349">
        <v>2329</v>
      </c>
      <c r="B3349" s="3" t="s">
        <v>2329</v>
      </c>
      <c r="C3349" s="3" t="s">
        <v>6438</v>
      </c>
      <c r="D3349">
        <v>25000</v>
      </c>
      <c r="E3349">
        <v>26480</v>
      </c>
      <c r="F3349" t="s">
        <v>8218</v>
      </c>
      <c r="G3349" t="s">
        <v>8223</v>
      </c>
      <c r="H3349" t="s">
        <v>8245</v>
      </c>
      <c r="I3349">
        <v>1405609146</v>
      </c>
      <c r="J3349">
        <v>1403017146</v>
      </c>
      <c r="K3349" t="b">
        <v>1</v>
      </c>
      <c r="L3349">
        <v>125</v>
      </c>
      <c r="M3349" t="b">
        <v>1</v>
      </c>
      <c r="N3349" t="s">
        <v>8297</v>
      </c>
      <c r="O3349" s="5">
        <f>((E3349/D3349) *100)</f>
        <v>105.91999999999999</v>
      </c>
      <c r="P3349" s="6">
        <f>IF(L3349 = 0, 0, E3349/L3349)</f>
        <v>211.84</v>
      </c>
      <c r="Q3349" t="str">
        <f>MID(N3349,1,FIND("/",N3349,1)-1)</f>
        <v>food</v>
      </c>
      <c r="R3349" t="str">
        <f>MID(N3349,FIND("/",N3349,1)+1,LEN(N3349))</f>
        <v>small batch</v>
      </c>
      <c r="S3349" s="10">
        <f>(((J3349/60)/60)/24)+DATE(1970,1,1)+(-5/24)</f>
        <v>41807.416041666664</v>
      </c>
      <c r="T3349" s="10">
        <f>(((I3349/60)/60)/24)+DATE(1970,1,1)+(-5/24)</f>
        <v>41837.416041666664</v>
      </c>
    </row>
    <row r="3350" spans="1:20" ht="43.2" hidden="1" x14ac:dyDescent="0.3">
      <c r="A3350">
        <v>3065</v>
      </c>
      <c r="B3350" s="3" t="s">
        <v>3064</v>
      </c>
      <c r="C3350" s="3" t="s">
        <v>7174</v>
      </c>
      <c r="D3350">
        <v>25000</v>
      </c>
      <c r="E3350">
        <v>10</v>
      </c>
      <c r="F3350" t="s">
        <v>8220</v>
      </c>
      <c r="G3350" t="s">
        <v>8223</v>
      </c>
      <c r="H3350" t="s">
        <v>8245</v>
      </c>
      <c r="I3350">
        <v>1406683172</v>
      </c>
      <c r="J3350">
        <v>1404523172</v>
      </c>
      <c r="K3350" t="b">
        <v>0</v>
      </c>
      <c r="L3350">
        <v>2</v>
      </c>
      <c r="M3350" t="b">
        <v>0</v>
      </c>
      <c r="N3350" t="s">
        <v>8302</v>
      </c>
      <c r="O3350" s="5">
        <f>((E3350/D3350) *100)</f>
        <v>0.04</v>
      </c>
      <c r="P3350" s="6">
        <f>IF(L3350 = 0, 0, E3350/L3350)</f>
        <v>5</v>
      </c>
      <c r="Q3350" t="str">
        <f>MID(N3350,1,FIND("/",N3350,1)-1)</f>
        <v>theater</v>
      </c>
      <c r="R3350" t="str">
        <f>MID(N3350,FIND("/",N3350,1)+1,LEN(N3350))</f>
        <v>spaces</v>
      </c>
      <c r="S3350" s="10">
        <f>(((J3350/60)/60)/24)+DATE(1970,1,1)+(-5/24)</f>
        <v>41824.846898148149</v>
      </c>
      <c r="T3350" s="10">
        <f>(((I3350/60)/60)/24)+DATE(1970,1,1)+(-5/24)</f>
        <v>41849.846898148149</v>
      </c>
    </row>
    <row r="3351" spans="1:20" ht="43.2" hidden="1" x14ac:dyDescent="0.3">
      <c r="A3351">
        <v>1918</v>
      </c>
      <c r="B3351" s="3" t="s">
        <v>1918</v>
      </c>
      <c r="C3351" s="3" t="s">
        <v>6027</v>
      </c>
      <c r="D3351">
        <v>25000</v>
      </c>
      <c r="E3351">
        <v>260</v>
      </c>
      <c r="F3351" t="s">
        <v>8220</v>
      </c>
      <c r="G3351" t="s">
        <v>8223</v>
      </c>
      <c r="H3351" t="s">
        <v>8245</v>
      </c>
      <c r="I3351">
        <v>1407869851</v>
      </c>
      <c r="J3351">
        <v>1404845851</v>
      </c>
      <c r="K3351" t="b">
        <v>0</v>
      </c>
      <c r="L3351">
        <v>9</v>
      </c>
      <c r="M3351" t="b">
        <v>0</v>
      </c>
      <c r="N3351" t="s">
        <v>8293</v>
      </c>
      <c r="O3351" s="5">
        <f>((E3351/D3351) *100)</f>
        <v>1.04</v>
      </c>
      <c r="P3351" s="6">
        <f>IF(L3351 = 0, 0, E3351/L3351)</f>
        <v>28.888888888888889</v>
      </c>
      <c r="Q3351" t="str">
        <f>MID(N3351,1,FIND("/",N3351,1)-1)</f>
        <v>technology</v>
      </c>
      <c r="R3351" t="str">
        <f>MID(N3351,FIND("/",N3351,1)+1,LEN(N3351))</f>
        <v>gadgets</v>
      </c>
      <c r="S3351" s="10">
        <f>(((J3351/60)/60)/24)+DATE(1970,1,1)+(-5/24)</f>
        <v>41828.581608796296</v>
      </c>
      <c r="T3351" s="10">
        <f>(((I3351/60)/60)/24)+DATE(1970,1,1)+(-5/24)</f>
        <v>41863.581608796296</v>
      </c>
    </row>
    <row r="3352" spans="1:20" ht="43.2" hidden="1" x14ac:dyDescent="0.3">
      <c r="A3352">
        <v>1155</v>
      </c>
      <c r="B3352" s="3" t="s">
        <v>1155</v>
      </c>
      <c r="C3352" s="3" t="s">
        <v>5264</v>
      </c>
      <c r="D3352">
        <v>25000</v>
      </c>
      <c r="E3352">
        <v>188</v>
      </c>
      <c r="F3352" t="s">
        <v>8220</v>
      </c>
      <c r="G3352" t="s">
        <v>8223</v>
      </c>
      <c r="H3352" t="s">
        <v>8245</v>
      </c>
      <c r="I3352">
        <v>1408040408</v>
      </c>
      <c r="J3352">
        <v>1405448408</v>
      </c>
      <c r="K3352" t="b">
        <v>0</v>
      </c>
      <c r="L3352">
        <v>8</v>
      </c>
      <c r="M3352" t="b">
        <v>0</v>
      </c>
      <c r="N3352" t="s">
        <v>8283</v>
      </c>
      <c r="O3352" s="5">
        <f>((E3352/D3352) *100)</f>
        <v>0.752</v>
      </c>
      <c r="P3352" s="6">
        <f>IF(L3352 = 0, 0, E3352/L3352)</f>
        <v>23.5</v>
      </c>
      <c r="Q3352" t="str">
        <f>MID(N3352,1,FIND("/",N3352,1)-1)</f>
        <v>food</v>
      </c>
      <c r="R3352" t="str">
        <f>MID(N3352,FIND("/",N3352,1)+1,LEN(N3352))</f>
        <v>food trucks</v>
      </c>
      <c r="S3352" s="10">
        <f>(((J3352/60)/60)/24)+DATE(1970,1,1)+(-5/24)</f>
        <v>41835.555648148147</v>
      </c>
      <c r="T3352" s="10">
        <f>(((I3352/60)/60)/24)+DATE(1970,1,1)+(-5/24)</f>
        <v>41865.555648148147</v>
      </c>
    </row>
    <row r="3353" spans="1:20" ht="43.2" hidden="1" x14ac:dyDescent="0.3">
      <c r="A3353">
        <v>3056</v>
      </c>
      <c r="B3353" s="3" t="s">
        <v>3055</v>
      </c>
      <c r="C3353" s="3" t="s">
        <v>7165</v>
      </c>
      <c r="D3353">
        <v>25000</v>
      </c>
      <c r="E3353">
        <v>0</v>
      </c>
      <c r="F3353" t="s">
        <v>8220</v>
      </c>
      <c r="G3353" t="s">
        <v>8223</v>
      </c>
      <c r="H3353" t="s">
        <v>8245</v>
      </c>
      <c r="I3353">
        <v>1412003784</v>
      </c>
      <c r="J3353">
        <v>1406819784</v>
      </c>
      <c r="K3353" t="b">
        <v>0</v>
      </c>
      <c r="L3353">
        <v>0</v>
      </c>
      <c r="M3353" t="b">
        <v>0</v>
      </c>
      <c r="N3353" t="s">
        <v>8302</v>
      </c>
      <c r="O3353" s="5">
        <f>((E3353/D3353) *100)</f>
        <v>0</v>
      </c>
      <c r="P3353" s="6">
        <f>IF(L3353 = 0, 0, E3353/L3353)</f>
        <v>0</v>
      </c>
      <c r="Q3353" t="str">
        <f>MID(N3353,1,FIND("/",N3353,1)-1)</f>
        <v>theater</v>
      </c>
      <c r="R3353" t="str">
        <f>MID(N3353,FIND("/",N3353,1)+1,LEN(N3353))</f>
        <v>spaces</v>
      </c>
      <c r="S3353" s="10">
        <f>(((J3353/60)/60)/24)+DATE(1970,1,1)+(-5/24)</f>
        <v>41851.428055555552</v>
      </c>
      <c r="T3353" s="10">
        <f>(((I3353/60)/60)/24)+DATE(1970,1,1)+(-5/24)</f>
        <v>41911.428055555552</v>
      </c>
    </row>
    <row r="3354" spans="1:20" ht="43.2" hidden="1" x14ac:dyDescent="0.3">
      <c r="A3354">
        <v>990</v>
      </c>
      <c r="B3354" s="3" t="s">
        <v>990</v>
      </c>
      <c r="C3354" s="3" t="s">
        <v>5099</v>
      </c>
      <c r="D3354">
        <v>25000</v>
      </c>
      <c r="E3354">
        <v>26</v>
      </c>
      <c r="F3354" t="s">
        <v>8220</v>
      </c>
      <c r="G3354" t="s">
        <v>8223</v>
      </c>
      <c r="H3354" t="s">
        <v>8245</v>
      </c>
      <c r="I3354">
        <v>1409770164</v>
      </c>
      <c r="J3354">
        <v>1407178164</v>
      </c>
      <c r="K3354" t="b">
        <v>0</v>
      </c>
      <c r="L3354">
        <v>2</v>
      </c>
      <c r="M3354" t="b">
        <v>0</v>
      </c>
      <c r="N3354" t="s">
        <v>8272</v>
      </c>
      <c r="O3354" s="5">
        <f>((E3354/D3354) *100)</f>
        <v>0.104</v>
      </c>
      <c r="P3354" s="6">
        <f>IF(L3354 = 0, 0, E3354/L3354)</f>
        <v>13</v>
      </c>
      <c r="Q3354" t="str">
        <f>MID(N3354,1,FIND("/",N3354,1)-1)</f>
        <v>technology</v>
      </c>
      <c r="R3354" t="str">
        <f>MID(N3354,FIND("/",N3354,1)+1,LEN(N3354))</f>
        <v>wearables</v>
      </c>
      <c r="S3354" s="10">
        <f>(((J3354/60)/60)/24)+DATE(1970,1,1)+(-5/24)</f>
        <v>41855.575972222221</v>
      </c>
      <c r="T3354" s="10">
        <f>(((I3354/60)/60)/24)+DATE(1970,1,1)+(-5/24)</f>
        <v>41885.575972222221</v>
      </c>
    </row>
    <row r="3355" spans="1:20" ht="57.6" hidden="1" x14ac:dyDescent="0.3">
      <c r="A3355">
        <v>1905</v>
      </c>
      <c r="B3355" s="3" t="s">
        <v>1905</v>
      </c>
      <c r="C3355" s="3" t="s">
        <v>6014</v>
      </c>
      <c r="D3355">
        <v>25000</v>
      </c>
      <c r="E3355">
        <v>42</v>
      </c>
      <c r="F3355" t="s">
        <v>8220</v>
      </c>
      <c r="G3355" t="s">
        <v>8223</v>
      </c>
      <c r="H3355" t="s">
        <v>8245</v>
      </c>
      <c r="I3355">
        <v>1410127994</v>
      </c>
      <c r="J3355">
        <v>1407535994</v>
      </c>
      <c r="K3355" t="b">
        <v>0</v>
      </c>
      <c r="L3355">
        <v>4</v>
      </c>
      <c r="M3355" t="b">
        <v>0</v>
      </c>
      <c r="N3355" t="s">
        <v>8293</v>
      </c>
      <c r="O3355" s="5">
        <f>((E3355/D3355) *100)</f>
        <v>0.16800000000000001</v>
      </c>
      <c r="P3355" s="6">
        <f>IF(L3355 = 0, 0, E3355/L3355)</f>
        <v>10.5</v>
      </c>
      <c r="Q3355" t="str">
        <f>MID(N3355,1,FIND("/",N3355,1)-1)</f>
        <v>technology</v>
      </c>
      <c r="R3355" t="str">
        <f>MID(N3355,FIND("/",N3355,1)+1,LEN(N3355))</f>
        <v>gadgets</v>
      </c>
      <c r="S3355" s="10">
        <f>(((J3355/60)/60)/24)+DATE(1970,1,1)+(-5/24)</f>
        <v>41859.717523148145</v>
      </c>
      <c r="T3355" s="10">
        <f>(((I3355/60)/60)/24)+DATE(1970,1,1)+(-5/24)</f>
        <v>41889.717523148145</v>
      </c>
    </row>
    <row r="3356" spans="1:20" ht="43.2" hidden="1" x14ac:dyDescent="0.3">
      <c r="A3356">
        <v>1147</v>
      </c>
      <c r="B3356" s="3" t="s">
        <v>1147</v>
      </c>
      <c r="C3356" s="3" t="s">
        <v>5256</v>
      </c>
      <c r="D3356">
        <v>25000</v>
      </c>
      <c r="E3356">
        <v>0</v>
      </c>
      <c r="F3356" t="s">
        <v>8220</v>
      </c>
      <c r="G3356" t="s">
        <v>8228</v>
      </c>
      <c r="H3356" t="s">
        <v>8250</v>
      </c>
      <c r="I3356">
        <v>1413760783</v>
      </c>
      <c r="J3356">
        <v>1408576783</v>
      </c>
      <c r="K3356" t="b">
        <v>0</v>
      </c>
      <c r="L3356">
        <v>0</v>
      </c>
      <c r="M3356" t="b">
        <v>0</v>
      </c>
      <c r="N3356" t="s">
        <v>8283</v>
      </c>
      <c r="O3356" s="5">
        <f>((E3356/D3356) *100)</f>
        <v>0</v>
      </c>
      <c r="P3356" s="6">
        <f>IF(L3356 = 0, 0, E3356/L3356)</f>
        <v>0</v>
      </c>
      <c r="Q3356" t="str">
        <f>MID(N3356,1,FIND("/",N3356,1)-1)</f>
        <v>food</v>
      </c>
      <c r="R3356" t="str">
        <f>MID(N3356,FIND("/",N3356,1)+1,LEN(N3356))</f>
        <v>food trucks</v>
      </c>
      <c r="S3356" s="10">
        <f>(((J3356/60)/60)/24)+DATE(1970,1,1)+(-5/24)</f>
        <v>41871.763692129629</v>
      </c>
      <c r="T3356" s="10">
        <f>(((I3356/60)/60)/24)+DATE(1970,1,1)+(-5/24)</f>
        <v>41931.763692129629</v>
      </c>
    </row>
    <row r="3357" spans="1:20" ht="43.2" hidden="1" x14ac:dyDescent="0.3">
      <c r="A3357">
        <v>198</v>
      </c>
      <c r="B3357" s="3" t="s">
        <v>199</v>
      </c>
      <c r="C3357" s="3" t="s">
        <v>4307</v>
      </c>
      <c r="D3357">
        <v>25000</v>
      </c>
      <c r="E3357">
        <v>279</v>
      </c>
      <c r="F3357" t="s">
        <v>8220</v>
      </c>
      <c r="G3357" t="s">
        <v>8223</v>
      </c>
      <c r="H3357" t="s">
        <v>8245</v>
      </c>
      <c r="I3357">
        <v>1412500322</v>
      </c>
      <c r="J3357">
        <v>1409908322</v>
      </c>
      <c r="K3357" t="b">
        <v>0</v>
      </c>
      <c r="L3357">
        <v>6</v>
      </c>
      <c r="M3357" t="b">
        <v>0</v>
      </c>
      <c r="N3357" t="s">
        <v>8267</v>
      </c>
      <c r="O3357" s="5">
        <f>((E3357/D3357) *100)</f>
        <v>1.1159999999999999</v>
      </c>
      <c r="P3357" s="6">
        <f>IF(L3357 = 0, 0, E3357/L3357)</f>
        <v>46.5</v>
      </c>
      <c r="Q3357" t="str">
        <f>MID(N3357,1,FIND("/",N3357,1)-1)</f>
        <v>film &amp; video</v>
      </c>
      <c r="R3357" t="str">
        <f>MID(N3357,FIND("/",N3357,1)+1,LEN(N3357))</f>
        <v>drama</v>
      </c>
      <c r="S3357" s="10">
        <f>(((J3357/60)/60)/24)+DATE(1970,1,1)+(-5/24)</f>
        <v>41887.175023148149</v>
      </c>
      <c r="T3357" s="10">
        <f>(((I3357/60)/60)/24)+DATE(1970,1,1)+(-5/24)</f>
        <v>41917.175023148149</v>
      </c>
    </row>
    <row r="3358" spans="1:20" ht="43.2" hidden="1" x14ac:dyDescent="0.3">
      <c r="A3358">
        <v>889</v>
      </c>
      <c r="B3358" s="3" t="s">
        <v>889</v>
      </c>
      <c r="C3358" s="3" t="s">
        <v>4998</v>
      </c>
      <c r="D3358">
        <v>25000</v>
      </c>
      <c r="E3358">
        <v>2360.3200000000002</v>
      </c>
      <c r="F3358" t="s">
        <v>8220</v>
      </c>
      <c r="G3358" t="s">
        <v>8223</v>
      </c>
      <c r="H3358" t="s">
        <v>8245</v>
      </c>
      <c r="I3358">
        <v>1412534943</v>
      </c>
      <c r="J3358">
        <v>1409942943</v>
      </c>
      <c r="K3358" t="b">
        <v>0</v>
      </c>
      <c r="L3358">
        <v>32</v>
      </c>
      <c r="M3358" t="b">
        <v>0</v>
      </c>
      <c r="N3358" t="s">
        <v>8278</v>
      </c>
      <c r="O3358" s="5">
        <f>((E3358/D3358) *100)</f>
        <v>9.4412800000000008</v>
      </c>
      <c r="P3358" s="6">
        <f>IF(L3358 = 0, 0, E3358/L3358)</f>
        <v>73.760000000000005</v>
      </c>
      <c r="Q3358" t="str">
        <f>MID(N3358,1,FIND("/",N3358,1)-1)</f>
        <v>music</v>
      </c>
      <c r="R3358" t="str">
        <f>MID(N3358,FIND("/",N3358,1)+1,LEN(N3358))</f>
        <v>indie rock</v>
      </c>
      <c r="S3358" s="10">
        <f>(((J3358/60)/60)/24)+DATE(1970,1,1)+(-5/24)</f>
        <v>41887.575729166667</v>
      </c>
      <c r="T3358" s="10">
        <f>(((I3358/60)/60)/24)+DATE(1970,1,1)+(-5/24)</f>
        <v>41917.575729166667</v>
      </c>
    </row>
    <row r="3359" spans="1:20" ht="43.2" hidden="1" x14ac:dyDescent="0.3">
      <c r="A3359">
        <v>644</v>
      </c>
      <c r="B3359" s="3" t="s">
        <v>644</v>
      </c>
      <c r="C3359" s="3" t="s">
        <v>4753</v>
      </c>
      <c r="D3359">
        <v>25000</v>
      </c>
      <c r="E3359">
        <v>75029.48</v>
      </c>
      <c r="F3359" t="s">
        <v>8218</v>
      </c>
      <c r="G3359" t="s">
        <v>8223</v>
      </c>
      <c r="H3359" t="s">
        <v>8245</v>
      </c>
      <c r="I3359">
        <v>1414544400</v>
      </c>
      <c r="J3359">
        <v>1410883139</v>
      </c>
      <c r="K3359" t="b">
        <v>0</v>
      </c>
      <c r="L3359">
        <v>1021</v>
      </c>
      <c r="M3359" t="b">
        <v>1</v>
      </c>
      <c r="N3359" t="s">
        <v>8272</v>
      </c>
      <c r="O3359" s="5">
        <f>((E3359/D3359) *100)</f>
        <v>300.11791999999997</v>
      </c>
      <c r="P3359" s="6">
        <f>IF(L3359 = 0, 0, E3359/L3359)</f>
        <v>73.486268364348675</v>
      </c>
      <c r="Q3359" t="str">
        <f>MID(N3359,1,FIND("/",N3359,1)-1)</f>
        <v>technology</v>
      </c>
      <c r="R3359" t="str">
        <f>MID(N3359,FIND("/",N3359,1)+1,LEN(N3359))</f>
        <v>wearables</v>
      </c>
      <c r="S3359" s="10">
        <f>(((J3359/60)/60)/24)+DATE(1970,1,1)+(-5/24)</f>
        <v>41898.457627314812</v>
      </c>
      <c r="T3359" s="10">
        <f>(((I3359/60)/60)/24)+DATE(1970,1,1)+(-5/24)</f>
        <v>41940.833333333328</v>
      </c>
    </row>
    <row r="3360" spans="1:20" ht="28.8" hidden="1" x14ac:dyDescent="0.3">
      <c r="A3360">
        <v>2424</v>
      </c>
      <c r="B3360" s="3" t="s">
        <v>2424</v>
      </c>
      <c r="C3360" s="3" t="s">
        <v>6533</v>
      </c>
      <c r="D3360">
        <v>25000</v>
      </c>
      <c r="E3360">
        <v>310</v>
      </c>
      <c r="F3360" t="s">
        <v>8220</v>
      </c>
      <c r="G3360" t="s">
        <v>8223</v>
      </c>
      <c r="H3360" t="s">
        <v>8245</v>
      </c>
      <c r="I3360">
        <v>1414445108</v>
      </c>
      <c r="J3360">
        <v>1411853108</v>
      </c>
      <c r="K3360" t="b">
        <v>0</v>
      </c>
      <c r="L3360">
        <v>9</v>
      </c>
      <c r="M3360" t="b">
        <v>0</v>
      </c>
      <c r="N3360" t="s">
        <v>8283</v>
      </c>
      <c r="O3360" s="5">
        <f>((E3360/D3360) *100)</f>
        <v>1.24</v>
      </c>
      <c r="P3360" s="6">
        <f>IF(L3360 = 0, 0, E3360/L3360)</f>
        <v>34.444444444444443</v>
      </c>
      <c r="Q3360" t="str">
        <f>MID(N3360,1,FIND("/",N3360,1)-1)</f>
        <v>food</v>
      </c>
      <c r="R3360" t="str">
        <f>MID(N3360,FIND("/",N3360,1)+1,LEN(N3360))</f>
        <v>food trucks</v>
      </c>
      <c r="S3360" s="10">
        <f>(((J3360/60)/60)/24)+DATE(1970,1,1)+(-5/24)</f>
        <v>41909.684120370366</v>
      </c>
      <c r="T3360" s="10">
        <f>(((I3360/60)/60)/24)+DATE(1970,1,1)+(-5/24)</f>
        <v>41939.684120370366</v>
      </c>
    </row>
    <row r="3361" spans="1:20" ht="57.6" hidden="1" x14ac:dyDescent="0.3">
      <c r="A3361">
        <v>3250</v>
      </c>
      <c r="B3361" s="3" t="s">
        <v>3249</v>
      </c>
      <c r="C3361" s="3" t="s">
        <v>7359</v>
      </c>
      <c r="D3361">
        <v>25000</v>
      </c>
      <c r="E3361">
        <v>25388</v>
      </c>
      <c r="F3361" t="s">
        <v>8218</v>
      </c>
      <c r="G3361" t="s">
        <v>8223</v>
      </c>
      <c r="H3361" t="s">
        <v>8245</v>
      </c>
      <c r="I3361">
        <v>1415213324</v>
      </c>
      <c r="J3361">
        <v>1412617724</v>
      </c>
      <c r="K3361" t="b">
        <v>1</v>
      </c>
      <c r="L3361">
        <v>213</v>
      </c>
      <c r="M3361" t="b">
        <v>1</v>
      </c>
      <c r="N3361" t="s">
        <v>8270</v>
      </c>
      <c r="O3361" s="5">
        <f>((E3361/D3361) *100)</f>
        <v>101.55199999999999</v>
      </c>
      <c r="P3361" s="6">
        <f>IF(L3361 = 0, 0, E3361/L3361)</f>
        <v>119.1924882629108</v>
      </c>
      <c r="Q3361" t="str">
        <f>MID(N3361,1,FIND("/",N3361,1)-1)</f>
        <v>theater</v>
      </c>
      <c r="R3361" t="str">
        <f>MID(N3361,FIND("/",N3361,1)+1,LEN(N3361))</f>
        <v>plays</v>
      </c>
      <c r="S3361" s="10">
        <f>(((J3361/60)/60)/24)+DATE(1970,1,1)+(-5/24)</f>
        <v>41918.533842592587</v>
      </c>
      <c r="T3361" s="10">
        <f>(((I3361/60)/60)/24)+DATE(1970,1,1)+(-5/24)</f>
        <v>41948.575509259259</v>
      </c>
    </row>
    <row r="3362" spans="1:20" ht="43.2" hidden="1" x14ac:dyDescent="0.3">
      <c r="A3362">
        <v>3014</v>
      </c>
      <c r="B3362" s="3" t="s">
        <v>3013</v>
      </c>
      <c r="C3362" s="3" t="s">
        <v>7123</v>
      </c>
      <c r="D3362">
        <v>25000</v>
      </c>
      <c r="E3362">
        <v>28276</v>
      </c>
      <c r="F3362" t="s">
        <v>8218</v>
      </c>
      <c r="G3362" t="s">
        <v>8223</v>
      </c>
      <c r="H3362" t="s">
        <v>8245</v>
      </c>
      <c r="I3362">
        <v>1415163600</v>
      </c>
      <c r="J3362">
        <v>1412737080</v>
      </c>
      <c r="K3362" t="b">
        <v>0</v>
      </c>
      <c r="L3362">
        <v>557</v>
      </c>
      <c r="M3362" t="b">
        <v>1</v>
      </c>
      <c r="N3362" t="s">
        <v>8302</v>
      </c>
      <c r="O3362" s="5">
        <f>((E3362/D3362) *100)</f>
        <v>113.104</v>
      </c>
      <c r="P3362" s="6">
        <f>IF(L3362 = 0, 0, E3362/L3362)</f>
        <v>50.764811490125673</v>
      </c>
      <c r="Q3362" t="str">
        <f>MID(N3362,1,FIND("/",N3362,1)-1)</f>
        <v>theater</v>
      </c>
      <c r="R3362" t="str">
        <f>MID(N3362,FIND("/",N3362,1)+1,LEN(N3362))</f>
        <v>spaces</v>
      </c>
      <c r="S3362" s="10">
        <f>(((J3362/60)/60)/24)+DATE(1970,1,1)+(-5/24)</f>
        <v>41919.915277777778</v>
      </c>
      <c r="T3362" s="10">
        <f>(((I3362/60)/60)/24)+DATE(1970,1,1)+(-5/24)</f>
        <v>41948</v>
      </c>
    </row>
    <row r="3363" spans="1:20" ht="57.6" hidden="1" x14ac:dyDescent="0.3">
      <c r="A3363">
        <v>2675</v>
      </c>
      <c r="B3363" s="3" t="s">
        <v>2674</v>
      </c>
      <c r="C3363" s="3" t="s">
        <v>6784</v>
      </c>
      <c r="D3363">
        <v>25000</v>
      </c>
      <c r="E3363">
        <v>1897</v>
      </c>
      <c r="F3363" t="s">
        <v>8220</v>
      </c>
      <c r="G3363" t="s">
        <v>8223</v>
      </c>
      <c r="H3363" t="s">
        <v>8245</v>
      </c>
      <c r="I3363">
        <v>1415655289</v>
      </c>
      <c r="J3363">
        <v>1413059689</v>
      </c>
      <c r="K3363" t="b">
        <v>1</v>
      </c>
      <c r="L3363">
        <v>29</v>
      </c>
      <c r="M3363" t="b">
        <v>0</v>
      </c>
      <c r="N3363" t="s">
        <v>8301</v>
      </c>
      <c r="O3363" s="5">
        <f>((E3363/D3363) *100)</f>
        <v>7.5880000000000001</v>
      </c>
      <c r="P3363" s="6">
        <f>IF(L3363 = 0, 0, E3363/L3363)</f>
        <v>65.41379310344827</v>
      </c>
      <c r="Q3363" t="str">
        <f>MID(N3363,1,FIND("/",N3363,1)-1)</f>
        <v>technology</v>
      </c>
      <c r="R3363" t="str">
        <f>MID(N3363,FIND("/",N3363,1)+1,LEN(N3363))</f>
        <v>makerspaces</v>
      </c>
      <c r="S3363" s="10">
        <f>(((J3363/60)/60)/24)+DATE(1970,1,1)+(-5/24)</f>
        <v>41923.649178240739</v>
      </c>
      <c r="T3363" s="10">
        <f>(((I3363/60)/60)/24)+DATE(1970,1,1)+(-5/24)</f>
        <v>41953.690844907404</v>
      </c>
    </row>
    <row r="3364" spans="1:20" ht="43.2" hidden="1" x14ac:dyDescent="0.3">
      <c r="A3364">
        <v>553</v>
      </c>
      <c r="B3364" s="3" t="s">
        <v>553</v>
      </c>
      <c r="C3364" s="3" t="s">
        <v>4662</v>
      </c>
      <c r="D3364">
        <v>25000</v>
      </c>
      <c r="E3364">
        <v>123</v>
      </c>
      <c r="F3364" t="s">
        <v>8220</v>
      </c>
      <c r="G3364" t="s">
        <v>8223</v>
      </c>
      <c r="H3364" t="s">
        <v>8245</v>
      </c>
      <c r="I3364">
        <v>1415988991</v>
      </c>
      <c r="J3364">
        <v>1413393391</v>
      </c>
      <c r="K3364" t="b">
        <v>0</v>
      </c>
      <c r="L3364">
        <v>6</v>
      </c>
      <c r="M3364" t="b">
        <v>0</v>
      </c>
      <c r="N3364" t="s">
        <v>8271</v>
      </c>
      <c r="O3364" s="5">
        <f>((E3364/D3364) *100)</f>
        <v>0.49199999999999999</v>
      </c>
      <c r="P3364" s="6">
        <f>IF(L3364 = 0, 0, E3364/L3364)</f>
        <v>20.5</v>
      </c>
      <c r="Q3364" t="str">
        <f>MID(N3364,1,FIND("/",N3364,1)-1)</f>
        <v>technology</v>
      </c>
      <c r="R3364" t="str">
        <f>MID(N3364,FIND("/",N3364,1)+1,LEN(N3364))</f>
        <v>web</v>
      </c>
      <c r="S3364" s="10">
        <f>(((J3364/60)/60)/24)+DATE(1970,1,1)+(-5/24)</f>
        <v>41927.511469907404</v>
      </c>
      <c r="T3364" s="10">
        <f>(((I3364/60)/60)/24)+DATE(1970,1,1)+(-5/24)</f>
        <v>41957.553136574068</v>
      </c>
    </row>
    <row r="3365" spans="1:20" ht="43.2" hidden="1" x14ac:dyDescent="0.3">
      <c r="A3365">
        <v>385</v>
      </c>
      <c r="B3365" s="3" t="s">
        <v>385</v>
      </c>
      <c r="C3365" s="3" t="s">
        <v>4494</v>
      </c>
      <c r="D3365">
        <v>25000</v>
      </c>
      <c r="E3365">
        <v>26495.5</v>
      </c>
      <c r="F3365" t="s">
        <v>8218</v>
      </c>
      <c r="G3365" t="s">
        <v>8223</v>
      </c>
      <c r="H3365" t="s">
        <v>8245</v>
      </c>
      <c r="I3365">
        <v>1416582101</v>
      </c>
      <c r="J3365">
        <v>1413986501</v>
      </c>
      <c r="K3365" t="b">
        <v>0</v>
      </c>
      <c r="L3365">
        <v>237</v>
      </c>
      <c r="M3365" t="b">
        <v>1</v>
      </c>
      <c r="N3365" t="s">
        <v>8268</v>
      </c>
      <c r="O3365" s="5">
        <f>((E3365/D3365) *100)</f>
        <v>105.982</v>
      </c>
      <c r="P3365" s="6">
        <f>IF(L3365 = 0, 0, E3365/L3365)</f>
        <v>111.79535864978902</v>
      </c>
      <c r="Q3365" t="str">
        <f>MID(N3365,1,FIND("/",N3365,1)-1)</f>
        <v>film &amp; video</v>
      </c>
      <c r="R3365" t="str">
        <f>MID(N3365,FIND("/",N3365,1)+1,LEN(N3365))</f>
        <v>documentary</v>
      </c>
      <c r="S3365" s="10">
        <f>(((J3365/60)/60)/24)+DATE(1970,1,1)+(-5/24)</f>
        <v>41934.376168981478</v>
      </c>
      <c r="T3365" s="10">
        <f>(((I3365/60)/60)/24)+DATE(1970,1,1)+(-5/24)</f>
        <v>41964.41783564815</v>
      </c>
    </row>
    <row r="3366" spans="1:20" ht="43.2" hidden="1" x14ac:dyDescent="0.3">
      <c r="A3366">
        <v>2717</v>
      </c>
      <c r="B3366" s="3" t="s">
        <v>2716</v>
      </c>
      <c r="C3366" s="3" t="s">
        <v>6826</v>
      </c>
      <c r="D3366">
        <v>25000</v>
      </c>
      <c r="E3366">
        <v>30026</v>
      </c>
      <c r="F3366" t="s">
        <v>8218</v>
      </c>
      <c r="G3366" t="s">
        <v>8223</v>
      </c>
      <c r="H3366" t="s">
        <v>8245</v>
      </c>
      <c r="I3366">
        <v>1417906649</v>
      </c>
      <c r="J3366">
        <v>1414015049</v>
      </c>
      <c r="K3366" t="b">
        <v>1</v>
      </c>
      <c r="L3366">
        <v>325</v>
      </c>
      <c r="M3366" t="b">
        <v>1</v>
      </c>
      <c r="N3366" t="s">
        <v>8302</v>
      </c>
      <c r="O3366" s="5">
        <f>((E3366/D3366) *100)</f>
        <v>120.10400000000001</v>
      </c>
      <c r="P3366" s="6">
        <f>IF(L3366 = 0, 0, E3366/L3366)</f>
        <v>92.387692307692305</v>
      </c>
      <c r="Q3366" t="str">
        <f>MID(N3366,1,FIND("/",N3366,1)-1)</f>
        <v>theater</v>
      </c>
      <c r="R3366" t="str">
        <f>MID(N3366,FIND("/",N3366,1)+1,LEN(N3366))</f>
        <v>spaces</v>
      </c>
      <c r="S3366" s="10">
        <f>(((J3366/60)/60)/24)+DATE(1970,1,1)+(-5/24)</f>
        <v>41934.706585648149</v>
      </c>
      <c r="T3366" s="10">
        <f>(((I3366/60)/60)/24)+DATE(1970,1,1)+(-5/24)</f>
        <v>41979.748252314814</v>
      </c>
    </row>
    <row r="3367" spans="1:20" ht="43.2" hidden="1" x14ac:dyDescent="0.3">
      <c r="A3367">
        <v>1171</v>
      </c>
      <c r="B3367" s="3" t="s">
        <v>1171</v>
      </c>
      <c r="C3367" s="3" t="s">
        <v>5280</v>
      </c>
      <c r="D3367">
        <v>25000</v>
      </c>
      <c r="E3367">
        <v>25</v>
      </c>
      <c r="F3367" t="s">
        <v>8220</v>
      </c>
      <c r="G3367" t="s">
        <v>8223</v>
      </c>
      <c r="H3367" t="s">
        <v>8245</v>
      </c>
      <c r="I3367">
        <v>1415909927</v>
      </c>
      <c r="J3367">
        <v>1414351127</v>
      </c>
      <c r="K3367" t="b">
        <v>0</v>
      </c>
      <c r="L3367">
        <v>1</v>
      </c>
      <c r="M3367" t="b">
        <v>0</v>
      </c>
      <c r="N3367" t="s">
        <v>8283</v>
      </c>
      <c r="O3367" s="5">
        <f>((E3367/D3367) *100)</f>
        <v>0.1</v>
      </c>
      <c r="P3367" s="6">
        <f>IF(L3367 = 0, 0, E3367/L3367)</f>
        <v>25</v>
      </c>
      <c r="Q3367" t="str">
        <f>MID(N3367,1,FIND("/",N3367,1)-1)</f>
        <v>food</v>
      </c>
      <c r="R3367" t="str">
        <f>MID(N3367,FIND("/",N3367,1)+1,LEN(N3367))</f>
        <v>food trucks</v>
      </c>
      <c r="S3367" s="10">
        <f>(((J3367/60)/60)/24)+DATE(1970,1,1)+(-5/24)</f>
        <v>41938.596377314811</v>
      </c>
      <c r="T3367" s="10">
        <f>(((I3367/60)/60)/24)+DATE(1970,1,1)+(-5/24)</f>
        <v>41956.638043981475</v>
      </c>
    </row>
    <row r="3368" spans="1:20" ht="43.2" hidden="1" x14ac:dyDescent="0.3">
      <c r="A3368">
        <v>3009</v>
      </c>
      <c r="B3368" s="3" t="s">
        <v>3008</v>
      </c>
      <c r="C3368" s="3" t="s">
        <v>7118</v>
      </c>
      <c r="D3368">
        <v>25000</v>
      </c>
      <c r="E3368">
        <v>29939</v>
      </c>
      <c r="F3368" t="s">
        <v>8218</v>
      </c>
      <c r="G3368" t="s">
        <v>8223</v>
      </c>
      <c r="H3368" t="s">
        <v>8245</v>
      </c>
      <c r="I3368">
        <v>1417012840</v>
      </c>
      <c r="J3368">
        <v>1414417240</v>
      </c>
      <c r="K3368" t="b">
        <v>0</v>
      </c>
      <c r="L3368">
        <v>128</v>
      </c>
      <c r="M3368" t="b">
        <v>1</v>
      </c>
      <c r="N3368" t="s">
        <v>8302</v>
      </c>
      <c r="O3368" s="5">
        <f>((E3368/D3368) *100)</f>
        <v>119.756</v>
      </c>
      <c r="P3368" s="6">
        <f>IF(L3368 = 0, 0, E3368/L3368)</f>
        <v>233.8984375</v>
      </c>
      <c r="Q3368" t="str">
        <f>MID(N3368,1,FIND("/",N3368,1)-1)</f>
        <v>theater</v>
      </c>
      <c r="R3368" t="str">
        <f>MID(N3368,FIND("/",N3368,1)+1,LEN(N3368))</f>
        <v>spaces</v>
      </c>
      <c r="S3368" s="10">
        <f>(((J3368/60)/60)/24)+DATE(1970,1,1)+(-5/24)</f>
        <v>41939.361574074072</v>
      </c>
      <c r="T3368" s="10">
        <f>(((I3368/60)/60)/24)+DATE(1970,1,1)+(-5/24)</f>
        <v>41969.403240740743</v>
      </c>
    </row>
    <row r="3369" spans="1:20" ht="28.8" hidden="1" x14ac:dyDescent="0.3">
      <c r="A3369">
        <v>1405</v>
      </c>
      <c r="B3369" s="3" t="s">
        <v>1405</v>
      </c>
      <c r="C3369" s="3" t="s">
        <v>5514</v>
      </c>
      <c r="D3369">
        <v>25000</v>
      </c>
      <c r="E3369">
        <v>105</v>
      </c>
      <c r="F3369" t="s">
        <v>8220</v>
      </c>
      <c r="G3369" t="s">
        <v>8223</v>
      </c>
      <c r="H3369" t="s">
        <v>8245</v>
      </c>
      <c r="I3369">
        <v>1417195201</v>
      </c>
      <c r="J3369">
        <v>1414599601</v>
      </c>
      <c r="K3369" t="b">
        <v>1</v>
      </c>
      <c r="L3369">
        <v>17</v>
      </c>
      <c r="M3369" t="b">
        <v>0</v>
      </c>
      <c r="N3369" t="s">
        <v>8286</v>
      </c>
      <c r="O3369" s="5">
        <f>((E3369/D3369) *100)</f>
        <v>0.42</v>
      </c>
      <c r="P3369" s="6">
        <f>IF(L3369 = 0, 0, E3369/L3369)</f>
        <v>6.1764705882352944</v>
      </c>
      <c r="Q3369" t="str">
        <f>MID(N3369,1,FIND("/",N3369,1)-1)</f>
        <v>publishing</v>
      </c>
      <c r="R3369" t="str">
        <f>MID(N3369,FIND("/",N3369,1)+1,LEN(N3369))</f>
        <v>translations</v>
      </c>
      <c r="S3369" s="10">
        <f>(((J3369/60)/60)/24)+DATE(1970,1,1)+(-5/24)</f>
        <v>41941.472233796296</v>
      </c>
      <c r="T3369" s="10">
        <f>(((I3369/60)/60)/24)+DATE(1970,1,1)+(-5/24)</f>
        <v>41971.51390046296</v>
      </c>
    </row>
    <row r="3370" spans="1:20" ht="43.2" hidden="1" x14ac:dyDescent="0.3">
      <c r="A3370">
        <v>651</v>
      </c>
      <c r="B3370" s="3" t="s">
        <v>651</v>
      </c>
      <c r="C3370" s="3" t="s">
        <v>4760</v>
      </c>
      <c r="D3370">
        <v>25000</v>
      </c>
      <c r="E3370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8272</v>
      </c>
      <c r="O3370" s="5">
        <f>((E3370/D3370) *100)</f>
        <v>100.52799999999999</v>
      </c>
      <c r="P3370" s="6">
        <f>IF(L3370 = 0, 0, E3370/L3370)</f>
        <v>239.35238095238094</v>
      </c>
      <c r="Q3370" t="str">
        <f>MID(N3370,1,FIND("/",N3370,1)-1)</f>
        <v>technology</v>
      </c>
      <c r="R3370" t="str">
        <f>MID(N3370,FIND("/",N3370,1)+1,LEN(N3370))</f>
        <v>wearables</v>
      </c>
      <c r="S3370" s="10">
        <f>(((J3370/60)/60)/24)+DATE(1970,1,1)+(-5/24)</f>
        <v>41955.809155092589</v>
      </c>
      <c r="T3370" s="10">
        <f>(((I3370/60)/60)/24)+DATE(1970,1,1)+(-5/24)</f>
        <v>41985.809155092589</v>
      </c>
    </row>
    <row r="3371" spans="1:20" ht="43.2" hidden="1" x14ac:dyDescent="0.3">
      <c r="A3371">
        <v>1134</v>
      </c>
      <c r="B3371" s="3" t="s">
        <v>1134</v>
      </c>
      <c r="C3371" s="3" t="s">
        <v>5243</v>
      </c>
      <c r="D3371">
        <v>25000</v>
      </c>
      <c r="E3371">
        <v>1</v>
      </c>
      <c r="F3371" t="s">
        <v>8220</v>
      </c>
      <c r="G3371" t="s">
        <v>8225</v>
      </c>
      <c r="H3371" t="s">
        <v>8247</v>
      </c>
      <c r="I3371">
        <v>1417235580</v>
      </c>
      <c r="J3371">
        <v>1416034228</v>
      </c>
      <c r="K3371" t="b">
        <v>0</v>
      </c>
      <c r="L3371">
        <v>1</v>
      </c>
      <c r="M3371" t="b">
        <v>0</v>
      </c>
      <c r="N3371" t="s">
        <v>8282</v>
      </c>
      <c r="O3371" s="5">
        <f>((E3371/D3371) *100)</f>
        <v>4.0000000000000001E-3</v>
      </c>
      <c r="P3371" s="6">
        <f>IF(L3371 = 0, 0, E3371/L3371)</f>
        <v>1</v>
      </c>
      <c r="Q3371" t="str">
        <f>MID(N3371,1,FIND("/",N3371,1)-1)</f>
        <v>games</v>
      </c>
      <c r="R3371" t="str">
        <f>MID(N3371,FIND("/",N3371,1)+1,LEN(N3371))</f>
        <v>mobile games</v>
      </c>
      <c r="S3371" s="10">
        <f>(((J3371/60)/60)/24)+DATE(1970,1,1)+(-5/24)</f>
        <v>41958.07671296296</v>
      </c>
      <c r="T3371" s="10">
        <f>(((I3371/60)/60)/24)+DATE(1970,1,1)+(-5/24)</f>
        <v>41971.981249999997</v>
      </c>
    </row>
    <row r="3372" spans="1:20" ht="43.2" hidden="1" x14ac:dyDescent="0.3">
      <c r="A3372">
        <v>2370</v>
      </c>
      <c r="B3372" s="3" t="s">
        <v>2370</v>
      </c>
      <c r="C3372" s="3" t="s">
        <v>6479</v>
      </c>
      <c r="D3372">
        <v>25000</v>
      </c>
      <c r="E3372">
        <v>82</v>
      </c>
      <c r="F3372" t="s">
        <v>8219</v>
      </c>
      <c r="G3372" t="s">
        <v>8223</v>
      </c>
      <c r="H3372" t="s">
        <v>8245</v>
      </c>
      <c r="I3372">
        <v>1418877141</v>
      </c>
      <c r="J3372">
        <v>1416285141</v>
      </c>
      <c r="K3372" t="b">
        <v>0</v>
      </c>
      <c r="L3372">
        <v>4</v>
      </c>
      <c r="M3372" t="b">
        <v>0</v>
      </c>
      <c r="N3372" t="s">
        <v>8271</v>
      </c>
      <c r="O3372" s="5">
        <f>((E3372/D3372) *100)</f>
        <v>0.32800000000000001</v>
      </c>
      <c r="P3372" s="6">
        <f>IF(L3372 = 0, 0, E3372/L3372)</f>
        <v>20.5</v>
      </c>
      <c r="Q3372" t="str">
        <f>MID(N3372,1,FIND("/",N3372,1)-1)</f>
        <v>technology</v>
      </c>
      <c r="R3372" t="str">
        <f>MID(N3372,FIND("/",N3372,1)+1,LEN(N3372))</f>
        <v>web</v>
      </c>
      <c r="S3372" s="10">
        <f>(((J3372/60)/60)/24)+DATE(1970,1,1)+(-5/24)</f>
        <v>41960.980798611105</v>
      </c>
      <c r="T3372" s="10">
        <f>(((I3372/60)/60)/24)+DATE(1970,1,1)+(-5/24)</f>
        <v>41990.980798611105</v>
      </c>
    </row>
    <row r="3373" spans="1:20" ht="43.2" hidden="1" x14ac:dyDescent="0.3">
      <c r="A3373">
        <v>1568</v>
      </c>
      <c r="B3373" s="3" t="s">
        <v>1568</v>
      </c>
      <c r="C3373" s="3" t="s">
        <v>5677</v>
      </c>
      <c r="D3373">
        <v>25000</v>
      </c>
      <c r="E3373">
        <v>3410</v>
      </c>
      <c r="F3373" t="s">
        <v>8219</v>
      </c>
      <c r="G3373" t="s">
        <v>8223</v>
      </c>
      <c r="H3373" t="s">
        <v>8245</v>
      </c>
      <c r="I3373">
        <v>1419384585</v>
      </c>
      <c r="J3373">
        <v>1416360585</v>
      </c>
      <c r="K3373" t="b">
        <v>0</v>
      </c>
      <c r="L3373">
        <v>22</v>
      </c>
      <c r="M3373" t="b">
        <v>0</v>
      </c>
      <c r="N3373" t="s">
        <v>8289</v>
      </c>
      <c r="O3373" s="5">
        <f>((E3373/D3373) *100)</f>
        <v>13.639999999999999</v>
      </c>
      <c r="P3373" s="6">
        <f>IF(L3373 = 0, 0, E3373/L3373)</f>
        <v>155</v>
      </c>
      <c r="Q3373" t="str">
        <f>MID(N3373,1,FIND("/",N3373,1)-1)</f>
        <v>publishing</v>
      </c>
      <c r="R3373" t="str">
        <f>MID(N3373,FIND("/",N3373,1)+1,LEN(N3373))</f>
        <v>art books</v>
      </c>
      <c r="S3373" s="10">
        <f>(((J3373/60)/60)/24)+DATE(1970,1,1)+(-5/24)</f>
        <v>41961.853993055549</v>
      </c>
      <c r="T3373" s="10">
        <f>(((I3373/60)/60)/24)+DATE(1970,1,1)+(-5/24)</f>
        <v>41996.853993055549</v>
      </c>
    </row>
    <row r="3374" spans="1:20" ht="43.2" hidden="1" x14ac:dyDescent="0.3">
      <c r="A3374">
        <v>2671</v>
      </c>
      <c r="B3374" s="3" t="s">
        <v>2670</v>
      </c>
      <c r="C3374" s="3" t="s">
        <v>6780</v>
      </c>
      <c r="D3374">
        <v>25000</v>
      </c>
      <c r="E3374">
        <v>2836</v>
      </c>
      <c r="F3374" t="s">
        <v>8220</v>
      </c>
      <c r="G3374" t="s">
        <v>8223</v>
      </c>
      <c r="H3374" t="s">
        <v>8245</v>
      </c>
      <c r="I3374">
        <v>1419017880</v>
      </c>
      <c r="J3374">
        <v>1416419916</v>
      </c>
      <c r="K3374" t="b">
        <v>1</v>
      </c>
      <c r="L3374">
        <v>84</v>
      </c>
      <c r="M3374" t="b">
        <v>0</v>
      </c>
      <c r="N3374" t="s">
        <v>8301</v>
      </c>
      <c r="O3374" s="5">
        <f>((E3374/D3374) *100)</f>
        <v>11.343999999999999</v>
      </c>
      <c r="P3374" s="6">
        <f>IF(L3374 = 0, 0, E3374/L3374)</f>
        <v>33.761904761904759</v>
      </c>
      <c r="Q3374" t="str">
        <f>MID(N3374,1,FIND("/",N3374,1)-1)</f>
        <v>technology</v>
      </c>
      <c r="R3374" t="str">
        <f>MID(N3374,FIND("/",N3374,1)+1,LEN(N3374))</f>
        <v>makerspaces</v>
      </c>
      <c r="S3374" s="10">
        <f>(((J3374/60)/60)/24)+DATE(1970,1,1)+(-5/24)</f>
        <v>41962.540694444448</v>
      </c>
      <c r="T3374" s="10">
        <f>(((I3374/60)/60)/24)+DATE(1970,1,1)+(-5/24)</f>
        <v>41992.609722222223</v>
      </c>
    </row>
    <row r="3375" spans="1:20" ht="43.2" hidden="1" x14ac:dyDescent="0.3">
      <c r="A3375">
        <v>2332</v>
      </c>
      <c r="B3375" s="3" t="s">
        <v>2332</v>
      </c>
      <c r="C3375" s="3" t="s">
        <v>6441</v>
      </c>
      <c r="D3375">
        <v>25000</v>
      </c>
      <c r="E3375">
        <v>26577</v>
      </c>
      <c r="F3375" t="s">
        <v>8218</v>
      </c>
      <c r="G3375" t="s">
        <v>8223</v>
      </c>
      <c r="H3375" t="s">
        <v>8245</v>
      </c>
      <c r="I3375">
        <v>1423235071</v>
      </c>
      <c r="J3375">
        <v>1420643071</v>
      </c>
      <c r="K3375" t="b">
        <v>1</v>
      </c>
      <c r="L3375">
        <v>352</v>
      </c>
      <c r="M3375" t="b">
        <v>1</v>
      </c>
      <c r="N3375" t="s">
        <v>8297</v>
      </c>
      <c r="O3375" s="5">
        <f>((E3375/D3375) *100)</f>
        <v>106.30800000000001</v>
      </c>
      <c r="P3375" s="6">
        <f>IF(L3375 = 0, 0, E3375/L3375)</f>
        <v>75.502840909090907</v>
      </c>
      <c r="Q3375" t="str">
        <f>MID(N3375,1,FIND("/",N3375,1)-1)</f>
        <v>food</v>
      </c>
      <c r="R3375" t="str">
        <f>MID(N3375,FIND("/",N3375,1)+1,LEN(N3375))</f>
        <v>small batch</v>
      </c>
      <c r="S3375" s="10">
        <f>(((J3375/60)/60)/24)+DATE(1970,1,1)+(-5/24)</f>
        <v>42011.419803240737</v>
      </c>
      <c r="T3375" s="10">
        <f>(((I3375/60)/60)/24)+DATE(1970,1,1)+(-5/24)</f>
        <v>42041.419803240737</v>
      </c>
    </row>
    <row r="3376" spans="1:20" ht="28.8" hidden="1" x14ac:dyDescent="0.3">
      <c r="A3376">
        <v>2914</v>
      </c>
      <c r="B3376" s="3" t="s">
        <v>2913</v>
      </c>
      <c r="C3376" s="3" t="s">
        <v>7023</v>
      </c>
      <c r="D3376">
        <v>25000</v>
      </c>
      <c r="E3376">
        <v>1</v>
      </c>
      <c r="F3376" t="s">
        <v>8220</v>
      </c>
      <c r="G3376" t="s">
        <v>8224</v>
      </c>
      <c r="H3376" t="s">
        <v>8246</v>
      </c>
      <c r="I3376">
        <v>1426365994</v>
      </c>
      <c r="J3376">
        <v>1421185594</v>
      </c>
      <c r="K3376" t="b">
        <v>0</v>
      </c>
      <c r="L3376">
        <v>1</v>
      </c>
      <c r="M3376" t="b">
        <v>0</v>
      </c>
      <c r="N3376" t="s">
        <v>8270</v>
      </c>
      <c r="O3376" s="5">
        <f>((E3376/D3376) *100)</f>
        <v>4.0000000000000001E-3</v>
      </c>
      <c r="P3376" s="6">
        <f>IF(L3376 = 0, 0, E3376/L3376)</f>
        <v>1</v>
      </c>
      <c r="Q3376" t="str">
        <f>MID(N3376,1,FIND("/",N3376,1)-1)</f>
        <v>theater</v>
      </c>
      <c r="R3376" t="str">
        <f>MID(N3376,FIND("/",N3376,1)+1,LEN(N3376))</f>
        <v>plays</v>
      </c>
      <c r="S3376" s="10">
        <f>(((J3376/60)/60)/24)+DATE(1970,1,1)+(-5/24)</f>
        <v>42017.699004629627</v>
      </c>
      <c r="T3376" s="10">
        <f>(((I3376/60)/60)/24)+DATE(1970,1,1)+(-5/24)</f>
        <v>42077.657337962963</v>
      </c>
    </row>
    <row r="3377" spans="1:20" hidden="1" x14ac:dyDescent="0.3">
      <c r="A3377">
        <v>2418</v>
      </c>
      <c r="B3377" s="3" t="s">
        <v>2418</v>
      </c>
      <c r="C3377" s="3" t="s">
        <v>6527</v>
      </c>
      <c r="D3377">
        <v>25000</v>
      </c>
      <c r="E3377">
        <v>5</v>
      </c>
      <c r="F3377" t="s">
        <v>8220</v>
      </c>
      <c r="G3377" t="s">
        <v>8223</v>
      </c>
      <c r="H3377" t="s">
        <v>8245</v>
      </c>
      <c r="I3377">
        <v>1427225644</v>
      </c>
      <c r="J3377">
        <v>1422045244</v>
      </c>
      <c r="K3377" t="b">
        <v>0</v>
      </c>
      <c r="L3377">
        <v>5</v>
      </c>
      <c r="M3377" t="b">
        <v>0</v>
      </c>
      <c r="N3377" t="s">
        <v>8283</v>
      </c>
      <c r="O3377" s="5">
        <f>((E3377/D3377) *100)</f>
        <v>0.02</v>
      </c>
      <c r="P3377" s="6">
        <f>IF(L3377 = 0, 0, E3377/L3377)</f>
        <v>1</v>
      </c>
      <c r="Q3377" t="str">
        <f>MID(N3377,1,FIND("/",N3377,1)-1)</f>
        <v>food</v>
      </c>
      <c r="R3377" t="str">
        <f>MID(N3377,FIND("/",N3377,1)+1,LEN(N3377))</f>
        <v>food trucks</v>
      </c>
      <c r="S3377" s="10">
        <f>(((J3377/60)/60)/24)+DATE(1970,1,1)+(-5/24)</f>
        <v>42027.648657407401</v>
      </c>
      <c r="T3377" s="10">
        <f>(((I3377/60)/60)/24)+DATE(1970,1,1)+(-5/24)</f>
        <v>42087.606990740744</v>
      </c>
    </row>
    <row r="3378" spans="1:20" ht="43.2" hidden="1" x14ac:dyDescent="0.3">
      <c r="A3378">
        <v>2941</v>
      </c>
      <c r="B3378" s="3" t="s">
        <v>2940</v>
      </c>
      <c r="C3378" s="3" t="s">
        <v>7050</v>
      </c>
      <c r="D3378">
        <v>25000</v>
      </c>
      <c r="E3378">
        <v>1</v>
      </c>
      <c r="F3378" t="s">
        <v>8220</v>
      </c>
      <c r="G3378" t="s">
        <v>8223</v>
      </c>
      <c r="H3378" t="s">
        <v>8245</v>
      </c>
      <c r="I3378">
        <v>1425250955</v>
      </c>
      <c r="J3378">
        <v>1422658955</v>
      </c>
      <c r="K3378" t="b">
        <v>0</v>
      </c>
      <c r="L3378">
        <v>1</v>
      </c>
      <c r="M3378" t="b">
        <v>0</v>
      </c>
      <c r="N3378" t="s">
        <v>8302</v>
      </c>
      <c r="O3378" s="5">
        <f>((E3378/D3378) *100)</f>
        <v>4.0000000000000001E-3</v>
      </c>
      <c r="P3378" s="6">
        <f>IF(L3378 = 0, 0, E3378/L3378)</f>
        <v>1</v>
      </c>
      <c r="Q3378" t="str">
        <f>MID(N3378,1,FIND("/",N3378,1)-1)</f>
        <v>theater</v>
      </c>
      <c r="R3378" t="str">
        <f>MID(N3378,FIND("/",N3378,1)+1,LEN(N3378))</f>
        <v>spaces</v>
      </c>
      <c r="S3378" s="10">
        <f>(((J3378/60)/60)/24)+DATE(1970,1,1)+(-5/24)</f>
        <v>42034.751793981479</v>
      </c>
      <c r="T3378" s="10">
        <f>(((I3378/60)/60)/24)+DATE(1970,1,1)+(-5/24)</f>
        <v>42064.751793981479</v>
      </c>
    </row>
    <row r="3379" spans="1:20" ht="28.8" hidden="1" x14ac:dyDescent="0.3">
      <c r="A3379">
        <v>635</v>
      </c>
      <c r="B3379" s="3" t="s">
        <v>635</v>
      </c>
      <c r="C3379" s="3" t="s">
        <v>4744</v>
      </c>
      <c r="D3379">
        <v>25000</v>
      </c>
      <c r="E3379">
        <v>2</v>
      </c>
      <c r="F3379" t="s">
        <v>8219</v>
      </c>
      <c r="G3379" t="s">
        <v>8223</v>
      </c>
      <c r="H3379" t="s">
        <v>8245</v>
      </c>
      <c r="I3379">
        <v>1428804762</v>
      </c>
      <c r="J3379">
        <v>1426212762</v>
      </c>
      <c r="K3379" t="b">
        <v>0</v>
      </c>
      <c r="L3379">
        <v>1</v>
      </c>
      <c r="M3379" t="b">
        <v>0</v>
      </c>
      <c r="N3379" t="s">
        <v>8271</v>
      </c>
      <c r="O3379" s="5">
        <f>((E3379/D3379) *100)</f>
        <v>8.0000000000000002E-3</v>
      </c>
      <c r="P3379" s="6">
        <f>IF(L3379 = 0, 0, E3379/L3379)</f>
        <v>2</v>
      </c>
      <c r="Q3379" t="str">
        <f>MID(N3379,1,FIND("/",N3379,1)-1)</f>
        <v>technology</v>
      </c>
      <c r="R3379" t="str">
        <f>MID(N3379,FIND("/",N3379,1)+1,LEN(N3379))</f>
        <v>web</v>
      </c>
      <c r="S3379" s="10">
        <f>(((J3379/60)/60)/24)+DATE(1970,1,1)+(-5/24)</f>
        <v>42075.883819444447</v>
      </c>
      <c r="T3379" s="10">
        <f>(((I3379/60)/60)/24)+DATE(1970,1,1)+(-5/24)</f>
        <v>42105.883819444447</v>
      </c>
    </row>
    <row r="3380" spans="1:20" ht="43.2" hidden="1" x14ac:dyDescent="0.3">
      <c r="A3380">
        <v>1714</v>
      </c>
      <c r="B3380" s="3" t="s">
        <v>1714</v>
      </c>
      <c r="C3380" s="3" t="s">
        <v>5823</v>
      </c>
      <c r="D3380">
        <v>25000</v>
      </c>
      <c r="E3380">
        <v>1967</v>
      </c>
      <c r="F3380" t="s">
        <v>8220</v>
      </c>
      <c r="G3380" t="s">
        <v>8223</v>
      </c>
      <c r="H3380" t="s">
        <v>8245</v>
      </c>
      <c r="I3380">
        <v>1430517761</v>
      </c>
      <c r="J3380">
        <v>1427925761</v>
      </c>
      <c r="K3380" t="b">
        <v>0</v>
      </c>
      <c r="L3380">
        <v>17</v>
      </c>
      <c r="M3380" t="b">
        <v>0</v>
      </c>
      <c r="N3380" t="s">
        <v>8292</v>
      </c>
      <c r="O3380" s="5">
        <f>((E3380/D3380) *100)</f>
        <v>7.8680000000000003</v>
      </c>
      <c r="P3380" s="6">
        <f>IF(L3380 = 0, 0, E3380/L3380)</f>
        <v>115.70588235294117</v>
      </c>
      <c r="Q3380" t="str">
        <f>MID(N3380,1,FIND("/",N3380,1)-1)</f>
        <v>music</v>
      </c>
      <c r="R3380" t="str">
        <f>MID(N3380,FIND("/",N3380,1)+1,LEN(N3380))</f>
        <v>faith</v>
      </c>
      <c r="S3380" s="10">
        <f>(((J3380/60)/60)/24)+DATE(1970,1,1)+(-5/24)</f>
        <v>42095.710196759253</v>
      </c>
      <c r="T3380" s="10">
        <f>(((I3380/60)/60)/24)+DATE(1970,1,1)+(-5/24)</f>
        <v>42125.710196759253</v>
      </c>
    </row>
    <row r="3381" spans="1:20" ht="43.2" hidden="1" x14ac:dyDescent="0.3">
      <c r="A3381">
        <v>643</v>
      </c>
      <c r="B3381" s="3" t="s">
        <v>643</v>
      </c>
      <c r="C3381" s="3" t="s">
        <v>4752</v>
      </c>
      <c r="D3381">
        <v>25000</v>
      </c>
      <c r="E3381">
        <v>26452</v>
      </c>
      <c r="F3381" t="s">
        <v>8218</v>
      </c>
      <c r="G3381" t="s">
        <v>8223</v>
      </c>
      <c r="H3381" t="s">
        <v>8245</v>
      </c>
      <c r="I3381">
        <v>1433085875</v>
      </c>
      <c r="J3381">
        <v>1428333875</v>
      </c>
      <c r="K3381" t="b">
        <v>0</v>
      </c>
      <c r="L3381">
        <v>152</v>
      </c>
      <c r="M3381" t="b">
        <v>1</v>
      </c>
      <c r="N3381" t="s">
        <v>8272</v>
      </c>
      <c r="O3381" s="5">
        <f>((E3381/D3381) *100)</f>
        <v>105.80799999999999</v>
      </c>
      <c r="P3381" s="6">
        <f>IF(L3381 = 0, 0, E3381/L3381)</f>
        <v>174.02631578947367</v>
      </c>
      <c r="Q3381" t="str">
        <f>MID(N3381,1,FIND("/",N3381,1)-1)</f>
        <v>technology</v>
      </c>
      <c r="R3381" t="str">
        <f>MID(N3381,FIND("/",N3381,1)+1,LEN(N3381))</f>
        <v>wearables</v>
      </c>
      <c r="S3381" s="10">
        <f>(((J3381/60)/60)/24)+DATE(1970,1,1)+(-5/24)</f>
        <v>42100.43373842592</v>
      </c>
      <c r="T3381" s="10">
        <f>(((I3381/60)/60)/24)+DATE(1970,1,1)+(-5/24)</f>
        <v>42155.43373842592</v>
      </c>
    </row>
    <row r="3382" spans="1:20" ht="43.2" hidden="1" x14ac:dyDescent="0.3">
      <c r="A3382">
        <v>2924</v>
      </c>
      <c r="B3382" s="3" t="s">
        <v>2923</v>
      </c>
      <c r="C3382" s="3" t="s">
        <v>7033</v>
      </c>
      <c r="D3382">
        <v>25000</v>
      </c>
      <c r="E3382">
        <v>25800</v>
      </c>
      <c r="F3382" t="s">
        <v>8218</v>
      </c>
      <c r="G3382" t="s">
        <v>8223</v>
      </c>
      <c r="H3382" t="s">
        <v>8245</v>
      </c>
      <c r="I3382">
        <v>1431143940</v>
      </c>
      <c r="J3382">
        <v>1428585710</v>
      </c>
      <c r="K3382" t="b">
        <v>0</v>
      </c>
      <c r="L3382">
        <v>147</v>
      </c>
      <c r="M3382" t="b">
        <v>1</v>
      </c>
      <c r="N3382" t="s">
        <v>8304</v>
      </c>
      <c r="O3382" s="5">
        <f>((E3382/D3382) *100)</f>
        <v>103.2</v>
      </c>
      <c r="P3382" s="6">
        <f>IF(L3382 = 0, 0, E3382/L3382)</f>
        <v>175.51020408163265</v>
      </c>
      <c r="Q3382" t="str">
        <f>MID(N3382,1,FIND("/",N3382,1)-1)</f>
        <v>theater</v>
      </c>
      <c r="R3382" t="str">
        <f>MID(N3382,FIND("/",N3382,1)+1,LEN(N3382))</f>
        <v>musical</v>
      </c>
      <c r="S3382" s="10">
        <f>(((J3382/60)/60)/24)+DATE(1970,1,1)+(-5/24)</f>
        <v>42103.348495370366</v>
      </c>
      <c r="T3382" s="10">
        <f>(((I3382/60)/60)/24)+DATE(1970,1,1)+(-5/24)</f>
        <v>42132.957638888889</v>
      </c>
    </row>
    <row r="3383" spans="1:20" ht="43.2" hidden="1" x14ac:dyDescent="0.3">
      <c r="A3383">
        <v>1170</v>
      </c>
      <c r="B3383" s="3" t="s">
        <v>1170</v>
      </c>
      <c r="C3383" s="3" t="s">
        <v>5279</v>
      </c>
      <c r="D3383">
        <v>25000</v>
      </c>
      <c r="E3383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8283</v>
      </c>
      <c r="O3383" s="5">
        <f>((E3383/D3383) *100)</f>
        <v>0.4</v>
      </c>
      <c r="P3383" s="6">
        <f>IF(L3383 = 0, 0, E3383/L3383)</f>
        <v>50</v>
      </c>
      <c r="Q3383" t="str">
        <f>MID(N3383,1,FIND("/",N3383,1)-1)</f>
        <v>food</v>
      </c>
      <c r="R3383" t="str">
        <f>MID(N3383,FIND("/",N3383,1)+1,LEN(N3383))</f>
        <v>food trucks</v>
      </c>
      <c r="S3383" s="10">
        <f>(((J3383/60)/60)/24)+DATE(1970,1,1)+(-5/24)</f>
        <v>42124.684849537036</v>
      </c>
      <c r="T3383" s="10">
        <f>(((I3383/60)/60)/24)+DATE(1970,1,1)+(-5/24)</f>
        <v>42154.684849537036</v>
      </c>
    </row>
    <row r="3384" spans="1:20" ht="43.2" hidden="1" x14ac:dyDescent="0.3">
      <c r="A3384">
        <v>126</v>
      </c>
      <c r="B3384" s="3" t="s">
        <v>127</v>
      </c>
      <c r="C3384" s="3" t="s">
        <v>4236</v>
      </c>
      <c r="D3384">
        <v>25000</v>
      </c>
      <c r="E3384">
        <v>1387</v>
      </c>
      <c r="F3384" t="s">
        <v>8219</v>
      </c>
      <c r="G3384" t="s">
        <v>8223</v>
      </c>
      <c r="H3384" t="s">
        <v>8245</v>
      </c>
      <c r="I3384">
        <v>1433988000</v>
      </c>
      <c r="J3384">
        <v>1431353337</v>
      </c>
      <c r="K3384" t="b">
        <v>0</v>
      </c>
      <c r="L3384">
        <v>13</v>
      </c>
      <c r="M3384" t="b">
        <v>0</v>
      </c>
      <c r="N3384" t="s">
        <v>8266</v>
      </c>
      <c r="O3384" s="5">
        <f>((E3384/D3384) *100)</f>
        <v>5.548</v>
      </c>
      <c r="P3384" s="6">
        <f>IF(L3384 = 0, 0, E3384/L3384)</f>
        <v>106.69230769230769</v>
      </c>
      <c r="Q3384" t="str">
        <f>MID(N3384,1,FIND("/",N3384,1)-1)</f>
        <v>film &amp; video</v>
      </c>
      <c r="R3384" t="str">
        <f>MID(N3384,FIND("/",N3384,1)+1,LEN(N3384))</f>
        <v>science fiction</v>
      </c>
      <c r="S3384" s="10">
        <f>(((J3384/60)/60)/24)+DATE(1970,1,1)+(-5/24)</f>
        <v>42135.381215277775</v>
      </c>
      <c r="T3384" s="10">
        <f>(((I3384/60)/60)/24)+DATE(1970,1,1)+(-5/24)</f>
        <v>42165.874999999993</v>
      </c>
    </row>
    <row r="3385" spans="1:20" ht="43.2" hidden="1" x14ac:dyDescent="0.3">
      <c r="A3385">
        <v>1202</v>
      </c>
      <c r="B3385" s="3" t="s">
        <v>1202</v>
      </c>
      <c r="C3385" s="3" t="s">
        <v>5311</v>
      </c>
      <c r="D3385">
        <v>25000</v>
      </c>
      <c r="E3385">
        <v>49811</v>
      </c>
      <c r="F3385" t="s">
        <v>8218</v>
      </c>
      <c r="G3385" t="s">
        <v>8225</v>
      </c>
      <c r="H3385" t="s">
        <v>8247</v>
      </c>
      <c r="I3385">
        <v>1435388154</v>
      </c>
      <c r="J3385">
        <v>1432796154</v>
      </c>
      <c r="K3385" t="b">
        <v>0</v>
      </c>
      <c r="L3385">
        <v>271</v>
      </c>
      <c r="M3385" t="b">
        <v>1</v>
      </c>
      <c r="N3385" t="s">
        <v>8284</v>
      </c>
      <c r="O3385" s="5">
        <f>((E3385/D3385) *100)</f>
        <v>199.244</v>
      </c>
      <c r="P3385" s="6">
        <f>IF(L3385 = 0, 0, E3385/L3385)</f>
        <v>183.80442804428046</v>
      </c>
      <c r="Q3385" t="str">
        <f>MID(N3385,1,FIND("/",N3385,1)-1)</f>
        <v>photography</v>
      </c>
      <c r="R3385" t="str">
        <f>MID(N3385,FIND("/",N3385,1)+1,LEN(N3385))</f>
        <v>photobooks</v>
      </c>
      <c r="S3385" s="10">
        <f>(((J3385/60)/60)/24)+DATE(1970,1,1)+(-5/24)</f>
        <v>42152.080486111103</v>
      </c>
      <c r="T3385" s="10">
        <f>(((I3385/60)/60)/24)+DATE(1970,1,1)+(-5/24)</f>
        <v>42182.080486111103</v>
      </c>
    </row>
    <row r="3386" spans="1:20" ht="43.2" hidden="1" x14ac:dyDescent="0.3">
      <c r="A3386">
        <v>565</v>
      </c>
      <c r="B3386" s="3" t="s">
        <v>565</v>
      </c>
      <c r="C3386" s="3" t="s">
        <v>4674</v>
      </c>
      <c r="D3386">
        <v>25000</v>
      </c>
      <c r="E3386">
        <v>0</v>
      </c>
      <c r="F3386" t="s">
        <v>8220</v>
      </c>
      <c r="G3386" t="s">
        <v>8224</v>
      </c>
      <c r="H3386" t="s">
        <v>8246</v>
      </c>
      <c r="I3386">
        <v>1436554249</v>
      </c>
      <c r="J3386">
        <v>1433962249</v>
      </c>
      <c r="K3386" t="b">
        <v>0</v>
      </c>
      <c r="L3386">
        <v>0</v>
      </c>
      <c r="M3386" t="b">
        <v>0</v>
      </c>
      <c r="N3386" t="s">
        <v>8271</v>
      </c>
      <c r="O3386" s="5">
        <f>((E3386/D3386) *100)</f>
        <v>0</v>
      </c>
      <c r="P3386" s="6">
        <f>IF(L3386 = 0, 0, E3386/L3386)</f>
        <v>0</v>
      </c>
      <c r="Q3386" t="str">
        <f>MID(N3386,1,FIND("/",N3386,1)-1)</f>
        <v>technology</v>
      </c>
      <c r="R3386" t="str">
        <f>MID(N3386,FIND("/",N3386,1)+1,LEN(N3386))</f>
        <v>web</v>
      </c>
      <c r="S3386" s="10">
        <f>(((J3386/60)/60)/24)+DATE(1970,1,1)+(-5/24)</f>
        <v>42165.576956018522</v>
      </c>
      <c r="T3386" s="10">
        <f>(((I3386/60)/60)/24)+DATE(1970,1,1)+(-5/24)</f>
        <v>42195.576956018522</v>
      </c>
    </row>
    <row r="3387" spans="1:20" ht="43.2" hidden="1" x14ac:dyDescent="0.3">
      <c r="A3387">
        <v>209</v>
      </c>
      <c r="B3387" s="3" t="s">
        <v>210</v>
      </c>
      <c r="C3387" s="3" t="s">
        <v>4318</v>
      </c>
      <c r="D3387">
        <v>25000</v>
      </c>
      <c r="E3387">
        <v>0</v>
      </c>
      <c r="F3387" t="s">
        <v>8220</v>
      </c>
      <c r="G3387" t="s">
        <v>8223</v>
      </c>
      <c r="H3387" t="s">
        <v>8245</v>
      </c>
      <c r="I3387">
        <v>1436566135</v>
      </c>
      <c r="J3387">
        <v>1433974135</v>
      </c>
      <c r="K3387" t="b">
        <v>0</v>
      </c>
      <c r="L3387">
        <v>0</v>
      </c>
      <c r="M3387" t="b">
        <v>0</v>
      </c>
      <c r="N3387" t="s">
        <v>8267</v>
      </c>
      <c r="O3387" s="5">
        <f>((E3387/D3387) *100)</f>
        <v>0</v>
      </c>
      <c r="P3387" s="6">
        <f>IF(L3387 = 0, 0, E3387/L3387)</f>
        <v>0</v>
      </c>
      <c r="Q3387" t="str">
        <f>MID(N3387,1,FIND("/",N3387,1)-1)</f>
        <v>film &amp; video</v>
      </c>
      <c r="R3387" t="str">
        <f>MID(N3387,FIND("/",N3387,1)+1,LEN(N3387))</f>
        <v>drama</v>
      </c>
      <c r="S3387" s="10">
        <f>(((J3387/60)/60)/24)+DATE(1970,1,1)+(-5/24)</f>
        <v>42165.714525462965</v>
      </c>
      <c r="T3387" s="10">
        <f>(((I3387/60)/60)/24)+DATE(1970,1,1)+(-5/24)</f>
        <v>42195.714525462965</v>
      </c>
    </row>
    <row r="3388" spans="1:20" ht="28.8" hidden="1" x14ac:dyDescent="0.3">
      <c r="A3388">
        <v>1792</v>
      </c>
      <c r="B3388" s="3" t="s">
        <v>1792</v>
      </c>
      <c r="C3388" s="3" t="s">
        <v>5901</v>
      </c>
      <c r="D3388">
        <v>25000</v>
      </c>
      <c r="E3388">
        <v>15281</v>
      </c>
      <c r="F3388" t="s">
        <v>8220</v>
      </c>
      <c r="G3388" t="s">
        <v>8223</v>
      </c>
      <c r="H3388" t="s">
        <v>8245</v>
      </c>
      <c r="I3388">
        <v>1439189940</v>
      </c>
      <c r="J3388">
        <v>1435970682</v>
      </c>
      <c r="K3388" t="b">
        <v>1</v>
      </c>
      <c r="L3388">
        <v>139</v>
      </c>
      <c r="M3388" t="b">
        <v>0</v>
      </c>
      <c r="N3388" t="s">
        <v>8284</v>
      </c>
      <c r="O3388" s="5">
        <f>((E3388/D3388) *100)</f>
        <v>61.124000000000002</v>
      </c>
      <c r="P3388" s="6">
        <f>IF(L3388 = 0, 0, E3388/L3388)</f>
        <v>109.93525179856115</v>
      </c>
      <c r="Q3388" t="str">
        <f>MID(N3388,1,FIND("/",N3388,1)-1)</f>
        <v>photography</v>
      </c>
      <c r="R3388" t="str">
        <f>MID(N3388,FIND("/",N3388,1)+1,LEN(N3388))</f>
        <v>photobooks</v>
      </c>
      <c r="S3388" s="10">
        <f>(((J3388/60)/60)/24)+DATE(1970,1,1)+(-5/24)</f>
        <v>42188.822708333326</v>
      </c>
      <c r="T3388" s="10">
        <f>(((I3388/60)/60)/24)+DATE(1970,1,1)+(-5/24)</f>
        <v>42226.082638888889</v>
      </c>
    </row>
    <row r="3389" spans="1:20" ht="43.2" hidden="1" x14ac:dyDescent="0.3">
      <c r="A3389">
        <v>571</v>
      </c>
      <c r="B3389" s="3" t="s">
        <v>571</v>
      </c>
      <c r="C3389" s="3" t="s">
        <v>4680</v>
      </c>
      <c r="D3389">
        <v>25000</v>
      </c>
      <c r="E3389">
        <v>106</v>
      </c>
      <c r="F3389" t="s">
        <v>8220</v>
      </c>
      <c r="G3389" t="s">
        <v>8223</v>
      </c>
      <c r="H3389" t="s">
        <v>8245</v>
      </c>
      <c r="I3389">
        <v>1437969540</v>
      </c>
      <c r="J3389">
        <v>1436297723</v>
      </c>
      <c r="K3389" t="b">
        <v>0</v>
      </c>
      <c r="L3389">
        <v>2</v>
      </c>
      <c r="M3389" t="b">
        <v>0</v>
      </c>
      <c r="N3389" t="s">
        <v>8271</v>
      </c>
      <c r="O3389" s="5">
        <f>((E3389/D3389) *100)</f>
        <v>0.42399999999999999</v>
      </c>
      <c r="P3389" s="6">
        <f>IF(L3389 = 0, 0, E3389/L3389)</f>
        <v>53</v>
      </c>
      <c r="Q3389" t="str">
        <f>MID(N3389,1,FIND("/",N3389,1)-1)</f>
        <v>technology</v>
      </c>
      <c r="R3389" t="str">
        <f>MID(N3389,FIND("/",N3389,1)+1,LEN(N3389))</f>
        <v>web</v>
      </c>
      <c r="S3389" s="10">
        <f>(((J3389/60)/60)/24)+DATE(1970,1,1)+(-5/24)</f>
        <v>42192.607905092591</v>
      </c>
      <c r="T3389" s="10">
        <f>(((I3389/60)/60)/24)+DATE(1970,1,1)+(-5/24)</f>
        <v>42211.957638888889</v>
      </c>
    </row>
    <row r="3390" spans="1:20" ht="43.2" hidden="1" x14ac:dyDescent="0.3">
      <c r="A3390">
        <v>626</v>
      </c>
      <c r="B3390" s="3" t="s">
        <v>626</v>
      </c>
      <c r="C3390" s="3" t="s">
        <v>4735</v>
      </c>
      <c r="D3390">
        <v>25000</v>
      </c>
      <c r="E3390">
        <v>4345</v>
      </c>
      <c r="F3390" t="s">
        <v>8219</v>
      </c>
      <c r="G3390" t="s">
        <v>8223</v>
      </c>
      <c r="H3390" t="s">
        <v>8245</v>
      </c>
      <c r="I3390">
        <v>1439644920</v>
      </c>
      <c r="J3390">
        <v>1436793939</v>
      </c>
      <c r="K3390" t="b">
        <v>0</v>
      </c>
      <c r="L3390">
        <v>39</v>
      </c>
      <c r="M3390" t="b">
        <v>0</v>
      </c>
      <c r="N3390" t="s">
        <v>8271</v>
      </c>
      <c r="O3390" s="5">
        <f>((E3390/D3390) *100)</f>
        <v>17.380000000000003</v>
      </c>
      <c r="P3390" s="6">
        <f>IF(L3390 = 0, 0, E3390/L3390)</f>
        <v>111.41025641025641</v>
      </c>
      <c r="Q3390" t="str">
        <f>MID(N3390,1,FIND("/",N3390,1)-1)</f>
        <v>technology</v>
      </c>
      <c r="R3390" t="str">
        <f>MID(N3390,FIND("/",N3390,1)+1,LEN(N3390))</f>
        <v>web</v>
      </c>
      <c r="S3390" s="10">
        <f>(((J3390/60)/60)/24)+DATE(1970,1,1)+(-5/24)</f>
        <v>42198.351145833331</v>
      </c>
      <c r="T3390" s="10">
        <f>(((I3390/60)/60)/24)+DATE(1970,1,1)+(-5/24)</f>
        <v>42231.348611111105</v>
      </c>
    </row>
    <row r="3391" spans="1:20" ht="43.2" hidden="1" x14ac:dyDescent="0.3">
      <c r="A3391">
        <v>2409</v>
      </c>
      <c r="B3391" s="3" t="s">
        <v>2409</v>
      </c>
      <c r="C3391" s="3" t="s">
        <v>6518</v>
      </c>
      <c r="D3391">
        <v>25000</v>
      </c>
      <c r="E3391">
        <v>460</v>
      </c>
      <c r="F3391" t="s">
        <v>8220</v>
      </c>
      <c r="G3391" t="s">
        <v>8223</v>
      </c>
      <c r="H3391" t="s">
        <v>8245</v>
      </c>
      <c r="I3391">
        <v>1439931675</v>
      </c>
      <c r="J3391">
        <v>1437339675</v>
      </c>
      <c r="K3391" t="b">
        <v>0</v>
      </c>
      <c r="L3391">
        <v>6</v>
      </c>
      <c r="M3391" t="b">
        <v>0</v>
      </c>
      <c r="N3391" t="s">
        <v>8283</v>
      </c>
      <c r="O3391" s="5">
        <f>((E3391/D3391) *100)</f>
        <v>1.8399999999999999</v>
      </c>
      <c r="P3391" s="6">
        <f>IF(L3391 = 0, 0, E3391/L3391)</f>
        <v>76.666666666666671</v>
      </c>
      <c r="Q3391" t="str">
        <f>MID(N3391,1,FIND("/",N3391,1)-1)</f>
        <v>food</v>
      </c>
      <c r="R3391" t="str">
        <f>MID(N3391,FIND("/",N3391,1)+1,LEN(N3391))</f>
        <v>food trucks</v>
      </c>
      <c r="S3391" s="10">
        <f>(((J3391/60)/60)/24)+DATE(1970,1,1)+(-5/24)</f>
        <v>42204.667534722219</v>
      </c>
      <c r="T3391" s="10">
        <f>(((I3391/60)/60)/24)+DATE(1970,1,1)+(-5/24)</f>
        <v>42234.667534722219</v>
      </c>
    </row>
    <row r="3392" spans="1:20" ht="57.6" hidden="1" x14ac:dyDescent="0.3">
      <c r="A3392">
        <v>2411</v>
      </c>
      <c r="B3392" s="3" t="s">
        <v>2411</v>
      </c>
      <c r="C3392" s="3" t="s">
        <v>6520</v>
      </c>
      <c r="D3392">
        <v>25000</v>
      </c>
      <c r="E3392">
        <v>151</v>
      </c>
      <c r="F3392" t="s">
        <v>8220</v>
      </c>
      <c r="G3392" t="s">
        <v>8223</v>
      </c>
      <c r="H3392" t="s">
        <v>8245</v>
      </c>
      <c r="I3392">
        <v>1440524082</v>
      </c>
      <c r="J3392">
        <v>1437932082</v>
      </c>
      <c r="K3392" t="b">
        <v>0</v>
      </c>
      <c r="L3392">
        <v>3</v>
      </c>
      <c r="M3392" t="b">
        <v>0</v>
      </c>
      <c r="N3392" t="s">
        <v>8283</v>
      </c>
      <c r="O3392" s="5">
        <f>((E3392/D3392) *100)</f>
        <v>0.60399999999999998</v>
      </c>
      <c r="P3392" s="6">
        <f>IF(L3392 = 0, 0, E3392/L3392)</f>
        <v>50.333333333333336</v>
      </c>
      <c r="Q3392" t="str">
        <f>MID(N3392,1,FIND("/",N3392,1)-1)</f>
        <v>food</v>
      </c>
      <c r="R3392" t="str">
        <f>MID(N3392,FIND("/",N3392,1)+1,LEN(N3392))</f>
        <v>food trucks</v>
      </c>
      <c r="S3392" s="10">
        <f>(((J3392/60)/60)/24)+DATE(1970,1,1)+(-5/24)</f>
        <v>42211.524097222216</v>
      </c>
      <c r="T3392" s="10">
        <f>(((I3392/60)/60)/24)+DATE(1970,1,1)+(-5/24)</f>
        <v>42241.524097222216</v>
      </c>
    </row>
    <row r="3393" spans="1:20" ht="43.2" hidden="1" x14ac:dyDescent="0.3">
      <c r="A3393">
        <v>2616</v>
      </c>
      <c r="B3393" s="3" t="s">
        <v>2615</v>
      </c>
      <c r="C3393" s="3" t="s">
        <v>6725</v>
      </c>
      <c r="D3393">
        <v>25000</v>
      </c>
      <c r="E3393">
        <v>28633.5</v>
      </c>
      <c r="F3393" t="s">
        <v>8218</v>
      </c>
      <c r="G3393" t="s">
        <v>8223</v>
      </c>
      <c r="H3393" t="s">
        <v>8245</v>
      </c>
      <c r="I3393">
        <v>1440546729</v>
      </c>
      <c r="J3393">
        <v>1437954729</v>
      </c>
      <c r="K3393" t="b">
        <v>1</v>
      </c>
      <c r="L3393">
        <v>238</v>
      </c>
      <c r="M3393" t="b">
        <v>1</v>
      </c>
      <c r="N3393" t="s">
        <v>8300</v>
      </c>
      <c r="O3393" s="5">
        <f>((E3393/D3393) *100)</f>
        <v>114.53400000000001</v>
      </c>
      <c r="P3393" s="6">
        <f>IF(L3393 = 0, 0, E3393/L3393)</f>
        <v>120.30882352941177</v>
      </c>
      <c r="Q3393" t="str">
        <f>MID(N3393,1,FIND("/",N3393,1)-1)</f>
        <v>technology</v>
      </c>
      <c r="R3393" t="str">
        <f>MID(N3393,FIND("/",N3393,1)+1,LEN(N3393))</f>
        <v>space exploration</v>
      </c>
      <c r="S3393" s="10">
        <f>(((J3393/60)/60)/24)+DATE(1970,1,1)+(-5/24)</f>
        <v>42211.786215277774</v>
      </c>
      <c r="T3393" s="10">
        <f>(((I3393/60)/60)/24)+DATE(1970,1,1)+(-5/24)</f>
        <v>42241.786215277774</v>
      </c>
    </row>
    <row r="3394" spans="1:20" ht="57.6" hidden="1" x14ac:dyDescent="0.3">
      <c r="A3394">
        <v>1151</v>
      </c>
      <c r="B3394" s="3" t="s">
        <v>1151</v>
      </c>
      <c r="C3394" s="3" t="s">
        <v>5260</v>
      </c>
      <c r="D3394">
        <v>25000</v>
      </c>
      <c r="E3394">
        <v>0</v>
      </c>
      <c r="F3394" t="s">
        <v>8220</v>
      </c>
      <c r="G3394" t="s">
        <v>8223</v>
      </c>
      <c r="H3394" t="s">
        <v>8245</v>
      </c>
      <c r="I3394">
        <v>1441592863</v>
      </c>
      <c r="J3394">
        <v>1439000863</v>
      </c>
      <c r="K3394" t="b">
        <v>0</v>
      </c>
      <c r="L3394">
        <v>0</v>
      </c>
      <c r="M3394" t="b">
        <v>0</v>
      </c>
      <c r="N3394" t="s">
        <v>8283</v>
      </c>
      <c r="O3394" s="5">
        <f>((E3394/D3394) *100)</f>
        <v>0</v>
      </c>
      <c r="P3394" s="6">
        <f>IF(L3394 = 0, 0, E3394/L3394)</f>
        <v>0</v>
      </c>
      <c r="Q3394" t="str">
        <f>MID(N3394,1,FIND("/",N3394,1)-1)</f>
        <v>food</v>
      </c>
      <c r="R3394" t="str">
        <f>MID(N3394,FIND("/",N3394,1)+1,LEN(N3394))</f>
        <v>food trucks</v>
      </c>
      <c r="S3394" s="10">
        <f>(((J3394/60)/60)/24)+DATE(1970,1,1)+(-5/24)</f>
        <v>42223.894247685181</v>
      </c>
      <c r="T3394" s="10">
        <f>(((I3394/60)/60)/24)+DATE(1970,1,1)+(-5/24)</f>
        <v>42253.894247685181</v>
      </c>
    </row>
    <row r="3395" spans="1:20" ht="43.2" hidden="1" x14ac:dyDescent="0.3">
      <c r="A3395">
        <v>1514</v>
      </c>
      <c r="B3395" s="3" t="s">
        <v>1514</v>
      </c>
      <c r="C3395" s="3" t="s">
        <v>5623</v>
      </c>
      <c r="D3395">
        <v>25000</v>
      </c>
      <c r="E3395">
        <v>26619</v>
      </c>
      <c r="F3395" t="s">
        <v>8218</v>
      </c>
      <c r="G3395" t="s">
        <v>8223</v>
      </c>
      <c r="H3395" t="s">
        <v>8245</v>
      </c>
      <c r="I3395">
        <v>1443363640</v>
      </c>
      <c r="J3395">
        <v>1439907640</v>
      </c>
      <c r="K3395" t="b">
        <v>1</v>
      </c>
      <c r="L3395">
        <v>176</v>
      </c>
      <c r="M3395" t="b">
        <v>1</v>
      </c>
      <c r="N3395" t="s">
        <v>8284</v>
      </c>
      <c r="O3395" s="5">
        <f>((E3395/D3395) *100)</f>
        <v>106.476</v>
      </c>
      <c r="P3395" s="6">
        <f>IF(L3395 = 0, 0, E3395/L3395)</f>
        <v>151.24431818181819</v>
      </c>
      <c r="Q3395" t="str">
        <f>MID(N3395,1,FIND("/",N3395,1)-1)</f>
        <v>photography</v>
      </c>
      <c r="R3395" t="str">
        <f>MID(N3395,FIND("/",N3395,1)+1,LEN(N3395))</f>
        <v>photobooks</v>
      </c>
      <c r="S3395" s="10">
        <f>(((J3395/60)/60)/24)+DATE(1970,1,1)+(-5/24)</f>
        <v>42234.389351851853</v>
      </c>
      <c r="T3395" s="10">
        <f>(((I3395/60)/60)/24)+DATE(1970,1,1)+(-5/24)</f>
        <v>42274.389351851853</v>
      </c>
    </row>
    <row r="3396" spans="1:20" ht="43.2" hidden="1" x14ac:dyDescent="0.3">
      <c r="A3396">
        <v>3085</v>
      </c>
      <c r="B3396" s="3" t="s">
        <v>3084</v>
      </c>
      <c r="C3396" s="3" t="s">
        <v>7194</v>
      </c>
      <c r="D3396">
        <v>25000</v>
      </c>
      <c r="E3396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8302</v>
      </c>
      <c r="O3396" s="5">
        <f>((E3396/D3396) *100)</f>
        <v>2.44</v>
      </c>
      <c r="P3396" s="6">
        <f>IF(L3396 = 0, 0, E3396/L3396)</f>
        <v>67.777777777777771</v>
      </c>
      <c r="Q3396" t="str">
        <f>MID(N3396,1,FIND("/",N3396,1)-1)</f>
        <v>theater</v>
      </c>
      <c r="R3396" t="str">
        <f>MID(N3396,FIND("/",N3396,1)+1,LEN(N3396))</f>
        <v>spaces</v>
      </c>
      <c r="S3396" s="10">
        <f>(((J3396/60)/60)/24)+DATE(1970,1,1)+(-5/24)</f>
        <v>42246.675451388881</v>
      </c>
      <c r="T3396" s="10">
        <f>(((I3396/60)/60)/24)+DATE(1970,1,1)+(-5/24)</f>
        <v>42276.675451388881</v>
      </c>
    </row>
    <row r="3397" spans="1:20" ht="43.2" hidden="1" x14ac:dyDescent="0.3">
      <c r="A3397">
        <v>2366</v>
      </c>
      <c r="B3397" s="3" t="s">
        <v>2366</v>
      </c>
      <c r="C3397" s="3" t="s">
        <v>6475</v>
      </c>
      <c r="D3397">
        <v>25000</v>
      </c>
      <c r="E3397">
        <v>2630</v>
      </c>
      <c r="F3397" t="s">
        <v>8219</v>
      </c>
      <c r="G3397" t="s">
        <v>8224</v>
      </c>
      <c r="H3397" t="s">
        <v>8246</v>
      </c>
      <c r="I3397">
        <v>1445431533</v>
      </c>
      <c r="J3397">
        <v>1442839533</v>
      </c>
      <c r="K3397" t="b">
        <v>0</v>
      </c>
      <c r="L3397">
        <v>27</v>
      </c>
      <c r="M3397" t="b">
        <v>0</v>
      </c>
      <c r="N3397" t="s">
        <v>8271</v>
      </c>
      <c r="O3397" s="5">
        <f>((E3397/D3397) *100)</f>
        <v>10.52</v>
      </c>
      <c r="P3397" s="6">
        <f>IF(L3397 = 0, 0, E3397/L3397)</f>
        <v>97.407407407407405</v>
      </c>
      <c r="Q3397" t="str">
        <f>MID(N3397,1,FIND("/",N3397,1)-1)</f>
        <v>technology</v>
      </c>
      <c r="R3397" t="str">
        <f>MID(N3397,FIND("/",N3397,1)+1,LEN(N3397))</f>
        <v>web</v>
      </c>
      <c r="S3397" s="10">
        <f>(((J3397/60)/60)/24)+DATE(1970,1,1)+(-5/24)</f>
        <v>42268.323298611103</v>
      </c>
      <c r="T3397" s="10">
        <f>(((I3397/60)/60)/24)+DATE(1970,1,1)+(-5/24)</f>
        <v>42298.323298611103</v>
      </c>
    </row>
    <row r="3398" spans="1:20" ht="43.2" hidden="1" x14ac:dyDescent="0.3">
      <c r="A3398">
        <v>3643</v>
      </c>
      <c r="B3398" s="3" t="s">
        <v>3640</v>
      </c>
      <c r="C3398" s="3" t="s">
        <v>7752</v>
      </c>
      <c r="D3398">
        <v>25000</v>
      </c>
      <c r="E3398">
        <v>0</v>
      </c>
      <c r="F3398" t="s">
        <v>8220</v>
      </c>
      <c r="G3398" t="s">
        <v>8223</v>
      </c>
      <c r="H3398" t="s">
        <v>8245</v>
      </c>
      <c r="I3398">
        <v>1447734439</v>
      </c>
      <c r="J3398">
        <v>1444274839</v>
      </c>
      <c r="K3398" t="b">
        <v>0</v>
      </c>
      <c r="L3398">
        <v>0</v>
      </c>
      <c r="M3398" t="b">
        <v>0</v>
      </c>
      <c r="N3398" t="s">
        <v>8304</v>
      </c>
      <c r="O3398" s="5">
        <f>((E3398/D3398) *100)</f>
        <v>0</v>
      </c>
      <c r="P3398" s="6">
        <f>IF(L3398 = 0, 0, E3398/L3398)</f>
        <v>0</v>
      </c>
      <c r="Q3398" t="str">
        <f>MID(N3398,1,FIND("/",N3398,1)-1)</f>
        <v>theater</v>
      </c>
      <c r="R3398" t="str">
        <f>MID(N3398,FIND("/",N3398,1)+1,LEN(N3398))</f>
        <v>musical</v>
      </c>
      <c r="S3398" s="10">
        <f>(((J3398/60)/60)/24)+DATE(1970,1,1)+(-5/24)</f>
        <v>42284.935636574075</v>
      </c>
      <c r="T3398" s="10">
        <f>(((I3398/60)/60)/24)+DATE(1970,1,1)+(-5/24)</f>
        <v>42324.977303240739</v>
      </c>
    </row>
    <row r="3399" spans="1:20" ht="43.2" hidden="1" x14ac:dyDescent="0.3">
      <c r="A3399">
        <v>336</v>
      </c>
      <c r="B3399" s="3" t="s">
        <v>336</v>
      </c>
      <c r="C3399" s="3" t="s">
        <v>4445</v>
      </c>
      <c r="D3399">
        <v>25000</v>
      </c>
      <c r="E3399">
        <v>29209.78</v>
      </c>
      <c r="F3399" t="s">
        <v>8218</v>
      </c>
      <c r="G3399" t="s">
        <v>8223</v>
      </c>
      <c r="H3399" t="s">
        <v>8245</v>
      </c>
      <c r="I3399">
        <v>1447427918</v>
      </c>
      <c r="J3399">
        <v>1444832318</v>
      </c>
      <c r="K3399" t="b">
        <v>1</v>
      </c>
      <c r="L3399">
        <v>493</v>
      </c>
      <c r="M3399" t="b">
        <v>1</v>
      </c>
      <c r="N3399" t="s">
        <v>8268</v>
      </c>
      <c r="O3399" s="5">
        <f>((E3399/D3399) *100)</f>
        <v>116.83911999999998</v>
      </c>
      <c r="P3399" s="6">
        <f>IF(L3399 = 0, 0, E3399/L3399)</f>
        <v>59.249046653144013</v>
      </c>
      <c r="Q3399" t="str">
        <f>MID(N3399,1,FIND("/",N3399,1)-1)</f>
        <v>film &amp; video</v>
      </c>
      <c r="R3399" t="str">
        <f>MID(N3399,FIND("/",N3399,1)+1,LEN(N3399))</f>
        <v>documentary</v>
      </c>
      <c r="S3399" s="10">
        <f>(((J3399/60)/60)/24)+DATE(1970,1,1)+(-5/24)</f>
        <v>42291.387939814813</v>
      </c>
      <c r="T3399" s="10">
        <f>(((I3399/60)/60)/24)+DATE(1970,1,1)+(-5/24)</f>
        <v>42321.429606481477</v>
      </c>
    </row>
    <row r="3400" spans="1:20" ht="43.2" hidden="1" x14ac:dyDescent="0.3">
      <c r="A3400">
        <v>1335</v>
      </c>
      <c r="B3400" s="3" t="s">
        <v>1335</v>
      </c>
      <c r="C3400" s="3" t="s">
        <v>5444</v>
      </c>
      <c r="D3400">
        <v>25000</v>
      </c>
      <c r="E3400">
        <v>4940</v>
      </c>
      <c r="F3400" t="s">
        <v>8219</v>
      </c>
      <c r="G3400" t="s">
        <v>8223</v>
      </c>
      <c r="H3400" t="s">
        <v>8245</v>
      </c>
      <c r="I3400">
        <v>1449354502</v>
      </c>
      <c r="J3400">
        <v>1446762502</v>
      </c>
      <c r="K3400" t="b">
        <v>0</v>
      </c>
      <c r="L3400">
        <v>16</v>
      </c>
      <c r="M3400" t="b">
        <v>0</v>
      </c>
      <c r="N3400" t="s">
        <v>8272</v>
      </c>
      <c r="O3400" s="5">
        <f>((E3400/D3400) *100)</f>
        <v>19.759999999999998</v>
      </c>
      <c r="P3400" s="6">
        <f>IF(L3400 = 0, 0, E3400/L3400)</f>
        <v>308.75</v>
      </c>
      <c r="Q3400" t="str">
        <f>MID(N3400,1,FIND("/",N3400,1)-1)</f>
        <v>technology</v>
      </c>
      <c r="R3400" t="str">
        <f>MID(N3400,FIND("/",N3400,1)+1,LEN(N3400))</f>
        <v>wearables</v>
      </c>
      <c r="S3400" s="10">
        <f>(((J3400/60)/60)/24)+DATE(1970,1,1)+(-5/24)</f>
        <v>42313.728032407402</v>
      </c>
      <c r="T3400" s="10">
        <f>(((I3400/60)/60)/24)+DATE(1970,1,1)+(-5/24)</f>
        <v>42343.728032407402</v>
      </c>
    </row>
    <row r="3401" spans="1:20" ht="43.2" hidden="1" x14ac:dyDescent="0.3">
      <c r="A3401">
        <v>1868</v>
      </c>
      <c r="B3401" s="3" t="s">
        <v>1868</v>
      </c>
      <c r="C3401" s="3" t="s">
        <v>5977</v>
      </c>
      <c r="D3401">
        <v>25000</v>
      </c>
      <c r="E3401">
        <v>1217</v>
      </c>
      <c r="F3401" t="s">
        <v>8220</v>
      </c>
      <c r="G3401" t="s">
        <v>8223</v>
      </c>
      <c r="H3401" t="s">
        <v>8245</v>
      </c>
      <c r="I3401">
        <v>1450166340</v>
      </c>
      <c r="J3401">
        <v>1448044925</v>
      </c>
      <c r="K3401" t="b">
        <v>0</v>
      </c>
      <c r="L3401">
        <v>17</v>
      </c>
      <c r="M3401" t="b">
        <v>0</v>
      </c>
      <c r="N3401" t="s">
        <v>8282</v>
      </c>
      <c r="O3401" s="5">
        <f>((E3401/D3401) *100)</f>
        <v>4.8680000000000003</v>
      </c>
      <c r="P3401" s="6">
        <f>IF(L3401 = 0, 0, E3401/L3401)</f>
        <v>71.588235294117652</v>
      </c>
      <c r="Q3401" t="str">
        <f>MID(N3401,1,FIND("/",N3401,1)-1)</f>
        <v>games</v>
      </c>
      <c r="R3401" t="str">
        <f>MID(N3401,FIND("/",N3401,1)+1,LEN(N3401))</f>
        <v>mobile games</v>
      </c>
      <c r="S3401" s="10">
        <f>(((J3401/60)/60)/24)+DATE(1970,1,1)+(-5/24)</f>
        <v>42328.570891203701</v>
      </c>
      <c r="T3401" s="10">
        <f>(((I3401/60)/60)/24)+DATE(1970,1,1)+(-5/24)</f>
        <v>42353.124305555553</v>
      </c>
    </row>
    <row r="3402" spans="1:20" ht="43.2" hidden="1" x14ac:dyDescent="0.3">
      <c r="A3402">
        <v>1013</v>
      </c>
      <c r="B3402" s="3" t="s">
        <v>1013</v>
      </c>
      <c r="C3402" s="3" t="s">
        <v>5122</v>
      </c>
      <c r="D3402">
        <v>25000</v>
      </c>
      <c r="E3402">
        <v>8632</v>
      </c>
      <c r="F3402" t="s">
        <v>8219</v>
      </c>
      <c r="G3402" t="s">
        <v>8223</v>
      </c>
      <c r="H3402" t="s">
        <v>8245</v>
      </c>
      <c r="I3402">
        <v>1451419200</v>
      </c>
      <c r="J3402">
        <v>1449000056</v>
      </c>
      <c r="K3402" t="b">
        <v>0</v>
      </c>
      <c r="L3402">
        <v>90</v>
      </c>
      <c r="M3402" t="b">
        <v>0</v>
      </c>
      <c r="N3402" t="s">
        <v>8272</v>
      </c>
      <c r="O3402" s="5">
        <f>((E3402/D3402) *100)</f>
        <v>34.527999999999999</v>
      </c>
      <c r="P3402" s="6">
        <f>IF(L3402 = 0, 0, E3402/L3402)</f>
        <v>95.911111111111111</v>
      </c>
      <c r="Q3402" t="str">
        <f>MID(N3402,1,FIND("/",N3402,1)-1)</f>
        <v>technology</v>
      </c>
      <c r="R3402" t="str">
        <f>MID(N3402,FIND("/",N3402,1)+1,LEN(N3402))</f>
        <v>wearables</v>
      </c>
      <c r="S3402" s="10">
        <f>(((J3402/60)/60)/24)+DATE(1970,1,1)+(-5/24)</f>
        <v>42339.625648148147</v>
      </c>
      <c r="T3402" s="10">
        <f>(((I3402/60)/60)/24)+DATE(1970,1,1)+(-5/24)</f>
        <v>42367.624999999993</v>
      </c>
    </row>
    <row r="3403" spans="1:20" ht="43.2" hidden="1" x14ac:dyDescent="0.3">
      <c r="A3403">
        <v>1077</v>
      </c>
      <c r="B3403" s="3" t="s">
        <v>1077</v>
      </c>
      <c r="C3403" s="3" t="s">
        <v>5186</v>
      </c>
      <c r="D3403">
        <v>25000</v>
      </c>
      <c r="E3403">
        <v>7344</v>
      </c>
      <c r="F3403" t="s">
        <v>8220</v>
      </c>
      <c r="G3403" t="s">
        <v>8223</v>
      </c>
      <c r="H3403" t="s">
        <v>8245</v>
      </c>
      <c r="I3403">
        <v>1452744011</v>
      </c>
      <c r="J3403">
        <v>1450152011</v>
      </c>
      <c r="K3403" t="b">
        <v>0</v>
      </c>
      <c r="L3403">
        <v>167</v>
      </c>
      <c r="M3403" t="b">
        <v>0</v>
      </c>
      <c r="N3403" t="s">
        <v>8281</v>
      </c>
      <c r="O3403" s="5">
        <f>((E3403/D3403) *100)</f>
        <v>29.376000000000001</v>
      </c>
      <c r="P3403" s="6">
        <f>IF(L3403 = 0, 0, E3403/L3403)</f>
        <v>43.976047904191617</v>
      </c>
      <c r="Q3403" t="str">
        <f>MID(N3403,1,FIND("/",N3403,1)-1)</f>
        <v>games</v>
      </c>
      <c r="R3403" t="str">
        <f>MID(N3403,FIND("/",N3403,1)+1,LEN(N3403))</f>
        <v>video games</v>
      </c>
      <c r="S3403" s="10">
        <f>(((J3403/60)/60)/24)+DATE(1970,1,1)+(-5/24)</f>
        <v>42352.958460648144</v>
      </c>
      <c r="T3403" s="10">
        <f>(((I3403/60)/60)/24)+DATE(1970,1,1)+(-5/24)</f>
        <v>42382.958460648144</v>
      </c>
    </row>
    <row r="3404" spans="1:20" ht="43.2" hidden="1" x14ac:dyDescent="0.3">
      <c r="A3404">
        <v>2369</v>
      </c>
      <c r="B3404" s="3" t="s">
        <v>2369</v>
      </c>
      <c r="C3404" s="3" t="s">
        <v>6478</v>
      </c>
      <c r="D3404">
        <v>25000</v>
      </c>
      <c r="E3404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8271</v>
      </c>
      <c r="O3404" s="5">
        <f>((E3404/D3404) *100)</f>
        <v>0</v>
      </c>
      <c r="P3404" s="6">
        <f>IF(L3404 = 0, 0, E3404/L3404)</f>
        <v>0</v>
      </c>
      <c r="Q3404" t="str">
        <f>MID(N3404,1,FIND("/",N3404,1)-1)</f>
        <v>technology</v>
      </c>
      <c r="R3404" t="str">
        <f>MID(N3404,FIND("/",N3404,1)+1,LEN(N3404))</f>
        <v>web</v>
      </c>
      <c r="S3404" s="10">
        <f>(((J3404/60)/60)/24)+DATE(1970,1,1)+(-5/24)</f>
        <v>42380.60429398148</v>
      </c>
      <c r="T3404" s="10">
        <f>(((I3404/60)/60)/24)+DATE(1970,1,1)+(-5/24)</f>
        <v>42410.60429398148</v>
      </c>
    </row>
    <row r="3405" spans="1:20" ht="28.8" hidden="1" x14ac:dyDescent="0.3">
      <c r="A3405">
        <v>1004</v>
      </c>
      <c r="B3405" s="3" t="s">
        <v>1004</v>
      </c>
      <c r="C3405" s="3" t="s">
        <v>5113</v>
      </c>
      <c r="D3405">
        <v>25000</v>
      </c>
      <c r="E3405">
        <v>20552</v>
      </c>
      <c r="F3405" t="s">
        <v>8219</v>
      </c>
      <c r="G3405" t="s">
        <v>8223</v>
      </c>
      <c r="H3405" t="s">
        <v>8245</v>
      </c>
      <c r="I3405">
        <v>1455814827</v>
      </c>
      <c r="J3405">
        <v>1453222827</v>
      </c>
      <c r="K3405" t="b">
        <v>0</v>
      </c>
      <c r="L3405">
        <v>95</v>
      </c>
      <c r="M3405" t="b">
        <v>0</v>
      </c>
      <c r="N3405" t="s">
        <v>8272</v>
      </c>
      <c r="O3405" s="5">
        <f>((E3405/D3405) *100)</f>
        <v>82.207999999999998</v>
      </c>
      <c r="P3405" s="6">
        <f>IF(L3405 = 0, 0, E3405/L3405)</f>
        <v>216.33684210526314</v>
      </c>
      <c r="Q3405" t="str">
        <f>MID(N3405,1,FIND("/",N3405,1)-1)</f>
        <v>technology</v>
      </c>
      <c r="R3405" t="str">
        <f>MID(N3405,FIND("/",N3405,1)+1,LEN(N3405))</f>
        <v>wearables</v>
      </c>
      <c r="S3405" s="10">
        <f>(((J3405/60)/60)/24)+DATE(1970,1,1)+(-5/24)</f>
        <v>42388.5003125</v>
      </c>
      <c r="T3405" s="10">
        <f>(((I3405/60)/60)/24)+DATE(1970,1,1)+(-5/24)</f>
        <v>42418.5003125</v>
      </c>
    </row>
    <row r="3406" spans="1:20" ht="57.6" hidden="1" x14ac:dyDescent="0.3">
      <c r="A3406">
        <v>3074</v>
      </c>
      <c r="B3406" s="3" t="s">
        <v>3073</v>
      </c>
      <c r="C3406" s="3" t="s">
        <v>7183</v>
      </c>
      <c r="D3406">
        <v>25000</v>
      </c>
      <c r="E3406">
        <v>22</v>
      </c>
      <c r="F3406" t="s">
        <v>8220</v>
      </c>
      <c r="G3406" t="s">
        <v>8229</v>
      </c>
      <c r="H3406" t="s">
        <v>8248</v>
      </c>
      <c r="I3406">
        <v>1457617359</v>
      </c>
      <c r="J3406">
        <v>1455025359</v>
      </c>
      <c r="K3406" t="b">
        <v>0</v>
      </c>
      <c r="L3406">
        <v>3</v>
      </c>
      <c r="M3406" t="b">
        <v>0</v>
      </c>
      <c r="N3406" t="s">
        <v>8302</v>
      </c>
      <c r="O3406" s="5">
        <f>((E3406/D3406) *100)</f>
        <v>8.8000000000000009E-2</v>
      </c>
      <c r="P3406" s="6">
        <f>IF(L3406 = 0, 0, E3406/L3406)</f>
        <v>7.333333333333333</v>
      </c>
      <c r="Q3406" t="str">
        <f>MID(N3406,1,FIND("/",N3406,1)-1)</f>
        <v>theater</v>
      </c>
      <c r="R3406" t="str">
        <f>MID(N3406,FIND("/",N3406,1)+1,LEN(N3406))</f>
        <v>spaces</v>
      </c>
      <c r="S3406" s="10">
        <f>(((J3406/60)/60)/24)+DATE(1970,1,1)+(-5/24)</f>
        <v>42409.362951388881</v>
      </c>
      <c r="T3406" s="10">
        <f>(((I3406/60)/60)/24)+DATE(1970,1,1)+(-5/24)</f>
        <v>42439.362951388881</v>
      </c>
    </row>
    <row r="3407" spans="1:20" ht="72" hidden="1" x14ac:dyDescent="0.3">
      <c r="A3407">
        <v>3126</v>
      </c>
      <c r="B3407" s="3" t="s">
        <v>3125</v>
      </c>
      <c r="C3407" s="3" t="s">
        <v>7235</v>
      </c>
      <c r="D3407">
        <v>25000</v>
      </c>
      <c r="E3407">
        <v>1040</v>
      </c>
      <c r="F3407" t="s">
        <v>8219</v>
      </c>
      <c r="G3407" t="s">
        <v>8223</v>
      </c>
      <c r="H3407" t="s">
        <v>8245</v>
      </c>
      <c r="I3407">
        <v>1459121162</v>
      </c>
      <c r="J3407">
        <v>1456532762</v>
      </c>
      <c r="K3407" t="b">
        <v>0</v>
      </c>
      <c r="L3407">
        <v>17</v>
      </c>
      <c r="M3407" t="b">
        <v>0</v>
      </c>
      <c r="N3407" t="s">
        <v>8302</v>
      </c>
      <c r="O3407" s="5">
        <f>((E3407/D3407) *100)</f>
        <v>4.16</v>
      </c>
      <c r="P3407" s="6">
        <f>IF(L3407 = 0, 0, E3407/L3407)</f>
        <v>61.176470588235297</v>
      </c>
      <c r="Q3407" t="str">
        <f>MID(N3407,1,FIND("/",N3407,1)-1)</f>
        <v>theater</v>
      </c>
      <c r="R3407" t="str">
        <f>MID(N3407,FIND("/",N3407,1)+1,LEN(N3407))</f>
        <v>spaces</v>
      </c>
      <c r="S3407" s="10">
        <f>(((J3407/60)/60)/24)+DATE(1970,1,1)+(-5/24)</f>
        <v>42426.809745370374</v>
      </c>
      <c r="T3407" s="10">
        <f>(((I3407/60)/60)/24)+DATE(1970,1,1)+(-5/24)</f>
        <v>42456.768078703702</v>
      </c>
    </row>
    <row r="3408" spans="1:20" ht="28.8" hidden="1" x14ac:dyDescent="0.3">
      <c r="A3408">
        <v>594</v>
      </c>
      <c r="B3408" s="3" t="s">
        <v>594</v>
      </c>
      <c r="C3408" s="3" t="s">
        <v>4703</v>
      </c>
      <c r="D3408">
        <v>25000</v>
      </c>
      <c r="E3408">
        <v>26</v>
      </c>
      <c r="F3408" t="s">
        <v>8220</v>
      </c>
      <c r="G3408" t="s">
        <v>8223</v>
      </c>
      <c r="H3408" t="s">
        <v>8245</v>
      </c>
      <c r="I3408">
        <v>1460832206</v>
      </c>
      <c r="J3408">
        <v>1458240206</v>
      </c>
      <c r="K3408" t="b">
        <v>0</v>
      </c>
      <c r="L3408">
        <v>2</v>
      </c>
      <c r="M3408" t="b">
        <v>0</v>
      </c>
      <c r="N3408" t="s">
        <v>8271</v>
      </c>
      <c r="O3408" s="5">
        <f>((E3408/D3408) *100)</f>
        <v>0.104</v>
      </c>
      <c r="P3408" s="6">
        <f>IF(L3408 = 0, 0, E3408/L3408)</f>
        <v>13</v>
      </c>
      <c r="Q3408" t="str">
        <f>MID(N3408,1,FIND("/",N3408,1)-1)</f>
        <v>technology</v>
      </c>
      <c r="R3408" t="str">
        <f>MID(N3408,FIND("/",N3408,1)+1,LEN(N3408))</f>
        <v>web</v>
      </c>
      <c r="S3408" s="10">
        <f>(((J3408/60)/60)/24)+DATE(1970,1,1)+(-5/24)</f>
        <v>42446.571828703702</v>
      </c>
      <c r="T3408" s="10">
        <f>(((I3408/60)/60)/24)+DATE(1970,1,1)+(-5/24)</f>
        <v>42476.571828703702</v>
      </c>
    </row>
    <row r="3409" spans="1:20" ht="43.2" hidden="1" x14ac:dyDescent="0.3">
      <c r="A3409">
        <v>1137</v>
      </c>
      <c r="B3409" s="3" t="s">
        <v>1137</v>
      </c>
      <c r="C3409" s="3" t="s">
        <v>5246</v>
      </c>
      <c r="D3409">
        <v>25000</v>
      </c>
      <c r="E3409">
        <v>9875</v>
      </c>
      <c r="F3409" t="s">
        <v>8220</v>
      </c>
      <c r="G3409" t="s">
        <v>8223</v>
      </c>
      <c r="H3409" t="s">
        <v>8245</v>
      </c>
      <c r="I3409">
        <v>1461440421</v>
      </c>
      <c r="J3409">
        <v>1458848421</v>
      </c>
      <c r="K3409" t="b">
        <v>0</v>
      </c>
      <c r="L3409">
        <v>39</v>
      </c>
      <c r="M3409" t="b">
        <v>0</v>
      </c>
      <c r="N3409" t="s">
        <v>8282</v>
      </c>
      <c r="O3409" s="5">
        <f>((E3409/D3409) *100)</f>
        <v>39.5</v>
      </c>
      <c r="P3409" s="6">
        <f>IF(L3409 = 0, 0, E3409/L3409)</f>
        <v>253.2051282051282</v>
      </c>
      <c r="Q3409" t="str">
        <f>MID(N3409,1,FIND("/",N3409,1)-1)</f>
        <v>games</v>
      </c>
      <c r="R3409" t="str">
        <f>MID(N3409,FIND("/",N3409,1)+1,LEN(N3409))</f>
        <v>mobile games</v>
      </c>
      <c r="S3409" s="10">
        <f>(((J3409/60)/60)/24)+DATE(1970,1,1)+(-5/24)</f>
        <v>42453.611354166664</v>
      </c>
      <c r="T3409" s="10">
        <f>(((I3409/60)/60)/24)+DATE(1970,1,1)+(-5/24)</f>
        <v>42483.611354166664</v>
      </c>
    </row>
    <row r="3410" spans="1:20" ht="43.2" hidden="1" x14ac:dyDescent="0.3">
      <c r="A3410">
        <v>322</v>
      </c>
      <c r="B3410" s="3" t="s">
        <v>322</v>
      </c>
      <c r="C3410" s="3" t="s">
        <v>4431</v>
      </c>
      <c r="D3410">
        <v>25000</v>
      </c>
      <c r="E3410">
        <v>26978</v>
      </c>
      <c r="F3410" t="s">
        <v>8218</v>
      </c>
      <c r="G3410" t="s">
        <v>8223</v>
      </c>
      <c r="H3410" t="s">
        <v>8245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8268</v>
      </c>
      <c r="O3410" s="5">
        <f>((E3410/D3410) *100)</f>
        <v>107.91200000000001</v>
      </c>
      <c r="P3410" s="6">
        <f>IF(L3410 = 0, 0, E3410/L3410)</f>
        <v>145.04301075268816</v>
      </c>
      <c r="Q3410" t="str">
        <f>MID(N3410,1,FIND("/",N3410,1)-1)</f>
        <v>film &amp; video</v>
      </c>
      <c r="R3410" t="str">
        <f>MID(N3410,FIND("/",N3410,1)+1,LEN(N3410))</f>
        <v>documentary</v>
      </c>
      <c r="S3410" s="10">
        <f>(((J3410/60)/60)/24)+DATE(1970,1,1)+(-5/24)</f>
        <v>42473.361666666664</v>
      </c>
      <c r="T3410" s="10">
        <f>(((I3410/60)/60)/24)+DATE(1970,1,1)+(-5/24)</f>
        <v>42503.361666666664</v>
      </c>
    </row>
    <row r="3411" spans="1:20" ht="43.2" hidden="1" x14ac:dyDescent="0.3">
      <c r="A3411">
        <v>713</v>
      </c>
      <c r="B3411" s="3" t="s">
        <v>713</v>
      </c>
      <c r="C3411" s="3" t="s">
        <v>4822</v>
      </c>
      <c r="D3411">
        <v>25000</v>
      </c>
      <c r="E3411">
        <v>199</v>
      </c>
      <c r="F3411" t="s">
        <v>8220</v>
      </c>
      <c r="G3411" t="s">
        <v>8236</v>
      </c>
      <c r="H3411" t="s">
        <v>8248</v>
      </c>
      <c r="I3411">
        <v>1465130532</v>
      </c>
      <c r="J3411">
        <v>1462538532</v>
      </c>
      <c r="K3411" t="b">
        <v>0</v>
      </c>
      <c r="L3411">
        <v>1</v>
      </c>
      <c r="M3411" t="b">
        <v>0</v>
      </c>
      <c r="N3411" t="s">
        <v>8272</v>
      </c>
      <c r="O3411" s="5">
        <f>((E3411/D3411) *100)</f>
        <v>0.79600000000000004</v>
      </c>
      <c r="P3411" s="6">
        <f>IF(L3411 = 0, 0, E3411/L3411)</f>
        <v>199</v>
      </c>
      <c r="Q3411" t="str">
        <f>MID(N3411,1,FIND("/",N3411,1)-1)</f>
        <v>technology</v>
      </c>
      <c r="R3411" t="str">
        <f>MID(N3411,FIND("/",N3411,1)+1,LEN(N3411))</f>
        <v>wearables</v>
      </c>
      <c r="S3411" s="10">
        <f>(((J3411/60)/60)/24)+DATE(1970,1,1)+(-5/24)</f>
        <v>42496.320972222216</v>
      </c>
      <c r="T3411" s="10">
        <f>(((I3411/60)/60)/24)+DATE(1970,1,1)+(-5/24)</f>
        <v>42526.320972222216</v>
      </c>
    </row>
    <row r="3412" spans="1:20" ht="43.2" hidden="1" x14ac:dyDescent="0.3">
      <c r="A3412">
        <v>3089</v>
      </c>
      <c r="B3412" s="3" t="s">
        <v>3088</v>
      </c>
      <c r="C3412" s="3" t="s">
        <v>7198</v>
      </c>
      <c r="D3412">
        <v>25000</v>
      </c>
      <c r="E3412">
        <v>5854</v>
      </c>
      <c r="F3412" t="s">
        <v>8220</v>
      </c>
      <c r="G3412" t="s">
        <v>8223</v>
      </c>
      <c r="H3412" t="s">
        <v>8245</v>
      </c>
      <c r="I3412">
        <v>1468029540</v>
      </c>
      <c r="J3412">
        <v>1465304483</v>
      </c>
      <c r="K3412" t="b">
        <v>0</v>
      </c>
      <c r="L3412">
        <v>45</v>
      </c>
      <c r="M3412" t="b">
        <v>0</v>
      </c>
      <c r="N3412" t="s">
        <v>8302</v>
      </c>
      <c r="O3412" s="5">
        <f>((E3412/D3412) *100)</f>
        <v>23.416</v>
      </c>
      <c r="P3412" s="6">
        <f>IF(L3412 = 0, 0, E3412/L3412)</f>
        <v>130.0888888888889</v>
      </c>
      <c r="Q3412" t="str">
        <f>MID(N3412,1,FIND("/",N3412,1)-1)</f>
        <v>theater</v>
      </c>
      <c r="R3412" t="str">
        <f>MID(N3412,FIND("/",N3412,1)+1,LEN(N3412))</f>
        <v>spaces</v>
      </c>
      <c r="S3412" s="10">
        <f>(((J3412/60)/60)/24)+DATE(1970,1,1)+(-5/24)</f>
        <v>42528.334293981483</v>
      </c>
      <c r="T3412" s="10">
        <f>(((I3412/60)/60)/24)+DATE(1970,1,1)+(-5/24)</f>
        <v>42559.874305555553</v>
      </c>
    </row>
    <row r="3413" spans="1:20" ht="43.2" hidden="1" x14ac:dyDescent="0.3">
      <c r="A3413">
        <v>621</v>
      </c>
      <c r="B3413" s="3" t="s">
        <v>621</v>
      </c>
      <c r="C3413" s="3" t="s">
        <v>4730</v>
      </c>
      <c r="D3413">
        <v>25000</v>
      </c>
      <c r="E3413">
        <v>261</v>
      </c>
      <c r="F3413" t="s">
        <v>8219</v>
      </c>
      <c r="G3413" t="s">
        <v>8223</v>
      </c>
      <c r="H3413" t="s">
        <v>8245</v>
      </c>
      <c r="I3413">
        <v>1467934937</v>
      </c>
      <c r="J3413">
        <v>1465342937</v>
      </c>
      <c r="K3413" t="b">
        <v>0</v>
      </c>
      <c r="L3413">
        <v>3</v>
      </c>
      <c r="M3413" t="b">
        <v>0</v>
      </c>
      <c r="N3413" t="s">
        <v>8271</v>
      </c>
      <c r="O3413" s="5">
        <f>((E3413/D3413) *100)</f>
        <v>1.044</v>
      </c>
      <c r="P3413" s="6">
        <f>IF(L3413 = 0, 0, E3413/L3413)</f>
        <v>87</v>
      </c>
      <c r="Q3413" t="str">
        <f>MID(N3413,1,FIND("/",N3413,1)-1)</f>
        <v>technology</v>
      </c>
      <c r="R3413" t="str">
        <f>MID(N3413,FIND("/",N3413,1)+1,LEN(N3413))</f>
        <v>web</v>
      </c>
      <c r="S3413" s="10">
        <f>(((J3413/60)/60)/24)+DATE(1970,1,1)+(-5/24)</f>
        <v>42528.779363425921</v>
      </c>
      <c r="T3413" s="10">
        <f>(((I3413/60)/60)/24)+DATE(1970,1,1)+(-5/24)</f>
        <v>42558.779363425921</v>
      </c>
    </row>
    <row r="3414" spans="1:20" ht="43.2" hidden="1" x14ac:dyDescent="0.3">
      <c r="A3414">
        <v>1816</v>
      </c>
      <c r="B3414" s="3" t="s">
        <v>1816</v>
      </c>
      <c r="C3414" s="3" t="s">
        <v>5925</v>
      </c>
      <c r="D3414">
        <v>25000</v>
      </c>
      <c r="E3414">
        <v>509</v>
      </c>
      <c r="F3414" t="s">
        <v>8220</v>
      </c>
      <c r="G3414" t="s">
        <v>8239</v>
      </c>
      <c r="H3414" t="s">
        <v>8256</v>
      </c>
      <c r="I3414">
        <v>1469473200</v>
      </c>
      <c r="J3414">
        <v>1467061303</v>
      </c>
      <c r="K3414" t="b">
        <v>0</v>
      </c>
      <c r="L3414">
        <v>6</v>
      </c>
      <c r="M3414" t="b">
        <v>0</v>
      </c>
      <c r="N3414" t="s">
        <v>8284</v>
      </c>
      <c r="O3414" s="5">
        <f>((E3414/D3414) *100)</f>
        <v>2.036</v>
      </c>
      <c r="P3414" s="6">
        <f>IF(L3414 = 0, 0, E3414/L3414)</f>
        <v>84.833333333333329</v>
      </c>
      <c r="Q3414" t="str">
        <f>MID(N3414,1,FIND("/",N3414,1)-1)</f>
        <v>photography</v>
      </c>
      <c r="R3414" t="str">
        <f>MID(N3414,FIND("/",N3414,1)+1,LEN(N3414))</f>
        <v>photobooks</v>
      </c>
      <c r="S3414" s="10">
        <f>(((J3414/60)/60)/24)+DATE(1970,1,1)+(-5/24)</f>
        <v>42548.667858796289</v>
      </c>
      <c r="T3414" s="10">
        <f>(((I3414/60)/60)/24)+DATE(1970,1,1)+(-5/24)</f>
        <v>42576.583333333336</v>
      </c>
    </row>
    <row r="3415" spans="1:20" ht="57.6" hidden="1" x14ac:dyDescent="0.3">
      <c r="A3415">
        <v>2984</v>
      </c>
      <c r="B3415" s="3" t="s">
        <v>2983</v>
      </c>
      <c r="C3415" s="3" t="s">
        <v>7093</v>
      </c>
      <c r="D3415">
        <v>25000</v>
      </c>
      <c r="E3415">
        <v>25088</v>
      </c>
      <c r="F3415" t="s">
        <v>8218</v>
      </c>
      <c r="G3415" t="s">
        <v>8223</v>
      </c>
      <c r="H3415" t="s">
        <v>8245</v>
      </c>
      <c r="I3415">
        <v>1472020881</v>
      </c>
      <c r="J3415">
        <v>1469428881</v>
      </c>
      <c r="K3415" t="b">
        <v>1</v>
      </c>
      <c r="L3415">
        <v>218</v>
      </c>
      <c r="M3415" t="b">
        <v>1</v>
      </c>
      <c r="N3415" t="s">
        <v>8302</v>
      </c>
      <c r="O3415" s="5">
        <f>((E3415/D3415) *100)</f>
        <v>100.352</v>
      </c>
      <c r="P3415" s="6">
        <f>IF(L3415 = 0, 0, E3415/L3415)</f>
        <v>115.08256880733946</v>
      </c>
      <c r="Q3415" t="str">
        <f>MID(N3415,1,FIND("/",N3415,1)-1)</f>
        <v>theater</v>
      </c>
      <c r="R3415" t="str">
        <f>MID(N3415,FIND("/",N3415,1)+1,LEN(N3415))</f>
        <v>spaces</v>
      </c>
      <c r="S3415" s="10">
        <f>(((J3415/60)/60)/24)+DATE(1970,1,1)+(-5/24)</f>
        <v>42576.070381944439</v>
      </c>
      <c r="T3415" s="10">
        <f>(((I3415/60)/60)/24)+DATE(1970,1,1)+(-5/24)</f>
        <v>42606.070381944439</v>
      </c>
    </row>
    <row r="3416" spans="1:20" ht="43.2" hidden="1" x14ac:dyDescent="0.3">
      <c r="A3416">
        <v>350</v>
      </c>
      <c r="B3416" s="3" t="s">
        <v>350</v>
      </c>
      <c r="C3416" s="3" t="s">
        <v>4459</v>
      </c>
      <c r="D3416">
        <v>25000</v>
      </c>
      <c r="E3416">
        <v>28690</v>
      </c>
      <c r="F3416" t="s">
        <v>8218</v>
      </c>
      <c r="G3416" t="s">
        <v>8223</v>
      </c>
      <c r="H3416" t="s">
        <v>8245</v>
      </c>
      <c r="I3416">
        <v>1473566340</v>
      </c>
      <c r="J3416">
        <v>1470274509</v>
      </c>
      <c r="K3416" t="b">
        <v>1</v>
      </c>
      <c r="L3416">
        <v>221</v>
      </c>
      <c r="M3416" t="b">
        <v>1</v>
      </c>
      <c r="N3416" t="s">
        <v>8268</v>
      </c>
      <c r="O3416" s="5">
        <f>((E3416/D3416) *100)</f>
        <v>114.75999999999999</v>
      </c>
      <c r="P3416" s="6">
        <f>IF(L3416 = 0, 0, E3416/L3416)</f>
        <v>129.81900452488688</v>
      </c>
      <c r="Q3416" t="str">
        <f>MID(N3416,1,FIND("/",N3416,1)-1)</f>
        <v>film &amp; video</v>
      </c>
      <c r="R3416" t="str">
        <f>MID(N3416,FIND("/",N3416,1)+1,LEN(N3416))</f>
        <v>documentary</v>
      </c>
      <c r="S3416" s="10">
        <f>(((J3416/60)/60)/24)+DATE(1970,1,1)+(-5/24)</f>
        <v>42585.857743055552</v>
      </c>
      <c r="T3416" s="10">
        <f>(((I3416/60)/60)/24)+DATE(1970,1,1)+(-5/24)</f>
        <v>42623.957638888889</v>
      </c>
    </row>
    <row r="3417" spans="1:20" ht="43.2" hidden="1" x14ac:dyDescent="0.3">
      <c r="A3417">
        <v>3639</v>
      </c>
      <c r="B3417" s="3" t="s">
        <v>3636</v>
      </c>
      <c r="C3417" s="3" t="s">
        <v>7748</v>
      </c>
      <c r="D3417">
        <v>25000</v>
      </c>
      <c r="E3417">
        <v>1</v>
      </c>
      <c r="F3417" t="s">
        <v>8220</v>
      </c>
      <c r="G3417" t="s">
        <v>8223</v>
      </c>
      <c r="H3417" t="s">
        <v>8245</v>
      </c>
      <c r="I3417">
        <v>1475853060</v>
      </c>
      <c r="J3417">
        <v>1470672906</v>
      </c>
      <c r="K3417" t="b">
        <v>0</v>
      </c>
      <c r="L3417">
        <v>1</v>
      </c>
      <c r="M3417" t="b">
        <v>0</v>
      </c>
      <c r="N3417" t="s">
        <v>8304</v>
      </c>
      <c r="O3417" s="5">
        <f>((E3417/D3417) *100)</f>
        <v>4.0000000000000001E-3</v>
      </c>
      <c r="P3417" s="6">
        <f>IF(L3417 = 0, 0, E3417/L3417)</f>
        <v>1</v>
      </c>
      <c r="Q3417" t="str">
        <f>MID(N3417,1,FIND("/",N3417,1)-1)</f>
        <v>theater</v>
      </c>
      <c r="R3417" t="str">
        <f>MID(N3417,FIND("/",N3417,1)+1,LEN(N3417))</f>
        <v>musical</v>
      </c>
      <c r="S3417" s="10">
        <f>(((J3417/60)/60)/24)+DATE(1970,1,1)+(-5/24)</f>
        <v>42590.468819444439</v>
      </c>
      <c r="T3417" s="10">
        <f>(((I3417/60)/60)/24)+DATE(1970,1,1)+(-5/24)</f>
        <v>42650.424305555549</v>
      </c>
    </row>
    <row r="3418" spans="1:20" ht="43.2" hidden="1" x14ac:dyDescent="0.3">
      <c r="A3418">
        <v>1422</v>
      </c>
      <c r="B3418" s="3" t="s">
        <v>1422</v>
      </c>
      <c r="C3418" s="3" t="s">
        <v>5531</v>
      </c>
      <c r="D3418">
        <v>25000</v>
      </c>
      <c r="E3418">
        <v>26</v>
      </c>
      <c r="F3418" t="s">
        <v>8220</v>
      </c>
      <c r="G3418" t="s">
        <v>8227</v>
      </c>
      <c r="H3418" t="s">
        <v>8249</v>
      </c>
      <c r="I3418">
        <v>1474436704</v>
      </c>
      <c r="J3418">
        <v>1471844704</v>
      </c>
      <c r="K3418" t="b">
        <v>0</v>
      </c>
      <c r="L3418">
        <v>2</v>
      </c>
      <c r="M3418" t="b">
        <v>0</v>
      </c>
      <c r="N3418" t="s">
        <v>8286</v>
      </c>
      <c r="O3418" s="5">
        <f>((E3418/D3418) *100)</f>
        <v>0.104</v>
      </c>
      <c r="P3418" s="6">
        <f>IF(L3418 = 0, 0, E3418/L3418)</f>
        <v>13</v>
      </c>
      <c r="Q3418" t="str">
        <f>MID(N3418,1,FIND("/",N3418,1)-1)</f>
        <v>publishing</v>
      </c>
      <c r="R3418" t="str">
        <f>MID(N3418,FIND("/",N3418,1)+1,LEN(N3418))</f>
        <v>translations</v>
      </c>
      <c r="S3418" s="10">
        <f>(((J3418/60)/60)/24)+DATE(1970,1,1)+(-5/24)</f>
        <v>42604.031296296293</v>
      </c>
      <c r="T3418" s="10">
        <f>(((I3418/60)/60)/24)+DATE(1970,1,1)+(-5/24)</f>
        <v>42634.031296296293</v>
      </c>
    </row>
    <row r="3419" spans="1:20" ht="57.6" hidden="1" x14ac:dyDescent="0.3">
      <c r="A3419">
        <v>1341</v>
      </c>
      <c r="B3419" s="3" t="s">
        <v>1341</v>
      </c>
      <c r="C3419" s="3" t="s">
        <v>5450</v>
      </c>
      <c r="D3419">
        <v>25000</v>
      </c>
      <c r="E3419">
        <v>17590</v>
      </c>
      <c r="F3419" t="s">
        <v>8219</v>
      </c>
      <c r="G3419" t="s">
        <v>8224</v>
      </c>
      <c r="H3419" t="s">
        <v>8246</v>
      </c>
      <c r="I3419">
        <v>1475333917</v>
      </c>
      <c r="J3419">
        <v>1472569117</v>
      </c>
      <c r="K3419" t="b">
        <v>0</v>
      </c>
      <c r="L3419">
        <v>46</v>
      </c>
      <c r="M3419" t="b">
        <v>0</v>
      </c>
      <c r="N3419" t="s">
        <v>8272</v>
      </c>
      <c r="O3419" s="5">
        <f>((E3419/D3419) *100)</f>
        <v>70.36</v>
      </c>
      <c r="P3419" s="6">
        <f>IF(L3419 = 0, 0, E3419/L3419)</f>
        <v>382.39130434782606</v>
      </c>
      <c r="Q3419" t="str">
        <f>MID(N3419,1,FIND("/",N3419,1)-1)</f>
        <v>technology</v>
      </c>
      <c r="R3419" t="str">
        <f>MID(N3419,FIND("/",N3419,1)+1,LEN(N3419))</f>
        <v>wearables</v>
      </c>
      <c r="S3419" s="10">
        <f>(((J3419/60)/60)/24)+DATE(1970,1,1)+(-5/24)</f>
        <v>42612.415706018517</v>
      </c>
      <c r="T3419" s="10">
        <f>(((I3419/60)/60)/24)+DATE(1970,1,1)+(-5/24)</f>
        <v>42644.415706018517</v>
      </c>
    </row>
    <row r="3420" spans="1:20" ht="57.6" hidden="1" x14ac:dyDescent="0.3">
      <c r="A3420">
        <v>2987</v>
      </c>
      <c r="B3420" s="3" t="s">
        <v>2986</v>
      </c>
      <c r="C3420" s="3" t="s">
        <v>7096</v>
      </c>
      <c r="D3420">
        <v>25000</v>
      </c>
      <c r="E3420">
        <v>27600.2</v>
      </c>
      <c r="F3420" t="s">
        <v>8218</v>
      </c>
      <c r="G3420" t="s">
        <v>8223</v>
      </c>
      <c r="H3420" t="s">
        <v>8245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8302</v>
      </c>
      <c r="O3420" s="5">
        <f>((E3420/D3420) *100)</f>
        <v>110.4008</v>
      </c>
      <c r="P3420" s="6">
        <f>IF(L3420 = 0, 0, E3420/L3420)</f>
        <v>104.15169811320754</v>
      </c>
      <c r="Q3420" t="str">
        <f>MID(N3420,1,FIND("/",N3420,1)-1)</f>
        <v>theater</v>
      </c>
      <c r="R3420" t="str">
        <f>MID(N3420,FIND("/",N3420,1)+1,LEN(N3420))</f>
        <v>spaces</v>
      </c>
      <c r="S3420" s="10">
        <f>(((J3420/60)/60)/24)+DATE(1970,1,1)+(-5/24)</f>
        <v>42627.098969907405</v>
      </c>
      <c r="T3420" s="10">
        <f>(((I3420/60)/60)/24)+DATE(1970,1,1)+(-5/24)</f>
        <v>42655.791666666664</v>
      </c>
    </row>
    <row r="3421" spans="1:20" ht="28.8" hidden="1" x14ac:dyDescent="0.3">
      <c r="A3421">
        <v>2714</v>
      </c>
      <c r="B3421" s="3" t="s">
        <v>2713</v>
      </c>
      <c r="C3421" s="3" t="s">
        <v>6823</v>
      </c>
      <c r="D3421">
        <v>25000</v>
      </c>
      <c r="E3421">
        <v>29089</v>
      </c>
      <c r="F3421" t="s">
        <v>8218</v>
      </c>
      <c r="G3421" t="s">
        <v>8223</v>
      </c>
      <c r="H3421" t="s">
        <v>8245</v>
      </c>
      <c r="I3421">
        <v>1476486000</v>
      </c>
      <c r="J3421">
        <v>1474040596</v>
      </c>
      <c r="K3421" t="b">
        <v>1</v>
      </c>
      <c r="L3421">
        <v>305</v>
      </c>
      <c r="M3421" t="b">
        <v>1</v>
      </c>
      <c r="N3421" t="s">
        <v>8302</v>
      </c>
      <c r="O3421" s="5">
        <f>((E3421/D3421) *100)</f>
        <v>116.35599999999999</v>
      </c>
      <c r="P3421" s="6">
        <f>IF(L3421 = 0, 0, E3421/L3421)</f>
        <v>95.373770491803285</v>
      </c>
      <c r="Q3421" t="str">
        <f>MID(N3421,1,FIND("/",N3421,1)-1)</f>
        <v>theater</v>
      </c>
      <c r="R3421" t="str">
        <f>MID(N3421,FIND("/",N3421,1)+1,LEN(N3421))</f>
        <v>spaces</v>
      </c>
      <c r="S3421" s="10">
        <f>(((J3421/60)/60)/24)+DATE(1970,1,1)+(-5/24)</f>
        <v>42629.446712962956</v>
      </c>
      <c r="T3421" s="10">
        <f>(((I3421/60)/60)/24)+DATE(1970,1,1)+(-5/24)</f>
        <v>42657.749999999993</v>
      </c>
    </row>
    <row r="3422" spans="1:20" ht="43.2" hidden="1" x14ac:dyDescent="0.3">
      <c r="A3422">
        <v>2068</v>
      </c>
      <c r="B3422" s="3" t="s">
        <v>2068</v>
      </c>
      <c r="C3422" s="3" t="s">
        <v>6177</v>
      </c>
      <c r="D3422">
        <v>25000</v>
      </c>
      <c r="E3422">
        <v>26305.97</v>
      </c>
      <c r="F3422" t="s">
        <v>8218</v>
      </c>
      <c r="G3422" t="s">
        <v>8223</v>
      </c>
      <c r="H3422" t="s">
        <v>8245</v>
      </c>
      <c r="I3422">
        <v>1476994315</v>
      </c>
      <c r="J3422">
        <v>1474402315</v>
      </c>
      <c r="K3422" t="b">
        <v>0</v>
      </c>
      <c r="L3422">
        <v>76</v>
      </c>
      <c r="M3422" t="b">
        <v>1</v>
      </c>
      <c r="N3422" t="s">
        <v>8294</v>
      </c>
      <c r="O3422" s="5">
        <f>((E3422/D3422) *100)</f>
        <v>105.22388000000001</v>
      </c>
      <c r="P3422" s="6">
        <f>IF(L3422 = 0, 0, E3422/L3422)</f>
        <v>346.13118421052633</v>
      </c>
      <c r="Q3422" t="str">
        <f>MID(N3422,1,FIND("/",N3422,1)-1)</f>
        <v>technology</v>
      </c>
      <c r="R3422" t="str">
        <f>MID(N3422,FIND("/",N3422,1)+1,LEN(N3422))</f>
        <v>hardware</v>
      </c>
      <c r="S3422" s="10">
        <f>(((J3422/60)/60)/24)+DATE(1970,1,1)+(-5/24)</f>
        <v>42633.633275462962</v>
      </c>
      <c r="T3422" s="10">
        <f>(((I3422/60)/60)/24)+DATE(1970,1,1)+(-5/24)</f>
        <v>42663.633275462962</v>
      </c>
    </row>
    <row r="3423" spans="1:20" ht="43.2" hidden="1" x14ac:dyDescent="0.3">
      <c r="A3423">
        <v>965</v>
      </c>
      <c r="B3423" s="3" t="s">
        <v>965</v>
      </c>
      <c r="C3423" s="3" t="s">
        <v>5074</v>
      </c>
      <c r="D3423">
        <v>25000</v>
      </c>
      <c r="E3423">
        <v>298</v>
      </c>
      <c r="F3423" t="s">
        <v>8220</v>
      </c>
      <c r="G3423" t="s">
        <v>8223</v>
      </c>
      <c r="H3423" t="s">
        <v>8245</v>
      </c>
      <c r="I3423">
        <v>1477454340</v>
      </c>
      <c r="J3423">
        <v>1474676646</v>
      </c>
      <c r="K3423" t="b">
        <v>0</v>
      </c>
      <c r="L3423">
        <v>6</v>
      </c>
      <c r="M3423" t="b">
        <v>0</v>
      </c>
      <c r="N3423" t="s">
        <v>8272</v>
      </c>
      <c r="O3423" s="5">
        <f>((E3423/D3423) *100)</f>
        <v>1.1919999999999999</v>
      </c>
      <c r="P3423" s="6">
        <f>IF(L3423 = 0, 0, E3423/L3423)</f>
        <v>49.666666666666664</v>
      </c>
      <c r="Q3423" t="str">
        <f>MID(N3423,1,FIND("/",N3423,1)-1)</f>
        <v>technology</v>
      </c>
      <c r="R3423" t="str">
        <f>MID(N3423,FIND("/",N3423,1)+1,LEN(N3423))</f>
        <v>wearables</v>
      </c>
      <c r="S3423" s="10">
        <f>(((J3423/60)/60)/24)+DATE(1970,1,1)+(-5/24)</f>
        <v>42636.808402777773</v>
      </c>
      <c r="T3423" s="10">
        <f>(((I3423/60)/60)/24)+DATE(1970,1,1)+(-5/24)</f>
        <v>42668.957638888889</v>
      </c>
    </row>
    <row r="3424" spans="1:20" ht="57.6" hidden="1" x14ac:dyDescent="0.3">
      <c r="A3424">
        <v>2947</v>
      </c>
      <c r="B3424" s="3" t="s">
        <v>2946</v>
      </c>
      <c r="C3424" s="3" t="s">
        <v>7056</v>
      </c>
      <c r="D3424">
        <v>25000</v>
      </c>
      <c r="E3424">
        <v>1072</v>
      </c>
      <c r="F3424" t="s">
        <v>8220</v>
      </c>
      <c r="G3424" t="s">
        <v>8223</v>
      </c>
      <c r="H3424" t="s">
        <v>8245</v>
      </c>
      <c r="I3424">
        <v>1480007460</v>
      </c>
      <c r="J3424">
        <v>1475760567</v>
      </c>
      <c r="K3424" t="b">
        <v>0</v>
      </c>
      <c r="L3424">
        <v>13</v>
      </c>
      <c r="M3424" t="b">
        <v>0</v>
      </c>
      <c r="N3424" t="s">
        <v>8302</v>
      </c>
      <c r="O3424" s="5">
        <f>((E3424/D3424) *100)</f>
        <v>4.2880000000000003</v>
      </c>
      <c r="P3424" s="6">
        <f>IF(L3424 = 0, 0, E3424/L3424)</f>
        <v>82.461538461538467</v>
      </c>
      <c r="Q3424" t="str">
        <f>MID(N3424,1,FIND("/",N3424,1)-1)</f>
        <v>theater</v>
      </c>
      <c r="R3424" t="str">
        <f>MID(N3424,FIND("/",N3424,1)+1,LEN(N3424))</f>
        <v>spaces</v>
      </c>
      <c r="S3424" s="10">
        <f>(((J3424/60)/60)/24)+DATE(1970,1,1)+(-5/24)</f>
        <v>42649.353784722225</v>
      </c>
      <c r="T3424" s="10">
        <f>(((I3424/60)/60)/24)+DATE(1970,1,1)+(-5/24)</f>
        <v>42698.507638888892</v>
      </c>
    </row>
    <row r="3425" spans="1:20" ht="43.2" hidden="1" x14ac:dyDescent="0.3">
      <c r="A3425">
        <v>2720</v>
      </c>
      <c r="B3425" s="3" t="s">
        <v>2719</v>
      </c>
      <c r="C3425" s="3" t="s">
        <v>6829</v>
      </c>
      <c r="D3425">
        <v>25000</v>
      </c>
      <c r="E3425">
        <v>29531</v>
      </c>
      <c r="F3425" t="s">
        <v>8218</v>
      </c>
      <c r="G3425" t="s">
        <v>8223</v>
      </c>
      <c r="H3425" t="s">
        <v>8245</v>
      </c>
      <c r="I3425">
        <v>1478866253</v>
      </c>
      <c r="J3425">
        <v>1476270653</v>
      </c>
      <c r="K3425" t="b">
        <v>0</v>
      </c>
      <c r="L3425">
        <v>173</v>
      </c>
      <c r="M3425" t="b">
        <v>1</v>
      </c>
      <c r="N3425" t="s">
        <v>8302</v>
      </c>
      <c r="O3425" s="5">
        <f>((E3425/D3425) *100)</f>
        <v>118.12400000000001</v>
      </c>
      <c r="P3425" s="6">
        <f>IF(L3425 = 0, 0, E3425/L3425)</f>
        <v>170.69942196531792</v>
      </c>
      <c r="Q3425" t="str">
        <f>MID(N3425,1,FIND("/",N3425,1)-1)</f>
        <v>theater</v>
      </c>
      <c r="R3425" t="str">
        <f>MID(N3425,FIND("/",N3425,1)+1,LEN(N3425))</f>
        <v>spaces</v>
      </c>
      <c r="S3425" s="10">
        <f>(((J3425/60)/60)/24)+DATE(1970,1,1)+(-5/24)</f>
        <v>42655.257557870362</v>
      </c>
      <c r="T3425" s="10">
        <f>(((I3425/60)/60)/24)+DATE(1970,1,1)+(-5/24)</f>
        <v>42685.299224537033</v>
      </c>
    </row>
    <row r="3426" spans="1:20" ht="43.2" hidden="1" x14ac:dyDescent="0.3">
      <c r="A3426">
        <v>2250</v>
      </c>
      <c r="B3426" s="3" t="s">
        <v>2250</v>
      </c>
      <c r="C3426" s="3" t="s">
        <v>6359</v>
      </c>
      <c r="D3426">
        <v>25000</v>
      </c>
      <c r="E3426">
        <v>243778</v>
      </c>
      <c r="F3426" t="s">
        <v>8218</v>
      </c>
      <c r="G3426" t="s">
        <v>8223</v>
      </c>
      <c r="H3426" t="s">
        <v>8245</v>
      </c>
      <c r="I3426">
        <v>1480727273</v>
      </c>
      <c r="J3426">
        <v>1478131673</v>
      </c>
      <c r="K3426" t="b">
        <v>0</v>
      </c>
      <c r="L3426">
        <v>571</v>
      </c>
      <c r="M3426" t="b">
        <v>1</v>
      </c>
      <c r="N3426" t="s">
        <v>8296</v>
      </c>
      <c r="O3426" s="5">
        <f>((E3426/D3426) *100)</f>
        <v>975.11200000000008</v>
      </c>
      <c r="P3426" s="6">
        <f>IF(L3426 = 0, 0, E3426/L3426)</f>
        <v>426.93169877408059</v>
      </c>
      <c r="Q3426" t="str">
        <f>MID(N3426,1,FIND("/",N3426,1)-1)</f>
        <v>games</v>
      </c>
      <c r="R3426" t="str">
        <f>MID(N3426,FIND("/",N3426,1)+1,LEN(N3426))</f>
        <v>tabletop games</v>
      </c>
      <c r="S3426" s="10">
        <f>(((J3426/60)/60)/24)+DATE(1970,1,1)+(-5/24)</f>
        <v>42676.7971412037</v>
      </c>
      <c r="T3426" s="10">
        <f>(((I3426/60)/60)/24)+DATE(1970,1,1)+(-5/24)</f>
        <v>42706.838807870365</v>
      </c>
    </row>
    <row r="3427" spans="1:20" ht="43.2" hidden="1" x14ac:dyDescent="0.3">
      <c r="A3427">
        <v>3877</v>
      </c>
      <c r="B3427" s="3" t="s">
        <v>3873</v>
      </c>
      <c r="C3427" s="3" t="s">
        <v>7985</v>
      </c>
      <c r="D3427">
        <v>25000</v>
      </c>
      <c r="E3427">
        <v>1241</v>
      </c>
      <c r="F3427" t="s">
        <v>8219</v>
      </c>
      <c r="G3427" t="s">
        <v>8223</v>
      </c>
      <c r="H3427" t="s">
        <v>8245</v>
      </c>
      <c r="I3427">
        <v>1481213752</v>
      </c>
      <c r="J3427">
        <v>1478621752</v>
      </c>
      <c r="K3427" t="b">
        <v>0</v>
      </c>
      <c r="L3427">
        <v>14</v>
      </c>
      <c r="M3427" t="b">
        <v>0</v>
      </c>
      <c r="N3427" t="s">
        <v>8304</v>
      </c>
      <c r="O3427" s="5">
        <f>((E3427/D3427) *100)</f>
        <v>4.9639999999999995</v>
      </c>
      <c r="P3427" s="6">
        <f>IF(L3427 = 0, 0, E3427/L3427)</f>
        <v>88.642857142857139</v>
      </c>
      <c r="Q3427" t="str">
        <f>MID(N3427,1,FIND("/",N3427,1)-1)</f>
        <v>theater</v>
      </c>
      <c r="R3427" t="str">
        <f>MID(N3427,FIND("/",N3427,1)+1,LEN(N3427))</f>
        <v>musical</v>
      </c>
      <c r="S3427" s="10">
        <f>(((J3427/60)/60)/24)+DATE(1970,1,1)+(-5/24)</f>
        <v>42682.469351851854</v>
      </c>
      <c r="T3427" s="10">
        <f>(((I3427/60)/60)/24)+DATE(1970,1,1)+(-5/24)</f>
        <v>42712.469351851854</v>
      </c>
    </row>
    <row r="3428" spans="1:20" ht="43.2" hidden="1" x14ac:dyDescent="0.3">
      <c r="A3428">
        <v>2032</v>
      </c>
      <c r="B3428" s="3" t="s">
        <v>2032</v>
      </c>
      <c r="C3428" s="3" t="s">
        <v>6141</v>
      </c>
      <c r="D3428">
        <v>25000</v>
      </c>
      <c r="E3428">
        <v>76047</v>
      </c>
      <c r="F3428" t="s">
        <v>8218</v>
      </c>
      <c r="G3428" t="s">
        <v>8223</v>
      </c>
      <c r="H3428" t="s">
        <v>8245</v>
      </c>
      <c r="I3428">
        <v>1481778000</v>
      </c>
      <c r="J3428">
        <v>1479216874</v>
      </c>
      <c r="K3428" t="b">
        <v>1</v>
      </c>
      <c r="L3428">
        <v>531</v>
      </c>
      <c r="M3428" t="b">
        <v>1</v>
      </c>
      <c r="N3428" t="s">
        <v>8294</v>
      </c>
      <c r="O3428" s="5">
        <f>((E3428/D3428) *100)</f>
        <v>304.18799999999999</v>
      </c>
      <c r="P3428" s="6">
        <f>IF(L3428 = 0, 0, E3428/L3428)</f>
        <v>143.21468926553672</v>
      </c>
      <c r="Q3428" t="str">
        <f>MID(N3428,1,FIND("/",N3428,1)-1)</f>
        <v>technology</v>
      </c>
      <c r="R3428" t="str">
        <f>MID(N3428,FIND("/",N3428,1)+1,LEN(N3428))</f>
        <v>hardware</v>
      </c>
      <c r="S3428" s="10">
        <f>(((J3428/60)/60)/24)+DATE(1970,1,1)+(-5/24)</f>
        <v>42689.35733796296</v>
      </c>
      <c r="T3428" s="10">
        <f>(((I3428/60)/60)/24)+DATE(1970,1,1)+(-5/24)</f>
        <v>42718.999999999993</v>
      </c>
    </row>
    <row r="3429" spans="1:20" ht="43.2" hidden="1" x14ac:dyDescent="0.3">
      <c r="A3429">
        <v>2339</v>
      </c>
      <c r="B3429" s="3" t="s">
        <v>2339</v>
      </c>
      <c r="C3429" s="3" t="s">
        <v>6448</v>
      </c>
      <c r="D3429">
        <v>25000</v>
      </c>
      <c r="E3429">
        <v>73552</v>
      </c>
      <c r="F3429" t="s">
        <v>8218</v>
      </c>
      <c r="G3429" t="s">
        <v>8223</v>
      </c>
      <c r="H3429" t="s">
        <v>8245</v>
      </c>
      <c r="I3429">
        <v>1482134340</v>
      </c>
      <c r="J3429">
        <v>1479496309</v>
      </c>
      <c r="K3429" t="b">
        <v>1</v>
      </c>
      <c r="L3429">
        <v>1104</v>
      </c>
      <c r="M3429" t="b">
        <v>1</v>
      </c>
      <c r="N3429" t="s">
        <v>8297</v>
      </c>
      <c r="O3429" s="5">
        <f>((E3429/D3429) *100)</f>
        <v>294.20799999999997</v>
      </c>
      <c r="P3429" s="6">
        <f>IF(L3429 = 0, 0, E3429/L3429)</f>
        <v>66.623188405797094</v>
      </c>
      <c r="Q3429" t="str">
        <f>MID(N3429,1,FIND("/",N3429,1)-1)</f>
        <v>food</v>
      </c>
      <c r="R3429" t="str">
        <f>MID(N3429,FIND("/",N3429,1)+1,LEN(N3429))</f>
        <v>small batch</v>
      </c>
      <c r="S3429" s="10">
        <f>(((J3429/60)/60)/24)+DATE(1970,1,1)+(-5/24)</f>
        <v>42692.591539351844</v>
      </c>
      <c r="T3429" s="10">
        <f>(((I3429/60)/60)/24)+DATE(1970,1,1)+(-5/24)</f>
        <v>42723.124305555553</v>
      </c>
    </row>
    <row r="3430" spans="1:20" ht="43.2" hidden="1" x14ac:dyDescent="0.3">
      <c r="A3430">
        <v>1908</v>
      </c>
      <c r="B3430" s="3" t="s">
        <v>1908</v>
      </c>
      <c r="C3430" s="3" t="s">
        <v>6017</v>
      </c>
      <c r="D3430">
        <v>25000</v>
      </c>
      <c r="E3430">
        <v>433</v>
      </c>
      <c r="F3430" t="s">
        <v>8220</v>
      </c>
      <c r="G3430" t="s">
        <v>8223</v>
      </c>
      <c r="H3430" t="s">
        <v>8245</v>
      </c>
      <c r="I3430">
        <v>1483048900</v>
      </c>
      <c r="J3430">
        <v>1480456900</v>
      </c>
      <c r="K3430" t="b">
        <v>0</v>
      </c>
      <c r="L3430">
        <v>4</v>
      </c>
      <c r="M3430" t="b">
        <v>0</v>
      </c>
      <c r="N3430" t="s">
        <v>8293</v>
      </c>
      <c r="O3430" s="5">
        <f>((E3430/D3430) *100)</f>
        <v>1.7319999999999998</v>
      </c>
      <c r="P3430" s="6">
        <f>IF(L3430 = 0, 0, E3430/L3430)</f>
        <v>108.25</v>
      </c>
      <c r="Q3430" t="str">
        <f>MID(N3430,1,FIND("/",N3430,1)-1)</f>
        <v>technology</v>
      </c>
      <c r="R3430" t="str">
        <f>MID(N3430,FIND("/",N3430,1)+1,LEN(N3430))</f>
        <v>gadgets</v>
      </c>
      <c r="S3430" s="10">
        <f>(((J3430/60)/60)/24)+DATE(1970,1,1)+(-5/24)</f>
        <v>42703.709490740737</v>
      </c>
      <c r="T3430" s="10">
        <f>(((I3430/60)/60)/24)+DATE(1970,1,1)+(-5/24)</f>
        <v>42733.709490740737</v>
      </c>
    </row>
    <row r="3431" spans="1:20" ht="43.2" hidden="1" x14ac:dyDescent="0.3">
      <c r="A3431">
        <v>370</v>
      </c>
      <c r="B3431" s="3" t="s">
        <v>370</v>
      </c>
      <c r="C3431" s="3" t="s">
        <v>4479</v>
      </c>
      <c r="D3431">
        <v>25000</v>
      </c>
      <c r="E3431">
        <v>30505</v>
      </c>
      <c r="F3431" t="s">
        <v>8218</v>
      </c>
      <c r="G3431" t="s">
        <v>8223</v>
      </c>
      <c r="H3431" t="s">
        <v>8245</v>
      </c>
      <c r="I3431">
        <v>1483729500</v>
      </c>
      <c r="J3431">
        <v>1481137500</v>
      </c>
      <c r="K3431" t="b">
        <v>0</v>
      </c>
      <c r="L3431">
        <v>43</v>
      </c>
      <c r="M3431" t="b">
        <v>1</v>
      </c>
      <c r="N3431" t="s">
        <v>8268</v>
      </c>
      <c r="O3431" s="5">
        <f>((E3431/D3431) *100)</f>
        <v>122.02</v>
      </c>
      <c r="P3431" s="6">
        <f>IF(L3431 = 0, 0, E3431/L3431)</f>
        <v>709.41860465116281</v>
      </c>
      <c r="Q3431" t="str">
        <f>MID(N3431,1,FIND("/",N3431,1)-1)</f>
        <v>film &amp; video</v>
      </c>
      <c r="R3431" t="str">
        <f>MID(N3431,FIND("/",N3431,1)+1,LEN(N3431))</f>
        <v>documentary</v>
      </c>
      <c r="S3431" s="10">
        <f>(((J3431/60)/60)/24)+DATE(1970,1,1)+(-5/24)</f>
        <v>42711.586805555555</v>
      </c>
      <c r="T3431" s="10">
        <f>(((I3431/60)/60)/24)+DATE(1970,1,1)+(-5/24)</f>
        <v>42741.586805555555</v>
      </c>
    </row>
    <row r="3432" spans="1:20" ht="43.2" hidden="1" x14ac:dyDescent="0.3">
      <c r="A3432">
        <v>2178</v>
      </c>
      <c r="B3432" s="3" t="s">
        <v>2178</v>
      </c>
      <c r="C3432" s="3" t="s">
        <v>6287</v>
      </c>
      <c r="D3432">
        <v>25000</v>
      </c>
      <c r="E3432">
        <v>34660</v>
      </c>
      <c r="F3432" t="s">
        <v>8218</v>
      </c>
      <c r="G3432" t="s">
        <v>8223</v>
      </c>
      <c r="H3432" t="s">
        <v>8245</v>
      </c>
      <c r="I3432">
        <v>1484752597</v>
      </c>
      <c r="J3432">
        <v>1482160597</v>
      </c>
      <c r="K3432" t="b">
        <v>0</v>
      </c>
      <c r="L3432">
        <v>859</v>
      </c>
      <c r="M3432" t="b">
        <v>1</v>
      </c>
      <c r="N3432" t="s">
        <v>8275</v>
      </c>
      <c r="O3432" s="5">
        <f>((E3432/D3432) *100)</f>
        <v>138.64000000000001</v>
      </c>
      <c r="P3432" s="6">
        <f>IF(L3432 = 0, 0, E3432/L3432)</f>
        <v>40.349243306169967</v>
      </c>
      <c r="Q3432" t="str">
        <f>MID(N3432,1,FIND("/",N3432,1)-1)</f>
        <v>music</v>
      </c>
      <c r="R3432" t="str">
        <f>MID(N3432,FIND("/",N3432,1)+1,LEN(N3432))</f>
        <v>rock</v>
      </c>
      <c r="S3432" s="10">
        <f>(((J3432/60)/60)/24)+DATE(1970,1,1)+(-5/24)</f>
        <v>42723.428206018514</v>
      </c>
      <c r="T3432" s="10">
        <f>(((I3432/60)/60)/24)+DATE(1970,1,1)+(-5/24)</f>
        <v>42753.428206018514</v>
      </c>
    </row>
    <row r="3433" spans="1:20" ht="43.2" hidden="1" x14ac:dyDescent="0.3">
      <c r="A3433">
        <v>2270</v>
      </c>
      <c r="B3433" s="3" t="s">
        <v>2270</v>
      </c>
      <c r="C3433" s="3" t="s">
        <v>6379</v>
      </c>
      <c r="D3433">
        <v>25000</v>
      </c>
      <c r="E3433">
        <v>180062</v>
      </c>
      <c r="F3433" t="s">
        <v>8218</v>
      </c>
      <c r="G3433" t="s">
        <v>8223</v>
      </c>
      <c r="H3433" t="s">
        <v>8245</v>
      </c>
      <c r="I3433">
        <v>1484085540</v>
      </c>
      <c r="J3433">
        <v>1482353513</v>
      </c>
      <c r="K3433" t="b">
        <v>0</v>
      </c>
      <c r="L3433">
        <v>1670</v>
      </c>
      <c r="M3433" t="b">
        <v>1</v>
      </c>
      <c r="N3433" t="s">
        <v>8296</v>
      </c>
      <c r="O3433" s="5">
        <f>((E3433/D3433) *100)</f>
        <v>720.24800000000005</v>
      </c>
      <c r="P3433" s="6">
        <f>IF(L3433 = 0, 0, E3433/L3433)</f>
        <v>107.82155688622754</v>
      </c>
      <c r="Q3433" t="str">
        <f>MID(N3433,1,FIND("/",N3433,1)-1)</f>
        <v>games</v>
      </c>
      <c r="R3433" t="str">
        <f>MID(N3433,FIND("/",N3433,1)+1,LEN(N3433))</f>
        <v>tabletop games</v>
      </c>
      <c r="S3433" s="10">
        <f>(((J3433/60)/60)/24)+DATE(1970,1,1)+(-5/24)</f>
        <v>42725.661030092589</v>
      </c>
      <c r="T3433" s="10">
        <f>(((I3433/60)/60)/24)+DATE(1970,1,1)+(-5/24)</f>
        <v>42745.707638888889</v>
      </c>
    </row>
    <row r="3434" spans="1:20" ht="43.2" hidden="1" x14ac:dyDescent="0.3">
      <c r="A3434">
        <v>1866</v>
      </c>
      <c r="B3434" s="3" t="s">
        <v>1866</v>
      </c>
      <c r="C3434" s="3" t="s">
        <v>5975</v>
      </c>
      <c r="D3434">
        <v>25000</v>
      </c>
      <c r="E3434">
        <v>125</v>
      </c>
      <c r="F3434" t="s">
        <v>8220</v>
      </c>
      <c r="G3434" t="s">
        <v>8223</v>
      </c>
      <c r="H3434" t="s">
        <v>8245</v>
      </c>
      <c r="I3434">
        <v>1488340800</v>
      </c>
      <c r="J3434">
        <v>1483768497</v>
      </c>
      <c r="K3434" t="b">
        <v>0</v>
      </c>
      <c r="L3434">
        <v>2</v>
      </c>
      <c r="M3434" t="b">
        <v>0</v>
      </c>
      <c r="N3434" t="s">
        <v>8282</v>
      </c>
      <c r="O3434" s="5">
        <f>((E3434/D3434) *100)</f>
        <v>0.5</v>
      </c>
      <c r="P3434" s="6">
        <f>IF(L3434 = 0, 0, E3434/L3434)</f>
        <v>62.5</v>
      </c>
      <c r="Q3434" t="str">
        <f>MID(N3434,1,FIND("/",N3434,1)-1)</f>
        <v>games</v>
      </c>
      <c r="R3434" t="str">
        <f>MID(N3434,FIND("/",N3434,1)+1,LEN(N3434))</f>
        <v>mobile games</v>
      </c>
      <c r="S3434" s="10">
        <f>(((J3434/60)/60)/24)+DATE(1970,1,1)+(-5/24)</f>
        <v>42742.038159722222</v>
      </c>
      <c r="T3434" s="10">
        <f>(((I3434/60)/60)/24)+DATE(1970,1,1)+(-5/24)</f>
        <v>42794.958333333336</v>
      </c>
    </row>
    <row r="3435" spans="1:20" ht="43.2" hidden="1" x14ac:dyDescent="0.3">
      <c r="A3435">
        <v>3110</v>
      </c>
      <c r="B3435" s="3" t="s">
        <v>3109</v>
      </c>
      <c r="C3435" s="3" t="s">
        <v>7219</v>
      </c>
      <c r="D3435">
        <v>25000</v>
      </c>
      <c r="E3435">
        <v>10</v>
      </c>
      <c r="F3435" t="s">
        <v>8220</v>
      </c>
      <c r="G3435" t="s">
        <v>8223</v>
      </c>
      <c r="H3435" t="s">
        <v>8245</v>
      </c>
      <c r="I3435">
        <v>1487465119</v>
      </c>
      <c r="J3435">
        <v>1484009119</v>
      </c>
      <c r="K3435" t="b">
        <v>0</v>
      </c>
      <c r="L3435">
        <v>1</v>
      </c>
      <c r="M3435" t="b">
        <v>0</v>
      </c>
      <c r="N3435" t="s">
        <v>8302</v>
      </c>
      <c r="O3435" s="5">
        <f>((E3435/D3435) *100)</f>
        <v>0.04</v>
      </c>
      <c r="P3435" s="6">
        <f>IF(L3435 = 0, 0, E3435/L3435)</f>
        <v>10</v>
      </c>
      <c r="Q3435" t="str">
        <f>MID(N3435,1,FIND("/",N3435,1)-1)</f>
        <v>theater</v>
      </c>
      <c r="R3435" t="str">
        <f>MID(N3435,FIND("/",N3435,1)+1,LEN(N3435))</f>
        <v>spaces</v>
      </c>
      <c r="S3435" s="10">
        <f>(((J3435/60)/60)/24)+DATE(1970,1,1)+(-5/24)</f>
        <v>42744.823136574072</v>
      </c>
      <c r="T3435" s="10">
        <f>(((I3435/60)/60)/24)+DATE(1970,1,1)+(-5/24)</f>
        <v>42784.823136574072</v>
      </c>
    </row>
    <row r="3436" spans="1:20" ht="43.2" hidden="1" x14ac:dyDescent="0.3">
      <c r="A3436">
        <v>3145</v>
      </c>
      <c r="B3436" s="3" t="s">
        <v>3144</v>
      </c>
      <c r="C3436" s="3" t="s">
        <v>7254</v>
      </c>
      <c r="D3436">
        <v>25000</v>
      </c>
      <c r="E3436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8270</v>
      </c>
      <c r="O3436" s="5">
        <f>((E3436/D3436) *100)</f>
        <v>0</v>
      </c>
      <c r="P3436" s="6">
        <f>IF(L3436 = 0, 0, E3436/L3436)</f>
        <v>0</v>
      </c>
      <c r="Q3436" t="str">
        <f>MID(N3436,1,FIND("/",N3436,1)-1)</f>
        <v>theater</v>
      </c>
      <c r="R3436" t="str">
        <f>MID(N3436,FIND("/",N3436,1)+1,LEN(N3436))</f>
        <v>plays</v>
      </c>
      <c r="S3436" s="10">
        <f>(((J3436/60)/60)/24)+DATE(1970,1,1)+(-5/24)</f>
        <v>42761.832569444443</v>
      </c>
      <c r="T3436" s="10">
        <f>(((I3436/60)/60)/24)+DATE(1970,1,1)+(-5/24)</f>
        <v>42821.790902777771</v>
      </c>
    </row>
    <row r="3437" spans="1:20" ht="43.2" hidden="1" x14ac:dyDescent="0.3">
      <c r="A3437">
        <v>625</v>
      </c>
      <c r="B3437" s="3" t="s">
        <v>625</v>
      </c>
      <c r="C3437" s="3" t="s">
        <v>4734</v>
      </c>
      <c r="D3437">
        <v>25000</v>
      </c>
      <c r="E3437">
        <v>0</v>
      </c>
      <c r="F3437" t="s">
        <v>8219</v>
      </c>
      <c r="G3437" t="s">
        <v>8228</v>
      </c>
      <c r="H3437" t="s">
        <v>8250</v>
      </c>
      <c r="I3437">
        <v>1490560177</v>
      </c>
      <c r="J3437">
        <v>1487971777</v>
      </c>
      <c r="K3437" t="b">
        <v>0</v>
      </c>
      <c r="L3437">
        <v>0</v>
      </c>
      <c r="M3437" t="b">
        <v>0</v>
      </c>
      <c r="N3437" t="s">
        <v>8271</v>
      </c>
      <c r="O3437" s="5">
        <f>((E3437/D3437) *100)</f>
        <v>0</v>
      </c>
      <c r="P3437" s="6">
        <f>IF(L3437 = 0, 0, E3437/L3437)</f>
        <v>0</v>
      </c>
      <c r="Q3437" t="str">
        <f>MID(N3437,1,FIND("/",N3437,1)-1)</f>
        <v>technology</v>
      </c>
      <c r="R3437" t="str">
        <f>MID(N3437,FIND("/",N3437,1)+1,LEN(N3437))</f>
        <v>web</v>
      </c>
      <c r="S3437" s="10">
        <f>(((J3437/60)/60)/24)+DATE(1970,1,1)+(-5/24)</f>
        <v>42790.687233796292</v>
      </c>
      <c r="T3437" s="10">
        <f>(((I3437/60)/60)/24)+DATE(1970,1,1)+(-5/24)</f>
        <v>42820.645567129628</v>
      </c>
    </row>
    <row r="3438" spans="1:20" ht="43.2" hidden="1" x14ac:dyDescent="0.3">
      <c r="A3438">
        <v>1453</v>
      </c>
      <c r="B3438" s="3" t="s">
        <v>1453</v>
      </c>
      <c r="C3438" s="3" t="s">
        <v>5562</v>
      </c>
      <c r="D3438">
        <v>25000</v>
      </c>
      <c r="E3438">
        <v>0</v>
      </c>
      <c r="F3438" t="s">
        <v>8219</v>
      </c>
      <c r="G3438" t="s">
        <v>8229</v>
      </c>
      <c r="H3438" t="s">
        <v>8248</v>
      </c>
      <c r="I3438">
        <v>1492270947</v>
      </c>
      <c r="J3438">
        <v>1488386547</v>
      </c>
      <c r="K3438" t="b">
        <v>0</v>
      </c>
      <c r="L3438">
        <v>0</v>
      </c>
      <c r="M3438" t="b">
        <v>0</v>
      </c>
      <c r="N3438" t="s">
        <v>8286</v>
      </c>
      <c r="O3438" s="5">
        <f>((E3438/D3438) *100)</f>
        <v>0</v>
      </c>
      <c r="P3438" s="6">
        <f>IF(L3438 = 0, 0, E3438/L3438)</f>
        <v>0</v>
      </c>
      <c r="Q3438" t="str">
        <f>MID(N3438,1,FIND("/",N3438,1)-1)</f>
        <v>publishing</v>
      </c>
      <c r="R3438" t="str">
        <f>MID(N3438,FIND("/",N3438,1)+1,LEN(N3438))</f>
        <v>translations</v>
      </c>
      <c r="S3438" s="10">
        <f>(((J3438/60)/60)/24)+DATE(1970,1,1)+(-5/24)</f>
        <v>42795.487812499996</v>
      </c>
      <c r="T3438" s="10">
        <f>(((I3438/60)/60)/24)+DATE(1970,1,1)+(-5/24)</f>
        <v>42840.446145833332</v>
      </c>
    </row>
    <row r="3439" spans="1:20" ht="43.2" hidden="1" x14ac:dyDescent="0.3">
      <c r="A3439">
        <v>293</v>
      </c>
      <c r="B3439" s="3" t="s">
        <v>293</v>
      </c>
      <c r="C3439" s="3" t="s">
        <v>4402</v>
      </c>
      <c r="D3439">
        <v>26000</v>
      </c>
      <c r="E3439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8268</v>
      </c>
      <c r="O3439" s="5">
        <f>((E3439/D3439) *100)</f>
        <v>101.38461538461539</v>
      </c>
      <c r="P3439" s="6">
        <f>IF(L3439 = 0, 0, E3439/L3439)</f>
        <v>201.22137404580153</v>
      </c>
      <c r="Q3439" t="str">
        <f>MID(N3439,1,FIND("/",N3439,1)-1)</f>
        <v>film &amp; video</v>
      </c>
      <c r="R3439" t="str">
        <f>MID(N3439,FIND("/",N3439,1)+1,LEN(N3439))</f>
        <v>documentary</v>
      </c>
      <c r="S3439" s="10">
        <f>(((J3439/60)/60)/24)+DATE(1970,1,1)+(-5/24)</f>
        <v>41719.459652777776</v>
      </c>
      <c r="T3439" s="10">
        <f>(((I3439/60)/60)/24)+DATE(1970,1,1)+(-5/24)</f>
        <v>41749.459652777776</v>
      </c>
    </row>
    <row r="3440" spans="1:20" ht="57.6" hidden="1" x14ac:dyDescent="0.3">
      <c r="A3440">
        <v>1820</v>
      </c>
      <c r="B3440" s="3" t="s">
        <v>1820</v>
      </c>
      <c r="C3440" s="3" t="s">
        <v>5929</v>
      </c>
      <c r="D3440">
        <v>26000</v>
      </c>
      <c r="E3440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8284</v>
      </c>
      <c r="O3440" s="5">
        <f>((E3440/D3440) *100)</f>
        <v>6.565384615384616</v>
      </c>
      <c r="P3440" s="6">
        <f>IF(L3440 = 0, 0, E3440/L3440)</f>
        <v>213.375</v>
      </c>
      <c r="Q3440" t="str">
        <f>MID(N3440,1,FIND("/",N3440,1)-1)</f>
        <v>photography</v>
      </c>
      <c r="R3440" t="str">
        <f>MID(N3440,FIND("/",N3440,1)+1,LEN(N3440))</f>
        <v>photobooks</v>
      </c>
      <c r="S3440" s="10">
        <f>(((J3440/60)/60)/24)+DATE(1970,1,1)+(-5/24)</f>
        <v>42064.87604166667</v>
      </c>
      <c r="T3440" s="10">
        <f>(((I3440/60)/60)/24)+DATE(1970,1,1)+(-5/24)</f>
        <v>42094.834374999999</v>
      </c>
    </row>
    <row r="3441" spans="1:20" ht="43.2" hidden="1" x14ac:dyDescent="0.3">
      <c r="A3441">
        <v>3952</v>
      </c>
      <c r="B3441" s="3" t="s">
        <v>3948</v>
      </c>
      <c r="C3441" s="3" t="s">
        <v>8058</v>
      </c>
      <c r="D3441">
        <v>26000</v>
      </c>
      <c r="E3441">
        <v>25</v>
      </c>
      <c r="F3441" t="s">
        <v>8220</v>
      </c>
      <c r="G3441" t="s">
        <v>8223</v>
      </c>
      <c r="H3441" t="s">
        <v>8245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8270</v>
      </c>
      <c r="O3441" s="5">
        <f>((E3441/D3441) *100)</f>
        <v>9.6153846153846159E-2</v>
      </c>
      <c r="P3441" s="6">
        <f>IF(L3441 = 0, 0, E3441/L3441)</f>
        <v>25</v>
      </c>
      <c r="Q3441" t="str">
        <f>MID(N3441,1,FIND("/",N3441,1)-1)</f>
        <v>theater</v>
      </c>
      <c r="R3441" t="str">
        <f>MID(N3441,FIND("/",N3441,1)+1,LEN(N3441))</f>
        <v>plays</v>
      </c>
      <c r="S3441" s="10">
        <f>(((J3441/60)/60)/24)+DATE(1970,1,1)+(-5/24)</f>
        <v>42243.582060185181</v>
      </c>
      <c r="T3441" s="10">
        <f>(((I3441/60)/60)/24)+DATE(1970,1,1)+(-5/24)</f>
        <v>42303.582060185181</v>
      </c>
    </row>
    <row r="3442" spans="1:20" ht="43.2" hidden="1" x14ac:dyDescent="0.3">
      <c r="A3442">
        <v>1079</v>
      </c>
      <c r="B3442" s="3" t="s">
        <v>1079</v>
      </c>
      <c r="C3442" s="3" t="s">
        <v>5188</v>
      </c>
      <c r="D3442">
        <v>26000</v>
      </c>
      <c r="E3442">
        <v>678</v>
      </c>
      <c r="F3442" t="s">
        <v>8220</v>
      </c>
      <c r="G3442" t="s">
        <v>8235</v>
      </c>
      <c r="H3442" t="s">
        <v>8248</v>
      </c>
      <c r="I3442">
        <v>1463232936</v>
      </c>
      <c r="J3442">
        <v>1461072936</v>
      </c>
      <c r="K3442" t="b">
        <v>0</v>
      </c>
      <c r="L3442">
        <v>18</v>
      </c>
      <c r="M3442" t="b">
        <v>0</v>
      </c>
      <c r="N3442" t="s">
        <v>8281</v>
      </c>
      <c r="O3442" s="5">
        <f>((E3442/D3442) *100)</f>
        <v>2.6076923076923078</v>
      </c>
      <c r="P3442" s="6">
        <f>IF(L3442 = 0, 0, E3442/L3442)</f>
        <v>37.666666666666664</v>
      </c>
      <c r="Q3442" t="str">
        <f>MID(N3442,1,FIND("/",N3442,1)-1)</f>
        <v>games</v>
      </c>
      <c r="R3442" t="str">
        <f>MID(N3442,FIND("/",N3442,1)+1,LEN(N3442))</f>
        <v>video games</v>
      </c>
      <c r="S3442" s="10">
        <f>(((J3442/60)/60)/24)+DATE(1970,1,1)+(-5/24)</f>
        <v>42479.35805555556</v>
      </c>
      <c r="T3442" s="10">
        <f>(((I3442/60)/60)/24)+DATE(1970,1,1)+(-5/24)</f>
        <v>42504.35805555556</v>
      </c>
    </row>
    <row r="3443" spans="1:20" ht="43.2" hidden="1" x14ac:dyDescent="0.3">
      <c r="A3443">
        <v>238</v>
      </c>
      <c r="B3443" s="3" t="s">
        <v>239</v>
      </c>
      <c r="C3443" s="3" t="s">
        <v>4347</v>
      </c>
      <c r="D3443">
        <v>26000</v>
      </c>
      <c r="E3443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8267</v>
      </c>
      <c r="O3443" s="5">
        <f>((E3443/D3443) *100)</f>
        <v>0</v>
      </c>
      <c r="P3443" s="6">
        <f>IF(L3443 = 0, 0, E3443/L3443)</f>
        <v>0</v>
      </c>
      <c r="Q3443" t="str">
        <f>MID(N3443,1,FIND("/",N3443,1)-1)</f>
        <v>film &amp; video</v>
      </c>
      <c r="R3443" t="str">
        <f>MID(N3443,FIND("/",N3443,1)+1,LEN(N3443))</f>
        <v>drama</v>
      </c>
      <c r="S3443" s="10">
        <f>(((J3443/60)/60)/24)+DATE(1970,1,1)+(-5/24)</f>
        <v>42713.754166666658</v>
      </c>
      <c r="T3443" s="10">
        <f>(((I3443/60)/60)/24)+DATE(1970,1,1)+(-5/24)</f>
        <v>42734.166666666664</v>
      </c>
    </row>
    <row r="3444" spans="1:20" ht="43.2" hidden="1" x14ac:dyDescent="0.3">
      <c r="A3444">
        <v>3109</v>
      </c>
      <c r="B3444" s="3" t="s">
        <v>3108</v>
      </c>
      <c r="C3444" s="3" t="s">
        <v>7218</v>
      </c>
      <c r="D3444">
        <v>26500</v>
      </c>
      <c r="E3444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8302</v>
      </c>
      <c r="O3444" s="5">
        <f>((E3444/D3444) *100)</f>
        <v>25.030188679245285</v>
      </c>
      <c r="P3444" s="6">
        <f>IF(L3444 = 0, 0, E3444/L3444)</f>
        <v>58.184210526315788</v>
      </c>
      <c r="Q3444" t="str">
        <f>MID(N3444,1,FIND("/",N3444,1)-1)</f>
        <v>theater</v>
      </c>
      <c r="R3444" t="str">
        <f>MID(N3444,FIND("/",N3444,1)+1,LEN(N3444))</f>
        <v>spaces</v>
      </c>
      <c r="S3444" s="10">
        <f>(((J3444/60)/60)/24)+DATE(1970,1,1)+(-5/24)</f>
        <v>41843.916782407403</v>
      </c>
      <c r="T3444" s="10">
        <f>(((I3444/60)/60)/24)+DATE(1970,1,1)+(-5/24)</f>
        <v>41878.916782407403</v>
      </c>
    </row>
    <row r="3445" spans="1:20" ht="43.2" hidden="1" x14ac:dyDescent="0.3">
      <c r="A3445">
        <v>1217</v>
      </c>
      <c r="B3445" s="3" t="s">
        <v>1217</v>
      </c>
      <c r="C3445" s="3" t="s">
        <v>5326</v>
      </c>
      <c r="D3445">
        <v>26500</v>
      </c>
      <c r="E3445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8284</v>
      </c>
      <c r="O3445" s="5">
        <f>((E3445/D3445) *100)</f>
        <v>102.60000000000001</v>
      </c>
      <c r="P3445" s="6">
        <f>IF(L3445 = 0, 0, E3445/L3445)</f>
        <v>148.57377049180329</v>
      </c>
      <c r="Q3445" t="str">
        <f>MID(N3445,1,FIND("/",N3445,1)-1)</f>
        <v>photography</v>
      </c>
      <c r="R3445" t="str">
        <f>MID(N3445,FIND("/",N3445,1)+1,LEN(N3445))</f>
        <v>photobooks</v>
      </c>
      <c r="S3445" s="10">
        <f>(((J3445/60)/60)/24)+DATE(1970,1,1)+(-5/24)</f>
        <v>42535.6011574074</v>
      </c>
      <c r="T3445" s="10">
        <f>(((I3445/60)/60)/24)+DATE(1970,1,1)+(-5/24)</f>
        <v>42565.6011574074</v>
      </c>
    </row>
    <row r="3446" spans="1:20" ht="28.8" hidden="1" x14ac:dyDescent="0.3">
      <c r="A3446">
        <v>278</v>
      </c>
      <c r="B3446" s="3" t="s">
        <v>278</v>
      </c>
      <c r="C3446" s="3" t="s">
        <v>4387</v>
      </c>
      <c r="D3446">
        <v>27000</v>
      </c>
      <c r="E3446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8268</v>
      </c>
      <c r="O3446" s="5">
        <f>((E3446/D3446) *100)</f>
        <v>150.34814814814814</v>
      </c>
      <c r="P3446" s="6">
        <f>IF(L3446 = 0, 0, E3446/L3446)</f>
        <v>97.816867469879512</v>
      </c>
      <c r="Q3446" t="str">
        <f>MID(N3446,1,FIND("/",N3446,1)-1)</f>
        <v>film &amp; video</v>
      </c>
      <c r="R3446" t="str">
        <f>MID(N3446,FIND("/",N3446,1)+1,LEN(N3446))</f>
        <v>documentary</v>
      </c>
      <c r="S3446" s="10">
        <f>(((J3446/60)/60)/24)+DATE(1970,1,1)+(-5/24)</f>
        <v>41163.832627314812</v>
      </c>
      <c r="T3446" s="10">
        <f>(((I3446/60)/60)/24)+DATE(1970,1,1)+(-5/24)</f>
        <v>41193.832627314812</v>
      </c>
    </row>
    <row r="3447" spans="1:20" ht="43.2" hidden="1" x14ac:dyDescent="0.3">
      <c r="A3447">
        <v>2730</v>
      </c>
      <c r="B3447" s="3" t="s">
        <v>2729</v>
      </c>
      <c r="C3447" s="3" t="s">
        <v>6839</v>
      </c>
      <c r="D3447">
        <v>27000</v>
      </c>
      <c r="E3447">
        <v>45979.01</v>
      </c>
      <c r="F3447" t="s">
        <v>8218</v>
      </c>
      <c r="G3447" t="s">
        <v>8223</v>
      </c>
      <c r="H3447" t="s">
        <v>8245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8294</v>
      </c>
      <c r="O3447" s="5">
        <f>((E3447/D3447) *100)</f>
        <v>170.29262962962963</v>
      </c>
      <c r="P3447" s="6">
        <f>IF(L3447 = 0, 0, E3447/L3447)</f>
        <v>67.417903225806455</v>
      </c>
      <c r="Q3447" t="str">
        <f>MID(N3447,1,FIND("/",N3447,1)-1)</f>
        <v>technology</v>
      </c>
      <c r="R3447" t="str">
        <f>MID(N3447,FIND("/",N3447,1)+1,LEN(N3447))</f>
        <v>hardware</v>
      </c>
      <c r="S3447" s="10">
        <f>(((J3447/60)/60)/24)+DATE(1970,1,1)+(-5/24)</f>
        <v>41351.333043981482</v>
      </c>
      <c r="T3447" s="10">
        <f>(((I3447/60)/60)/24)+DATE(1970,1,1)+(-5/24)</f>
        <v>41386.333043981482</v>
      </c>
    </row>
    <row r="3448" spans="1:20" ht="43.2" hidden="1" x14ac:dyDescent="0.3">
      <c r="A3448">
        <v>922</v>
      </c>
      <c r="B3448" s="3" t="s">
        <v>922</v>
      </c>
      <c r="C3448" s="3" t="s">
        <v>5031</v>
      </c>
      <c r="D3448">
        <v>27000</v>
      </c>
      <c r="E3448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8277</v>
      </c>
      <c r="O3448" s="5">
        <f>((E3448/D3448) *100)</f>
        <v>21.037037037037038</v>
      </c>
      <c r="P3448" s="6">
        <f>IF(L3448 = 0, 0, E3448/L3448)</f>
        <v>189.33333333333334</v>
      </c>
      <c r="Q3448" t="str">
        <f>MID(N3448,1,FIND("/",N3448,1)-1)</f>
        <v>music</v>
      </c>
      <c r="R3448" t="str">
        <f>MID(N3448,FIND("/",N3448,1)+1,LEN(N3448))</f>
        <v>jazz</v>
      </c>
      <c r="S3448" s="10">
        <f>(((J3448/60)/60)/24)+DATE(1970,1,1)+(-5/24)</f>
        <v>41878.32167824074</v>
      </c>
      <c r="T3448" s="10">
        <f>(((I3448/60)/60)/24)+DATE(1970,1,1)+(-5/24)</f>
        <v>41913.32167824074</v>
      </c>
    </row>
    <row r="3449" spans="1:20" ht="43.2" hidden="1" x14ac:dyDescent="0.3">
      <c r="A3449">
        <v>2357</v>
      </c>
      <c r="B3449" s="3" t="s">
        <v>2357</v>
      </c>
      <c r="C3449" s="3" t="s">
        <v>6466</v>
      </c>
      <c r="D3449">
        <v>27000</v>
      </c>
      <c r="E3449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8271</v>
      </c>
      <c r="O3449" s="5">
        <f>((E3449/D3449) *100)</f>
        <v>0</v>
      </c>
      <c r="P3449" s="6">
        <f>IF(L3449 = 0, 0, E3449/L3449)</f>
        <v>0</v>
      </c>
      <c r="Q3449" t="str">
        <f>MID(N3449,1,FIND("/",N3449,1)-1)</f>
        <v>technology</v>
      </c>
      <c r="R3449" t="str">
        <f>MID(N3449,FIND("/",N3449,1)+1,LEN(N3449))</f>
        <v>web</v>
      </c>
      <c r="S3449" s="10">
        <f>(((J3449/60)/60)/24)+DATE(1970,1,1)+(-5/24)</f>
        <v>42264.411782407398</v>
      </c>
      <c r="T3449" s="10">
        <f>(((I3449/60)/60)/24)+DATE(1970,1,1)+(-5/24)</f>
        <v>42294.411782407398</v>
      </c>
    </row>
    <row r="3450" spans="1:20" ht="57.6" hidden="1" x14ac:dyDescent="0.3">
      <c r="A3450">
        <v>715</v>
      </c>
      <c r="B3450" s="3" t="s">
        <v>715</v>
      </c>
      <c r="C3450" s="3" t="s">
        <v>4824</v>
      </c>
      <c r="D3450">
        <v>27500</v>
      </c>
      <c r="E3450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8272</v>
      </c>
      <c r="O3450" s="5">
        <f>((E3450/D3450) *100)</f>
        <v>5.0509090909090908</v>
      </c>
      <c r="P3450" s="6">
        <f>IF(L3450 = 0, 0, E3450/L3450)</f>
        <v>115.75</v>
      </c>
      <c r="Q3450" t="str">
        <f>MID(N3450,1,FIND("/",N3450,1)-1)</f>
        <v>technology</v>
      </c>
      <c r="R3450" t="str">
        <f>MID(N3450,FIND("/",N3450,1)+1,LEN(N3450))</f>
        <v>wearables</v>
      </c>
      <c r="S3450" s="10">
        <f>(((J3450/60)/60)/24)+DATE(1970,1,1)+(-5/24)</f>
        <v>42272.8824074074</v>
      </c>
      <c r="T3450" s="10">
        <f>(((I3450/60)/60)/24)+DATE(1970,1,1)+(-5/24)</f>
        <v>42312.924074074072</v>
      </c>
    </row>
    <row r="3451" spans="1:20" ht="43.2" hidden="1" x14ac:dyDescent="0.3">
      <c r="A3451">
        <v>854</v>
      </c>
      <c r="B3451" s="3" t="s">
        <v>854</v>
      </c>
      <c r="C3451" s="3" t="s">
        <v>4963</v>
      </c>
      <c r="D3451">
        <v>27800</v>
      </c>
      <c r="E3451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8276</v>
      </c>
      <c r="O3451" s="5">
        <f>((E3451/D3451) *100)</f>
        <v>118.2205035971223</v>
      </c>
      <c r="P3451" s="6">
        <f>IF(L3451 = 0, 0, E3451/L3451)</f>
        <v>65.8623246492986</v>
      </c>
      <c r="Q3451" t="str">
        <f>MID(N3451,1,FIND("/",N3451,1)-1)</f>
        <v>music</v>
      </c>
      <c r="R3451" t="str">
        <f>MID(N3451,FIND("/",N3451,1)+1,LEN(N3451))</f>
        <v>metal</v>
      </c>
      <c r="S3451" s="10">
        <f>(((J3451/60)/60)/24)+DATE(1970,1,1)+(-5/24)</f>
        <v>42702.004004629627</v>
      </c>
      <c r="T3451" s="10">
        <f>(((I3451/60)/60)/24)+DATE(1970,1,1)+(-5/24)</f>
        <v>42732.004004629627</v>
      </c>
    </row>
    <row r="3452" spans="1:20" ht="28.8" hidden="1" x14ac:dyDescent="0.3">
      <c r="A3452">
        <v>2127</v>
      </c>
      <c r="B3452" s="3" t="s">
        <v>2127</v>
      </c>
      <c r="C3452" s="3" t="s">
        <v>6236</v>
      </c>
      <c r="D3452">
        <v>28000</v>
      </c>
      <c r="E3452">
        <v>8076</v>
      </c>
      <c r="F3452" t="s">
        <v>8220</v>
      </c>
      <c r="G3452" t="s">
        <v>8224</v>
      </c>
      <c r="H3452" t="s">
        <v>8246</v>
      </c>
      <c r="I3452">
        <v>1426158463</v>
      </c>
      <c r="J3452">
        <v>1423570063</v>
      </c>
      <c r="K3452" t="b">
        <v>0</v>
      </c>
      <c r="L3452">
        <v>236</v>
      </c>
      <c r="M3452" t="b">
        <v>0</v>
      </c>
      <c r="N3452" t="s">
        <v>8281</v>
      </c>
      <c r="O3452" s="5">
        <f>((E3452/D3452) *100)</f>
        <v>28.842857142857142</v>
      </c>
      <c r="P3452" s="6">
        <f>IF(L3452 = 0, 0, E3452/L3452)</f>
        <v>34.220338983050844</v>
      </c>
      <c r="Q3452" t="str">
        <f>MID(N3452,1,FIND("/",N3452,1)-1)</f>
        <v>games</v>
      </c>
      <c r="R3452" t="str">
        <f>MID(N3452,FIND("/",N3452,1)+1,LEN(N3452))</f>
        <v>video games</v>
      </c>
      <c r="S3452" s="10">
        <f>(((J3452/60)/60)/24)+DATE(1970,1,1)+(-5/24)</f>
        <v>42045.297025462954</v>
      </c>
      <c r="T3452" s="10">
        <f>(((I3452/60)/60)/24)+DATE(1970,1,1)+(-5/24)</f>
        <v>42075.255358796298</v>
      </c>
    </row>
    <row r="3453" spans="1:20" ht="43.2" hidden="1" x14ac:dyDescent="0.3">
      <c r="A3453">
        <v>227</v>
      </c>
      <c r="B3453" s="3" t="s">
        <v>228</v>
      </c>
      <c r="C3453" s="3" t="s">
        <v>4336</v>
      </c>
      <c r="D3453">
        <v>28000</v>
      </c>
      <c r="E3453">
        <v>0</v>
      </c>
      <c r="F3453" t="s">
        <v>8220</v>
      </c>
      <c r="G3453" t="s">
        <v>8223</v>
      </c>
      <c r="H3453" t="s">
        <v>8245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8267</v>
      </c>
      <c r="O3453" s="5">
        <f>((E3453/D3453) *100)</f>
        <v>0</v>
      </c>
      <c r="P3453" s="6">
        <f>IF(L3453 = 0, 0, E3453/L3453)</f>
        <v>0</v>
      </c>
      <c r="Q3453" t="str">
        <f>MID(N3453,1,FIND("/",N3453,1)-1)</f>
        <v>film &amp; video</v>
      </c>
      <c r="R3453" t="str">
        <f>MID(N3453,FIND("/",N3453,1)+1,LEN(N3453))</f>
        <v>drama</v>
      </c>
      <c r="S3453" s="10">
        <f>(((J3453/60)/60)/24)+DATE(1970,1,1)+(-5/24)</f>
        <v>42164.685659722221</v>
      </c>
      <c r="T3453" s="10">
        <f>(((I3453/60)/60)/24)+DATE(1970,1,1)+(-5/24)</f>
        <v>42194.685659722221</v>
      </c>
    </row>
    <row r="3454" spans="1:20" ht="43.2" hidden="1" x14ac:dyDescent="0.3">
      <c r="A3454">
        <v>2401</v>
      </c>
      <c r="B3454" s="3" t="s">
        <v>2401</v>
      </c>
      <c r="C3454" s="3" t="s">
        <v>6510</v>
      </c>
      <c r="D3454">
        <v>28000</v>
      </c>
      <c r="E3454">
        <v>201</v>
      </c>
      <c r="F3454" t="s">
        <v>8220</v>
      </c>
      <c r="G3454" t="s">
        <v>8223</v>
      </c>
      <c r="H3454" t="s">
        <v>8245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8283</v>
      </c>
      <c r="O3454" s="5">
        <f>((E3454/D3454) *100)</f>
        <v>0.71785714285714286</v>
      </c>
      <c r="P3454" s="6">
        <f>IF(L3454 = 0, 0, E3454/L3454)</f>
        <v>22.333333333333332</v>
      </c>
      <c r="Q3454" t="str">
        <f>MID(N3454,1,FIND("/",N3454,1)-1)</f>
        <v>food</v>
      </c>
      <c r="R3454" t="str">
        <f>MID(N3454,FIND("/",N3454,1)+1,LEN(N3454))</f>
        <v>food trucks</v>
      </c>
      <c r="S3454" s="10">
        <f>(((J3454/60)/60)/24)+DATE(1970,1,1)+(-5/24)</f>
        <v>42374.614537037036</v>
      </c>
      <c r="T3454" s="10">
        <f>(((I3454/60)/60)/24)+DATE(1970,1,1)+(-5/24)</f>
        <v>42434.614537037036</v>
      </c>
    </row>
    <row r="3455" spans="1:20" ht="43.2" hidden="1" x14ac:dyDescent="0.3">
      <c r="A3455">
        <v>3957</v>
      </c>
      <c r="B3455" s="3" t="s">
        <v>3953</v>
      </c>
      <c r="C3455" s="3" t="s">
        <v>8063</v>
      </c>
      <c r="D3455">
        <v>28000</v>
      </c>
      <c r="E3455">
        <v>7</v>
      </c>
      <c r="F3455" t="s">
        <v>8220</v>
      </c>
      <c r="G3455" t="s">
        <v>8223</v>
      </c>
      <c r="H3455" t="s">
        <v>8245</v>
      </c>
      <c r="I3455">
        <v>1468020354</v>
      </c>
      <c r="J3455">
        <v>1464045954</v>
      </c>
      <c r="K3455" t="b">
        <v>0</v>
      </c>
      <c r="L3455">
        <v>1</v>
      </c>
      <c r="M3455" t="b">
        <v>0</v>
      </c>
      <c r="N3455" t="s">
        <v>8270</v>
      </c>
      <c r="O3455" s="5">
        <f>((E3455/D3455) *100)</f>
        <v>2.5000000000000001E-2</v>
      </c>
      <c r="P3455" s="6">
        <f>IF(L3455 = 0, 0, E3455/L3455)</f>
        <v>7</v>
      </c>
      <c r="Q3455" t="str">
        <f>MID(N3455,1,FIND("/",N3455,1)-1)</f>
        <v>theater</v>
      </c>
      <c r="R3455" t="str">
        <f>MID(N3455,FIND("/",N3455,1)+1,LEN(N3455))</f>
        <v>plays</v>
      </c>
      <c r="S3455" s="10">
        <f>(((J3455/60)/60)/24)+DATE(1970,1,1)+(-5/24)</f>
        <v>42513.767986111103</v>
      </c>
      <c r="T3455" s="10">
        <f>(((I3455/60)/60)/24)+DATE(1970,1,1)+(-5/24)</f>
        <v>42559.767986111103</v>
      </c>
    </row>
    <row r="3456" spans="1:20" ht="43.2" hidden="1" x14ac:dyDescent="0.3">
      <c r="A3456">
        <v>1795</v>
      </c>
      <c r="B3456" s="3" t="s">
        <v>1795</v>
      </c>
      <c r="C3456" s="3" t="s">
        <v>5904</v>
      </c>
      <c r="D3456">
        <v>28000</v>
      </c>
      <c r="E3456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8284</v>
      </c>
      <c r="O3456" s="5">
        <f>((E3456/D3456) *100)</f>
        <v>38.735714285714288</v>
      </c>
      <c r="P3456" s="6">
        <f>IF(L3456 = 0, 0, E3456/L3456)</f>
        <v>133.90123456790124</v>
      </c>
      <c r="Q3456" t="str">
        <f>MID(N3456,1,FIND("/",N3456,1)-1)</f>
        <v>photography</v>
      </c>
      <c r="R3456" t="str">
        <f>MID(N3456,FIND("/",N3456,1)+1,LEN(N3456))</f>
        <v>photobooks</v>
      </c>
      <c r="S3456" s="10">
        <f>(((J3456/60)/60)/24)+DATE(1970,1,1)+(-5/24)</f>
        <v>42628.080335648141</v>
      </c>
      <c r="T3456" s="10">
        <f>(((I3456/60)/60)/24)+DATE(1970,1,1)+(-5/24)</f>
        <v>42657.458333333336</v>
      </c>
    </row>
    <row r="3457" spans="1:20" ht="43.2" hidden="1" x14ac:dyDescent="0.3">
      <c r="A3457">
        <v>1808</v>
      </c>
      <c r="B3457" s="3" t="s">
        <v>1808</v>
      </c>
      <c r="C3457" s="3" t="s">
        <v>5917</v>
      </c>
      <c r="D3457">
        <v>28000</v>
      </c>
      <c r="E3457">
        <v>11594</v>
      </c>
      <c r="F3457" t="s">
        <v>8220</v>
      </c>
      <c r="G3457" t="s">
        <v>8223</v>
      </c>
      <c r="H3457" t="s">
        <v>8245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8284</v>
      </c>
      <c r="O3457" s="5">
        <f>((E3457/D3457) *100)</f>
        <v>41.407142857142858</v>
      </c>
      <c r="P3457" s="6">
        <f>IF(L3457 = 0, 0, E3457/L3457)</f>
        <v>120.77083333333333</v>
      </c>
      <c r="Q3457" t="str">
        <f>MID(N3457,1,FIND("/",N3457,1)-1)</f>
        <v>photography</v>
      </c>
      <c r="R3457" t="str">
        <f>MID(N3457,FIND("/",N3457,1)+1,LEN(N3457))</f>
        <v>photobooks</v>
      </c>
      <c r="S3457" s="10">
        <f>(((J3457/60)/60)/24)+DATE(1970,1,1)+(-5/24)</f>
        <v>42742.472569444442</v>
      </c>
      <c r="T3457" s="10">
        <f>(((I3457/60)/60)/24)+DATE(1970,1,1)+(-5/24)</f>
        <v>42777.472569444442</v>
      </c>
    </row>
    <row r="3458" spans="1:20" ht="43.2" hidden="1" x14ac:dyDescent="0.3">
      <c r="A3458">
        <v>2268</v>
      </c>
      <c r="B3458" s="3" t="s">
        <v>2268</v>
      </c>
      <c r="C3458" s="3" t="s">
        <v>6377</v>
      </c>
      <c r="D3458">
        <v>28000</v>
      </c>
      <c r="E3458">
        <v>28728</v>
      </c>
      <c r="F3458" t="s">
        <v>8218</v>
      </c>
      <c r="G3458" t="s">
        <v>8223</v>
      </c>
      <c r="H3458" t="s">
        <v>8245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8296</v>
      </c>
      <c r="O3458" s="5">
        <f>((E3458/D3458) *100)</f>
        <v>102.60000000000001</v>
      </c>
      <c r="P3458" s="6">
        <f>IF(L3458 = 0, 0, E3458/L3458)</f>
        <v>148.08247422680412</v>
      </c>
      <c r="Q3458" t="str">
        <f>MID(N3458,1,FIND("/",N3458,1)-1)</f>
        <v>games</v>
      </c>
      <c r="R3458" t="str">
        <f>MID(N3458,FIND("/",N3458,1)+1,LEN(N3458))</f>
        <v>tabletop games</v>
      </c>
      <c r="S3458" s="10">
        <f>(((J3458/60)/60)/24)+DATE(1970,1,1)+(-5/24)</f>
        <v>42775.874016203699</v>
      </c>
      <c r="T3458" s="10">
        <f>(((I3458/60)/60)/24)+DATE(1970,1,1)+(-5/24)</f>
        <v>42805.874016203699</v>
      </c>
    </row>
    <row r="3459" spans="1:20" ht="57.6" hidden="1" x14ac:dyDescent="0.3">
      <c r="A3459">
        <v>32</v>
      </c>
      <c r="B3459" s="3" t="s">
        <v>34</v>
      </c>
      <c r="C3459" s="3" t="s">
        <v>4142</v>
      </c>
      <c r="D3459">
        <v>28450</v>
      </c>
      <c r="E3459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8264</v>
      </c>
      <c r="O3459" s="5">
        <f>((E3459/D3459) *100)</f>
        <v>100.24604569420035</v>
      </c>
      <c r="P3459" s="6">
        <f>IF(L3459 = 0, 0, E3459/L3459)</f>
        <v>320.44943820224717</v>
      </c>
      <c r="Q3459" t="str">
        <f>MID(N3459,1,FIND("/",N3459,1)-1)</f>
        <v>film &amp; video</v>
      </c>
      <c r="R3459" t="str">
        <f>MID(N3459,FIND("/",N3459,1)+1,LEN(N3459))</f>
        <v>television</v>
      </c>
      <c r="S3459" s="10">
        <f>(((J3459/60)/60)/24)+DATE(1970,1,1)+(-5/24)</f>
        <v>42461.419178240736</v>
      </c>
      <c r="T3459" s="10">
        <f>(((I3459/60)/60)/24)+DATE(1970,1,1)+(-5/24)</f>
        <v>42502.957638888889</v>
      </c>
    </row>
    <row r="3460" spans="1:20" ht="43.2" hidden="1" x14ac:dyDescent="0.3">
      <c r="A3460">
        <v>658</v>
      </c>
      <c r="B3460" s="3" t="s">
        <v>658</v>
      </c>
      <c r="C3460" s="3" t="s">
        <v>4767</v>
      </c>
      <c r="D3460">
        <v>28888</v>
      </c>
      <c r="E3460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8272</v>
      </c>
      <c r="O3460" s="5">
        <f>((E3460/D3460) *100)</f>
        <v>104.46206037108834</v>
      </c>
      <c r="P3460" s="6">
        <f>IF(L3460 = 0, 0, E3460/L3460)</f>
        <v>109.33695652173913</v>
      </c>
      <c r="Q3460" t="str">
        <f>MID(N3460,1,FIND("/",N3460,1)-1)</f>
        <v>technology</v>
      </c>
      <c r="R3460" t="str">
        <f>MID(N3460,FIND("/",N3460,1)+1,LEN(N3460))</f>
        <v>wearables</v>
      </c>
      <c r="S3460" s="10">
        <f>(((J3460/60)/60)/24)+DATE(1970,1,1)+(-5/24)</f>
        <v>42178.952418981477</v>
      </c>
      <c r="T3460" s="10">
        <f>(((I3460/60)/60)/24)+DATE(1970,1,1)+(-5/24)</f>
        <v>42211.541666666664</v>
      </c>
    </row>
    <row r="3461" spans="1:20" ht="43.2" hidden="1" x14ac:dyDescent="0.3">
      <c r="A3461">
        <v>226</v>
      </c>
      <c r="B3461" s="3" t="s">
        <v>227</v>
      </c>
      <c r="C3461" s="3" t="s">
        <v>4335</v>
      </c>
      <c r="D3461">
        <v>29000</v>
      </c>
      <c r="E3461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8267</v>
      </c>
      <c r="O3461" s="5">
        <f>((E3461/D3461) *100)</f>
        <v>0.86206896551724133</v>
      </c>
      <c r="P3461" s="6">
        <f>IF(L3461 = 0, 0, E3461/L3461)</f>
        <v>125</v>
      </c>
      <c r="Q3461" t="str">
        <f>MID(N3461,1,FIND("/",N3461,1)-1)</f>
        <v>film &amp; video</v>
      </c>
      <c r="R3461" t="str">
        <f>MID(N3461,FIND("/",N3461,1)+1,LEN(N3461))</f>
        <v>drama</v>
      </c>
      <c r="S3461" s="10">
        <f>(((J3461/60)/60)/24)+DATE(1970,1,1)+(-5/24)</f>
        <v>42106.457685185182</v>
      </c>
      <c r="T3461" s="10">
        <f>(((I3461/60)/60)/24)+DATE(1970,1,1)+(-5/24)</f>
        <v>42155.186805555553</v>
      </c>
    </row>
    <row r="3462" spans="1:20" ht="43.2" hidden="1" x14ac:dyDescent="0.3">
      <c r="A3462">
        <v>678</v>
      </c>
      <c r="B3462" s="3" t="s">
        <v>678</v>
      </c>
      <c r="C3462" s="3" t="s">
        <v>4787</v>
      </c>
      <c r="D3462">
        <v>29000</v>
      </c>
      <c r="E3462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8272</v>
      </c>
      <c r="O3462" s="5">
        <f>((E3462/D3462) *100)</f>
        <v>3.8206896551724134</v>
      </c>
      <c r="P3462" s="6">
        <f>IF(L3462 = 0, 0, E3462/L3462)</f>
        <v>65.17647058823529</v>
      </c>
      <c r="Q3462" t="str">
        <f>MID(N3462,1,FIND("/",N3462,1)-1)</f>
        <v>technology</v>
      </c>
      <c r="R3462" t="str">
        <f>MID(N3462,FIND("/",N3462,1)+1,LEN(N3462))</f>
        <v>wearables</v>
      </c>
      <c r="S3462" s="10">
        <f>(((J3462/60)/60)/24)+DATE(1970,1,1)+(-5/24)</f>
        <v>42481.168263888881</v>
      </c>
      <c r="T3462" s="10">
        <f>(((I3462/60)/60)/24)+DATE(1970,1,1)+(-5/24)</f>
        <v>42511.168263888881</v>
      </c>
    </row>
    <row r="3463" spans="1:20" ht="43.2" hidden="1" x14ac:dyDescent="0.3">
      <c r="A3463">
        <v>258</v>
      </c>
      <c r="B3463" s="3" t="s">
        <v>258</v>
      </c>
      <c r="C3463" s="3" t="s">
        <v>4367</v>
      </c>
      <c r="D3463">
        <v>30000</v>
      </c>
      <c r="E3463">
        <v>57342</v>
      </c>
      <c r="F3463" t="s">
        <v>8218</v>
      </c>
      <c r="G3463" t="s">
        <v>8223</v>
      </c>
      <c r="H3463" t="s">
        <v>8245</v>
      </c>
      <c r="I3463">
        <v>1308359666</v>
      </c>
      <c r="J3463">
        <v>1305767666</v>
      </c>
      <c r="K3463" t="b">
        <v>1</v>
      </c>
      <c r="L3463">
        <v>688</v>
      </c>
      <c r="M3463" t="b">
        <v>1</v>
      </c>
      <c r="N3463" t="s">
        <v>8268</v>
      </c>
      <c r="O3463" s="5">
        <f>((E3463/D3463) *100)</f>
        <v>191.14</v>
      </c>
      <c r="P3463" s="6">
        <f>IF(L3463 = 0, 0, E3463/L3463)</f>
        <v>83.345930232558146</v>
      </c>
      <c r="Q3463" t="str">
        <f>MID(N3463,1,FIND("/",N3463,1)-1)</f>
        <v>film &amp; video</v>
      </c>
      <c r="R3463" t="str">
        <f>MID(N3463,FIND("/",N3463,1)+1,LEN(N3463))</f>
        <v>documentary</v>
      </c>
      <c r="S3463" s="10">
        <f>(((J3463/60)/60)/24)+DATE(1970,1,1)+(-5/24)</f>
        <v>40681.843356481477</v>
      </c>
      <c r="T3463" s="10">
        <f>(((I3463/60)/60)/24)+DATE(1970,1,1)+(-5/24)</f>
        <v>40711.843356481477</v>
      </c>
    </row>
    <row r="3464" spans="1:20" ht="43.2" hidden="1" x14ac:dyDescent="0.3">
      <c r="A3464">
        <v>1477</v>
      </c>
      <c r="B3464" s="3" t="s">
        <v>1477</v>
      </c>
      <c r="C3464" s="3" t="s">
        <v>5586</v>
      </c>
      <c r="D3464">
        <v>30000</v>
      </c>
      <c r="E3464">
        <v>33393</v>
      </c>
      <c r="F3464" t="s">
        <v>8218</v>
      </c>
      <c r="G3464" t="s">
        <v>8223</v>
      </c>
      <c r="H3464" t="s">
        <v>8245</v>
      </c>
      <c r="I3464">
        <v>1324609200</v>
      </c>
      <c r="J3464">
        <v>1319467604</v>
      </c>
      <c r="K3464" t="b">
        <v>1</v>
      </c>
      <c r="L3464">
        <v>369</v>
      </c>
      <c r="M3464" t="b">
        <v>1</v>
      </c>
      <c r="N3464" t="s">
        <v>8287</v>
      </c>
      <c r="O3464" s="5">
        <f>((E3464/D3464) *100)</f>
        <v>111.31</v>
      </c>
      <c r="P3464" s="6">
        <f>IF(L3464 = 0, 0, E3464/L3464)</f>
        <v>90.495934959349597</v>
      </c>
      <c r="Q3464" t="str">
        <f>MID(N3464,1,FIND("/",N3464,1)-1)</f>
        <v>publishing</v>
      </c>
      <c r="R3464" t="str">
        <f>MID(N3464,FIND("/",N3464,1)+1,LEN(N3464))</f>
        <v>radio &amp; podcasts</v>
      </c>
      <c r="S3464" s="10">
        <f>(((J3464/60)/60)/24)+DATE(1970,1,1)+(-5/24)</f>
        <v>40840.407453703701</v>
      </c>
      <c r="T3464" s="10">
        <f>(((I3464/60)/60)/24)+DATE(1970,1,1)+(-5/24)</f>
        <v>40899.916666666664</v>
      </c>
    </row>
    <row r="3465" spans="1:20" ht="43.2" hidden="1" x14ac:dyDescent="0.3">
      <c r="A3465">
        <v>1256</v>
      </c>
      <c r="B3465" s="3" t="s">
        <v>1256</v>
      </c>
      <c r="C3465" s="3" t="s">
        <v>5365</v>
      </c>
      <c r="D3465">
        <v>30000</v>
      </c>
      <c r="E3465">
        <v>35389.129999999997</v>
      </c>
      <c r="F3465" t="s">
        <v>8218</v>
      </c>
      <c r="G3465" t="s">
        <v>8223</v>
      </c>
      <c r="H3465" t="s">
        <v>8245</v>
      </c>
      <c r="I3465">
        <v>1329084231</v>
      </c>
      <c r="J3465">
        <v>1326492231</v>
      </c>
      <c r="K3465" t="b">
        <v>1</v>
      </c>
      <c r="L3465">
        <v>361</v>
      </c>
      <c r="M3465" t="b">
        <v>1</v>
      </c>
      <c r="N3465" t="s">
        <v>8275</v>
      </c>
      <c r="O3465" s="5">
        <f>((E3465/D3465) *100)</f>
        <v>117.96376666666666</v>
      </c>
      <c r="P3465" s="6">
        <f>IF(L3465 = 0, 0, E3465/L3465)</f>
        <v>98.030831024930734</v>
      </c>
      <c r="Q3465" t="str">
        <f>MID(N3465,1,FIND("/",N3465,1)-1)</f>
        <v>music</v>
      </c>
      <c r="R3465" t="str">
        <f>MID(N3465,FIND("/",N3465,1)+1,LEN(N3465))</f>
        <v>rock</v>
      </c>
      <c r="S3465" s="10">
        <f>(((J3465/60)/60)/24)+DATE(1970,1,1)+(-5/24)</f>
        <v>40921.711006944446</v>
      </c>
      <c r="T3465" s="10">
        <f>(((I3465/60)/60)/24)+DATE(1970,1,1)+(-5/24)</f>
        <v>40951.711006944446</v>
      </c>
    </row>
    <row r="3466" spans="1:20" ht="43.2" hidden="1" x14ac:dyDescent="0.3">
      <c r="A3466">
        <v>1465</v>
      </c>
      <c r="B3466" s="3" t="s">
        <v>1465</v>
      </c>
      <c r="C3466" s="3" t="s">
        <v>5574</v>
      </c>
      <c r="D3466">
        <v>30000</v>
      </c>
      <c r="E3466">
        <v>136924.35</v>
      </c>
      <c r="F3466" t="s">
        <v>8218</v>
      </c>
      <c r="G3466" t="s">
        <v>8223</v>
      </c>
      <c r="H3466" t="s">
        <v>8245</v>
      </c>
      <c r="I3466">
        <v>1332385200</v>
      </c>
      <c r="J3466">
        <v>1329759452</v>
      </c>
      <c r="K3466" t="b">
        <v>1</v>
      </c>
      <c r="L3466">
        <v>2602</v>
      </c>
      <c r="M3466" t="b">
        <v>1</v>
      </c>
      <c r="N3466" t="s">
        <v>8287</v>
      </c>
      <c r="O3466" s="5">
        <f>((E3466/D3466) *100)</f>
        <v>456.41449999999998</v>
      </c>
      <c r="P3466" s="6">
        <f>IF(L3466 = 0, 0, E3466/L3466)</f>
        <v>52.622732513451197</v>
      </c>
      <c r="Q3466" t="str">
        <f>MID(N3466,1,FIND("/",N3466,1)-1)</f>
        <v>publishing</v>
      </c>
      <c r="R3466" t="str">
        <f>MID(N3466,FIND("/",N3466,1)+1,LEN(N3466))</f>
        <v>radio &amp; podcasts</v>
      </c>
      <c r="S3466" s="10">
        <f>(((J3466/60)/60)/24)+DATE(1970,1,1)+(-5/24)</f>
        <v>40959.526064814811</v>
      </c>
      <c r="T3466" s="10">
        <f>(((I3466/60)/60)/24)+DATE(1970,1,1)+(-5/24)</f>
        <v>40989.916666666664</v>
      </c>
    </row>
    <row r="3467" spans="1:20" ht="43.2" hidden="1" x14ac:dyDescent="0.3">
      <c r="A3467">
        <v>913</v>
      </c>
      <c r="B3467" s="3" t="s">
        <v>913</v>
      </c>
      <c r="C3467" s="3" t="s">
        <v>5022</v>
      </c>
      <c r="D3467">
        <v>30000</v>
      </c>
      <c r="E3467">
        <v>1982</v>
      </c>
      <c r="F3467" t="s">
        <v>8220</v>
      </c>
      <c r="G3467" t="s">
        <v>8223</v>
      </c>
      <c r="H3467" t="s">
        <v>8245</v>
      </c>
      <c r="I3467">
        <v>1336188019</v>
      </c>
      <c r="J3467">
        <v>1333596019</v>
      </c>
      <c r="K3467" t="b">
        <v>0</v>
      </c>
      <c r="L3467">
        <v>24</v>
      </c>
      <c r="M3467" t="b">
        <v>0</v>
      </c>
      <c r="N3467" t="s">
        <v>8277</v>
      </c>
      <c r="O3467" s="5">
        <f>((E3467/D3467) *100)</f>
        <v>6.6066666666666665</v>
      </c>
      <c r="P3467" s="6">
        <f>IF(L3467 = 0, 0, E3467/L3467)</f>
        <v>82.583333333333329</v>
      </c>
      <c r="Q3467" t="str">
        <f>MID(N3467,1,FIND("/",N3467,1)-1)</f>
        <v>music</v>
      </c>
      <c r="R3467" t="str">
        <f>MID(N3467,FIND("/",N3467,1)+1,LEN(N3467))</f>
        <v>jazz</v>
      </c>
      <c r="S3467" s="10">
        <f>(((J3467/60)/60)/24)+DATE(1970,1,1)+(-5/24)</f>
        <v>41003.930775462963</v>
      </c>
      <c r="T3467" s="10">
        <f>(((I3467/60)/60)/24)+DATE(1970,1,1)+(-5/24)</f>
        <v>41033.930775462963</v>
      </c>
    </row>
    <row r="3468" spans="1:20" ht="43.2" hidden="1" x14ac:dyDescent="0.3">
      <c r="A3468">
        <v>481</v>
      </c>
      <c r="B3468" s="3" t="s">
        <v>481</v>
      </c>
      <c r="C3468" s="3" t="s">
        <v>4590</v>
      </c>
      <c r="D3468">
        <v>30000</v>
      </c>
      <c r="E3468">
        <v>1830</v>
      </c>
      <c r="F3468" t="s">
        <v>8220</v>
      </c>
      <c r="G3468" t="s">
        <v>8223</v>
      </c>
      <c r="H3468" t="s">
        <v>8245</v>
      </c>
      <c r="I3468">
        <v>1349885289</v>
      </c>
      <c r="J3468">
        <v>1347293289</v>
      </c>
      <c r="K3468" t="b">
        <v>0</v>
      </c>
      <c r="L3468">
        <v>21</v>
      </c>
      <c r="M3468" t="b">
        <v>0</v>
      </c>
      <c r="N3468" t="s">
        <v>8269</v>
      </c>
      <c r="O3468" s="5">
        <f>((E3468/D3468) *100)</f>
        <v>6.1</v>
      </c>
      <c r="P3468" s="6">
        <f>IF(L3468 = 0, 0, E3468/L3468)</f>
        <v>87.142857142857139</v>
      </c>
      <c r="Q3468" t="str">
        <f>MID(N3468,1,FIND("/",N3468,1)-1)</f>
        <v>film &amp; video</v>
      </c>
      <c r="R3468" t="str">
        <f>MID(N3468,FIND("/",N3468,1)+1,LEN(N3468))</f>
        <v>animation</v>
      </c>
      <c r="S3468" s="10">
        <f>(((J3468/60)/60)/24)+DATE(1970,1,1)+(-5/24)</f>
        <v>41162.46399305555</v>
      </c>
      <c r="T3468" s="10">
        <f>(((I3468/60)/60)/24)+DATE(1970,1,1)+(-5/24)</f>
        <v>41192.46399305555</v>
      </c>
    </row>
    <row r="3469" spans="1:20" ht="28.8" hidden="1" x14ac:dyDescent="0.3">
      <c r="A3469">
        <v>1957</v>
      </c>
      <c r="B3469" s="3" t="s">
        <v>1957</v>
      </c>
      <c r="C3469" s="3" t="s">
        <v>6066</v>
      </c>
      <c r="D3469">
        <v>30000</v>
      </c>
      <c r="E3469">
        <v>50251.41</v>
      </c>
      <c r="F3469" t="s">
        <v>8218</v>
      </c>
      <c r="G3469" t="s">
        <v>8223</v>
      </c>
      <c r="H3469" t="s">
        <v>8245</v>
      </c>
      <c r="I3469">
        <v>1351304513</v>
      </c>
      <c r="J3469">
        <v>1348712513</v>
      </c>
      <c r="K3469" t="b">
        <v>1</v>
      </c>
      <c r="L3469">
        <v>660</v>
      </c>
      <c r="M3469" t="b">
        <v>1</v>
      </c>
      <c r="N3469" t="s">
        <v>8294</v>
      </c>
      <c r="O3469" s="5">
        <f>((E3469/D3469) *100)</f>
        <v>167.50470000000001</v>
      </c>
      <c r="P3469" s="6">
        <f>IF(L3469 = 0, 0, E3469/L3469)</f>
        <v>76.138500000000008</v>
      </c>
      <c r="Q3469" t="str">
        <f>MID(N3469,1,FIND("/",N3469,1)-1)</f>
        <v>technology</v>
      </c>
      <c r="R3469" t="str">
        <f>MID(N3469,FIND("/",N3469,1)+1,LEN(N3469))</f>
        <v>hardware</v>
      </c>
      <c r="S3469" s="10">
        <f>(((J3469/60)/60)/24)+DATE(1970,1,1)+(-5/24)</f>
        <v>41178.890196759254</v>
      </c>
      <c r="T3469" s="10">
        <f>(((I3469/60)/60)/24)+DATE(1970,1,1)+(-5/24)</f>
        <v>41208.890196759254</v>
      </c>
    </row>
    <row r="3470" spans="1:20" ht="43.2" hidden="1" x14ac:dyDescent="0.3">
      <c r="A3470">
        <v>2014</v>
      </c>
      <c r="B3470" s="3" t="s">
        <v>2014</v>
      </c>
      <c r="C3470" s="3" t="s">
        <v>6123</v>
      </c>
      <c r="D3470">
        <v>30000</v>
      </c>
      <c r="E3470">
        <v>2344134.67</v>
      </c>
      <c r="F3470" t="s">
        <v>8218</v>
      </c>
      <c r="G3470" t="s">
        <v>8223</v>
      </c>
      <c r="H3470" t="s">
        <v>8245</v>
      </c>
      <c r="I3470">
        <v>1364184539</v>
      </c>
      <c r="J3470">
        <v>1361250539</v>
      </c>
      <c r="K3470" t="b">
        <v>1</v>
      </c>
      <c r="L3470">
        <v>26457</v>
      </c>
      <c r="M3470" t="b">
        <v>1</v>
      </c>
      <c r="N3470" t="s">
        <v>8294</v>
      </c>
      <c r="O3470" s="5">
        <f>((E3470/D3470) *100)</f>
        <v>7813.7822333333334</v>
      </c>
      <c r="P3470" s="6">
        <f>IF(L3470 = 0, 0, E3470/L3470)</f>
        <v>88.601680840609291</v>
      </c>
      <c r="Q3470" t="str">
        <f>MID(N3470,1,FIND("/",N3470,1)-1)</f>
        <v>technology</v>
      </c>
      <c r="R3470" t="str">
        <f>MID(N3470,FIND("/",N3470,1)+1,LEN(N3470))</f>
        <v>hardware</v>
      </c>
      <c r="S3470" s="10">
        <f>(((J3470/60)/60)/24)+DATE(1970,1,1)+(-5/24)</f>
        <v>41324.006238425922</v>
      </c>
      <c r="T3470" s="10">
        <f>(((I3470/60)/60)/24)+DATE(1970,1,1)+(-5/24)</f>
        <v>41357.964571759258</v>
      </c>
    </row>
    <row r="3471" spans="1:20" ht="43.2" hidden="1" x14ac:dyDescent="0.3">
      <c r="A3471">
        <v>447</v>
      </c>
      <c r="B3471" s="3" t="s">
        <v>447</v>
      </c>
      <c r="C3471" s="3" t="s">
        <v>4556</v>
      </c>
      <c r="D3471">
        <v>30000</v>
      </c>
      <c r="E3471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8269</v>
      </c>
      <c r="O3471" s="5">
        <f>((E3471/D3471) *100)</f>
        <v>1.6666666666666666E-2</v>
      </c>
      <c r="P3471" s="6">
        <f>IF(L3471 = 0, 0, E3471/L3471)</f>
        <v>5</v>
      </c>
      <c r="Q3471" t="str">
        <f>MID(N3471,1,FIND("/",N3471,1)-1)</f>
        <v>film &amp; video</v>
      </c>
      <c r="R3471" t="str">
        <f>MID(N3471,FIND("/",N3471,1)+1,LEN(N3471))</f>
        <v>animation</v>
      </c>
      <c r="S3471" s="10">
        <f>(((J3471/60)/60)/24)+DATE(1970,1,1)+(-5/24)</f>
        <v>41331.34679398148</v>
      </c>
      <c r="T3471" s="10">
        <f>(((I3471/60)/60)/24)+DATE(1970,1,1)+(-5/24)</f>
        <v>41356.305127314808</v>
      </c>
    </row>
    <row r="3472" spans="1:20" hidden="1" x14ac:dyDescent="0.3">
      <c r="A3472">
        <v>1569</v>
      </c>
      <c r="B3472" s="3" t="s">
        <v>1569</v>
      </c>
      <c r="C3472" s="3" t="s">
        <v>5678</v>
      </c>
      <c r="D3472">
        <v>30000</v>
      </c>
      <c r="E3472">
        <v>0</v>
      </c>
      <c r="F3472" t="s">
        <v>8219</v>
      </c>
      <c r="G3472" t="s">
        <v>8223</v>
      </c>
      <c r="H3472" t="s">
        <v>8245</v>
      </c>
      <c r="I3472">
        <v>1369498714</v>
      </c>
      <c r="J3472">
        <v>1366906714</v>
      </c>
      <c r="K3472" t="b">
        <v>0</v>
      </c>
      <c r="L3472">
        <v>0</v>
      </c>
      <c r="M3472" t="b">
        <v>0</v>
      </c>
      <c r="N3472" t="s">
        <v>8289</v>
      </c>
      <c r="O3472" s="5">
        <f>((E3472/D3472) *100)</f>
        <v>0</v>
      </c>
      <c r="P3472" s="6">
        <f>IF(L3472 = 0, 0, E3472/L3472)</f>
        <v>0</v>
      </c>
      <c r="Q3472" t="str">
        <f>MID(N3472,1,FIND("/",N3472,1)-1)</f>
        <v>publishing</v>
      </c>
      <c r="R3472" t="str">
        <f>MID(N3472,FIND("/",N3472,1)+1,LEN(N3472))</f>
        <v>art books</v>
      </c>
      <c r="S3472" s="10">
        <f>(((J3472/60)/60)/24)+DATE(1970,1,1)+(-5/24)</f>
        <v>41389.471226851849</v>
      </c>
      <c r="T3472" s="10">
        <f>(((I3472/60)/60)/24)+DATE(1970,1,1)+(-5/24)</f>
        <v>41419.471226851849</v>
      </c>
    </row>
    <row r="3473" spans="1:20" ht="43.2" hidden="1" x14ac:dyDescent="0.3">
      <c r="A3473">
        <v>250</v>
      </c>
      <c r="B3473" s="3" t="s">
        <v>250</v>
      </c>
      <c r="C3473" s="3" t="s">
        <v>4359</v>
      </c>
      <c r="D3473">
        <v>30000</v>
      </c>
      <c r="E3473">
        <v>31675</v>
      </c>
      <c r="F3473" t="s">
        <v>8218</v>
      </c>
      <c r="G3473" t="s">
        <v>8223</v>
      </c>
      <c r="H3473" t="s">
        <v>8245</v>
      </c>
      <c r="I3473">
        <v>1370525691</v>
      </c>
      <c r="J3473">
        <v>1367933691</v>
      </c>
      <c r="K3473" t="b">
        <v>1</v>
      </c>
      <c r="L3473">
        <v>437</v>
      </c>
      <c r="M3473" t="b">
        <v>1</v>
      </c>
      <c r="N3473" t="s">
        <v>8268</v>
      </c>
      <c r="O3473" s="5">
        <f>((E3473/D3473) *100)</f>
        <v>105.58333333333334</v>
      </c>
      <c r="P3473" s="6">
        <f>IF(L3473 = 0, 0, E3473/L3473)</f>
        <v>72.482837528604122</v>
      </c>
      <c r="Q3473" t="str">
        <f>MID(N3473,1,FIND("/",N3473,1)-1)</f>
        <v>film &amp; video</v>
      </c>
      <c r="R3473" t="str">
        <f>MID(N3473,FIND("/",N3473,1)+1,LEN(N3473))</f>
        <v>documentary</v>
      </c>
      <c r="S3473" s="10">
        <f>(((J3473/60)/60)/24)+DATE(1970,1,1)+(-5/24)</f>
        <v>41401.357534722221</v>
      </c>
      <c r="T3473" s="10">
        <f>(((I3473/60)/60)/24)+DATE(1970,1,1)+(-5/24)</f>
        <v>41431.357534722221</v>
      </c>
    </row>
    <row r="3474" spans="1:20" ht="43.2" hidden="1" x14ac:dyDescent="0.3">
      <c r="A3474">
        <v>2005</v>
      </c>
      <c r="B3474" s="3" t="s">
        <v>2005</v>
      </c>
      <c r="C3474" s="3" t="s">
        <v>6114</v>
      </c>
      <c r="D3474">
        <v>30000</v>
      </c>
      <c r="E3474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8294</v>
      </c>
      <c r="O3474" s="5">
        <f>((E3474/D3474) *100)</f>
        <v>123.68010000000001</v>
      </c>
      <c r="P3474" s="6">
        <f>IF(L3474 = 0, 0, E3474/L3474)</f>
        <v>194.26193717277485</v>
      </c>
      <c r="Q3474" t="str">
        <f>MID(N3474,1,FIND("/",N3474,1)-1)</f>
        <v>technology</v>
      </c>
      <c r="R3474" t="str">
        <f>MID(N3474,FIND("/",N3474,1)+1,LEN(N3474))</f>
        <v>hardware</v>
      </c>
      <c r="S3474" s="10">
        <f>(((J3474/60)/60)/24)+DATE(1970,1,1)+(-5/24)</f>
        <v>41535.604374999995</v>
      </c>
      <c r="T3474" s="10">
        <f>(((I3474/60)/60)/24)+DATE(1970,1,1)+(-5/24)</f>
        <v>41562.957638888889</v>
      </c>
    </row>
    <row r="3475" spans="1:20" ht="43.2" hidden="1" x14ac:dyDescent="0.3">
      <c r="A3475">
        <v>317</v>
      </c>
      <c r="B3475" s="3" t="s">
        <v>317</v>
      </c>
      <c r="C3475" s="3" t="s">
        <v>4426</v>
      </c>
      <c r="D3475">
        <v>30000</v>
      </c>
      <c r="E3475">
        <v>30241</v>
      </c>
      <c r="F3475" t="s">
        <v>8218</v>
      </c>
      <c r="G3475" t="s">
        <v>8223</v>
      </c>
      <c r="H3475" t="s">
        <v>8245</v>
      </c>
      <c r="I3475">
        <v>1386778483</v>
      </c>
      <c r="J3475">
        <v>1384186483</v>
      </c>
      <c r="K3475" t="b">
        <v>1</v>
      </c>
      <c r="L3475">
        <v>316</v>
      </c>
      <c r="M3475" t="b">
        <v>1</v>
      </c>
      <c r="N3475" t="s">
        <v>8268</v>
      </c>
      <c r="O3475" s="5">
        <f>((E3475/D3475) *100)</f>
        <v>100.80333333333333</v>
      </c>
      <c r="P3475" s="6">
        <f>IF(L3475 = 0, 0, E3475/L3475)</f>
        <v>95.699367088607602</v>
      </c>
      <c r="Q3475" t="str">
        <f>MID(N3475,1,FIND("/",N3475,1)-1)</f>
        <v>film &amp; video</v>
      </c>
      <c r="R3475" t="str">
        <f>MID(N3475,FIND("/",N3475,1)+1,LEN(N3475))</f>
        <v>documentary</v>
      </c>
      <c r="S3475" s="10">
        <f>(((J3475/60)/60)/24)+DATE(1970,1,1)+(-5/24)</f>
        <v>41589.468553240738</v>
      </c>
      <c r="T3475" s="10">
        <f>(((I3475/60)/60)/24)+DATE(1970,1,1)+(-5/24)</f>
        <v>41619.468553240738</v>
      </c>
    </row>
    <row r="3476" spans="1:20" ht="43.2" hidden="1" x14ac:dyDescent="0.3">
      <c r="A3476">
        <v>411</v>
      </c>
      <c r="B3476" s="3" t="s">
        <v>411</v>
      </c>
      <c r="C3476" s="3" t="s">
        <v>4520</v>
      </c>
      <c r="D3476">
        <v>30000</v>
      </c>
      <c r="E3476">
        <v>30315</v>
      </c>
      <c r="F3476" t="s">
        <v>8218</v>
      </c>
      <c r="G3476" t="s">
        <v>8223</v>
      </c>
      <c r="H3476" t="s">
        <v>8245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8268</v>
      </c>
      <c r="O3476" s="5">
        <f>((E3476/D3476) *100)</f>
        <v>101.05</v>
      </c>
      <c r="P3476" s="6">
        <f>IF(L3476 = 0, 0, E3476/L3476)</f>
        <v>125.78838174273859</v>
      </c>
      <c r="Q3476" t="str">
        <f>MID(N3476,1,FIND("/",N3476,1)-1)</f>
        <v>film &amp; video</v>
      </c>
      <c r="R3476" t="str">
        <f>MID(N3476,FIND("/",N3476,1)+1,LEN(N3476))</f>
        <v>documentary</v>
      </c>
      <c r="S3476" s="10">
        <f>(((J3476/60)/60)/24)+DATE(1970,1,1)+(-5/24)</f>
        <v>41597.967638888884</v>
      </c>
      <c r="T3476" s="10">
        <f>(((I3476/60)/60)/24)+DATE(1970,1,1)+(-5/24)</f>
        <v>41630</v>
      </c>
    </row>
    <row r="3477" spans="1:20" ht="43.2" hidden="1" x14ac:dyDescent="0.3">
      <c r="A3477">
        <v>2737</v>
      </c>
      <c r="B3477" s="3" t="s">
        <v>2736</v>
      </c>
      <c r="C3477" s="3" t="s">
        <v>6846</v>
      </c>
      <c r="D3477">
        <v>30000</v>
      </c>
      <c r="E3477">
        <v>73818.240000000005</v>
      </c>
      <c r="F3477" t="s">
        <v>8218</v>
      </c>
      <c r="G3477" t="s">
        <v>8223</v>
      </c>
      <c r="H3477" t="s">
        <v>8245</v>
      </c>
      <c r="I3477">
        <v>1389812400</v>
      </c>
      <c r="J3477">
        <v>1386108087</v>
      </c>
      <c r="K3477" t="b">
        <v>0</v>
      </c>
      <c r="L3477">
        <v>456</v>
      </c>
      <c r="M3477" t="b">
        <v>1</v>
      </c>
      <c r="N3477" t="s">
        <v>8294</v>
      </c>
      <c r="O3477" s="5">
        <f>((E3477/D3477) *100)</f>
        <v>246.0608</v>
      </c>
      <c r="P3477" s="6">
        <f>IF(L3477 = 0, 0, E3477/L3477)</f>
        <v>161.88210526315791</v>
      </c>
      <c r="Q3477" t="str">
        <f>MID(N3477,1,FIND("/",N3477,1)-1)</f>
        <v>technology</v>
      </c>
      <c r="R3477" t="str">
        <f>MID(N3477,FIND("/",N3477,1)+1,LEN(N3477))</f>
        <v>hardware</v>
      </c>
      <c r="S3477" s="10">
        <f>(((J3477/60)/60)/24)+DATE(1970,1,1)+(-5/24)</f>
        <v>41611.709340277775</v>
      </c>
      <c r="T3477" s="10">
        <f>(((I3477/60)/60)/24)+DATE(1970,1,1)+(-5/24)</f>
        <v>41654.583333333328</v>
      </c>
    </row>
    <row r="3478" spans="1:20" ht="43.2" hidden="1" x14ac:dyDescent="0.3">
      <c r="A3478">
        <v>271</v>
      </c>
      <c r="B3478" s="3" t="s">
        <v>271</v>
      </c>
      <c r="C3478" s="3" t="s">
        <v>4380</v>
      </c>
      <c r="D3478">
        <v>30000</v>
      </c>
      <c r="E3478">
        <v>31404</v>
      </c>
      <c r="F3478" t="s">
        <v>8218</v>
      </c>
      <c r="G3478" t="s">
        <v>8223</v>
      </c>
      <c r="H3478" t="s">
        <v>8245</v>
      </c>
      <c r="I3478">
        <v>1388649600</v>
      </c>
      <c r="J3478">
        <v>1386123861</v>
      </c>
      <c r="K3478" t="b">
        <v>1</v>
      </c>
      <c r="L3478">
        <v>287</v>
      </c>
      <c r="M3478" t="b">
        <v>1</v>
      </c>
      <c r="N3478" t="s">
        <v>8268</v>
      </c>
      <c r="O3478" s="5">
        <f>((E3478/D3478) *100)</f>
        <v>104.67999999999999</v>
      </c>
      <c r="P3478" s="6">
        <f>IF(L3478 = 0, 0, E3478/L3478)</f>
        <v>109.42160278745645</v>
      </c>
      <c r="Q3478" t="str">
        <f>MID(N3478,1,FIND("/",N3478,1)-1)</f>
        <v>film &amp; video</v>
      </c>
      <c r="R3478" t="str">
        <f>MID(N3478,FIND("/",N3478,1)+1,LEN(N3478))</f>
        <v>documentary</v>
      </c>
      <c r="S3478" s="10">
        <f>(((J3478/60)/60)/24)+DATE(1970,1,1)+(-5/24)</f>
        <v>41611.891909722224</v>
      </c>
      <c r="T3478" s="10">
        <f>(((I3478/60)/60)/24)+DATE(1970,1,1)+(-5/24)</f>
        <v>41641.125</v>
      </c>
    </row>
    <row r="3479" spans="1:20" ht="43.2" hidden="1" x14ac:dyDescent="0.3">
      <c r="A3479">
        <v>2152</v>
      </c>
      <c r="B3479" s="3" t="s">
        <v>2152</v>
      </c>
      <c r="C3479" s="3" t="s">
        <v>6261</v>
      </c>
      <c r="D3479">
        <v>30000</v>
      </c>
      <c r="E3479">
        <v>50</v>
      </c>
      <c r="F3479" t="s">
        <v>8220</v>
      </c>
      <c r="G3479" t="s">
        <v>8223</v>
      </c>
      <c r="H3479" t="s">
        <v>8245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8281</v>
      </c>
      <c r="O3479" s="5">
        <f>((E3479/D3479) *100)</f>
        <v>0.16666666666666669</v>
      </c>
      <c r="P3479" s="6">
        <f>IF(L3479 = 0, 0, E3479/L3479)</f>
        <v>12.5</v>
      </c>
      <c r="Q3479" t="str">
        <f>MID(N3479,1,FIND("/",N3479,1)-1)</f>
        <v>games</v>
      </c>
      <c r="R3479" t="str">
        <f>MID(N3479,FIND("/",N3479,1)+1,LEN(N3479))</f>
        <v>video games</v>
      </c>
      <c r="S3479" s="10">
        <f>(((J3479/60)/60)/24)+DATE(1970,1,1)+(-5/24)</f>
        <v>41683.62394675926</v>
      </c>
      <c r="T3479" s="10">
        <f>(((I3479/60)/60)/24)+DATE(1970,1,1)+(-5/24)</f>
        <v>41713.582280092589</v>
      </c>
    </row>
    <row r="3480" spans="1:20" ht="43.2" hidden="1" x14ac:dyDescent="0.3">
      <c r="A3480">
        <v>2298</v>
      </c>
      <c r="B3480" s="3" t="s">
        <v>2298</v>
      </c>
      <c r="C3480" s="3" t="s">
        <v>6407</v>
      </c>
      <c r="D3480">
        <v>30000</v>
      </c>
      <c r="E3480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8275</v>
      </c>
      <c r="O3480" s="5">
        <f>((E3480/D3480) *100)</f>
        <v>105.07333333333332</v>
      </c>
      <c r="P3480" s="6">
        <f>IF(L3480 = 0, 0, E3480/L3480)</f>
        <v>109.45138888888889</v>
      </c>
      <c r="Q3480" t="str">
        <f>MID(N3480,1,FIND("/",N3480,1)-1)</f>
        <v>music</v>
      </c>
      <c r="R3480" t="str">
        <f>MID(N3480,FIND("/",N3480,1)+1,LEN(N3480))</f>
        <v>rock</v>
      </c>
      <c r="S3480" s="10">
        <f>(((J3480/60)/60)/24)+DATE(1970,1,1)+(-5/24)</f>
        <v>41694.632326388884</v>
      </c>
      <c r="T3480" s="10">
        <f>(((I3480/60)/60)/24)+DATE(1970,1,1)+(-5/24)</f>
        <v>41724.59065972222</v>
      </c>
    </row>
    <row r="3481" spans="1:20" ht="43.2" hidden="1" x14ac:dyDescent="0.3">
      <c r="A3481">
        <v>2036</v>
      </c>
      <c r="B3481" s="3" t="s">
        <v>2036</v>
      </c>
      <c r="C3481" s="3" t="s">
        <v>6145</v>
      </c>
      <c r="D3481">
        <v>30000</v>
      </c>
      <c r="E3481">
        <v>39500.5</v>
      </c>
      <c r="F3481" t="s">
        <v>8218</v>
      </c>
      <c r="G3481" t="s">
        <v>8223</v>
      </c>
      <c r="H3481" t="s">
        <v>8245</v>
      </c>
      <c r="I3481">
        <v>1399668319</v>
      </c>
      <c r="J3481">
        <v>1397076319</v>
      </c>
      <c r="K3481" t="b">
        <v>1</v>
      </c>
      <c r="L3481">
        <v>848</v>
      </c>
      <c r="M3481" t="b">
        <v>1</v>
      </c>
      <c r="N3481" t="s">
        <v>8294</v>
      </c>
      <c r="O3481" s="5">
        <f>((E3481/D3481) *100)</f>
        <v>131.66833333333335</v>
      </c>
      <c r="P3481" s="6">
        <f>IF(L3481 = 0, 0, E3481/L3481)</f>
        <v>46.580778301886795</v>
      </c>
      <c r="Q3481" t="str">
        <f>MID(N3481,1,FIND("/",N3481,1)-1)</f>
        <v>technology</v>
      </c>
      <c r="R3481" t="str">
        <f>MID(N3481,FIND("/",N3481,1)+1,LEN(N3481))</f>
        <v>hardware</v>
      </c>
      <c r="S3481" s="10">
        <f>(((J3481/60)/60)/24)+DATE(1970,1,1)+(-5/24)</f>
        <v>41738.656469907408</v>
      </c>
      <c r="T3481" s="10">
        <f>(((I3481/60)/60)/24)+DATE(1970,1,1)+(-5/24)</f>
        <v>41768.656469907408</v>
      </c>
    </row>
    <row r="3482" spans="1:20" ht="43.2" hidden="1" x14ac:dyDescent="0.3">
      <c r="A3482">
        <v>1907</v>
      </c>
      <c r="B3482" s="3" t="s">
        <v>1907</v>
      </c>
      <c r="C3482" s="3" t="s">
        <v>6016</v>
      </c>
      <c r="D3482">
        <v>30000</v>
      </c>
      <c r="E3482">
        <v>85</v>
      </c>
      <c r="F3482" t="s">
        <v>8220</v>
      </c>
      <c r="G3482" t="s">
        <v>8223</v>
      </c>
      <c r="H3482" t="s">
        <v>8245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8293</v>
      </c>
      <c r="O3482" s="5">
        <f>((E3482/D3482) *100)</f>
        <v>0.28333333333333333</v>
      </c>
      <c r="P3482" s="6">
        <f>IF(L3482 = 0, 0, E3482/L3482)</f>
        <v>21.25</v>
      </c>
      <c r="Q3482" t="str">
        <f>MID(N3482,1,FIND("/",N3482,1)-1)</f>
        <v>technology</v>
      </c>
      <c r="R3482" t="str">
        <f>MID(N3482,FIND("/",N3482,1)+1,LEN(N3482))</f>
        <v>gadgets</v>
      </c>
      <c r="S3482" s="10">
        <f>(((J3482/60)/60)/24)+DATE(1970,1,1)+(-5/24)</f>
        <v>41767.378761574073</v>
      </c>
      <c r="T3482" s="10">
        <f>(((I3482/60)/60)/24)+DATE(1970,1,1)+(-5/24)</f>
        <v>41782.378761574073</v>
      </c>
    </row>
    <row r="3483" spans="1:20" ht="57.6" hidden="1" x14ac:dyDescent="0.3">
      <c r="A3483">
        <v>12</v>
      </c>
      <c r="B3483" s="3" t="s">
        <v>14</v>
      </c>
      <c r="C3483" s="3" t="s">
        <v>4122</v>
      </c>
      <c r="D3483">
        <v>30000</v>
      </c>
      <c r="E3483">
        <v>49588</v>
      </c>
      <c r="F3483" t="s">
        <v>8218</v>
      </c>
      <c r="G3483" t="s">
        <v>8223</v>
      </c>
      <c r="H3483" t="s">
        <v>8245</v>
      </c>
      <c r="I3483">
        <v>1405479600</v>
      </c>
      <c r="J3483">
        <v>1401642425</v>
      </c>
      <c r="K3483" t="b">
        <v>0</v>
      </c>
      <c r="L3483">
        <v>827</v>
      </c>
      <c r="M3483" t="b">
        <v>1</v>
      </c>
      <c r="N3483" t="s">
        <v>8264</v>
      </c>
      <c r="O3483" s="5">
        <f>((E3483/D3483) *100)</f>
        <v>165.29333333333335</v>
      </c>
      <c r="P3483" s="6">
        <f>IF(L3483 = 0, 0, E3483/L3483)</f>
        <v>59.961305925030231</v>
      </c>
      <c r="Q3483" t="str">
        <f>MID(N3483,1,FIND("/",N3483,1)-1)</f>
        <v>film &amp; video</v>
      </c>
      <c r="R3483" t="str">
        <f>MID(N3483,FIND("/",N3483,1)+1,LEN(N3483))</f>
        <v>television</v>
      </c>
      <c r="S3483" s="10">
        <f>(((J3483/60)/60)/24)+DATE(1970,1,1)+(-5/24)</f>
        <v>41791.504918981482</v>
      </c>
      <c r="T3483" s="10">
        <f>(((I3483/60)/60)/24)+DATE(1970,1,1)+(-5/24)</f>
        <v>41835.916666666664</v>
      </c>
    </row>
    <row r="3484" spans="1:20" ht="43.2" hidden="1" x14ac:dyDescent="0.3">
      <c r="A3484">
        <v>2585</v>
      </c>
      <c r="B3484" s="3" t="s">
        <v>2584</v>
      </c>
      <c r="C3484" s="3" t="s">
        <v>6694</v>
      </c>
      <c r="D3484">
        <v>30000</v>
      </c>
      <c r="E3484">
        <v>50</v>
      </c>
      <c r="F3484" t="s">
        <v>8220</v>
      </c>
      <c r="G3484" t="s">
        <v>8223</v>
      </c>
      <c r="H3484" t="s">
        <v>8245</v>
      </c>
      <c r="I3484">
        <v>1404601632</v>
      </c>
      <c r="J3484">
        <v>1402009632</v>
      </c>
      <c r="K3484" t="b">
        <v>0</v>
      </c>
      <c r="L3484">
        <v>1</v>
      </c>
      <c r="M3484" t="b">
        <v>0</v>
      </c>
      <c r="N3484" t="s">
        <v>8283</v>
      </c>
      <c r="O3484" s="5">
        <f>((E3484/D3484) *100)</f>
        <v>0.16666666666666669</v>
      </c>
      <c r="P3484" s="6">
        <f>IF(L3484 = 0, 0, E3484/L3484)</f>
        <v>50</v>
      </c>
      <c r="Q3484" t="str">
        <f>MID(N3484,1,FIND("/",N3484,1)-1)</f>
        <v>food</v>
      </c>
      <c r="R3484" t="str">
        <f>MID(N3484,FIND("/",N3484,1)+1,LEN(N3484))</f>
        <v>food trucks</v>
      </c>
      <c r="S3484" s="10">
        <f>(((J3484/60)/60)/24)+DATE(1970,1,1)+(-5/24)</f>
        <v>41795.754999999997</v>
      </c>
      <c r="T3484" s="10">
        <f>(((I3484/60)/60)/24)+DATE(1970,1,1)+(-5/24)</f>
        <v>41825.754999999997</v>
      </c>
    </row>
    <row r="3485" spans="1:20" ht="43.2" hidden="1" x14ac:dyDescent="0.3">
      <c r="A3485">
        <v>3948</v>
      </c>
      <c r="B3485" s="3" t="s">
        <v>3944</v>
      </c>
      <c r="C3485" s="3" t="s">
        <v>8055</v>
      </c>
      <c r="D3485">
        <v>30000</v>
      </c>
      <c r="E3485">
        <v>0</v>
      </c>
      <c r="F3485" t="s">
        <v>8220</v>
      </c>
      <c r="G3485" t="s">
        <v>8225</v>
      </c>
      <c r="H3485" t="s">
        <v>8247</v>
      </c>
      <c r="I3485">
        <v>1410076123</v>
      </c>
      <c r="J3485">
        <v>1404892123</v>
      </c>
      <c r="K3485" t="b">
        <v>0</v>
      </c>
      <c r="L3485">
        <v>0</v>
      </c>
      <c r="M3485" t="b">
        <v>0</v>
      </c>
      <c r="N3485" t="s">
        <v>8270</v>
      </c>
      <c r="O3485" s="5">
        <f>((E3485/D3485) *100)</f>
        <v>0</v>
      </c>
      <c r="P3485" s="6">
        <f>IF(L3485 = 0, 0, E3485/L3485)</f>
        <v>0</v>
      </c>
      <c r="Q3485" t="str">
        <f>MID(N3485,1,FIND("/",N3485,1)-1)</f>
        <v>theater</v>
      </c>
      <c r="R3485" t="str">
        <f>MID(N3485,FIND("/",N3485,1)+1,LEN(N3485))</f>
        <v>plays</v>
      </c>
      <c r="S3485" s="10">
        <f>(((J3485/60)/60)/24)+DATE(1970,1,1)+(-5/24)</f>
        <v>41829.117164351846</v>
      </c>
      <c r="T3485" s="10">
        <f>(((I3485/60)/60)/24)+DATE(1970,1,1)+(-5/24)</f>
        <v>41889.117164351846</v>
      </c>
    </row>
    <row r="3486" spans="1:20" ht="57.6" hidden="1" x14ac:dyDescent="0.3">
      <c r="A3486">
        <v>902</v>
      </c>
      <c r="B3486" s="3" t="s">
        <v>902</v>
      </c>
      <c r="C3486" s="3" t="s">
        <v>5011</v>
      </c>
      <c r="D3486">
        <v>30000</v>
      </c>
      <c r="E3486">
        <v>90</v>
      </c>
      <c r="F3486" t="s">
        <v>8220</v>
      </c>
      <c r="G3486" t="s">
        <v>8223</v>
      </c>
      <c r="H3486" t="s">
        <v>8245</v>
      </c>
      <c r="I3486">
        <v>1409412600</v>
      </c>
      <c r="J3486">
        <v>1404947422</v>
      </c>
      <c r="K3486" t="b">
        <v>0</v>
      </c>
      <c r="L3486">
        <v>3</v>
      </c>
      <c r="M3486" t="b">
        <v>0</v>
      </c>
      <c r="N3486" t="s">
        <v>8277</v>
      </c>
      <c r="O3486" s="5">
        <f>((E3486/D3486) *100)</f>
        <v>0.3</v>
      </c>
      <c r="P3486" s="6">
        <f>IF(L3486 = 0, 0, E3486/L3486)</f>
        <v>30</v>
      </c>
      <c r="Q3486" t="str">
        <f>MID(N3486,1,FIND("/",N3486,1)-1)</f>
        <v>music</v>
      </c>
      <c r="R3486" t="str">
        <f>MID(N3486,FIND("/",N3486,1)+1,LEN(N3486))</f>
        <v>jazz</v>
      </c>
      <c r="S3486" s="10">
        <f>(((J3486/60)/60)/24)+DATE(1970,1,1)+(-5/24)</f>
        <v>41829.757199074069</v>
      </c>
      <c r="T3486" s="10">
        <f>(((I3486/60)/60)/24)+DATE(1970,1,1)+(-5/24)</f>
        <v>41881.4375</v>
      </c>
    </row>
    <row r="3487" spans="1:20" ht="43.2" hidden="1" x14ac:dyDescent="0.3">
      <c r="A3487">
        <v>620</v>
      </c>
      <c r="B3487" s="3" t="s">
        <v>620</v>
      </c>
      <c r="C3487" s="3" t="s">
        <v>4729</v>
      </c>
      <c r="D3487">
        <v>30000</v>
      </c>
      <c r="E3487">
        <v>300</v>
      </c>
      <c r="F3487" t="s">
        <v>8219</v>
      </c>
      <c r="G3487" t="s">
        <v>8228</v>
      </c>
      <c r="H3487" t="s">
        <v>8250</v>
      </c>
      <c r="I3487">
        <v>1408986738</v>
      </c>
      <c r="J3487">
        <v>1405098738</v>
      </c>
      <c r="K3487" t="b">
        <v>0</v>
      </c>
      <c r="L3487">
        <v>1</v>
      </c>
      <c r="M3487" t="b">
        <v>0</v>
      </c>
      <c r="N3487" t="s">
        <v>8271</v>
      </c>
      <c r="O3487" s="5">
        <f>((E3487/D3487) *100)</f>
        <v>1</v>
      </c>
      <c r="P3487" s="6">
        <f>IF(L3487 = 0, 0, E3487/L3487)</f>
        <v>300</v>
      </c>
      <c r="Q3487" t="str">
        <f>MID(N3487,1,FIND("/",N3487,1)-1)</f>
        <v>technology</v>
      </c>
      <c r="R3487" t="str">
        <f>MID(N3487,FIND("/",N3487,1)+1,LEN(N3487))</f>
        <v>web</v>
      </c>
      <c r="S3487" s="10">
        <f>(((J3487/60)/60)/24)+DATE(1970,1,1)+(-5/24)</f>
        <v>41831.508541666662</v>
      </c>
      <c r="T3487" s="10">
        <f>(((I3487/60)/60)/24)+DATE(1970,1,1)+(-5/24)</f>
        <v>41876.508541666662</v>
      </c>
    </row>
    <row r="3488" spans="1:20" ht="57.6" hidden="1" x14ac:dyDescent="0.3">
      <c r="A3488">
        <v>1250</v>
      </c>
      <c r="B3488" s="3" t="s">
        <v>1250</v>
      </c>
      <c r="C3488" s="3" t="s">
        <v>5359</v>
      </c>
      <c r="D3488">
        <v>30000</v>
      </c>
      <c r="E3488">
        <v>60046</v>
      </c>
      <c r="F3488" t="s">
        <v>8218</v>
      </c>
      <c r="G3488" t="s">
        <v>8223</v>
      </c>
      <c r="H3488" t="s">
        <v>8245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8275</v>
      </c>
      <c r="O3488" s="5">
        <f>((E3488/D3488) *100)</f>
        <v>200.15333333333331</v>
      </c>
      <c r="P3488" s="6">
        <f>IF(L3488 = 0, 0, E3488/L3488)</f>
        <v>118.2007874015748</v>
      </c>
      <c r="Q3488" t="str">
        <f>MID(N3488,1,FIND("/",N3488,1)-1)</f>
        <v>music</v>
      </c>
      <c r="R3488" t="str">
        <f>MID(N3488,FIND("/",N3488,1)+1,LEN(N3488))</f>
        <v>rock</v>
      </c>
      <c r="S3488" s="10">
        <f>(((J3488/60)/60)/24)+DATE(1970,1,1)+(-5/24)</f>
        <v>41843.434386574074</v>
      </c>
      <c r="T3488" s="10">
        <f>(((I3488/60)/60)/24)+DATE(1970,1,1)+(-5/24)</f>
        <v>41888.434386574074</v>
      </c>
    </row>
    <row r="3489" spans="1:20" ht="43.2" hidden="1" x14ac:dyDescent="0.3">
      <c r="A3489">
        <v>18</v>
      </c>
      <c r="B3489" s="3" t="s">
        <v>20</v>
      </c>
      <c r="C3489" s="3" t="s">
        <v>4128</v>
      </c>
      <c r="D3489">
        <v>30000</v>
      </c>
      <c r="E3489">
        <v>31896.33</v>
      </c>
      <c r="F3489" t="s">
        <v>8218</v>
      </c>
      <c r="G3489" t="s">
        <v>8223</v>
      </c>
      <c r="H3489" t="s">
        <v>8245</v>
      </c>
      <c r="I3489">
        <v>1410958856</v>
      </c>
      <c r="J3489">
        <v>1408366856</v>
      </c>
      <c r="K3489" t="b">
        <v>0</v>
      </c>
      <c r="L3489">
        <v>342</v>
      </c>
      <c r="M3489" t="b">
        <v>1</v>
      </c>
      <c r="N3489" t="s">
        <v>8264</v>
      </c>
      <c r="O3489" s="5">
        <f>((E3489/D3489) *100)</f>
        <v>106.32110000000002</v>
      </c>
      <c r="P3489" s="6">
        <f>IF(L3489 = 0, 0, E3489/L3489)</f>
        <v>93.264122807017543</v>
      </c>
      <c r="Q3489" t="str">
        <f>MID(N3489,1,FIND("/",N3489,1)-1)</f>
        <v>film &amp; video</v>
      </c>
      <c r="R3489" t="str">
        <f>MID(N3489,FIND("/",N3489,1)+1,LEN(N3489))</f>
        <v>television</v>
      </c>
      <c r="S3489" s="10">
        <f>(((J3489/60)/60)/24)+DATE(1970,1,1)+(-5/24)</f>
        <v>41869.333981481483</v>
      </c>
      <c r="T3489" s="10">
        <f>(((I3489/60)/60)/24)+DATE(1970,1,1)+(-5/24)</f>
        <v>41899.333981481483</v>
      </c>
    </row>
    <row r="3490" spans="1:20" ht="43.2" hidden="1" x14ac:dyDescent="0.3">
      <c r="A3490">
        <v>473</v>
      </c>
      <c r="B3490" s="3" t="s">
        <v>473</v>
      </c>
      <c r="C3490" s="3" t="s">
        <v>4582</v>
      </c>
      <c r="D3490">
        <v>30000</v>
      </c>
      <c r="E3490">
        <v>861</v>
      </c>
      <c r="F3490" t="s">
        <v>8220</v>
      </c>
      <c r="G3490" t="s">
        <v>8223</v>
      </c>
      <c r="H3490" t="s">
        <v>8245</v>
      </c>
      <c r="I3490">
        <v>1410972319</v>
      </c>
      <c r="J3490">
        <v>1408380319</v>
      </c>
      <c r="K3490" t="b">
        <v>0</v>
      </c>
      <c r="L3490">
        <v>14</v>
      </c>
      <c r="M3490" t="b">
        <v>0</v>
      </c>
      <c r="N3490" t="s">
        <v>8269</v>
      </c>
      <c r="O3490" s="5">
        <f>((E3490/D3490) *100)</f>
        <v>2.87</v>
      </c>
      <c r="P3490" s="6">
        <f>IF(L3490 = 0, 0, E3490/L3490)</f>
        <v>61.5</v>
      </c>
      <c r="Q3490" t="str">
        <f>MID(N3490,1,FIND("/",N3490,1)-1)</f>
        <v>film &amp; video</v>
      </c>
      <c r="R3490" t="str">
        <f>MID(N3490,FIND("/",N3490,1)+1,LEN(N3490))</f>
        <v>animation</v>
      </c>
      <c r="S3490" s="10">
        <f>(((J3490/60)/60)/24)+DATE(1970,1,1)+(-5/24)</f>
        <v>41869.489803240736</v>
      </c>
      <c r="T3490" s="10">
        <f>(((I3490/60)/60)/24)+DATE(1970,1,1)+(-5/24)</f>
        <v>41899.489803240736</v>
      </c>
    </row>
    <row r="3491" spans="1:20" ht="57.6" hidden="1" x14ac:dyDescent="0.3">
      <c r="A3491">
        <v>2731</v>
      </c>
      <c r="B3491" s="3" t="s">
        <v>2730</v>
      </c>
      <c r="C3491" s="3" t="s">
        <v>6840</v>
      </c>
      <c r="D3491">
        <v>30000</v>
      </c>
      <c r="E3491">
        <v>31291</v>
      </c>
      <c r="F3491" t="s">
        <v>8218</v>
      </c>
      <c r="G3491" t="s">
        <v>8223</v>
      </c>
      <c r="H3491" t="s">
        <v>8245</v>
      </c>
      <c r="I3491">
        <v>1413604800</v>
      </c>
      <c r="J3491">
        <v>1408624622</v>
      </c>
      <c r="K3491" t="b">
        <v>0</v>
      </c>
      <c r="L3491">
        <v>37</v>
      </c>
      <c r="M3491" t="b">
        <v>1</v>
      </c>
      <c r="N3491" t="s">
        <v>8294</v>
      </c>
      <c r="O3491" s="5">
        <f>((E3491/D3491) *100)</f>
        <v>104.30333333333333</v>
      </c>
      <c r="P3491" s="6">
        <f>IF(L3491 = 0, 0, E3491/L3491)</f>
        <v>845.70270270270271</v>
      </c>
      <c r="Q3491" t="str">
        <f>MID(N3491,1,FIND("/",N3491,1)-1)</f>
        <v>technology</v>
      </c>
      <c r="R3491" t="str">
        <f>MID(N3491,FIND("/",N3491,1)+1,LEN(N3491))</f>
        <v>hardware</v>
      </c>
      <c r="S3491" s="10">
        <f>(((J3491/60)/60)/24)+DATE(1970,1,1)+(-5/24)</f>
        <v>41872.317384259259</v>
      </c>
      <c r="T3491" s="10">
        <f>(((I3491/60)/60)/24)+DATE(1970,1,1)+(-5/24)</f>
        <v>41929.958333333328</v>
      </c>
    </row>
    <row r="3492" spans="1:20" ht="57.6" hidden="1" x14ac:dyDescent="0.3">
      <c r="A3492">
        <v>2694</v>
      </c>
      <c r="B3492" s="3" t="s">
        <v>2693</v>
      </c>
      <c r="C3492" s="3" t="s">
        <v>6803</v>
      </c>
      <c r="D3492">
        <v>30000</v>
      </c>
      <c r="E3492">
        <v>1</v>
      </c>
      <c r="F3492" t="s">
        <v>8220</v>
      </c>
      <c r="G3492" t="s">
        <v>8223</v>
      </c>
      <c r="H3492" t="s">
        <v>8245</v>
      </c>
      <c r="I3492">
        <v>1411701739</v>
      </c>
      <c r="J3492">
        <v>1409109739</v>
      </c>
      <c r="K3492" t="b">
        <v>0</v>
      </c>
      <c r="L3492">
        <v>1</v>
      </c>
      <c r="M3492" t="b">
        <v>0</v>
      </c>
      <c r="N3492" t="s">
        <v>8283</v>
      </c>
      <c r="O3492" s="5">
        <f>((E3492/D3492) *100)</f>
        <v>3.3333333333333335E-3</v>
      </c>
      <c r="P3492" s="6">
        <f>IF(L3492 = 0, 0, E3492/L3492)</f>
        <v>1</v>
      </c>
      <c r="Q3492" t="str">
        <f>MID(N3492,1,FIND("/",N3492,1)-1)</f>
        <v>food</v>
      </c>
      <c r="R3492" t="str">
        <f>MID(N3492,FIND("/",N3492,1)+1,LEN(N3492))</f>
        <v>food trucks</v>
      </c>
      <c r="S3492" s="10">
        <f>(((J3492/60)/60)/24)+DATE(1970,1,1)+(-5/24)</f>
        <v>41877.932164351849</v>
      </c>
      <c r="T3492" s="10">
        <f>(((I3492/60)/60)/24)+DATE(1970,1,1)+(-5/24)</f>
        <v>41907.932164351849</v>
      </c>
    </row>
    <row r="3493" spans="1:20" ht="43.2" hidden="1" x14ac:dyDescent="0.3">
      <c r="A3493">
        <v>3425</v>
      </c>
      <c r="B3493" s="3" t="s">
        <v>3423</v>
      </c>
      <c r="C3493" s="3" t="s">
        <v>7534</v>
      </c>
      <c r="D3493">
        <v>30000</v>
      </c>
      <c r="E3493">
        <v>30891.1</v>
      </c>
      <c r="F3493" t="s">
        <v>8218</v>
      </c>
      <c r="G3493" t="s">
        <v>8223</v>
      </c>
      <c r="H3493" t="s">
        <v>8245</v>
      </c>
      <c r="I3493">
        <v>1412434136</v>
      </c>
      <c r="J3493">
        <v>1409669336</v>
      </c>
      <c r="K3493" t="b">
        <v>0</v>
      </c>
      <c r="L3493">
        <v>104</v>
      </c>
      <c r="M3493" t="b">
        <v>1</v>
      </c>
      <c r="N3493" t="s">
        <v>8270</v>
      </c>
      <c r="O3493" s="5">
        <f>((E3493/D3493) *100)</f>
        <v>102.97033333333331</v>
      </c>
      <c r="P3493" s="6">
        <f>IF(L3493 = 0, 0, E3493/L3493)</f>
        <v>297.02980769230766</v>
      </c>
      <c r="Q3493" t="str">
        <f>MID(N3493,1,FIND("/",N3493,1)-1)</f>
        <v>theater</v>
      </c>
      <c r="R3493" t="str">
        <f>MID(N3493,FIND("/",N3493,1)+1,LEN(N3493))</f>
        <v>plays</v>
      </c>
      <c r="S3493" s="10">
        <f>(((J3493/60)/60)/24)+DATE(1970,1,1)+(-5/24)</f>
        <v>41884.40898148148</v>
      </c>
      <c r="T3493" s="10">
        <f>(((I3493/60)/60)/24)+DATE(1970,1,1)+(-5/24)</f>
        <v>41916.40898148148</v>
      </c>
    </row>
    <row r="3494" spans="1:20" ht="57.6" hidden="1" x14ac:dyDescent="0.3">
      <c r="A3494">
        <v>2592</v>
      </c>
      <c r="B3494" s="3" t="s">
        <v>2591</v>
      </c>
      <c r="C3494" s="3" t="s">
        <v>6701</v>
      </c>
      <c r="D3494">
        <v>30000</v>
      </c>
      <c r="E3494">
        <v>50</v>
      </c>
      <c r="F3494" t="s">
        <v>8220</v>
      </c>
      <c r="G3494" t="s">
        <v>8223</v>
      </c>
      <c r="H3494" t="s">
        <v>8245</v>
      </c>
      <c r="I3494">
        <v>1412536421</v>
      </c>
      <c r="J3494">
        <v>1409944421</v>
      </c>
      <c r="K3494" t="b">
        <v>0</v>
      </c>
      <c r="L3494">
        <v>1</v>
      </c>
      <c r="M3494" t="b">
        <v>0</v>
      </c>
      <c r="N3494" t="s">
        <v>8283</v>
      </c>
      <c r="O3494" s="5">
        <f>((E3494/D3494) *100)</f>
        <v>0.16666666666666669</v>
      </c>
      <c r="P3494" s="6">
        <f>IF(L3494 = 0, 0, E3494/L3494)</f>
        <v>50</v>
      </c>
      <c r="Q3494" t="str">
        <f>MID(N3494,1,FIND("/",N3494,1)-1)</f>
        <v>food</v>
      </c>
      <c r="R3494" t="str">
        <f>MID(N3494,FIND("/",N3494,1)+1,LEN(N3494))</f>
        <v>food trucks</v>
      </c>
      <c r="S3494" s="10">
        <f>(((J3494/60)/60)/24)+DATE(1970,1,1)+(-5/24)</f>
        <v>41887.592835648145</v>
      </c>
      <c r="T3494" s="10">
        <f>(((I3494/60)/60)/24)+DATE(1970,1,1)+(-5/24)</f>
        <v>41917.592835648145</v>
      </c>
    </row>
    <row r="3495" spans="1:20" ht="43.2" hidden="1" x14ac:dyDescent="0.3">
      <c r="A3495">
        <v>2686</v>
      </c>
      <c r="B3495" s="3" t="s">
        <v>2685</v>
      </c>
      <c r="C3495" s="3" t="s">
        <v>6795</v>
      </c>
      <c r="D3495">
        <v>30000</v>
      </c>
      <c r="E3495">
        <v>0</v>
      </c>
      <c r="F3495" t="s">
        <v>8220</v>
      </c>
      <c r="G3495" t="s">
        <v>8223</v>
      </c>
      <c r="H3495" t="s">
        <v>8245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8283</v>
      </c>
      <c r="O3495" s="5">
        <f>((E3495/D3495) *100)</f>
        <v>0</v>
      </c>
      <c r="P3495" s="6">
        <f>IF(L3495 = 0, 0, E3495/L3495)</f>
        <v>0</v>
      </c>
      <c r="Q3495" t="str">
        <f>MID(N3495,1,FIND("/",N3495,1)-1)</f>
        <v>food</v>
      </c>
      <c r="R3495" t="str">
        <f>MID(N3495,FIND("/",N3495,1)+1,LEN(N3495))</f>
        <v>food trucks</v>
      </c>
      <c r="S3495" s="10">
        <f>(((J3495/60)/60)/24)+DATE(1970,1,1)+(-5/24)</f>
        <v>41892.766469907401</v>
      </c>
      <c r="T3495" s="10">
        <f>(((I3495/60)/60)/24)+DATE(1970,1,1)+(-5/24)</f>
        <v>41912.766469907401</v>
      </c>
    </row>
    <row r="3496" spans="1:20" ht="43.2" hidden="1" x14ac:dyDescent="0.3">
      <c r="A3496">
        <v>2888</v>
      </c>
      <c r="B3496" s="3" t="s">
        <v>2887</v>
      </c>
      <c r="C3496" s="3" t="s">
        <v>6997</v>
      </c>
      <c r="D3496">
        <v>30000</v>
      </c>
      <c r="E3496">
        <v>0</v>
      </c>
      <c r="F3496" t="s">
        <v>8220</v>
      </c>
      <c r="G3496" t="s">
        <v>8223</v>
      </c>
      <c r="H3496" t="s">
        <v>8245</v>
      </c>
      <c r="I3496">
        <v>1413608340</v>
      </c>
      <c r="J3496">
        <v>1412945440</v>
      </c>
      <c r="K3496" t="b">
        <v>0</v>
      </c>
      <c r="L3496">
        <v>0</v>
      </c>
      <c r="M3496" t="b">
        <v>0</v>
      </c>
      <c r="N3496" t="s">
        <v>8270</v>
      </c>
      <c r="O3496" s="5">
        <f>((E3496/D3496) *100)</f>
        <v>0</v>
      </c>
      <c r="P3496" s="6">
        <f>IF(L3496 = 0, 0, E3496/L3496)</f>
        <v>0</v>
      </c>
      <c r="Q3496" t="str">
        <f>MID(N3496,1,FIND("/",N3496,1)-1)</f>
        <v>theater</v>
      </c>
      <c r="R3496" t="str">
        <f>MID(N3496,FIND("/",N3496,1)+1,LEN(N3496))</f>
        <v>plays</v>
      </c>
      <c r="S3496" s="10">
        <f>(((J3496/60)/60)/24)+DATE(1970,1,1)+(-5/24)</f>
        <v>41922.326851851853</v>
      </c>
      <c r="T3496" s="10">
        <f>(((I3496/60)/60)/24)+DATE(1970,1,1)+(-5/24)</f>
        <v>41929.999305555553</v>
      </c>
    </row>
    <row r="3497" spans="1:20" ht="43.2" hidden="1" x14ac:dyDescent="0.3">
      <c r="A3497">
        <v>343</v>
      </c>
      <c r="B3497" s="3" t="s">
        <v>343</v>
      </c>
      <c r="C3497" s="3" t="s">
        <v>4452</v>
      </c>
      <c r="D3497">
        <v>30000</v>
      </c>
      <c r="E3497">
        <v>30608.59</v>
      </c>
      <c r="F3497" t="s">
        <v>8218</v>
      </c>
      <c r="G3497" t="s">
        <v>8223</v>
      </c>
      <c r="H3497" t="s">
        <v>8245</v>
      </c>
      <c r="I3497">
        <v>1415934000</v>
      </c>
      <c r="J3497">
        <v>1413308545</v>
      </c>
      <c r="K3497" t="b">
        <v>1</v>
      </c>
      <c r="L3497">
        <v>524</v>
      </c>
      <c r="M3497" t="b">
        <v>1</v>
      </c>
      <c r="N3497" t="s">
        <v>8268</v>
      </c>
      <c r="O3497" s="5">
        <f>((E3497/D3497) *100)</f>
        <v>102.02863333333335</v>
      </c>
      <c r="P3497" s="6">
        <f>IF(L3497 = 0, 0, E3497/L3497)</f>
        <v>58.413339694656486</v>
      </c>
      <c r="Q3497" t="str">
        <f>MID(N3497,1,FIND("/",N3497,1)-1)</f>
        <v>film &amp; video</v>
      </c>
      <c r="R3497" t="str">
        <f>MID(N3497,FIND("/",N3497,1)+1,LEN(N3497))</f>
        <v>documentary</v>
      </c>
      <c r="S3497" s="10">
        <f>(((J3497/60)/60)/24)+DATE(1970,1,1)+(-5/24)</f>
        <v>41926.529456018514</v>
      </c>
      <c r="T3497" s="10">
        <f>(((I3497/60)/60)/24)+DATE(1970,1,1)+(-5/24)</f>
        <v>41956.916666666664</v>
      </c>
    </row>
    <row r="3498" spans="1:20" ht="43.2" hidden="1" x14ac:dyDescent="0.3">
      <c r="A3498">
        <v>3029</v>
      </c>
      <c r="B3498" s="3" t="s">
        <v>3028</v>
      </c>
      <c r="C3498" s="3" t="s">
        <v>7138</v>
      </c>
      <c r="D3498">
        <v>30000</v>
      </c>
      <c r="E3498">
        <v>32903</v>
      </c>
      <c r="F3498" t="s">
        <v>8218</v>
      </c>
      <c r="G3498" t="s">
        <v>8223</v>
      </c>
      <c r="H3498" t="s">
        <v>8245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8302</v>
      </c>
      <c r="O3498" s="5">
        <f>((E3498/D3498) *100)</f>
        <v>109.67666666666666</v>
      </c>
      <c r="P3498" s="6">
        <f>IF(L3498 = 0, 0, E3498/L3498)</f>
        <v>94.548850574712645</v>
      </c>
      <c r="Q3498" t="str">
        <f>MID(N3498,1,FIND("/",N3498,1)-1)</f>
        <v>theater</v>
      </c>
      <c r="R3498" t="str">
        <f>MID(N3498,FIND("/",N3498,1)+1,LEN(N3498))</f>
        <v>spaces</v>
      </c>
      <c r="S3498" s="10">
        <f>(((J3498/60)/60)/24)+DATE(1970,1,1)+(-5/24)</f>
        <v>41932.500543981478</v>
      </c>
      <c r="T3498" s="10">
        <f>(((I3498/60)/60)/24)+DATE(1970,1,1)+(-5/24)</f>
        <v>41960.982638888883</v>
      </c>
    </row>
    <row r="3499" spans="1:20" ht="43.2" hidden="1" x14ac:dyDescent="0.3">
      <c r="A3499">
        <v>2386</v>
      </c>
      <c r="B3499" s="3" t="s">
        <v>2386</v>
      </c>
      <c r="C3499" s="3" t="s">
        <v>6495</v>
      </c>
      <c r="D3499">
        <v>30000</v>
      </c>
      <c r="E3499">
        <v>0</v>
      </c>
      <c r="F3499" t="s">
        <v>8219</v>
      </c>
      <c r="G3499" t="s">
        <v>8228</v>
      </c>
      <c r="H3499" t="s">
        <v>8250</v>
      </c>
      <c r="I3499">
        <v>1420920424</v>
      </c>
      <c r="J3499">
        <v>1415736424</v>
      </c>
      <c r="K3499" t="b">
        <v>0</v>
      </c>
      <c r="L3499">
        <v>0</v>
      </c>
      <c r="M3499" t="b">
        <v>0</v>
      </c>
      <c r="N3499" t="s">
        <v>8271</v>
      </c>
      <c r="O3499" s="5">
        <f>((E3499/D3499) *100)</f>
        <v>0</v>
      </c>
      <c r="P3499" s="6">
        <f>IF(L3499 = 0, 0, E3499/L3499)</f>
        <v>0</v>
      </c>
      <c r="Q3499" t="str">
        <f>MID(N3499,1,FIND("/",N3499,1)-1)</f>
        <v>technology</v>
      </c>
      <c r="R3499" t="str">
        <f>MID(N3499,FIND("/",N3499,1)+1,LEN(N3499))</f>
        <v>web</v>
      </c>
      <c r="S3499" s="10">
        <f>(((J3499/60)/60)/24)+DATE(1970,1,1)+(-5/24)</f>
        <v>41954.629907407405</v>
      </c>
      <c r="T3499" s="10">
        <f>(((I3499/60)/60)/24)+DATE(1970,1,1)+(-5/24)</f>
        <v>42014.629907407405</v>
      </c>
    </row>
    <row r="3500" spans="1:20" ht="43.2" hidden="1" x14ac:dyDescent="0.3">
      <c r="A3500">
        <v>1773</v>
      </c>
      <c r="B3500" s="3" t="s">
        <v>1773</v>
      </c>
      <c r="C3500" s="3" t="s">
        <v>5882</v>
      </c>
      <c r="D3500">
        <v>30000</v>
      </c>
      <c r="E3500">
        <v>1877</v>
      </c>
      <c r="F3500" t="s">
        <v>8220</v>
      </c>
      <c r="G3500" t="s">
        <v>8223</v>
      </c>
      <c r="H3500" t="s">
        <v>8245</v>
      </c>
      <c r="I3500">
        <v>1421691298</v>
      </c>
      <c r="J3500">
        <v>1417803298</v>
      </c>
      <c r="K3500" t="b">
        <v>1</v>
      </c>
      <c r="L3500">
        <v>19</v>
      </c>
      <c r="M3500" t="b">
        <v>0</v>
      </c>
      <c r="N3500" t="s">
        <v>8284</v>
      </c>
      <c r="O3500" s="5">
        <f>((E3500/D3500) *100)</f>
        <v>6.2566666666666677</v>
      </c>
      <c r="P3500" s="6">
        <f>IF(L3500 = 0, 0, E3500/L3500)</f>
        <v>98.78947368421052</v>
      </c>
      <c r="Q3500" t="str">
        <f>MID(N3500,1,FIND("/",N3500,1)-1)</f>
        <v>photography</v>
      </c>
      <c r="R3500" t="str">
        <f>MID(N3500,FIND("/",N3500,1)+1,LEN(N3500))</f>
        <v>photobooks</v>
      </c>
      <c r="S3500" s="10">
        <f>(((J3500/60)/60)/24)+DATE(1970,1,1)+(-5/24)</f>
        <v>41978.552060185182</v>
      </c>
      <c r="T3500" s="10">
        <f>(((I3500/60)/60)/24)+DATE(1970,1,1)+(-5/24)</f>
        <v>42023.552060185182</v>
      </c>
    </row>
    <row r="3501" spans="1:20" ht="57.6" hidden="1" x14ac:dyDescent="0.3">
      <c r="A3501">
        <v>671</v>
      </c>
      <c r="B3501" s="3" t="s">
        <v>671</v>
      </c>
      <c r="C3501" s="3" t="s">
        <v>4780</v>
      </c>
      <c r="D3501">
        <v>30000</v>
      </c>
      <c r="E3501">
        <v>11828</v>
      </c>
      <c r="F3501" t="s">
        <v>8220</v>
      </c>
      <c r="G3501" t="s">
        <v>8223</v>
      </c>
      <c r="H3501" t="s">
        <v>8245</v>
      </c>
      <c r="I3501">
        <v>1421208000</v>
      </c>
      <c r="J3501">
        <v>1418315852</v>
      </c>
      <c r="K3501" t="b">
        <v>0</v>
      </c>
      <c r="L3501">
        <v>15</v>
      </c>
      <c r="M3501" t="b">
        <v>0</v>
      </c>
      <c r="N3501" t="s">
        <v>8272</v>
      </c>
      <c r="O3501" s="5">
        <f>((E3501/D3501) *100)</f>
        <v>39.426666666666662</v>
      </c>
      <c r="P3501" s="6">
        <f>IF(L3501 = 0, 0, E3501/L3501)</f>
        <v>788.5333333333333</v>
      </c>
      <c r="Q3501" t="str">
        <f>MID(N3501,1,FIND("/",N3501,1)-1)</f>
        <v>technology</v>
      </c>
      <c r="R3501" t="str">
        <f>MID(N3501,FIND("/",N3501,1)+1,LEN(N3501))</f>
        <v>wearables</v>
      </c>
      <c r="S3501" s="10">
        <f>(((J3501/60)/60)/24)+DATE(1970,1,1)+(-5/24)</f>
        <v>41984.484398148146</v>
      </c>
      <c r="T3501" s="10">
        <f>(((I3501/60)/60)/24)+DATE(1970,1,1)+(-5/24)</f>
        <v>42017.958333333336</v>
      </c>
    </row>
    <row r="3502" spans="1:20" ht="57.6" hidden="1" x14ac:dyDescent="0.3">
      <c r="A3502">
        <v>3198</v>
      </c>
      <c r="B3502" s="3" t="s">
        <v>3197</v>
      </c>
      <c r="C3502" s="3" t="s">
        <v>7307</v>
      </c>
      <c r="D3502">
        <v>30000</v>
      </c>
      <c r="E3502">
        <v>110</v>
      </c>
      <c r="F3502" t="s">
        <v>8220</v>
      </c>
      <c r="G3502" t="s">
        <v>8231</v>
      </c>
      <c r="H3502" t="s">
        <v>8252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8304</v>
      </c>
      <c r="O3502" s="5">
        <f>((E3502/D3502) *100)</f>
        <v>0.36666666666666664</v>
      </c>
      <c r="P3502" s="6">
        <f>IF(L3502 = 0, 0, E3502/L3502)</f>
        <v>36.666666666666664</v>
      </c>
      <c r="Q3502" t="str">
        <f>MID(N3502,1,FIND("/",N3502,1)-1)</f>
        <v>theater</v>
      </c>
      <c r="R3502" t="str">
        <f>MID(N3502,FIND("/",N3502,1)+1,LEN(N3502))</f>
        <v>musical</v>
      </c>
      <c r="S3502" s="10">
        <f>(((J3502/60)/60)/24)+DATE(1970,1,1)+(-5/24)</f>
        <v>42013.216168981475</v>
      </c>
      <c r="T3502" s="10">
        <f>(((I3502/60)/60)/24)+DATE(1970,1,1)+(-5/24)</f>
        <v>42051.216168981475</v>
      </c>
    </row>
    <row r="3503" spans="1:20" ht="43.2" hidden="1" x14ac:dyDescent="0.3">
      <c r="A3503">
        <v>2197</v>
      </c>
      <c r="B3503" s="3" t="s">
        <v>2197</v>
      </c>
      <c r="C3503" s="3" t="s">
        <v>6306</v>
      </c>
      <c r="D3503">
        <v>30000</v>
      </c>
      <c r="E3503">
        <v>285309.33</v>
      </c>
      <c r="F3503" t="s">
        <v>8218</v>
      </c>
      <c r="G3503" t="s">
        <v>8223</v>
      </c>
      <c r="H3503" t="s">
        <v>8245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8296</v>
      </c>
      <c r="O3503" s="5">
        <f>((E3503/D3503) *100)</f>
        <v>951.03109999999992</v>
      </c>
      <c r="P3503" s="6">
        <f>IF(L3503 = 0, 0, E3503/L3503)</f>
        <v>65.891300230946882</v>
      </c>
      <c r="Q3503" t="str">
        <f>MID(N3503,1,FIND("/",N3503,1)-1)</f>
        <v>games</v>
      </c>
      <c r="R3503" t="str">
        <f>MID(N3503,FIND("/",N3503,1)+1,LEN(N3503))</f>
        <v>tabletop games</v>
      </c>
      <c r="S3503" s="10">
        <f>(((J3503/60)/60)/24)+DATE(1970,1,1)+(-5/24)</f>
        <v>42033.37568287037</v>
      </c>
      <c r="T3503" s="10">
        <f>(((I3503/60)/60)/24)+DATE(1970,1,1)+(-5/24)</f>
        <v>42063.37568287037</v>
      </c>
    </row>
    <row r="3504" spans="1:20" ht="43.2" hidden="1" x14ac:dyDescent="0.3">
      <c r="A3504">
        <v>1160</v>
      </c>
      <c r="B3504" s="3" t="s">
        <v>1160</v>
      </c>
      <c r="C3504" s="3" t="s">
        <v>5269</v>
      </c>
      <c r="D3504">
        <v>30000</v>
      </c>
      <c r="E3504">
        <v>1155</v>
      </c>
      <c r="F3504" t="s">
        <v>8220</v>
      </c>
      <c r="G3504" t="s">
        <v>8223</v>
      </c>
      <c r="H3504" t="s">
        <v>8245</v>
      </c>
      <c r="I3504">
        <v>1427510586</v>
      </c>
      <c r="J3504">
        <v>1424922186</v>
      </c>
      <c r="K3504" t="b">
        <v>0</v>
      </c>
      <c r="L3504">
        <v>19</v>
      </c>
      <c r="M3504" t="b">
        <v>0</v>
      </c>
      <c r="N3504" t="s">
        <v>8283</v>
      </c>
      <c r="O3504" s="5">
        <f>((E3504/D3504) *100)</f>
        <v>3.85</v>
      </c>
      <c r="P3504" s="6">
        <f>IF(L3504 = 0, 0, E3504/L3504)</f>
        <v>60.789473684210527</v>
      </c>
      <c r="Q3504" t="str">
        <f>MID(N3504,1,FIND("/",N3504,1)-1)</f>
        <v>food</v>
      </c>
      <c r="R3504" t="str">
        <f>MID(N3504,FIND("/",N3504,1)+1,LEN(N3504))</f>
        <v>food trucks</v>
      </c>
      <c r="S3504" s="10">
        <f>(((J3504/60)/60)/24)+DATE(1970,1,1)+(-5/24)</f>
        <v>42060.946597222217</v>
      </c>
      <c r="T3504" s="10">
        <f>(((I3504/60)/60)/24)+DATE(1970,1,1)+(-5/24)</f>
        <v>42090.90493055556</v>
      </c>
    </row>
    <row r="3505" spans="1:20" ht="43.2" hidden="1" x14ac:dyDescent="0.3">
      <c r="A3505">
        <v>2572</v>
      </c>
      <c r="B3505" s="3" t="s">
        <v>2571</v>
      </c>
      <c r="C3505" s="3" t="s">
        <v>6681</v>
      </c>
      <c r="D3505">
        <v>30000</v>
      </c>
      <c r="E3505">
        <v>0</v>
      </c>
      <c r="F3505" t="s">
        <v>8219</v>
      </c>
      <c r="G3505" t="s">
        <v>8223</v>
      </c>
      <c r="H3505" t="s">
        <v>8245</v>
      </c>
      <c r="I3505">
        <v>1428893517</v>
      </c>
      <c r="J3505">
        <v>1426301517</v>
      </c>
      <c r="K3505" t="b">
        <v>0</v>
      </c>
      <c r="L3505">
        <v>0</v>
      </c>
      <c r="M3505" t="b">
        <v>0</v>
      </c>
      <c r="N3505" t="s">
        <v>8283</v>
      </c>
      <c r="O3505" s="5">
        <f>((E3505/D3505) *100)</f>
        <v>0</v>
      </c>
      <c r="P3505" s="6">
        <f>IF(L3505 = 0, 0, E3505/L3505)</f>
        <v>0</v>
      </c>
      <c r="Q3505" t="str">
        <f>MID(N3505,1,FIND("/",N3505,1)-1)</f>
        <v>food</v>
      </c>
      <c r="R3505" t="str">
        <f>MID(N3505,FIND("/",N3505,1)+1,LEN(N3505))</f>
        <v>food trucks</v>
      </c>
      <c r="S3505" s="10">
        <f>(((J3505/60)/60)/24)+DATE(1970,1,1)+(-5/24)</f>
        <v>42076.911076388882</v>
      </c>
      <c r="T3505" s="10">
        <f>(((I3505/60)/60)/24)+DATE(1970,1,1)+(-5/24)</f>
        <v>42106.911076388882</v>
      </c>
    </row>
    <row r="3506" spans="1:20" ht="72" hidden="1" x14ac:dyDescent="0.3">
      <c r="A3506">
        <v>587</v>
      </c>
      <c r="B3506" s="3" t="s">
        <v>587</v>
      </c>
      <c r="C3506" s="3" t="s">
        <v>4696</v>
      </c>
      <c r="D3506">
        <v>30000</v>
      </c>
      <c r="E3506">
        <v>2725</v>
      </c>
      <c r="F3506" t="s">
        <v>8220</v>
      </c>
      <c r="G3506" t="s">
        <v>8228</v>
      </c>
      <c r="H3506" t="s">
        <v>8250</v>
      </c>
      <c r="I3506">
        <v>1429207833</v>
      </c>
      <c r="J3506">
        <v>1426615833</v>
      </c>
      <c r="K3506" t="b">
        <v>0</v>
      </c>
      <c r="L3506">
        <v>7</v>
      </c>
      <c r="M3506" t="b">
        <v>0</v>
      </c>
      <c r="N3506" t="s">
        <v>8271</v>
      </c>
      <c r="O3506" s="5">
        <f>((E3506/D3506) *100)</f>
        <v>9.0833333333333339</v>
      </c>
      <c r="P3506" s="6">
        <f>IF(L3506 = 0, 0, E3506/L3506)</f>
        <v>389.28571428571428</v>
      </c>
      <c r="Q3506" t="str">
        <f>MID(N3506,1,FIND("/",N3506,1)-1)</f>
        <v>technology</v>
      </c>
      <c r="R3506" t="str">
        <f>MID(N3506,FIND("/",N3506,1)+1,LEN(N3506))</f>
        <v>web</v>
      </c>
      <c r="S3506" s="10">
        <f>(((J3506/60)/60)/24)+DATE(1970,1,1)+(-5/24)</f>
        <v>42080.548993055556</v>
      </c>
      <c r="T3506" s="10">
        <f>(((I3506/60)/60)/24)+DATE(1970,1,1)+(-5/24)</f>
        <v>42110.548993055556</v>
      </c>
    </row>
    <row r="3507" spans="1:20" ht="43.2" hidden="1" x14ac:dyDescent="0.3">
      <c r="A3507">
        <v>2910</v>
      </c>
      <c r="B3507" s="3" t="s">
        <v>2909</v>
      </c>
      <c r="C3507" s="3" t="s">
        <v>7019</v>
      </c>
      <c r="D3507">
        <v>30000</v>
      </c>
      <c r="E3507">
        <v>1</v>
      </c>
      <c r="F3507" t="s">
        <v>8220</v>
      </c>
      <c r="G3507" t="s">
        <v>8224</v>
      </c>
      <c r="H3507" t="s">
        <v>8246</v>
      </c>
      <c r="I3507">
        <v>1434139887</v>
      </c>
      <c r="J3507">
        <v>1428955887</v>
      </c>
      <c r="K3507" t="b">
        <v>0</v>
      </c>
      <c r="L3507">
        <v>1</v>
      </c>
      <c r="M3507" t="b">
        <v>0</v>
      </c>
      <c r="N3507" t="s">
        <v>8270</v>
      </c>
      <c r="O3507" s="5">
        <f>((E3507/D3507) *100)</f>
        <v>3.3333333333333335E-3</v>
      </c>
      <c r="P3507" s="6">
        <f>IF(L3507 = 0, 0, E3507/L3507)</f>
        <v>1</v>
      </c>
      <c r="Q3507" t="str">
        <f>MID(N3507,1,FIND("/",N3507,1)-1)</f>
        <v>theater</v>
      </c>
      <c r="R3507" t="str">
        <f>MID(N3507,FIND("/",N3507,1)+1,LEN(N3507))</f>
        <v>plays</v>
      </c>
      <c r="S3507" s="10">
        <f>(((J3507/60)/60)/24)+DATE(1970,1,1)+(-5/24)</f>
        <v>42107.632951388885</v>
      </c>
      <c r="T3507" s="10">
        <f>(((I3507/60)/60)/24)+DATE(1970,1,1)+(-5/24)</f>
        <v>42167.632951388885</v>
      </c>
    </row>
    <row r="3508" spans="1:20" ht="43.2" hidden="1" x14ac:dyDescent="0.3">
      <c r="A3508">
        <v>493</v>
      </c>
      <c r="B3508" s="3" t="s">
        <v>493</v>
      </c>
      <c r="C3508" s="3" t="s">
        <v>4602</v>
      </c>
      <c r="D3508">
        <v>30000</v>
      </c>
      <c r="E3508">
        <v>0</v>
      </c>
      <c r="F3508" t="s">
        <v>8220</v>
      </c>
      <c r="G3508" t="s">
        <v>8224</v>
      </c>
      <c r="H3508" t="s">
        <v>8246</v>
      </c>
      <c r="I3508">
        <v>1432142738</v>
      </c>
      <c r="J3508">
        <v>1429550738</v>
      </c>
      <c r="K3508" t="b">
        <v>0</v>
      </c>
      <c r="L3508">
        <v>0</v>
      </c>
      <c r="M3508" t="b">
        <v>0</v>
      </c>
      <c r="N3508" t="s">
        <v>8269</v>
      </c>
      <c r="O3508" s="5">
        <f>((E3508/D3508) *100)</f>
        <v>0</v>
      </c>
      <c r="P3508" s="6">
        <f>IF(L3508 = 0, 0, E3508/L3508)</f>
        <v>0</v>
      </c>
      <c r="Q3508" t="str">
        <f>MID(N3508,1,FIND("/",N3508,1)-1)</f>
        <v>film &amp; video</v>
      </c>
      <c r="R3508" t="str">
        <f>MID(N3508,FIND("/",N3508,1)+1,LEN(N3508))</f>
        <v>animation</v>
      </c>
      <c r="S3508" s="10">
        <f>(((J3508/60)/60)/24)+DATE(1970,1,1)+(-5/24)</f>
        <v>42114.517800925918</v>
      </c>
      <c r="T3508" s="10">
        <f>(((I3508/60)/60)/24)+DATE(1970,1,1)+(-5/24)</f>
        <v>42144.517800925918</v>
      </c>
    </row>
    <row r="3509" spans="1:20" ht="57.6" hidden="1" x14ac:dyDescent="0.3">
      <c r="A3509">
        <v>3849</v>
      </c>
      <c r="B3509" s="3" t="s">
        <v>3845</v>
      </c>
      <c r="C3509" s="3" t="s">
        <v>7957</v>
      </c>
      <c r="D3509">
        <v>30000</v>
      </c>
      <c r="E3509">
        <v>2113</v>
      </c>
      <c r="F3509" t="s">
        <v>8220</v>
      </c>
      <c r="G3509" t="s">
        <v>8235</v>
      </c>
      <c r="H3509" t="s">
        <v>8248</v>
      </c>
      <c r="I3509">
        <v>1434047084</v>
      </c>
      <c r="J3509">
        <v>1431455084</v>
      </c>
      <c r="K3509" t="b">
        <v>1</v>
      </c>
      <c r="L3509">
        <v>28</v>
      </c>
      <c r="M3509" t="b">
        <v>0</v>
      </c>
      <c r="N3509" t="s">
        <v>8270</v>
      </c>
      <c r="O3509" s="5">
        <f>((E3509/D3509) *100)</f>
        <v>7.043333333333333</v>
      </c>
      <c r="P3509" s="6">
        <f>IF(L3509 = 0, 0, E3509/L3509)</f>
        <v>75.464285714285708</v>
      </c>
      <c r="Q3509" t="str">
        <f>MID(N3509,1,FIND("/",N3509,1)-1)</f>
        <v>theater</v>
      </c>
      <c r="R3509" t="str">
        <f>MID(N3509,FIND("/",N3509,1)+1,LEN(N3509))</f>
        <v>plays</v>
      </c>
      <c r="S3509" s="10">
        <f>(((J3509/60)/60)/24)+DATE(1970,1,1)+(-5/24)</f>
        <v>42136.558842592589</v>
      </c>
      <c r="T3509" s="10">
        <f>(((I3509/60)/60)/24)+DATE(1970,1,1)+(-5/24)</f>
        <v>42166.558842592589</v>
      </c>
    </row>
    <row r="3510" spans="1:20" ht="57.6" hidden="1" x14ac:dyDescent="0.3">
      <c r="A3510">
        <v>1338</v>
      </c>
      <c r="B3510" s="3" t="s">
        <v>1338</v>
      </c>
      <c r="C3510" s="3" t="s">
        <v>5447</v>
      </c>
      <c r="D3510">
        <v>30000</v>
      </c>
      <c r="E3510">
        <v>991</v>
      </c>
      <c r="F3510" t="s">
        <v>8219</v>
      </c>
      <c r="G3510" t="s">
        <v>8223</v>
      </c>
      <c r="H3510" t="s">
        <v>8245</v>
      </c>
      <c r="I3510">
        <v>1438543033</v>
      </c>
      <c r="J3510">
        <v>1435951033</v>
      </c>
      <c r="K3510" t="b">
        <v>0</v>
      </c>
      <c r="L3510">
        <v>15</v>
      </c>
      <c r="M3510" t="b">
        <v>0</v>
      </c>
      <c r="N3510" t="s">
        <v>8272</v>
      </c>
      <c r="O3510" s="5">
        <f>((E3510/D3510) *100)</f>
        <v>3.3033333333333332</v>
      </c>
      <c r="P3510" s="6">
        <f>IF(L3510 = 0, 0, E3510/L3510)</f>
        <v>66.066666666666663</v>
      </c>
      <c r="Q3510" t="str">
        <f>MID(N3510,1,FIND("/",N3510,1)-1)</f>
        <v>technology</v>
      </c>
      <c r="R3510" t="str">
        <f>MID(N3510,FIND("/",N3510,1)+1,LEN(N3510))</f>
        <v>wearables</v>
      </c>
      <c r="S3510" s="10">
        <f>(((J3510/60)/60)/24)+DATE(1970,1,1)+(-5/24)</f>
        <v>42188.595289351848</v>
      </c>
      <c r="T3510" s="10">
        <f>(((I3510/60)/60)/24)+DATE(1970,1,1)+(-5/24)</f>
        <v>42218.595289351848</v>
      </c>
    </row>
    <row r="3511" spans="1:20" ht="28.8" hidden="1" x14ac:dyDescent="0.3">
      <c r="A3511">
        <v>2379</v>
      </c>
      <c r="B3511" s="3" t="s">
        <v>2379</v>
      </c>
      <c r="C3511" s="3" t="s">
        <v>6488</v>
      </c>
      <c r="D3511">
        <v>30000</v>
      </c>
      <c r="E3511">
        <v>0</v>
      </c>
      <c r="F3511" t="s">
        <v>8219</v>
      </c>
      <c r="G3511" t="s">
        <v>8223</v>
      </c>
      <c r="H3511" t="s">
        <v>8245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8271</v>
      </c>
      <c r="O3511" s="5">
        <f>((E3511/D3511) *100)</f>
        <v>0</v>
      </c>
      <c r="P3511" s="6">
        <f>IF(L3511 = 0, 0, E3511/L3511)</f>
        <v>0</v>
      </c>
      <c r="Q3511" t="str">
        <f>MID(N3511,1,FIND("/",N3511,1)-1)</f>
        <v>technology</v>
      </c>
      <c r="R3511" t="str">
        <f>MID(N3511,FIND("/",N3511,1)+1,LEN(N3511))</f>
        <v>web</v>
      </c>
      <c r="S3511" s="10">
        <f>(((J3511/60)/60)/24)+DATE(1970,1,1)+(-5/24)</f>
        <v>42236.808055555557</v>
      </c>
      <c r="T3511" s="10">
        <f>(((I3511/60)/60)/24)+DATE(1970,1,1)+(-5/24)</f>
        <v>42281.808055555557</v>
      </c>
    </row>
    <row r="3512" spans="1:20" ht="43.2" hidden="1" x14ac:dyDescent="0.3">
      <c r="A3512">
        <v>985</v>
      </c>
      <c r="B3512" s="3" t="s">
        <v>985</v>
      </c>
      <c r="C3512" s="3" t="s">
        <v>5094</v>
      </c>
      <c r="D3512">
        <v>30000</v>
      </c>
      <c r="E3512">
        <v>1888</v>
      </c>
      <c r="F3512" t="s">
        <v>8220</v>
      </c>
      <c r="G3512" t="s">
        <v>8235</v>
      </c>
      <c r="H3512" t="s">
        <v>8248</v>
      </c>
      <c r="I3512">
        <v>1451602800</v>
      </c>
      <c r="J3512">
        <v>1449011610</v>
      </c>
      <c r="K3512" t="b">
        <v>0</v>
      </c>
      <c r="L3512">
        <v>23</v>
      </c>
      <c r="M3512" t="b">
        <v>0</v>
      </c>
      <c r="N3512" t="s">
        <v>8272</v>
      </c>
      <c r="O3512" s="5">
        <f>((E3512/D3512) *100)</f>
        <v>6.293333333333333</v>
      </c>
      <c r="P3512" s="6">
        <f>IF(L3512 = 0, 0, E3512/L3512)</f>
        <v>82.086956521739125</v>
      </c>
      <c r="Q3512" t="str">
        <f>MID(N3512,1,FIND("/",N3512,1)-1)</f>
        <v>technology</v>
      </c>
      <c r="R3512" t="str">
        <f>MID(N3512,FIND("/",N3512,1)+1,LEN(N3512))</f>
        <v>wearables</v>
      </c>
      <c r="S3512" s="10">
        <f>(((J3512/60)/60)/24)+DATE(1970,1,1)+(-5/24)</f>
        <v>42339.759375000001</v>
      </c>
      <c r="T3512" s="10">
        <f>(((I3512/60)/60)/24)+DATE(1970,1,1)+(-5/24)</f>
        <v>42369.749999999993</v>
      </c>
    </row>
    <row r="3513" spans="1:20" ht="43.2" hidden="1" x14ac:dyDescent="0.3">
      <c r="A3513">
        <v>1423</v>
      </c>
      <c r="B3513" s="3" t="s">
        <v>1423</v>
      </c>
      <c r="C3513" s="3" t="s">
        <v>5532</v>
      </c>
      <c r="D3513">
        <v>30000</v>
      </c>
      <c r="E3513">
        <v>100</v>
      </c>
      <c r="F3513" t="s">
        <v>8220</v>
      </c>
      <c r="G3513" t="s">
        <v>8225</v>
      </c>
      <c r="H3513" t="s">
        <v>8247</v>
      </c>
      <c r="I3513">
        <v>1451637531</v>
      </c>
      <c r="J3513">
        <v>1449045531</v>
      </c>
      <c r="K3513" t="b">
        <v>0</v>
      </c>
      <c r="L3513">
        <v>1</v>
      </c>
      <c r="M3513" t="b">
        <v>0</v>
      </c>
      <c r="N3513" t="s">
        <v>8286</v>
      </c>
      <c r="O3513" s="5">
        <f>((E3513/D3513) *100)</f>
        <v>0.33333333333333337</v>
      </c>
      <c r="P3513" s="6">
        <f>IF(L3513 = 0, 0, E3513/L3513)</f>
        <v>100</v>
      </c>
      <c r="Q3513" t="str">
        <f>MID(N3513,1,FIND("/",N3513,1)-1)</f>
        <v>publishing</v>
      </c>
      <c r="R3513" t="str">
        <f>MID(N3513,FIND("/",N3513,1)+1,LEN(N3513))</f>
        <v>translations</v>
      </c>
      <c r="S3513" s="10">
        <f>(((J3513/60)/60)/24)+DATE(1970,1,1)+(-5/24)</f>
        <v>42340.151979166665</v>
      </c>
      <c r="T3513" s="10">
        <f>(((I3513/60)/60)/24)+DATE(1970,1,1)+(-5/24)</f>
        <v>42370.151979166665</v>
      </c>
    </row>
    <row r="3514" spans="1:20" ht="43.2" hidden="1" x14ac:dyDescent="0.3">
      <c r="A3514">
        <v>2059</v>
      </c>
      <c r="B3514" s="3" t="s">
        <v>2059</v>
      </c>
      <c r="C3514" s="3" t="s">
        <v>6168</v>
      </c>
      <c r="D3514">
        <v>30000</v>
      </c>
      <c r="E3514">
        <v>43037</v>
      </c>
      <c r="F3514" t="s">
        <v>8218</v>
      </c>
      <c r="G3514" t="s">
        <v>8223</v>
      </c>
      <c r="H3514" t="s">
        <v>8245</v>
      </c>
      <c r="I3514">
        <v>1454277540</v>
      </c>
      <c r="J3514">
        <v>1450880854</v>
      </c>
      <c r="K3514" t="b">
        <v>0</v>
      </c>
      <c r="L3514">
        <v>375</v>
      </c>
      <c r="M3514" t="b">
        <v>1</v>
      </c>
      <c r="N3514" t="s">
        <v>8294</v>
      </c>
      <c r="O3514" s="5">
        <f>((E3514/D3514) *100)</f>
        <v>143.45666666666668</v>
      </c>
      <c r="P3514" s="6">
        <f>IF(L3514 = 0, 0, E3514/L3514)</f>
        <v>114.76533333333333</v>
      </c>
      <c r="Q3514" t="str">
        <f>MID(N3514,1,FIND("/",N3514,1)-1)</f>
        <v>technology</v>
      </c>
      <c r="R3514" t="str">
        <f>MID(N3514,FIND("/",N3514,1)+1,LEN(N3514))</f>
        <v>hardware</v>
      </c>
      <c r="S3514" s="10">
        <f>(((J3514/60)/60)/24)+DATE(1970,1,1)+(-5/24)</f>
        <v>42361.394143518519</v>
      </c>
      <c r="T3514" s="10">
        <f>(((I3514/60)/60)/24)+DATE(1970,1,1)+(-5/24)</f>
        <v>42400.707638888889</v>
      </c>
    </row>
    <row r="3515" spans="1:20" ht="43.2" hidden="1" x14ac:dyDescent="0.3">
      <c r="A3515">
        <v>3882</v>
      </c>
      <c r="B3515" s="3" t="s">
        <v>3878</v>
      </c>
      <c r="C3515" s="3" t="s">
        <v>7990</v>
      </c>
      <c r="D3515">
        <v>30000</v>
      </c>
      <c r="E3515">
        <v>0</v>
      </c>
      <c r="F3515" t="s">
        <v>8219</v>
      </c>
      <c r="G3515" t="s">
        <v>8225</v>
      </c>
      <c r="H3515" t="s">
        <v>8247</v>
      </c>
      <c r="I3515">
        <v>1454281380</v>
      </c>
      <c r="J3515">
        <v>1451950570</v>
      </c>
      <c r="K3515" t="b">
        <v>0</v>
      </c>
      <c r="L3515">
        <v>0</v>
      </c>
      <c r="M3515" t="b">
        <v>0</v>
      </c>
      <c r="N3515" t="s">
        <v>8304</v>
      </c>
      <c r="O3515" s="5">
        <f>((E3515/D3515) *100)</f>
        <v>0</v>
      </c>
      <c r="P3515" s="6">
        <f>IF(L3515 = 0, 0, E3515/L3515)</f>
        <v>0</v>
      </c>
      <c r="Q3515" t="str">
        <f>MID(N3515,1,FIND("/",N3515,1)-1)</f>
        <v>theater</v>
      </c>
      <c r="R3515" t="str">
        <f>MID(N3515,FIND("/",N3515,1)+1,LEN(N3515))</f>
        <v>musical</v>
      </c>
      <c r="S3515" s="10">
        <f>(((J3515/60)/60)/24)+DATE(1970,1,1)+(-5/24)</f>
        <v>42373.77511574074</v>
      </c>
      <c r="T3515" s="10">
        <f>(((I3515/60)/60)/24)+DATE(1970,1,1)+(-5/24)</f>
        <v>42400.752083333333</v>
      </c>
    </row>
    <row r="3516" spans="1:20" ht="43.2" hidden="1" x14ac:dyDescent="0.3">
      <c r="A3516">
        <v>4006</v>
      </c>
      <c r="B3516" s="3" t="s">
        <v>4001</v>
      </c>
      <c r="C3516" s="3" t="s">
        <v>8110</v>
      </c>
      <c r="D3516">
        <v>30000</v>
      </c>
      <c r="E3516">
        <v>2</v>
      </c>
      <c r="F3516" t="s">
        <v>8220</v>
      </c>
      <c r="G3516" t="s">
        <v>8223</v>
      </c>
      <c r="H3516" t="s">
        <v>8245</v>
      </c>
      <c r="I3516">
        <v>1455647587</v>
      </c>
      <c r="J3516">
        <v>1453487587</v>
      </c>
      <c r="K3516" t="b">
        <v>0</v>
      </c>
      <c r="L3516">
        <v>1</v>
      </c>
      <c r="M3516" t="b">
        <v>0</v>
      </c>
      <c r="N3516" t="s">
        <v>8270</v>
      </c>
      <c r="O3516" s="5">
        <f>((E3516/D3516) *100)</f>
        <v>6.6666666666666671E-3</v>
      </c>
      <c r="P3516" s="6">
        <f>IF(L3516 = 0, 0, E3516/L3516)</f>
        <v>2</v>
      </c>
      <c r="Q3516" t="str">
        <f>MID(N3516,1,FIND("/",N3516,1)-1)</f>
        <v>theater</v>
      </c>
      <c r="R3516" t="str">
        <f>MID(N3516,FIND("/",N3516,1)+1,LEN(N3516))</f>
        <v>plays</v>
      </c>
      <c r="S3516" s="10">
        <f>(((J3516/60)/60)/24)+DATE(1970,1,1)+(-5/24)</f>
        <v>42391.564664351848</v>
      </c>
      <c r="T3516" s="10">
        <f>(((I3516/60)/60)/24)+DATE(1970,1,1)+(-5/24)</f>
        <v>42416.564664351848</v>
      </c>
    </row>
    <row r="3517" spans="1:20" ht="57.6" hidden="1" x14ac:dyDescent="0.3">
      <c r="A3517">
        <v>2459</v>
      </c>
      <c r="B3517" s="3" t="s">
        <v>2459</v>
      </c>
      <c r="C3517" s="3" t="s">
        <v>6568</v>
      </c>
      <c r="D3517">
        <v>30000</v>
      </c>
      <c r="E3517">
        <v>30675</v>
      </c>
      <c r="F3517" t="s">
        <v>8218</v>
      </c>
      <c r="G3517" t="s">
        <v>8223</v>
      </c>
      <c r="H3517" t="s">
        <v>8245</v>
      </c>
      <c r="I3517">
        <v>1458742685</v>
      </c>
      <c r="J3517">
        <v>1454858285</v>
      </c>
      <c r="K3517" t="b">
        <v>0</v>
      </c>
      <c r="L3517">
        <v>282</v>
      </c>
      <c r="M3517" t="b">
        <v>1</v>
      </c>
      <c r="N3517" t="s">
        <v>8297</v>
      </c>
      <c r="O3517" s="5">
        <f>((E3517/D3517) *100)</f>
        <v>102.25</v>
      </c>
      <c r="P3517" s="6">
        <f>IF(L3517 = 0, 0, E3517/L3517)</f>
        <v>108.77659574468085</v>
      </c>
      <c r="Q3517" t="str">
        <f>MID(N3517,1,FIND("/",N3517,1)-1)</f>
        <v>food</v>
      </c>
      <c r="R3517" t="str">
        <f>MID(N3517,FIND("/",N3517,1)+1,LEN(N3517))</f>
        <v>small batch</v>
      </c>
      <c r="S3517" s="10">
        <f>(((J3517/60)/60)/24)+DATE(1970,1,1)+(-5/24)</f>
        <v>42407.429224537038</v>
      </c>
      <c r="T3517" s="10">
        <f>(((I3517/60)/60)/24)+DATE(1970,1,1)+(-5/24)</f>
        <v>42452.387557870366</v>
      </c>
    </row>
    <row r="3518" spans="1:20" ht="43.2" hidden="1" x14ac:dyDescent="0.3">
      <c r="A3518">
        <v>1085</v>
      </c>
      <c r="B3518" s="3" t="s">
        <v>1085</v>
      </c>
      <c r="C3518" s="3" t="s">
        <v>5194</v>
      </c>
      <c r="D3518">
        <v>30000</v>
      </c>
      <c r="E3518">
        <v>1026</v>
      </c>
      <c r="F3518" t="s">
        <v>8220</v>
      </c>
      <c r="G3518" t="s">
        <v>8228</v>
      </c>
      <c r="H3518" t="s">
        <v>8250</v>
      </c>
      <c r="I3518">
        <v>1457967975</v>
      </c>
      <c r="J3518">
        <v>1455379575</v>
      </c>
      <c r="K3518" t="b">
        <v>0</v>
      </c>
      <c r="L3518">
        <v>9</v>
      </c>
      <c r="M3518" t="b">
        <v>0</v>
      </c>
      <c r="N3518" t="s">
        <v>8281</v>
      </c>
      <c r="O3518" s="5">
        <f>((E3518/D3518) *100)</f>
        <v>3.42</v>
      </c>
      <c r="P3518" s="6">
        <f>IF(L3518 = 0, 0, E3518/L3518)</f>
        <v>114</v>
      </c>
      <c r="Q3518" t="str">
        <f>MID(N3518,1,FIND("/",N3518,1)-1)</f>
        <v>games</v>
      </c>
      <c r="R3518" t="str">
        <f>MID(N3518,FIND("/",N3518,1)+1,LEN(N3518))</f>
        <v>video games</v>
      </c>
      <c r="S3518" s="10">
        <f>(((J3518/60)/60)/24)+DATE(1970,1,1)+(-5/24)</f>
        <v>42413.462673611109</v>
      </c>
      <c r="T3518" s="10">
        <f>(((I3518/60)/60)/24)+DATE(1970,1,1)+(-5/24)</f>
        <v>42443.421006944445</v>
      </c>
    </row>
    <row r="3519" spans="1:20" ht="57.6" hidden="1" x14ac:dyDescent="0.3">
      <c r="A3519">
        <v>1068</v>
      </c>
      <c r="B3519" s="3" t="s">
        <v>1068</v>
      </c>
      <c r="C3519" s="3" t="s">
        <v>5177</v>
      </c>
      <c r="D3519">
        <v>30000</v>
      </c>
      <c r="E3519">
        <v>45</v>
      </c>
      <c r="F3519" t="s">
        <v>8220</v>
      </c>
      <c r="G3519" t="s">
        <v>8223</v>
      </c>
      <c r="H3519" t="s">
        <v>8245</v>
      </c>
      <c r="I3519">
        <v>1460274864</v>
      </c>
      <c r="J3519">
        <v>1457686464</v>
      </c>
      <c r="K3519" t="b">
        <v>0</v>
      </c>
      <c r="L3519">
        <v>4</v>
      </c>
      <c r="M3519" t="b">
        <v>0</v>
      </c>
      <c r="N3519" t="s">
        <v>8281</v>
      </c>
      <c r="O3519" s="5">
        <f>((E3519/D3519) *100)</f>
        <v>0.15</v>
      </c>
      <c r="P3519" s="6">
        <f>IF(L3519 = 0, 0, E3519/L3519)</f>
        <v>11.25</v>
      </c>
      <c r="Q3519" t="str">
        <f>MID(N3519,1,FIND("/",N3519,1)-1)</f>
        <v>games</v>
      </c>
      <c r="R3519" t="str">
        <f>MID(N3519,FIND("/",N3519,1)+1,LEN(N3519))</f>
        <v>video games</v>
      </c>
      <c r="S3519" s="10">
        <f>(((J3519/60)/60)/24)+DATE(1970,1,1)+(-5/24)</f>
        <v>42440.162777777768</v>
      </c>
      <c r="T3519" s="10">
        <f>(((I3519/60)/60)/24)+DATE(1970,1,1)+(-5/24)</f>
        <v>42470.121111111112</v>
      </c>
    </row>
    <row r="3520" spans="1:20" ht="43.2" hidden="1" x14ac:dyDescent="0.3">
      <c r="A3520">
        <v>1780</v>
      </c>
      <c r="B3520" s="3" t="s">
        <v>1780</v>
      </c>
      <c r="C3520" s="3" t="s">
        <v>5889</v>
      </c>
      <c r="D3520">
        <v>30000</v>
      </c>
      <c r="E3520">
        <v>11923</v>
      </c>
      <c r="F3520" t="s">
        <v>8220</v>
      </c>
      <c r="G3520" t="s">
        <v>8223</v>
      </c>
      <c r="H3520" t="s">
        <v>8245</v>
      </c>
      <c r="I3520">
        <v>1467469510</v>
      </c>
      <c r="J3520">
        <v>1462285510</v>
      </c>
      <c r="K3520" t="b">
        <v>1</v>
      </c>
      <c r="L3520">
        <v>152</v>
      </c>
      <c r="M3520" t="b">
        <v>0</v>
      </c>
      <c r="N3520" t="s">
        <v>8284</v>
      </c>
      <c r="O3520" s="5">
        <f>((E3520/D3520) *100)</f>
        <v>39.743333333333339</v>
      </c>
      <c r="P3520" s="6">
        <f>IF(L3520 = 0, 0, E3520/L3520)</f>
        <v>78.440789473684205</v>
      </c>
      <c r="Q3520" t="str">
        <f>MID(N3520,1,FIND("/",N3520,1)-1)</f>
        <v>photography</v>
      </c>
      <c r="R3520" t="str">
        <f>MID(N3520,FIND("/",N3520,1)+1,LEN(N3520))</f>
        <v>photobooks</v>
      </c>
      <c r="S3520" s="10">
        <f>(((J3520/60)/60)/24)+DATE(1970,1,1)+(-5/24)</f>
        <v>42493.392476851855</v>
      </c>
      <c r="T3520" s="10">
        <f>(((I3520/60)/60)/24)+DATE(1970,1,1)+(-5/24)</f>
        <v>42553.392476851855</v>
      </c>
    </row>
    <row r="3521" spans="1:20" ht="43.2" hidden="1" x14ac:dyDescent="0.3">
      <c r="A3521">
        <v>3981</v>
      </c>
      <c r="B3521" s="3" t="s">
        <v>3357</v>
      </c>
      <c r="C3521" s="3" t="s">
        <v>7468</v>
      </c>
      <c r="D3521">
        <v>30000</v>
      </c>
      <c r="E3521">
        <v>1225</v>
      </c>
      <c r="F3521" t="s">
        <v>8220</v>
      </c>
      <c r="G3521" t="s">
        <v>8223</v>
      </c>
      <c r="H3521" t="s">
        <v>8245</v>
      </c>
      <c r="I3521">
        <v>1468729149</v>
      </c>
      <c r="J3521">
        <v>1463545149</v>
      </c>
      <c r="K3521" t="b">
        <v>0</v>
      </c>
      <c r="L3521">
        <v>7</v>
      </c>
      <c r="M3521" t="b">
        <v>0</v>
      </c>
      <c r="N3521" t="s">
        <v>8270</v>
      </c>
      <c r="O3521" s="5">
        <f>((E3521/D3521) *100)</f>
        <v>4.083333333333333</v>
      </c>
      <c r="P3521" s="6">
        <f>IF(L3521 = 0, 0, E3521/L3521)</f>
        <v>175</v>
      </c>
      <c r="Q3521" t="str">
        <f>MID(N3521,1,FIND("/",N3521,1)-1)</f>
        <v>theater</v>
      </c>
      <c r="R3521" t="str">
        <f>MID(N3521,FIND("/",N3521,1)+1,LEN(N3521))</f>
        <v>plays</v>
      </c>
      <c r="S3521" s="10">
        <f>(((J3521/60)/60)/24)+DATE(1970,1,1)+(-5/24)</f>
        <v>42507.971631944441</v>
      </c>
      <c r="T3521" s="10">
        <f>(((I3521/60)/60)/24)+DATE(1970,1,1)+(-5/24)</f>
        <v>42567.971631944441</v>
      </c>
    </row>
    <row r="3522" spans="1:20" ht="43.2" hidden="1" x14ac:dyDescent="0.3">
      <c r="A3522">
        <v>1305</v>
      </c>
      <c r="B3522" s="3" t="s">
        <v>1305</v>
      </c>
      <c r="C3522" s="3" t="s">
        <v>5414</v>
      </c>
      <c r="D3522">
        <v>30000</v>
      </c>
      <c r="E3522">
        <v>7793</v>
      </c>
      <c r="F3522" t="s">
        <v>8219</v>
      </c>
      <c r="G3522" t="s">
        <v>8223</v>
      </c>
      <c r="H3522" t="s">
        <v>8245</v>
      </c>
      <c r="I3522">
        <v>1469122200</v>
      </c>
      <c r="J3522">
        <v>1466611108</v>
      </c>
      <c r="K3522" t="b">
        <v>0</v>
      </c>
      <c r="L3522">
        <v>86</v>
      </c>
      <c r="M3522" t="b">
        <v>0</v>
      </c>
      <c r="N3522" t="s">
        <v>8272</v>
      </c>
      <c r="O3522" s="5">
        <f>((E3522/D3522) *100)</f>
        <v>25.976666666666663</v>
      </c>
      <c r="P3522" s="6">
        <f>IF(L3522 = 0, 0, E3522/L3522)</f>
        <v>90.616279069767444</v>
      </c>
      <c r="Q3522" t="str">
        <f>MID(N3522,1,FIND("/",N3522,1)-1)</f>
        <v>technology</v>
      </c>
      <c r="R3522" t="str">
        <f>MID(N3522,FIND("/",N3522,1)+1,LEN(N3522))</f>
        <v>wearables</v>
      </c>
      <c r="S3522" s="10">
        <f>(((J3522/60)/60)/24)+DATE(1970,1,1)+(-5/24)</f>
        <v>42543.457268518519</v>
      </c>
      <c r="T3522" s="10">
        <f>(((I3522/60)/60)/24)+DATE(1970,1,1)+(-5/24)</f>
        <v>42572.520833333336</v>
      </c>
    </row>
    <row r="3523" spans="1:20" ht="43.2" hidden="1" x14ac:dyDescent="0.3">
      <c r="A3523">
        <v>1566</v>
      </c>
      <c r="B3523" s="3" t="s">
        <v>1566</v>
      </c>
      <c r="C3523" s="3" t="s">
        <v>5675</v>
      </c>
      <c r="D3523">
        <v>30000</v>
      </c>
      <c r="E3523">
        <v>6375</v>
      </c>
      <c r="F3523" t="s">
        <v>8219</v>
      </c>
      <c r="G3523" t="s">
        <v>8223</v>
      </c>
      <c r="H3523" t="s">
        <v>8245</v>
      </c>
      <c r="I3523">
        <v>1469656800</v>
      </c>
      <c r="J3523">
        <v>1467151204</v>
      </c>
      <c r="K3523" t="b">
        <v>0</v>
      </c>
      <c r="L3523">
        <v>59</v>
      </c>
      <c r="M3523" t="b">
        <v>0</v>
      </c>
      <c r="N3523" t="s">
        <v>8289</v>
      </c>
      <c r="O3523" s="5">
        <f>((E3523/D3523) *100)</f>
        <v>21.25</v>
      </c>
      <c r="P3523" s="6">
        <f>IF(L3523 = 0, 0, E3523/L3523)</f>
        <v>108.05084745762711</v>
      </c>
      <c r="Q3523" t="str">
        <f>MID(N3523,1,FIND("/",N3523,1)-1)</f>
        <v>publishing</v>
      </c>
      <c r="R3523" t="str">
        <f>MID(N3523,FIND("/",N3523,1)+1,LEN(N3523))</f>
        <v>art books</v>
      </c>
      <c r="S3523" s="10">
        <f>(((J3523/60)/60)/24)+DATE(1970,1,1)+(-5/24)</f>
        <v>42549.708379629628</v>
      </c>
      <c r="T3523" s="10">
        <f>(((I3523/60)/60)/24)+DATE(1970,1,1)+(-5/24)</f>
        <v>42578.708333333336</v>
      </c>
    </row>
    <row r="3524" spans="1:20" ht="43.2" hidden="1" x14ac:dyDescent="0.3">
      <c r="A3524">
        <v>2657</v>
      </c>
      <c r="B3524" s="3" t="s">
        <v>2656</v>
      </c>
      <c r="C3524" s="3" t="s">
        <v>6766</v>
      </c>
      <c r="D3524">
        <v>30000</v>
      </c>
      <c r="E3524">
        <v>5621.38</v>
      </c>
      <c r="F3524" t="s">
        <v>8219</v>
      </c>
      <c r="G3524" t="s">
        <v>8223</v>
      </c>
      <c r="H3524" t="s">
        <v>8245</v>
      </c>
      <c r="I3524">
        <v>1470187800</v>
      </c>
      <c r="J3524">
        <v>1467325053</v>
      </c>
      <c r="K3524" t="b">
        <v>0</v>
      </c>
      <c r="L3524">
        <v>59</v>
      </c>
      <c r="M3524" t="b">
        <v>0</v>
      </c>
      <c r="N3524" t="s">
        <v>8300</v>
      </c>
      <c r="O3524" s="5">
        <f>((E3524/D3524) *100)</f>
        <v>18.737933333333334</v>
      </c>
      <c r="P3524" s="6">
        <f>IF(L3524 = 0, 0, E3524/L3524)</f>
        <v>95.277627118644077</v>
      </c>
      <c r="Q3524" t="str">
        <f>MID(N3524,1,FIND("/",N3524,1)-1)</f>
        <v>technology</v>
      </c>
      <c r="R3524" t="str">
        <f>MID(N3524,FIND("/",N3524,1)+1,LEN(N3524))</f>
        <v>space exploration</v>
      </c>
      <c r="S3524" s="10">
        <f>(((J3524/60)/60)/24)+DATE(1970,1,1)+(-5/24)</f>
        <v>42551.720520833333</v>
      </c>
      <c r="T3524" s="10">
        <f>(((I3524/60)/60)/24)+DATE(1970,1,1)+(-5/24)</f>
        <v>42584.854166666664</v>
      </c>
    </row>
    <row r="3525" spans="1:20" ht="28.8" hidden="1" x14ac:dyDescent="0.3">
      <c r="A3525">
        <v>2010</v>
      </c>
      <c r="B3525" s="3" t="s">
        <v>2010</v>
      </c>
      <c r="C3525" s="3" t="s">
        <v>6119</v>
      </c>
      <c r="D3525">
        <v>30000</v>
      </c>
      <c r="E3525">
        <v>96015.9</v>
      </c>
      <c r="F3525" t="s">
        <v>8218</v>
      </c>
      <c r="G3525" t="s">
        <v>8223</v>
      </c>
      <c r="H3525" t="s">
        <v>8245</v>
      </c>
      <c r="I3525">
        <v>1471564491</v>
      </c>
      <c r="J3525">
        <v>1468972491</v>
      </c>
      <c r="K3525" t="b">
        <v>1</v>
      </c>
      <c r="L3525">
        <v>1737</v>
      </c>
      <c r="M3525" t="b">
        <v>1</v>
      </c>
      <c r="N3525" t="s">
        <v>8294</v>
      </c>
      <c r="O3525" s="5">
        <f>((E3525/D3525) *100)</f>
        <v>320.05299999999994</v>
      </c>
      <c r="P3525" s="6">
        <f>IF(L3525 = 0, 0, E3525/L3525)</f>
        <v>55.276856649395505</v>
      </c>
      <c r="Q3525" t="str">
        <f>MID(N3525,1,FIND("/",N3525,1)-1)</f>
        <v>technology</v>
      </c>
      <c r="R3525" t="str">
        <f>MID(N3525,FIND("/",N3525,1)+1,LEN(N3525))</f>
        <v>hardware</v>
      </c>
      <c r="S3525" s="10">
        <f>(((J3525/60)/60)/24)+DATE(1970,1,1)+(-5/24)</f>
        <v>42570.788090277776</v>
      </c>
      <c r="T3525" s="10">
        <f>(((I3525/60)/60)/24)+DATE(1970,1,1)+(-5/24)</f>
        <v>42600.788090277776</v>
      </c>
    </row>
    <row r="3526" spans="1:20" ht="43.2" hidden="1" x14ac:dyDescent="0.3">
      <c r="A3526">
        <v>3875</v>
      </c>
      <c r="B3526" s="3" t="s">
        <v>3871</v>
      </c>
      <c r="C3526" s="3" t="s">
        <v>7983</v>
      </c>
      <c r="D3526">
        <v>30000</v>
      </c>
      <c r="E3526">
        <v>0</v>
      </c>
      <c r="F3526" t="s">
        <v>8219</v>
      </c>
      <c r="G3526" t="s">
        <v>8231</v>
      </c>
      <c r="H3526" t="s">
        <v>8252</v>
      </c>
      <c r="I3526">
        <v>1472896800</v>
      </c>
      <c r="J3526">
        <v>1472804365</v>
      </c>
      <c r="K3526" t="b">
        <v>0</v>
      </c>
      <c r="L3526">
        <v>0</v>
      </c>
      <c r="M3526" t="b">
        <v>0</v>
      </c>
      <c r="N3526" t="s">
        <v>8304</v>
      </c>
      <c r="O3526" s="5">
        <f>((E3526/D3526) *100)</f>
        <v>0</v>
      </c>
      <c r="P3526" s="6">
        <f>IF(L3526 = 0, 0, E3526/L3526)</f>
        <v>0</v>
      </c>
      <c r="Q3526" t="str">
        <f>MID(N3526,1,FIND("/",N3526,1)-1)</f>
        <v>theater</v>
      </c>
      <c r="R3526" t="str">
        <f>MID(N3526,FIND("/",N3526,1)+1,LEN(N3526))</f>
        <v>musical</v>
      </c>
      <c r="S3526" s="10">
        <f>(((J3526/60)/60)/24)+DATE(1970,1,1)+(-5/24)</f>
        <v>42615.138483796291</v>
      </c>
      <c r="T3526" s="10">
        <f>(((I3526/60)/60)/24)+DATE(1970,1,1)+(-5/24)</f>
        <v>42616.208333333336</v>
      </c>
    </row>
    <row r="3527" spans="1:20" ht="43.2" hidden="1" x14ac:dyDescent="0.3">
      <c r="A3527">
        <v>2139</v>
      </c>
      <c r="B3527" s="3" t="s">
        <v>2139</v>
      </c>
      <c r="C3527" s="3" t="s">
        <v>6248</v>
      </c>
      <c r="D3527">
        <v>30000</v>
      </c>
      <c r="E3527">
        <v>1626</v>
      </c>
      <c r="F3527" t="s">
        <v>8220</v>
      </c>
      <c r="G3527" t="s">
        <v>8223</v>
      </c>
      <c r="H3527" t="s">
        <v>8245</v>
      </c>
      <c r="I3527">
        <v>1478196008</v>
      </c>
      <c r="J3527">
        <v>1475604008</v>
      </c>
      <c r="K3527" t="b">
        <v>0</v>
      </c>
      <c r="L3527">
        <v>56</v>
      </c>
      <c r="M3527" t="b">
        <v>0</v>
      </c>
      <c r="N3527" t="s">
        <v>8281</v>
      </c>
      <c r="O3527" s="5">
        <f>((E3527/D3527) *100)</f>
        <v>5.42</v>
      </c>
      <c r="P3527" s="6">
        <f>IF(L3527 = 0, 0, E3527/L3527)</f>
        <v>29.035714285714285</v>
      </c>
      <c r="Q3527" t="str">
        <f>MID(N3527,1,FIND("/",N3527,1)-1)</f>
        <v>games</v>
      </c>
      <c r="R3527" t="str">
        <f>MID(N3527,FIND("/",N3527,1)+1,LEN(N3527))</f>
        <v>video games</v>
      </c>
      <c r="S3527" s="10">
        <f>(((J3527/60)/60)/24)+DATE(1970,1,1)+(-5/24)</f>
        <v>42647.541759259257</v>
      </c>
      <c r="T3527" s="10">
        <f>(((I3527/60)/60)/24)+DATE(1970,1,1)+(-5/24)</f>
        <v>42677.541759259257</v>
      </c>
    </row>
    <row r="3528" spans="1:20" ht="43.2" hidden="1" x14ac:dyDescent="0.3">
      <c r="A3528">
        <v>1007</v>
      </c>
      <c r="B3528" s="3" t="s">
        <v>1007</v>
      </c>
      <c r="C3528" s="3" t="s">
        <v>5116</v>
      </c>
      <c r="D3528">
        <v>30000</v>
      </c>
      <c r="E3528">
        <v>13296</v>
      </c>
      <c r="F3528" t="s">
        <v>8219</v>
      </c>
      <c r="G3528" t="s">
        <v>8223</v>
      </c>
      <c r="H3528" t="s">
        <v>8245</v>
      </c>
      <c r="I3528">
        <v>1481727623</v>
      </c>
      <c r="J3528">
        <v>1478095223</v>
      </c>
      <c r="K3528" t="b">
        <v>0</v>
      </c>
      <c r="L3528">
        <v>76</v>
      </c>
      <c r="M3528" t="b">
        <v>0</v>
      </c>
      <c r="N3528" t="s">
        <v>8272</v>
      </c>
      <c r="O3528" s="5">
        <f>((E3528/D3528) *100)</f>
        <v>44.32</v>
      </c>
      <c r="P3528" s="6">
        <f>IF(L3528 = 0, 0, E3528/L3528)</f>
        <v>174.94736842105263</v>
      </c>
      <c r="Q3528" t="str">
        <f>MID(N3528,1,FIND("/",N3528,1)-1)</f>
        <v>technology</v>
      </c>
      <c r="R3528" t="str">
        <f>MID(N3528,FIND("/",N3528,1)+1,LEN(N3528))</f>
        <v>wearables</v>
      </c>
      <c r="S3528" s="10">
        <f>(((J3528/60)/60)/24)+DATE(1970,1,1)+(-5/24)</f>
        <v>42676.3752662037</v>
      </c>
      <c r="T3528" s="10">
        <f>(((I3528/60)/60)/24)+DATE(1970,1,1)+(-5/24)</f>
        <v>42718.416932870365</v>
      </c>
    </row>
    <row r="3529" spans="1:20" ht="43.2" hidden="1" x14ac:dyDescent="0.3">
      <c r="A3529">
        <v>4095</v>
      </c>
      <c r="B3529" s="3" t="s">
        <v>4090</v>
      </c>
      <c r="C3529" s="3" t="s">
        <v>8197</v>
      </c>
      <c r="D3529">
        <v>30000</v>
      </c>
      <c r="E3529">
        <v>800</v>
      </c>
      <c r="F3529" t="s">
        <v>8220</v>
      </c>
      <c r="G3529" t="s">
        <v>8237</v>
      </c>
      <c r="H3529" t="s">
        <v>8255</v>
      </c>
      <c r="I3529">
        <v>1482108350</v>
      </c>
      <c r="J3529">
        <v>1479516350</v>
      </c>
      <c r="K3529" t="b">
        <v>0</v>
      </c>
      <c r="L3529">
        <v>1</v>
      </c>
      <c r="M3529" t="b">
        <v>0</v>
      </c>
      <c r="N3529" t="s">
        <v>8270</v>
      </c>
      <c r="O3529" s="5">
        <f>((E3529/D3529) *100)</f>
        <v>2.666666666666667</v>
      </c>
      <c r="P3529" s="6">
        <f>IF(L3529 = 0, 0, E3529/L3529)</f>
        <v>800</v>
      </c>
      <c r="Q3529" t="str">
        <f>MID(N3529,1,FIND("/",N3529,1)-1)</f>
        <v>theater</v>
      </c>
      <c r="R3529" t="str">
        <f>MID(N3529,FIND("/",N3529,1)+1,LEN(N3529))</f>
        <v>plays</v>
      </c>
      <c r="S3529" s="10">
        <f>(((J3529/60)/60)/24)+DATE(1970,1,1)+(-5/24)</f>
        <v>42692.823495370372</v>
      </c>
      <c r="T3529" s="10">
        <f>(((I3529/60)/60)/24)+DATE(1970,1,1)+(-5/24)</f>
        <v>42722.823495370372</v>
      </c>
    </row>
    <row r="3530" spans="1:20" ht="57.6" hidden="1" x14ac:dyDescent="0.3">
      <c r="A3530">
        <v>3224</v>
      </c>
      <c r="B3530" s="3" t="s">
        <v>3223</v>
      </c>
      <c r="C3530" s="3" t="s">
        <v>7333</v>
      </c>
      <c r="D3530">
        <v>30000</v>
      </c>
      <c r="E3530">
        <v>30610</v>
      </c>
      <c r="F3530" t="s">
        <v>8218</v>
      </c>
      <c r="G3530" t="s">
        <v>8223</v>
      </c>
      <c r="H3530" t="s">
        <v>8245</v>
      </c>
      <c r="I3530">
        <v>1484024400</v>
      </c>
      <c r="J3530">
        <v>1479932713</v>
      </c>
      <c r="K3530" t="b">
        <v>1</v>
      </c>
      <c r="L3530">
        <v>216</v>
      </c>
      <c r="M3530" t="b">
        <v>1</v>
      </c>
      <c r="N3530" t="s">
        <v>8270</v>
      </c>
      <c r="O3530" s="5">
        <f>((E3530/D3530) *100)</f>
        <v>102.03333333333333</v>
      </c>
      <c r="P3530" s="6">
        <f>IF(L3530 = 0, 0, E3530/L3530)</f>
        <v>141.71296296296296</v>
      </c>
      <c r="Q3530" t="str">
        <f>MID(N3530,1,FIND("/",N3530,1)-1)</f>
        <v>theater</v>
      </c>
      <c r="R3530" t="str">
        <f>MID(N3530,FIND("/",N3530,1)+1,LEN(N3530))</f>
        <v>plays</v>
      </c>
      <c r="S3530" s="10">
        <f>(((J3530/60)/60)/24)+DATE(1970,1,1)+(-5/24)</f>
        <v>42697.642511574071</v>
      </c>
      <c r="T3530" s="10">
        <f>(((I3530/60)/60)/24)+DATE(1970,1,1)+(-5/24)</f>
        <v>42744.999999999993</v>
      </c>
    </row>
    <row r="3531" spans="1:20" ht="28.8" hidden="1" x14ac:dyDescent="0.3">
      <c r="A3531">
        <v>969</v>
      </c>
      <c r="B3531" s="3" t="s">
        <v>969</v>
      </c>
      <c r="C3531" s="3" t="s">
        <v>5078</v>
      </c>
      <c r="D3531">
        <v>30000</v>
      </c>
      <c r="E3531">
        <v>14000</v>
      </c>
      <c r="F3531" t="s">
        <v>8220</v>
      </c>
      <c r="G3531" t="s">
        <v>8237</v>
      </c>
      <c r="H3531" t="s">
        <v>8255</v>
      </c>
      <c r="I3531">
        <v>1486624607</v>
      </c>
      <c r="J3531">
        <v>1483773407</v>
      </c>
      <c r="K3531" t="b">
        <v>0</v>
      </c>
      <c r="L3531">
        <v>11</v>
      </c>
      <c r="M3531" t="b">
        <v>0</v>
      </c>
      <c r="N3531" t="s">
        <v>8272</v>
      </c>
      <c r="O3531" s="5">
        <f>((E3531/D3531) *100)</f>
        <v>46.666666666666664</v>
      </c>
      <c r="P3531" s="6">
        <f>IF(L3531 = 0, 0, E3531/L3531)</f>
        <v>1272.7272727272727</v>
      </c>
      <c r="Q3531" t="str">
        <f>MID(N3531,1,FIND("/",N3531,1)-1)</f>
        <v>technology</v>
      </c>
      <c r="R3531" t="str">
        <f>MID(N3531,FIND("/",N3531,1)+1,LEN(N3531))</f>
        <v>wearables</v>
      </c>
      <c r="S3531" s="10">
        <f>(((J3531/60)/60)/24)+DATE(1970,1,1)+(-5/24)</f>
        <v>42742.094988425924</v>
      </c>
      <c r="T3531" s="10">
        <f>(((I3531/60)/60)/24)+DATE(1970,1,1)+(-5/24)</f>
        <v>42775.094988425924</v>
      </c>
    </row>
    <row r="3532" spans="1:20" ht="28.8" hidden="1" x14ac:dyDescent="0.3">
      <c r="A3532">
        <v>3132</v>
      </c>
      <c r="B3532" s="3" t="s">
        <v>3131</v>
      </c>
      <c r="C3532" s="3" t="s">
        <v>7241</v>
      </c>
      <c r="D3532">
        <v>30000</v>
      </c>
      <c r="E3532">
        <v>10</v>
      </c>
      <c r="F3532" t="s">
        <v>8221</v>
      </c>
      <c r="G3532" t="s">
        <v>8223</v>
      </c>
      <c r="H3532" t="s">
        <v>8245</v>
      </c>
      <c r="I3532">
        <v>1492759460</v>
      </c>
      <c r="J3532">
        <v>1487579060</v>
      </c>
      <c r="K3532" t="b">
        <v>0</v>
      </c>
      <c r="L3532">
        <v>1</v>
      </c>
      <c r="M3532" t="b">
        <v>0</v>
      </c>
      <c r="N3532" t="s">
        <v>8270</v>
      </c>
      <c r="O3532" s="5">
        <f>((E3532/D3532) *100)</f>
        <v>3.3333333333333333E-2</v>
      </c>
      <c r="P3532" s="6">
        <f>IF(L3532 = 0, 0, E3532/L3532)</f>
        <v>10</v>
      </c>
      <c r="Q3532" t="str">
        <f>MID(N3532,1,FIND("/",N3532,1)-1)</f>
        <v>theater</v>
      </c>
      <c r="R3532" t="str">
        <f>MID(N3532,FIND("/",N3532,1)+1,LEN(N3532))</f>
        <v>plays</v>
      </c>
      <c r="S3532" s="10">
        <f>(((J3532/60)/60)/24)+DATE(1970,1,1)+(-5/24)</f>
        <v>42786.141898148147</v>
      </c>
      <c r="T3532" s="10">
        <f>(((I3532/60)/60)/24)+DATE(1970,1,1)+(-5/24)</f>
        <v>42846.100231481476</v>
      </c>
    </row>
    <row r="3533" spans="1:20" ht="43.2" hidden="1" x14ac:dyDescent="0.3">
      <c r="A3533">
        <v>1691</v>
      </c>
      <c r="B3533" s="3" t="s">
        <v>1691</v>
      </c>
      <c r="C3533" s="3" t="s">
        <v>5800</v>
      </c>
      <c r="D3533">
        <v>30000</v>
      </c>
      <c r="E3533">
        <v>10042</v>
      </c>
      <c r="F3533" t="s">
        <v>8221</v>
      </c>
      <c r="G3533" t="s">
        <v>8223</v>
      </c>
      <c r="H3533" t="s">
        <v>8245</v>
      </c>
      <c r="I3533">
        <v>1491181200</v>
      </c>
      <c r="J3533">
        <v>1488387008</v>
      </c>
      <c r="K3533" t="b">
        <v>0</v>
      </c>
      <c r="L3533">
        <v>38</v>
      </c>
      <c r="M3533" t="b">
        <v>0</v>
      </c>
      <c r="N3533" t="s">
        <v>8292</v>
      </c>
      <c r="O3533" s="5">
        <f>((E3533/D3533) *100)</f>
        <v>33.473333333333329</v>
      </c>
      <c r="P3533" s="6">
        <f>IF(L3533 = 0, 0, E3533/L3533)</f>
        <v>264.26315789473682</v>
      </c>
      <c r="Q3533" t="str">
        <f>MID(N3533,1,FIND("/",N3533,1)-1)</f>
        <v>music</v>
      </c>
      <c r="R3533" t="str">
        <f>MID(N3533,FIND("/",N3533,1)+1,LEN(N3533))</f>
        <v>faith</v>
      </c>
      <c r="S3533" s="10">
        <f>(((J3533/60)/60)/24)+DATE(1970,1,1)+(-5/24)</f>
        <v>42795.49314814814</v>
      </c>
      <c r="T3533" s="10">
        <f>(((I3533/60)/60)/24)+DATE(1970,1,1)+(-5/24)</f>
        <v>42827.833333333336</v>
      </c>
    </row>
    <row r="3534" spans="1:20" ht="43.2" hidden="1" x14ac:dyDescent="0.3">
      <c r="A3534">
        <v>1999</v>
      </c>
      <c r="B3534" s="3" t="s">
        <v>1999</v>
      </c>
      <c r="C3534" s="3" t="s">
        <v>6108</v>
      </c>
      <c r="D3534">
        <v>31000</v>
      </c>
      <c r="E3534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8295</v>
      </c>
      <c r="O3534" s="5">
        <f>((E3534/D3534) *100)</f>
        <v>0.76129032258064511</v>
      </c>
      <c r="P3534" s="6">
        <f>IF(L3534 = 0, 0, E3534/L3534)</f>
        <v>33.714285714285715</v>
      </c>
      <c r="Q3534" t="str">
        <f>MID(N3534,1,FIND("/",N3534,1)-1)</f>
        <v>photography</v>
      </c>
      <c r="R3534" t="str">
        <f>MID(N3534,FIND("/",N3534,1)+1,LEN(N3534))</f>
        <v>people</v>
      </c>
      <c r="S3534" s="10">
        <f>(((J3534/60)/60)/24)+DATE(1970,1,1)+(-5/24)</f>
        <v>41926.274398148147</v>
      </c>
      <c r="T3534" s="10">
        <f>(((I3534/60)/60)/24)+DATE(1970,1,1)+(-5/24)</f>
        <v>41956.316064814811</v>
      </c>
    </row>
    <row r="3535" spans="1:20" ht="43.2" hidden="1" x14ac:dyDescent="0.3">
      <c r="A3535">
        <v>3282</v>
      </c>
      <c r="B3535" s="3" t="s">
        <v>3281</v>
      </c>
      <c r="C3535" s="3" t="s">
        <v>7391</v>
      </c>
      <c r="D3535">
        <v>31000</v>
      </c>
      <c r="E3535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8270</v>
      </c>
      <c r="O3535" s="5">
        <f>((E3535/D3535) *100)</f>
        <v>102.6467741935484</v>
      </c>
      <c r="P3535" s="6">
        <f>IF(L3535 = 0, 0, E3535/L3535)</f>
        <v>134.26371308016877</v>
      </c>
      <c r="Q3535" t="str">
        <f>MID(N3535,1,FIND("/",N3535,1)-1)</f>
        <v>theater</v>
      </c>
      <c r="R3535" t="str">
        <f>MID(N3535,FIND("/",N3535,1)+1,LEN(N3535))</f>
        <v>plays</v>
      </c>
      <c r="S3535" s="10">
        <f>(((J3535/60)/60)/24)+DATE(1970,1,1)+(-5/24)</f>
        <v>42444.985972222225</v>
      </c>
      <c r="T3535" s="10">
        <f>(((I3535/60)/60)/24)+DATE(1970,1,1)+(-5/24)</f>
        <v>42488.985972222225</v>
      </c>
    </row>
    <row r="3536" spans="1:20" ht="43.2" hidden="1" x14ac:dyDescent="0.3">
      <c r="A3536">
        <v>1471</v>
      </c>
      <c r="B3536" s="3" t="s">
        <v>1471</v>
      </c>
      <c r="C3536" s="3" t="s">
        <v>5580</v>
      </c>
      <c r="D3536">
        <v>32000</v>
      </c>
      <c r="E3536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8287</v>
      </c>
      <c r="O3536" s="5">
        <f>((E3536/D3536) *100)</f>
        <v>103.840625</v>
      </c>
      <c r="P3536" s="6">
        <f>IF(L3536 = 0, 0, E3536/L3536)</f>
        <v>96.877551020408163</v>
      </c>
      <c r="Q3536" t="str">
        <f>MID(N3536,1,FIND("/",N3536,1)-1)</f>
        <v>publishing</v>
      </c>
      <c r="R3536" t="str">
        <f>MID(N3536,FIND("/",N3536,1)+1,LEN(N3536))</f>
        <v>radio &amp; podcasts</v>
      </c>
      <c r="S3536" s="10">
        <f>(((J3536/60)/60)/24)+DATE(1970,1,1)+(-5/24)</f>
        <v>42073.749236111107</v>
      </c>
      <c r="T3536" s="10">
        <f>(((I3536/60)/60)/24)+DATE(1970,1,1)+(-5/24)</f>
        <v>42103.749236111107</v>
      </c>
    </row>
    <row r="3537" spans="1:20" hidden="1" x14ac:dyDescent="0.3">
      <c r="A3537">
        <v>2680</v>
      </c>
      <c r="B3537" s="3" t="s">
        <v>2679</v>
      </c>
      <c r="C3537" s="3" t="s">
        <v>6789</v>
      </c>
      <c r="D3537">
        <v>32000</v>
      </c>
      <c r="E353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8301</v>
      </c>
      <c r="O3537" s="5">
        <f>((E3537/D3537) *100)</f>
        <v>0.86250000000000004</v>
      </c>
      <c r="P3537" s="6">
        <f>IF(L3537 = 0, 0, E3537/L3537)</f>
        <v>69</v>
      </c>
      <c r="Q3537" t="str">
        <f>MID(N3537,1,FIND("/",N3537,1)-1)</f>
        <v>technology</v>
      </c>
      <c r="R3537" t="str">
        <f>MID(N3537,FIND("/",N3537,1)+1,LEN(N3537))</f>
        <v>makerspaces</v>
      </c>
      <c r="S3537" s="10">
        <f>(((J3537/60)/60)/24)+DATE(1970,1,1)+(-5/24)</f>
        <v>42436.003368055557</v>
      </c>
      <c r="T3537" s="10">
        <f>(((I3537/60)/60)/24)+DATE(1970,1,1)+(-5/24)</f>
        <v>42465.961701388886</v>
      </c>
    </row>
    <row r="3538" spans="1:20" ht="43.2" hidden="1" x14ac:dyDescent="0.3">
      <c r="A3538">
        <v>1369</v>
      </c>
      <c r="B3538" s="3" t="s">
        <v>1369</v>
      </c>
      <c r="C3538" s="3" t="s">
        <v>5478</v>
      </c>
      <c r="D3538">
        <v>32360</v>
      </c>
      <c r="E353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8275</v>
      </c>
      <c r="O3538" s="5">
        <f>((E3538/D3538) *100)</f>
        <v>105.34805315203954</v>
      </c>
      <c r="P3538" s="6">
        <f>IF(L3538 = 0, 0, E3538/L3538)</f>
        <v>83.967068965517228</v>
      </c>
      <c r="Q3538" t="str">
        <f>MID(N3538,1,FIND("/",N3538,1)-1)</f>
        <v>music</v>
      </c>
      <c r="R3538" t="str">
        <f>MID(N3538,FIND("/",N3538,1)+1,LEN(N3538))</f>
        <v>rock</v>
      </c>
      <c r="S3538" s="10">
        <f>(((J3538/60)/60)/24)+DATE(1970,1,1)+(-5/24)</f>
        <v>41710.385949074072</v>
      </c>
      <c r="T3538" s="10">
        <f>(((I3538/60)/60)/24)+DATE(1970,1,1)+(-5/24)</f>
        <v>41740.385949074072</v>
      </c>
    </row>
    <row r="3539" spans="1:20" ht="43.2" hidden="1" x14ac:dyDescent="0.3">
      <c r="A3539">
        <v>1775</v>
      </c>
      <c r="B3539" s="3" t="s">
        <v>1775</v>
      </c>
      <c r="C3539" s="3" t="s">
        <v>5884</v>
      </c>
      <c r="D3539">
        <v>32500</v>
      </c>
      <c r="E3539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8284</v>
      </c>
      <c r="O3539" s="5">
        <f>((E3539/D3539) *100)</f>
        <v>65.101538461538468</v>
      </c>
      <c r="P3539" s="6">
        <f>IF(L3539 = 0, 0, E3539/L3539)</f>
        <v>170.62903225806451</v>
      </c>
      <c r="Q3539" t="str">
        <f>MID(N3539,1,FIND("/",N3539,1)-1)</f>
        <v>photography</v>
      </c>
      <c r="R3539" t="str">
        <f>MID(N3539,FIND("/",N3539,1)+1,LEN(N3539))</f>
        <v>photobooks</v>
      </c>
      <c r="S3539" s="10">
        <f>(((J3539/60)/60)/24)+DATE(1970,1,1)+(-5/24)</f>
        <v>41891.768055555556</v>
      </c>
      <c r="T3539" s="10">
        <f>(((I3539/60)/60)/24)+DATE(1970,1,1)+(-5/24)</f>
        <v>41936.768055555556</v>
      </c>
    </row>
    <row r="3540" spans="1:20" ht="43.2" hidden="1" x14ac:dyDescent="0.3">
      <c r="A3540">
        <v>2030</v>
      </c>
      <c r="B3540" s="3" t="s">
        <v>2030</v>
      </c>
      <c r="C3540" s="3" t="s">
        <v>6139</v>
      </c>
      <c r="D3540">
        <v>32768</v>
      </c>
      <c r="E3540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8294</v>
      </c>
      <c r="O3540" s="5">
        <f>((E3540/D3540) *100)</f>
        <v>226.239013671875</v>
      </c>
      <c r="P3540" s="6">
        <f>IF(L3540 = 0, 0, E3540/L3540)</f>
        <v>118.6144</v>
      </c>
      <c r="Q3540" t="str">
        <f>MID(N3540,1,FIND("/",N3540,1)-1)</f>
        <v>technology</v>
      </c>
      <c r="R3540" t="str">
        <f>MID(N3540,FIND("/",N3540,1)+1,LEN(N3540))</f>
        <v>hardware</v>
      </c>
      <c r="S3540" s="10">
        <f>(((J3540/60)/60)/24)+DATE(1970,1,1)+(-5/24)</f>
        <v>41212.788148148145</v>
      </c>
      <c r="T3540" s="10">
        <f>(((I3540/60)/60)/24)+DATE(1970,1,1)+(-5/24)</f>
        <v>41242.788148148145</v>
      </c>
    </row>
    <row r="3541" spans="1:20" ht="43.2" hidden="1" x14ac:dyDescent="0.3">
      <c r="A3541">
        <v>1790</v>
      </c>
      <c r="B3541" s="3" t="s">
        <v>1790</v>
      </c>
      <c r="C3541" s="3" t="s">
        <v>5899</v>
      </c>
      <c r="D3541">
        <v>33000</v>
      </c>
      <c r="E3541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8284</v>
      </c>
      <c r="O3541" s="5">
        <f>((E3541/D3541) *100)</f>
        <v>4.957575757575758</v>
      </c>
      <c r="P3541" s="6">
        <f>IF(L3541 = 0, 0, E3541/L3541)</f>
        <v>109.06666666666666</v>
      </c>
      <c r="Q3541" t="str">
        <f>MID(N3541,1,FIND("/",N3541,1)-1)</f>
        <v>photography</v>
      </c>
      <c r="R3541" t="str">
        <f>MID(N3541,FIND("/",N3541,1)+1,LEN(N3541))</f>
        <v>photobooks</v>
      </c>
      <c r="S3541" s="10">
        <f>(((J3541/60)/60)/24)+DATE(1970,1,1)+(-5/24)</f>
        <v>42010.466180555559</v>
      </c>
      <c r="T3541" s="10">
        <f>(((I3541/60)/60)/24)+DATE(1970,1,1)+(-5/24)</f>
        <v>42040.466180555559</v>
      </c>
    </row>
    <row r="3542" spans="1:20" ht="43.2" hidden="1" x14ac:dyDescent="0.3">
      <c r="A3542">
        <v>1983</v>
      </c>
      <c r="B3542" s="3" t="s">
        <v>1983</v>
      </c>
      <c r="C3542" s="3" t="s">
        <v>6092</v>
      </c>
      <c r="D3542">
        <v>33000</v>
      </c>
      <c r="E3542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8295</v>
      </c>
      <c r="O3542" s="5">
        <f>((E3542/D3542) *100)</f>
        <v>4.3</v>
      </c>
      <c r="P3542" s="6">
        <f>IF(L3542 = 0, 0, E3542/L3542)</f>
        <v>88.6875</v>
      </c>
      <c r="Q3542" t="str">
        <f>MID(N3542,1,FIND("/",N3542,1)-1)</f>
        <v>photography</v>
      </c>
      <c r="R3542" t="str">
        <f>MID(N3542,FIND("/",N3542,1)+1,LEN(N3542))</f>
        <v>people</v>
      </c>
      <c r="S3542" s="10">
        <f>(((J3542/60)/60)/24)+DATE(1970,1,1)+(-5/24)</f>
        <v>42592.803449074076</v>
      </c>
      <c r="T3542" s="10">
        <f>(((I3542/60)/60)/24)+DATE(1970,1,1)+(-5/24)</f>
        <v>42615.083333333336</v>
      </c>
    </row>
    <row r="3543" spans="1:20" ht="57.6" hidden="1" x14ac:dyDescent="0.3">
      <c r="A3543">
        <v>4105</v>
      </c>
      <c r="B3543" s="3" t="s">
        <v>4100</v>
      </c>
      <c r="C3543" s="3" t="s">
        <v>8207</v>
      </c>
      <c r="D3543">
        <v>33000</v>
      </c>
      <c r="E3543">
        <v>2300</v>
      </c>
      <c r="F3543" t="s">
        <v>8220</v>
      </c>
      <c r="G3543" t="s">
        <v>8237</v>
      </c>
      <c r="H3543" t="s">
        <v>8255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8270</v>
      </c>
      <c r="O3543" s="5">
        <f>((E3543/D3543) *100)</f>
        <v>6.9696969696969706</v>
      </c>
      <c r="P3543" s="6">
        <f>IF(L3543 = 0, 0, E3543/L3543)</f>
        <v>383.33333333333331</v>
      </c>
      <c r="Q3543" t="str">
        <f>MID(N3543,1,FIND("/",N3543,1)-1)</f>
        <v>theater</v>
      </c>
      <c r="R3543" t="str">
        <f>MID(N3543,FIND("/",N3543,1)+1,LEN(N3543))</f>
        <v>plays</v>
      </c>
      <c r="S3543" s="10">
        <f>(((J3543/60)/60)/24)+DATE(1970,1,1)+(-5/24)</f>
        <v>42696.802187499998</v>
      </c>
      <c r="T3543" s="10">
        <f>(((I3543/60)/60)/24)+DATE(1970,1,1)+(-5/24)</f>
        <v>42729.802187499998</v>
      </c>
    </row>
    <row r="3544" spans="1:20" ht="43.2" hidden="1" x14ac:dyDescent="0.3">
      <c r="A3544">
        <v>2395</v>
      </c>
      <c r="B3544" s="3" t="s">
        <v>2395</v>
      </c>
      <c r="C3544" s="3" t="s">
        <v>6504</v>
      </c>
      <c r="D3544">
        <v>33000</v>
      </c>
      <c r="E3544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8271</v>
      </c>
      <c r="O3544" s="5">
        <f>((E3544/D3544) *100)</f>
        <v>0</v>
      </c>
      <c r="P3544" s="6">
        <f>IF(L3544 = 0, 0, E3544/L3544)</f>
        <v>0</v>
      </c>
      <c r="Q3544" t="str">
        <f>MID(N3544,1,FIND("/",N3544,1)-1)</f>
        <v>technology</v>
      </c>
      <c r="R3544" t="str">
        <f>MID(N3544,FIND("/",N3544,1)+1,LEN(N3544))</f>
        <v>web</v>
      </c>
      <c r="S3544" s="10">
        <f>(((J3544/60)/60)/24)+DATE(1970,1,1)+(-5/24)</f>
        <v>42716.913043981483</v>
      </c>
      <c r="T3544" s="10">
        <f>(((I3544/60)/60)/24)+DATE(1970,1,1)+(-5/24)</f>
        <v>42745.164583333331</v>
      </c>
    </row>
    <row r="3545" spans="1:20" ht="43.2" hidden="1" x14ac:dyDescent="0.3">
      <c r="A3545">
        <v>344</v>
      </c>
      <c r="B3545" s="3" t="s">
        <v>344</v>
      </c>
      <c r="C3545" s="3" t="s">
        <v>4453</v>
      </c>
      <c r="D3545">
        <v>33500</v>
      </c>
      <c r="E3545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8268</v>
      </c>
      <c r="O3545" s="5">
        <f>((E3545/D3545) *100)</f>
        <v>102.08358208955224</v>
      </c>
      <c r="P3545" s="6">
        <f>IF(L3545 = 0, 0, E3545/L3545)</f>
        <v>119.99298245614035</v>
      </c>
      <c r="Q3545" t="str">
        <f>MID(N3545,1,FIND("/",N3545,1)-1)</f>
        <v>film &amp; video</v>
      </c>
      <c r="R3545" t="str">
        <f>MID(N3545,FIND("/",N3545,1)+1,LEN(N3545))</f>
        <v>documentary</v>
      </c>
      <c r="S3545" s="10">
        <f>(((J3545/60)/60)/24)+DATE(1970,1,1)+(-5/24)</f>
        <v>42111.762662037036</v>
      </c>
      <c r="T3545" s="10">
        <f>(((I3545/60)/60)/24)+DATE(1970,1,1)+(-5/24)</f>
        <v>42155.888888888883</v>
      </c>
    </row>
    <row r="3546" spans="1:20" ht="43.2" hidden="1" x14ac:dyDescent="0.3">
      <c r="A3546">
        <v>351</v>
      </c>
      <c r="B3546" s="3" t="s">
        <v>351</v>
      </c>
      <c r="C3546" s="3" t="s">
        <v>4460</v>
      </c>
      <c r="D3546">
        <v>34000</v>
      </c>
      <c r="E3546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8268</v>
      </c>
      <c r="O3546" s="5">
        <f>((E3546/D3546) *100)</f>
        <v>127.34117647058822</v>
      </c>
      <c r="P3546" s="6">
        <f>IF(L3546 = 0, 0, E3546/L3546)</f>
        <v>44.912863070539416</v>
      </c>
      <c r="Q3546" t="str">
        <f>MID(N3546,1,FIND("/",N3546,1)-1)</f>
        <v>film &amp; video</v>
      </c>
      <c r="R3546" t="str">
        <f>MID(N3546,FIND("/",N3546,1)+1,LEN(N3546))</f>
        <v>documentary</v>
      </c>
      <c r="S3546" s="10">
        <f>(((J3546/60)/60)/24)+DATE(1970,1,1)+(-5/24)</f>
        <v>42427.75641203703</v>
      </c>
      <c r="T3546" s="10">
        <f>(((I3546/60)/60)/24)+DATE(1970,1,1)+(-5/24)</f>
        <v>42467.714745370373</v>
      </c>
    </row>
    <row r="3547" spans="1:20" ht="57.6" hidden="1" x14ac:dyDescent="0.3">
      <c r="A3547">
        <v>2609</v>
      </c>
      <c r="B3547" s="3" t="s">
        <v>2608</v>
      </c>
      <c r="C3547" s="3" t="s">
        <v>6718</v>
      </c>
      <c r="D3547">
        <v>35000</v>
      </c>
      <c r="E3547">
        <v>106330.39</v>
      </c>
      <c r="F3547" t="s">
        <v>8218</v>
      </c>
      <c r="G3547" t="s">
        <v>8223</v>
      </c>
      <c r="H3547" t="s">
        <v>8245</v>
      </c>
      <c r="I3547">
        <v>1342330951</v>
      </c>
      <c r="J3547">
        <v>1339738951</v>
      </c>
      <c r="K3547" t="b">
        <v>1</v>
      </c>
      <c r="L3547">
        <v>676</v>
      </c>
      <c r="M3547" t="b">
        <v>1</v>
      </c>
      <c r="N3547" t="s">
        <v>8300</v>
      </c>
      <c r="O3547" s="5">
        <f>((E3547/D3547) *100)</f>
        <v>303.80111428571428</v>
      </c>
      <c r="P3547" s="6">
        <f>IF(L3547 = 0, 0, E3547/L3547)</f>
        <v>157.29347633136095</v>
      </c>
      <c r="Q3547" t="str">
        <f>MID(N3547,1,FIND("/",N3547,1)-1)</f>
        <v>technology</v>
      </c>
      <c r="R3547" t="str">
        <f>MID(N3547,FIND("/",N3547,1)+1,LEN(N3547))</f>
        <v>space exploration</v>
      </c>
      <c r="S3547" s="10">
        <f>(((J3547/60)/60)/24)+DATE(1970,1,1)+(-5/24)</f>
        <v>41075.02952546296</v>
      </c>
      <c r="T3547" s="10">
        <f>(((I3547/60)/60)/24)+DATE(1970,1,1)+(-5/24)</f>
        <v>41105.02952546296</v>
      </c>
    </row>
    <row r="3548" spans="1:20" ht="43.2" hidden="1" x14ac:dyDescent="0.3">
      <c r="A3548">
        <v>330</v>
      </c>
      <c r="B3548" s="3" t="s">
        <v>330</v>
      </c>
      <c r="C3548" s="3" t="s">
        <v>4439</v>
      </c>
      <c r="D3548">
        <v>35000</v>
      </c>
      <c r="E3548">
        <v>35640</v>
      </c>
      <c r="F3548" t="s">
        <v>8218</v>
      </c>
      <c r="G3548" t="s">
        <v>8223</v>
      </c>
      <c r="H3548" t="s">
        <v>8245</v>
      </c>
      <c r="I3548">
        <v>1368763140</v>
      </c>
      <c r="J3548">
        <v>1366028563</v>
      </c>
      <c r="K3548" t="b">
        <v>1</v>
      </c>
      <c r="L3548">
        <v>340</v>
      </c>
      <c r="M3548" t="b">
        <v>1</v>
      </c>
      <c r="N3548" t="s">
        <v>8268</v>
      </c>
      <c r="O3548" s="5">
        <f>((E3548/D3548) *100)</f>
        <v>101.82857142857142</v>
      </c>
      <c r="P3548" s="6">
        <f>IF(L3548 = 0, 0, E3548/L3548)</f>
        <v>104.82352941176471</v>
      </c>
      <c r="Q3548" t="str">
        <f>MID(N3548,1,FIND("/",N3548,1)-1)</f>
        <v>film &amp; video</v>
      </c>
      <c r="R3548" t="str">
        <f>MID(N3548,FIND("/",N3548,1)+1,LEN(N3548))</f>
        <v>documentary</v>
      </c>
      <c r="S3548" s="10">
        <f>(((J3548/60)/60)/24)+DATE(1970,1,1)+(-5/24)</f>
        <v>41379.307442129626</v>
      </c>
      <c r="T3548" s="10">
        <f>(((I3548/60)/60)/24)+DATE(1970,1,1)+(-5/24)</f>
        <v>41410.957638888889</v>
      </c>
    </row>
    <row r="3549" spans="1:20" ht="43.2" hidden="1" x14ac:dyDescent="0.3">
      <c r="A3549">
        <v>1952</v>
      </c>
      <c r="B3549" s="3" t="s">
        <v>1952</v>
      </c>
      <c r="C3549" s="3" t="s">
        <v>6061</v>
      </c>
      <c r="D3549">
        <v>35000</v>
      </c>
      <c r="E3549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8294</v>
      </c>
      <c r="O3549" s="5">
        <f>((E3549/D3549) *100)</f>
        <v>198.47237142857145</v>
      </c>
      <c r="P3549" s="6">
        <f>IF(L3549 = 0, 0, E3549/L3549)</f>
        <v>101.85532258064516</v>
      </c>
      <c r="Q3549" t="str">
        <f>MID(N3549,1,FIND("/",N3549,1)-1)</f>
        <v>technology</v>
      </c>
      <c r="R3549" t="str">
        <f>MID(N3549,FIND("/",N3549,1)+1,LEN(N3549))</f>
        <v>hardware</v>
      </c>
      <c r="S3549" s="10">
        <f>(((J3549/60)/60)/24)+DATE(1970,1,1)+(-5/24)</f>
        <v>41526.398321759254</v>
      </c>
      <c r="T3549" s="10">
        <f>(((I3549/60)/60)/24)+DATE(1970,1,1)+(-5/24)</f>
        <v>41563.398321759254</v>
      </c>
    </row>
    <row r="3550" spans="1:20" ht="43.2" hidden="1" x14ac:dyDescent="0.3">
      <c r="A3550">
        <v>404</v>
      </c>
      <c r="B3550" s="3" t="s">
        <v>404</v>
      </c>
      <c r="C3550" s="3" t="s">
        <v>4513</v>
      </c>
      <c r="D3550">
        <v>35000</v>
      </c>
      <c r="E3550">
        <v>36082</v>
      </c>
      <c r="F3550" t="s">
        <v>8218</v>
      </c>
      <c r="G3550" t="s">
        <v>8223</v>
      </c>
      <c r="H3550" t="s">
        <v>8245</v>
      </c>
      <c r="I3550">
        <v>1391641440</v>
      </c>
      <c r="J3550">
        <v>1389107062</v>
      </c>
      <c r="K3550" t="b">
        <v>0</v>
      </c>
      <c r="L3550">
        <v>271</v>
      </c>
      <c r="M3550" t="b">
        <v>1</v>
      </c>
      <c r="N3550" t="s">
        <v>8268</v>
      </c>
      <c r="O3550" s="5">
        <f>((E3550/D3550) *100)</f>
        <v>103.09142857142857</v>
      </c>
      <c r="P3550" s="6">
        <f>IF(L3550 = 0, 0, E3550/L3550)</f>
        <v>133.14391143911439</v>
      </c>
      <c r="Q3550" t="str">
        <f>MID(N3550,1,FIND("/",N3550,1)-1)</f>
        <v>film &amp; video</v>
      </c>
      <c r="R3550" t="str">
        <f>MID(N3550,FIND("/",N3550,1)+1,LEN(N3550))</f>
        <v>documentary</v>
      </c>
      <c r="S3550" s="10">
        <f>(((J3550/60)/60)/24)+DATE(1970,1,1)+(-5/24)</f>
        <v>41646.419699074075</v>
      </c>
      <c r="T3550" s="10">
        <f>(((I3550/60)/60)/24)+DATE(1970,1,1)+(-5/24)</f>
        <v>41675.752777777772</v>
      </c>
    </row>
    <row r="3551" spans="1:20" ht="43.2" hidden="1" x14ac:dyDescent="0.3">
      <c r="A3551">
        <v>2054</v>
      </c>
      <c r="B3551" s="3" t="s">
        <v>2054</v>
      </c>
      <c r="C3551" s="3" t="s">
        <v>6163</v>
      </c>
      <c r="D3551">
        <v>35000</v>
      </c>
      <c r="E3551">
        <v>39757</v>
      </c>
      <c r="F3551" t="s">
        <v>8218</v>
      </c>
      <c r="G3551" t="s">
        <v>8224</v>
      </c>
      <c r="H3551" t="s">
        <v>8246</v>
      </c>
      <c r="I3551">
        <v>1399033810</v>
      </c>
      <c r="J3551">
        <v>1396441810</v>
      </c>
      <c r="K3551" t="b">
        <v>0</v>
      </c>
      <c r="L3551">
        <v>621</v>
      </c>
      <c r="M3551" t="b">
        <v>1</v>
      </c>
      <c r="N3551" t="s">
        <v>8294</v>
      </c>
      <c r="O3551" s="5">
        <f>((E3551/D3551) *100)</f>
        <v>113.59142857142857</v>
      </c>
      <c r="P3551" s="6">
        <f>IF(L3551 = 0, 0, E3551/L3551)</f>
        <v>64.020933977455712</v>
      </c>
      <c r="Q3551" t="str">
        <f>MID(N3551,1,FIND("/",N3551,1)-1)</f>
        <v>technology</v>
      </c>
      <c r="R3551" t="str">
        <f>MID(N3551,FIND("/",N3551,1)+1,LEN(N3551))</f>
        <v>hardware</v>
      </c>
      <c r="S3551" s="10">
        <f>(((J3551/60)/60)/24)+DATE(1970,1,1)+(-5/24)</f>
        <v>41731.312615740739</v>
      </c>
      <c r="T3551" s="10">
        <f>(((I3551/60)/60)/24)+DATE(1970,1,1)+(-5/24)</f>
        <v>41761.312615740739</v>
      </c>
    </row>
    <row r="3552" spans="1:20" ht="57.6" hidden="1" x14ac:dyDescent="0.3">
      <c r="A3552">
        <v>156</v>
      </c>
      <c r="B3552" s="3" t="s">
        <v>157</v>
      </c>
      <c r="C3552" s="3" t="s">
        <v>4265</v>
      </c>
      <c r="D3552">
        <v>35000</v>
      </c>
      <c r="E3552">
        <v>1785</v>
      </c>
      <c r="F3552" t="s">
        <v>8219</v>
      </c>
      <c r="G3552" t="s">
        <v>8228</v>
      </c>
      <c r="H3552" t="s">
        <v>8250</v>
      </c>
      <c r="I3552">
        <v>1407034796</v>
      </c>
      <c r="J3552">
        <v>1401850796</v>
      </c>
      <c r="K3552" t="b">
        <v>0</v>
      </c>
      <c r="L3552">
        <v>15</v>
      </c>
      <c r="M3552" t="b">
        <v>0</v>
      </c>
      <c r="N3552" t="s">
        <v>8266</v>
      </c>
      <c r="O3552" s="5">
        <f>((E3552/D3552) *100)</f>
        <v>5.0999999999999996</v>
      </c>
      <c r="P3552" s="6">
        <f>IF(L3552 = 0, 0, E3552/L3552)</f>
        <v>119</v>
      </c>
      <c r="Q3552" t="str">
        <f>MID(N3552,1,FIND("/",N3552,1)-1)</f>
        <v>film &amp; video</v>
      </c>
      <c r="R3552" t="str">
        <f>MID(N3552,FIND("/",N3552,1)+1,LEN(N3552))</f>
        <v>science fiction</v>
      </c>
      <c r="S3552" s="10">
        <f>(((J3552/60)/60)/24)+DATE(1970,1,1)+(-5/24)</f>
        <v>41793.916620370372</v>
      </c>
      <c r="T3552" s="10">
        <f>(((I3552/60)/60)/24)+DATE(1970,1,1)+(-5/24)</f>
        <v>41853.916620370372</v>
      </c>
    </row>
    <row r="3553" spans="1:20" ht="43.2" hidden="1" x14ac:dyDescent="0.3">
      <c r="A3553">
        <v>2596</v>
      </c>
      <c r="B3553" s="3" t="s">
        <v>2595</v>
      </c>
      <c r="C3553" s="3" t="s">
        <v>6705</v>
      </c>
      <c r="D3553">
        <v>35000</v>
      </c>
      <c r="E3553">
        <v>8256</v>
      </c>
      <c r="F3553" t="s">
        <v>8220</v>
      </c>
      <c r="G3553" t="s">
        <v>8228</v>
      </c>
      <c r="H3553" t="s">
        <v>8250</v>
      </c>
      <c r="I3553">
        <v>1407427009</v>
      </c>
      <c r="J3553">
        <v>1404835009</v>
      </c>
      <c r="K3553" t="b">
        <v>0</v>
      </c>
      <c r="L3553">
        <v>27</v>
      </c>
      <c r="M3553" t="b">
        <v>0</v>
      </c>
      <c r="N3553" t="s">
        <v>8283</v>
      </c>
      <c r="O3553" s="5">
        <f>((E3553/D3553) *100)</f>
        <v>23.588571428571427</v>
      </c>
      <c r="P3553" s="6">
        <f>IF(L3553 = 0, 0, E3553/L3553)</f>
        <v>305.77777777777777</v>
      </c>
      <c r="Q3553" t="str">
        <f>MID(N3553,1,FIND("/",N3553,1)-1)</f>
        <v>food</v>
      </c>
      <c r="R3553" t="str">
        <f>MID(N3553,FIND("/",N3553,1)+1,LEN(N3553))</f>
        <v>food trucks</v>
      </c>
      <c r="S3553" s="10">
        <f>(((J3553/60)/60)/24)+DATE(1970,1,1)+(-5/24)</f>
        <v>41828.45612268518</v>
      </c>
      <c r="T3553" s="10">
        <f>(((I3553/60)/60)/24)+DATE(1970,1,1)+(-5/24)</f>
        <v>41858.45612268518</v>
      </c>
    </row>
    <row r="3554" spans="1:20" ht="28.8" hidden="1" x14ac:dyDescent="0.3">
      <c r="A3554">
        <v>2327</v>
      </c>
      <c r="B3554" s="3" t="s">
        <v>2327</v>
      </c>
      <c r="C3554" s="3" t="s">
        <v>6436</v>
      </c>
      <c r="D3554">
        <v>35000</v>
      </c>
      <c r="E3554">
        <v>184133.01</v>
      </c>
      <c r="F3554" t="s">
        <v>8218</v>
      </c>
      <c r="G3554" t="s">
        <v>8223</v>
      </c>
      <c r="H3554" t="s">
        <v>8245</v>
      </c>
      <c r="I3554">
        <v>1409090440</v>
      </c>
      <c r="J3554">
        <v>1406066440</v>
      </c>
      <c r="K3554" t="b">
        <v>1</v>
      </c>
      <c r="L3554">
        <v>3355</v>
      </c>
      <c r="M3554" t="b">
        <v>1</v>
      </c>
      <c r="N3554" t="s">
        <v>8297</v>
      </c>
      <c r="O3554" s="5">
        <f>((E3554/D3554) *100)</f>
        <v>526.09431428571429</v>
      </c>
      <c r="P3554" s="6">
        <f>IF(L3554 = 0, 0, E3554/L3554)</f>
        <v>54.883162444113267</v>
      </c>
      <c r="Q3554" t="str">
        <f>MID(N3554,1,FIND("/",N3554,1)-1)</f>
        <v>food</v>
      </c>
      <c r="R3554" t="str">
        <f>MID(N3554,FIND("/",N3554,1)+1,LEN(N3554))</f>
        <v>small batch</v>
      </c>
      <c r="S3554" s="10">
        <f>(((J3554/60)/60)/24)+DATE(1970,1,1)+(-5/24)</f>
        <v>41842.708796296298</v>
      </c>
      <c r="T3554" s="10">
        <f>(((I3554/60)/60)/24)+DATE(1970,1,1)+(-5/24)</f>
        <v>41877.708796296298</v>
      </c>
    </row>
    <row r="3555" spans="1:20" ht="43.2" hidden="1" x14ac:dyDescent="0.3">
      <c r="A3555">
        <v>2566</v>
      </c>
      <c r="B3555" s="3" t="s">
        <v>2565</v>
      </c>
      <c r="C3555" s="3" t="s">
        <v>6675</v>
      </c>
      <c r="D3555">
        <v>35000</v>
      </c>
      <c r="E3555">
        <v>0</v>
      </c>
      <c r="F3555" t="s">
        <v>8219</v>
      </c>
      <c r="G3555" t="s">
        <v>8223</v>
      </c>
      <c r="H3555" t="s">
        <v>8245</v>
      </c>
      <c r="I3555">
        <v>1408663948</v>
      </c>
      <c r="J3555">
        <v>1406071948</v>
      </c>
      <c r="K3555" t="b">
        <v>0</v>
      </c>
      <c r="L3555">
        <v>0</v>
      </c>
      <c r="M3555" t="b">
        <v>0</v>
      </c>
      <c r="N3555" t="s">
        <v>8283</v>
      </c>
      <c r="O3555" s="5">
        <f>((E3555/D3555) *100)</f>
        <v>0</v>
      </c>
      <c r="P3555" s="6">
        <f>IF(L3555 = 0, 0, E3555/L3555)</f>
        <v>0</v>
      </c>
      <c r="Q3555" t="str">
        <f>MID(N3555,1,FIND("/",N3555,1)-1)</f>
        <v>food</v>
      </c>
      <c r="R3555" t="str">
        <f>MID(N3555,FIND("/",N3555,1)+1,LEN(N3555))</f>
        <v>food trucks</v>
      </c>
      <c r="S3555" s="10">
        <f>(((J3555/60)/60)/24)+DATE(1970,1,1)+(-5/24)</f>
        <v>41842.772546296292</v>
      </c>
      <c r="T3555" s="10">
        <f>(((I3555/60)/60)/24)+DATE(1970,1,1)+(-5/24)</f>
        <v>41872.772546296292</v>
      </c>
    </row>
    <row r="3556" spans="1:20" ht="28.8" hidden="1" x14ac:dyDescent="0.3">
      <c r="A3556">
        <v>648</v>
      </c>
      <c r="B3556" s="3" t="s">
        <v>648</v>
      </c>
      <c r="C3556" s="3" t="s">
        <v>4757</v>
      </c>
      <c r="D3556">
        <v>35000</v>
      </c>
      <c r="E3556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8272</v>
      </c>
      <c r="O3556" s="5">
        <f>((E3556/D3556) *100)</f>
        <v>126.82285714285715</v>
      </c>
      <c r="P3556" s="6">
        <f>IF(L3556 = 0, 0, E3556/L3556)</f>
        <v>1644</v>
      </c>
      <c r="Q3556" t="str">
        <f>MID(N3556,1,FIND("/",N3556,1)-1)</f>
        <v>technology</v>
      </c>
      <c r="R3556" t="str">
        <f>MID(N3556,FIND("/",N3556,1)+1,LEN(N3556))</f>
        <v>wearables</v>
      </c>
      <c r="S3556" s="10">
        <f>(((J3556/60)/60)/24)+DATE(1970,1,1)+(-5/24)</f>
        <v>41891.485046296293</v>
      </c>
      <c r="T3556" s="10">
        <f>(((I3556/60)/60)/24)+DATE(1970,1,1)+(-5/24)</f>
        <v>41926.485046296293</v>
      </c>
    </row>
    <row r="3557" spans="1:20" ht="43.2" hidden="1" x14ac:dyDescent="0.3">
      <c r="A3557">
        <v>2706</v>
      </c>
      <c r="B3557" s="3" t="s">
        <v>2705</v>
      </c>
      <c r="C3557" s="3" t="s">
        <v>6815</v>
      </c>
      <c r="D3557">
        <v>35000</v>
      </c>
      <c r="E3557">
        <v>39304</v>
      </c>
      <c r="F3557" t="s">
        <v>8218</v>
      </c>
      <c r="G3557" t="s">
        <v>8223</v>
      </c>
      <c r="H3557" t="s">
        <v>8245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8302</v>
      </c>
      <c r="O3557" s="5">
        <f>((E3557/D3557) *100)</f>
        <v>112.29714285714284</v>
      </c>
      <c r="P3557" s="6">
        <f>IF(L3557 = 0, 0, E3557/L3557)</f>
        <v>149.44486692015209</v>
      </c>
      <c r="Q3557" t="str">
        <f>MID(N3557,1,FIND("/",N3557,1)-1)</f>
        <v>theater</v>
      </c>
      <c r="R3557" t="str">
        <f>MID(N3557,FIND("/",N3557,1)+1,LEN(N3557))</f>
        <v>spaces</v>
      </c>
      <c r="S3557" s="10">
        <f>(((J3557/60)/60)/24)+DATE(1970,1,1)+(-5/24)</f>
        <v>41899.086608796293</v>
      </c>
      <c r="T3557" s="10">
        <f>(((I3557/60)/60)/24)+DATE(1970,1,1)+(-5/24)</f>
        <v>41928.082638888889</v>
      </c>
    </row>
    <row r="3558" spans="1:20" ht="43.2" hidden="1" x14ac:dyDescent="0.3">
      <c r="A3558">
        <v>1909</v>
      </c>
      <c r="B3558" s="3" t="s">
        <v>1909</v>
      </c>
      <c r="C3558" s="3" t="s">
        <v>6018</v>
      </c>
      <c r="D3558">
        <v>35000</v>
      </c>
      <c r="E3558">
        <v>4939</v>
      </c>
      <c r="F3558" t="s">
        <v>8220</v>
      </c>
      <c r="G3558" t="s">
        <v>8223</v>
      </c>
      <c r="H3558" t="s">
        <v>8245</v>
      </c>
      <c r="I3558">
        <v>1414059479</v>
      </c>
      <c r="J3558">
        <v>1411467479</v>
      </c>
      <c r="K3558" t="b">
        <v>0</v>
      </c>
      <c r="L3558">
        <v>38</v>
      </c>
      <c r="M3558" t="b">
        <v>0</v>
      </c>
      <c r="N3558" t="s">
        <v>8293</v>
      </c>
      <c r="O3558" s="5">
        <f>((E3558/D3558) *100)</f>
        <v>14.111428571428572</v>
      </c>
      <c r="P3558" s="6">
        <f>IF(L3558 = 0, 0, E3558/L3558)</f>
        <v>129.97368421052633</v>
      </c>
      <c r="Q3558" t="str">
        <f>MID(N3558,1,FIND("/",N3558,1)-1)</f>
        <v>technology</v>
      </c>
      <c r="R3558" t="str">
        <f>MID(N3558,FIND("/",N3558,1)+1,LEN(N3558))</f>
        <v>gadgets</v>
      </c>
      <c r="S3558" s="10">
        <f>(((J3558/60)/60)/24)+DATE(1970,1,1)+(-5/24)</f>
        <v>41905.220821759256</v>
      </c>
      <c r="T3558" s="10">
        <f>(((I3558/60)/60)/24)+DATE(1970,1,1)+(-5/24)</f>
        <v>41935.220821759256</v>
      </c>
    </row>
    <row r="3559" spans="1:20" ht="57.6" hidden="1" x14ac:dyDescent="0.3">
      <c r="A3559">
        <v>1127</v>
      </c>
      <c r="B3559" s="3" t="s">
        <v>1127</v>
      </c>
      <c r="C3559" s="3" t="s">
        <v>5236</v>
      </c>
      <c r="D3559">
        <v>35000</v>
      </c>
      <c r="E3559">
        <v>585</v>
      </c>
      <c r="F3559" t="s">
        <v>8220</v>
      </c>
      <c r="G3559" t="s">
        <v>8223</v>
      </c>
      <c r="H3559" t="s">
        <v>8245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8282</v>
      </c>
      <c r="O3559" s="5">
        <f>((E3559/D3559) *100)</f>
        <v>1.6714285714285713</v>
      </c>
      <c r="P3559" s="6">
        <f>IF(L3559 = 0, 0, E3559/L3559)</f>
        <v>25.434782608695652</v>
      </c>
      <c r="Q3559" t="str">
        <f>MID(N3559,1,FIND("/",N3559,1)-1)</f>
        <v>games</v>
      </c>
      <c r="R3559" t="str">
        <f>MID(N3559,FIND("/",N3559,1)+1,LEN(N3559))</f>
        <v>mobile games</v>
      </c>
      <c r="S3559" s="10">
        <f>(((J3559/60)/60)/24)+DATE(1970,1,1)+(-5/24)</f>
        <v>41926.645833333328</v>
      </c>
      <c r="T3559" s="10">
        <f>(((I3559/60)/60)/24)+DATE(1970,1,1)+(-5/24)</f>
        <v>41957.687499999993</v>
      </c>
    </row>
    <row r="3560" spans="1:20" ht="28.8" hidden="1" x14ac:dyDescent="0.3">
      <c r="A3560">
        <v>2504</v>
      </c>
      <c r="B3560" s="3" t="s">
        <v>2503</v>
      </c>
      <c r="C3560" s="3" t="s">
        <v>6613</v>
      </c>
      <c r="D3560">
        <v>35000</v>
      </c>
      <c r="E3560">
        <v>0</v>
      </c>
      <c r="F3560" t="s">
        <v>8220</v>
      </c>
      <c r="G3560" t="s">
        <v>8223</v>
      </c>
      <c r="H3560" t="s">
        <v>8245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8298</v>
      </c>
      <c r="O3560" s="5">
        <f>((E3560/D3560) *100)</f>
        <v>0</v>
      </c>
      <c r="P3560" s="6">
        <f>IF(L3560 = 0, 0, E3560/L3560)</f>
        <v>0</v>
      </c>
      <c r="Q3560" t="str">
        <f>MID(N3560,1,FIND("/",N3560,1)-1)</f>
        <v>food</v>
      </c>
      <c r="R3560" t="str">
        <f>MID(N3560,FIND("/",N3560,1)+1,LEN(N3560))</f>
        <v>restaurants</v>
      </c>
      <c r="S3560" s="10">
        <f>(((J3560/60)/60)/24)+DATE(1970,1,1)+(-5/24)</f>
        <v>41927.807106481479</v>
      </c>
      <c r="T3560" s="10">
        <f>(((I3560/60)/60)/24)+DATE(1970,1,1)+(-5/24)</f>
        <v>41957.848773148151</v>
      </c>
    </row>
    <row r="3561" spans="1:20" ht="43.2" hidden="1" x14ac:dyDescent="0.3">
      <c r="A3561">
        <v>361</v>
      </c>
      <c r="B3561" s="3" t="s">
        <v>361</v>
      </c>
      <c r="C3561" s="3" t="s">
        <v>4470</v>
      </c>
      <c r="D3561">
        <v>35000</v>
      </c>
      <c r="E3561">
        <v>38876.949999999997</v>
      </c>
      <c r="F3561" t="s">
        <v>8218</v>
      </c>
      <c r="G3561" t="s">
        <v>8223</v>
      </c>
      <c r="H3561" t="s">
        <v>8245</v>
      </c>
      <c r="I3561">
        <v>1416704506</v>
      </c>
      <c r="J3561">
        <v>1414108906</v>
      </c>
      <c r="K3561" t="b">
        <v>0</v>
      </c>
      <c r="L3561">
        <v>354</v>
      </c>
      <c r="M3561" t="b">
        <v>1</v>
      </c>
      <c r="N3561" t="s">
        <v>8268</v>
      </c>
      <c r="O3561" s="5">
        <f>((E3561/D3561) *100)</f>
        <v>111.07699999999998</v>
      </c>
      <c r="P3561" s="6">
        <f>IF(L3561 = 0, 0, E3561/L3561)</f>
        <v>109.82189265536722</v>
      </c>
      <c r="Q3561" t="str">
        <f>MID(N3561,1,FIND("/",N3561,1)-1)</f>
        <v>film &amp; video</v>
      </c>
      <c r="R3561" t="str">
        <f>MID(N3561,FIND("/",N3561,1)+1,LEN(N3561))</f>
        <v>documentary</v>
      </c>
      <c r="S3561" s="10">
        <f>(((J3561/60)/60)/24)+DATE(1970,1,1)+(-5/24)</f>
        <v>41935.792893518512</v>
      </c>
      <c r="T3561" s="10">
        <f>(((I3561/60)/60)/24)+DATE(1970,1,1)+(-5/24)</f>
        <v>41965.834560185183</v>
      </c>
    </row>
    <row r="3562" spans="1:20" ht="43.2" hidden="1" x14ac:dyDescent="0.3">
      <c r="A3562">
        <v>3166</v>
      </c>
      <c r="B3562" s="3" t="s">
        <v>3165</v>
      </c>
      <c r="C3562" s="3" t="s">
        <v>7275</v>
      </c>
      <c r="D3562">
        <v>35000</v>
      </c>
      <c r="E3562">
        <v>56079.83</v>
      </c>
      <c r="F3562" t="s">
        <v>8218</v>
      </c>
      <c r="G3562" t="s">
        <v>8223</v>
      </c>
      <c r="H3562" t="s">
        <v>8245</v>
      </c>
      <c r="I3562">
        <v>1416988740</v>
      </c>
      <c r="J3562">
        <v>1414514153</v>
      </c>
      <c r="K3562" t="b">
        <v>1</v>
      </c>
      <c r="L3562">
        <v>930</v>
      </c>
      <c r="M3562" t="b">
        <v>1</v>
      </c>
      <c r="N3562" t="s">
        <v>8270</v>
      </c>
      <c r="O3562" s="5">
        <f>((E3562/D3562) *100)</f>
        <v>160.22808571428573</v>
      </c>
      <c r="P3562" s="6">
        <f>IF(L3562 = 0, 0, E3562/L3562)</f>
        <v>60.300892473118282</v>
      </c>
      <c r="Q3562" t="str">
        <f>MID(N3562,1,FIND("/",N3562,1)-1)</f>
        <v>theater</v>
      </c>
      <c r="R3562" t="str">
        <f>MID(N3562,FIND("/",N3562,1)+1,LEN(N3562))</f>
        <v>plays</v>
      </c>
      <c r="S3562" s="10">
        <f>(((J3562/60)/60)/24)+DATE(1970,1,1)+(-5/24)</f>
        <v>41940.483252314814</v>
      </c>
      <c r="T3562" s="10">
        <f>(((I3562/60)/60)/24)+DATE(1970,1,1)+(-5/24)</f>
        <v>41969.124305555553</v>
      </c>
    </row>
    <row r="3563" spans="1:20" ht="43.2" hidden="1" x14ac:dyDescent="0.3">
      <c r="A3563">
        <v>355</v>
      </c>
      <c r="B3563" s="3" t="s">
        <v>355</v>
      </c>
      <c r="C3563" s="3" t="s">
        <v>4464</v>
      </c>
      <c r="D3563">
        <v>35000</v>
      </c>
      <c r="E3563">
        <v>40690</v>
      </c>
      <c r="F3563" t="s">
        <v>8218</v>
      </c>
      <c r="G3563" t="s">
        <v>8223</v>
      </c>
      <c r="H3563" t="s">
        <v>8245</v>
      </c>
      <c r="I3563">
        <v>1417420994</v>
      </c>
      <c r="J3563">
        <v>1414738994</v>
      </c>
      <c r="K3563" t="b">
        <v>1</v>
      </c>
      <c r="L3563">
        <v>165</v>
      </c>
      <c r="M3563" t="b">
        <v>1</v>
      </c>
      <c r="N3563" t="s">
        <v>8268</v>
      </c>
      <c r="O3563" s="5">
        <f>((E3563/D3563) *100)</f>
        <v>116.25714285714285</v>
      </c>
      <c r="P3563" s="6">
        <f>IF(L3563 = 0, 0, E3563/L3563)</f>
        <v>246.60606060606059</v>
      </c>
      <c r="Q3563" t="str">
        <f>MID(N3563,1,FIND("/",N3563,1)-1)</f>
        <v>film &amp; video</v>
      </c>
      <c r="R3563" t="str">
        <f>MID(N3563,FIND("/",N3563,1)+1,LEN(N3563))</f>
        <v>documentary</v>
      </c>
      <c r="S3563" s="10">
        <f>(((J3563/60)/60)/24)+DATE(1970,1,1)+(-5/24)</f>
        <v>41943.0855787037</v>
      </c>
      <c r="T3563" s="10">
        <f>(((I3563/60)/60)/24)+DATE(1970,1,1)+(-5/24)</f>
        <v>41974.127245370364</v>
      </c>
    </row>
    <row r="3564" spans="1:20" ht="43.2" hidden="1" x14ac:dyDescent="0.3">
      <c r="A3564">
        <v>2354</v>
      </c>
      <c r="B3564" s="3" t="s">
        <v>2354</v>
      </c>
      <c r="C3564" s="3" t="s">
        <v>6463</v>
      </c>
      <c r="D3564">
        <v>35000</v>
      </c>
      <c r="E3564">
        <v>25</v>
      </c>
      <c r="F3564" t="s">
        <v>8219</v>
      </c>
      <c r="G3564" t="s">
        <v>8223</v>
      </c>
      <c r="H3564" t="s">
        <v>8245</v>
      </c>
      <c r="I3564">
        <v>1420910460</v>
      </c>
      <c r="J3564">
        <v>1415726460</v>
      </c>
      <c r="K3564" t="b">
        <v>0</v>
      </c>
      <c r="L3564">
        <v>1</v>
      </c>
      <c r="M3564" t="b">
        <v>0</v>
      </c>
      <c r="N3564" t="s">
        <v>8271</v>
      </c>
      <c r="O3564" s="5">
        <f>((E3564/D3564) *100)</f>
        <v>7.1428571428571425E-2</v>
      </c>
      <c r="P3564" s="6">
        <f>IF(L3564 = 0, 0, E3564/L3564)</f>
        <v>25</v>
      </c>
      <c r="Q3564" t="str">
        <f>MID(N3564,1,FIND("/",N3564,1)-1)</f>
        <v>technology</v>
      </c>
      <c r="R3564" t="str">
        <f>MID(N3564,FIND("/",N3564,1)+1,LEN(N3564))</f>
        <v>web</v>
      </c>
      <c r="S3564" s="10">
        <f>(((J3564/60)/60)/24)+DATE(1970,1,1)+(-5/24)</f>
        <v>41954.51458333333</v>
      </c>
      <c r="T3564" s="10">
        <f>(((I3564/60)/60)/24)+DATE(1970,1,1)+(-5/24)</f>
        <v>42014.51458333333</v>
      </c>
    </row>
    <row r="3565" spans="1:20" ht="28.8" hidden="1" x14ac:dyDescent="0.3">
      <c r="A3565">
        <v>2428</v>
      </c>
      <c r="B3565" s="3" t="s">
        <v>2428</v>
      </c>
      <c r="C3565" s="3" t="s">
        <v>6537</v>
      </c>
      <c r="D3565">
        <v>35000</v>
      </c>
      <c r="E3565">
        <v>1</v>
      </c>
      <c r="F3565" t="s">
        <v>8220</v>
      </c>
      <c r="G3565" t="s">
        <v>8223</v>
      </c>
      <c r="H3565" t="s">
        <v>8245</v>
      </c>
      <c r="I3565">
        <v>1426182551</v>
      </c>
      <c r="J3565">
        <v>1423594151</v>
      </c>
      <c r="K3565" t="b">
        <v>0</v>
      </c>
      <c r="L3565">
        <v>1</v>
      </c>
      <c r="M3565" t="b">
        <v>0</v>
      </c>
      <c r="N3565" t="s">
        <v>8283</v>
      </c>
      <c r="O3565" s="5">
        <f>((E3565/D3565) *100)</f>
        <v>2.8571428571428571E-3</v>
      </c>
      <c r="P3565" s="6">
        <f>IF(L3565 = 0, 0, E3565/L3565)</f>
        <v>1</v>
      </c>
      <c r="Q3565" t="str">
        <f>MID(N3565,1,FIND("/",N3565,1)-1)</f>
        <v>food</v>
      </c>
      <c r="R3565" t="str">
        <f>MID(N3565,FIND("/",N3565,1)+1,LEN(N3565))</f>
        <v>food trucks</v>
      </c>
      <c r="S3565" s="10">
        <f>(((J3565/60)/60)/24)+DATE(1970,1,1)+(-5/24)</f>
        <v>42045.575821759259</v>
      </c>
      <c r="T3565" s="10">
        <f>(((I3565/60)/60)/24)+DATE(1970,1,1)+(-5/24)</f>
        <v>42075.534155092588</v>
      </c>
    </row>
    <row r="3566" spans="1:20" ht="28.8" hidden="1" x14ac:dyDescent="0.3">
      <c r="A3566">
        <v>2996</v>
      </c>
      <c r="B3566" s="3" t="s">
        <v>2995</v>
      </c>
      <c r="C3566" s="3" t="s">
        <v>7105</v>
      </c>
      <c r="D3566">
        <v>35000</v>
      </c>
      <c r="E3566">
        <v>60180</v>
      </c>
      <c r="F3566" t="s">
        <v>8218</v>
      </c>
      <c r="G3566" t="s">
        <v>8223</v>
      </c>
      <c r="H3566" t="s">
        <v>8245</v>
      </c>
      <c r="I3566">
        <v>1432677240</v>
      </c>
      <c r="J3566">
        <v>1427493240</v>
      </c>
      <c r="K3566" t="b">
        <v>0</v>
      </c>
      <c r="L3566">
        <v>392</v>
      </c>
      <c r="M3566" t="b">
        <v>1</v>
      </c>
      <c r="N3566" t="s">
        <v>8302</v>
      </c>
      <c r="O3566" s="5">
        <f>((E3566/D3566) *100)</f>
        <v>171.94285714285715</v>
      </c>
      <c r="P3566" s="6">
        <f>IF(L3566 = 0, 0, E3566/L3566)</f>
        <v>153.5204081632653</v>
      </c>
      <c r="Q3566" t="str">
        <f>MID(N3566,1,FIND("/",N3566,1)-1)</f>
        <v>theater</v>
      </c>
      <c r="R3566" t="str">
        <f>MID(N3566,FIND("/",N3566,1)+1,LEN(N3566))</f>
        <v>spaces</v>
      </c>
      <c r="S3566" s="10">
        <f>(((J3566/60)/60)/24)+DATE(1970,1,1)+(-5/24)</f>
        <v>42090.70416666667</v>
      </c>
      <c r="T3566" s="10">
        <f>(((I3566/60)/60)/24)+DATE(1970,1,1)+(-5/24)</f>
        <v>42150.70416666667</v>
      </c>
    </row>
    <row r="3567" spans="1:20" ht="43.2" hidden="1" x14ac:dyDescent="0.3">
      <c r="A3567">
        <v>1322</v>
      </c>
      <c r="B3567" s="3" t="s">
        <v>1322</v>
      </c>
      <c r="C3567" s="3" t="s">
        <v>5431</v>
      </c>
      <c r="D3567">
        <v>35000</v>
      </c>
      <c r="E3567">
        <v>106</v>
      </c>
      <c r="F3567" t="s">
        <v>8219</v>
      </c>
      <c r="G3567" t="s">
        <v>8224</v>
      </c>
      <c r="H3567" t="s">
        <v>8246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8272</v>
      </c>
      <c r="O3567" s="5">
        <f>((E3567/D3567) *100)</f>
        <v>0.30285714285714288</v>
      </c>
      <c r="P3567" s="6">
        <f>IF(L3567 = 0, 0, E3567/L3567)</f>
        <v>26.5</v>
      </c>
      <c r="Q3567" t="str">
        <f>MID(N3567,1,FIND("/",N3567,1)-1)</f>
        <v>technology</v>
      </c>
      <c r="R3567" t="str">
        <f>MID(N3567,FIND("/",N3567,1)+1,LEN(N3567))</f>
        <v>wearables</v>
      </c>
      <c r="S3567" s="10">
        <f>(((J3567/60)/60)/24)+DATE(1970,1,1)+(-5/24)</f>
        <v>42115.448206018518</v>
      </c>
      <c r="T3567" s="10">
        <f>(((I3567/60)/60)/24)+DATE(1970,1,1)+(-5/24)</f>
        <v>42145.448206018518</v>
      </c>
    </row>
    <row r="3568" spans="1:20" ht="57.6" hidden="1" x14ac:dyDescent="0.3">
      <c r="A3568">
        <v>2848</v>
      </c>
      <c r="B3568" s="3" t="s">
        <v>2847</v>
      </c>
      <c r="C3568" s="3" t="s">
        <v>6957</v>
      </c>
      <c r="D3568">
        <v>35000</v>
      </c>
      <c r="E3568">
        <v>70</v>
      </c>
      <c r="F3568" t="s">
        <v>8220</v>
      </c>
      <c r="G3568" t="s">
        <v>8223</v>
      </c>
      <c r="H3568" t="s">
        <v>8245</v>
      </c>
      <c r="I3568">
        <v>1432913659</v>
      </c>
      <c r="J3568">
        <v>1430321659</v>
      </c>
      <c r="K3568" t="b">
        <v>0</v>
      </c>
      <c r="L3568">
        <v>3</v>
      </c>
      <c r="M3568" t="b">
        <v>0</v>
      </c>
      <c r="N3568" t="s">
        <v>8270</v>
      </c>
      <c r="O3568" s="5">
        <f>((E3568/D3568) *100)</f>
        <v>0.2</v>
      </c>
      <c r="P3568" s="6">
        <f>IF(L3568 = 0, 0, E3568/L3568)</f>
        <v>23.333333333333332</v>
      </c>
      <c r="Q3568" t="str">
        <f>MID(N3568,1,FIND("/",N3568,1)-1)</f>
        <v>theater</v>
      </c>
      <c r="R3568" t="str">
        <f>MID(N3568,FIND("/",N3568,1)+1,LEN(N3568))</f>
        <v>plays</v>
      </c>
      <c r="S3568" s="10">
        <f>(((J3568/60)/60)/24)+DATE(1970,1,1)+(-5/24)</f>
        <v>42123.440497685187</v>
      </c>
      <c r="T3568" s="10">
        <f>(((I3568/60)/60)/24)+DATE(1970,1,1)+(-5/24)</f>
        <v>42153.440497685187</v>
      </c>
    </row>
    <row r="3569" spans="1:20" ht="57.6" hidden="1" x14ac:dyDescent="0.3">
      <c r="A3569">
        <v>3215</v>
      </c>
      <c r="B3569" s="3" t="s">
        <v>3214</v>
      </c>
      <c r="C3569" s="3" t="s">
        <v>7324</v>
      </c>
      <c r="D3569">
        <v>35000</v>
      </c>
      <c r="E3569">
        <v>35123</v>
      </c>
      <c r="F3569" t="s">
        <v>8218</v>
      </c>
      <c r="G3569" t="s">
        <v>8223</v>
      </c>
      <c r="H3569" t="s">
        <v>8245</v>
      </c>
      <c r="I3569">
        <v>1441857540</v>
      </c>
      <c r="J3569">
        <v>1438617471</v>
      </c>
      <c r="K3569" t="b">
        <v>1</v>
      </c>
      <c r="L3569">
        <v>134</v>
      </c>
      <c r="M3569" t="b">
        <v>1</v>
      </c>
      <c r="N3569" t="s">
        <v>8270</v>
      </c>
      <c r="O3569" s="5">
        <f>((E3569/D3569) *100)</f>
        <v>100.35142857142858</v>
      </c>
      <c r="P3569" s="6">
        <f>IF(L3569 = 0, 0, E3569/L3569)</f>
        <v>262.11194029850748</v>
      </c>
      <c r="Q3569" t="str">
        <f>MID(N3569,1,FIND("/",N3569,1)-1)</f>
        <v>theater</v>
      </c>
      <c r="R3569" t="str">
        <f>MID(N3569,FIND("/",N3569,1)+1,LEN(N3569))</f>
        <v>plays</v>
      </c>
      <c r="S3569" s="10">
        <f>(((J3569/60)/60)/24)+DATE(1970,1,1)+(-5/24)</f>
        <v>42219.456840277773</v>
      </c>
      <c r="T3569" s="10">
        <f>(((I3569/60)/60)/24)+DATE(1970,1,1)+(-5/24)</f>
        <v>42256.957638888889</v>
      </c>
    </row>
    <row r="3570" spans="1:20" ht="28.8" hidden="1" x14ac:dyDescent="0.3">
      <c r="A3570">
        <v>24</v>
      </c>
      <c r="B3570" s="3" t="s">
        <v>26</v>
      </c>
      <c r="C3570" s="3" t="s">
        <v>4134</v>
      </c>
      <c r="D3570">
        <v>35000</v>
      </c>
      <c r="E3570">
        <v>38082.69</v>
      </c>
      <c r="F3570" t="s">
        <v>8218</v>
      </c>
      <c r="G3570" t="s">
        <v>8223</v>
      </c>
      <c r="H3570" t="s">
        <v>8245</v>
      </c>
      <c r="I3570">
        <v>1442345940</v>
      </c>
      <c r="J3570">
        <v>1439494863</v>
      </c>
      <c r="K3570" t="b">
        <v>0</v>
      </c>
      <c r="L3570">
        <v>574</v>
      </c>
      <c r="M3570" t="b">
        <v>1</v>
      </c>
      <c r="N3570" t="s">
        <v>8264</v>
      </c>
      <c r="O3570" s="5">
        <f>((E3570/D3570) *100)</f>
        <v>108.80768571428572</v>
      </c>
      <c r="P3570" s="6">
        <f>IF(L3570 = 0, 0, E3570/L3570)</f>
        <v>66.346149825783982</v>
      </c>
      <c r="Q3570" t="str">
        <f>MID(N3570,1,FIND("/",N3570,1)-1)</f>
        <v>film &amp; video</v>
      </c>
      <c r="R3570" t="str">
        <f>MID(N3570,FIND("/",N3570,1)+1,LEN(N3570))</f>
        <v>television</v>
      </c>
      <c r="S3570" s="10">
        <f>(((J3570/60)/60)/24)+DATE(1970,1,1)+(-5/24)</f>
        <v>42229.611840277772</v>
      </c>
      <c r="T3570" s="10">
        <f>(((I3570/60)/60)/24)+DATE(1970,1,1)+(-5/24)</f>
        <v>42262.61041666667</v>
      </c>
    </row>
    <row r="3571" spans="1:20" ht="28.8" hidden="1" x14ac:dyDescent="0.3">
      <c r="A3571">
        <v>3237</v>
      </c>
      <c r="B3571" s="3" t="s">
        <v>3236</v>
      </c>
      <c r="C3571" s="3" t="s">
        <v>7346</v>
      </c>
      <c r="D3571">
        <v>35000</v>
      </c>
      <c r="E3571">
        <v>35275.64</v>
      </c>
      <c r="F3571" t="s">
        <v>8218</v>
      </c>
      <c r="G3571" t="s">
        <v>8223</v>
      </c>
      <c r="H3571" t="s">
        <v>8245</v>
      </c>
      <c r="I3571">
        <v>1443499140</v>
      </c>
      <c r="J3571">
        <v>1441452184</v>
      </c>
      <c r="K3571" t="b">
        <v>1</v>
      </c>
      <c r="L3571">
        <v>269</v>
      </c>
      <c r="M3571" t="b">
        <v>1</v>
      </c>
      <c r="N3571" t="s">
        <v>8270</v>
      </c>
      <c r="O3571" s="5">
        <f>((E3571/D3571) *100)</f>
        <v>100.78754285714287</v>
      </c>
      <c r="P3571" s="6">
        <f>IF(L3571 = 0, 0, E3571/L3571)</f>
        <v>131.13620817843866</v>
      </c>
      <c r="Q3571" t="str">
        <f>MID(N3571,1,FIND("/",N3571,1)-1)</f>
        <v>theater</v>
      </c>
      <c r="R3571" t="str">
        <f>MID(N3571,FIND("/",N3571,1)+1,LEN(N3571))</f>
        <v>plays</v>
      </c>
      <c r="S3571" s="10">
        <f>(((J3571/60)/60)/24)+DATE(1970,1,1)+(-5/24)</f>
        <v>42252.266018518516</v>
      </c>
      <c r="T3571" s="10">
        <f>(((I3571/60)/60)/24)+DATE(1970,1,1)+(-5/24)</f>
        <v>42275.957638888889</v>
      </c>
    </row>
    <row r="3572" spans="1:20" ht="57.6" hidden="1" x14ac:dyDescent="0.3">
      <c r="A3572">
        <v>1530</v>
      </c>
      <c r="B3572" s="3" t="s">
        <v>1530</v>
      </c>
      <c r="C3572" s="3" t="s">
        <v>5639</v>
      </c>
      <c r="D3572">
        <v>35000</v>
      </c>
      <c r="E3572">
        <v>47189</v>
      </c>
      <c r="F3572" t="s">
        <v>8218</v>
      </c>
      <c r="G3572" t="s">
        <v>8223</v>
      </c>
      <c r="H3572" t="s">
        <v>8245</v>
      </c>
      <c r="I3572">
        <v>1445624695</v>
      </c>
      <c r="J3572">
        <v>1443464695</v>
      </c>
      <c r="K3572" t="b">
        <v>1</v>
      </c>
      <c r="L3572">
        <v>874</v>
      </c>
      <c r="M3572" t="b">
        <v>1</v>
      </c>
      <c r="N3572" t="s">
        <v>8284</v>
      </c>
      <c r="O3572" s="5">
        <f>((E3572/D3572) *100)</f>
        <v>134.82571428571427</v>
      </c>
      <c r="P3572" s="6">
        <f>IF(L3572 = 0, 0, E3572/L3572)</f>
        <v>53.991990846681922</v>
      </c>
      <c r="Q3572" t="str">
        <f>MID(N3572,1,FIND("/",N3572,1)-1)</f>
        <v>photography</v>
      </c>
      <c r="R3572" t="str">
        <f>MID(N3572,FIND("/",N3572,1)+1,LEN(N3572))</f>
        <v>photobooks</v>
      </c>
      <c r="S3572" s="10">
        <f>(((J3572/60)/60)/24)+DATE(1970,1,1)+(-5/24)</f>
        <v>42275.558969907412</v>
      </c>
      <c r="T3572" s="10">
        <f>(((I3572/60)/60)/24)+DATE(1970,1,1)+(-5/24)</f>
        <v>42300.558969907412</v>
      </c>
    </row>
    <row r="3573" spans="1:20" ht="43.2" hidden="1" x14ac:dyDescent="0.3">
      <c r="A3573">
        <v>2330</v>
      </c>
      <c r="B3573" s="3" t="s">
        <v>2330</v>
      </c>
      <c r="C3573" s="3" t="s">
        <v>6439</v>
      </c>
      <c r="D3573">
        <v>35000</v>
      </c>
      <c r="E3573">
        <v>35848</v>
      </c>
      <c r="F3573" t="s">
        <v>8218</v>
      </c>
      <c r="G3573" t="s">
        <v>8223</v>
      </c>
      <c r="H3573" t="s">
        <v>8245</v>
      </c>
      <c r="I3573">
        <v>1451001600</v>
      </c>
      <c r="J3573">
        <v>1448400943</v>
      </c>
      <c r="K3573" t="b">
        <v>1</v>
      </c>
      <c r="L3573">
        <v>163</v>
      </c>
      <c r="M3573" t="b">
        <v>1</v>
      </c>
      <c r="N3573" t="s">
        <v>8297</v>
      </c>
      <c r="O3573" s="5">
        <f>((E3573/D3573) *100)</f>
        <v>102.42285714285715</v>
      </c>
      <c r="P3573" s="6">
        <f>IF(L3573 = 0, 0, E3573/L3573)</f>
        <v>219.92638036809817</v>
      </c>
      <c r="Q3573" t="str">
        <f>MID(N3573,1,FIND("/",N3573,1)-1)</f>
        <v>food</v>
      </c>
      <c r="R3573" t="str">
        <f>MID(N3573,FIND("/",N3573,1)+1,LEN(N3573))</f>
        <v>small batch</v>
      </c>
      <c r="S3573" s="10">
        <f>(((J3573/60)/60)/24)+DATE(1970,1,1)+(-5/24)</f>
        <v>42332.691469907404</v>
      </c>
      <c r="T3573" s="10">
        <f>(((I3573/60)/60)/24)+DATE(1970,1,1)+(-5/24)</f>
        <v>42362.791666666664</v>
      </c>
    </row>
    <row r="3574" spans="1:20" ht="57.6" hidden="1" x14ac:dyDescent="0.3">
      <c r="A3574">
        <v>1782</v>
      </c>
      <c r="B3574" s="3" t="s">
        <v>1782</v>
      </c>
      <c r="C3574" s="3" t="s">
        <v>5891</v>
      </c>
      <c r="D3574">
        <v>35000</v>
      </c>
      <c r="E3574">
        <v>5422</v>
      </c>
      <c r="F3574" t="s">
        <v>8220</v>
      </c>
      <c r="G3574" t="s">
        <v>8223</v>
      </c>
      <c r="H3574" t="s">
        <v>8245</v>
      </c>
      <c r="I3574">
        <v>1456062489</v>
      </c>
      <c r="J3574">
        <v>1453211289</v>
      </c>
      <c r="K3574" t="b">
        <v>1</v>
      </c>
      <c r="L3574">
        <v>76</v>
      </c>
      <c r="M3574" t="b">
        <v>0</v>
      </c>
      <c r="N3574" t="s">
        <v>8284</v>
      </c>
      <c r="O3574" s="5">
        <f>((E3574/D3574) *100)</f>
        <v>15.491428571428573</v>
      </c>
      <c r="P3574" s="6">
        <f>IF(L3574 = 0, 0, E3574/L3574)</f>
        <v>71.34210526315789</v>
      </c>
      <c r="Q3574" t="str">
        <f>MID(N3574,1,FIND("/",N3574,1)-1)</f>
        <v>photography</v>
      </c>
      <c r="R3574" t="str">
        <f>MID(N3574,FIND("/",N3574,1)+1,LEN(N3574))</f>
        <v>photobooks</v>
      </c>
      <c r="S3574" s="10">
        <f>(((J3574/60)/60)/24)+DATE(1970,1,1)+(-5/24)</f>
        <v>42388.366770833331</v>
      </c>
      <c r="T3574" s="10">
        <f>(((I3574/60)/60)/24)+DATE(1970,1,1)+(-5/24)</f>
        <v>42421.366770833331</v>
      </c>
    </row>
    <row r="3575" spans="1:20" hidden="1" x14ac:dyDescent="0.3">
      <c r="A3575">
        <v>1718</v>
      </c>
      <c r="B3575" s="3" t="s">
        <v>1718</v>
      </c>
      <c r="C3575" s="3" t="s">
        <v>5827</v>
      </c>
      <c r="D3575">
        <v>35000</v>
      </c>
      <c r="E3575">
        <v>75</v>
      </c>
      <c r="F3575" t="s">
        <v>8220</v>
      </c>
      <c r="G3575" t="s">
        <v>8223</v>
      </c>
      <c r="H3575" t="s">
        <v>8245</v>
      </c>
      <c r="I3575">
        <v>1463201940</v>
      </c>
      <c r="J3575">
        <v>1459435149</v>
      </c>
      <c r="K3575" t="b">
        <v>0</v>
      </c>
      <c r="L3575">
        <v>2</v>
      </c>
      <c r="M3575" t="b">
        <v>0</v>
      </c>
      <c r="N3575" t="s">
        <v>8292</v>
      </c>
      <c r="O3575" s="5">
        <f>((E3575/D3575) *100)</f>
        <v>0.2142857142857143</v>
      </c>
      <c r="P3575" s="6">
        <f>IF(L3575 = 0, 0, E3575/L3575)</f>
        <v>37.5</v>
      </c>
      <c r="Q3575" t="str">
        <f>MID(N3575,1,FIND("/",N3575,1)-1)</f>
        <v>music</v>
      </c>
      <c r="R3575" t="str">
        <f>MID(N3575,FIND("/",N3575,1)+1,LEN(N3575))</f>
        <v>faith</v>
      </c>
      <c r="S3575" s="10">
        <f>(((J3575/60)/60)/24)+DATE(1970,1,1)+(-5/24)</f>
        <v>42460.402187499996</v>
      </c>
      <c r="T3575" s="10">
        <f>(((I3575/60)/60)/24)+DATE(1970,1,1)+(-5/24)</f>
        <v>42503.999305555553</v>
      </c>
    </row>
    <row r="3576" spans="1:20" ht="43.2" hidden="1" x14ac:dyDescent="0.3">
      <c r="A3576">
        <v>257</v>
      </c>
      <c r="B3576" s="3" t="s">
        <v>257</v>
      </c>
      <c r="C3576" s="3" t="s">
        <v>4366</v>
      </c>
      <c r="D3576">
        <v>35000</v>
      </c>
      <c r="E3576">
        <v>37354.269999999997</v>
      </c>
      <c r="F3576" t="s">
        <v>8218</v>
      </c>
      <c r="G3576" t="s">
        <v>8223</v>
      </c>
      <c r="H3576" t="s">
        <v>8245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8268</v>
      </c>
      <c r="O3576" s="5">
        <f>((E3576/D3576) *100)</f>
        <v>106.72648571428572</v>
      </c>
      <c r="P3576" s="6">
        <f>IF(L3576 = 0, 0, E3576/L3576)</f>
        <v>66.70405357142856</v>
      </c>
      <c r="Q3576" t="str">
        <f>MID(N3576,1,FIND("/",N3576,1)-1)</f>
        <v>film &amp; video</v>
      </c>
      <c r="R3576" t="str">
        <f>MID(N3576,FIND("/",N3576,1)+1,LEN(N3576))</f>
        <v>documentary</v>
      </c>
      <c r="S3576" s="10">
        <f>(((J3576/60)/60)/24)+DATE(1970,1,1)+(-5/24)</f>
        <v>42479.418541666666</v>
      </c>
      <c r="T3576" s="10">
        <f>(((I3576/60)/60)/24)+DATE(1970,1,1)+(-5/24)</f>
        <v>42509.418541666666</v>
      </c>
    </row>
    <row r="3577" spans="1:20" ht="43.2" hidden="1" x14ac:dyDescent="0.3">
      <c r="A3577">
        <v>3547</v>
      </c>
      <c r="B3577" s="3" t="s">
        <v>3545</v>
      </c>
      <c r="C3577" s="3" t="s">
        <v>7656</v>
      </c>
      <c r="D3577">
        <v>35000</v>
      </c>
      <c r="E3577">
        <v>40043.25</v>
      </c>
      <c r="F3577" t="s">
        <v>8218</v>
      </c>
      <c r="G3577" t="s">
        <v>8223</v>
      </c>
      <c r="H3577" t="s">
        <v>8245</v>
      </c>
      <c r="I3577">
        <v>1463198340</v>
      </c>
      <c r="J3577">
        <v>1461117201</v>
      </c>
      <c r="K3577" t="b">
        <v>0</v>
      </c>
      <c r="L3577">
        <v>336</v>
      </c>
      <c r="M3577" t="b">
        <v>1</v>
      </c>
      <c r="N3577" t="s">
        <v>8270</v>
      </c>
      <c r="O3577" s="5">
        <f>((E3577/D3577) *100)</f>
        <v>114.40928571428573</v>
      </c>
      <c r="P3577" s="6">
        <f>IF(L3577 = 0, 0, E3577/L3577)</f>
        <v>119.17633928571429</v>
      </c>
      <c r="Q3577" t="str">
        <f>MID(N3577,1,FIND("/",N3577,1)-1)</f>
        <v>theater</v>
      </c>
      <c r="R3577" t="str">
        <f>MID(N3577,FIND("/",N3577,1)+1,LEN(N3577))</f>
        <v>plays</v>
      </c>
      <c r="S3577" s="10">
        <f>(((J3577/60)/60)/24)+DATE(1970,1,1)+(-5/24)</f>
        <v>42479.870381944442</v>
      </c>
      <c r="T3577" s="10">
        <f>(((I3577/60)/60)/24)+DATE(1970,1,1)+(-5/24)</f>
        <v>42503.957638888889</v>
      </c>
    </row>
    <row r="3578" spans="1:20" ht="43.2" hidden="1" x14ac:dyDescent="0.3">
      <c r="A3578">
        <v>979</v>
      </c>
      <c r="B3578" s="3" t="s">
        <v>979</v>
      </c>
      <c r="C3578" s="3" t="s">
        <v>5088</v>
      </c>
      <c r="D3578">
        <v>35000</v>
      </c>
      <c r="E3578">
        <v>28986.16</v>
      </c>
      <c r="F3578" t="s">
        <v>8220</v>
      </c>
      <c r="G3578" t="s">
        <v>8223</v>
      </c>
      <c r="H3578" t="s">
        <v>8245</v>
      </c>
      <c r="I3578">
        <v>1466449140</v>
      </c>
      <c r="J3578">
        <v>1463392828</v>
      </c>
      <c r="K3578" t="b">
        <v>0</v>
      </c>
      <c r="L3578">
        <v>96</v>
      </c>
      <c r="M3578" t="b">
        <v>0</v>
      </c>
      <c r="N3578" t="s">
        <v>8272</v>
      </c>
      <c r="O3578" s="5">
        <f>((E3578/D3578) *100)</f>
        <v>82.817599999999999</v>
      </c>
      <c r="P3578" s="6">
        <f>IF(L3578 = 0, 0, E3578/L3578)</f>
        <v>301.93916666666667</v>
      </c>
      <c r="Q3578" t="str">
        <f>MID(N3578,1,FIND("/",N3578,1)-1)</f>
        <v>technology</v>
      </c>
      <c r="R3578" t="str">
        <f>MID(N3578,FIND("/",N3578,1)+1,LEN(N3578))</f>
        <v>wearables</v>
      </c>
      <c r="S3578" s="10">
        <f>(((J3578/60)/60)/24)+DATE(1970,1,1)+(-5/24)</f>
        <v>42506.208657407398</v>
      </c>
      <c r="T3578" s="10">
        <f>(((I3578/60)/60)/24)+DATE(1970,1,1)+(-5/24)</f>
        <v>42541.582638888889</v>
      </c>
    </row>
    <row r="3579" spans="1:20" ht="43.2" hidden="1" x14ac:dyDescent="0.3">
      <c r="A3579">
        <v>1330</v>
      </c>
      <c r="B3579" s="3" t="s">
        <v>1330</v>
      </c>
      <c r="C3579" s="3" t="s">
        <v>5439</v>
      </c>
      <c r="D3579">
        <v>35000</v>
      </c>
      <c r="E3579">
        <v>7873</v>
      </c>
      <c r="F3579" t="s">
        <v>8219</v>
      </c>
      <c r="G3579" t="s">
        <v>8223</v>
      </c>
      <c r="H3579" t="s">
        <v>8245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8272</v>
      </c>
      <c r="O3579" s="5">
        <f>((E3579/D3579) *100)</f>
        <v>22.494285714285713</v>
      </c>
      <c r="P3579" s="6">
        <f>IF(L3579 = 0, 0, E3579/L3579)</f>
        <v>157.46</v>
      </c>
      <c r="Q3579" t="str">
        <f>MID(N3579,1,FIND("/",N3579,1)-1)</f>
        <v>technology</v>
      </c>
      <c r="R3579" t="str">
        <f>MID(N3579,FIND("/",N3579,1)+1,LEN(N3579))</f>
        <v>wearables</v>
      </c>
      <c r="S3579" s="10">
        <f>(((J3579/60)/60)/24)+DATE(1970,1,1)+(-5/24)</f>
        <v>42522.068391203698</v>
      </c>
      <c r="T3579" s="10">
        <f>(((I3579/60)/60)/24)+DATE(1970,1,1)+(-5/24)</f>
        <v>42552.958333333336</v>
      </c>
    </row>
    <row r="3580" spans="1:20" ht="57.6" hidden="1" x14ac:dyDescent="0.3">
      <c r="A3580">
        <v>2674</v>
      </c>
      <c r="B3580" s="3" t="s">
        <v>2673</v>
      </c>
      <c r="C3580" s="3" t="s">
        <v>6783</v>
      </c>
      <c r="D3580">
        <v>35000</v>
      </c>
      <c r="E3580">
        <v>21994</v>
      </c>
      <c r="F3580" t="s">
        <v>8220</v>
      </c>
      <c r="G3580" t="s">
        <v>8223</v>
      </c>
      <c r="H3580" t="s">
        <v>8245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8301</v>
      </c>
      <c r="O3580" s="5">
        <f>((E3580/D3580) *100)</f>
        <v>62.839999999999996</v>
      </c>
      <c r="P3580" s="6">
        <f>IF(L3580 = 0, 0, E3580/L3580)</f>
        <v>128.61988304093566</v>
      </c>
      <c r="Q3580" t="str">
        <f>MID(N3580,1,FIND("/",N3580,1)-1)</f>
        <v>technology</v>
      </c>
      <c r="R3580" t="str">
        <f>MID(N3580,FIND("/",N3580,1)+1,LEN(N3580))</f>
        <v>makerspaces</v>
      </c>
      <c r="S3580" s="10">
        <f>(((J3580/60)/60)/24)+DATE(1970,1,1)+(-5/24)</f>
        <v>42529.424421296295</v>
      </c>
      <c r="T3580" s="10">
        <f>(((I3580/60)/60)/24)+DATE(1970,1,1)+(-5/24)</f>
        <v>42555.999305555553</v>
      </c>
    </row>
    <row r="3581" spans="1:20" ht="43.2" hidden="1" x14ac:dyDescent="0.3">
      <c r="A3581">
        <v>2689</v>
      </c>
      <c r="B3581" s="3" t="s">
        <v>2688</v>
      </c>
      <c r="C3581" s="3" t="s">
        <v>6798</v>
      </c>
      <c r="D3581">
        <v>35000</v>
      </c>
      <c r="E3581">
        <v>1</v>
      </c>
      <c r="F3581" t="s">
        <v>8220</v>
      </c>
      <c r="G3581" t="s">
        <v>8223</v>
      </c>
      <c r="H3581" t="s">
        <v>8245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8283</v>
      </c>
      <c r="O3581" s="5">
        <f>((E3581/D3581) *100)</f>
        <v>2.8571428571428571E-3</v>
      </c>
      <c r="P3581" s="6">
        <f>IF(L3581 = 0, 0, E3581/L3581)</f>
        <v>1</v>
      </c>
      <c r="Q3581" t="str">
        <f>MID(N3581,1,FIND("/",N3581,1)-1)</f>
        <v>food</v>
      </c>
      <c r="R3581" t="str">
        <f>MID(N3581,FIND("/",N3581,1)+1,LEN(N3581))</f>
        <v>food trucks</v>
      </c>
      <c r="S3581" s="10">
        <f>(((J3581/60)/60)/24)+DATE(1970,1,1)+(-5/24)</f>
        <v>42551.753356481473</v>
      </c>
      <c r="T3581" s="10">
        <f>(((I3581/60)/60)/24)+DATE(1970,1,1)+(-5/24)</f>
        <v>42581.753356481473</v>
      </c>
    </row>
    <row r="3582" spans="1:20" ht="28.8" hidden="1" x14ac:dyDescent="0.3">
      <c r="A3582">
        <v>963</v>
      </c>
      <c r="B3582" s="3" t="s">
        <v>963</v>
      </c>
      <c r="C3582" s="3" t="s">
        <v>5072</v>
      </c>
      <c r="D3582">
        <v>35000</v>
      </c>
      <c r="E3582">
        <v>377</v>
      </c>
      <c r="F3582" t="s">
        <v>8220</v>
      </c>
      <c r="G3582" t="s">
        <v>8223</v>
      </c>
      <c r="H3582" t="s">
        <v>8245</v>
      </c>
      <c r="I3582">
        <v>1476717319</v>
      </c>
      <c r="J3582">
        <v>1473693319</v>
      </c>
      <c r="K3582" t="b">
        <v>0</v>
      </c>
      <c r="L3582">
        <v>9</v>
      </c>
      <c r="M3582" t="b">
        <v>0</v>
      </c>
      <c r="N3582" t="s">
        <v>8272</v>
      </c>
      <c r="O3582" s="5">
        <f>((E3582/D3582) *100)</f>
        <v>1.077142857142857</v>
      </c>
      <c r="P3582" s="6">
        <f>IF(L3582 = 0, 0, E3582/L3582)</f>
        <v>41.888888888888886</v>
      </c>
      <c r="Q3582" t="str">
        <f>MID(N3582,1,FIND("/",N3582,1)-1)</f>
        <v>technology</v>
      </c>
      <c r="R3582" t="str">
        <f>MID(N3582,FIND("/",N3582,1)+1,LEN(N3582))</f>
        <v>wearables</v>
      </c>
      <c r="S3582" s="10">
        <f>(((J3582/60)/60)/24)+DATE(1970,1,1)+(-5/24)</f>
        <v>42625.427303240744</v>
      </c>
      <c r="T3582" s="10">
        <f>(((I3582/60)/60)/24)+DATE(1970,1,1)+(-5/24)</f>
        <v>42660.427303240744</v>
      </c>
    </row>
    <row r="3583" spans="1:20" ht="43.2" hidden="1" x14ac:dyDescent="0.3">
      <c r="A3583">
        <v>683</v>
      </c>
      <c r="B3583" s="3" t="s">
        <v>683</v>
      </c>
      <c r="C3583" s="3" t="s">
        <v>4792</v>
      </c>
      <c r="D3583">
        <v>35000</v>
      </c>
      <c r="E3583">
        <v>298</v>
      </c>
      <c r="F3583" t="s">
        <v>8220</v>
      </c>
      <c r="G3583" t="s">
        <v>8223</v>
      </c>
      <c r="H3583" t="s">
        <v>8245</v>
      </c>
      <c r="I3583">
        <v>1477949764</v>
      </c>
      <c r="J3583">
        <v>1474493764</v>
      </c>
      <c r="K3583" t="b">
        <v>0</v>
      </c>
      <c r="L3583">
        <v>3</v>
      </c>
      <c r="M3583" t="b">
        <v>0</v>
      </c>
      <c r="N3583" t="s">
        <v>8272</v>
      </c>
      <c r="O3583" s="5">
        <f>((E3583/D3583) *100)</f>
        <v>0.85142857142857142</v>
      </c>
      <c r="P3583" s="6">
        <f>IF(L3583 = 0, 0, E3583/L3583)</f>
        <v>99.333333333333329</v>
      </c>
      <c r="Q3583" t="str">
        <f>MID(N3583,1,FIND("/",N3583,1)-1)</f>
        <v>technology</v>
      </c>
      <c r="R3583" t="str">
        <f>MID(N3583,FIND("/",N3583,1)+1,LEN(N3583))</f>
        <v>wearables</v>
      </c>
      <c r="S3583" s="10">
        <f>(((J3583/60)/60)/24)+DATE(1970,1,1)+(-5/24)</f>
        <v>42634.691712962966</v>
      </c>
      <c r="T3583" s="10">
        <f>(((I3583/60)/60)/24)+DATE(1970,1,1)+(-5/24)</f>
        <v>42674.691712962966</v>
      </c>
    </row>
    <row r="3584" spans="1:20" ht="43.2" hidden="1" x14ac:dyDescent="0.3">
      <c r="A3584">
        <v>321</v>
      </c>
      <c r="B3584" s="3" t="s">
        <v>321</v>
      </c>
      <c r="C3584" s="3" t="s">
        <v>4430</v>
      </c>
      <c r="D3584">
        <v>35000</v>
      </c>
      <c r="E3584">
        <v>35932</v>
      </c>
      <c r="F3584" t="s">
        <v>8218</v>
      </c>
      <c r="G3584" t="s">
        <v>8235</v>
      </c>
      <c r="H3584" t="s">
        <v>8248</v>
      </c>
      <c r="I3584">
        <v>1478605386</v>
      </c>
      <c r="J3584">
        <v>1475577786</v>
      </c>
      <c r="K3584" t="b">
        <v>1</v>
      </c>
      <c r="L3584">
        <v>337</v>
      </c>
      <c r="M3584" t="b">
        <v>1</v>
      </c>
      <c r="N3584" t="s">
        <v>8268</v>
      </c>
      <c r="O3584" s="5">
        <f>((E3584/D3584) *100)</f>
        <v>102.66285714285715</v>
      </c>
      <c r="P3584" s="6">
        <f>IF(L3584 = 0, 0, E3584/L3584)</f>
        <v>106.62314540059347</v>
      </c>
      <c r="Q3584" t="str">
        <f>MID(N3584,1,FIND("/",N3584,1)-1)</f>
        <v>film &amp; video</v>
      </c>
      <c r="R3584" t="str">
        <f>MID(N3584,FIND("/",N3584,1)+1,LEN(N3584))</f>
        <v>documentary</v>
      </c>
      <c r="S3584" s="10">
        <f>(((J3584/60)/60)/24)+DATE(1970,1,1)+(-5/24)</f>
        <v>42647.238263888888</v>
      </c>
      <c r="T3584" s="10">
        <f>(((I3584/60)/60)/24)+DATE(1970,1,1)+(-5/24)</f>
        <v>42682.27993055556</v>
      </c>
    </row>
    <row r="3585" spans="1:20" ht="43.2" hidden="1" x14ac:dyDescent="0.3">
      <c r="A3585">
        <v>1138</v>
      </c>
      <c r="B3585" s="3" t="s">
        <v>1138</v>
      </c>
      <c r="C3585" s="3" t="s">
        <v>5247</v>
      </c>
      <c r="D3585">
        <v>35000</v>
      </c>
      <c r="E3585">
        <v>125</v>
      </c>
      <c r="F3585" t="s">
        <v>8220</v>
      </c>
      <c r="G3585" t="s">
        <v>8223</v>
      </c>
      <c r="H3585" t="s">
        <v>8245</v>
      </c>
      <c r="I3585">
        <v>1485035131</v>
      </c>
      <c r="J3585">
        <v>1483307131</v>
      </c>
      <c r="K3585" t="b">
        <v>0</v>
      </c>
      <c r="L3585">
        <v>4</v>
      </c>
      <c r="M3585" t="b">
        <v>0</v>
      </c>
      <c r="N3585" t="s">
        <v>8282</v>
      </c>
      <c r="O3585" s="5">
        <f>((E3585/D3585) *100)</f>
        <v>0.35714285714285715</v>
      </c>
      <c r="P3585" s="6">
        <f>IF(L3585 = 0, 0, E3585/L3585)</f>
        <v>31.25</v>
      </c>
      <c r="Q3585" t="str">
        <f>MID(N3585,1,FIND("/",N3585,1)-1)</f>
        <v>games</v>
      </c>
      <c r="R3585" t="str">
        <f>MID(N3585,FIND("/",N3585,1)+1,LEN(N3585))</f>
        <v>mobile games</v>
      </c>
      <c r="S3585" s="10">
        <f>(((J3585/60)/60)/24)+DATE(1970,1,1)+(-5/24)</f>
        <v>42736.698275462964</v>
      </c>
      <c r="T3585" s="10">
        <f>(((I3585/60)/60)/24)+DATE(1970,1,1)+(-5/24)</f>
        <v>42756.698275462964</v>
      </c>
    </row>
    <row r="3586" spans="1:20" ht="43.2" hidden="1" x14ac:dyDescent="0.3">
      <c r="A3586">
        <v>2454</v>
      </c>
      <c r="B3586" s="3" t="s">
        <v>2454</v>
      </c>
      <c r="C3586" s="3" t="s">
        <v>6563</v>
      </c>
      <c r="D3586">
        <v>35000</v>
      </c>
      <c r="E3586">
        <v>35296</v>
      </c>
      <c r="F3586" t="s">
        <v>8218</v>
      </c>
      <c r="G3586" t="s">
        <v>8223</v>
      </c>
      <c r="H3586" t="s">
        <v>8245</v>
      </c>
      <c r="I3586">
        <v>1489207808</v>
      </c>
      <c r="J3586">
        <v>1486183808</v>
      </c>
      <c r="K3586" t="b">
        <v>0</v>
      </c>
      <c r="L3586">
        <v>130</v>
      </c>
      <c r="M3586" t="b">
        <v>1</v>
      </c>
      <c r="N3586" t="s">
        <v>8297</v>
      </c>
      <c r="O3586" s="5">
        <f>((E3586/D3586) *100)</f>
        <v>100.84571428571429</v>
      </c>
      <c r="P3586" s="6">
        <f>IF(L3586 = 0, 0, E3586/L3586)</f>
        <v>271.50769230769231</v>
      </c>
      <c r="Q3586" t="str">
        <f>MID(N3586,1,FIND("/",N3586,1)-1)</f>
        <v>food</v>
      </c>
      <c r="R3586" t="str">
        <f>MID(N3586,FIND("/",N3586,1)+1,LEN(N3586))</f>
        <v>small batch</v>
      </c>
      <c r="S3586" s="10">
        <f>(((J3586/60)/60)/24)+DATE(1970,1,1)+(-5/24)</f>
        <v>42769.99314814814</v>
      </c>
      <c r="T3586" s="10">
        <f>(((I3586/60)/60)/24)+DATE(1970,1,1)+(-5/24)</f>
        <v>42804.99314814814</v>
      </c>
    </row>
    <row r="3587" spans="1:20" ht="43.2" hidden="1" x14ac:dyDescent="0.3">
      <c r="A3587">
        <v>340</v>
      </c>
      <c r="B3587" s="3" t="s">
        <v>340</v>
      </c>
      <c r="C3587" s="3" t="s">
        <v>4449</v>
      </c>
      <c r="D3587">
        <v>35000</v>
      </c>
      <c r="E3587">
        <v>43758</v>
      </c>
      <c r="F3587" t="s">
        <v>8218</v>
      </c>
      <c r="G3587" t="s">
        <v>8223</v>
      </c>
      <c r="H3587" t="s">
        <v>8245</v>
      </c>
      <c r="I3587">
        <v>1489006800</v>
      </c>
      <c r="J3587">
        <v>1486397007</v>
      </c>
      <c r="K3587" t="b">
        <v>1</v>
      </c>
      <c r="L3587">
        <v>299</v>
      </c>
      <c r="M3587" t="b">
        <v>1</v>
      </c>
      <c r="N3587" t="s">
        <v>8268</v>
      </c>
      <c r="O3587" s="5">
        <f>((E3587/D3587) *100)</f>
        <v>125.02285714285715</v>
      </c>
      <c r="P3587" s="6">
        <f>IF(L3587 = 0, 0, E3587/L3587)</f>
        <v>146.34782608695653</v>
      </c>
      <c r="Q3587" t="str">
        <f>MID(N3587,1,FIND("/",N3587,1)-1)</f>
        <v>film &amp; video</v>
      </c>
      <c r="R3587" t="str">
        <f>MID(N3587,FIND("/",N3587,1)+1,LEN(N3587))</f>
        <v>documentary</v>
      </c>
      <c r="S3587" s="10">
        <f>(((J3587/60)/60)/24)+DATE(1970,1,1)+(-5/24)</f>
        <v>42772.460729166669</v>
      </c>
      <c r="T3587" s="10">
        <f>(((I3587/60)/60)/24)+DATE(1970,1,1)+(-5/24)</f>
        <v>42802.666666666664</v>
      </c>
    </row>
    <row r="3588" spans="1:20" ht="43.2" hidden="1" x14ac:dyDescent="0.3">
      <c r="A3588">
        <v>2144</v>
      </c>
      <c r="B3588" s="3" t="s">
        <v>2144</v>
      </c>
      <c r="C3588" s="3" t="s">
        <v>6253</v>
      </c>
      <c r="D3588">
        <v>35500</v>
      </c>
      <c r="E358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8281</v>
      </c>
      <c r="O3588" s="5">
        <f>((E3588/D3588) *100)</f>
        <v>1.7098591549295776</v>
      </c>
      <c r="P3588" s="6">
        <f>IF(L3588 = 0, 0, E3588/L3588)</f>
        <v>25.291666666666668</v>
      </c>
      <c r="Q3588" t="str">
        <f>MID(N3588,1,FIND("/",N3588,1)-1)</f>
        <v>games</v>
      </c>
      <c r="R3588" t="str">
        <f>MID(N3588,FIND("/",N3588,1)+1,LEN(N3588))</f>
        <v>video games</v>
      </c>
      <c r="S3588" s="10">
        <f>(((J3588/60)/60)/24)+DATE(1970,1,1)+(-5/24)</f>
        <v>41499.338425925926</v>
      </c>
      <c r="T3588" s="10">
        <f>(((I3588/60)/60)/24)+DATE(1970,1,1)+(-5/24)</f>
        <v>41531.338425925926</v>
      </c>
    </row>
    <row r="3589" spans="1:20" ht="43.2" hidden="1" x14ac:dyDescent="0.3">
      <c r="A3589">
        <v>241</v>
      </c>
      <c r="B3589" s="3" t="s">
        <v>242</v>
      </c>
      <c r="C3589" s="3" t="s">
        <v>4350</v>
      </c>
      <c r="D3589">
        <v>36400</v>
      </c>
      <c r="E3589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8268</v>
      </c>
      <c r="O3589" s="5">
        <f>((E3589/D3589) *100)</f>
        <v>112.63736263736264</v>
      </c>
      <c r="P3589" s="6">
        <f>IF(L3589 = 0, 0, E3589/L3589)</f>
        <v>109.04255319148936</v>
      </c>
      <c r="Q3589" t="str">
        <f>MID(N3589,1,FIND("/",N3589,1)-1)</f>
        <v>film &amp; video</v>
      </c>
      <c r="R3589" t="str">
        <f>MID(N3589,FIND("/",N3589,1)+1,LEN(N3589))</f>
        <v>documentary</v>
      </c>
      <c r="S3589" s="10">
        <f>(((J3589/60)/60)/24)+DATE(1970,1,1)+(-5/24)</f>
        <v>41949.489629629628</v>
      </c>
      <c r="T3589" s="10">
        <f>(((I3589/60)/60)/24)+DATE(1970,1,1)+(-5/24)</f>
        <v>41994.489629629628</v>
      </c>
    </row>
    <row r="3590" spans="1:20" ht="43.2" hidden="1" x14ac:dyDescent="0.3">
      <c r="A3590">
        <v>2388</v>
      </c>
      <c r="B3590" s="3" t="s">
        <v>2388</v>
      </c>
      <c r="C3590" s="3" t="s">
        <v>6497</v>
      </c>
      <c r="D3590">
        <v>37000</v>
      </c>
      <c r="E3590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8271</v>
      </c>
      <c r="O3590" s="5">
        <f>((E3590/D3590) *100)</f>
        <v>1.2513513513513512</v>
      </c>
      <c r="P3590" s="6">
        <f>IF(L3590 = 0, 0, E3590/L3590)</f>
        <v>57.875</v>
      </c>
      <c r="Q3590" t="str">
        <f>MID(N3590,1,FIND("/",N3590,1)-1)</f>
        <v>technology</v>
      </c>
      <c r="R3590" t="str">
        <f>MID(N3590,FIND("/",N3590,1)+1,LEN(N3590))</f>
        <v>web</v>
      </c>
      <c r="S3590" s="10">
        <f>(((J3590/60)/60)/24)+DATE(1970,1,1)+(-5/24)</f>
        <v>41989.645358796297</v>
      </c>
      <c r="T3590" s="10">
        <f>(((I3590/60)/60)/24)+DATE(1970,1,1)+(-5/24)</f>
        <v>42019.603472222218</v>
      </c>
    </row>
    <row r="3591" spans="1:20" ht="43.2" hidden="1" x14ac:dyDescent="0.3">
      <c r="A3591">
        <v>1459</v>
      </c>
      <c r="B3591" s="3" t="s">
        <v>1459</v>
      </c>
      <c r="C3591" s="3" t="s">
        <v>5568</v>
      </c>
      <c r="D3591">
        <v>37000</v>
      </c>
      <c r="E3591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8286</v>
      </c>
      <c r="O3591" s="5">
        <f>((E3591/D3591) *100)</f>
        <v>0</v>
      </c>
      <c r="P3591" s="6">
        <f>IF(L3591 = 0, 0, E3591/L3591)</f>
        <v>0</v>
      </c>
      <c r="Q3591" t="str">
        <f>MID(N3591,1,FIND("/",N3591,1)-1)</f>
        <v>publishing</v>
      </c>
      <c r="R3591" t="str">
        <f>MID(N3591,FIND("/",N3591,1)+1,LEN(N3591))</f>
        <v>translations</v>
      </c>
      <c r="S3591" s="10">
        <f>(((J3591/60)/60)/24)+DATE(1970,1,1)+(-5/24)</f>
        <v>42311.996481481481</v>
      </c>
      <c r="T3591" s="10">
        <f>(((I3591/60)/60)/24)+DATE(1970,1,1)+(-5/24)</f>
        <v>42340.517361111109</v>
      </c>
    </row>
    <row r="3592" spans="1:20" ht="43.2" hidden="1" x14ac:dyDescent="0.3">
      <c r="A3592">
        <v>1521</v>
      </c>
      <c r="B3592" s="3" t="s">
        <v>1521</v>
      </c>
      <c r="C3592" s="3" t="s">
        <v>5630</v>
      </c>
      <c r="D3592">
        <v>37500</v>
      </c>
      <c r="E3592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8284</v>
      </c>
      <c r="O3592" s="5">
        <f>((E3592/D3592) *100)</f>
        <v>106.81333333333333</v>
      </c>
      <c r="P3592" s="6">
        <f>IF(L3592 = 0, 0, E3592/L3592)</f>
        <v>170.44680851063831</v>
      </c>
      <c r="Q3592" t="str">
        <f>MID(N3592,1,FIND("/",N3592,1)-1)</f>
        <v>photography</v>
      </c>
      <c r="R3592" t="str">
        <f>MID(N3592,FIND("/",N3592,1)+1,LEN(N3592))</f>
        <v>photobooks</v>
      </c>
      <c r="S3592" s="10">
        <f>(((J3592/60)/60)/24)+DATE(1970,1,1)+(-5/24)</f>
        <v>42492.959386574068</v>
      </c>
      <c r="T3592" s="10">
        <f>(((I3592/60)/60)/24)+DATE(1970,1,1)+(-5/24)</f>
        <v>42527.959386574068</v>
      </c>
    </row>
    <row r="3593" spans="1:20" ht="43.2" hidden="1" x14ac:dyDescent="0.3">
      <c r="A3593">
        <v>485</v>
      </c>
      <c r="B3593" s="3" t="s">
        <v>485</v>
      </c>
      <c r="C3593" s="3" t="s">
        <v>4594</v>
      </c>
      <c r="D3593">
        <v>37956</v>
      </c>
      <c r="E3593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8269</v>
      </c>
      <c r="O3593" s="5">
        <f>((E3593/D3593) *100)</f>
        <v>21.906971229845084</v>
      </c>
      <c r="P3593" s="6">
        <f>IF(L3593 = 0, 0, E3593/L3593)</f>
        <v>66.520080000000007</v>
      </c>
      <c r="Q3593" t="str">
        <f>MID(N3593,1,FIND("/",N3593,1)-1)</f>
        <v>film &amp; video</v>
      </c>
      <c r="R3593" t="str">
        <f>MID(N3593,FIND("/",N3593,1)+1,LEN(N3593))</f>
        <v>animation</v>
      </c>
      <c r="S3593" s="10">
        <f>(((J3593/60)/60)/24)+DATE(1970,1,1)+(-5/24)</f>
        <v>41381.297442129624</v>
      </c>
      <c r="T3593" s="10">
        <f>(((I3593/60)/60)/24)+DATE(1970,1,1)+(-5/24)</f>
        <v>41411.297442129624</v>
      </c>
    </row>
    <row r="3594" spans="1:20" ht="43.2" hidden="1" x14ac:dyDescent="0.3">
      <c r="A3594">
        <v>366</v>
      </c>
      <c r="B3594" s="3" t="s">
        <v>366</v>
      </c>
      <c r="C3594" s="3" t="s">
        <v>4475</v>
      </c>
      <c r="D3594">
        <v>38000</v>
      </c>
      <c r="E3594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8268</v>
      </c>
      <c r="O3594" s="5">
        <f>((E3594/D3594) *100)</f>
        <v>101.31578947368421</v>
      </c>
      <c r="P3594" s="6">
        <f>IF(L3594 = 0, 0, E3594/L3594)</f>
        <v>287.31343283582089</v>
      </c>
      <c r="Q3594" t="str">
        <f>MID(N3594,1,FIND("/",N3594,1)-1)</f>
        <v>film &amp; video</v>
      </c>
      <c r="R3594" t="str">
        <f>MID(N3594,FIND("/",N3594,1)+1,LEN(N3594))</f>
        <v>documentary</v>
      </c>
      <c r="S3594" s="10">
        <f>(((J3594/60)/60)/24)+DATE(1970,1,1)+(-5/24)</f>
        <v>41019.584699074068</v>
      </c>
      <c r="T3594" s="10">
        <f>(((I3594/60)/60)/24)+DATE(1970,1,1)+(-5/24)</f>
        <v>41049.584699074068</v>
      </c>
    </row>
    <row r="3595" spans="1:20" ht="57.6" hidden="1" x14ac:dyDescent="0.3">
      <c r="A3595">
        <v>387</v>
      </c>
      <c r="B3595" s="3" t="s">
        <v>387</v>
      </c>
      <c r="C3595" s="3" t="s">
        <v>4496</v>
      </c>
      <c r="D3595">
        <v>38000</v>
      </c>
      <c r="E3595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8268</v>
      </c>
      <c r="O3595" s="5">
        <f>((E3595/D3595) *100)</f>
        <v>213.98947368421051</v>
      </c>
      <c r="P3595" s="6">
        <f>IF(L3595 = 0, 0, E3595/L3595)</f>
        <v>144.69039145907473</v>
      </c>
      <c r="Q3595" t="str">
        <f>MID(N3595,1,FIND("/",N3595,1)-1)</f>
        <v>film &amp; video</v>
      </c>
      <c r="R3595" t="str">
        <f>MID(N3595,FIND("/",N3595,1)+1,LEN(N3595))</f>
        <v>documentary</v>
      </c>
      <c r="S3595" s="10">
        <f>(((J3595/60)/60)/24)+DATE(1970,1,1)+(-5/24)</f>
        <v>42200.468263888884</v>
      </c>
      <c r="T3595" s="10">
        <f>(((I3595/60)/60)/24)+DATE(1970,1,1)+(-5/24)</f>
        <v>42231.041666666664</v>
      </c>
    </row>
    <row r="3596" spans="1:20" ht="43.2" hidden="1" x14ac:dyDescent="0.3">
      <c r="A3596">
        <v>771</v>
      </c>
      <c r="B3596" s="3" t="s">
        <v>771</v>
      </c>
      <c r="C3596" s="3" t="s">
        <v>4880</v>
      </c>
      <c r="D3596">
        <v>38000</v>
      </c>
      <c r="E3596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8274</v>
      </c>
      <c r="O3596" s="5">
        <f>((E3596/D3596) *100)</f>
        <v>2.6315789473684209E-2</v>
      </c>
      <c r="P3596" s="6">
        <f>IF(L3596 = 0, 0, E3596/L3596)</f>
        <v>10</v>
      </c>
      <c r="Q3596" t="str">
        <f>MID(N3596,1,FIND("/",N3596,1)-1)</f>
        <v>publishing</v>
      </c>
      <c r="R3596" t="str">
        <f>MID(N3596,FIND("/",N3596,1)+1,LEN(N3596))</f>
        <v>fiction</v>
      </c>
      <c r="S3596" s="10">
        <f>(((J3596/60)/60)/24)+DATE(1970,1,1)+(-5/24)</f>
        <v>42349.615763888891</v>
      </c>
      <c r="T3596" s="10">
        <f>(((I3596/60)/60)/24)+DATE(1970,1,1)+(-5/24)</f>
        <v>42399.615763888891</v>
      </c>
    </row>
    <row r="3597" spans="1:20" ht="57.6" hidden="1" x14ac:dyDescent="0.3">
      <c r="A3597">
        <v>2857</v>
      </c>
      <c r="B3597" s="3" t="s">
        <v>2856</v>
      </c>
      <c r="C3597" s="3" t="s">
        <v>6966</v>
      </c>
      <c r="D3597">
        <v>38000</v>
      </c>
      <c r="E359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8270</v>
      </c>
      <c r="O3597" s="5">
        <f>((E3597/D3597) *100)</f>
        <v>19.736842105263158</v>
      </c>
      <c r="P3597" s="6">
        <f>IF(L3597 = 0, 0, E3597/L3597)</f>
        <v>500</v>
      </c>
      <c r="Q3597" t="str">
        <f>MID(N3597,1,FIND("/",N3597,1)-1)</f>
        <v>theater</v>
      </c>
      <c r="R3597" t="str">
        <f>MID(N3597,FIND("/",N3597,1)+1,LEN(N3597))</f>
        <v>plays</v>
      </c>
      <c r="S3597" s="10">
        <f>(((J3597/60)/60)/24)+DATE(1970,1,1)+(-5/24)</f>
        <v>42726.711747685178</v>
      </c>
      <c r="T3597" s="10">
        <f>(((I3597/60)/60)/24)+DATE(1970,1,1)+(-5/24)</f>
        <v>42786.541666666664</v>
      </c>
    </row>
    <row r="3598" spans="1:20" ht="43.2" hidden="1" x14ac:dyDescent="0.3">
      <c r="A3598">
        <v>2670</v>
      </c>
      <c r="B3598" s="3" t="s">
        <v>2669</v>
      </c>
      <c r="C3598" s="3" t="s">
        <v>6779</v>
      </c>
      <c r="D3598">
        <v>38888</v>
      </c>
      <c r="E359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8301</v>
      </c>
      <c r="O3598" s="5">
        <f>((E3598/D3598) *100)</f>
        <v>6.4158609339642041</v>
      </c>
      <c r="P3598" s="6">
        <f>IF(L3598 = 0, 0, E3598/L3598)</f>
        <v>41.583333333333336</v>
      </c>
      <c r="Q3598" t="str">
        <f>MID(N3598,1,FIND("/",N3598,1)-1)</f>
        <v>technology</v>
      </c>
      <c r="R3598" t="str">
        <f>MID(N3598,FIND("/",N3598,1)+1,LEN(N3598))</f>
        <v>makerspaces</v>
      </c>
      <c r="S3598" s="10">
        <f>(((J3598/60)/60)/24)+DATE(1970,1,1)+(-5/24)</f>
        <v>41820.812268518515</v>
      </c>
      <c r="T3598" s="10">
        <f>(((I3598/60)/60)/24)+DATE(1970,1,1)+(-5/24)</f>
        <v>41848.812268518515</v>
      </c>
    </row>
    <row r="3599" spans="1:20" ht="43.2" hidden="1" x14ac:dyDescent="0.3">
      <c r="A3599">
        <v>459</v>
      </c>
      <c r="B3599" s="3" t="s">
        <v>459</v>
      </c>
      <c r="C3599" s="3" t="s">
        <v>4568</v>
      </c>
      <c r="D3599">
        <v>39000</v>
      </c>
      <c r="E3599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8269</v>
      </c>
      <c r="O3599" s="5">
        <f>((E3599/D3599) *100)</f>
        <v>6.4102564102564097E-2</v>
      </c>
      <c r="P3599" s="6">
        <f>IF(L3599 = 0, 0, E3599/L3599)</f>
        <v>25</v>
      </c>
      <c r="Q3599" t="str">
        <f>MID(N3599,1,FIND("/",N3599,1)-1)</f>
        <v>film &amp; video</v>
      </c>
      <c r="R3599" t="str">
        <f>MID(N3599,FIND("/",N3599,1)+1,LEN(N3599))</f>
        <v>animation</v>
      </c>
      <c r="S3599" s="10">
        <f>(((J3599/60)/60)/24)+DATE(1970,1,1)+(-5/24)</f>
        <v>40800.432025462964</v>
      </c>
      <c r="T3599" s="10">
        <f>(((I3599/60)/60)/24)+DATE(1970,1,1)+(-5/24)</f>
        <v>40860.473692129628</v>
      </c>
    </row>
    <row r="3600" spans="1:20" ht="43.2" hidden="1" x14ac:dyDescent="0.3">
      <c r="A3600">
        <v>662</v>
      </c>
      <c r="B3600" s="3" t="s">
        <v>662</v>
      </c>
      <c r="C3600" s="3" t="s">
        <v>4771</v>
      </c>
      <c r="D3600">
        <v>39000</v>
      </c>
      <c r="E3600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8272</v>
      </c>
      <c r="O3600" s="5">
        <f>((E3600/D3600) *100)</f>
        <v>0.4</v>
      </c>
      <c r="P3600" s="6">
        <f>IF(L3600 = 0, 0, E3600/L3600)</f>
        <v>39</v>
      </c>
      <c r="Q3600" t="str">
        <f>MID(N3600,1,FIND("/",N3600,1)-1)</f>
        <v>technology</v>
      </c>
      <c r="R3600" t="str">
        <f>MID(N3600,FIND("/",N3600,1)+1,LEN(N3600))</f>
        <v>wearables</v>
      </c>
      <c r="S3600" s="10">
        <f>(((J3600/60)/60)/24)+DATE(1970,1,1)+(-5/24)</f>
        <v>41990.229710648149</v>
      </c>
      <c r="T3600" s="10">
        <f>(((I3600/60)/60)/24)+DATE(1970,1,1)+(-5/24)</f>
        <v>42020.229710648149</v>
      </c>
    </row>
    <row r="3601" spans="1:20" ht="28.8" hidden="1" x14ac:dyDescent="0.3">
      <c r="A3601">
        <v>2763</v>
      </c>
      <c r="B3601" s="3" t="s">
        <v>2762</v>
      </c>
      <c r="C3601" s="3" t="s">
        <v>6872</v>
      </c>
      <c r="D3601">
        <v>39400</v>
      </c>
      <c r="E3601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8303</v>
      </c>
      <c r="O3601" s="5">
        <f>((E3601/D3601) *100)</f>
        <v>0.22842639593908631</v>
      </c>
      <c r="P3601" s="6">
        <f>IF(L3601 = 0, 0, E3601/L3601)</f>
        <v>30</v>
      </c>
      <c r="Q3601" t="str">
        <f>MID(N3601,1,FIND("/",N3601,1)-1)</f>
        <v>publishing</v>
      </c>
      <c r="R3601" t="str">
        <f>MID(N3601,FIND("/",N3601,1)+1,LEN(N3601))</f>
        <v>children's books</v>
      </c>
      <c r="S3601" s="10">
        <f>(((J3601/60)/60)/24)+DATE(1970,1,1)+(-5/24)</f>
        <v>41373.371342592589</v>
      </c>
      <c r="T3601" s="10">
        <f>(((I3601/60)/60)/24)+DATE(1970,1,1)+(-5/24)</f>
        <v>41418.371342592589</v>
      </c>
    </row>
    <row r="3602" spans="1:20" ht="43.2" hidden="1" x14ac:dyDescent="0.3">
      <c r="A3602">
        <v>284</v>
      </c>
      <c r="B3602" s="3" t="s">
        <v>284</v>
      </c>
      <c r="C3602" s="3" t="s">
        <v>4393</v>
      </c>
      <c r="D3602">
        <v>40000</v>
      </c>
      <c r="E3602">
        <v>41850.46</v>
      </c>
      <c r="F3602" t="s">
        <v>8218</v>
      </c>
      <c r="G3602" t="s">
        <v>8223</v>
      </c>
      <c r="H3602" t="s">
        <v>8245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8268</v>
      </c>
      <c r="O3602" s="5">
        <f>((E3602/D3602) *100)</f>
        <v>104.62615</v>
      </c>
      <c r="P3602" s="6">
        <f>IF(L3602 = 0, 0, E3602/L3602)</f>
        <v>55.066394736842106</v>
      </c>
      <c r="Q3602" t="str">
        <f>MID(N3602,1,FIND("/",N3602,1)-1)</f>
        <v>film &amp; video</v>
      </c>
      <c r="R3602" t="str">
        <f>MID(N3602,FIND("/",N3602,1)+1,LEN(N3602))</f>
        <v>documentary</v>
      </c>
      <c r="S3602" s="10">
        <f>(((J3602/60)/60)/24)+DATE(1970,1,1)+(-5/24)</f>
        <v>40904.529861111107</v>
      </c>
      <c r="T3602" s="10">
        <f>(((I3602/60)/60)/24)+DATE(1970,1,1)+(-5/24)</f>
        <v>40929.529861111107</v>
      </c>
    </row>
    <row r="3603" spans="1:20" ht="28.8" hidden="1" x14ac:dyDescent="0.3">
      <c r="A3603">
        <v>1467</v>
      </c>
      <c r="B3603" s="3" t="s">
        <v>1467</v>
      </c>
      <c r="C3603" s="3" t="s">
        <v>5576</v>
      </c>
      <c r="D3603">
        <v>40000</v>
      </c>
      <c r="E3603">
        <v>46032</v>
      </c>
      <c r="F3603" t="s">
        <v>8218</v>
      </c>
      <c r="G3603" t="s">
        <v>8223</v>
      </c>
      <c r="H3603" t="s">
        <v>8245</v>
      </c>
      <c r="I3603">
        <v>1332699285</v>
      </c>
      <c r="J3603">
        <v>1327518885</v>
      </c>
      <c r="K3603" t="b">
        <v>1</v>
      </c>
      <c r="L3603">
        <v>600</v>
      </c>
      <c r="M3603" t="b">
        <v>1</v>
      </c>
      <c r="N3603" t="s">
        <v>8287</v>
      </c>
      <c r="O3603" s="5">
        <f>((E3603/D3603) *100)</f>
        <v>115.08</v>
      </c>
      <c r="P3603" s="6">
        <f>IF(L3603 = 0, 0, E3603/L3603)</f>
        <v>76.72</v>
      </c>
      <c r="Q3603" t="str">
        <f>MID(N3603,1,FIND("/",N3603,1)-1)</f>
        <v>publishing</v>
      </c>
      <c r="R3603" t="str">
        <f>MID(N3603,FIND("/",N3603,1)+1,LEN(N3603))</f>
        <v>radio &amp; podcasts</v>
      </c>
      <c r="S3603" s="10">
        <f>(((J3603/60)/60)/24)+DATE(1970,1,1)+(-5/24)</f>
        <v>40933.593576388885</v>
      </c>
      <c r="T3603" s="10">
        <f>(((I3603/60)/60)/24)+DATE(1970,1,1)+(-5/24)</f>
        <v>40993.55190972222</v>
      </c>
    </row>
    <row r="3604" spans="1:20" ht="43.2" hidden="1" x14ac:dyDescent="0.3">
      <c r="A3604">
        <v>480</v>
      </c>
      <c r="B3604" s="3" t="s">
        <v>480</v>
      </c>
      <c r="C3604" s="3" t="s">
        <v>4589</v>
      </c>
      <c r="D3604">
        <v>40000</v>
      </c>
      <c r="E3604">
        <v>7764</v>
      </c>
      <c r="F3604" t="s">
        <v>8220</v>
      </c>
      <c r="G3604" t="s">
        <v>8223</v>
      </c>
      <c r="H3604" t="s">
        <v>8245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8269</v>
      </c>
      <c r="O3604" s="5">
        <f>((E3604/D3604) *100)</f>
        <v>19.41</v>
      </c>
      <c r="P3604" s="6">
        <f>IF(L3604 = 0, 0, E3604/L3604)</f>
        <v>55.457142857142856</v>
      </c>
      <c r="Q3604" t="str">
        <f>MID(N3604,1,FIND("/",N3604,1)-1)</f>
        <v>film &amp; video</v>
      </c>
      <c r="R3604" t="str">
        <f>MID(N3604,FIND("/",N3604,1)+1,LEN(N3604))</f>
        <v>animation</v>
      </c>
      <c r="S3604" s="10">
        <f>(((J3604/60)/60)/24)+DATE(1970,1,1)+(-5/24)</f>
        <v>41465.291840277772</v>
      </c>
      <c r="T3604" s="10">
        <f>(((I3604/60)/60)/24)+DATE(1970,1,1)+(-5/24)</f>
        <v>41495.291840277772</v>
      </c>
    </row>
    <row r="3605" spans="1:20" ht="43.2" hidden="1" x14ac:dyDescent="0.3">
      <c r="A3605">
        <v>2065</v>
      </c>
      <c r="B3605" s="3" t="s">
        <v>2065</v>
      </c>
      <c r="C3605" s="3" t="s">
        <v>6174</v>
      </c>
      <c r="D3605">
        <v>40000</v>
      </c>
      <c r="E3605">
        <v>79686.05</v>
      </c>
      <c r="F3605" t="s">
        <v>8218</v>
      </c>
      <c r="G3605" t="s">
        <v>8224</v>
      </c>
      <c r="H3605" t="s">
        <v>8246</v>
      </c>
      <c r="I3605">
        <v>1387958429</v>
      </c>
      <c r="J3605">
        <v>1385366429</v>
      </c>
      <c r="K3605" t="b">
        <v>0</v>
      </c>
      <c r="L3605">
        <v>1556</v>
      </c>
      <c r="M3605" t="b">
        <v>1</v>
      </c>
      <c r="N3605" t="s">
        <v>8294</v>
      </c>
      <c r="O3605" s="5">
        <f>((E3605/D3605) *100)</f>
        <v>199.215125</v>
      </c>
      <c r="P3605" s="6">
        <f>IF(L3605 = 0, 0, E3605/L3605)</f>
        <v>51.212114395886893</v>
      </c>
      <c r="Q3605" t="str">
        <f>MID(N3605,1,FIND("/",N3605,1)-1)</f>
        <v>technology</v>
      </c>
      <c r="R3605" t="str">
        <f>MID(N3605,FIND("/",N3605,1)+1,LEN(N3605))</f>
        <v>hardware</v>
      </c>
      <c r="S3605" s="10">
        <f>(((J3605/60)/60)/24)+DATE(1970,1,1)+(-5/24)</f>
        <v>41603.125335648147</v>
      </c>
      <c r="T3605" s="10">
        <f>(((I3605/60)/60)/24)+DATE(1970,1,1)+(-5/24)</f>
        <v>41633.125335648147</v>
      </c>
    </row>
    <row r="3606" spans="1:20" ht="43.2" hidden="1" x14ac:dyDescent="0.3">
      <c r="A3606">
        <v>1944</v>
      </c>
      <c r="B3606" s="3" t="s">
        <v>1944</v>
      </c>
      <c r="C3606" s="3" t="s">
        <v>6053</v>
      </c>
      <c r="D3606">
        <v>40000</v>
      </c>
      <c r="E3606">
        <v>315222.2</v>
      </c>
      <c r="F3606" t="s">
        <v>8218</v>
      </c>
      <c r="G3606" t="s">
        <v>8223</v>
      </c>
      <c r="H3606" t="s">
        <v>8245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8294</v>
      </c>
      <c r="O3606" s="5">
        <f>((E3606/D3606) *100)</f>
        <v>788.05550000000005</v>
      </c>
      <c r="P3606" s="6">
        <f>IF(L3606 = 0, 0, E3606/L3606)</f>
        <v>176.200223588597</v>
      </c>
      <c r="Q3606" t="str">
        <f>MID(N3606,1,FIND("/",N3606,1)-1)</f>
        <v>technology</v>
      </c>
      <c r="R3606" t="str">
        <f>MID(N3606,FIND("/",N3606,1)+1,LEN(N3606))</f>
        <v>hardware</v>
      </c>
      <c r="S3606" s="10">
        <f>(((J3606/60)/60)/24)+DATE(1970,1,1)+(-5/24)</f>
        <v>41730.376041666663</v>
      </c>
      <c r="T3606" s="10">
        <f>(((I3606/60)/60)/24)+DATE(1970,1,1)+(-5/24)</f>
        <v>41760.376041666663</v>
      </c>
    </row>
    <row r="3607" spans="1:20" ht="43.2" hidden="1" x14ac:dyDescent="0.3">
      <c r="A3607">
        <v>2564</v>
      </c>
      <c r="B3607" s="3" t="s">
        <v>2563</v>
      </c>
      <c r="C3607" s="3" t="s">
        <v>6673</v>
      </c>
      <c r="D3607">
        <v>40000</v>
      </c>
      <c r="E3607">
        <v>0</v>
      </c>
      <c r="F3607" t="s">
        <v>8219</v>
      </c>
      <c r="G3607" t="s">
        <v>8228</v>
      </c>
      <c r="H3607" t="s">
        <v>8250</v>
      </c>
      <c r="I3607">
        <v>1406854699</v>
      </c>
      <c r="J3607">
        <v>1404262699</v>
      </c>
      <c r="K3607" t="b">
        <v>0</v>
      </c>
      <c r="L3607">
        <v>0</v>
      </c>
      <c r="M3607" t="b">
        <v>0</v>
      </c>
      <c r="N3607" t="s">
        <v>8283</v>
      </c>
      <c r="O3607" s="5">
        <f>((E3607/D3607) *100)</f>
        <v>0</v>
      </c>
      <c r="P3607" s="6">
        <f>IF(L3607 = 0, 0, E3607/L3607)</f>
        <v>0</v>
      </c>
      <c r="Q3607" t="str">
        <f>MID(N3607,1,FIND("/",N3607,1)-1)</f>
        <v>food</v>
      </c>
      <c r="R3607" t="str">
        <f>MID(N3607,FIND("/",N3607,1)+1,LEN(N3607))</f>
        <v>food trucks</v>
      </c>
      <c r="S3607" s="10">
        <f>(((J3607/60)/60)/24)+DATE(1970,1,1)+(-5/24)</f>
        <v>41821.83216435185</v>
      </c>
      <c r="T3607" s="10">
        <f>(((I3607/60)/60)/24)+DATE(1970,1,1)+(-5/24)</f>
        <v>41851.83216435185</v>
      </c>
    </row>
    <row r="3608" spans="1:20" ht="43.2" hidden="1" x14ac:dyDescent="0.3">
      <c r="A3608">
        <v>708</v>
      </c>
      <c r="B3608" s="3" t="s">
        <v>708</v>
      </c>
      <c r="C3608" s="3" t="s">
        <v>4817</v>
      </c>
      <c r="D3608">
        <v>40000</v>
      </c>
      <c r="E3608">
        <v>8837</v>
      </c>
      <c r="F3608" t="s">
        <v>8220</v>
      </c>
      <c r="G3608" t="s">
        <v>8224</v>
      </c>
      <c r="H3608" t="s">
        <v>8246</v>
      </c>
      <c r="I3608">
        <v>1410616600</v>
      </c>
      <c r="J3608">
        <v>1405432600</v>
      </c>
      <c r="K3608" t="b">
        <v>0</v>
      </c>
      <c r="L3608">
        <v>369</v>
      </c>
      <c r="M3608" t="b">
        <v>0</v>
      </c>
      <c r="N3608" t="s">
        <v>8272</v>
      </c>
      <c r="O3608" s="5">
        <f>((E3608/D3608) *100)</f>
        <v>22.092500000000001</v>
      </c>
      <c r="P3608" s="6">
        <f>IF(L3608 = 0, 0, E3608/L3608)</f>
        <v>23.948509485094849</v>
      </c>
      <c r="Q3608" t="str">
        <f>MID(N3608,1,FIND("/",N3608,1)-1)</f>
        <v>technology</v>
      </c>
      <c r="R3608" t="str">
        <f>MID(N3608,FIND("/",N3608,1)+1,LEN(N3608))</f>
        <v>wearables</v>
      </c>
      <c r="S3608" s="10">
        <f>(((J3608/60)/60)/24)+DATE(1970,1,1)+(-5/24)</f>
        <v>41835.372685185182</v>
      </c>
      <c r="T3608" s="10">
        <f>(((I3608/60)/60)/24)+DATE(1970,1,1)+(-5/24)</f>
        <v>41895.372685185182</v>
      </c>
    </row>
    <row r="3609" spans="1:20" ht="43.2" hidden="1" x14ac:dyDescent="0.3">
      <c r="A3609">
        <v>422</v>
      </c>
      <c r="B3609" s="3" t="s">
        <v>422</v>
      </c>
      <c r="C3609" s="3" t="s">
        <v>4531</v>
      </c>
      <c r="D3609">
        <v>40000</v>
      </c>
      <c r="E3609">
        <v>430</v>
      </c>
      <c r="F3609" t="s">
        <v>8220</v>
      </c>
      <c r="G3609" t="s">
        <v>8223</v>
      </c>
      <c r="H3609" t="s">
        <v>8245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8269</v>
      </c>
      <c r="O3609" s="5">
        <f>((E3609/D3609) *100)</f>
        <v>1.075</v>
      </c>
      <c r="P3609" s="6">
        <f>IF(L3609 = 0, 0, E3609/L3609)</f>
        <v>35.833333333333336</v>
      </c>
      <c r="Q3609" t="str">
        <f>MID(N3609,1,FIND("/",N3609,1)-1)</f>
        <v>film &amp; video</v>
      </c>
      <c r="R3609" t="str">
        <f>MID(N3609,FIND("/",N3609,1)+1,LEN(N3609))</f>
        <v>animation</v>
      </c>
      <c r="S3609" s="10">
        <f>(((J3609/60)/60)/24)+DATE(1970,1,1)+(-5/24)</f>
        <v>41863.052048611105</v>
      </c>
      <c r="T3609" s="10">
        <f>(((I3609/60)/60)/24)+DATE(1970,1,1)+(-5/24)</f>
        <v>41893.052048611105</v>
      </c>
    </row>
    <row r="3610" spans="1:20" ht="28.8" hidden="1" x14ac:dyDescent="0.3">
      <c r="A3610">
        <v>3648</v>
      </c>
      <c r="B3610" s="3" t="s">
        <v>3645</v>
      </c>
      <c r="C3610" s="3" t="s">
        <v>7757</v>
      </c>
      <c r="D3610">
        <v>40000</v>
      </c>
      <c r="E3610">
        <v>40153</v>
      </c>
      <c r="F3610" t="s">
        <v>8218</v>
      </c>
      <c r="G3610" t="s">
        <v>8223</v>
      </c>
      <c r="H3610" t="s">
        <v>8245</v>
      </c>
      <c r="I3610">
        <v>1412492445</v>
      </c>
      <c r="J3610">
        <v>1409900445</v>
      </c>
      <c r="K3610" t="b">
        <v>0</v>
      </c>
      <c r="L3610">
        <v>73</v>
      </c>
      <c r="M3610" t="b">
        <v>1</v>
      </c>
      <c r="N3610" t="s">
        <v>8270</v>
      </c>
      <c r="O3610" s="5">
        <f>((E3610/D3610) *100)</f>
        <v>100.38249999999999</v>
      </c>
      <c r="P3610" s="6">
        <f>IF(L3610 = 0, 0, E3610/L3610)</f>
        <v>550.04109589041093</v>
      </c>
      <c r="Q3610" t="str">
        <f>MID(N3610,1,FIND("/",N3610,1)-1)</f>
        <v>theater</v>
      </c>
      <c r="R3610" t="str">
        <f>MID(N3610,FIND("/",N3610,1)+1,LEN(N3610))</f>
        <v>plays</v>
      </c>
      <c r="S3610" s="10">
        <f>(((J3610/60)/60)/24)+DATE(1970,1,1)+(-5/24)</f>
        <v>41887.083854166667</v>
      </c>
      <c r="T3610" s="10">
        <f>(((I3610/60)/60)/24)+DATE(1970,1,1)+(-5/24)</f>
        <v>41917.083854166667</v>
      </c>
    </row>
    <row r="3611" spans="1:20" ht="43.2" hidden="1" x14ac:dyDescent="0.3">
      <c r="A3611">
        <v>2673</v>
      </c>
      <c r="B3611" s="3" t="s">
        <v>2672</v>
      </c>
      <c r="C3611" s="3" t="s">
        <v>6782</v>
      </c>
      <c r="D3611">
        <v>40000</v>
      </c>
      <c r="E3611">
        <v>11032</v>
      </c>
      <c r="F3611" t="s">
        <v>8220</v>
      </c>
      <c r="G3611" t="s">
        <v>8223</v>
      </c>
      <c r="H3611" t="s">
        <v>8245</v>
      </c>
      <c r="I3611">
        <v>1414622700</v>
      </c>
      <c r="J3611">
        <v>1412081999</v>
      </c>
      <c r="K3611" t="b">
        <v>1</v>
      </c>
      <c r="L3611">
        <v>66</v>
      </c>
      <c r="M3611" t="b">
        <v>0</v>
      </c>
      <c r="N3611" t="s">
        <v>8301</v>
      </c>
      <c r="O3611" s="5">
        <f>((E3611/D3611) *100)</f>
        <v>27.58</v>
      </c>
      <c r="P3611" s="6">
        <f>IF(L3611 = 0, 0, E3611/L3611)</f>
        <v>167.15151515151516</v>
      </c>
      <c r="Q3611" t="str">
        <f>MID(N3611,1,FIND("/",N3611,1)-1)</f>
        <v>technology</v>
      </c>
      <c r="R3611" t="str">
        <f>MID(N3611,FIND("/",N3611,1)+1,LEN(N3611))</f>
        <v>makerspaces</v>
      </c>
      <c r="S3611" s="10">
        <f>(((J3611/60)/60)/24)+DATE(1970,1,1)+(-5/24)</f>
        <v>41912.333321759259</v>
      </c>
      <c r="T3611" s="10">
        <f>(((I3611/60)/60)/24)+DATE(1970,1,1)+(-5/24)</f>
        <v>41941.739583333328</v>
      </c>
    </row>
    <row r="3612" spans="1:20" ht="57.6" hidden="1" x14ac:dyDescent="0.3">
      <c r="A3612">
        <v>3004</v>
      </c>
      <c r="B3612" s="3" t="s">
        <v>3003</v>
      </c>
      <c r="C3612" s="3" t="s">
        <v>7113</v>
      </c>
      <c r="D3612">
        <v>40000</v>
      </c>
      <c r="E3612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8302</v>
      </c>
      <c r="O3612" s="5">
        <f>((E3612/D3612) *100)</f>
        <v>112.815</v>
      </c>
      <c r="P3612" s="6">
        <f>IF(L3612 = 0, 0, E3612/L3612)</f>
        <v>162.90974729241879</v>
      </c>
      <c r="Q3612" t="str">
        <f>MID(N3612,1,FIND("/",N3612,1)-1)</f>
        <v>theater</v>
      </c>
      <c r="R3612" t="str">
        <f>MID(N3612,FIND("/",N3612,1)+1,LEN(N3612))</f>
        <v>spaces</v>
      </c>
      <c r="S3612" s="10">
        <f>(((J3612/60)/60)/24)+DATE(1970,1,1)+(-5/24)</f>
        <v>41928.672731481478</v>
      </c>
      <c r="T3612" s="10">
        <f>(((I3612/60)/60)/24)+DATE(1970,1,1)+(-5/24)</f>
        <v>41958.714398148142</v>
      </c>
    </row>
    <row r="3613" spans="1:20" ht="43.2" hidden="1" x14ac:dyDescent="0.3">
      <c r="A3613">
        <v>1318</v>
      </c>
      <c r="B3613" s="3" t="s">
        <v>1318</v>
      </c>
      <c r="C3613" s="3" t="s">
        <v>5427</v>
      </c>
      <c r="D3613">
        <v>40000</v>
      </c>
      <c r="E3613">
        <v>6130</v>
      </c>
      <c r="F3613" t="s">
        <v>8219</v>
      </c>
      <c r="G3613" t="s">
        <v>8223</v>
      </c>
      <c r="H3613" t="s">
        <v>8245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8272</v>
      </c>
      <c r="O3613" s="5">
        <f>((E3613/D3613) *100)</f>
        <v>15.324999999999999</v>
      </c>
      <c r="P3613" s="6">
        <f>IF(L3613 = 0, 0, E3613/L3613)</f>
        <v>45.407407407407405</v>
      </c>
      <c r="Q3613" t="str">
        <f>MID(N3613,1,FIND("/",N3613,1)-1)</f>
        <v>technology</v>
      </c>
      <c r="R3613" t="str">
        <f>MID(N3613,FIND("/",N3613,1)+1,LEN(N3613))</f>
        <v>wearables</v>
      </c>
      <c r="S3613" s="10">
        <f>(((J3613/60)/60)/24)+DATE(1970,1,1)+(-5/24)</f>
        <v>41984.835324074076</v>
      </c>
      <c r="T3613" s="10">
        <f>(((I3613/60)/60)/24)+DATE(1970,1,1)+(-5/24)</f>
        <v>42014.835324074076</v>
      </c>
    </row>
    <row r="3614" spans="1:20" ht="43.2" hidden="1" x14ac:dyDescent="0.3">
      <c r="A3614">
        <v>1769</v>
      </c>
      <c r="B3614" s="3" t="s">
        <v>1769</v>
      </c>
      <c r="C3614" s="3" t="s">
        <v>5878</v>
      </c>
      <c r="D3614">
        <v>40000</v>
      </c>
      <c r="E3614">
        <v>1081</v>
      </c>
      <c r="F3614" t="s">
        <v>8220</v>
      </c>
      <c r="G3614" t="s">
        <v>8223</v>
      </c>
      <c r="H3614" t="s">
        <v>8245</v>
      </c>
      <c r="I3614">
        <v>1421177959</v>
      </c>
      <c r="J3614">
        <v>1418585959</v>
      </c>
      <c r="K3614" t="b">
        <v>1</v>
      </c>
      <c r="L3614">
        <v>22</v>
      </c>
      <c r="M3614" t="b">
        <v>0</v>
      </c>
      <c r="N3614" t="s">
        <v>8284</v>
      </c>
      <c r="O3614" s="5">
        <f>((E3614/D3614) *100)</f>
        <v>2.7025000000000001</v>
      </c>
      <c r="P3614" s="6">
        <f>IF(L3614 = 0, 0, E3614/L3614)</f>
        <v>49.136363636363633</v>
      </c>
      <c r="Q3614" t="str">
        <f>MID(N3614,1,FIND("/",N3614,1)-1)</f>
        <v>photography</v>
      </c>
      <c r="R3614" t="str">
        <f>MID(N3614,FIND("/",N3614,1)+1,LEN(N3614))</f>
        <v>photobooks</v>
      </c>
      <c r="S3614" s="10">
        <f>(((J3614/60)/60)/24)+DATE(1970,1,1)+(-5/24)</f>
        <v>41987.610636574071</v>
      </c>
      <c r="T3614" s="10">
        <f>(((I3614/60)/60)/24)+DATE(1970,1,1)+(-5/24)</f>
        <v>42017.610636574071</v>
      </c>
    </row>
    <row r="3615" spans="1:20" ht="28.8" hidden="1" x14ac:dyDescent="0.3">
      <c r="A3615">
        <v>3691</v>
      </c>
      <c r="B3615" s="3" t="s">
        <v>3687</v>
      </c>
      <c r="C3615" s="3" t="s">
        <v>7800</v>
      </c>
      <c r="D3615">
        <v>40000</v>
      </c>
      <c r="E3615">
        <v>51184</v>
      </c>
      <c r="F3615" t="s">
        <v>8218</v>
      </c>
      <c r="G3615" t="s">
        <v>8223</v>
      </c>
      <c r="H3615" t="s">
        <v>8245</v>
      </c>
      <c r="I3615">
        <v>1425272340</v>
      </c>
      <c r="J3615">
        <v>1421426929</v>
      </c>
      <c r="K3615" t="b">
        <v>0</v>
      </c>
      <c r="L3615">
        <v>274</v>
      </c>
      <c r="M3615" t="b">
        <v>1</v>
      </c>
      <c r="N3615" t="s">
        <v>8270</v>
      </c>
      <c r="O3615" s="5">
        <f>((E3615/D3615) *100)</f>
        <v>127.96000000000001</v>
      </c>
      <c r="P3615" s="6">
        <f>IF(L3615 = 0, 0, E3615/L3615)</f>
        <v>186.80291970802921</v>
      </c>
      <c r="Q3615" t="str">
        <f>MID(N3615,1,FIND("/",N3615,1)-1)</f>
        <v>theater</v>
      </c>
      <c r="R3615" t="str">
        <f>MID(N3615,FIND("/",N3615,1)+1,LEN(N3615))</f>
        <v>plays</v>
      </c>
      <c r="S3615" s="10">
        <f>(((J3615/60)/60)/24)+DATE(1970,1,1)+(-5/24)</f>
        <v>42020.492233796293</v>
      </c>
      <c r="T3615" s="10">
        <f>(((I3615/60)/60)/24)+DATE(1970,1,1)+(-5/24)</f>
        <v>42064.999305555553</v>
      </c>
    </row>
    <row r="3616" spans="1:20" ht="57.6" hidden="1" x14ac:dyDescent="0.3">
      <c r="A3616">
        <v>2679</v>
      </c>
      <c r="B3616" s="3" t="s">
        <v>2678</v>
      </c>
      <c r="C3616" s="3" t="s">
        <v>6788</v>
      </c>
      <c r="D3616">
        <v>40000</v>
      </c>
      <c r="E3616">
        <v>132</v>
      </c>
      <c r="F3616" t="s">
        <v>8220</v>
      </c>
      <c r="G3616" t="s">
        <v>8223</v>
      </c>
      <c r="H3616" t="s">
        <v>8245</v>
      </c>
      <c r="I3616">
        <v>1425081694</v>
      </c>
      <c r="J3616">
        <v>1422489694</v>
      </c>
      <c r="K3616" t="b">
        <v>0</v>
      </c>
      <c r="L3616">
        <v>3</v>
      </c>
      <c r="M3616" t="b">
        <v>0</v>
      </c>
      <c r="N3616" t="s">
        <v>8301</v>
      </c>
      <c r="O3616" s="5">
        <f>((E3616/D3616) *100)</f>
        <v>0.33</v>
      </c>
      <c r="P3616" s="6">
        <f>IF(L3616 = 0, 0, E3616/L3616)</f>
        <v>44</v>
      </c>
      <c r="Q3616" t="str">
        <f>MID(N3616,1,FIND("/",N3616,1)-1)</f>
        <v>technology</v>
      </c>
      <c r="R3616" t="str">
        <f>MID(N3616,FIND("/",N3616,1)+1,LEN(N3616))</f>
        <v>makerspaces</v>
      </c>
      <c r="S3616" s="10">
        <f>(((J3616/60)/60)/24)+DATE(1970,1,1)+(-5/24)</f>
        <v>42032.792754629627</v>
      </c>
      <c r="T3616" s="10">
        <f>(((I3616/60)/60)/24)+DATE(1970,1,1)+(-5/24)</f>
        <v>42062.792754629627</v>
      </c>
    </row>
    <row r="3617" spans="1:20" ht="43.2" hidden="1" x14ac:dyDescent="0.3">
      <c r="A3617">
        <v>1058</v>
      </c>
      <c r="B3617" s="3" t="s">
        <v>1058</v>
      </c>
      <c r="C3617" s="3" t="s">
        <v>5167</v>
      </c>
      <c r="D3617">
        <v>40000</v>
      </c>
      <c r="E3617">
        <v>0</v>
      </c>
      <c r="F3617" t="s">
        <v>8219</v>
      </c>
      <c r="G3617" t="s">
        <v>8223</v>
      </c>
      <c r="H3617" t="s">
        <v>8245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8280</v>
      </c>
      <c r="O3617" s="5">
        <f>((E3617/D3617) *100)</f>
        <v>0</v>
      </c>
      <c r="P3617" s="6">
        <f>IF(L3617 = 0, 0, E3617/L3617)</f>
        <v>0</v>
      </c>
      <c r="Q3617" t="str">
        <f>MID(N3617,1,FIND("/",N3617,1)-1)</f>
        <v>journalism</v>
      </c>
      <c r="R3617" t="str">
        <f>MID(N3617,FIND("/",N3617,1)+1,LEN(N3617))</f>
        <v>audio</v>
      </c>
      <c r="S3617" s="10">
        <f>(((J3617/60)/60)/24)+DATE(1970,1,1)+(-5/24)</f>
        <v>42047.692627314813</v>
      </c>
      <c r="T3617" s="10">
        <f>(((I3617/60)/60)/24)+DATE(1970,1,1)+(-5/24)</f>
        <v>42088.791666666664</v>
      </c>
    </row>
    <row r="3618" spans="1:20" ht="43.2" hidden="1" x14ac:dyDescent="0.3">
      <c r="A3618">
        <v>3027</v>
      </c>
      <c r="B3618" s="3" t="s">
        <v>3026</v>
      </c>
      <c r="C3618" s="3" t="s">
        <v>7136</v>
      </c>
      <c r="D3618">
        <v>40000</v>
      </c>
      <c r="E3618">
        <v>52576</v>
      </c>
      <c r="F3618" t="s">
        <v>8218</v>
      </c>
      <c r="G3618" t="s">
        <v>8223</v>
      </c>
      <c r="H3618" t="s">
        <v>8245</v>
      </c>
      <c r="I3618">
        <v>1426866851</v>
      </c>
      <c r="J3618">
        <v>1424278451</v>
      </c>
      <c r="K3618" t="b">
        <v>0</v>
      </c>
      <c r="L3618">
        <v>320</v>
      </c>
      <c r="M3618" t="b">
        <v>1</v>
      </c>
      <c r="N3618" t="s">
        <v>8302</v>
      </c>
      <c r="O3618" s="5">
        <f>((E3618/D3618) *100)</f>
        <v>131.44</v>
      </c>
      <c r="P3618" s="6">
        <f>IF(L3618 = 0, 0, E3618/L3618)</f>
        <v>164.3</v>
      </c>
      <c r="Q3618" t="str">
        <f>MID(N3618,1,FIND("/",N3618,1)-1)</f>
        <v>theater</v>
      </c>
      <c r="R3618" t="str">
        <f>MID(N3618,FIND("/",N3618,1)+1,LEN(N3618))</f>
        <v>spaces</v>
      </c>
      <c r="S3618" s="10">
        <f>(((J3618/60)/60)/24)+DATE(1970,1,1)+(-5/24)</f>
        <v>42053.49596064815</v>
      </c>
      <c r="T3618" s="10">
        <f>(((I3618/60)/60)/24)+DATE(1970,1,1)+(-5/24)</f>
        <v>42083.454293981478</v>
      </c>
    </row>
    <row r="3619" spans="1:20" ht="43.2" hidden="1" x14ac:dyDescent="0.3">
      <c r="A3619">
        <v>2368</v>
      </c>
      <c r="B3619" s="3" t="s">
        <v>2368</v>
      </c>
      <c r="C3619" s="3" t="s">
        <v>6477</v>
      </c>
      <c r="D3619">
        <v>40000</v>
      </c>
      <c r="E3619">
        <v>100</v>
      </c>
      <c r="F3619" t="s">
        <v>8219</v>
      </c>
      <c r="G3619" t="s">
        <v>8223</v>
      </c>
      <c r="H3619" t="s">
        <v>8245</v>
      </c>
      <c r="I3619">
        <v>1429028365</v>
      </c>
      <c r="J3619">
        <v>1425143965</v>
      </c>
      <c r="K3619" t="b">
        <v>0</v>
      </c>
      <c r="L3619">
        <v>2</v>
      </c>
      <c r="M3619" t="b">
        <v>0</v>
      </c>
      <c r="N3619" t="s">
        <v>8271</v>
      </c>
      <c r="O3619" s="5">
        <f>((E3619/D3619) *100)</f>
        <v>0.25</v>
      </c>
      <c r="P3619" s="6">
        <f>IF(L3619 = 0, 0, E3619/L3619)</f>
        <v>50</v>
      </c>
      <c r="Q3619" t="str">
        <f>MID(N3619,1,FIND("/",N3619,1)-1)</f>
        <v>technology</v>
      </c>
      <c r="R3619" t="str">
        <f>MID(N3619,FIND("/",N3619,1)+1,LEN(N3619))</f>
        <v>web</v>
      </c>
      <c r="S3619" s="10">
        <f>(((J3619/60)/60)/24)+DATE(1970,1,1)+(-5/24)</f>
        <v>42063.513483796291</v>
      </c>
      <c r="T3619" s="10">
        <f>(((I3619/60)/60)/24)+DATE(1970,1,1)+(-5/24)</f>
        <v>42108.471817129634</v>
      </c>
    </row>
    <row r="3620" spans="1:20" ht="43.2" hidden="1" x14ac:dyDescent="0.3">
      <c r="A3620">
        <v>1783</v>
      </c>
      <c r="B3620" s="3" t="s">
        <v>1783</v>
      </c>
      <c r="C3620" s="3" t="s">
        <v>5892</v>
      </c>
      <c r="D3620">
        <v>40000</v>
      </c>
      <c r="E3620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8284</v>
      </c>
      <c r="O3620" s="5">
        <f>((E3620/D3620) *100)</f>
        <v>23.692499999999999</v>
      </c>
      <c r="P3620" s="6">
        <f>IF(L3620 = 0, 0, E3620/L3620)</f>
        <v>51.227027027027027</v>
      </c>
      <c r="Q3620" t="str">
        <f>MID(N3620,1,FIND("/",N3620,1)-1)</f>
        <v>photography</v>
      </c>
      <c r="R3620" t="str">
        <f>MID(N3620,FIND("/",N3620,1)+1,LEN(N3620))</f>
        <v>photobooks</v>
      </c>
      <c r="S3620" s="10">
        <f>(((J3620/60)/60)/24)+DATE(1970,1,1)+(-5/24)</f>
        <v>42115.741643518515</v>
      </c>
      <c r="T3620" s="10">
        <f>(((I3620/60)/60)/24)+DATE(1970,1,1)+(-5/24)</f>
        <v>42145.741643518515</v>
      </c>
    </row>
    <row r="3621" spans="1:20" ht="43.2" hidden="1" x14ac:dyDescent="0.3">
      <c r="A3621">
        <v>3107</v>
      </c>
      <c r="B3621" s="3" t="s">
        <v>3106</v>
      </c>
      <c r="C3621" s="3" t="s">
        <v>7216</v>
      </c>
      <c r="D3621">
        <v>40000</v>
      </c>
      <c r="E3621">
        <v>7905</v>
      </c>
      <c r="F3621" t="s">
        <v>8220</v>
      </c>
      <c r="G3621" t="s">
        <v>8223</v>
      </c>
      <c r="H3621" t="s">
        <v>8245</v>
      </c>
      <c r="I3621">
        <v>1431372751</v>
      </c>
      <c r="J3621">
        <v>1430767951</v>
      </c>
      <c r="K3621" t="b">
        <v>0</v>
      </c>
      <c r="L3621">
        <v>29</v>
      </c>
      <c r="M3621" t="b">
        <v>0</v>
      </c>
      <c r="N3621" t="s">
        <v>8302</v>
      </c>
      <c r="O3621" s="5">
        <f>((E3621/D3621) *100)</f>
        <v>19.762499999999999</v>
      </c>
      <c r="P3621" s="6">
        <f>IF(L3621 = 0, 0, E3621/L3621)</f>
        <v>272.58620689655174</v>
      </c>
      <c r="Q3621" t="str">
        <f>MID(N3621,1,FIND("/",N3621,1)-1)</f>
        <v>theater</v>
      </c>
      <c r="R3621" t="str">
        <f>MID(N3621,FIND("/",N3621,1)+1,LEN(N3621))</f>
        <v>spaces</v>
      </c>
      <c r="S3621" s="10">
        <f>(((J3621/60)/60)/24)+DATE(1970,1,1)+(-5/24)</f>
        <v>42128.605914351843</v>
      </c>
      <c r="T3621" s="10">
        <f>(((I3621/60)/60)/24)+DATE(1970,1,1)+(-5/24)</f>
        <v>42135.605914351843</v>
      </c>
    </row>
    <row r="3622" spans="1:20" ht="43.2" hidden="1" x14ac:dyDescent="0.3">
      <c r="A3622">
        <v>1432</v>
      </c>
      <c r="B3622" s="3" t="s">
        <v>1432</v>
      </c>
      <c r="C3622" s="3" t="s">
        <v>5541</v>
      </c>
      <c r="D3622">
        <v>40000</v>
      </c>
      <c r="E3622">
        <v>0</v>
      </c>
      <c r="F3622" t="s">
        <v>8220</v>
      </c>
      <c r="G3622" t="s">
        <v>8223</v>
      </c>
      <c r="H3622" t="s">
        <v>8245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8286</v>
      </c>
      <c r="O3622" s="5">
        <f>((E3622/D3622) *100)</f>
        <v>0</v>
      </c>
      <c r="P3622" s="6">
        <f>IF(L3622 = 0, 0, E3622/L3622)</f>
        <v>0</v>
      </c>
      <c r="Q3622" t="str">
        <f>MID(N3622,1,FIND("/",N3622,1)-1)</f>
        <v>publishing</v>
      </c>
      <c r="R3622" t="str">
        <f>MID(N3622,FIND("/",N3622,1)+1,LEN(N3622))</f>
        <v>translations</v>
      </c>
      <c r="S3622" s="10">
        <f>(((J3622/60)/60)/24)+DATE(1970,1,1)+(-5/24)</f>
        <v>42175.572083333333</v>
      </c>
      <c r="T3622" s="10">
        <f>(((I3622/60)/60)/24)+DATE(1970,1,1)+(-5/24)</f>
        <v>42205.572083333333</v>
      </c>
    </row>
    <row r="3623" spans="1:20" ht="43.2" hidden="1" x14ac:dyDescent="0.3">
      <c r="A3623">
        <v>641</v>
      </c>
      <c r="B3623" s="3" t="s">
        <v>641</v>
      </c>
      <c r="C3623" s="3" t="s">
        <v>4750</v>
      </c>
      <c r="D3623">
        <v>40000</v>
      </c>
      <c r="E3623">
        <v>47665</v>
      </c>
      <c r="F3623" t="s">
        <v>8218</v>
      </c>
      <c r="G3623" t="s">
        <v>8223</v>
      </c>
      <c r="H3623" t="s">
        <v>8245</v>
      </c>
      <c r="I3623">
        <v>1439473248</v>
      </c>
      <c r="J3623">
        <v>1436881248</v>
      </c>
      <c r="K3623" t="b">
        <v>0</v>
      </c>
      <c r="L3623">
        <v>315</v>
      </c>
      <c r="M3623" t="b">
        <v>1</v>
      </c>
      <c r="N3623" t="s">
        <v>8272</v>
      </c>
      <c r="O3623" s="5">
        <f>((E3623/D3623) *100)</f>
        <v>119.16249999999999</v>
      </c>
      <c r="P3623" s="6">
        <f>IF(L3623 = 0, 0, E3623/L3623)</f>
        <v>151.31746031746033</v>
      </c>
      <c r="Q3623" t="str">
        <f>MID(N3623,1,FIND("/",N3623,1)-1)</f>
        <v>technology</v>
      </c>
      <c r="R3623" t="str">
        <f>MID(N3623,FIND("/",N3623,1)+1,LEN(N3623))</f>
        <v>wearables</v>
      </c>
      <c r="S3623" s="10">
        <f>(((J3623/60)/60)/24)+DATE(1970,1,1)+(-5/24)</f>
        <v>42199.361666666664</v>
      </c>
      <c r="T3623" s="10">
        <f>(((I3623/60)/60)/24)+DATE(1970,1,1)+(-5/24)</f>
        <v>42229.361666666664</v>
      </c>
    </row>
    <row r="3624" spans="1:20" ht="57.6" hidden="1" x14ac:dyDescent="0.3">
      <c r="A3624">
        <v>3845</v>
      </c>
      <c r="B3624" s="3" t="s">
        <v>3841</v>
      </c>
      <c r="C3624" s="3" t="s">
        <v>7953</v>
      </c>
      <c r="D3624">
        <v>40000</v>
      </c>
      <c r="E3624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8270</v>
      </c>
      <c r="O3624" s="5">
        <f>((E3624/D3624) *100)</f>
        <v>2.105</v>
      </c>
      <c r="P3624" s="6">
        <f>IF(L3624 = 0, 0, E3624/L3624)</f>
        <v>70.166666666666671</v>
      </c>
      <c r="Q3624" t="str">
        <f>MID(N3624,1,FIND("/",N3624,1)-1)</f>
        <v>theater</v>
      </c>
      <c r="R3624" t="str">
        <f>MID(N3624,FIND("/",N3624,1)+1,LEN(N3624))</f>
        <v>plays</v>
      </c>
      <c r="S3624" s="10">
        <f>(((J3624/60)/60)/24)+DATE(1970,1,1)+(-5/24)</f>
        <v>42248.418680555551</v>
      </c>
      <c r="T3624" s="10">
        <f>(((I3624/60)/60)/24)+DATE(1970,1,1)+(-5/24)</f>
        <v>42278.418680555551</v>
      </c>
    </row>
    <row r="3625" spans="1:20" ht="43.2" hidden="1" x14ac:dyDescent="0.3">
      <c r="A3625">
        <v>347</v>
      </c>
      <c r="B3625" s="3" t="s">
        <v>347</v>
      </c>
      <c r="C3625" s="3" t="s">
        <v>4456</v>
      </c>
      <c r="D3625">
        <v>40000</v>
      </c>
      <c r="E3625">
        <v>44636.2</v>
      </c>
      <c r="F3625" t="s">
        <v>8218</v>
      </c>
      <c r="G3625" t="s">
        <v>8223</v>
      </c>
      <c r="H3625" t="s">
        <v>8245</v>
      </c>
      <c r="I3625">
        <v>1447505609</v>
      </c>
      <c r="J3625">
        <v>1444910009</v>
      </c>
      <c r="K3625" t="b">
        <v>1</v>
      </c>
      <c r="L3625">
        <v>379</v>
      </c>
      <c r="M3625" t="b">
        <v>1</v>
      </c>
      <c r="N3625" t="s">
        <v>8268</v>
      </c>
      <c r="O3625" s="5">
        <f>((E3625/D3625) *100)</f>
        <v>111.59049999999999</v>
      </c>
      <c r="P3625" s="6">
        <f>IF(L3625 = 0, 0, E3625/L3625)</f>
        <v>117.77361477572559</v>
      </c>
      <c r="Q3625" t="str">
        <f>MID(N3625,1,FIND("/",N3625,1)-1)</f>
        <v>film &amp; video</v>
      </c>
      <c r="R3625" t="str">
        <f>MID(N3625,FIND("/",N3625,1)+1,LEN(N3625))</f>
        <v>documentary</v>
      </c>
      <c r="S3625" s="10">
        <f>(((J3625/60)/60)/24)+DATE(1970,1,1)+(-5/24)</f>
        <v>42292.287141203698</v>
      </c>
      <c r="T3625" s="10">
        <f>(((I3625/60)/60)/24)+DATE(1970,1,1)+(-5/24)</f>
        <v>42322.32880787037</v>
      </c>
    </row>
    <row r="3626" spans="1:20" ht="43.2" hidden="1" x14ac:dyDescent="0.3">
      <c r="A3626">
        <v>2198</v>
      </c>
      <c r="B3626" s="3" t="s">
        <v>2198</v>
      </c>
      <c r="C3626" s="3" t="s">
        <v>6307</v>
      </c>
      <c r="D3626">
        <v>40000</v>
      </c>
      <c r="E3626">
        <v>53157</v>
      </c>
      <c r="F3626" t="s">
        <v>8218</v>
      </c>
      <c r="G3626" t="s">
        <v>8223</v>
      </c>
      <c r="H3626" t="s">
        <v>8245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8296</v>
      </c>
      <c r="O3626" s="5">
        <f>((E3626/D3626) *100)</f>
        <v>132.89249999999998</v>
      </c>
      <c r="P3626" s="6">
        <f>IF(L3626 = 0, 0, E3626/L3626)</f>
        <v>81.654377880184327</v>
      </c>
      <c r="Q3626" t="str">
        <f>MID(N3626,1,FIND("/",N3626,1)-1)</f>
        <v>games</v>
      </c>
      <c r="R3626" t="str">
        <f>MID(N3626,FIND("/",N3626,1)+1,LEN(N3626))</f>
        <v>tabletop games</v>
      </c>
      <c r="S3626" s="10">
        <f>(((J3626/60)/60)/24)+DATE(1970,1,1)+(-5/24)</f>
        <v>42292.305555555555</v>
      </c>
      <c r="T3626" s="10">
        <f>(((I3626/60)/60)/24)+DATE(1970,1,1)+(-5/24)</f>
        <v>42322.347222222219</v>
      </c>
    </row>
    <row r="3627" spans="1:20" ht="43.2" hidden="1" x14ac:dyDescent="0.3">
      <c r="A3627">
        <v>1131</v>
      </c>
      <c r="B3627" s="3" t="s">
        <v>1131</v>
      </c>
      <c r="C3627" s="3" t="s">
        <v>5240</v>
      </c>
      <c r="D3627">
        <v>40000</v>
      </c>
      <c r="E3627">
        <v>0</v>
      </c>
      <c r="F3627" t="s">
        <v>8220</v>
      </c>
      <c r="G3627" t="s">
        <v>8225</v>
      </c>
      <c r="H3627" t="s">
        <v>8247</v>
      </c>
      <c r="I3627">
        <v>1450993668</v>
      </c>
      <c r="J3627">
        <v>1448401668</v>
      </c>
      <c r="K3627" t="b">
        <v>0</v>
      </c>
      <c r="L3627">
        <v>0</v>
      </c>
      <c r="M3627" t="b">
        <v>0</v>
      </c>
      <c r="N3627" t="s">
        <v>8282</v>
      </c>
      <c r="O3627" s="5">
        <f>((E3627/D3627) *100)</f>
        <v>0</v>
      </c>
      <c r="P3627" s="6">
        <f>IF(L3627 = 0, 0, E3627/L3627)</f>
        <v>0</v>
      </c>
      <c r="Q3627" t="str">
        <f>MID(N3627,1,FIND("/",N3627,1)-1)</f>
        <v>games</v>
      </c>
      <c r="R3627" t="str">
        <f>MID(N3627,FIND("/",N3627,1)+1,LEN(N3627))</f>
        <v>mobile games</v>
      </c>
      <c r="S3627" s="10">
        <f>(((J3627/60)/60)/24)+DATE(1970,1,1)+(-5/24)</f>
        <v>42332.699861111112</v>
      </c>
      <c r="T3627" s="10">
        <f>(((I3627/60)/60)/24)+DATE(1970,1,1)+(-5/24)</f>
        <v>42362.699861111112</v>
      </c>
    </row>
    <row r="3628" spans="1:20" ht="43.2" hidden="1" x14ac:dyDescent="0.3">
      <c r="A3628">
        <v>1313</v>
      </c>
      <c r="B3628" s="3" t="s">
        <v>1313</v>
      </c>
      <c r="C3628" s="3" t="s">
        <v>5422</v>
      </c>
      <c r="D3628">
        <v>40000</v>
      </c>
      <c r="E3628">
        <v>12446</v>
      </c>
      <c r="F3628" t="s">
        <v>8219</v>
      </c>
      <c r="G3628" t="s">
        <v>8223</v>
      </c>
      <c r="H3628" t="s">
        <v>8245</v>
      </c>
      <c r="I3628">
        <v>1457024514</v>
      </c>
      <c r="J3628">
        <v>1454432514</v>
      </c>
      <c r="K3628" t="b">
        <v>0</v>
      </c>
      <c r="L3628">
        <v>122</v>
      </c>
      <c r="M3628" t="b">
        <v>0</v>
      </c>
      <c r="N3628" t="s">
        <v>8272</v>
      </c>
      <c r="O3628" s="5">
        <f>((E3628/D3628) *100)</f>
        <v>31.114999999999998</v>
      </c>
      <c r="P3628" s="6">
        <f>IF(L3628 = 0, 0, E3628/L3628)</f>
        <v>102.01639344262296</v>
      </c>
      <c r="Q3628" t="str">
        <f>MID(N3628,1,FIND("/",N3628,1)-1)</f>
        <v>technology</v>
      </c>
      <c r="R3628" t="str">
        <f>MID(N3628,FIND("/",N3628,1)+1,LEN(N3628))</f>
        <v>wearables</v>
      </c>
      <c r="S3628" s="10">
        <f>(((J3628/60)/60)/24)+DATE(1970,1,1)+(-5/24)</f>
        <v>42402.50131944444</v>
      </c>
      <c r="T3628" s="10">
        <f>(((I3628/60)/60)/24)+DATE(1970,1,1)+(-5/24)</f>
        <v>42432.50131944444</v>
      </c>
    </row>
    <row r="3629" spans="1:20" ht="43.2" hidden="1" x14ac:dyDescent="0.3">
      <c r="A3629">
        <v>1115</v>
      </c>
      <c r="B3629" s="3" t="s">
        <v>1115</v>
      </c>
      <c r="C3629" s="3" t="s">
        <v>5224</v>
      </c>
      <c r="D3629">
        <v>40000</v>
      </c>
      <c r="E3629">
        <v>53</v>
      </c>
      <c r="F3629" t="s">
        <v>8220</v>
      </c>
      <c r="G3629" t="s">
        <v>8223</v>
      </c>
      <c r="H3629" t="s">
        <v>8245</v>
      </c>
      <c r="I3629">
        <v>1459352495</v>
      </c>
      <c r="J3629">
        <v>1456764095</v>
      </c>
      <c r="K3629" t="b">
        <v>0</v>
      </c>
      <c r="L3629">
        <v>4</v>
      </c>
      <c r="M3629" t="b">
        <v>0</v>
      </c>
      <c r="N3629" t="s">
        <v>8281</v>
      </c>
      <c r="O3629" s="5">
        <f>((E3629/D3629) *100)</f>
        <v>0.13250000000000001</v>
      </c>
      <c r="P3629" s="6">
        <f>IF(L3629 = 0, 0, E3629/L3629)</f>
        <v>13.25</v>
      </c>
      <c r="Q3629" t="str">
        <f>MID(N3629,1,FIND("/",N3629,1)-1)</f>
        <v>games</v>
      </c>
      <c r="R3629" t="str">
        <f>MID(N3629,FIND("/",N3629,1)+1,LEN(N3629))</f>
        <v>video games</v>
      </c>
      <c r="S3629" s="10">
        <f>(((J3629/60)/60)/24)+DATE(1970,1,1)+(-5/24)</f>
        <v>42429.487210648142</v>
      </c>
      <c r="T3629" s="10">
        <f>(((I3629/60)/60)/24)+DATE(1970,1,1)+(-5/24)</f>
        <v>42459.445543981477</v>
      </c>
    </row>
    <row r="3630" spans="1:20" ht="43.2" hidden="1" x14ac:dyDescent="0.3">
      <c r="A3630">
        <v>333</v>
      </c>
      <c r="B3630" s="3" t="s">
        <v>333</v>
      </c>
      <c r="C3630" s="3" t="s">
        <v>4442</v>
      </c>
      <c r="D3630">
        <v>40000</v>
      </c>
      <c r="E3630">
        <v>50091</v>
      </c>
      <c r="F3630" t="s">
        <v>8218</v>
      </c>
      <c r="G3630" t="s">
        <v>8223</v>
      </c>
      <c r="H3630" t="s">
        <v>8245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8268</v>
      </c>
      <c r="O3630" s="5">
        <f>((E3630/D3630) *100)</f>
        <v>125.22750000000001</v>
      </c>
      <c r="P3630" s="6">
        <f>IF(L3630 = 0, 0, E3630/L3630)</f>
        <v>188.31203007518798</v>
      </c>
      <c r="Q3630" t="str">
        <f>MID(N3630,1,FIND("/",N3630,1)-1)</f>
        <v>film &amp; video</v>
      </c>
      <c r="R3630" t="str">
        <f>MID(N3630,FIND("/",N3630,1)+1,LEN(N3630))</f>
        <v>documentary</v>
      </c>
      <c r="S3630" s="10">
        <f>(((J3630/60)/60)/24)+DATE(1970,1,1)+(-5/24)</f>
        <v>42437.428136574068</v>
      </c>
      <c r="T3630" s="10">
        <f>(((I3630/60)/60)/24)+DATE(1970,1,1)+(-5/24)</f>
        <v>42467.386469907404</v>
      </c>
    </row>
    <row r="3631" spans="1:20" ht="43.2" hidden="1" x14ac:dyDescent="0.3">
      <c r="A3631">
        <v>331</v>
      </c>
      <c r="B3631" s="3" t="s">
        <v>331</v>
      </c>
      <c r="C3631" s="3" t="s">
        <v>4440</v>
      </c>
      <c r="D3631">
        <v>40000</v>
      </c>
      <c r="E3631">
        <v>42642</v>
      </c>
      <c r="F3631" t="s">
        <v>8218</v>
      </c>
      <c r="G3631" t="s">
        <v>8223</v>
      </c>
      <c r="H3631" t="s">
        <v>8245</v>
      </c>
      <c r="I3631">
        <v>1466171834</v>
      </c>
      <c r="J3631">
        <v>1463493434</v>
      </c>
      <c r="K3631" t="b">
        <v>1</v>
      </c>
      <c r="L3631">
        <v>438</v>
      </c>
      <c r="M3631" t="b">
        <v>1</v>
      </c>
      <c r="N3631" t="s">
        <v>8268</v>
      </c>
      <c r="O3631" s="5">
        <f>((E3631/D3631) *100)</f>
        <v>106.60499999999999</v>
      </c>
      <c r="P3631" s="6">
        <f>IF(L3631 = 0, 0, E3631/L3631)</f>
        <v>97.356164383561648</v>
      </c>
      <c r="Q3631" t="str">
        <f>MID(N3631,1,FIND("/",N3631,1)-1)</f>
        <v>film &amp; video</v>
      </c>
      <c r="R3631" t="str">
        <f>MID(N3631,FIND("/",N3631,1)+1,LEN(N3631))</f>
        <v>documentary</v>
      </c>
      <c r="S3631" s="10">
        <f>(((J3631/60)/60)/24)+DATE(1970,1,1)+(-5/24)</f>
        <v>42507.373078703698</v>
      </c>
      <c r="T3631" s="10">
        <f>(((I3631/60)/60)/24)+DATE(1970,1,1)+(-5/24)</f>
        <v>42538.373078703698</v>
      </c>
    </row>
    <row r="3632" spans="1:20" hidden="1" x14ac:dyDescent="0.3">
      <c r="A3632">
        <v>185</v>
      </c>
      <c r="B3632" s="3" t="s">
        <v>186</v>
      </c>
      <c r="C3632" s="3" t="s">
        <v>4294</v>
      </c>
      <c r="D3632">
        <v>40000</v>
      </c>
      <c r="E3632">
        <v>2200</v>
      </c>
      <c r="F3632" t="s">
        <v>8220</v>
      </c>
      <c r="G3632" t="s">
        <v>8233</v>
      </c>
      <c r="H3632" t="s">
        <v>8253</v>
      </c>
      <c r="I3632">
        <v>1471557139</v>
      </c>
      <c r="J3632">
        <v>1468965139</v>
      </c>
      <c r="K3632" t="b">
        <v>0</v>
      </c>
      <c r="L3632">
        <v>10</v>
      </c>
      <c r="M3632" t="b">
        <v>0</v>
      </c>
      <c r="N3632" t="s">
        <v>8267</v>
      </c>
      <c r="O3632" s="5">
        <f>((E3632/D3632) *100)</f>
        <v>5.5</v>
      </c>
      <c r="P3632" s="6">
        <f>IF(L3632 = 0, 0, E3632/L3632)</f>
        <v>220</v>
      </c>
      <c r="Q3632" t="str">
        <f>MID(N3632,1,FIND("/",N3632,1)-1)</f>
        <v>film &amp; video</v>
      </c>
      <c r="R3632" t="str">
        <f>MID(N3632,FIND("/",N3632,1)+1,LEN(N3632))</f>
        <v>drama</v>
      </c>
      <c r="S3632" s="10">
        <f>(((J3632/60)/60)/24)+DATE(1970,1,1)+(-5/24)</f>
        <v>42570.702997685185</v>
      </c>
      <c r="T3632" s="10">
        <f>(((I3632/60)/60)/24)+DATE(1970,1,1)+(-5/24)</f>
        <v>42600.702997685185</v>
      </c>
    </row>
    <row r="3633" spans="1:20" ht="57.6" hidden="1" x14ac:dyDescent="0.3">
      <c r="A3633">
        <v>2019</v>
      </c>
      <c r="B3633" s="3" t="s">
        <v>2019</v>
      </c>
      <c r="C3633" s="3" t="s">
        <v>6128</v>
      </c>
      <c r="D3633">
        <v>40000</v>
      </c>
      <c r="E3633">
        <v>193963.9</v>
      </c>
      <c r="F3633" t="s">
        <v>8218</v>
      </c>
      <c r="G3633" t="s">
        <v>8223</v>
      </c>
      <c r="H3633" t="s">
        <v>8245</v>
      </c>
      <c r="I3633">
        <v>1474563621</v>
      </c>
      <c r="J3633">
        <v>1471971621</v>
      </c>
      <c r="K3633" t="b">
        <v>1</v>
      </c>
      <c r="L3633">
        <v>1780</v>
      </c>
      <c r="M3633" t="b">
        <v>1</v>
      </c>
      <c r="N3633" t="s">
        <v>8294</v>
      </c>
      <c r="O3633" s="5">
        <f>((E3633/D3633) *100)</f>
        <v>484.90975000000003</v>
      </c>
      <c r="P3633" s="6">
        <f>IF(L3633 = 0, 0, E3633/L3633)</f>
        <v>108.96848314606741</v>
      </c>
      <c r="Q3633" t="str">
        <f>MID(N3633,1,FIND("/",N3633,1)-1)</f>
        <v>technology</v>
      </c>
      <c r="R3633" t="str">
        <f>MID(N3633,FIND("/",N3633,1)+1,LEN(N3633))</f>
        <v>hardware</v>
      </c>
      <c r="S3633" s="10">
        <f>(((J3633/60)/60)/24)+DATE(1970,1,1)+(-5/24)</f>
        <v>42605.500243055554</v>
      </c>
      <c r="T3633" s="10">
        <f>(((I3633/60)/60)/24)+DATE(1970,1,1)+(-5/24)</f>
        <v>42635.500243055554</v>
      </c>
    </row>
    <row r="3634" spans="1:20" ht="43.2" hidden="1" x14ac:dyDescent="0.3">
      <c r="A3634">
        <v>2340</v>
      </c>
      <c r="B3634" s="3" t="s">
        <v>2340</v>
      </c>
      <c r="C3634" s="3" t="s">
        <v>6449</v>
      </c>
      <c r="D3634">
        <v>40000</v>
      </c>
      <c r="E3634">
        <v>42311</v>
      </c>
      <c r="F3634" t="s">
        <v>8218</v>
      </c>
      <c r="G3634" t="s">
        <v>8223</v>
      </c>
      <c r="H3634" t="s">
        <v>8245</v>
      </c>
      <c r="I3634">
        <v>1477841138</v>
      </c>
      <c r="J3634">
        <v>1475249138</v>
      </c>
      <c r="K3634" t="b">
        <v>1</v>
      </c>
      <c r="L3634">
        <v>403</v>
      </c>
      <c r="M3634" t="b">
        <v>1</v>
      </c>
      <c r="N3634" t="s">
        <v>8297</v>
      </c>
      <c r="O3634" s="5">
        <f>((E3634/D3634) *100)</f>
        <v>105.77749999999999</v>
      </c>
      <c r="P3634" s="6">
        <f>IF(L3634 = 0, 0, E3634/L3634)</f>
        <v>104.99007444168734</v>
      </c>
      <c r="Q3634" t="str">
        <f>MID(N3634,1,FIND("/",N3634,1)-1)</f>
        <v>food</v>
      </c>
      <c r="R3634" t="str">
        <f>MID(N3634,FIND("/",N3634,1)+1,LEN(N3634))</f>
        <v>small batch</v>
      </c>
      <c r="S3634" s="10">
        <f>(((J3634/60)/60)/24)+DATE(1970,1,1)+(-5/24)</f>
        <v>42643.434467592589</v>
      </c>
      <c r="T3634" s="10">
        <f>(((I3634/60)/60)/24)+DATE(1970,1,1)+(-5/24)</f>
        <v>42673.434467592589</v>
      </c>
    </row>
    <row r="3635" spans="1:20" ht="43.2" hidden="1" x14ac:dyDescent="0.3">
      <c r="A3635">
        <v>2725</v>
      </c>
      <c r="B3635" s="3" t="s">
        <v>2724</v>
      </c>
      <c r="C3635" s="3" t="s">
        <v>6834</v>
      </c>
      <c r="D3635">
        <v>40000</v>
      </c>
      <c r="E3635">
        <v>57817</v>
      </c>
      <c r="F3635" t="s">
        <v>8218</v>
      </c>
      <c r="G3635" t="s">
        <v>8228</v>
      </c>
      <c r="H3635" t="s">
        <v>8250</v>
      </c>
      <c r="I3635">
        <v>1488390735</v>
      </c>
      <c r="J3635">
        <v>1484070735</v>
      </c>
      <c r="K3635" t="b">
        <v>0</v>
      </c>
      <c r="L3635">
        <v>113</v>
      </c>
      <c r="M3635" t="b">
        <v>1</v>
      </c>
      <c r="N3635" t="s">
        <v>8294</v>
      </c>
      <c r="O3635" s="5">
        <f>((E3635/D3635) *100)</f>
        <v>144.54249999999999</v>
      </c>
      <c r="P3635" s="6">
        <f>IF(L3635 = 0, 0, E3635/L3635)</f>
        <v>511.65486725663715</v>
      </c>
      <c r="Q3635" t="str">
        <f>MID(N3635,1,FIND("/",N3635,1)-1)</f>
        <v>technology</v>
      </c>
      <c r="R3635" t="str">
        <f>MID(N3635,FIND("/",N3635,1)+1,LEN(N3635))</f>
        <v>hardware</v>
      </c>
      <c r="S3635" s="10">
        <f>(((J3635/60)/60)/24)+DATE(1970,1,1)+(-5/24)</f>
        <v>42745.53628472222</v>
      </c>
      <c r="T3635" s="10">
        <f>(((I3635/60)/60)/24)+DATE(1970,1,1)+(-5/24)</f>
        <v>42795.53628472222</v>
      </c>
    </row>
    <row r="3636" spans="1:20" ht="43.2" hidden="1" x14ac:dyDescent="0.3">
      <c r="A3636">
        <v>1304</v>
      </c>
      <c r="B3636" s="3" t="s">
        <v>1304</v>
      </c>
      <c r="C3636" s="3" t="s">
        <v>5413</v>
      </c>
      <c r="D3636">
        <v>40000</v>
      </c>
      <c r="E3636">
        <v>15851</v>
      </c>
      <c r="F3636" t="s">
        <v>8219</v>
      </c>
      <c r="G3636" t="s">
        <v>8224</v>
      </c>
      <c r="H3636" t="s">
        <v>8246</v>
      </c>
      <c r="I3636">
        <v>1489376405</v>
      </c>
      <c r="J3636">
        <v>1484196005</v>
      </c>
      <c r="K3636" t="b">
        <v>0</v>
      </c>
      <c r="L3636">
        <v>104</v>
      </c>
      <c r="M3636" t="b">
        <v>0</v>
      </c>
      <c r="N3636" t="s">
        <v>8272</v>
      </c>
      <c r="O3636" s="5">
        <f>((E3636/D3636) *100)</f>
        <v>39.627499999999998</v>
      </c>
      <c r="P3636" s="6">
        <f>IF(L3636 = 0, 0, E3636/L3636)</f>
        <v>152.41346153846155</v>
      </c>
      <c r="Q3636" t="str">
        <f>MID(N3636,1,FIND("/",N3636,1)-1)</f>
        <v>technology</v>
      </c>
      <c r="R3636" t="str">
        <f>MID(N3636,FIND("/",N3636,1)+1,LEN(N3636))</f>
        <v>wearables</v>
      </c>
      <c r="S3636" s="10">
        <f>(((J3636/60)/60)/24)+DATE(1970,1,1)+(-5/24)</f>
        <v>42746.986168981479</v>
      </c>
      <c r="T3636" s="10">
        <f>(((I3636/60)/60)/24)+DATE(1970,1,1)+(-5/24)</f>
        <v>42806.944502314807</v>
      </c>
    </row>
    <row r="3637" spans="1:20" ht="28.8" hidden="1" x14ac:dyDescent="0.3">
      <c r="A3637">
        <v>2703</v>
      </c>
      <c r="B3637" s="3" t="s">
        <v>2702</v>
      </c>
      <c r="C3637" s="3" t="s">
        <v>6812</v>
      </c>
      <c r="D3637">
        <v>40000</v>
      </c>
      <c r="E3637">
        <v>41500</v>
      </c>
      <c r="F3637" t="s">
        <v>8221</v>
      </c>
      <c r="G3637" t="s">
        <v>8237</v>
      </c>
      <c r="H3637" t="s">
        <v>8255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8302</v>
      </c>
      <c r="O3637" s="5">
        <f>((E3637/D3637) *100)</f>
        <v>103.75000000000001</v>
      </c>
      <c r="P3637" s="6">
        <f>IF(L3637 = 0, 0, E3637/L3637)</f>
        <v>922.22222222222217</v>
      </c>
      <c r="Q3637" t="str">
        <f>MID(N3637,1,FIND("/",N3637,1)-1)</f>
        <v>theater</v>
      </c>
      <c r="R3637" t="str">
        <f>MID(N3637,FIND("/",N3637,1)+1,LEN(N3637))</f>
        <v>spaces</v>
      </c>
      <c r="S3637" s="10">
        <f>(((J3637/60)/60)/24)+DATE(1970,1,1)+(-5/24)</f>
        <v>42756.481828703698</v>
      </c>
      <c r="T3637" s="10">
        <f>(((I3637/60)/60)/24)+DATE(1970,1,1)+(-5/24)</f>
        <v>42816.440162037034</v>
      </c>
    </row>
    <row r="3638" spans="1:20" ht="43.2" hidden="1" x14ac:dyDescent="0.3">
      <c r="A3638">
        <v>1955</v>
      </c>
      <c r="B3638" s="3" t="s">
        <v>1955</v>
      </c>
      <c r="C3638" s="3" t="s">
        <v>6064</v>
      </c>
      <c r="D3638">
        <v>42000</v>
      </c>
      <c r="E3638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8294</v>
      </c>
      <c r="O3638" s="5">
        <f>((E3638/D3638) *100)</f>
        <v>398.59528571428569</v>
      </c>
      <c r="P3638" s="6">
        <f>IF(L3638 = 0, 0, E3638/L3638)</f>
        <v>577.27593103448271</v>
      </c>
      <c r="Q3638" t="str">
        <f>MID(N3638,1,FIND("/",N3638,1)-1)</f>
        <v>technology</v>
      </c>
      <c r="R3638" t="str">
        <f>MID(N3638,FIND("/",N3638,1)+1,LEN(N3638))</f>
        <v>hardware</v>
      </c>
      <c r="S3638" s="10">
        <f>(((J3638/60)/60)/24)+DATE(1970,1,1)+(-5/24)</f>
        <v>41020.063437500001</v>
      </c>
      <c r="T3638" s="10">
        <f>(((I3638/60)/60)/24)+DATE(1970,1,1)+(-5/24)</f>
        <v>41052.583333333328</v>
      </c>
    </row>
    <row r="3639" spans="1:20" ht="28.8" hidden="1" x14ac:dyDescent="0.3">
      <c r="A3639">
        <v>2130</v>
      </c>
      <c r="B3639" s="3" t="s">
        <v>2130</v>
      </c>
      <c r="C3639" s="3" t="s">
        <v>6239</v>
      </c>
      <c r="D3639">
        <v>42000</v>
      </c>
      <c r="E3639">
        <v>85</v>
      </c>
      <c r="F3639" t="s">
        <v>8220</v>
      </c>
      <c r="G3639" t="s">
        <v>8223</v>
      </c>
      <c r="H3639" t="s">
        <v>8245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8281</v>
      </c>
      <c r="O3639" s="5">
        <f>((E3639/D3639) *100)</f>
        <v>0.20238095238095236</v>
      </c>
      <c r="P3639" s="6">
        <f>IF(L3639 = 0, 0, E3639/L3639)</f>
        <v>21.25</v>
      </c>
      <c r="Q3639" t="str">
        <f>MID(N3639,1,FIND("/",N3639,1)-1)</f>
        <v>games</v>
      </c>
      <c r="R3639" t="str">
        <f>MID(N3639,FIND("/",N3639,1)+1,LEN(N3639))</f>
        <v>video games</v>
      </c>
      <c r="S3639" s="10">
        <f>(((J3639/60)/60)/24)+DATE(1970,1,1)+(-5/24)</f>
        <v>41831.87804398148</v>
      </c>
      <c r="T3639" s="10">
        <f>(((I3639/60)/60)/24)+DATE(1970,1,1)+(-5/24)</f>
        <v>41866.87804398148</v>
      </c>
    </row>
    <row r="3640" spans="1:20" ht="57.6" hidden="1" x14ac:dyDescent="0.3">
      <c r="A3640">
        <v>1364</v>
      </c>
      <c r="B3640" s="3" t="s">
        <v>1364</v>
      </c>
      <c r="C3640" s="3" t="s">
        <v>5473</v>
      </c>
      <c r="D3640">
        <v>42000</v>
      </c>
      <c r="E3640">
        <v>49830</v>
      </c>
      <c r="F3640" t="s">
        <v>8218</v>
      </c>
      <c r="G3640" t="s">
        <v>8231</v>
      </c>
      <c r="H3640" t="s">
        <v>8252</v>
      </c>
      <c r="I3640">
        <v>1420648906</v>
      </c>
      <c r="J3640">
        <v>1415464906</v>
      </c>
      <c r="K3640" t="b">
        <v>0</v>
      </c>
      <c r="L3640">
        <v>144</v>
      </c>
      <c r="M3640" t="b">
        <v>1</v>
      </c>
      <c r="N3640" t="s">
        <v>8275</v>
      </c>
      <c r="O3640" s="5">
        <f>((E3640/D3640) *100)</f>
        <v>118.64285714285714</v>
      </c>
      <c r="P3640" s="6">
        <f>IF(L3640 = 0, 0, E3640/L3640)</f>
        <v>346.04166666666669</v>
      </c>
      <c r="Q3640" t="str">
        <f>MID(N3640,1,FIND("/",N3640,1)-1)</f>
        <v>music</v>
      </c>
      <c r="R3640" t="str">
        <f>MID(N3640,FIND("/",N3640,1)+1,LEN(N3640))</f>
        <v>rock</v>
      </c>
      <c r="S3640" s="10">
        <f>(((J3640/60)/60)/24)+DATE(1970,1,1)+(-5/24)</f>
        <v>41951.487337962957</v>
      </c>
      <c r="T3640" s="10">
        <f>(((I3640/60)/60)/24)+DATE(1970,1,1)+(-5/24)</f>
        <v>42011.487337962964</v>
      </c>
    </row>
    <row r="3641" spans="1:20" ht="57.6" hidden="1" x14ac:dyDescent="0.3">
      <c r="A3641">
        <v>1911</v>
      </c>
      <c r="B3641" s="3" t="s">
        <v>1911</v>
      </c>
      <c r="C3641" s="3" t="s">
        <v>6020</v>
      </c>
      <c r="D3641">
        <v>42500</v>
      </c>
      <c r="E3641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8293</v>
      </c>
      <c r="O3641" s="5">
        <f>((E3641/D3641) *100)</f>
        <v>2.3529411764705882E-2</v>
      </c>
      <c r="P3641" s="6">
        <f>IF(L3641 = 0, 0, E3641/L3641)</f>
        <v>10</v>
      </c>
      <c r="Q3641" t="str">
        <f>MID(N3641,1,FIND("/",N3641,1)-1)</f>
        <v>technology</v>
      </c>
      <c r="R3641" t="str">
        <f>MID(N3641,FIND("/",N3641,1)+1,LEN(N3641))</f>
        <v>gadgets</v>
      </c>
      <c r="S3641" s="10">
        <f>(((J3641/60)/60)/24)+DATE(1970,1,1)+(-5/24)</f>
        <v>41829.825624999998</v>
      </c>
      <c r="T3641" s="10">
        <f>(((I3641/60)/60)/24)+DATE(1970,1,1)+(-5/24)</f>
        <v>41859.825624999998</v>
      </c>
    </row>
    <row r="3642" spans="1:20" hidden="1" x14ac:dyDescent="0.3">
      <c r="A3642">
        <v>2507</v>
      </c>
      <c r="B3642" s="3" t="s">
        <v>2506</v>
      </c>
      <c r="C3642" s="3" t="s">
        <v>6616</v>
      </c>
      <c r="D3642">
        <v>42850</v>
      </c>
      <c r="E3642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8298</v>
      </c>
      <c r="O3642" s="5">
        <f>((E3642/D3642) *100)</f>
        <v>0</v>
      </c>
      <c r="P3642" s="6">
        <f>IF(L3642 = 0, 0, E3642/L3642)</f>
        <v>0</v>
      </c>
      <c r="Q3642" t="str">
        <f>MID(N3642,1,FIND("/",N3642,1)-1)</f>
        <v>food</v>
      </c>
      <c r="R3642" t="str">
        <f>MID(N3642,FIND("/",N3642,1)+1,LEN(N3642))</f>
        <v>restaurants</v>
      </c>
      <c r="S3642" s="10">
        <f>(((J3642/60)/60)/24)+DATE(1970,1,1)+(-5/24)</f>
        <v>42104.864629629628</v>
      </c>
      <c r="T3642" s="10">
        <f>(((I3642/60)/60)/24)+DATE(1970,1,1)+(-5/24)</f>
        <v>42134.864629629628</v>
      </c>
    </row>
    <row r="3643" spans="1:20" ht="57.6" hidden="1" x14ac:dyDescent="0.3">
      <c r="A3643">
        <v>1522</v>
      </c>
      <c r="B3643" s="3" t="s">
        <v>1522</v>
      </c>
      <c r="C3643" s="3" t="s">
        <v>5631</v>
      </c>
      <c r="D3643">
        <v>43500</v>
      </c>
      <c r="E3643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8284</v>
      </c>
      <c r="O3643" s="5">
        <f>((E3643/D3643) *100)</f>
        <v>138.96574712643678</v>
      </c>
      <c r="P3643" s="6">
        <f>IF(L3643 = 0, 0, E3643/L3643)</f>
        <v>133.7391592920354</v>
      </c>
      <c r="Q3643" t="str">
        <f>MID(N3643,1,FIND("/",N3643,1)-1)</f>
        <v>photography</v>
      </c>
      <c r="R3643" t="str">
        <f>MID(N3643,FIND("/",N3643,1)+1,LEN(N3643))</f>
        <v>photobooks</v>
      </c>
      <c r="S3643" s="10">
        <f>(((J3643/60)/60)/24)+DATE(1970,1,1)+(-5/24)</f>
        <v>41899.621979166666</v>
      </c>
      <c r="T3643" s="10">
        <f>(((I3643/60)/60)/24)+DATE(1970,1,1)+(-5/24)</f>
        <v>41929.621979166666</v>
      </c>
    </row>
    <row r="3644" spans="1:20" ht="57.6" hidden="1" x14ac:dyDescent="0.3">
      <c r="A3644">
        <v>4</v>
      </c>
      <c r="B3644" s="3" t="s">
        <v>6</v>
      </c>
      <c r="C3644" s="3" t="s">
        <v>4114</v>
      </c>
      <c r="D3644">
        <v>44000</v>
      </c>
      <c r="E364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8264</v>
      </c>
      <c r="O3644" s="5">
        <f>((E3644/D3644) *100)</f>
        <v>122.99154545454545</v>
      </c>
      <c r="P3644" s="6">
        <f>IF(L3644 = 0, 0, E3644/L3644)</f>
        <v>190.55028169014085</v>
      </c>
      <c r="Q3644" t="str">
        <f>MID(N3644,1,FIND("/",N3644,1)-1)</f>
        <v>film &amp; video</v>
      </c>
      <c r="R3644" t="str">
        <f>MID(N3644,FIND("/",N3644,1)+1,LEN(N3644))</f>
        <v>television</v>
      </c>
      <c r="S3644" s="10">
        <f>(((J3644/60)/60)/24)+DATE(1970,1,1)+(-5/24)</f>
        <v>42327.625914351847</v>
      </c>
      <c r="T3644" s="10">
        <f>(((I3644/60)/60)/24)+DATE(1970,1,1)+(-5/24)</f>
        <v>42357.625914351847</v>
      </c>
    </row>
    <row r="3645" spans="1:20" ht="43.2" hidden="1" x14ac:dyDescent="0.3">
      <c r="A3645">
        <v>1469</v>
      </c>
      <c r="B3645" s="3" t="s">
        <v>1469</v>
      </c>
      <c r="C3645" s="3" t="s">
        <v>5578</v>
      </c>
      <c r="D3645">
        <v>44250</v>
      </c>
      <c r="E3645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8287</v>
      </c>
      <c r="O3645" s="5">
        <f>((E3645/D3645) *100)</f>
        <v>108.42485875706214</v>
      </c>
      <c r="P3645" s="6">
        <f>IF(L3645 = 0, 0, E3645/L3645)</f>
        <v>149.46417445482865</v>
      </c>
      <c r="Q3645" t="str">
        <f>MID(N3645,1,FIND("/",N3645,1)-1)</f>
        <v>publishing</v>
      </c>
      <c r="R3645" t="str">
        <f>MID(N3645,FIND("/",N3645,1)+1,LEN(N3645))</f>
        <v>radio &amp; podcasts</v>
      </c>
      <c r="S3645" s="10">
        <f>(((J3645/60)/60)/24)+DATE(1970,1,1)+(-5/24)</f>
        <v>41290.390150462961</v>
      </c>
      <c r="T3645" s="10">
        <f>(((I3645/60)/60)/24)+DATE(1970,1,1)+(-5/24)</f>
        <v>41320.390150462961</v>
      </c>
    </row>
    <row r="3646" spans="1:20" ht="43.2" hidden="1" x14ac:dyDescent="0.3">
      <c r="A3646">
        <v>282</v>
      </c>
      <c r="B3646" s="3" t="s">
        <v>282</v>
      </c>
      <c r="C3646" s="3" t="s">
        <v>4391</v>
      </c>
      <c r="D3646">
        <v>45000</v>
      </c>
      <c r="E3646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8268</v>
      </c>
      <c r="O3646" s="5">
        <f>((E3646/D3646) *100)</f>
        <v>101.18888888888888</v>
      </c>
      <c r="P3646" s="6">
        <f>IF(L3646 = 0, 0, E3646/L3646)</f>
        <v>254.38547486033519</v>
      </c>
      <c r="Q3646" t="str">
        <f>MID(N3646,1,FIND("/",N3646,1)-1)</f>
        <v>film &amp; video</v>
      </c>
      <c r="R3646" t="str">
        <f>MID(N3646,FIND("/",N3646,1)+1,LEN(N3646))</f>
        <v>documentary</v>
      </c>
      <c r="S3646" s="10">
        <f>(((J3646/60)/60)/24)+DATE(1970,1,1)+(-5/24)</f>
        <v>40194.711712962962</v>
      </c>
      <c r="T3646" s="10">
        <f>(((I3646/60)/60)/24)+DATE(1970,1,1)+(-5/24)</f>
        <v>40231.708333333328</v>
      </c>
    </row>
    <row r="3647" spans="1:20" ht="57.6" hidden="1" x14ac:dyDescent="0.3">
      <c r="A3647">
        <v>868</v>
      </c>
      <c r="B3647" s="3" t="s">
        <v>868</v>
      </c>
      <c r="C3647" s="3" t="s">
        <v>4977</v>
      </c>
      <c r="D3647">
        <v>45000</v>
      </c>
      <c r="E3647">
        <v>50</v>
      </c>
      <c r="F3647" t="s">
        <v>8220</v>
      </c>
      <c r="G3647" t="s">
        <v>8223</v>
      </c>
      <c r="H3647" t="s">
        <v>8245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8277</v>
      </c>
      <c r="O3647" s="5">
        <f>((E3647/D3647) *100)</f>
        <v>0.1111111111111111</v>
      </c>
      <c r="P3647" s="6">
        <f>IF(L3647 = 0, 0, E3647/L3647)</f>
        <v>50</v>
      </c>
      <c r="Q3647" t="str">
        <f>MID(N3647,1,FIND("/",N3647,1)-1)</f>
        <v>music</v>
      </c>
      <c r="R3647" t="str">
        <f>MID(N3647,FIND("/",N3647,1)+1,LEN(N3647))</f>
        <v>jazz</v>
      </c>
      <c r="S3647" s="10">
        <f>(((J3647/60)/60)/24)+DATE(1970,1,1)+(-5/24)</f>
        <v>41615.819421296292</v>
      </c>
      <c r="T3647" s="10">
        <f>(((I3647/60)/60)/24)+DATE(1970,1,1)+(-5/24)</f>
        <v>41645.819421296292</v>
      </c>
    </row>
    <row r="3648" spans="1:20" ht="28.8" hidden="1" x14ac:dyDescent="0.3">
      <c r="A3648">
        <v>1088</v>
      </c>
      <c r="B3648" s="3" t="s">
        <v>1088</v>
      </c>
      <c r="C3648" s="3" t="s">
        <v>5197</v>
      </c>
      <c r="D3648">
        <v>45000</v>
      </c>
      <c r="E3648">
        <v>6382.34</v>
      </c>
      <c r="F3648" t="s">
        <v>8220</v>
      </c>
      <c r="G3648" t="s">
        <v>8223</v>
      </c>
      <c r="H3648" t="s">
        <v>8245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8281</v>
      </c>
      <c r="O3648" s="5">
        <f>((E3648/D3648) *100)</f>
        <v>14.182977777777777</v>
      </c>
      <c r="P3648" s="6">
        <f>IF(L3648 = 0, 0, E3648/L3648)</f>
        <v>43.41727891156463</v>
      </c>
      <c r="Q3648" t="str">
        <f>MID(N3648,1,FIND("/",N3648,1)-1)</f>
        <v>games</v>
      </c>
      <c r="R3648" t="str">
        <f>MID(N3648,FIND("/",N3648,1)+1,LEN(N3648))</f>
        <v>video games</v>
      </c>
      <c r="S3648" s="10">
        <f>(((J3648/60)/60)/24)+DATE(1970,1,1)+(-5/24)</f>
        <v>41723.591053240736</v>
      </c>
      <c r="T3648" s="10">
        <f>(((I3648/60)/60)/24)+DATE(1970,1,1)+(-5/24)</f>
        <v>41753.591053240736</v>
      </c>
    </row>
    <row r="3649" spans="1:20" ht="43.2" hidden="1" x14ac:dyDescent="0.3">
      <c r="A3649">
        <v>2925</v>
      </c>
      <c r="B3649" s="3" t="s">
        <v>2924</v>
      </c>
      <c r="C3649" s="3" t="s">
        <v>7034</v>
      </c>
      <c r="D3649">
        <v>45000</v>
      </c>
      <c r="E3649">
        <v>46100.69</v>
      </c>
      <c r="F3649" t="s">
        <v>8218</v>
      </c>
      <c r="G3649" t="s">
        <v>8223</v>
      </c>
      <c r="H3649" t="s">
        <v>8245</v>
      </c>
      <c r="I3649">
        <v>1410444068</v>
      </c>
      <c r="J3649">
        <v>1407852068</v>
      </c>
      <c r="K3649" t="b">
        <v>0</v>
      </c>
      <c r="L3649">
        <v>199</v>
      </c>
      <c r="M3649" t="b">
        <v>1</v>
      </c>
      <c r="N3649" t="s">
        <v>8304</v>
      </c>
      <c r="O3649" s="5">
        <f>((E3649/D3649) *100)</f>
        <v>102.44597777777777</v>
      </c>
      <c r="P3649" s="6">
        <f>IF(L3649 = 0, 0, E3649/L3649)</f>
        <v>231.66175879396985</v>
      </c>
      <c r="Q3649" t="str">
        <f>MID(N3649,1,FIND("/",N3649,1)-1)</f>
        <v>theater</v>
      </c>
      <c r="R3649" t="str">
        <f>MID(N3649,FIND("/",N3649,1)+1,LEN(N3649))</f>
        <v>musical</v>
      </c>
      <c r="S3649" s="10">
        <f>(((J3649/60)/60)/24)+DATE(1970,1,1)+(-5/24)</f>
        <v>41863.375787037032</v>
      </c>
      <c r="T3649" s="10">
        <f>(((I3649/60)/60)/24)+DATE(1970,1,1)+(-5/24)</f>
        <v>41893.375787037032</v>
      </c>
    </row>
    <row r="3650" spans="1:20" ht="28.8" hidden="1" x14ac:dyDescent="0.3">
      <c r="A3650">
        <v>2884</v>
      </c>
      <c r="B3650" s="3" t="s">
        <v>2883</v>
      </c>
      <c r="C3650" s="3" t="s">
        <v>6993</v>
      </c>
      <c r="D3650">
        <v>45000</v>
      </c>
      <c r="E3650">
        <v>185</v>
      </c>
      <c r="F3650" t="s">
        <v>8220</v>
      </c>
      <c r="G3650" t="s">
        <v>8223</v>
      </c>
      <c r="H3650" t="s">
        <v>8245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8270</v>
      </c>
      <c r="O3650" s="5">
        <f>((E3650/D3650) *100)</f>
        <v>0.41111111111111115</v>
      </c>
      <c r="P3650" s="6">
        <f>IF(L3650 = 0, 0, E3650/L3650)</f>
        <v>46.25</v>
      </c>
      <c r="Q3650" t="str">
        <f>MID(N3650,1,FIND("/",N3650,1)-1)</f>
        <v>theater</v>
      </c>
      <c r="R3650" t="str">
        <f>MID(N3650,FIND("/",N3650,1)+1,LEN(N3650))</f>
        <v>plays</v>
      </c>
      <c r="S3650" s="10">
        <f>(((J3650/60)/60)/24)+DATE(1970,1,1)+(-5/24)</f>
        <v>41948.518923611111</v>
      </c>
      <c r="T3650" s="10">
        <f>(((I3650/60)/60)/24)+DATE(1970,1,1)+(-5/24)</f>
        <v>41978.518923611111</v>
      </c>
    </row>
    <row r="3651" spans="1:20" ht="43.2" hidden="1" x14ac:dyDescent="0.3">
      <c r="A3651">
        <v>1019</v>
      </c>
      <c r="B3651" s="3" t="s">
        <v>1019</v>
      </c>
      <c r="C3651" s="3" t="s">
        <v>5128</v>
      </c>
      <c r="D3651">
        <v>45000</v>
      </c>
      <c r="E3651">
        <v>21300</v>
      </c>
      <c r="F3651" t="s">
        <v>8219</v>
      </c>
      <c r="G3651" t="s">
        <v>8223</v>
      </c>
      <c r="H3651" t="s">
        <v>8245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8272</v>
      </c>
      <c r="O3651" s="5">
        <f>((E3651/D3651) *100)</f>
        <v>47.333333333333336</v>
      </c>
      <c r="P3651" s="6">
        <f>IF(L3651 = 0, 0, E3651/L3651)</f>
        <v>53.25</v>
      </c>
      <c r="Q3651" t="str">
        <f>MID(N3651,1,FIND("/",N3651,1)-1)</f>
        <v>technology</v>
      </c>
      <c r="R3651" t="str">
        <f>MID(N3651,FIND("/",N3651,1)+1,LEN(N3651))</f>
        <v>wearables</v>
      </c>
      <c r="S3651" s="10">
        <f>(((J3651/60)/60)/24)+DATE(1970,1,1)+(-5/24)</f>
        <v>42009.765613425923</v>
      </c>
      <c r="T3651" s="10">
        <f>(((I3651/60)/60)/24)+DATE(1970,1,1)+(-5/24)</f>
        <v>42039.765613425923</v>
      </c>
    </row>
    <row r="3652" spans="1:20" ht="43.2" hidden="1" x14ac:dyDescent="0.3">
      <c r="A3652">
        <v>2567</v>
      </c>
      <c r="B3652" s="3" t="s">
        <v>2566</v>
      </c>
      <c r="C3652" s="3" t="s">
        <v>6676</v>
      </c>
      <c r="D3652">
        <v>45000</v>
      </c>
      <c r="E3652">
        <v>120</v>
      </c>
      <c r="F3652" t="s">
        <v>8219</v>
      </c>
      <c r="G3652" t="s">
        <v>8223</v>
      </c>
      <c r="H3652" t="s">
        <v>8245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8283</v>
      </c>
      <c r="O3652" s="5">
        <f>((E3652/D3652) *100)</f>
        <v>0.26666666666666666</v>
      </c>
      <c r="P3652" s="6">
        <f>IF(L3652 = 0, 0, E3652/L3652)</f>
        <v>60</v>
      </c>
      <c r="Q3652" t="str">
        <f>MID(N3652,1,FIND("/",N3652,1)-1)</f>
        <v>food</v>
      </c>
      <c r="R3652" t="str">
        <f>MID(N3652,FIND("/",N3652,1)+1,LEN(N3652))</f>
        <v>food trucks</v>
      </c>
      <c r="S3652" s="10">
        <f>(((J3652/60)/60)/24)+DATE(1970,1,1)+(-5/24)</f>
        <v>42087.670578703699</v>
      </c>
      <c r="T3652" s="10">
        <f>(((I3652/60)/60)/24)+DATE(1970,1,1)+(-5/24)</f>
        <v>42117.670578703699</v>
      </c>
    </row>
    <row r="3653" spans="1:20" ht="43.2" hidden="1" x14ac:dyDescent="0.3">
      <c r="A3653">
        <v>552</v>
      </c>
      <c r="B3653" s="3" t="s">
        <v>552</v>
      </c>
      <c r="C3653" s="3" t="s">
        <v>4661</v>
      </c>
      <c r="D3653">
        <v>45000</v>
      </c>
      <c r="E3653">
        <v>0</v>
      </c>
      <c r="F3653" t="s">
        <v>8220</v>
      </c>
      <c r="G3653" t="s">
        <v>8228</v>
      </c>
      <c r="H3653" t="s">
        <v>8250</v>
      </c>
      <c r="I3653">
        <v>1452350896</v>
      </c>
      <c r="J3653">
        <v>1447166896</v>
      </c>
      <c r="K3653" t="b">
        <v>0</v>
      </c>
      <c r="L3653">
        <v>0</v>
      </c>
      <c r="M3653" t="b">
        <v>0</v>
      </c>
      <c r="N3653" t="s">
        <v>8271</v>
      </c>
      <c r="O3653" s="5">
        <f>((E3653/D3653) *100)</f>
        <v>0</v>
      </c>
      <c r="P3653" s="6">
        <f>IF(L3653 = 0, 0, E3653/L3653)</f>
        <v>0</v>
      </c>
      <c r="Q3653" t="str">
        <f>MID(N3653,1,FIND("/",N3653,1)-1)</f>
        <v>technology</v>
      </c>
      <c r="R3653" t="str">
        <f>MID(N3653,FIND("/",N3653,1)+1,LEN(N3653))</f>
        <v>web</v>
      </c>
      <c r="S3653" s="10">
        <f>(((J3653/60)/60)/24)+DATE(1970,1,1)+(-5/24)</f>
        <v>42318.408518518518</v>
      </c>
      <c r="T3653" s="10">
        <f>(((I3653/60)/60)/24)+DATE(1970,1,1)+(-5/24)</f>
        <v>42378.408518518518</v>
      </c>
    </row>
    <row r="3654" spans="1:20" ht="43.2" hidden="1" x14ac:dyDescent="0.3">
      <c r="A3654">
        <v>1143</v>
      </c>
      <c r="B3654" s="3" t="s">
        <v>1143</v>
      </c>
      <c r="C3654" s="3" t="s">
        <v>5252</v>
      </c>
      <c r="D3654">
        <v>45000</v>
      </c>
      <c r="E3654">
        <v>186</v>
      </c>
      <c r="F3654" t="s">
        <v>8220</v>
      </c>
      <c r="G3654" t="s">
        <v>8223</v>
      </c>
      <c r="H3654" t="s">
        <v>8245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8282</v>
      </c>
      <c r="O3654" s="5">
        <f>((E3654/D3654) *100)</f>
        <v>0.41333333333333333</v>
      </c>
      <c r="P3654" s="6">
        <f>IF(L3654 = 0, 0, E3654/L3654)</f>
        <v>23.25</v>
      </c>
      <c r="Q3654" t="str">
        <f>MID(N3654,1,FIND("/",N3654,1)-1)</f>
        <v>games</v>
      </c>
      <c r="R3654" t="str">
        <f>MID(N3654,FIND("/",N3654,1)+1,LEN(N3654))</f>
        <v>mobile games</v>
      </c>
      <c r="S3654" s="10">
        <f>(((J3654/60)/60)/24)+DATE(1970,1,1)+(-5/24)</f>
        <v>42324.985254629624</v>
      </c>
      <c r="T3654" s="10">
        <f>(((I3654/60)/60)/24)+DATE(1970,1,1)+(-5/24)</f>
        <v>42354.985254629624</v>
      </c>
    </row>
    <row r="3655" spans="1:20" ht="43.2" hidden="1" x14ac:dyDescent="0.3">
      <c r="A3655">
        <v>1533</v>
      </c>
      <c r="B3655" s="3" t="s">
        <v>1533</v>
      </c>
      <c r="C3655" s="3" t="s">
        <v>5642</v>
      </c>
      <c r="D3655">
        <v>45000</v>
      </c>
      <c r="E3655">
        <v>65313</v>
      </c>
      <c r="F3655" t="s">
        <v>8218</v>
      </c>
      <c r="G3655" t="s">
        <v>8223</v>
      </c>
      <c r="H3655" t="s">
        <v>8245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8284</v>
      </c>
      <c r="O3655" s="5">
        <f>((E3655/D3655) *100)</f>
        <v>145.14000000000001</v>
      </c>
      <c r="P3655" s="6">
        <f>IF(L3655 = 0, 0, E3655/L3655)</f>
        <v>88.26081081081081</v>
      </c>
      <c r="Q3655" t="str">
        <f>MID(N3655,1,FIND("/",N3655,1)-1)</f>
        <v>photography</v>
      </c>
      <c r="R3655" t="str">
        <f>MID(N3655,FIND("/",N3655,1)+1,LEN(N3655))</f>
        <v>photobooks</v>
      </c>
      <c r="S3655" s="10">
        <f>(((J3655/60)/60)/24)+DATE(1970,1,1)+(-5/24)</f>
        <v>42442.793715277774</v>
      </c>
      <c r="T3655" s="10">
        <f>(((I3655/60)/60)/24)+DATE(1970,1,1)+(-5/24)</f>
        <v>42491.957638888889</v>
      </c>
    </row>
    <row r="3656" spans="1:20" ht="43.2" hidden="1" x14ac:dyDescent="0.3">
      <c r="A3656">
        <v>2151</v>
      </c>
      <c r="B3656" s="3" t="s">
        <v>2151</v>
      </c>
      <c r="C3656" s="3" t="s">
        <v>6260</v>
      </c>
      <c r="D3656">
        <v>45000</v>
      </c>
      <c r="E3656">
        <v>118</v>
      </c>
      <c r="F3656" t="s">
        <v>8220</v>
      </c>
      <c r="G3656" t="s">
        <v>8223</v>
      </c>
      <c r="H3656" t="s">
        <v>8245</v>
      </c>
      <c r="I3656">
        <v>1467231614</v>
      </c>
      <c r="J3656">
        <v>1464639614</v>
      </c>
      <c r="K3656" t="b">
        <v>0</v>
      </c>
      <c r="L3656">
        <v>6</v>
      </c>
      <c r="M3656" t="b">
        <v>0</v>
      </c>
      <c r="N3656" t="s">
        <v>8281</v>
      </c>
      <c r="O3656" s="5">
        <f>((E3656/D3656) *100)</f>
        <v>0.26222222222222225</v>
      </c>
      <c r="P3656" s="6">
        <f>IF(L3656 = 0, 0, E3656/L3656)</f>
        <v>19.666666666666668</v>
      </c>
      <c r="Q3656" t="str">
        <f>MID(N3656,1,FIND("/",N3656,1)-1)</f>
        <v>games</v>
      </c>
      <c r="R3656" t="str">
        <f>MID(N3656,FIND("/",N3656,1)+1,LEN(N3656))</f>
        <v>video games</v>
      </c>
      <c r="S3656" s="10">
        <f>(((J3656/60)/60)/24)+DATE(1970,1,1)+(-5/24)</f>
        <v>42520.639050925929</v>
      </c>
      <c r="T3656" s="10">
        <f>(((I3656/60)/60)/24)+DATE(1970,1,1)+(-5/24)</f>
        <v>42550.639050925929</v>
      </c>
    </row>
    <row r="3657" spans="1:20" ht="43.2" hidden="1" x14ac:dyDescent="0.3">
      <c r="A3657">
        <v>1800</v>
      </c>
      <c r="B3657" s="3" t="s">
        <v>1800</v>
      </c>
      <c r="C3657" s="3" t="s">
        <v>5909</v>
      </c>
      <c r="D3657">
        <v>46260</v>
      </c>
      <c r="E365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8284</v>
      </c>
      <c r="O3657" s="5">
        <f>((E3657/D3657) *100)</f>
        <v>20.44963251188932</v>
      </c>
      <c r="P3657" s="6">
        <f>IF(L3657 = 0, 0, E3657/L3657)</f>
        <v>83.716814159292042</v>
      </c>
      <c r="Q3657" t="str">
        <f>MID(N3657,1,FIND("/",N3657,1)-1)</f>
        <v>photography</v>
      </c>
      <c r="R3657" t="str">
        <f>MID(N3657,FIND("/",N3657,1)+1,LEN(N3657))</f>
        <v>photobooks</v>
      </c>
      <c r="S3657" s="10">
        <f>(((J3657/60)/60)/24)+DATE(1970,1,1)+(-5/24)</f>
        <v>42623.397800925923</v>
      </c>
      <c r="T3657" s="10">
        <f>(((I3657/60)/60)/24)+DATE(1970,1,1)+(-5/24)</f>
        <v>42653.397800925923</v>
      </c>
    </row>
    <row r="3658" spans="1:20" ht="43.2" hidden="1" x14ac:dyDescent="0.3">
      <c r="A3658">
        <v>735</v>
      </c>
      <c r="B3658" s="3" t="s">
        <v>735</v>
      </c>
      <c r="C3658" s="3" t="s">
        <v>4844</v>
      </c>
      <c r="D3658">
        <v>47000</v>
      </c>
      <c r="E365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8273</v>
      </c>
      <c r="O3658" s="5">
        <f>((E3658/D3658) *100)</f>
        <v>114.40638297872341</v>
      </c>
      <c r="P3658" s="6">
        <f>IF(L3658 = 0, 0, E3658/L3658)</f>
        <v>234.80786026200875</v>
      </c>
      <c r="Q3658" t="str">
        <f>MID(N3658,1,FIND("/",N3658,1)-1)</f>
        <v>publishing</v>
      </c>
      <c r="R3658" t="str">
        <f>MID(N3658,FIND("/",N3658,1)+1,LEN(N3658))</f>
        <v>nonfiction</v>
      </c>
      <c r="S3658" s="10">
        <f>(((J3658/60)/60)/24)+DATE(1970,1,1)+(-5/24)</f>
        <v>41945.821134259255</v>
      </c>
      <c r="T3658" s="10">
        <f>(((I3658/60)/60)/24)+DATE(1970,1,1)+(-5/24)</f>
        <v>41976.818749999999</v>
      </c>
    </row>
    <row r="3659" spans="1:20" ht="43.2" hidden="1" x14ac:dyDescent="0.3">
      <c r="A3659">
        <v>1950</v>
      </c>
      <c r="B3659" s="3" t="s">
        <v>1950</v>
      </c>
      <c r="C3659" s="3" t="s">
        <v>6059</v>
      </c>
      <c r="D3659">
        <v>48000</v>
      </c>
      <c r="E3659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8294</v>
      </c>
      <c r="O3659" s="5">
        <f>((E3659/D3659) *100)</f>
        <v>200.51866666666669</v>
      </c>
      <c r="P3659" s="6">
        <f>IF(L3659 = 0, 0, E3659/L3659)</f>
        <v>51.3054157782516</v>
      </c>
      <c r="Q3659" t="str">
        <f>MID(N3659,1,FIND("/",N3659,1)-1)</f>
        <v>technology</v>
      </c>
      <c r="R3659" t="str">
        <f>MID(N3659,FIND("/",N3659,1)+1,LEN(N3659))</f>
        <v>hardware</v>
      </c>
      <c r="S3659" s="10">
        <f>(((J3659/60)/60)/24)+DATE(1970,1,1)+(-5/24)</f>
        <v>40623.973067129627</v>
      </c>
      <c r="T3659" s="10">
        <f>(((I3659/60)/60)/24)+DATE(1970,1,1)+(-5/24)</f>
        <v>40654.973067129627</v>
      </c>
    </row>
    <row r="3660" spans="1:20" ht="43.2" hidden="1" x14ac:dyDescent="0.3">
      <c r="A3660">
        <v>2116</v>
      </c>
      <c r="B3660" s="3" t="s">
        <v>2116</v>
      </c>
      <c r="C3660" s="3" t="s">
        <v>6225</v>
      </c>
      <c r="D3660">
        <v>48000</v>
      </c>
      <c r="E3660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8278</v>
      </c>
      <c r="O3660" s="5">
        <f>((E3660/D3660) *100)</f>
        <v>100.90416666666667</v>
      </c>
      <c r="P3660" s="6">
        <f>IF(L3660 = 0, 0, E3660/L3660)</f>
        <v>526.45652173913038</v>
      </c>
      <c r="Q3660" t="str">
        <f>MID(N3660,1,FIND("/",N3660,1)-1)</f>
        <v>music</v>
      </c>
      <c r="R3660" t="str">
        <f>MID(N3660,FIND("/",N3660,1)+1,LEN(N3660))</f>
        <v>indie rock</v>
      </c>
      <c r="S3660" s="10">
        <f>(((J3660/60)/60)/24)+DATE(1970,1,1)+(-5/24)</f>
        <v>41136.569479166668</v>
      </c>
      <c r="T3660" s="10">
        <f>(((I3660/60)/60)/24)+DATE(1970,1,1)+(-5/24)</f>
        <v>41184.569479166668</v>
      </c>
    </row>
    <row r="3661" spans="1:20" ht="28.8" hidden="1" x14ac:dyDescent="0.3">
      <c r="A3661">
        <v>1913</v>
      </c>
      <c r="B3661" s="3" t="s">
        <v>1913</v>
      </c>
      <c r="C3661" s="3" t="s">
        <v>6022</v>
      </c>
      <c r="D3661">
        <v>48000</v>
      </c>
      <c r="E3661">
        <v>637</v>
      </c>
      <c r="F3661" t="s">
        <v>8220</v>
      </c>
      <c r="G3661" t="s">
        <v>8224</v>
      </c>
      <c r="H3661" t="s">
        <v>8246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8293</v>
      </c>
      <c r="O3661" s="5">
        <f>((E3661/D3661) *100)</f>
        <v>1.3270833333333334</v>
      </c>
      <c r="P3661" s="6">
        <f>IF(L3661 = 0, 0, E3661/L3661)</f>
        <v>24.5</v>
      </c>
      <c r="Q3661" t="str">
        <f>MID(N3661,1,FIND("/",N3661,1)-1)</f>
        <v>technology</v>
      </c>
      <c r="R3661" t="str">
        <f>MID(N3661,FIND("/",N3661,1)+1,LEN(N3661))</f>
        <v>gadgets</v>
      </c>
      <c r="S3661" s="10">
        <f>(((J3661/60)/60)/24)+DATE(1970,1,1)+(-5/24)</f>
        <v>41890.302986111106</v>
      </c>
      <c r="T3661" s="10">
        <f>(((I3661/60)/60)/24)+DATE(1970,1,1)+(-5/24)</f>
        <v>41920.302986111106</v>
      </c>
    </row>
    <row r="3662" spans="1:20" ht="43.2" hidden="1" x14ac:dyDescent="0.3">
      <c r="A3662">
        <v>1327</v>
      </c>
      <c r="B3662" s="3" t="s">
        <v>1327</v>
      </c>
      <c r="C3662" s="3" t="s">
        <v>5436</v>
      </c>
      <c r="D3662">
        <v>48000</v>
      </c>
      <c r="E3662">
        <v>1705</v>
      </c>
      <c r="F3662" t="s">
        <v>8219</v>
      </c>
      <c r="G3662" t="s">
        <v>8223</v>
      </c>
      <c r="H3662" t="s">
        <v>8245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8272</v>
      </c>
      <c r="O3662" s="5">
        <f>((E3662/D3662) *100)</f>
        <v>3.5520833333333335</v>
      </c>
      <c r="P3662" s="6">
        <f>IF(L3662 = 0, 0, E3662/L3662)</f>
        <v>41.585365853658537</v>
      </c>
      <c r="Q3662" t="str">
        <f>MID(N3662,1,FIND("/",N3662,1)-1)</f>
        <v>technology</v>
      </c>
      <c r="R3662" t="str">
        <f>MID(N3662,FIND("/",N3662,1)+1,LEN(N3662))</f>
        <v>wearables</v>
      </c>
      <c r="S3662" s="10">
        <f>(((J3662/60)/60)/24)+DATE(1970,1,1)+(-5/24)</f>
        <v>42123.470312500001</v>
      </c>
      <c r="T3662" s="10">
        <f>(((I3662/60)/60)/24)+DATE(1970,1,1)+(-5/24)</f>
        <v>42153.470312500001</v>
      </c>
    </row>
    <row r="3663" spans="1:20" ht="57.6" hidden="1" x14ac:dyDescent="0.3">
      <c r="A3663">
        <v>712</v>
      </c>
      <c r="B3663" s="3" t="s">
        <v>712</v>
      </c>
      <c r="C3663" s="3" t="s">
        <v>4821</v>
      </c>
      <c r="D3663">
        <v>48500</v>
      </c>
      <c r="E3663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8272</v>
      </c>
      <c r="O3663" s="5">
        <f>((E3663/D3663) *100)</f>
        <v>0.21649484536082475</v>
      </c>
      <c r="P3663" s="6">
        <f>IF(L3663 = 0, 0, E3663/L3663)</f>
        <v>26.25</v>
      </c>
      <c r="Q3663" t="str">
        <f>MID(N3663,1,FIND("/",N3663,1)-1)</f>
        <v>technology</v>
      </c>
      <c r="R3663" t="str">
        <f>MID(N3663,FIND("/",N3663,1)+1,LEN(N3663))</f>
        <v>wearables</v>
      </c>
      <c r="S3663" s="10">
        <f>(((J3663/60)/60)/24)+DATE(1970,1,1)+(-5/24)</f>
        <v>42384.472592592596</v>
      </c>
      <c r="T3663" s="10">
        <f>(((I3663/60)/60)/24)+DATE(1970,1,1)+(-5/24)</f>
        <v>42414.472592592596</v>
      </c>
    </row>
    <row r="3664" spans="1:20" ht="43.2" hidden="1" x14ac:dyDescent="0.3">
      <c r="A3664">
        <v>3098</v>
      </c>
      <c r="B3664" s="3" t="s">
        <v>3097</v>
      </c>
      <c r="C3664" s="3" t="s">
        <v>7207</v>
      </c>
      <c r="D3664">
        <v>48725</v>
      </c>
      <c r="E366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8302</v>
      </c>
      <c r="O3664" s="5">
        <f>((E3664/D3664) *100)</f>
        <v>3.6080041046690612</v>
      </c>
      <c r="P3664" s="6">
        <f>IF(L3664 = 0, 0, E3664/L3664)</f>
        <v>65.111111111111114</v>
      </c>
      <c r="Q3664" t="str">
        <f>MID(N3664,1,FIND("/",N3664,1)-1)</f>
        <v>theater</v>
      </c>
      <c r="R3664" t="str">
        <f>MID(N3664,FIND("/",N3664,1)+1,LEN(N3664))</f>
        <v>spaces</v>
      </c>
      <c r="S3664" s="10">
        <f>(((J3664/60)/60)/24)+DATE(1970,1,1)+(-5/24)</f>
        <v>42359.58390046296</v>
      </c>
      <c r="T3664" s="10">
        <f>(((I3664/60)/60)/24)+DATE(1970,1,1)+(-5/24)</f>
        <v>42407.803472222215</v>
      </c>
    </row>
    <row r="3665" spans="1:20" hidden="1" x14ac:dyDescent="0.3">
      <c r="A3665">
        <v>2659</v>
      </c>
      <c r="B3665" s="3" t="s">
        <v>2658</v>
      </c>
      <c r="C3665" s="3" t="s">
        <v>6768</v>
      </c>
      <c r="D3665">
        <v>49000</v>
      </c>
      <c r="E3665">
        <v>1333</v>
      </c>
      <c r="F3665" t="s">
        <v>8219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8300</v>
      </c>
      <c r="O3665" s="5">
        <f>((E3665/D3665) *100)</f>
        <v>2.7204081632653061</v>
      </c>
      <c r="P3665" s="6">
        <f>IF(L3665 = 0, 0, E3665/L3665)</f>
        <v>133.30000000000001</v>
      </c>
      <c r="Q3665" t="str">
        <f>MID(N3665,1,FIND("/",N3665,1)-1)</f>
        <v>technology</v>
      </c>
      <c r="R3665" t="str">
        <f>MID(N3665,FIND("/",N3665,1)+1,LEN(N3665))</f>
        <v>space exploration</v>
      </c>
      <c r="S3665" s="10">
        <f>(((J3665/60)/60)/24)+DATE(1970,1,1)+(-5/24)</f>
        <v>42081.861226851855</v>
      </c>
      <c r="T3665" s="10">
        <f>(((I3665/60)/60)/24)+DATE(1970,1,1)+(-5/24)</f>
        <v>42111.861226851855</v>
      </c>
    </row>
    <row r="3666" spans="1:20" ht="28.8" hidden="1" x14ac:dyDescent="0.3">
      <c r="A3666">
        <v>952</v>
      </c>
      <c r="B3666" s="3" t="s">
        <v>952</v>
      </c>
      <c r="C3666" s="3" t="s">
        <v>5061</v>
      </c>
      <c r="D3666">
        <v>49000</v>
      </c>
      <c r="E3666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8272</v>
      </c>
      <c r="O3666" s="5">
        <f>((E3666/D3666) *100)</f>
        <v>39.942857142857143</v>
      </c>
      <c r="P3666" s="6">
        <f>IF(L3666 = 0, 0, E3666/L3666)</f>
        <v>99.857142857142861</v>
      </c>
      <c r="Q3666" t="str">
        <f>MID(N3666,1,FIND("/",N3666,1)-1)</f>
        <v>technology</v>
      </c>
      <c r="R3666" t="str">
        <f>MID(N3666,FIND("/",N3666,1)+1,LEN(N3666))</f>
        <v>wearables</v>
      </c>
      <c r="S3666" s="10">
        <f>(((J3666/60)/60)/24)+DATE(1970,1,1)+(-5/24)</f>
        <v>42662.405231481483</v>
      </c>
      <c r="T3666" s="10">
        <f>(((I3666/60)/60)/24)+DATE(1970,1,1)+(-5/24)</f>
        <v>42692.446898148148</v>
      </c>
    </row>
    <row r="3667" spans="1:20" ht="43.2" hidden="1" x14ac:dyDescent="0.3">
      <c r="A3667">
        <v>401</v>
      </c>
      <c r="B3667" s="3" t="s">
        <v>401</v>
      </c>
      <c r="C3667" s="3" t="s">
        <v>4510</v>
      </c>
      <c r="D3667">
        <v>50000</v>
      </c>
      <c r="E3667">
        <v>51906</v>
      </c>
      <c r="F3667" t="s">
        <v>8218</v>
      </c>
      <c r="G3667" t="s">
        <v>8223</v>
      </c>
      <c r="H3667" t="s">
        <v>8245</v>
      </c>
      <c r="I3667">
        <v>1312747970</v>
      </c>
      <c r="J3667">
        <v>1310155970</v>
      </c>
      <c r="K3667" t="b">
        <v>0</v>
      </c>
      <c r="L3667">
        <v>73</v>
      </c>
      <c r="M3667" t="b">
        <v>1</v>
      </c>
      <c r="N3667" t="s">
        <v>8268</v>
      </c>
      <c r="O3667" s="5">
        <f>((E3667/D3667) *100)</f>
        <v>103.812</v>
      </c>
      <c r="P3667" s="6">
        <f>IF(L3667 = 0, 0, E3667/L3667)</f>
        <v>711.04109589041093</v>
      </c>
      <c r="Q3667" t="str">
        <f>MID(N3667,1,FIND("/",N3667,1)-1)</f>
        <v>film &amp; video</v>
      </c>
      <c r="R3667" t="str">
        <f>MID(N3667,FIND("/",N3667,1)+1,LEN(N3667))</f>
        <v>documentary</v>
      </c>
      <c r="S3667" s="10">
        <f>(((J3667/60)/60)/24)+DATE(1970,1,1)+(-5/24)</f>
        <v>40732.633912037032</v>
      </c>
      <c r="T3667" s="10">
        <f>(((I3667/60)/60)/24)+DATE(1970,1,1)+(-5/24)</f>
        <v>40762.633912037032</v>
      </c>
    </row>
    <row r="3668" spans="1:20" ht="57.6" hidden="1" x14ac:dyDescent="0.3">
      <c r="A3668">
        <v>508</v>
      </c>
      <c r="B3668" s="3" t="s">
        <v>508</v>
      </c>
      <c r="C3668" s="3" t="s">
        <v>4617</v>
      </c>
      <c r="D3668">
        <v>50000</v>
      </c>
      <c r="E3668">
        <v>400</v>
      </c>
      <c r="F3668" t="s">
        <v>8220</v>
      </c>
      <c r="G3668" t="s">
        <v>8223</v>
      </c>
      <c r="H3668" t="s">
        <v>8245</v>
      </c>
      <c r="I3668">
        <v>1337955240</v>
      </c>
      <c r="J3668">
        <v>1332808501</v>
      </c>
      <c r="K3668" t="b">
        <v>0</v>
      </c>
      <c r="L3668">
        <v>3</v>
      </c>
      <c r="M3668" t="b">
        <v>0</v>
      </c>
      <c r="N3668" t="s">
        <v>8269</v>
      </c>
      <c r="O3668" s="5">
        <f>((E3668/D3668) *100)</f>
        <v>0.8</v>
      </c>
      <c r="P3668" s="6">
        <f>IF(L3668 = 0, 0, E3668/L3668)</f>
        <v>133.33333333333334</v>
      </c>
      <c r="Q3668" t="str">
        <f>MID(N3668,1,FIND("/",N3668,1)-1)</f>
        <v>film &amp; video</v>
      </c>
      <c r="R3668" t="str">
        <f>MID(N3668,FIND("/",N3668,1)+1,LEN(N3668))</f>
        <v>animation</v>
      </c>
      <c r="S3668" s="10">
        <f>(((J3668/60)/60)/24)+DATE(1970,1,1)+(-5/24)</f>
        <v>40994.815983796296</v>
      </c>
      <c r="T3668" s="10">
        <f>(((I3668/60)/60)/24)+DATE(1970,1,1)+(-5/24)</f>
        <v>41054.384722222218</v>
      </c>
    </row>
    <row r="3669" spans="1:20" ht="43.2" hidden="1" x14ac:dyDescent="0.3">
      <c r="A3669">
        <v>1978</v>
      </c>
      <c r="B3669" s="3" t="s">
        <v>1978</v>
      </c>
      <c r="C3669" s="3" t="s">
        <v>6087</v>
      </c>
      <c r="D3669">
        <v>50000</v>
      </c>
      <c r="E3669">
        <v>513422.57</v>
      </c>
      <c r="F3669" t="s">
        <v>8218</v>
      </c>
      <c r="G3669" t="s">
        <v>8223</v>
      </c>
      <c r="H3669" t="s">
        <v>8245</v>
      </c>
      <c r="I3669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8294</v>
      </c>
      <c r="O3669" s="5">
        <f>((E3669/D3669) *100)</f>
        <v>1026.8451399999999</v>
      </c>
      <c r="P3669" s="6">
        <f>IF(L3669 = 0, 0, E3669/L3669)</f>
        <v>1323.2540463917526</v>
      </c>
      <c r="Q3669" t="str">
        <f>MID(N3669,1,FIND("/",N3669,1)-1)</f>
        <v>technology</v>
      </c>
      <c r="R3669" t="str">
        <f>MID(N3669,FIND("/",N3669,1)+1,LEN(N3669))</f>
        <v>hardware</v>
      </c>
      <c r="S3669" s="10">
        <f>(((J3669/60)/60)/24)+DATE(1970,1,1)+(-5/24)</f>
        <v>41039.017268518517</v>
      </c>
      <c r="T3669" s="10">
        <f>(((I3669/60)/60)/24)+DATE(1970,1,1)+(-5/24)</f>
        <v>41072.083333333328</v>
      </c>
    </row>
    <row r="3670" spans="1:20" ht="57.6" hidden="1" x14ac:dyDescent="0.3">
      <c r="A3670">
        <v>288</v>
      </c>
      <c r="B3670" s="3" t="s">
        <v>288</v>
      </c>
      <c r="C3670" s="3" t="s">
        <v>4397</v>
      </c>
      <c r="D3670">
        <v>50000</v>
      </c>
      <c r="E3670">
        <v>51605.31</v>
      </c>
      <c r="F3670" t="s">
        <v>8218</v>
      </c>
      <c r="G3670" t="s">
        <v>8223</v>
      </c>
      <c r="H3670" t="s">
        <v>8245</v>
      </c>
      <c r="I3670">
        <v>1340683393</v>
      </c>
      <c r="J3670">
        <v>1337659393</v>
      </c>
      <c r="K3670" t="b">
        <v>1</v>
      </c>
      <c r="L3670">
        <v>447</v>
      </c>
      <c r="M3670" t="b">
        <v>1</v>
      </c>
      <c r="N3670" t="s">
        <v>8268</v>
      </c>
      <c r="O3670" s="5">
        <f>((E3670/D3670) *100)</f>
        <v>103.21061999999999</v>
      </c>
      <c r="P3670" s="6">
        <f>IF(L3670 = 0, 0, E3670/L3670)</f>
        <v>115.44812080536913</v>
      </c>
      <c r="Q3670" t="str">
        <f>MID(N3670,1,FIND("/",N3670,1)-1)</f>
        <v>film &amp; video</v>
      </c>
      <c r="R3670" t="str">
        <f>MID(N3670,FIND("/",N3670,1)+1,LEN(N3670))</f>
        <v>documentary</v>
      </c>
      <c r="S3670" s="10">
        <f>(((J3670/60)/60)/24)+DATE(1970,1,1)+(-5/24)</f>
        <v>41050.960567129623</v>
      </c>
      <c r="T3670" s="10">
        <f>(((I3670/60)/60)/24)+DATE(1970,1,1)+(-5/24)</f>
        <v>41085.960567129623</v>
      </c>
    </row>
    <row r="3671" spans="1:20" ht="43.2" hidden="1" x14ac:dyDescent="0.3">
      <c r="A3671">
        <v>1110</v>
      </c>
      <c r="B3671" s="3" t="s">
        <v>1110</v>
      </c>
      <c r="C3671" s="3" t="s">
        <v>5219</v>
      </c>
      <c r="D3671">
        <v>50000</v>
      </c>
      <c r="E3671">
        <v>255</v>
      </c>
      <c r="F3671" t="s">
        <v>8220</v>
      </c>
      <c r="G3671" t="s">
        <v>8223</v>
      </c>
      <c r="H3671" t="s">
        <v>8245</v>
      </c>
      <c r="I3671">
        <v>1354919022</v>
      </c>
      <c r="J3671">
        <v>1352327022</v>
      </c>
      <c r="K3671" t="b">
        <v>0</v>
      </c>
      <c r="L3671">
        <v>11</v>
      </c>
      <c r="M3671" t="b">
        <v>0</v>
      </c>
      <c r="N3671" t="s">
        <v>8281</v>
      </c>
      <c r="O3671" s="5">
        <f>((E3671/D3671) *100)</f>
        <v>0.51</v>
      </c>
      <c r="P3671" s="6">
        <f>IF(L3671 = 0, 0, E3671/L3671)</f>
        <v>23.181818181818183</v>
      </c>
      <c r="Q3671" t="str">
        <f>MID(N3671,1,FIND("/",N3671,1)-1)</f>
        <v>games</v>
      </c>
      <c r="R3671" t="str">
        <f>MID(N3671,FIND("/",N3671,1)+1,LEN(N3671))</f>
        <v>video games</v>
      </c>
      <c r="S3671" s="10">
        <f>(((J3671/60)/60)/24)+DATE(1970,1,1)+(-5/24)</f>
        <v>41220.72479166666</v>
      </c>
      <c r="T3671" s="10">
        <f>(((I3671/60)/60)/24)+DATE(1970,1,1)+(-5/24)</f>
        <v>41250.72479166666</v>
      </c>
    </row>
    <row r="3672" spans="1:20" ht="43.2" hidden="1" x14ac:dyDescent="0.3">
      <c r="A3672">
        <v>2056</v>
      </c>
      <c r="B3672" s="3" t="s">
        <v>2056</v>
      </c>
      <c r="C3672" s="3" t="s">
        <v>6165</v>
      </c>
      <c r="D3672">
        <v>50000</v>
      </c>
      <c r="E3672">
        <v>76726</v>
      </c>
      <c r="F3672" t="s">
        <v>8218</v>
      </c>
      <c r="G3672" t="s">
        <v>8223</v>
      </c>
      <c r="H3672" t="s">
        <v>8245</v>
      </c>
      <c r="I3672">
        <v>1366222542</v>
      </c>
      <c r="J3672">
        <v>1363630542</v>
      </c>
      <c r="K3672" t="b">
        <v>0</v>
      </c>
      <c r="L3672">
        <v>554</v>
      </c>
      <c r="M3672" t="b">
        <v>1</v>
      </c>
      <c r="N3672" t="s">
        <v>8294</v>
      </c>
      <c r="O3672" s="5">
        <f>((E3672/D3672) *100)</f>
        <v>153.452</v>
      </c>
      <c r="P3672" s="6">
        <f>IF(L3672 = 0, 0, E3672/L3672)</f>
        <v>138.49458483754512</v>
      </c>
      <c r="Q3672" t="str">
        <f>MID(N3672,1,FIND("/",N3672,1)-1)</f>
        <v>technology</v>
      </c>
      <c r="R3672" t="str">
        <f>MID(N3672,FIND("/",N3672,1)+1,LEN(N3672))</f>
        <v>hardware</v>
      </c>
      <c r="S3672" s="10">
        <f>(((J3672/60)/60)/24)+DATE(1970,1,1)+(-5/24)</f>
        <v>41351.552569444444</v>
      </c>
      <c r="T3672" s="10">
        <f>(((I3672/60)/60)/24)+DATE(1970,1,1)+(-5/24)</f>
        <v>41381.552569444444</v>
      </c>
    </row>
    <row r="3673" spans="1:20" ht="43.2" hidden="1" x14ac:dyDescent="0.3">
      <c r="A3673">
        <v>1478</v>
      </c>
      <c r="B3673" s="3" t="s">
        <v>1478</v>
      </c>
      <c r="C3673" s="3" t="s">
        <v>5587</v>
      </c>
      <c r="D3673">
        <v>50000</v>
      </c>
      <c r="E3673">
        <v>590807.11</v>
      </c>
      <c r="F3673" t="s">
        <v>8218</v>
      </c>
      <c r="G3673" t="s">
        <v>8223</v>
      </c>
      <c r="H3673" t="s">
        <v>8245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8287</v>
      </c>
      <c r="O3673" s="5">
        <f>((E3673/D3673) *100)</f>
        <v>1181.6142199999999</v>
      </c>
      <c r="P3673" s="6">
        <f>IF(L3673 = 0, 0, E3673/L3673)</f>
        <v>29.187190495010373</v>
      </c>
      <c r="Q3673" t="str">
        <f>MID(N3673,1,FIND("/",N3673,1)-1)</f>
        <v>publishing</v>
      </c>
      <c r="R3673" t="str">
        <f>MID(N3673,FIND("/",N3673,1)+1,LEN(N3673))</f>
        <v>radio &amp; podcasts</v>
      </c>
      <c r="S3673" s="10">
        <f>(((J3673/60)/60)/24)+DATE(1970,1,1)+(-5/24)</f>
        <v>41394.663344907407</v>
      </c>
      <c r="T3673" s="10">
        <f>(((I3673/60)/60)/24)+DATE(1970,1,1)+(-5/24)</f>
        <v>41408.663344907407</v>
      </c>
    </row>
    <row r="3674" spans="1:20" ht="43.2" hidden="1" x14ac:dyDescent="0.3">
      <c r="A3674">
        <v>1480</v>
      </c>
      <c r="B3674" s="3" t="s">
        <v>1480</v>
      </c>
      <c r="C3674" s="3" t="s">
        <v>5589</v>
      </c>
      <c r="D3674">
        <v>50000</v>
      </c>
      <c r="E3674">
        <v>58520.2</v>
      </c>
      <c r="F3674" t="s">
        <v>8218</v>
      </c>
      <c r="G3674" t="s">
        <v>8223</v>
      </c>
      <c r="H3674" t="s">
        <v>8245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8287</v>
      </c>
      <c r="O3674" s="5">
        <f>((E3674/D3674) *100)</f>
        <v>117.04040000000001</v>
      </c>
      <c r="P3674" s="6">
        <f>IF(L3674 = 0, 0, E3674/L3674)</f>
        <v>92.157795275590544</v>
      </c>
      <c r="Q3674" t="str">
        <f>MID(N3674,1,FIND("/",N3674,1)-1)</f>
        <v>publishing</v>
      </c>
      <c r="R3674" t="str">
        <f>MID(N3674,FIND("/",N3674,1)+1,LEN(N3674))</f>
        <v>radio &amp; podcasts</v>
      </c>
      <c r="S3674" s="10">
        <f>(((J3674/60)/60)/24)+DATE(1970,1,1)+(-5/24)</f>
        <v>41464.725682870368</v>
      </c>
      <c r="T3674" s="10">
        <f>(((I3674/60)/60)/24)+DATE(1970,1,1)+(-5/24)</f>
        <v>41481.5</v>
      </c>
    </row>
    <row r="3675" spans="1:20" ht="43.2" hidden="1" x14ac:dyDescent="0.3">
      <c r="A3675">
        <v>295</v>
      </c>
      <c r="B3675" s="3" t="s">
        <v>295</v>
      </c>
      <c r="C3675" s="3" t="s">
        <v>4404</v>
      </c>
      <c r="D3675">
        <v>50000</v>
      </c>
      <c r="E3675">
        <v>66554.559999999998</v>
      </c>
      <c r="F3675" t="s">
        <v>8218</v>
      </c>
      <c r="G3675" t="s">
        <v>8223</v>
      </c>
      <c r="H3675" t="s">
        <v>8245</v>
      </c>
      <c r="I3675">
        <v>1383264000</v>
      </c>
      <c r="J3675">
        <v>1378080409</v>
      </c>
      <c r="K3675" t="b">
        <v>1</v>
      </c>
      <c r="L3675">
        <v>665</v>
      </c>
      <c r="M3675" t="b">
        <v>1</v>
      </c>
      <c r="N3675" t="s">
        <v>8268</v>
      </c>
      <c r="O3675" s="5">
        <f>((E3675/D3675) *100)</f>
        <v>133.10911999999999</v>
      </c>
      <c r="P3675" s="6">
        <f>IF(L3675 = 0, 0, E3675/L3675)</f>
        <v>100.08204511278196</v>
      </c>
      <c r="Q3675" t="str">
        <f>MID(N3675,1,FIND("/",N3675,1)-1)</f>
        <v>film &amp; video</v>
      </c>
      <c r="R3675" t="str">
        <f>MID(N3675,FIND("/",N3675,1)+1,LEN(N3675))</f>
        <v>documentary</v>
      </c>
      <c r="S3675" s="10">
        <f>(((J3675/60)/60)/24)+DATE(1970,1,1)+(-5/24)</f>
        <v>41518.796400462961</v>
      </c>
      <c r="T3675" s="10">
        <f>(((I3675/60)/60)/24)+DATE(1970,1,1)+(-5/24)</f>
        <v>41578.791666666664</v>
      </c>
    </row>
    <row r="3676" spans="1:20" ht="43.2" hidden="1" x14ac:dyDescent="0.3">
      <c r="A3676">
        <v>393</v>
      </c>
      <c r="B3676" s="3" t="s">
        <v>393</v>
      </c>
      <c r="C3676" s="3" t="s">
        <v>4502</v>
      </c>
      <c r="D3676">
        <v>50000</v>
      </c>
      <c r="E3676">
        <v>55223</v>
      </c>
      <c r="F3676" t="s">
        <v>8218</v>
      </c>
      <c r="G3676" t="s">
        <v>8223</v>
      </c>
      <c r="H3676" t="s">
        <v>8245</v>
      </c>
      <c r="I3676">
        <v>1381424452</v>
      </c>
      <c r="J3676">
        <v>1378746052</v>
      </c>
      <c r="K3676" t="b">
        <v>0</v>
      </c>
      <c r="L3676">
        <v>351</v>
      </c>
      <c r="M3676" t="b">
        <v>1</v>
      </c>
      <c r="N3676" t="s">
        <v>8268</v>
      </c>
      <c r="O3676" s="5">
        <f>((E3676/D3676) *100)</f>
        <v>110.446</v>
      </c>
      <c r="P3676" s="6">
        <f>IF(L3676 = 0, 0, E3676/L3676)</f>
        <v>157.33048433048432</v>
      </c>
      <c r="Q3676" t="str">
        <f>MID(N3676,1,FIND("/",N3676,1)-1)</f>
        <v>film &amp; video</v>
      </c>
      <c r="R3676" t="str">
        <f>MID(N3676,FIND("/",N3676,1)+1,LEN(N3676))</f>
        <v>documentary</v>
      </c>
      <c r="S3676" s="10">
        <f>(((J3676/60)/60)/24)+DATE(1970,1,1)+(-5/24)</f>
        <v>41526.500601851847</v>
      </c>
      <c r="T3676" s="10">
        <f>(((I3676/60)/60)/24)+DATE(1970,1,1)+(-5/24)</f>
        <v>41557.500601851847</v>
      </c>
    </row>
    <row r="3677" spans="1:20" ht="43.2" hidden="1" x14ac:dyDescent="0.3">
      <c r="A3677">
        <v>862</v>
      </c>
      <c r="B3677" s="3" t="s">
        <v>862</v>
      </c>
      <c r="C3677" s="3" t="s">
        <v>4971</v>
      </c>
      <c r="D3677">
        <v>50000</v>
      </c>
      <c r="E3677">
        <v>170</v>
      </c>
      <c r="F3677" t="s">
        <v>8220</v>
      </c>
      <c r="G3677" t="s">
        <v>8224</v>
      </c>
      <c r="H3677" t="s">
        <v>8246</v>
      </c>
      <c r="I3677">
        <v>1384179548</v>
      </c>
      <c r="J3677">
        <v>1381583948</v>
      </c>
      <c r="K3677" t="b">
        <v>0</v>
      </c>
      <c r="L3677">
        <v>4</v>
      </c>
      <c r="M3677" t="b">
        <v>0</v>
      </c>
      <c r="N3677" t="s">
        <v>8277</v>
      </c>
      <c r="O3677" s="5">
        <f>((E3677/D3677) *100)</f>
        <v>0.33999999999999997</v>
      </c>
      <c r="P3677" s="6">
        <f>IF(L3677 = 0, 0, E3677/L3677)</f>
        <v>42.5</v>
      </c>
      <c r="Q3677" t="str">
        <f>MID(N3677,1,FIND("/",N3677,1)-1)</f>
        <v>music</v>
      </c>
      <c r="R3677" t="str">
        <f>MID(N3677,FIND("/",N3677,1)+1,LEN(N3677))</f>
        <v>jazz</v>
      </c>
      <c r="S3677" s="10">
        <f>(((J3677/60)/60)/24)+DATE(1970,1,1)+(-5/24)</f>
        <v>41559.346620370365</v>
      </c>
      <c r="T3677" s="10">
        <f>(((I3677/60)/60)/24)+DATE(1970,1,1)+(-5/24)</f>
        <v>41589.388287037036</v>
      </c>
    </row>
    <row r="3678" spans="1:20" hidden="1" x14ac:dyDescent="0.3">
      <c r="A3678">
        <v>2049</v>
      </c>
      <c r="B3678" s="3" t="s">
        <v>2049</v>
      </c>
      <c r="C3678" s="3" t="s">
        <v>6158</v>
      </c>
      <c r="D3678">
        <v>50000</v>
      </c>
      <c r="E3678">
        <v>60095.35</v>
      </c>
      <c r="F3678" t="s">
        <v>8218</v>
      </c>
      <c r="G3678" t="s">
        <v>8224</v>
      </c>
      <c r="H3678" t="s">
        <v>8246</v>
      </c>
      <c r="I3678">
        <v>1386025140</v>
      </c>
      <c r="J3678">
        <v>1382963963</v>
      </c>
      <c r="K3678" t="b">
        <v>0</v>
      </c>
      <c r="L3678">
        <v>742</v>
      </c>
      <c r="M3678" t="b">
        <v>1</v>
      </c>
      <c r="N3678" t="s">
        <v>8294</v>
      </c>
      <c r="O3678" s="5">
        <f>((E3678/D3678) *100)</f>
        <v>120.19070000000001</v>
      </c>
      <c r="P3678" s="6">
        <f>IF(L3678 = 0, 0, E3678/L3678)</f>
        <v>80.991037735849048</v>
      </c>
      <c r="Q3678" t="str">
        <f>MID(N3678,1,FIND("/",N3678,1)-1)</f>
        <v>technology</v>
      </c>
      <c r="R3678" t="str">
        <f>MID(N3678,FIND("/",N3678,1)+1,LEN(N3678))</f>
        <v>hardware</v>
      </c>
      <c r="S3678" s="10">
        <f>(((J3678/60)/60)/24)+DATE(1970,1,1)+(-5/24)</f>
        <v>41575.319016203699</v>
      </c>
      <c r="T3678" s="10">
        <f>(((I3678/60)/60)/24)+DATE(1970,1,1)+(-5/24)</f>
        <v>41610.749305555553</v>
      </c>
    </row>
    <row r="3679" spans="1:20" ht="43.2" hidden="1" x14ac:dyDescent="0.3">
      <c r="A3679">
        <v>450</v>
      </c>
      <c r="B3679" s="3" t="s">
        <v>450</v>
      </c>
      <c r="C3679" s="3" t="s">
        <v>4559</v>
      </c>
      <c r="D3679">
        <v>50000</v>
      </c>
      <c r="E3679">
        <v>396</v>
      </c>
      <c r="F3679" t="s">
        <v>8220</v>
      </c>
      <c r="G3679" t="s">
        <v>8223</v>
      </c>
      <c r="H3679" t="s">
        <v>8245</v>
      </c>
      <c r="I3679">
        <v>1392417800</v>
      </c>
      <c r="J3679">
        <v>1389825800</v>
      </c>
      <c r="K3679" t="b">
        <v>0</v>
      </c>
      <c r="L3679">
        <v>7</v>
      </c>
      <c r="M3679" t="b">
        <v>0</v>
      </c>
      <c r="N3679" t="s">
        <v>8269</v>
      </c>
      <c r="O3679" s="5">
        <f>((E3679/D3679) *100)</f>
        <v>0.79200000000000004</v>
      </c>
      <c r="P3679" s="6">
        <f>IF(L3679 = 0, 0, E3679/L3679)</f>
        <v>56.571428571428569</v>
      </c>
      <c r="Q3679" t="str">
        <f>MID(N3679,1,FIND("/",N3679,1)-1)</f>
        <v>film &amp; video</v>
      </c>
      <c r="R3679" t="str">
        <f>MID(N3679,FIND("/",N3679,1)+1,LEN(N3679))</f>
        <v>animation</v>
      </c>
      <c r="S3679" s="10">
        <f>(((J3679/60)/60)/24)+DATE(1970,1,1)+(-5/24)</f>
        <v>41654.73842592592</v>
      </c>
      <c r="T3679" s="10">
        <f>(((I3679/60)/60)/24)+DATE(1970,1,1)+(-5/24)</f>
        <v>41684.73842592592</v>
      </c>
    </row>
    <row r="3680" spans="1:20" ht="43.2" hidden="1" x14ac:dyDescent="0.3">
      <c r="A3680">
        <v>1226</v>
      </c>
      <c r="B3680" s="3" t="s">
        <v>1226</v>
      </c>
      <c r="C3680" s="3" t="s">
        <v>5335</v>
      </c>
      <c r="D3680">
        <v>50000</v>
      </c>
      <c r="E3680">
        <v>1937</v>
      </c>
      <c r="F3680" t="s">
        <v>8219</v>
      </c>
      <c r="G3680" t="s">
        <v>8223</v>
      </c>
      <c r="H3680" t="s">
        <v>8245</v>
      </c>
      <c r="I3680">
        <v>1398042000</v>
      </c>
      <c r="J3680">
        <v>1395089981</v>
      </c>
      <c r="K3680" t="b">
        <v>0</v>
      </c>
      <c r="L3680">
        <v>40</v>
      </c>
      <c r="M3680" t="b">
        <v>0</v>
      </c>
      <c r="N3680" t="s">
        <v>8285</v>
      </c>
      <c r="O3680" s="5">
        <f>((E3680/D3680) *100)</f>
        <v>3.8739999999999997</v>
      </c>
      <c r="P3680" s="6">
        <f>IF(L3680 = 0, 0, E3680/L3680)</f>
        <v>48.424999999999997</v>
      </c>
      <c r="Q3680" t="str">
        <f>MID(N3680,1,FIND("/",N3680,1)-1)</f>
        <v>music</v>
      </c>
      <c r="R3680" t="str">
        <f>MID(N3680,FIND("/",N3680,1)+1,LEN(N3680))</f>
        <v>world music</v>
      </c>
      <c r="S3680" s="10">
        <f>(((J3680/60)/60)/24)+DATE(1970,1,1)+(-5/24)</f>
        <v>41715.666446759256</v>
      </c>
      <c r="T3680" s="10">
        <f>(((I3680/60)/60)/24)+DATE(1970,1,1)+(-5/24)</f>
        <v>41749.833333333328</v>
      </c>
    </row>
    <row r="3681" spans="1:20" ht="43.2" hidden="1" x14ac:dyDescent="0.3">
      <c r="A3681">
        <v>987</v>
      </c>
      <c r="B3681" s="3" t="s">
        <v>987</v>
      </c>
      <c r="C3681" s="3" t="s">
        <v>5096</v>
      </c>
      <c r="D3681">
        <v>50000</v>
      </c>
      <c r="E3681">
        <v>6610</v>
      </c>
      <c r="F3681" t="s">
        <v>8220</v>
      </c>
      <c r="G3681" t="s">
        <v>8232</v>
      </c>
      <c r="H3681" t="s">
        <v>8248</v>
      </c>
      <c r="I3681">
        <v>1403507050</v>
      </c>
      <c r="J3681">
        <v>1400051050</v>
      </c>
      <c r="K3681" t="b">
        <v>0</v>
      </c>
      <c r="L3681">
        <v>41</v>
      </c>
      <c r="M3681" t="b">
        <v>0</v>
      </c>
      <c r="N3681" t="s">
        <v>8272</v>
      </c>
      <c r="O3681" s="5">
        <f>((E3681/D3681) *100)</f>
        <v>13.22</v>
      </c>
      <c r="P3681" s="6">
        <f>IF(L3681 = 0, 0, E3681/L3681)</f>
        <v>161.21951219512195</v>
      </c>
      <c r="Q3681" t="str">
        <f>MID(N3681,1,FIND("/",N3681,1)-1)</f>
        <v>technology</v>
      </c>
      <c r="R3681" t="str">
        <f>MID(N3681,FIND("/",N3681,1)+1,LEN(N3681))</f>
        <v>wearables</v>
      </c>
      <c r="S3681" s="10">
        <f>(((J3681/60)/60)/24)+DATE(1970,1,1)+(-5/24)</f>
        <v>41773.086226851847</v>
      </c>
      <c r="T3681" s="10">
        <f>(((I3681/60)/60)/24)+DATE(1970,1,1)+(-5/24)</f>
        <v>41813.086226851847</v>
      </c>
    </row>
    <row r="3682" spans="1:20" ht="43.2" hidden="1" x14ac:dyDescent="0.3">
      <c r="A3682">
        <v>2998</v>
      </c>
      <c r="B3682" s="3" t="s">
        <v>2997</v>
      </c>
      <c r="C3682" s="3" t="s">
        <v>7107</v>
      </c>
      <c r="D3682">
        <v>50000</v>
      </c>
      <c r="E3682">
        <v>51514.5</v>
      </c>
      <c r="F3682" t="s">
        <v>8218</v>
      </c>
      <c r="G3682" t="s">
        <v>8223</v>
      </c>
      <c r="H3682" t="s">
        <v>8245</v>
      </c>
      <c r="I3682">
        <v>1402892700</v>
      </c>
      <c r="J3682">
        <v>1400474329</v>
      </c>
      <c r="K3682" t="b">
        <v>0</v>
      </c>
      <c r="L3682">
        <v>433</v>
      </c>
      <c r="M3682" t="b">
        <v>1</v>
      </c>
      <c r="N3682" t="s">
        <v>8302</v>
      </c>
      <c r="O3682" s="5">
        <f>((E3682/D3682) *100)</f>
        <v>103.029</v>
      </c>
      <c r="P3682" s="6">
        <f>IF(L3682 = 0, 0, E3682/L3682)</f>
        <v>118.97113163972287</v>
      </c>
      <c r="Q3682" t="str">
        <f>MID(N3682,1,FIND("/",N3682,1)-1)</f>
        <v>theater</v>
      </c>
      <c r="R3682" t="str">
        <f>MID(N3682,FIND("/",N3682,1)+1,LEN(N3682))</f>
        <v>spaces</v>
      </c>
      <c r="S3682" s="10">
        <f>(((J3682/60)/60)/24)+DATE(1970,1,1)+(-5/24)</f>
        <v>41777.985289351847</v>
      </c>
      <c r="T3682" s="10">
        <f>(((I3682/60)/60)/24)+DATE(1970,1,1)+(-5/24)</f>
        <v>41805.975694444445</v>
      </c>
    </row>
    <row r="3683" spans="1:20" ht="57.6" hidden="1" x14ac:dyDescent="0.3">
      <c r="A3683">
        <v>3893</v>
      </c>
      <c r="B3683" s="3" t="s">
        <v>3889</v>
      </c>
      <c r="C3683" s="3" t="s">
        <v>8000</v>
      </c>
      <c r="D3683">
        <v>50000</v>
      </c>
      <c r="E3683">
        <v>10775</v>
      </c>
      <c r="F3683" t="s">
        <v>8220</v>
      </c>
      <c r="G3683" t="s">
        <v>8223</v>
      </c>
      <c r="H3683" t="s">
        <v>8245</v>
      </c>
      <c r="I3683">
        <v>1404194400</v>
      </c>
      <c r="J3683">
        <v>1400600840</v>
      </c>
      <c r="K3683" t="b">
        <v>0</v>
      </c>
      <c r="L3683">
        <v>84</v>
      </c>
      <c r="M3683" t="b">
        <v>0</v>
      </c>
      <c r="N3683" t="s">
        <v>8270</v>
      </c>
      <c r="O3683" s="5">
        <f>((E3683/D3683) *100)</f>
        <v>21.55</v>
      </c>
      <c r="P3683" s="6">
        <f>IF(L3683 = 0, 0, E3683/L3683)</f>
        <v>128.27380952380952</v>
      </c>
      <c r="Q3683" t="str">
        <f>MID(N3683,1,FIND("/",N3683,1)-1)</f>
        <v>theater</v>
      </c>
      <c r="R3683" t="str">
        <f>MID(N3683,FIND("/",N3683,1)+1,LEN(N3683))</f>
        <v>plays</v>
      </c>
      <c r="S3683" s="10">
        <f>(((J3683/60)/60)/24)+DATE(1970,1,1)+(-5/24)</f>
        <v>41779.449537037035</v>
      </c>
      <c r="T3683" s="10">
        <f>(((I3683/60)/60)/24)+DATE(1970,1,1)+(-5/24)</f>
        <v>41821.041666666664</v>
      </c>
    </row>
    <row r="3684" spans="1:20" ht="43.2" hidden="1" x14ac:dyDescent="0.3">
      <c r="A3684">
        <v>1180</v>
      </c>
      <c r="B3684" s="3" t="s">
        <v>1180</v>
      </c>
      <c r="C3684" s="3" t="s">
        <v>5289</v>
      </c>
      <c r="D3684">
        <v>50000</v>
      </c>
      <c r="E3684">
        <v>5875</v>
      </c>
      <c r="F3684" t="s">
        <v>8220</v>
      </c>
      <c r="G3684" t="s">
        <v>8223</v>
      </c>
      <c r="H3684" t="s">
        <v>8245</v>
      </c>
      <c r="I3684">
        <v>1403983314</v>
      </c>
      <c r="J3684">
        <v>1400786514</v>
      </c>
      <c r="K3684" t="b">
        <v>0</v>
      </c>
      <c r="L3684">
        <v>85</v>
      </c>
      <c r="M3684" t="b">
        <v>0</v>
      </c>
      <c r="N3684" t="s">
        <v>8283</v>
      </c>
      <c r="O3684" s="5">
        <f>((E3684/D3684) *100)</f>
        <v>11.75</v>
      </c>
      <c r="P3684" s="6">
        <f>IF(L3684 = 0, 0, E3684/L3684)</f>
        <v>69.117647058823536</v>
      </c>
      <c r="Q3684" t="str">
        <f>MID(N3684,1,FIND("/",N3684,1)-1)</f>
        <v>food</v>
      </c>
      <c r="R3684" t="str">
        <f>MID(N3684,FIND("/",N3684,1)+1,LEN(N3684))</f>
        <v>food trucks</v>
      </c>
      <c r="S3684" s="10">
        <f>(((J3684/60)/60)/24)+DATE(1970,1,1)+(-5/24)</f>
        <v>41781.598541666666</v>
      </c>
      <c r="T3684" s="10">
        <f>(((I3684/60)/60)/24)+DATE(1970,1,1)+(-5/24)</f>
        <v>41818.598541666666</v>
      </c>
    </row>
    <row r="3685" spans="1:20" ht="43.2" hidden="1" x14ac:dyDescent="0.3">
      <c r="A3685">
        <v>161</v>
      </c>
      <c r="B3685" s="3" t="s">
        <v>162</v>
      </c>
      <c r="C3685" s="3" t="s">
        <v>4270</v>
      </c>
      <c r="D3685">
        <v>50000</v>
      </c>
      <c r="E3685">
        <v>5</v>
      </c>
      <c r="F3685" t="s">
        <v>8220</v>
      </c>
      <c r="G3685" t="s">
        <v>8223</v>
      </c>
      <c r="H3685" t="s">
        <v>8245</v>
      </c>
      <c r="I3685">
        <v>1404318595</v>
      </c>
      <c r="J3685">
        <v>1401726595</v>
      </c>
      <c r="K3685" t="b">
        <v>0</v>
      </c>
      <c r="L3685">
        <v>1</v>
      </c>
      <c r="M3685" t="b">
        <v>0</v>
      </c>
      <c r="N3685" t="s">
        <v>8267</v>
      </c>
      <c r="O3685" s="5">
        <f>((E3685/D3685) *100)</f>
        <v>0.01</v>
      </c>
      <c r="P3685" s="6">
        <f>IF(L3685 = 0, 0, E3685/L3685)</f>
        <v>5</v>
      </c>
      <c r="Q3685" t="str">
        <f>MID(N3685,1,FIND("/",N3685,1)-1)</f>
        <v>film &amp; video</v>
      </c>
      <c r="R3685" t="str">
        <f>MID(N3685,FIND("/",N3685,1)+1,LEN(N3685))</f>
        <v>drama</v>
      </c>
      <c r="S3685" s="10">
        <f>(((J3685/60)/60)/24)+DATE(1970,1,1)+(-5/24)</f>
        <v>41792.479108796295</v>
      </c>
      <c r="T3685" s="10">
        <f>(((I3685/60)/60)/24)+DATE(1970,1,1)+(-5/24)</f>
        <v>41822.479108796295</v>
      </c>
    </row>
    <row r="3686" spans="1:20" ht="43.2" hidden="1" x14ac:dyDescent="0.3">
      <c r="A3686">
        <v>1083</v>
      </c>
      <c r="B3686" s="3" t="s">
        <v>1083</v>
      </c>
      <c r="C3686" s="3" t="s">
        <v>5192</v>
      </c>
      <c r="D3686">
        <v>50000</v>
      </c>
      <c r="E3686">
        <v>410</v>
      </c>
      <c r="F3686" t="s">
        <v>8220</v>
      </c>
      <c r="G3686" t="s">
        <v>8228</v>
      </c>
      <c r="H3686" t="s">
        <v>8250</v>
      </c>
      <c r="I3686">
        <v>1406994583</v>
      </c>
      <c r="J3686">
        <v>1401810583</v>
      </c>
      <c r="K3686" t="b">
        <v>0</v>
      </c>
      <c r="L3686">
        <v>1</v>
      </c>
      <c r="M3686" t="b">
        <v>0</v>
      </c>
      <c r="N3686" t="s">
        <v>8281</v>
      </c>
      <c r="O3686" s="5">
        <f>((E3686/D3686) *100)</f>
        <v>0.82000000000000006</v>
      </c>
      <c r="P3686" s="6">
        <f>IF(L3686 = 0, 0, E3686/L3686)</f>
        <v>410</v>
      </c>
      <c r="Q3686" t="str">
        <f>MID(N3686,1,FIND("/",N3686,1)-1)</f>
        <v>games</v>
      </c>
      <c r="R3686" t="str">
        <f>MID(N3686,FIND("/",N3686,1)+1,LEN(N3686))</f>
        <v>video games</v>
      </c>
      <c r="S3686" s="10">
        <f>(((J3686/60)/60)/24)+DATE(1970,1,1)+(-5/24)</f>
        <v>41793.451192129629</v>
      </c>
      <c r="T3686" s="10">
        <f>(((I3686/60)/60)/24)+DATE(1970,1,1)+(-5/24)</f>
        <v>41853.451192129629</v>
      </c>
    </row>
    <row r="3687" spans="1:20" ht="43.2" hidden="1" x14ac:dyDescent="0.3">
      <c r="A3687">
        <v>1949</v>
      </c>
      <c r="B3687" s="3" t="s">
        <v>1949</v>
      </c>
      <c r="C3687" s="3" t="s">
        <v>6058</v>
      </c>
      <c r="D3687">
        <v>50000</v>
      </c>
      <c r="E3687">
        <v>53001.3</v>
      </c>
      <c r="F3687" t="s">
        <v>8218</v>
      </c>
      <c r="G3687" t="s">
        <v>8224</v>
      </c>
      <c r="H3687" t="s">
        <v>8246</v>
      </c>
      <c r="I3687">
        <v>1404986951</v>
      </c>
      <c r="J3687">
        <v>1402394951</v>
      </c>
      <c r="K3687" t="b">
        <v>1</v>
      </c>
      <c r="L3687">
        <v>943</v>
      </c>
      <c r="M3687" t="b">
        <v>1</v>
      </c>
      <c r="N3687" t="s">
        <v>8294</v>
      </c>
      <c r="O3687" s="5">
        <f>((E3687/D3687) *100)</f>
        <v>106.00260000000002</v>
      </c>
      <c r="P3687" s="6">
        <f>IF(L3687 = 0, 0, E3687/L3687)</f>
        <v>56.204984093319197</v>
      </c>
      <c r="Q3687" t="str">
        <f>MID(N3687,1,FIND("/",N3687,1)-1)</f>
        <v>technology</v>
      </c>
      <c r="R3687" t="str">
        <f>MID(N3687,FIND("/",N3687,1)+1,LEN(N3687))</f>
        <v>hardware</v>
      </c>
      <c r="S3687" s="10">
        <f>(((J3687/60)/60)/24)+DATE(1970,1,1)+(-5/24)</f>
        <v>41800.214710648142</v>
      </c>
      <c r="T3687" s="10">
        <f>(((I3687/60)/60)/24)+DATE(1970,1,1)+(-5/24)</f>
        <v>41830.214710648142</v>
      </c>
    </row>
    <row r="3688" spans="1:20" ht="43.2" hidden="1" x14ac:dyDescent="0.3">
      <c r="A3688">
        <v>2004</v>
      </c>
      <c r="B3688" s="3" t="s">
        <v>2004</v>
      </c>
      <c r="C3688" s="3" t="s">
        <v>6113</v>
      </c>
      <c r="D3688">
        <v>50000</v>
      </c>
      <c r="E3688">
        <v>117210.24000000001</v>
      </c>
      <c r="F3688" t="s">
        <v>8218</v>
      </c>
      <c r="G3688" t="s">
        <v>8223</v>
      </c>
      <c r="H3688" t="s">
        <v>8245</v>
      </c>
      <c r="I3688">
        <v>1405002663</v>
      </c>
      <c r="J3688">
        <v>1402410663</v>
      </c>
      <c r="K3688" t="b">
        <v>1</v>
      </c>
      <c r="L3688">
        <v>354</v>
      </c>
      <c r="M3688" t="b">
        <v>1</v>
      </c>
      <c r="N3688" t="s">
        <v>8294</v>
      </c>
      <c r="O3688" s="5">
        <f>((E3688/D3688) *100)</f>
        <v>234.42048</v>
      </c>
      <c r="P3688" s="6">
        <f>IF(L3688 = 0, 0, E3688/L3688)</f>
        <v>331.10237288135596</v>
      </c>
      <c r="Q3688" t="str">
        <f>MID(N3688,1,FIND("/",N3688,1)-1)</f>
        <v>technology</v>
      </c>
      <c r="R3688" t="str">
        <f>MID(N3688,FIND("/",N3688,1)+1,LEN(N3688))</f>
        <v>hardware</v>
      </c>
      <c r="S3688" s="10">
        <f>(((J3688/60)/60)/24)+DATE(1970,1,1)+(-5/24)</f>
        <v>41800.396562499998</v>
      </c>
      <c r="T3688" s="10">
        <f>(((I3688/60)/60)/24)+DATE(1970,1,1)+(-5/24)</f>
        <v>41830.396562499998</v>
      </c>
    </row>
    <row r="3689" spans="1:20" ht="28.8" hidden="1" x14ac:dyDescent="0.3">
      <c r="A3689">
        <v>674</v>
      </c>
      <c r="B3689" s="3" t="s">
        <v>674</v>
      </c>
      <c r="C3689" s="3" t="s">
        <v>4783</v>
      </c>
      <c r="D3689">
        <v>50000</v>
      </c>
      <c r="E3689">
        <v>15</v>
      </c>
      <c r="F3689" t="s">
        <v>8220</v>
      </c>
      <c r="G3689" t="s">
        <v>8223</v>
      </c>
      <c r="H3689" t="s">
        <v>8245</v>
      </c>
      <c r="I3689">
        <v>1407811627</v>
      </c>
      <c r="J3689">
        <v>1402627627</v>
      </c>
      <c r="K3689" t="b">
        <v>0</v>
      </c>
      <c r="L3689">
        <v>2</v>
      </c>
      <c r="M3689" t="b">
        <v>0</v>
      </c>
      <c r="N3689" t="s">
        <v>8272</v>
      </c>
      <c r="O3689" s="5">
        <f>((E3689/D3689) *100)</f>
        <v>0.03</v>
      </c>
      <c r="P3689" s="6">
        <f>IF(L3689 = 0, 0, E3689/L3689)</f>
        <v>7.5</v>
      </c>
      <c r="Q3689" t="str">
        <f>MID(N3689,1,FIND("/",N3689,1)-1)</f>
        <v>technology</v>
      </c>
      <c r="R3689" t="str">
        <f>MID(N3689,FIND("/",N3689,1)+1,LEN(N3689))</f>
        <v>wearables</v>
      </c>
      <c r="S3689" s="10">
        <f>(((J3689/60)/60)/24)+DATE(1970,1,1)+(-5/24)</f>
        <v>41802.907719907402</v>
      </c>
      <c r="T3689" s="10">
        <f>(((I3689/60)/60)/24)+DATE(1970,1,1)+(-5/24)</f>
        <v>41862.907719907402</v>
      </c>
    </row>
    <row r="3690" spans="1:20" ht="43.2" hidden="1" x14ac:dyDescent="0.3">
      <c r="A3690">
        <v>2863</v>
      </c>
      <c r="B3690" s="3" t="s">
        <v>2862</v>
      </c>
      <c r="C3690" s="3" t="s">
        <v>6972</v>
      </c>
      <c r="D3690">
        <v>50000</v>
      </c>
      <c r="E3690">
        <v>20</v>
      </c>
      <c r="F3690" t="s">
        <v>8220</v>
      </c>
      <c r="G3690" t="s">
        <v>8223</v>
      </c>
      <c r="H3690" t="s">
        <v>8245</v>
      </c>
      <c r="I3690">
        <v>1410279123</v>
      </c>
      <c r="J3690">
        <v>1405095123</v>
      </c>
      <c r="K3690" t="b">
        <v>0</v>
      </c>
      <c r="L3690">
        <v>1</v>
      </c>
      <c r="M3690" t="b">
        <v>0</v>
      </c>
      <c r="N3690" t="s">
        <v>8270</v>
      </c>
      <c r="O3690" s="5">
        <f>((E3690/D3690) *100)</f>
        <v>0.04</v>
      </c>
      <c r="P3690" s="6">
        <f>IF(L3690 = 0, 0, E3690/L3690)</f>
        <v>20</v>
      </c>
      <c r="Q3690" t="str">
        <f>MID(N3690,1,FIND("/",N3690,1)-1)</f>
        <v>theater</v>
      </c>
      <c r="R3690" t="str">
        <f>MID(N3690,FIND("/",N3690,1)+1,LEN(N3690))</f>
        <v>plays</v>
      </c>
      <c r="S3690" s="10">
        <f>(((J3690/60)/60)/24)+DATE(1970,1,1)+(-5/24)</f>
        <v>41831.46670138889</v>
      </c>
      <c r="T3690" s="10">
        <f>(((I3690/60)/60)/24)+DATE(1970,1,1)+(-5/24)</f>
        <v>41891.46670138889</v>
      </c>
    </row>
    <row r="3691" spans="1:20" ht="43.2" hidden="1" x14ac:dyDescent="0.3">
      <c r="A3691">
        <v>2308</v>
      </c>
      <c r="B3691" s="3" t="s">
        <v>2308</v>
      </c>
      <c r="C3691" s="3" t="s">
        <v>6417</v>
      </c>
      <c r="D3691">
        <v>50000</v>
      </c>
      <c r="E3691">
        <v>50653.11</v>
      </c>
      <c r="F3691" t="s">
        <v>8218</v>
      </c>
      <c r="G3691" t="s">
        <v>8223</v>
      </c>
      <c r="H3691" t="s">
        <v>8245</v>
      </c>
      <c r="I3691">
        <v>1409274000</v>
      </c>
      <c r="J3691">
        <v>1406847996</v>
      </c>
      <c r="K3691" t="b">
        <v>1</v>
      </c>
      <c r="L3691">
        <v>614</v>
      </c>
      <c r="M3691" t="b">
        <v>1</v>
      </c>
      <c r="N3691" t="s">
        <v>8278</v>
      </c>
      <c r="O3691" s="5">
        <f>((E3691/D3691) *100)</f>
        <v>101.30622</v>
      </c>
      <c r="P3691" s="6">
        <f>IF(L3691 = 0, 0, E3691/L3691)</f>
        <v>82.496921824104234</v>
      </c>
      <c r="Q3691" t="str">
        <f>MID(N3691,1,FIND("/",N3691,1)-1)</f>
        <v>music</v>
      </c>
      <c r="R3691" t="str">
        <f>MID(N3691,FIND("/",N3691,1)+1,LEN(N3691))</f>
        <v>indie rock</v>
      </c>
      <c r="S3691" s="10">
        <f>(((J3691/60)/60)/24)+DATE(1970,1,1)+(-5/24)</f>
        <v>41851.754583333335</v>
      </c>
      <c r="T3691" s="10">
        <f>(((I3691/60)/60)/24)+DATE(1970,1,1)+(-5/24)</f>
        <v>41879.833333333328</v>
      </c>
    </row>
    <row r="3692" spans="1:20" ht="57.6" hidden="1" x14ac:dyDescent="0.3">
      <c r="A3692">
        <v>2951</v>
      </c>
      <c r="B3692" s="3" t="s">
        <v>2950</v>
      </c>
      <c r="C3692" s="3" t="s">
        <v>7060</v>
      </c>
      <c r="D3692">
        <v>50000</v>
      </c>
      <c r="E3692">
        <v>1096</v>
      </c>
      <c r="F3692" t="s">
        <v>8219</v>
      </c>
      <c r="G3692" t="s">
        <v>8223</v>
      </c>
      <c r="H3692" t="s">
        <v>8245</v>
      </c>
      <c r="I3692">
        <v>1412536573</v>
      </c>
      <c r="J3692">
        <v>1408648573</v>
      </c>
      <c r="K3692" t="b">
        <v>0</v>
      </c>
      <c r="L3692">
        <v>58</v>
      </c>
      <c r="M3692" t="b">
        <v>0</v>
      </c>
      <c r="N3692" t="s">
        <v>8302</v>
      </c>
      <c r="O3692" s="5">
        <f>((E3692/D3692) *100)</f>
        <v>2.1919999999999997</v>
      </c>
      <c r="P3692" s="6">
        <f>IF(L3692 = 0, 0, E3692/L3692)</f>
        <v>18.896551724137932</v>
      </c>
      <c r="Q3692" t="str">
        <f>MID(N3692,1,FIND("/",N3692,1)-1)</f>
        <v>theater</v>
      </c>
      <c r="R3692" t="str">
        <f>MID(N3692,FIND("/",N3692,1)+1,LEN(N3692))</f>
        <v>spaces</v>
      </c>
      <c r="S3692" s="10">
        <f>(((J3692/60)/60)/24)+DATE(1970,1,1)+(-5/24)</f>
        <v>41872.594594907401</v>
      </c>
      <c r="T3692" s="10">
        <f>(((I3692/60)/60)/24)+DATE(1970,1,1)+(-5/24)</f>
        <v>41917.594594907401</v>
      </c>
    </row>
    <row r="3693" spans="1:20" ht="43.2" hidden="1" x14ac:dyDescent="0.3">
      <c r="A3693">
        <v>660</v>
      </c>
      <c r="B3693" s="3" t="s">
        <v>660</v>
      </c>
      <c r="C3693" s="3" t="s">
        <v>4769</v>
      </c>
      <c r="D3693">
        <v>50000</v>
      </c>
      <c r="E3693">
        <v>1529</v>
      </c>
      <c r="F3693" t="s">
        <v>8220</v>
      </c>
      <c r="G3693" t="s">
        <v>8223</v>
      </c>
      <c r="H3693" t="s">
        <v>8245</v>
      </c>
      <c r="I3693">
        <v>1415558879</v>
      </c>
      <c r="J3693">
        <v>1412963279</v>
      </c>
      <c r="K3693" t="b">
        <v>0</v>
      </c>
      <c r="L3693">
        <v>18</v>
      </c>
      <c r="M3693" t="b">
        <v>0</v>
      </c>
      <c r="N3693" t="s">
        <v>8272</v>
      </c>
      <c r="O3693" s="5">
        <f>((E3693/D3693) *100)</f>
        <v>3.0579999999999998</v>
      </c>
      <c r="P3693" s="6">
        <f>IF(L3693 = 0, 0, E3693/L3693)</f>
        <v>84.944444444444443</v>
      </c>
      <c r="Q3693" t="str">
        <f>MID(N3693,1,FIND("/",N3693,1)-1)</f>
        <v>technology</v>
      </c>
      <c r="R3693" t="str">
        <f>MID(N3693,FIND("/",N3693,1)+1,LEN(N3693))</f>
        <v>wearables</v>
      </c>
      <c r="S3693" s="10">
        <f>(((J3693/60)/60)/24)+DATE(1970,1,1)+(-5/24)</f>
        <v>41922.533321759256</v>
      </c>
      <c r="T3693" s="10">
        <f>(((I3693/60)/60)/24)+DATE(1970,1,1)+(-5/24)</f>
        <v>41952.574988425928</v>
      </c>
    </row>
    <row r="3694" spans="1:20" ht="43.2" hidden="1" x14ac:dyDescent="0.3">
      <c r="A3694">
        <v>153</v>
      </c>
      <c r="B3694" s="3" t="s">
        <v>154</v>
      </c>
      <c r="C3694" s="3" t="s">
        <v>4262</v>
      </c>
      <c r="D3694">
        <v>50000</v>
      </c>
      <c r="E3694">
        <v>359</v>
      </c>
      <c r="F3694" t="s">
        <v>8219</v>
      </c>
      <c r="G3694" t="s">
        <v>8223</v>
      </c>
      <c r="H3694" t="s">
        <v>8245</v>
      </c>
      <c r="I3694">
        <v>1417532644</v>
      </c>
      <c r="J3694">
        <v>1413900244</v>
      </c>
      <c r="K3694" t="b">
        <v>0</v>
      </c>
      <c r="L3694">
        <v>10</v>
      </c>
      <c r="M3694" t="b">
        <v>0</v>
      </c>
      <c r="N3694" t="s">
        <v>8266</v>
      </c>
      <c r="O3694" s="5">
        <f>((E3694/D3694) *100)</f>
        <v>0.71799999999999997</v>
      </c>
      <c r="P3694" s="6">
        <f>IF(L3694 = 0, 0, E3694/L3694)</f>
        <v>35.9</v>
      </c>
      <c r="Q3694" t="str">
        <f>MID(N3694,1,FIND("/",N3694,1)-1)</f>
        <v>film &amp; video</v>
      </c>
      <c r="R3694" t="str">
        <f>MID(N3694,FIND("/",N3694,1)+1,LEN(N3694))</f>
        <v>science fiction</v>
      </c>
      <c r="S3694" s="10">
        <f>(((J3694/60)/60)/24)+DATE(1970,1,1)+(-5/24)</f>
        <v>41933.377824074072</v>
      </c>
      <c r="T3694" s="10">
        <f>(((I3694/60)/60)/24)+DATE(1970,1,1)+(-5/24)</f>
        <v>41975.419490740744</v>
      </c>
    </row>
    <row r="3695" spans="1:20" ht="43.2" hidden="1" x14ac:dyDescent="0.3">
      <c r="A3695">
        <v>1329</v>
      </c>
      <c r="B3695" s="3" t="s">
        <v>1329</v>
      </c>
      <c r="C3695" s="3" t="s">
        <v>5438</v>
      </c>
      <c r="D3695">
        <v>50000</v>
      </c>
      <c r="E3695">
        <v>408</v>
      </c>
      <c r="F3695" t="s">
        <v>8219</v>
      </c>
      <c r="G3695" t="s">
        <v>8223</v>
      </c>
      <c r="H3695" t="s">
        <v>8245</v>
      </c>
      <c r="I3695">
        <v>1417501145</v>
      </c>
      <c r="J3695">
        <v>1414041545</v>
      </c>
      <c r="K3695" t="b">
        <v>0</v>
      </c>
      <c r="L3695">
        <v>9</v>
      </c>
      <c r="M3695" t="b">
        <v>0</v>
      </c>
      <c r="N3695" t="s">
        <v>8272</v>
      </c>
      <c r="O3695" s="5">
        <f>((E3695/D3695) *100)</f>
        <v>0.81600000000000006</v>
      </c>
      <c r="P3695" s="6">
        <f>IF(L3695 = 0, 0, E3695/L3695)</f>
        <v>45.333333333333336</v>
      </c>
      <c r="Q3695" t="str">
        <f>MID(N3695,1,FIND("/",N3695,1)-1)</f>
        <v>technology</v>
      </c>
      <c r="R3695" t="str">
        <f>MID(N3695,FIND("/",N3695,1)+1,LEN(N3695))</f>
        <v>wearables</v>
      </c>
      <c r="S3695" s="10">
        <f>(((J3695/60)/60)/24)+DATE(1970,1,1)+(-5/24)</f>
        <v>41935.013252314813</v>
      </c>
      <c r="T3695" s="10">
        <f>(((I3695/60)/60)/24)+DATE(1970,1,1)+(-5/24)</f>
        <v>41975.054918981477</v>
      </c>
    </row>
    <row r="3696" spans="1:20" ht="28.8" hidden="1" x14ac:dyDescent="0.3">
      <c r="A3696">
        <v>1339</v>
      </c>
      <c r="B3696" s="3" t="s">
        <v>1339</v>
      </c>
      <c r="C3696" s="3" t="s">
        <v>5448</v>
      </c>
      <c r="D3696">
        <v>50000</v>
      </c>
      <c r="E3696">
        <v>3317</v>
      </c>
      <c r="F3696" t="s">
        <v>8219</v>
      </c>
      <c r="G3696" t="s">
        <v>8223</v>
      </c>
      <c r="H3696" t="s">
        <v>8245</v>
      </c>
      <c r="I3696">
        <v>1418056315</v>
      </c>
      <c r="J3696">
        <v>1414164715</v>
      </c>
      <c r="K3696" t="b">
        <v>0</v>
      </c>
      <c r="L3696">
        <v>37</v>
      </c>
      <c r="M3696" t="b">
        <v>0</v>
      </c>
      <c r="N3696" t="s">
        <v>8272</v>
      </c>
      <c r="O3696" s="5">
        <f>((E3696/D3696) *100)</f>
        <v>6.6339999999999995</v>
      </c>
      <c r="P3696" s="6">
        <f>IF(L3696 = 0, 0, E3696/L3696)</f>
        <v>89.648648648648646</v>
      </c>
      <c r="Q3696" t="str">
        <f>MID(N3696,1,FIND("/",N3696,1)-1)</f>
        <v>technology</v>
      </c>
      <c r="R3696" t="str">
        <f>MID(N3696,FIND("/",N3696,1)+1,LEN(N3696))</f>
        <v>wearables</v>
      </c>
      <c r="S3696" s="10">
        <f>(((J3696/60)/60)/24)+DATE(1970,1,1)+(-5/24)</f>
        <v>41936.438831018517</v>
      </c>
      <c r="T3696" s="10">
        <f>(((I3696/60)/60)/24)+DATE(1970,1,1)+(-5/24)</f>
        <v>41981.480497685181</v>
      </c>
    </row>
    <row r="3697" spans="1:20" ht="57.6" hidden="1" x14ac:dyDescent="0.3">
      <c r="A3697">
        <v>2006</v>
      </c>
      <c r="B3697" s="3" t="s">
        <v>2006</v>
      </c>
      <c r="C3697" s="3" t="s">
        <v>6115</v>
      </c>
      <c r="D3697">
        <v>50000</v>
      </c>
      <c r="E3697">
        <v>123920</v>
      </c>
      <c r="F3697" t="s">
        <v>8218</v>
      </c>
      <c r="G3697" t="s">
        <v>8223</v>
      </c>
      <c r="H3697" t="s">
        <v>8245</v>
      </c>
      <c r="I3697">
        <v>1417611645</v>
      </c>
      <c r="J3697">
        <v>1414584045</v>
      </c>
      <c r="K3697" t="b">
        <v>1</v>
      </c>
      <c r="L3697">
        <v>303</v>
      </c>
      <c r="M3697" t="b">
        <v>1</v>
      </c>
      <c r="N3697" t="s">
        <v>8294</v>
      </c>
      <c r="O3697" s="5">
        <f>((E3697/D3697) *100)</f>
        <v>247.84</v>
      </c>
      <c r="P3697" s="6">
        <f>IF(L3697 = 0, 0, E3697/L3697)</f>
        <v>408.97689768976898</v>
      </c>
      <c r="Q3697" t="str">
        <f>MID(N3697,1,FIND("/",N3697,1)-1)</f>
        <v>technology</v>
      </c>
      <c r="R3697" t="str">
        <f>MID(N3697,FIND("/",N3697,1)+1,LEN(N3697))</f>
        <v>hardware</v>
      </c>
      <c r="S3697" s="10">
        <f>(((J3697/60)/60)/24)+DATE(1970,1,1)+(-5/24)</f>
        <v>41941.292187499996</v>
      </c>
      <c r="T3697" s="10">
        <f>(((I3697/60)/60)/24)+DATE(1970,1,1)+(-5/24)</f>
        <v>41976.333854166667</v>
      </c>
    </row>
    <row r="3698" spans="1:20" ht="43.2" hidden="1" x14ac:dyDescent="0.3">
      <c r="A3698">
        <v>2137</v>
      </c>
      <c r="B3698" s="3" t="s">
        <v>2137</v>
      </c>
      <c r="C3698" s="3" t="s">
        <v>6246</v>
      </c>
      <c r="D3698">
        <v>50000</v>
      </c>
      <c r="E3698">
        <v>14203</v>
      </c>
      <c r="F3698" t="s">
        <v>8220</v>
      </c>
      <c r="G3698" t="s">
        <v>8228</v>
      </c>
      <c r="H3698" t="s">
        <v>8250</v>
      </c>
      <c r="I3698">
        <v>1417804229</v>
      </c>
      <c r="J3698">
        <v>1415212229</v>
      </c>
      <c r="K3698" t="b">
        <v>0</v>
      </c>
      <c r="L3698">
        <v>534</v>
      </c>
      <c r="M3698" t="b">
        <v>0</v>
      </c>
      <c r="N3698" t="s">
        <v>8281</v>
      </c>
      <c r="O3698" s="5">
        <f>((E3698/D3698) *100)</f>
        <v>28.405999999999999</v>
      </c>
      <c r="P3698" s="6">
        <f>IF(L3698 = 0, 0, E3698/L3698)</f>
        <v>26.59737827715356</v>
      </c>
      <c r="Q3698" t="str">
        <f>MID(N3698,1,FIND("/",N3698,1)-1)</f>
        <v>games</v>
      </c>
      <c r="R3698" t="str">
        <f>MID(N3698,FIND("/",N3698,1)+1,LEN(N3698))</f>
        <v>video games</v>
      </c>
      <c r="S3698" s="10">
        <f>(((J3698/60)/60)/24)+DATE(1970,1,1)+(-5/24)</f>
        <v>41948.562835648147</v>
      </c>
      <c r="T3698" s="10">
        <f>(((I3698/60)/60)/24)+DATE(1970,1,1)+(-5/24)</f>
        <v>41978.562835648147</v>
      </c>
    </row>
    <row r="3699" spans="1:20" ht="43.2" hidden="1" x14ac:dyDescent="0.3">
      <c r="A3699">
        <v>208</v>
      </c>
      <c r="B3699" s="3" t="s">
        <v>209</v>
      </c>
      <c r="C3699" s="3" t="s">
        <v>4317</v>
      </c>
      <c r="D3699">
        <v>50000</v>
      </c>
      <c r="E3699">
        <v>0</v>
      </c>
      <c r="F3699" t="s">
        <v>8220</v>
      </c>
      <c r="G3699" t="s">
        <v>8225</v>
      </c>
      <c r="H3699" t="s">
        <v>8247</v>
      </c>
      <c r="I3699">
        <v>1418719967</v>
      </c>
      <c r="J3699">
        <v>1416127967</v>
      </c>
      <c r="K3699" t="b">
        <v>0</v>
      </c>
      <c r="L3699">
        <v>0</v>
      </c>
      <c r="M3699" t="b">
        <v>0</v>
      </c>
      <c r="N3699" t="s">
        <v>8267</v>
      </c>
      <c r="O3699" s="5">
        <f>((E3699/D3699) *100)</f>
        <v>0</v>
      </c>
      <c r="P3699" s="6">
        <f>IF(L3699 = 0, 0, E3699/L3699)</f>
        <v>0</v>
      </c>
      <c r="Q3699" t="str">
        <f>MID(N3699,1,FIND("/",N3699,1)-1)</f>
        <v>film &amp; video</v>
      </c>
      <c r="R3699" t="str">
        <f>MID(N3699,FIND("/",N3699,1)+1,LEN(N3699))</f>
        <v>drama</v>
      </c>
      <c r="S3699" s="10">
        <f>(((J3699/60)/60)/24)+DATE(1970,1,1)+(-5/24)</f>
        <v>41959.16165509259</v>
      </c>
      <c r="T3699" s="10">
        <f>(((I3699/60)/60)/24)+DATE(1970,1,1)+(-5/24)</f>
        <v>41989.16165509259</v>
      </c>
    </row>
    <row r="3700" spans="1:20" ht="43.2" hidden="1" x14ac:dyDescent="0.3">
      <c r="A3700">
        <v>672</v>
      </c>
      <c r="B3700" s="3" t="s">
        <v>672</v>
      </c>
      <c r="C3700" s="3" t="s">
        <v>4781</v>
      </c>
      <c r="D3700">
        <v>50000</v>
      </c>
      <c r="E3700">
        <v>10814</v>
      </c>
      <c r="F3700" t="s">
        <v>8220</v>
      </c>
      <c r="G3700" t="s">
        <v>8223</v>
      </c>
      <c r="H3700" t="s">
        <v>8245</v>
      </c>
      <c r="I3700">
        <v>1420088340</v>
      </c>
      <c r="J3700">
        <v>1417410964</v>
      </c>
      <c r="K3700" t="b">
        <v>0</v>
      </c>
      <c r="L3700">
        <v>215</v>
      </c>
      <c r="M3700" t="b">
        <v>0</v>
      </c>
      <c r="N3700" t="s">
        <v>8272</v>
      </c>
      <c r="O3700" s="5">
        <f>((E3700/D3700) *100)</f>
        <v>21.628</v>
      </c>
      <c r="P3700" s="6">
        <f>IF(L3700 = 0, 0, E3700/L3700)</f>
        <v>50.29767441860465</v>
      </c>
      <c r="Q3700" t="str">
        <f>MID(N3700,1,FIND("/",N3700,1)-1)</f>
        <v>technology</v>
      </c>
      <c r="R3700" t="str">
        <f>MID(N3700,FIND("/",N3700,1)+1,LEN(N3700))</f>
        <v>wearables</v>
      </c>
      <c r="S3700" s="10">
        <f>(((J3700/60)/60)/24)+DATE(1970,1,1)+(-5/24)</f>
        <v>41974.011157407404</v>
      </c>
      <c r="T3700" s="10">
        <f>(((I3700/60)/60)/24)+DATE(1970,1,1)+(-5/24)</f>
        <v>42004.999305555553</v>
      </c>
    </row>
    <row r="3701" spans="1:20" ht="43.2" hidden="1" x14ac:dyDescent="0.3">
      <c r="A3701">
        <v>2031</v>
      </c>
      <c r="B3701" s="3" t="s">
        <v>2031</v>
      </c>
      <c r="C3701" s="3" t="s">
        <v>6140</v>
      </c>
      <c r="D3701">
        <v>50000</v>
      </c>
      <c r="E3701">
        <v>60175</v>
      </c>
      <c r="F3701" t="s">
        <v>8218</v>
      </c>
      <c r="G3701" t="s">
        <v>8232</v>
      </c>
      <c r="H3701" t="s">
        <v>8248</v>
      </c>
      <c r="I3701">
        <v>1420765200</v>
      </c>
      <c r="J3701">
        <v>1417506853</v>
      </c>
      <c r="K3701" t="b">
        <v>1</v>
      </c>
      <c r="L3701">
        <v>508</v>
      </c>
      <c r="M3701" t="b">
        <v>1</v>
      </c>
      <c r="N3701" t="s">
        <v>8294</v>
      </c>
      <c r="O3701" s="5">
        <f>((E3701/D3701) *100)</f>
        <v>120.35</v>
      </c>
      <c r="P3701" s="6">
        <f>IF(L3701 = 0, 0, E3701/L3701)</f>
        <v>118.45472440944881</v>
      </c>
      <c r="Q3701" t="str">
        <f>MID(N3701,1,FIND("/",N3701,1)-1)</f>
        <v>technology</v>
      </c>
      <c r="R3701" t="str">
        <f>MID(N3701,FIND("/",N3701,1)+1,LEN(N3701))</f>
        <v>hardware</v>
      </c>
      <c r="S3701" s="10">
        <f>(((J3701/60)/60)/24)+DATE(1970,1,1)+(-5/24)</f>
        <v>41975.120983796289</v>
      </c>
      <c r="T3701" s="10">
        <f>(((I3701/60)/60)/24)+DATE(1970,1,1)+(-5/24)</f>
        <v>42012.833333333336</v>
      </c>
    </row>
    <row r="3702" spans="1:20" ht="43.2" hidden="1" x14ac:dyDescent="0.3">
      <c r="A3702">
        <v>959</v>
      </c>
      <c r="B3702" s="3" t="s">
        <v>959</v>
      </c>
      <c r="C3702" s="3" t="s">
        <v>5068</v>
      </c>
      <c r="D3702">
        <v>50000</v>
      </c>
      <c r="E3702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8272</v>
      </c>
      <c r="O3702" s="5">
        <f>((E3702/D3702) *100)</f>
        <v>38.86</v>
      </c>
      <c r="P3702" s="6">
        <f>IF(L3702 = 0, 0, E3702/L3702)</f>
        <v>113.62573099415205</v>
      </c>
      <c r="Q3702" t="str">
        <f>MID(N3702,1,FIND("/",N3702,1)-1)</f>
        <v>technology</v>
      </c>
      <c r="R3702" t="str">
        <f>MID(N3702,FIND("/",N3702,1)+1,LEN(N3702))</f>
        <v>wearables</v>
      </c>
      <c r="S3702" s="10">
        <f>(((J3702/60)/60)/24)+DATE(1970,1,1)+(-5/24)</f>
        <v>41992.96603009259</v>
      </c>
      <c r="T3702" s="10">
        <f>(((I3702/60)/60)/24)+DATE(1970,1,1)+(-5/24)</f>
        <v>42022.96603009259</v>
      </c>
    </row>
    <row r="3703" spans="1:20" ht="43.2" hidden="1" x14ac:dyDescent="0.3">
      <c r="A3703">
        <v>1234</v>
      </c>
      <c r="B3703" s="3" t="s">
        <v>1234</v>
      </c>
      <c r="C3703" s="3" t="s">
        <v>5343</v>
      </c>
      <c r="D3703">
        <v>50000</v>
      </c>
      <c r="E3703">
        <v>0</v>
      </c>
      <c r="F3703" t="s">
        <v>8219</v>
      </c>
      <c r="G3703" t="s">
        <v>8224</v>
      </c>
      <c r="H3703" t="s">
        <v>8246</v>
      </c>
      <c r="I3703">
        <v>1422903342</v>
      </c>
      <c r="J3703">
        <v>1420311342</v>
      </c>
      <c r="K3703" t="b">
        <v>0</v>
      </c>
      <c r="L3703">
        <v>0</v>
      </c>
      <c r="M3703" t="b">
        <v>0</v>
      </c>
      <c r="N3703" t="s">
        <v>8285</v>
      </c>
      <c r="O3703" s="5">
        <f>((E3703/D3703) *100)</f>
        <v>0</v>
      </c>
      <c r="P3703" s="6">
        <f>IF(L3703 = 0, 0, E3703/L3703)</f>
        <v>0</v>
      </c>
      <c r="Q3703" t="str">
        <f>MID(N3703,1,FIND("/",N3703,1)-1)</f>
        <v>music</v>
      </c>
      <c r="R3703" t="str">
        <f>MID(N3703,FIND("/",N3703,1)+1,LEN(N3703))</f>
        <v>world music</v>
      </c>
      <c r="S3703" s="10">
        <f>(((J3703/60)/60)/24)+DATE(1970,1,1)+(-5/24)</f>
        <v>42007.580347222225</v>
      </c>
      <c r="T3703" s="10">
        <f>(((I3703/60)/60)/24)+DATE(1970,1,1)+(-5/24)</f>
        <v>42037.580347222225</v>
      </c>
    </row>
    <row r="3704" spans="1:20" ht="28.8" hidden="1" x14ac:dyDescent="0.3">
      <c r="A3704">
        <v>2688</v>
      </c>
      <c r="B3704" s="3" t="s">
        <v>2687</v>
      </c>
      <c r="C3704" s="3" t="s">
        <v>6797</v>
      </c>
      <c r="D3704">
        <v>50000</v>
      </c>
      <c r="E3704">
        <v>74</v>
      </c>
      <c r="F3704" t="s">
        <v>8220</v>
      </c>
      <c r="G3704" t="s">
        <v>8223</v>
      </c>
      <c r="H3704" t="s">
        <v>8245</v>
      </c>
      <c r="I3704">
        <v>1424746800</v>
      </c>
      <c r="J3704">
        <v>1422067870</v>
      </c>
      <c r="K3704" t="b">
        <v>0</v>
      </c>
      <c r="L3704">
        <v>14</v>
      </c>
      <c r="M3704" t="b">
        <v>0</v>
      </c>
      <c r="N3704" t="s">
        <v>8283</v>
      </c>
      <c r="O3704" s="5">
        <f>((E3704/D3704) *100)</f>
        <v>0.14799999999999999</v>
      </c>
      <c r="P3704" s="6">
        <f>IF(L3704 = 0, 0, E3704/L3704)</f>
        <v>5.2857142857142856</v>
      </c>
      <c r="Q3704" t="str">
        <f>MID(N3704,1,FIND("/",N3704,1)-1)</f>
        <v>food</v>
      </c>
      <c r="R3704" t="str">
        <f>MID(N3704,FIND("/",N3704,1)+1,LEN(N3704))</f>
        <v>food trucks</v>
      </c>
      <c r="S3704" s="10">
        <f>(((J3704/60)/60)/24)+DATE(1970,1,1)+(-5/24)</f>
        <v>42027.910532407412</v>
      </c>
      <c r="T3704" s="10">
        <f>(((I3704/60)/60)/24)+DATE(1970,1,1)+(-5/24)</f>
        <v>42058.916666666664</v>
      </c>
    </row>
    <row r="3705" spans="1:20" hidden="1" x14ac:dyDescent="0.3">
      <c r="A3705">
        <v>221</v>
      </c>
      <c r="B3705" s="3" t="s">
        <v>222</v>
      </c>
      <c r="C3705" s="3" t="s">
        <v>4330</v>
      </c>
      <c r="D3705">
        <v>50000</v>
      </c>
      <c r="E3705">
        <v>0</v>
      </c>
      <c r="F3705" t="s">
        <v>8220</v>
      </c>
      <c r="G3705" t="s">
        <v>8223</v>
      </c>
      <c r="H3705" t="s">
        <v>8245</v>
      </c>
      <c r="I3705">
        <v>1427569564</v>
      </c>
      <c r="J3705">
        <v>1422389164</v>
      </c>
      <c r="K3705" t="b">
        <v>0</v>
      </c>
      <c r="L3705">
        <v>0</v>
      </c>
      <c r="M3705" t="b">
        <v>0</v>
      </c>
      <c r="N3705" t="s">
        <v>8267</v>
      </c>
      <c r="O3705" s="5">
        <f>((E3705/D3705) *100)</f>
        <v>0</v>
      </c>
      <c r="P3705" s="6">
        <f>IF(L3705 = 0, 0, E3705/L3705)</f>
        <v>0</v>
      </c>
      <c r="Q3705" t="str">
        <f>MID(N3705,1,FIND("/",N3705,1)-1)</f>
        <v>film &amp; video</v>
      </c>
      <c r="R3705" t="str">
        <f>MID(N3705,FIND("/",N3705,1)+1,LEN(N3705))</f>
        <v>drama</v>
      </c>
      <c r="S3705" s="10">
        <f>(((J3705/60)/60)/24)+DATE(1970,1,1)+(-5/24)</f>
        <v>42031.629212962966</v>
      </c>
      <c r="T3705" s="10">
        <f>(((I3705/60)/60)/24)+DATE(1970,1,1)+(-5/24)</f>
        <v>42091.587546296294</v>
      </c>
    </row>
    <row r="3706" spans="1:20" ht="28.8" hidden="1" x14ac:dyDescent="0.3">
      <c r="A3706">
        <v>1181</v>
      </c>
      <c r="B3706" s="3" t="s">
        <v>1181</v>
      </c>
      <c r="C3706" s="3" t="s">
        <v>5290</v>
      </c>
      <c r="D3706">
        <v>50000</v>
      </c>
      <c r="E3706">
        <v>4</v>
      </c>
      <c r="F3706" t="s">
        <v>8220</v>
      </c>
      <c r="G3706" t="s">
        <v>8223</v>
      </c>
      <c r="H3706" t="s">
        <v>8245</v>
      </c>
      <c r="I3706">
        <v>1425197321</v>
      </c>
      <c r="J3706">
        <v>1422605321</v>
      </c>
      <c r="K3706" t="b">
        <v>0</v>
      </c>
      <c r="L3706">
        <v>3</v>
      </c>
      <c r="M3706" t="b">
        <v>0</v>
      </c>
      <c r="N3706" t="s">
        <v>8283</v>
      </c>
      <c r="O3706" s="5">
        <f>((E3706/D3706) *100)</f>
        <v>8.0000000000000002E-3</v>
      </c>
      <c r="P3706" s="6">
        <f>IF(L3706 = 0, 0, E3706/L3706)</f>
        <v>1.3333333333333333</v>
      </c>
      <c r="Q3706" t="str">
        <f>MID(N3706,1,FIND("/",N3706,1)-1)</f>
        <v>food</v>
      </c>
      <c r="R3706" t="str">
        <f>MID(N3706,FIND("/",N3706,1)+1,LEN(N3706))</f>
        <v>food trucks</v>
      </c>
      <c r="S3706" s="10">
        <f>(((J3706/60)/60)/24)+DATE(1970,1,1)+(-5/24)</f>
        <v>42034.131030092591</v>
      </c>
      <c r="T3706" s="10">
        <f>(((I3706/60)/60)/24)+DATE(1970,1,1)+(-5/24)</f>
        <v>42064.131030092591</v>
      </c>
    </row>
    <row r="3707" spans="1:20" ht="28.8" hidden="1" x14ac:dyDescent="0.3">
      <c r="A3707">
        <v>2894</v>
      </c>
      <c r="B3707" s="3" t="s">
        <v>2893</v>
      </c>
      <c r="C3707" s="3" t="s">
        <v>7003</v>
      </c>
      <c r="D3707">
        <v>50000</v>
      </c>
      <c r="E3707">
        <v>0</v>
      </c>
      <c r="F3707" t="s">
        <v>8220</v>
      </c>
      <c r="G3707" t="s">
        <v>8223</v>
      </c>
      <c r="H3707" t="s">
        <v>8245</v>
      </c>
      <c r="I3707">
        <v>1428100815</v>
      </c>
      <c r="J3707">
        <v>1422920415</v>
      </c>
      <c r="K3707" t="b">
        <v>0</v>
      </c>
      <c r="L3707">
        <v>0</v>
      </c>
      <c r="M3707" t="b">
        <v>0</v>
      </c>
      <c r="N3707" t="s">
        <v>8270</v>
      </c>
      <c r="O3707" s="5">
        <f>((E3707/D3707) *100)</f>
        <v>0</v>
      </c>
      <c r="P3707" s="6">
        <f>IF(L3707 = 0, 0, E3707/L3707)</f>
        <v>0</v>
      </c>
      <c r="Q3707" t="str">
        <f>MID(N3707,1,FIND("/",N3707,1)-1)</f>
        <v>theater</v>
      </c>
      <c r="R3707" t="str">
        <f>MID(N3707,FIND("/",N3707,1)+1,LEN(N3707))</f>
        <v>plays</v>
      </c>
      <c r="S3707" s="10">
        <f>(((J3707/60)/60)/24)+DATE(1970,1,1)+(-5/24)</f>
        <v>42037.777951388889</v>
      </c>
      <c r="T3707" s="10">
        <f>(((I3707/60)/60)/24)+DATE(1970,1,1)+(-5/24)</f>
        <v>42097.736284722218</v>
      </c>
    </row>
    <row r="3708" spans="1:20" ht="43.2" hidden="1" x14ac:dyDescent="0.3">
      <c r="A3708">
        <v>2733</v>
      </c>
      <c r="B3708" s="3" t="s">
        <v>2732</v>
      </c>
      <c r="C3708" s="3" t="s">
        <v>6842</v>
      </c>
      <c r="D3708">
        <v>50000</v>
      </c>
      <c r="E3708">
        <v>53769</v>
      </c>
      <c r="F3708" t="s">
        <v>8218</v>
      </c>
      <c r="G3708" t="s">
        <v>8223</v>
      </c>
      <c r="H3708" t="s">
        <v>8245</v>
      </c>
      <c r="I3708">
        <v>1428643974</v>
      </c>
      <c r="J3708">
        <v>1423463574</v>
      </c>
      <c r="K3708" t="b">
        <v>0</v>
      </c>
      <c r="L3708">
        <v>119</v>
      </c>
      <c r="M3708" t="b">
        <v>1</v>
      </c>
      <c r="N3708" t="s">
        <v>8294</v>
      </c>
      <c r="O3708" s="5">
        <f>((E3708/D3708) *100)</f>
        <v>107.538</v>
      </c>
      <c r="P3708" s="6">
        <f>IF(L3708 = 0, 0, E3708/L3708)</f>
        <v>451.84033613445376</v>
      </c>
      <c r="Q3708" t="str">
        <f>MID(N3708,1,FIND("/",N3708,1)-1)</f>
        <v>technology</v>
      </c>
      <c r="R3708" t="str">
        <f>MID(N3708,FIND("/",N3708,1)+1,LEN(N3708))</f>
        <v>hardware</v>
      </c>
      <c r="S3708" s="10">
        <f>(((J3708/60)/60)/24)+DATE(1970,1,1)+(-5/24)</f>
        <v>42044.064513888887</v>
      </c>
      <c r="T3708" s="10">
        <f>(((I3708/60)/60)/24)+DATE(1970,1,1)+(-5/24)</f>
        <v>42104.022847222215</v>
      </c>
    </row>
    <row r="3709" spans="1:20" ht="43.2" hidden="1" x14ac:dyDescent="0.3">
      <c r="A3709">
        <v>1778</v>
      </c>
      <c r="B3709" s="3" t="s">
        <v>1778</v>
      </c>
      <c r="C3709" s="3" t="s">
        <v>5887</v>
      </c>
      <c r="D3709">
        <v>50000</v>
      </c>
      <c r="E3709">
        <v>995</v>
      </c>
      <c r="F3709" t="s">
        <v>8220</v>
      </c>
      <c r="G3709" t="s">
        <v>8223</v>
      </c>
      <c r="H3709" t="s">
        <v>8245</v>
      </c>
      <c r="I3709">
        <v>1427485395</v>
      </c>
      <c r="J3709">
        <v>1423600995</v>
      </c>
      <c r="K3709" t="b">
        <v>1</v>
      </c>
      <c r="L3709">
        <v>15</v>
      </c>
      <c r="M3709" t="b">
        <v>0</v>
      </c>
      <c r="N3709" t="s">
        <v>8284</v>
      </c>
      <c r="O3709" s="5">
        <f>((E3709/D3709) *100)</f>
        <v>1.9900000000000002</v>
      </c>
      <c r="P3709" s="6">
        <f>IF(L3709 = 0, 0, E3709/L3709)</f>
        <v>66.333333333333329</v>
      </c>
      <c r="Q3709" t="str">
        <f>MID(N3709,1,FIND("/",N3709,1)-1)</f>
        <v>photography</v>
      </c>
      <c r="R3709" t="str">
        <f>MID(N3709,FIND("/",N3709,1)+1,LEN(N3709))</f>
        <v>photobooks</v>
      </c>
      <c r="S3709" s="10">
        <f>(((J3709/60)/60)/24)+DATE(1970,1,1)+(-5/24)</f>
        <v>42045.655034722215</v>
      </c>
      <c r="T3709" s="10">
        <f>(((I3709/60)/60)/24)+DATE(1970,1,1)+(-5/24)</f>
        <v>42090.613368055558</v>
      </c>
    </row>
    <row r="3710" spans="1:20" ht="43.2" hidden="1" x14ac:dyDescent="0.3">
      <c r="A3710">
        <v>599</v>
      </c>
      <c r="B3710" s="3" t="s">
        <v>599</v>
      </c>
      <c r="C3710" s="3" t="s">
        <v>4708</v>
      </c>
      <c r="D3710">
        <v>50000</v>
      </c>
      <c r="E3710">
        <v>31</v>
      </c>
      <c r="F3710" t="s">
        <v>8220</v>
      </c>
      <c r="G3710" t="s">
        <v>8223</v>
      </c>
      <c r="H3710" t="s">
        <v>8245</v>
      </c>
      <c r="I3710">
        <v>1425827760</v>
      </c>
      <c r="J3710">
        <v>1423769402</v>
      </c>
      <c r="K3710" t="b">
        <v>0</v>
      </c>
      <c r="L3710">
        <v>2</v>
      </c>
      <c r="M3710" t="b">
        <v>0</v>
      </c>
      <c r="N3710" t="s">
        <v>8271</v>
      </c>
      <c r="O3710" s="5">
        <f>((E3710/D3710) *100)</f>
        <v>6.2E-2</v>
      </c>
      <c r="P3710" s="6">
        <f>IF(L3710 = 0, 0, E3710/L3710)</f>
        <v>15.5</v>
      </c>
      <c r="Q3710" t="str">
        <f>MID(N3710,1,FIND("/",N3710,1)-1)</f>
        <v>technology</v>
      </c>
      <c r="R3710" t="str">
        <f>MID(N3710,FIND("/",N3710,1)+1,LEN(N3710))</f>
        <v>web</v>
      </c>
      <c r="S3710" s="10">
        <f>(((J3710/60)/60)/24)+DATE(1970,1,1)+(-5/24)</f>
        <v>42047.604189814818</v>
      </c>
      <c r="T3710" s="10">
        <f>(((I3710/60)/60)/24)+DATE(1970,1,1)+(-5/24)</f>
        <v>42071.427777777775</v>
      </c>
    </row>
    <row r="3711" spans="1:20" ht="57.6" hidden="1" x14ac:dyDescent="0.3">
      <c r="A3711">
        <v>956</v>
      </c>
      <c r="B3711" s="3" t="s">
        <v>956</v>
      </c>
      <c r="C3711" s="3" t="s">
        <v>5065</v>
      </c>
      <c r="D3711">
        <v>50000</v>
      </c>
      <c r="E3711">
        <v>861</v>
      </c>
      <c r="F3711" t="s">
        <v>8220</v>
      </c>
      <c r="G3711" t="s">
        <v>8223</v>
      </c>
      <c r="H3711" t="s">
        <v>8245</v>
      </c>
      <c r="I3711">
        <v>1430081759</v>
      </c>
      <c r="J3711">
        <v>1424901359</v>
      </c>
      <c r="K3711" t="b">
        <v>0</v>
      </c>
      <c r="L3711">
        <v>17</v>
      </c>
      <c r="M3711" t="b">
        <v>0</v>
      </c>
      <c r="N3711" t="s">
        <v>8272</v>
      </c>
      <c r="O3711" s="5">
        <f>((E3711/D3711) *100)</f>
        <v>1.722</v>
      </c>
      <c r="P3711" s="6">
        <f>IF(L3711 = 0, 0, E3711/L3711)</f>
        <v>50.647058823529413</v>
      </c>
      <c r="Q3711" t="str">
        <f>MID(N3711,1,FIND("/",N3711,1)-1)</f>
        <v>technology</v>
      </c>
      <c r="R3711" t="str">
        <f>MID(N3711,FIND("/",N3711,1)+1,LEN(N3711))</f>
        <v>wearables</v>
      </c>
      <c r="S3711" s="10">
        <f>(((J3711/60)/60)/24)+DATE(1970,1,1)+(-5/24)</f>
        <v>42060.705543981479</v>
      </c>
      <c r="T3711" s="10">
        <f>(((I3711/60)/60)/24)+DATE(1970,1,1)+(-5/24)</f>
        <v>42120.663877314808</v>
      </c>
    </row>
    <row r="3712" spans="1:20" ht="43.2" hidden="1" x14ac:dyDescent="0.3">
      <c r="A3712">
        <v>2685</v>
      </c>
      <c r="B3712" s="3" t="s">
        <v>2684</v>
      </c>
      <c r="C3712" s="3" t="s">
        <v>6794</v>
      </c>
      <c r="D3712">
        <v>50000</v>
      </c>
      <c r="E3712">
        <v>10</v>
      </c>
      <c r="F3712" t="s">
        <v>8220</v>
      </c>
      <c r="G3712" t="s">
        <v>8223</v>
      </c>
      <c r="H3712" t="s">
        <v>8245</v>
      </c>
      <c r="I3712">
        <v>1430149330</v>
      </c>
      <c r="J3712">
        <v>1424968930</v>
      </c>
      <c r="K3712" t="b">
        <v>0</v>
      </c>
      <c r="L3712">
        <v>1</v>
      </c>
      <c r="M3712" t="b">
        <v>0</v>
      </c>
      <c r="N3712" t="s">
        <v>8283</v>
      </c>
      <c r="O3712" s="5">
        <f>((E3712/D3712) *100)</f>
        <v>0.02</v>
      </c>
      <c r="P3712" s="6">
        <f>IF(L3712 = 0, 0, E3712/L3712)</f>
        <v>10</v>
      </c>
      <c r="Q3712" t="str">
        <f>MID(N3712,1,FIND("/",N3712,1)-1)</f>
        <v>food</v>
      </c>
      <c r="R3712" t="str">
        <f>MID(N3712,FIND("/",N3712,1)+1,LEN(N3712))</f>
        <v>food trucks</v>
      </c>
      <c r="S3712" s="10">
        <f>(((J3712/60)/60)/24)+DATE(1970,1,1)+(-5/24)</f>
        <v>42061.487615740734</v>
      </c>
      <c r="T3712" s="10">
        <f>(((I3712/60)/60)/24)+DATE(1970,1,1)+(-5/24)</f>
        <v>42121.445949074077</v>
      </c>
    </row>
    <row r="3713" spans="1:20" hidden="1" x14ac:dyDescent="0.3">
      <c r="A3713">
        <v>3108</v>
      </c>
      <c r="B3713" s="3" t="s">
        <v>3107</v>
      </c>
      <c r="C3713" s="3" t="s">
        <v>7217</v>
      </c>
      <c r="D3713">
        <v>50000</v>
      </c>
      <c r="E3713">
        <v>26</v>
      </c>
      <c r="F3713" t="s">
        <v>8220</v>
      </c>
      <c r="G3713" t="s">
        <v>8223</v>
      </c>
      <c r="H3713" t="s">
        <v>8245</v>
      </c>
      <c r="I3713">
        <v>1430234394</v>
      </c>
      <c r="J3713">
        <v>1425053994</v>
      </c>
      <c r="K3713" t="b">
        <v>0</v>
      </c>
      <c r="L3713">
        <v>2</v>
      </c>
      <c r="M3713" t="b">
        <v>0</v>
      </c>
      <c r="N3713" t="s">
        <v>8302</v>
      </c>
      <c r="O3713" s="5">
        <f>((E3713/D3713) *100)</f>
        <v>5.1999999999999998E-2</v>
      </c>
      <c r="P3713" s="6">
        <f>IF(L3713 = 0, 0, E3713/L3713)</f>
        <v>13</v>
      </c>
      <c r="Q3713" t="str">
        <f>MID(N3713,1,FIND("/",N3713,1)-1)</f>
        <v>theater</v>
      </c>
      <c r="R3713" t="str">
        <f>MID(N3713,FIND("/",N3713,1)+1,LEN(N3713))</f>
        <v>spaces</v>
      </c>
      <c r="S3713" s="10">
        <f>(((J3713/60)/60)/24)+DATE(1970,1,1)+(-5/24)</f>
        <v>42062.47215277778</v>
      </c>
      <c r="T3713" s="10">
        <f>(((I3713/60)/60)/24)+DATE(1970,1,1)+(-5/24)</f>
        <v>42122.430486111109</v>
      </c>
    </row>
    <row r="3714" spans="1:20" ht="43.2" hidden="1" x14ac:dyDescent="0.3">
      <c r="A3714">
        <v>216</v>
      </c>
      <c r="B3714" s="3" t="s">
        <v>217</v>
      </c>
      <c r="C3714" s="3" t="s">
        <v>4325</v>
      </c>
      <c r="D3714">
        <v>50000</v>
      </c>
      <c r="E3714">
        <v>27849.22</v>
      </c>
      <c r="F3714" t="s">
        <v>8220</v>
      </c>
      <c r="G3714" t="s">
        <v>8223</v>
      </c>
      <c r="H3714" t="s">
        <v>8245</v>
      </c>
      <c r="I3714">
        <v>1429740037</v>
      </c>
      <c r="J3714">
        <v>1425423637</v>
      </c>
      <c r="K3714" t="b">
        <v>0</v>
      </c>
      <c r="L3714">
        <v>84</v>
      </c>
      <c r="M3714" t="b">
        <v>0</v>
      </c>
      <c r="N3714" t="s">
        <v>8267</v>
      </c>
      <c r="O3714" s="5">
        <f>((E3714/D3714) *100)</f>
        <v>55.698440000000005</v>
      </c>
      <c r="P3714" s="6">
        <f>IF(L3714 = 0, 0, E3714/L3714)</f>
        <v>331.53833333333336</v>
      </c>
      <c r="Q3714" t="str">
        <f>MID(N3714,1,FIND("/",N3714,1)-1)</f>
        <v>film &amp; video</v>
      </c>
      <c r="R3714" t="str">
        <f>MID(N3714,FIND("/",N3714,1)+1,LEN(N3714))</f>
        <v>drama</v>
      </c>
      <c r="S3714" s="10">
        <f>(((J3714/60)/60)/24)+DATE(1970,1,1)+(-5/24)</f>
        <v>42066.750428240739</v>
      </c>
      <c r="T3714" s="10">
        <f>(((I3714/60)/60)/24)+DATE(1970,1,1)+(-5/24)</f>
        <v>42116.708761574067</v>
      </c>
    </row>
    <row r="3715" spans="1:20" ht="43.2" hidden="1" x14ac:dyDescent="0.3">
      <c r="A3715">
        <v>2510</v>
      </c>
      <c r="B3715" s="3" t="s">
        <v>2509</v>
      </c>
      <c r="C3715" s="3" t="s">
        <v>6619</v>
      </c>
      <c r="D3715">
        <v>50000</v>
      </c>
      <c r="E3715">
        <v>75</v>
      </c>
      <c r="F3715" t="s">
        <v>8220</v>
      </c>
      <c r="G3715" t="s">
        <v>8223</v>
      </c>
      <c r="H3715" t="s">
        <v>8245</v>
      </c>
      <c r="I3715">
        <v>1431647772</v>
      </c>
      <c r="J3715">
        <v>1426463772</v>
      </c>
      <c r="K3715" t="b">
        <v>0</v>
      </c>
      <c r="L3715">
        <v>2</v>
      </c>
      <c r="M3715" t="b">
        <v>0</v>
      </c>
      <c r="N3715" t="s">
        <v>8298</v>
      </c>
      <c r="O3715" s="5">
        <f>((E3715/D3715) *100)</f>
        <v>0.15</v>
      </c>
      <c r="P3715" s="6">
        <f>IF(L3715 = 0, 0, E3715/L3715)</f>
        <v>37.5</v>
      </c>
      <c r="Q3715" t="str">
        <f>MID(N3715,1,FIND("/",N3715,1)-1)</f>
        <v>food</v>
      </c>
      <c r="R3715" t="str">
        <f>MID(N3715,FIND("/",N3715,1)+1,LEN(N3715))</f>
        <v>restaurants</v>
      </c>
      <c r="S3715" s="10">
        <f>(((J3715/60)/60)/24)+DATE(1970,1,1)+(-5/24)</f>
        <v>42078.78902777777</v>
      </c>
      <c r="T3715" s="10">
        <f>(((I3715/60)/60)/24)+DATE(1970,1,1)+(-5/24)</f>
        <v>42138.78902777777</v>
      </c>
    </row>
    <row r="3716" spans="1:20" ht="43.2" hidden="1" x14ac:dyDescent="0.3">
      <c r="A3716">
        <v>2077</v>
      </c>
      <c r="B3716" s="3" t="s">
        <v>2077</v>
      </c>
      <c r="C3716" s="3" t="s">
        <v>6186</v>
      </c>
      <c r="D3716">
        <v>50000</v>
      </c>
      <c r="E3716">
        <v>57754</v>
      </c>
      <c r="F3716" t="s">
        <v>8218</v>
      </c>
      <c r="G3716" t="s">
        <v>8223</v>
      </c>
      <c r="H3716" t="s">
        <v>8245</v>
      </c>
      <c r="I3716">
        <v>1433538000</v>
      </c>
      <c r="J3716">
        <v>1428541276</v>
      </c>
      <c r="K3716" t="b">
        <v>0</v>
      </c>
      <c r="L3716">
        <v>188</v>
      </c>
      <c r="M3716" t="b">
        <v>1</v>
      </c>
      <c r="N3716" t="s">
        <v>8294</v>
      </c>
      <c r="O3716" s="5">
        <f>((E3716/D3716) *100)</f>
        <v>115.50800000000001</v>
      </c>
      <c r="P3716" s="6">
        <f>IF(L3716 = 0, 0, E3716/L3716)</f>
        <v>307.20212765957444</v>
      </c>
      <c r="Q3716" t="str">
        <f>MID(N3716,1,FIND("/",N3716,1)-1)</f>
        <v>technology</v>
      </c>
      <c r="R3716" t="str">
        <f>MID(N3716,FIND("/",N3716,1)+1,LEN(N3716))</f>
        <v>hardware</v>
      </c>
      <c r="S3716" s="10">
        <f>(((J3716/60)/60)/24)+DATE(1970,1,1)+(-5/24)</f>
        <v>42102.83421296296</v>
      </c>
      <c r="T3716" s="10">
        <f>(((I3716/60)/60)/24)+DATE(1970,1,1)+(-5/24)</f>
        <v>42160.666666666664</v>
      </c>
    </row>
    <row r="3717" spans="1:20" ht="43.2" hidden="1" x14ac:dyDescent="0.3">
      <c r="A3717">
        <v>3993</v>
      </c>
      <c r="B3717" s="3" t="s">
        <v>3988</v>
      </c>
      <c r="C3717" s="3" t="s">
        <v>8098</v>
      </c>
      <c r="D3717">
        <v>50000</v>
      </c>
      <c r="E3717">
        <v>3</v>
      </c>
      <c r="F3717" t="s">
        <v>8220</v>
      </c>
      <c r="G3717" t="s">
        <v>8223</v>
      </c>
      <c r="H3717" t="s">
        <v>8245</v>
      </c>
      <c r="I3717">
        <v>1431549912</v>
      </c>
      <c r="J3717">
        <v>1428957912</v>
      </c>
      <c r="K3717" t="b">
        <v>0</v>
      </c>
      <c r="L3717">
        <v>1</v>
      </c>
      <c r="M3717" t="b">
        <v>0</v>
      </c>
      <c r="N3717" t="s">
        <v>8270</v>
      </c>
      <c r="O3717" s="5">
        <f>((E3717/D3717) *100)</f>
        <v>6.0000000000000001E-3</v>
      </c>
      <c r="P3717" s="6">
        <f>IF(L3717 = 0, 0, E3717/L3717)</f>
        <v>3</v>
      </c>
      <c r="Q3717" t="str">
        <f>MID(N3717,1,FIND("/",N3717,1)-1)</f>
        <v>theater</v>
      </c>
      <c r="R3717" t="str">
        <f>MID(N3717,FIND("/",N3717,1)+1,LEN(N3717))</f>
        <v>plays</v>
      </c>
      <c r="S3717" s="10">
        <f>(((J3717/60)/60)/24)+DATE(1970,1,1)+(-5/24)</f>
        <v>42107.656388888885</v>
      </c>
      <c r="T3717" s="10">
        <f>(((I3717/60)/60)/24)+DATE(1970,1,1)+(-5/24)</f>
        <v>42137.656388888885</v>
      </c>
    </row>
    <row r="3718" spans="1:20" ht="57.6" hidden="1" x14ac:dyDescent="0.3">
      <c r="A3718">
        <v>2945</v>
      </c>
      <c r="B3718" s="3" t="s">
        <v>2944</v>
      </c>
      <c r="C3718" s="3" t="s">
        <v>7054</v>
      </c>
      <c r="D3718">
        <v>50000</v>
      </c>
      <c r="E3718">
        <v>0</v>
      </c>
      <c r="F3718" t="s">
        <v>8220</v>
      </c>
      <c r="G3718" t="s">
        <v>8223</v>
      </c>
      <c r="H3718" t="s">
        <v>8245</v>
      </c>
      <c r="I3718">
        <v>1432437660</v>
      </c>
      <c r="J3718">
        <v>1429845660</v>
      </c>
      <c r="K3718" t="b">
        <v>0</v>
      </c>
      <c r="L3718">
        <v>0</v>
      </c>
      <c r="M3718" t="b">
        <v>0</v>
      </c>
      <c r="N3718" t="s">
        <v>8302</v>
      </c>
      <c r="O3718" s="5">
        <f>((E3718/D3718) *100)</f>
        <v>0</v>
      </c>
      <c r="P3718" s="6">
        <f>IF(L3718 = 0, 0, E3718/L3718)</f>
        <v>0</v>
      </c>
      <c r="Q3718" t="str">
        <f>MID(N3718,1,FIND("/",N3718,1)-1)</f>
        <v>theater</v>
      </c>
      <c r="R3718" t="str">
        <f>MID(N3718,FIND("/",N3718,1)+1,LEN(N3718))</f>
        <v>spaces</v>
      </c>
      <c r="S3718" s="10">
        <f>(((J3718/60)/60)/24)+DATE(1970,1,1)+(-5/24)</f>
        <v>42117.931250000001</v>
      </c>
      <c r="T3718" s="10">
        <f>(((I3718/60)/60)/24)+DATE(1970,1,1)+(-5/24)</f>
        <v>42147.931250000001</v>
      </c>
    </row>
    <row r="3719" spans="1:20" ht="43.2" hidden="1" x14ac:dyDescent="0.3">
      <c r="A3719">
        <v>3052</v>
      </c>
      <c r="B3719" s="3" t="s">
        <v>3051</v>
      </c>
      <c r="C3719" s="3" t="s">
        <v>7161</v>
      </c>
      <c r="D3719">
        <v>50000</v>
      </c>
      <c r="E3719">
        <v>75</v>
      </c>
      <c r="F3719" t="s">
        <v>8220</v>
      </c>
      <c r="G3719" t="s">
        <v>8223</v>
      </c>
      <c r="H3719" t="s">
        <v>8245</v>
      </c>
      <c r="I3719">
        <v>1432828740</v>
      </c>
      <c r="J3719">
        <v>1430237094</v>
      </c>
      <c r="K3719" t="b">
        <v>0</v>
      </c>
      <c r="L3719">
        <v>2</v>
      </c>
      <c r="M3719" t="b">
        <v>0</v>
      </c>
      <c r="N3719" t="s">
        <v>8302</v>
      </c>
      <c r="O3719" s="5">
        <f>((E3719/D3719) *100)</f>
        <v>0.15</v>
      </c>
      <c r="P3719" s="6">
        <f>IF(L3719 = 0, 0, E3719/L3719)</f>
        <v>37.5</v>
      </c>
      <c r="Q3719" t="str">
        <f>MID(N3719,1,FIND("/",N3719,1)-1)</f>
        <v>theater</v>
      </c>
      <c r="R3719" t="str">
        <f>MID(N3719,FIND("/",N3719,1)+1,LEN(N3719))</f>
        <v>spaces</v>
      </c>
      <c r="S3719" s="10">
        <f>(((J3719/60)/60)/24)+DATE(1970,1,1)+(-5/24)</f>
        <v>42122.461736111109</v>
      </c>
      <c r="T3719" s="10">
        <f>(((I3719/60)/60)/24)+DATE(1970,1,1)+(-5/24)</f>
        <v>42152.457638888889</v>
      </c>
    </row>
    <row r="3720" spans="1:20" ht="43.2" hidden="1" x14ac:dyDescent="0.3">
      <c r="A3720">
        <v>691</v>
      </c>
      <c r="B3720" s="3" t="s">
        <v>691</v>
      </c>
      <c r="C3720" s="3" t="s">
        <v>4800</v>
      </c>
      <c r="D3720">
        <v>50000</v>
      </c>
      <c r="E3720">
        <v>260</v>
      </c>
      <c r="F3720" t="s">
        <v>8220</v>
      </c>
      <c r="G3720" t="s">
        <v>8223</v>
      </c>
      <c r="H3720" t="s">
        <v>8245</v>
      </c>
      <c r="I3720">
        <v>1435711246</v>
      </c>
      <c r="J3720">
        <v>1433292046</v>
      </c>
      <c r="K3720" t="b">
        <v>0</v>
      </c>
      <c r="L3720">
        <v>10</v>
      </c>
      <c r="M3720" t="b">
        <v>0</v>
      </c>
      <c r="N3720" t="s">
        <v>8272</v>
      </c>
      <c r="O3720" s="5">
        <f>((E3720/D3720) *100)</f>
        <v>0.52</v>
      </c>
      <c r="P3720" s="6">
        <f>IF(L3720 = 0, 0, E3720/L3720)</f>
        <v>26</v>
      </c>
      <c r="Q3720" t="str">
        <f>MID(N3720,1,FIND("/",N3720,1)-1)</f>
        <v>technology</v>
      </c>
      <c r="R3720" t="str">
        <f>MID(N3720,FIND("/",N3720,1)+1,LEN(N3720))</f>
        <v>wearables</v>
      </c>
      <c r="S3720" s="10">
        <f>(((J3720/60)/60)/24)+DATE(1970,1,1)+(-5/24)</f>
        <v>42157.819976851846</v>
      </c>
      <c r="T3720" s="10">
        <f>(((I3720/60)/60)/24)+DATE(1970,1,1)+(-5/24)</f>
        <v>42185.819976851846</v>
      </c>
    </row>
    <row r="3721" spans="1:20" ht="43.2" hidden="1" x14ac:dyDescent="0.3">
      <c r="A3721">
        <v>1342</v>
      </c>
      <c r="B3721" s="3" t="s">
        <v>1342</v>
      </c>
      <c r="C3721" s="3" t="s">
        <v>5451</v>
      </c>
      <c r="D3721">
        <v>50000</v>
      </c>
      <c r="E3721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8272</v>
      </c>
      <c r="O3721" s="5">
        <f>((E3721/D3721) *100)</f>
        <v>0.2</v>
      </c>
      <c r="P3721" s="6">
        <f>IF(L3721 = 0, 0, E3721/L3721)</f>
        <v>100</v>
      </c>
      <c r="Q3721" t="str">
        <f>MID(N3721,1,FIND("/",N3721,1)-1)</f>
        <v>technology</v>
      </c>
      <c r="R3721" t="str">
        <f>MID(N3721,FIND("/",N3721,1)+1,LEN(N3721))</f>
        <v>wearables</v>
      </c>
      <c r="S3721" s="10">
        <f>(((J3721/60)/60)/24)+DATE(1970,1,1)+(-5/24)</f>
        <v>42172.608090277768</v>
      </c>
      <c r="T3721" s="10">
        <f>(((I3721/60)/60)/24)+DATE(1970,1,1)+(-5/24)</f>
        <v>42202.608090277768</v>
      </c>
    </row>
    <row r="3722" spans="1:20" ht="43.2" hidden="1" x14ac:dyDescent="0.3">
      <c r="A3722">
        <v>220</v>
      </c>
      <c r="B3722" s="3" t="s">
        <v>221</v>
      </c>
      <c r="C3722" s="3" t="s">
        <v>4329</v>
      </c>
      <c r="D3722">
        <v>50000</v>
      </c>
      <c r="E3722">
        <v>360</v>
      </c>
      <c r="F3722" t="s">
        <v>8220</v>
      </c>
      <c r="G3722" t="s">
        <v>8223</v>
      </c>
      <c r="H3722" t="s">
        <v>8245</v>
      </c>
      <c r="I3722">
        <v>1440101160</v>
      </c>
      <c r="J3722">
        <v>1436542030</v>
      </c>
      <c r="K3722" t="b">
        <v>0</v>
      </c>
      <c r="L3722">
        <v>3</v>
      </c>
      <c r="M3722" t="b">
        <v>0</v>
      </c>
      <c r="N3722" t="s">
        <v>8267</v>
      </c>
      <c r="O3722" s="5">
        <f>((E3722/D3722) *100)</f>
        <v>0.72</v>
      </c>
      <c r="P3722" s="6">
        <f>IF(L3722 = 0, 0, E3722/L3722)</f>
        <v>120</v>
      </c>
      <c r="Q3722" t="str">
        <f>MID(N3722,1,FIND("/",N3722,1)-1)</f>
        <v>film &amp; video</v>
      </c>
      <c r="R3722" t="str">
        <f>MID(N3722,FIND("/",N3722,1)+1,LEN(N3722))</f>
        <v>drama</v>
      </c>
      <c r="S3722" s="10">
        <f>(((J3722/60)/60)/24)+DATE(1970,1,1)+(-5/24)</f>
        <v>42195.435532407406</v>
      </c>
      <c r="T3722" s="10">
        <f>(((I3722/60)/60)/24)+DATE(1970,1,1)+(-5/24)</f>
        <v>42236.629166666658</v>
      </c>
    </row>
    <row r="3723" spans="1:20" ht="43.2" hidden="1" x14ac:dyDescent="0.3">
      <c r="A3723">
        <v>213</v>
      </c>
      <c r="B3723" s="3" t="s">
        <v>214</v>
      </c>
      <c r="C3723" s="3" t="s">
        <v>4322</v>
      </c>
      <c r="D3723">
        <v>50000</v>
      </c>
      <c r="E3723">
        <v>20</v>
      </c>
      <c r="F3723" t="s">
        <v>8220</v>
      </c>
      <c r="G3723" t="s">
        <v>8223</v>
      </c>
      <c r="H3723" t="s">
        <v>8245</v>
      </c>
      <c r="I3723">
        <v>1439734001</v>
      </c>
      <c r="J3723">
        <v>1437142547</v>
      </c>
      <c r="K3723" t="b">
        <v>0</v>
      </c>
      <c r="L3723">
        <v>1</v>
      </c>
      <c r="M3723" t="b">
        <v>0</v>
      </c>
      <c r="N3723" t="s">
        <v>8267</v>
      </c>
      <c r="O3723" s="5">
        <f>((E3723/D3723) *100)</f>
        <v>0.04</v>
      </c>
      <c r="P3723" s="6">
        <f>IF(L3723 = 0, 0, E3723/L3723)</f>
        <v>20</v>
      </c>
      <c r="Q3723" t="str">
        <f>MID(N3723,1,FIND("/",N3723,1)-1)</f>
        <v>film &amp; video</v>
      </c>
      <c r="R3723" t="str">
        <f>MID(N3723,FIND("/",N3723,1)+1,LEN(N3723))</f>
        <v>drama</v>
      </c>
      <c r="S3723" s="10">
        <f>(((J3723/60)/60)/24)+DATE(1970,1,1)+(-5/24)</f>
        <v>42202.385960648149</v>
      </c>
      <c r="T3723" s="10">
        <f>(((I3723/60)/60)/24)+DATE(1970,1,1)+(-5/24)</f>
        <v>42232.379641203697</v>
      </c>
    </row>
    <row r="3724" spans="1:20" ht="28.8" hidden="1" x14ac:dyDescent="0.3">
      <c r="A3724">
        <v>1748</v>
      </c>
      <c r="B3724" s="3" t="s">
        <v>1748</v>
      </c>
      <c r="C3724" s="3" t="s">
        <v>5857</v>
      </c>
      <c r="D3724">
        <v>50000</v>
      </c>
      <c r="E3724">
        <v>64974</v>
      </c>
      <c r="F3724" t="s">
        <v>8218</v>
      </c>
      <c r="G3724" t="s">
        <v>8228</v>
      </c>
      <c r="H3724" t="s">
        <v>8250</v>
      </c>
      <c r="I3724">
        <v>1441234143</v>
      </c>
      <c r="J3724">
        <v>1438642143</v>
      </c>
      <c r="K3724" t="b">
        <v>0</v>
      </c>
      <c r="L3724">
        <v>181</v>
      </c>
      <c r="M3724" t="b">
        <v>1</v>
      </c>
      <c r="N3724" t="s">
        <v>8284</v>
      </c>
      <c r="O3724" s="5">
        <f>((E3724/D3724) *100)</f>
        <v>129.94800000000001</v>
      </c>
      <c r="P3724" s="6">
        <f>IF(L3724 = 0, 0, E3724/L3724)</f>
        <v>358.97237569060775</v>
      </c>
      <c r="Q3724" t="str">
        <f>MID(N3724,1,FIND("/",N3724,1)-1)</f>
        <v>photography</v>
      </c>
      <c r="R3724" t="str">
        <f>MID(N3724,FIND("/",N3724,1)+1,LEN(N3724))</f>
        <v>photobooks</v>
      </c>
      <c r="S3724" s="10">
        <f>(((J3724/60)/60)/24)+DATE(1970,1,1)+(-5/24)</f>
        <v>42219.742395833331</v>
      </c>
      <c r="T3724" s="10">
        <f>(((I3724/60)/60)/24)+DATE(1970,1,1)+(-5/24)</f>
        <v>42249.742395833331</v>
      </c>
    </row>
    <row r="3725" spans="1:20" ht="43.2" hidden="1" x14ac:dyDescent="0.3">
      <c r="A3725">
        <v>425</v>
      </c>
      <c r="B3725" s="3" t="s">
        <v>425</v>
      </c>
      <c r="C3725" s="3" t="s">
        <v>4534</v>
      </c>
      <c r="D3725">
        <v>50000</v>
      </c>
      <c r="E3725">
        <v>6</v>
      </c>
      <c r="F3725" t="s">
        <v>8220</v>
      </c>
      <c r="G3725" t="s">
        <v>8223</v>
      </c>
      <c r="H3725" t="s">
        <v>8245</v>
      </c>
      <c r="I3725">
        <v>1448660404</v>
      </c>
      <c r="J3725">
        <v>1443472804</v>
      </c>
      <c r="K3725" t="b">
        <v>0</v>
      </c>
      <c r="L3725">
        <v>2</v>
      </c>
      <c r="M3725" t="b">
        <v>0</v>
      </c>
      <c r="N3725" t="s">
        <v>8269</v>
      </c>
      <c r="O3725" s="5">
        <f>((E3725/D3725) *100)</f>
        <v>1.2E-2</v>
      </c>
      <c r="P3725" s="6">
        <f>IF(L3725 = 0, 0, E3725/L3725)</f>
        <v>3</v>
      </c>
      <c r="Q3725" t="str">
        <f>MID(N3725,1,FIND("/",N3725,1)-1)</f>
        <v>film &amp; video</v>
      </c>
      <c r="R3725" t="str">
        <f>MID(N3725,FIND("/",N3725,1)+1,LEN(N3725))</f>
        <v>animation</v>
      </c>
      <c r="S3725" s="10">
        <f>(((J3725/60)/60)/24)+DATE(1970,1,1)+(-5/24)</f>
        <v>42275.652824074066</v>
      </c>
      <c r="T3725" s="10">
        <f>(((I3725/60)/60)/24)+DATE(1970,1,1)+(-5/24)</f>
        <v>42335.694490740738</v>
      </c>
    </row>
    <row r="3726" spans="1:20" ht="43.2" hidden="1" x14ac:dyDescent="0.3">
      <c r="A3726">
        <v>545</v>
      </c>
      <c r="B3726" s="3" t="s">
        <v>545</v>
      </c>
      <c r="C3726" s="3" t="s">
        <v>4654</v>
      </c>
      <c r="D3726">
        <v>50000</v>
      </c>
      <c r="E3726">
        <v>13692</v>
      </c>
      <c r="F3726" t="s">
        <v>8220</v>
      </c>
      <c r="G3726" t="s">
        <v>8229</v>
      </c>
      <c r="H3726" t="s">
        <v>8248</v>
      </c>
      <c r="I3726">
        <v>1447600389</v>
      </c>
      <c r="J3726">
        <v>1444140789</v>
      </c>
      <c r="K3726" t="b">
        <v>0</v>
      </c>
      <c r="L3726">
        <v>34</v>
      </c>
      <c r="M3726" t="b">
        <v>0</v>
      </c>
      <c r="N3726" t="s">
        <v>8271</v>
      </c>
      <c r="O3726" s="5">
        <f>((E3726/D3726) *100)</f>
        <v>27.383999999999997</v>
      </c>
      <c r="P3726" s="6">
        <f>IF(L3726 = 0, 0, E3726/L3726)</f>
        <v>402.70588235294116</v>
      </c>
      <c r="Q3726" t="str">
        <f>MID(N3726,1,FIND("/",N3726,1)-1)</f>
        <v>technology</v>
      </c>
      <c r="R3726" t="str">
        <f>MID(N3726,FIND("/",N3726,1)+1,LEN(N3726))</f>
        <v>web</v>
      </c>
      <c r="S3726" s="10">
        <f>(((J3726/60)/60)/24)+DATE(1970,1,1)+(-5/24)</f>
        <v>42283.38413194444</v>
      </c>
      <c r="T3726" s="10">
        <f>(((I3726/60)/60)/24)+DATE(1970,1,1)+(-5/24)</f>
        <v>42323.425798611112</v>
      </c>
    </row>
    <row r="3727" spans="1:20" ht="43.2" hidden="1" x14ac:dyDescent="0.3">
      <c r="A3727">
        <v>1416</v>
      </c>
      <c r="B3727" s="3" t="s">
        <v>1416</v>
      </c>
      <c r="C3727" s="3" t="s">
        <v>5525</v>
      </c>
      <c r="D3727">
        <v>50000</v>
      </c>
      <c r="E3727">
        <v>0</v>
      </c>
      <c r="F3727" t="s">
        <v>8220</v>
      </c>
      <c r="G3727" t="s">
        <v>8223</v>
      </c>
      <c r="H3727" t="s">
        <v>8245</v>
      </c>
      <c r="I3727">
        <v>1448147619</v>
      </c>
      <c r="J3727">
        <v>1445552019</v>
      </c>
      <c r="K3727" t="b">
        <v>0</v>
      </c>
      <c r="L3727">
        <v>0</v>
      </c>
      <c r="M3727" t="b">
        <v>0</v>
      </c>
      <c r="N3727" t="s">
        <v>8286</v>
      </c>
      <c r="O3727" s="5">
        <f>((E3727/D3727) *100)</f>
        <v>0</v>
      </c>
      <c r="P3727" s="6">
        <f>IF(L3727 = 0, 0, E3727/L3727)</f>
        <v>0</v>
      </c>
      <c r="Q3727" t="str">
        <f>MID(N3727,1,FIND("/",N3727,1)-1)</f>
        <v>publishing</v>
      </c>
      <c r="R3727" t="str">
        <f>MID(N3727,FIND("/",N3727,1)+1,LEN(N3727))</f>
        <v>translations</v>
      </c>
      <c r="S3727" s="10">
        <f>(((J3727/60)/60)/24)+DATE(1970,1,1)+(-5/24)</f>
        <v>42299.717812499999</v>
      </c>
      <c r="T3727" s="10">
        <f>(((I3727/60)/60)/24)+DATE(1970,1,1)+(-5/24)</f>
        <v>42329.759479166663</v>
      </c>
    </row>
    <row r="3728" spans="1:20" ht="43.2" hidden="1" x14ac:dyDescent="0.3">
      <c r="A3728">
        <v>1977</v>
      </c>
      <c r="B3728" s="3" t="s">
        <v>1977</v>
      </c>
      <c r="C3728" s="3" t="s">
        <v>6086</v>
      </c>
      <c r="D3728">
        <v>50000</v>
      </c>
      <c r="E3728">
        <v>201165</v>
      </c>
      <c r="F3728" t="s">
        <v>8218</v>
      </c>
      <c r="G3728" t="s">
        <v>8223</v>
      </c>
      <c r="H3728" t="s">
        <v>8245</v>
      </c>
      <c r="I3728">
        <v>1450511940</v>
      </c>
      <c r="J3728">
        <v>1446527540</v>
      </c>
      <c r="K3728" t="b">
        <v>1</v>
      </c>
      <c r="L3728">
        <v>821</v>
      </c>
      <c r="M3728" t="b">
        <v>1</v>
      </c>
      <c r="N3728" t="s">
        <v>8294</v>
      </c>
      <c r="O3728" s="5">
        <f>((E3728/D3728) *100)</f>
        <v>402.33</v>
      </c>
      <c r="P3728" s="6">
        <f>IF(L3728 = 0, 0, E3728/L3728)</f>
        <v>245.02436053593178</v>
      </c>
      <c r="Q3728" t="str">
        <f>MID(N3728,1,FIND("/",N3728,1)-1)</f>
        <v>technology</v>
      </c>
      <c r="R3728" t="str">
        <f>MID(N3728,FIND("/",N3728,1)+1,LEN(N3728))</f>
        <v>hardware</v>
      </c>
      <c r="S3728" s="10">
        <f>(((J3728/60)/60)/24)+DATE(1970,1,1)+(-5/24)</f>
        <v>42311.008564814816</v>
      </c>
      <c r="T3728" s="10">
        <f>(((I3728/60)/60)/24)+DATE(1970,1,1)+(-5/24)</f>
        <v>42357.124305555553</v>
      </c>
    </row>
    <row r="3729" spans="1:20" ht="43.2" hidden="1" x14ac:dyDescent="0.3">
      <c r="A3729">
        <v>1904</v>
      </c>
      <c r="B3729" s="3" t="s">
        <v>1904</v>
      </c>
      <c r="C3729" s="3" t="s">
        <v>6013</v>
      </c>
      <c r="D3729">
        <v>50000</v>
      </c>
      <c r="E3729">
        <v>50</v>
      </c>
      <c r="F3729" t="s">
        <v>8220</v>
      </c>
      <c r="G3729" t="s">
        <v>8223</v>
      </c>
      <c r="H3729" t="s">
        <v>8245</v>
      </c>
      <c r="I3729">
        <v>1451752021</v>
      </c>
      <c r="J3729">
        <v>1447864021</v>
      </c>
      <c r="K3729" t="b">
        <v>0</v>
      </c>
      <c r="L3729">
        <v>2</v>
      </c>
      <c r="M3729" t="b">
        <v>0</v>
      </c>
      <c r="N3729" t="s">
        <v>8293</v>
      </c>
      <c r="O3729" s="5">
        <f>((E3729/D3729) *100)</f>
        <v>0.1</v>
      </c>
      <c r="P3729" s="6">
        <f>IF(L3729 = 0, 0, E3729/L3729)</f>
        <v>25</v>
      </c>
      <c r="Q3729" t="str">
        <f>MID(N3729,1,FIND("/",N3729,1)-1)</f>
        <v>technology</v>
      </c>
      <c r="R3729" t="str">
        <f>MID(N3729,FIND("/",N3729,1)+1,LEN(N3729))</f>
        <v>gadgets</v>
      </c>
      <c r="S3729" s="10">
        <f>(((J3729/60)/60)/24)+DATE(1970,1,1)+(-5/24)</f>
        <v>42326.477094907408</v>
      </c>
      <c r="T3729" s="10">
        <f>(((I3729/60)/60)/24)+DATE(1970,1,1)+(-5/24)</f>
        <v>42371.477094907408</v>
      </c>
    </row>
    <row r="3730" spans="1:20" ht="43.2" hidden="1" x14ac:dyDescent="0.3">
      <c r="A3730">
        <v>2587</v>
      </c>
      <c r="B3730" s="3" t="s">
        <v>2586</v>
      </c>
      <c r="C3730" s="3" t="s">
        <v>6696</v>
      </c>
      <c r="D3730">
        <v>50000</v>
      </c>
      <c r="E3730">
        <v>1217</v>
      </c>
      <c r="F3730" t="s">
        <v>8220</v>
      </c>
      <c r="G3730" t="s">
        <v>8223</v>
      </c>
      <c r="H3730" t="s">
        <v>8245</v>
      </c>
      <c r="I3730">
        <v>1451491953</v>
      </c>
      <c r="J3730">
        <v>1448899953</v>
      </c>
      <c r="K3730" t="b">
        <v>0</v>
      </c>
      <c r="L3730">
        <v>6</v>
      </c>
      <c r="M3730" t="b">
        <v>0</v>
      </c>
      <c r="N3730" t="s">
        <v>8283</v>
      </c>
      <c r="O3730" s="5">
        <f>((E3730/D3730) *100)</f>
        <v>2.4340000000000002</v>
      </c>
      <c r="P3730" s="6">
        <f>IF(L3730 = 0, 0, E3730/L3730)</f>
        <v>202.83333333333334</v>
      </c>
      <c r="Q3730" t="str">
        <f>MID(N3730,1,FIND("/",N3730,1)-1)</f>
        <v>food</v>
      </c>
      <c r="R3730" t="str">
        <f>MID(N3730,FIND("/",N3730,1)+1,LEN(N3730))</f>
        <v>food trucks</v>
      </c>
      <c r="S3730" s="10">
        <f>(((J3730/60)/60)/24)+DATE(1970,1,1)+(-5/24)</f>
        <v>42338.467048611106</v>
      </c>
      <c r="T3730" s="10">
        <f>(((I3730/60)/60)/24)+DATE(1970,1,1)+(-5/24)</f>
        <v>42368.467048611106</v>
      </c>
    </row>
    <row r="3731" spans="1:20" ht="57.6" hidden="1" x14ac:dyDescent="0.3">
      <c r="A3731">
        <v>2069</v>
      </c>
      <c r="B3731" s="3" t="s">
        <v>2069</v>
      </c>
      <c r="C3731" s="3" t="s">
        <v>6178</v>
      </c>
      <c r="D3731">
        <v>50000</v>
      </c>
      <c r="E3731">
        <v>64203.33</v>
      </c>
      <c r="F3731" t="s">
        <v>8218</v>
      </c>
      <c r="G3731" t="s">
        <v>8223</v>
      </c>
      <c r="H3731" t="s">
        <v>8245</v>
      </c>
      <c r="I3731">
        <v>1451776791</v>
      </c>
      <c r="J3731">
        <v>1449098391</v>
      </c>
      <c r="K3731" t="b">
        <v>0</v>
      </c>
      <c r="L3731">
        <v>263</v>
      </c>
      <c r="M3731" t="b">
        <v>1</v>
      </c>
      <c r="N3731" t="s">
        <v>8294</v>
      </c>
      <c r="O3731" s="5">
        <f>((E3731/D3731) *100)</f>
        <v>128.40666000000002</v>
      </c>
      <c r="P3731" s="6">
        <f>IF(L3731 = 0, 0, E3731/L3731)</f>
        <v>244.11912547528519</v>
      </c>
      <c r="Q3731" t="str">
        <f>MID(N3731,1,FIND("/",N3731,1)-1)</f>
        <v>technology</v>
      </c>
      <c r="R3731" t="str">
        <f>MID(N3731,FIND("/",N3731,1)+1,LEN(N3731))</f>
        <v>hardware</v>
      </c>
      <c r="S3731" s="10">
        <f>(((J3731/60)/60)/24)+DATE(1970,1,1)+(-5/24)</f>
        <v>42340.763784722221</v>
      </c>
      <c r="T3731" s="10">
        <f>(((I3731/60)/60)/24)+DATE(1970,1,1)+(-5/24)</f>
        <v>42371.763784722221</v>
      </c>
    </row>
    <row r="3732" spans="1:20" ht="43.2" hidden="1" x14ac:dyDescent="0.3">
      <c r="A3732">
        <v>904</v>
      </c>
      <c r="B3732" s="3" t="s">
        <v>904</v>
      </c>
      <c r="C3732" s="3" t="s">
        <v>5013</v>
      </c>
      <c r="D3732">
        <v>50000</v>
      </c>
      <c r="E3732">
        <v>151</v>
      </c>
      <c r="F3732" t="s">
        <v>8220</v>
      </c>
      <c r="G3732" t="s">
        <v>8223</v>
      </c>
      <c r="H3732" t="s">
        <v>8245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8277</v>
      </c>
      <c r="O3732" s="5">
        <f>((E3732/D3732) *100)</f>
        <v>0.30199999999999999</v>
      </c>
      <c r="P3732" s="6">
        <f>IF(L3732 = 0, 0, E3732/L3732)</f>
        <v>50.333333333333336</v>
      </c>
      <c r="Q3732" t="str">
        <f>MID(N3732,1,FIND("/",N3732,1)-1)</f>
        <v>music</v>
      </c>
      <c r="R3732" t="str">
        <f>MID(N3732,FIND("/",N3732,1)+1,LEN(N3732))</f>
        <v>jazz</v>
      </c>
      <c r="S3732" s="10">
        <f>(((J3732/60)/60)/24)+DATE(1970,1,1)+(-5/24)</f>
        <v>42341.87195601852</v>
      </c>
      <c r="T3732" s="10">
        <f>(((I3732/60)/60)/24)+DATE(1970,1,1)+(-5/24)</f>
        <v>42371.87195601852</v>
      </c>
    </row>
    <row r="3733" spans="1:20" ht="43.2" hidden="1" x14ac:dyDescent="0.3">
      <c r="A3733">
        <v>2011</v>
      </c>
      <c r="B3733" s="3" t="s">
        <v>2011</v>
      </c>
      <c r="C3733" s="3" t="s">
        <v>6120</v>
      </c>
      <c r="D3733">
        <v>50000</v>
      </c>
      <c r="E3733">
        <v>409782</v>
      </c>
      <c r="F3733" t="s">
        <v>8218</v>
      </c>
      <c r="G3733" t="s">
        <v>8238</v>
      </c>
      <c r="H3733" t="s">
        <v>8248</v>
      </c>
      <c r="I3733">
        <v>1452553200</v>
      </c>
      <c r="J3733">
        <v>1449650173</v>
      </c>
      <c r="K3733" t="b">
        <v>1</v>
      </c>
      <c r="L3733">
        <v>971</v>
      </c>
      <c r="M3733" t="b">
        <v>1</v>
      </c>
      <c r="N3733" t="s">
        <v>8294</v>
      </c>
      <c r="O3733" s="5">
        <f>((E3733/D3733) *100)</f>
        <v>819.56399999999996</v>
      </c>
      <c r="P3733" s="6">
        <f>IF(L3733 = 0, 0, E3733/L3733)</f>
        <v>422.02059732234807</v>
      </c>
      <c r="Q3733" t="str">
        <f>MID(N3733,1,FIND("/",N3733,1)-1)</f>
        <v>technology</v>
      </c>
      <c r="R3733" t="str">
        <f>MID(N3733,FIND("/",N3733,1)+1,LEN(N3733))</f>
        <v>hardware</v>
      </c>
      <c r="S3733" s="10">
        <f>(((J3733/60)/60)/24)+DATE(1970,1,1)+(-5/24)</f>
        <v>42347.150150462963</v>
      </c>
      <c r="T3733" s="10">
        <f>(((I3733/60)/60)/24)+DATE(1970,1,1)+(-5/24)</f>
        <v>42380.749999999993</v>
      </c>
    </row>
    <row r="3734" spans="1:20" ht="43.2" hidden="1" x14ac:dyDescent="0.3">
      <c r="A3734">
        <v>2052</v>
      </c>
      <c r="B3734" s="3" t="s">
        <v>2052</v>
      </c>
      <c r="C3734" s="3" t="s">
        <v>6161</v>
      </c>
      <c r="D3734">
        <v>50000</v>
      </c>
      <c r="E3734">
        <v>176524</v>
      </c>
      <c r="F3734" t="s">
        <v>8218</v>
      </c>
      <c r="G3734" t="s">
        <v>8223</v>
      </c>
      <c r="H3734" t="s">
        <v>8245</v>
      </c>
      <c r="I3734">
        <v>1455933653</v>
      </c>
      <c r="J3734">
        <v>1452045653</v>
      </c>
      <c r="K3734" t="b">
        <v>0</v>
      </c>
      <c r="L3734">
        <v>541</v>
      </c>
      <c r="M3734" t="b">
        <v>1</v>
      </c>
      <c r="N3734" t="s">
        <v>8294</v>
      </c>
      <c r="O3734" s="5">
        <f>((E3734/D3734) *100)</f>
        <v>353.048</v>
      </c>
      <c r="P3734" s="6">
        <f>IF(L3734 = 0, 0, E3734/L3734)</f>
        <v>326.29205175600737</v>
      </c>
      <c r="Q3734" t="str">
        <f>MID(N3734,1,FIND("/",N3734,1)-1)</f>
        <v>technology</v>
      </c>
      <c r="R3734" t="str">
        <f>MID(N3734,FIND("/",N3734,1)+1,LEN(N3734))</f>
        <v>hardware</v>
      </c>
      <c r="S3734" s="10">
        <f>(((J3734/60)/60)/24)+DATE(1970,1,1)+(-5/24)</f>
        <v>42374.875613425924</v>
      </c>
      <c r="T3734" s="10">
        <f>(((I3734/60)/60)/24)+DATE(1970,1,1)+(-5/24)</f>
        <v>42419.875613425924</v>
      </c>
    </row>
    <row r="3735" spans="1:20" ht="28.8" hidden="1" x14ac:dyDescent="0.3">
      <c r="A3735">
        <v>1307</v>
      </c>
      <c r="B3735" s="3" t="s">
        <v>1307</v>
      </c>
      <c r="C3735" s="3" t="s">
        <v>5416</v>
      </c>
      <c r="D3735">
        <v>50000</v>
      </c>
      <c r="E3735">
        <v>5757</v>
      </c>
      <c r="F3735" t="s">
        <v>8219</v>
      </c>
      <c r="G3735" t="s">
        <v>8223</v>
      </c>
      <c r="H3735" t="s">
        <v>8245</v>
      </c>
      <c r="I3735">
        <v>1455710679</v>
      </c>
      <c r="J3735">
        <v>1453118679</v>
      </c>
      <c r="K3735" t="b">
        <v>0</v>
      </c>
      <c r="L3735">
        <v>45</v>
      </c>
      <c r="M3735" t="b">
        <v>0</v>
      </c>
      <c r="N3735" t="s">
        <v>8272</v>
      </c>
      <c r="O3735" s="5">
        <f>((E3735/D3735) *100)</f>
        <v>11.514000000000001</v>
      </c>
      <c r="P3735" s="6">
        <f>IF(L3735 = 0, 0, E3735/L3735)</f>
        <v>127.93333333333334</v>
      </c>
      <c r="Q3735" t="str">
        <f>MID(N3735,1,FIND("/",N3735,1)-1)</f>
        <v>technology</v>
      </c>
      <c r="R3735" t="str">
        <f>MID(N3735,FIND("/",N3735,1)+1,LEN(N3735))</f>
        <v>wearables</v>
      </c>
      <c r="S3735" s="10">
        <f>(((J3735/60)/60)/24)+DATE(1970,1,1)+(-5/24)</f>
        <v>42387.294895833329</v>
      </c>
      <c r="T3735" s="10">
        <f>(((I3735/60)/60)/24)+DATE(1970,1,1)+(-5/24)</f>
        <v>42417.294895833329</v>
      </c>
    </row>
    <row r="3736" spans="1:20" ht="28.8" hidden="1" x14ac:dyDescent="0.3">
      <c r="A3736">
        <v>1954</v>
      </c>
      <c r="B3736" s="3" t="s">
        <v>1954</v>
      </c>
      <c r="C3736" s="3" t="s">
        <v>6063</v>
      </c>
      <c r="D3736">
        <v>50000</v>
      </c>
      <c r="E3736">
        <v>349474</v>
      </c>
      <c r="F3736" t="s">
        <v>8218</v>
      </c>
      <c r="G3736" t="s">
        <v>8223</v>
      </c>
      <c r="H3736" t="s">
        <v>8245</v>
      </c>
      <c r="I3736">
        <v>1457758800</v>
      </c>
      <c r="J3736">
        <v>1453730176</v>
      </c>
      <c r="K3736" t="b">
        <v>1</v>
      </c>
      <c r="L3736">
        <v>415</v>
      </c>
      <c r="M3736" t="b">
        <v>1</v>
      </c>
      <c r="N3736" t="s">
        <v>8294</v>
      </c>
      <c r="O3736" s="5">
        <f>((E3736/D3736) *100)</f>
        <v>698.94800000000009</v>
      </c>
      <c r="P3736" s="6">
        <f>IF(L3736 = 0, 0, E3736/L3736)</f>
        <v>842.10602409638557</v>
      </c>
      <c r="Q3736" t="str">
        <f>MID(N3736,1,FIND("/",N3736,1)-1)</f>
        <v>technology</v>
      </c>
      <c r="R3736" t="str">
        <f>MID(N3736,FIND("/",N3736,1)+1,LEN(N3736))</f>
        <v>hardware</v>
      </c>
      <c r="S3736" s="10">
        <f>(((J3736/60)/60)/24)+DATE(1970,1,1)+(-5/24)</f>
        <v>42394.372407407405</v>
      </c>
      <c r="T3736" s="10">
        <f>(((I3736/60)/60)/24)+DATE(1970,1,1)+(-5/24)</f>
        <v>42440.999999999993</v>
      </c>
    </row>
    <row r="3737" spans="1:20" ht="43.2" hidden="1" x14ac:dyDescent="0.3">
      <c r="A3737">
        <v>2600</v>
      </c>
      <c r="B3737" s="3" t="s">
        <v>2599</v>
      </c>
      <c r="C3737" s="3" t="s">
        <v>6709</v>
      </c>
      <c r="D3737">
        <v>50000</v>
      </c>
      <c r="E3737">
        <v>3466</v>
      </c>
      <c r="F3737" t="s">
        <v>8220</v>
      </c>
      <c r="G3737" t="s">
        <v>8223</v>
      </c>
      <c r="H3737" t="s">
        <v>8245</v>
      </c>
      <c r="I3737">
        <v>1458938200</v>
      </c>
      <c r="J3737">
        <v>1453757800</v>
      </c>
      <c r="K3737" t="b">
        <v>0</v>
      </c>
      <c r="L3737">
        <v>30</v>
      </c>
      <c r="M3737" t="b">
        <v>0</v>
      </c>
      <c r="N3737" t="s">
        <v>8283</v>
      </c>
      <c r="O3737" s="5">
        <f>((E3737/D3737) *100)</f>
        <v>6.9320000000000004</v>
      </c>
      <c r="P3737" s="6">
        <f>IF(L3737 = 0, 0, E3737/L3737)</f>
        <v>115.53333333333333</v>
      </c>
      <c r="Q3737" t="str">
        <f>MID(N3737,1,FIND("/",N3737,1)-1)</f>
        <v>food</v>
      </c>
      <c r="R3737" t="str">
        <f>MID(N3737,FIND("/",N3737,1)+1,LEN(N3737))</f>
        <v>food trucks</v>
      </c>
      <c r="S3737" s="10">
        <f>(((J3737/60)/60)/24)+DATE(1970,1,1)+(-5/24)</f>
        <v>42394.692129629628</v>
      </c>
      <c r="T3737" s="10">
        <f>(((I3737/60)/60)/24)+DATE(1970,1,1)+(-5/24)</f>
        <v>42454.650462962956</v>
      </c>
    </row>
    <row r="3738" spans="1:20" ht="43.2" hidden="1" x14ac:dyDescent="0.3">
      <c r="A3738">
        <v>148</v>
      </c>
      <c r="B3738" s="3" t="s">
        <v>149</v>
      </c>
      <c r="C3738" s="3" t="s">
        <v>4257</v>
      </c>
      <c r="D3738">
        <v>50000</v>
      </c>
      <c r="E3738">
        <v>40</v>
      </c>
      <c r="F3738" t="s">
        <v>8219</v>
      </c>
      <c r="G3738" t="s">
        <v>8223</v>
      </c>
      <c r="H3738" t="s">
        <v>8245</v>
      </c>
      <c r="I3738">
        <v>1456555536</v>
      </c>
      <c r="J3738">
        <v>1453963536</v>
      </c>
      <c r="K3738" t="b">
        <v>0</v>
      </c>
      <c r="L3738">
        <v>2</v>
      </c>
      <c r="M3738" t="b">
        <v>0</v>
      </c>
      <c r="N3738" t="s">
        <v>8266</v>
      </c>
      <c r="O3738" s="5">
        <f>((E3738/D3738) *100)</f>
        <v>0.08</v>
      </c>
      <c r="P3738" s="6">
        <f>IF(L3738 = 0, 0, E3738/L3738)</f>
        <v>20</v>
      </c>
      <c r="Q3738" t="str">
        <f>MID(N3738,1,FIND("/",N3738,1)-1)</f>
        <v>film &amp; video</v>
      </c>
      <c r="R3738" t="str">
        <f>MID(N3738,FIND("/",N3738,1)+1,LEN(N3738))</f>
        <v>science fiction</v>
      </c>
      <c r="S3738" s="10">
        <f>(((J3738/60)/60)/24)+DATE(1970,1,1)+(-5/24)</f>
        <v>42397.073333333326</v>
      </c>
      <c r="T3738" s="10">
        <f>(((I3738/60)/60)/24)+DATE(1970,1,1)+(-5/24)</f>
        <v>42427.073333333326</v>
      </c>
    </row>
    <row r="3739" spans="1:20" ht="28.8" hidden="1" x14ac:dyDescent="0.3">
      <c r="A3739">
        <v>2427</v>
      </c>
      <c r="B3739" s="3" t="s">
        <v>2427</v>
      </c>
      <c r="C3739" s="3" t="s">
        <v>6536</v>
      </c>
      <c r="D3739">
        <v>50000</v>
      </c>
      <c r="E3739">
        <v>1</v>
      </c>
      <c r="F3739" t="s">
        <v>8220</v>
      </c>
      <c r="G3739" t="s">
        <v>8223</v>
      </c>
      <c r="H3739" t="s">
        <v>8245</v>
      </c>
      <c r="I3739">
        <v>1458715133</v>
      </c>
      <c r="J3739">
        <v>1455262733</v>
      </c>
      <c r="K3739" t="b">
        <v>0</v>
      </c>
      <c r="L3739">
        <v>1</v>
      </c>
      <c r="M3739" t="b">
        <v>0</v>
      </c>
      <c r="N3739" t="s">
        <v>8283</v>
      </c>
      <c r="O3739" s="5">
        <f>((E3739/D3739) *100)</f>
        <v>2E-3</v>
      </c>
      <c r="P3739" s="6">
        <f>IF(L3739 = 0, 0, E3739/L3739)</f>
        <v>1</v>
      </c>
      <c r="Q3739" t="str">
        <f>MID(N3739,1,FIND("/",N3739,1)-1)</f>
        <v>food</v>
      </c>
      <c r="R3739" t="str">
        <f>MID(N3739,FIND("/",N3739,1)+1,LEN(N3739))</f>
        <v>food trucks</v>
      </c>
      <c r="S3739" s="10">
        <f>(((J3739/60)/60)/24)+DATE(1970,1,1)+(-5/24)</f>
        <v>42412.11033564814</v>
      </c>
      <c r="T3739" s="10">
        <f>(((I3739/60)/60)/24)+DATE(1970,1,1)+(-5/24)</f>
        <v>42452.068668981483</v>
      </c>
    </row>
    <row r="3740" spans="1:20" ht="43.2" hidden="1" x14ac:dyDescent="0.3">
      <c r="A3740">
        <v>2589</v>
      </c>
      <c r="B3740" s="3" t="s">
        <v>2588</v>
      </c>
      <c r="C3740" s="3" t="s">
        <v>6698</v>
      </c>
      <c r="D3740">
        <v>50000</v>
      </c>
      <c r="E3740">
        <v>5</v>
      </c>
      <c r="F3740" t="s">
        <v>8220</v>
      </c>
      <c r="G3740" t="s">
        <v>8231</v>
      </c>
      <c r="H3740" t="s">
        <v>8252</v>
      </c>
      <c r="I3740">
        <v>1458733927</v>
      </c>
      <c r="J3740">
        <v>1456145527</v>
      </c>
      <c r="K3740" t="b">
        <v>0</v>
      </c>
      <c r="L3740">
        <v>1</v>
      </c>
      <c r="M3740" t="b">
        <v>0</v>
      </c>
      <c r="N3740" t="s">
        <v>8283</v>
      </c>
      <c r="O3740" s="5">
        <f>((E3740/D3740) *100)</f>
        <v>0.01</v>
      </c>
      <c r="P3740" s="6">
        <f>IF(L3740 = 0, 0, E3740/L3740)</f>
        <v>5</v>
      </c>
      <c r="Q3740" t="str">
        <f>MID(N3740,1,FIND("/",N3740,1)-1)</f>
        <v>food</v>
      </c>
      <c r="R3740" t="str">
        <f>MID(N3740,FIND("/",N3740,1)+1,LEN(N3740))</f>
        <v>food trucks</v>
      </c>
      <c r="S3740" s="10">
        <f>(((J3740/60)/60)/24)+DATE(1970,1,1)+(-5/24)</f>
        <v>42422.327858796292</v>
      </c>
      <c r="T3740" s="10">
        <f>(((I3740/60)/60)/24)+DATE(1970,1,1)+(-5/24)</f>
        <v>42452.286192129628</v>
      </c>
    </row>
    <row r="3741" spans="1:20" ht="28.8" hidden="1" x14ac:dyDescent="0.3">
      <c r="A3741">
        <v>1980</v>
      </c>
      <c r="B3741" s="3" t="s">
        <v>1980</v>
      </c>
      <c r="C3741" s="3" t="s">
        <v>6089</v>
      </c>
      <c r="D3741">
        <v>50000</v>
      </c>
      <c r="E3741">
        <v>177412.01</v>
      </c>
      <c r="F3741" t="s">
        <v>8218</v>
      </c>
      <c r="G3741" t="s">
        <v>8235</v>
      </c>
      <c r="H3741" t="s">
        <v>8248</v>
      </c>
      <c r="I3741">
        <v>1459684862</v>
      </c>
      <c r="J3741">
        <v>1456232462</v>
      </c>
      <c r="K3741" t="b">
        <v>1</v>
      </c>
      <c r="L3741">
        <v>1945</v>
      </c>
      <c r="M3741" t="b">
        <v>1</v>
      </c>
      <c r="N3741" t="s">
        <v>8294</v>
      </c>
      <c r="O3741" s="5">
        <f>((E3741/D3741) *100)</f>
        <v>354.82402000000002</v>
      </c>
      <c r="P3741" s="6">
        <f>IF(L3741 = 0, 0, E3741/L3741)</f>
        <v>91.214401028277635</v>
      </c>
      <c r="Q3741" t="str">
        <f>MID(N3741,1,FIND("/",N3741,1)-1)</f>
        <v>technology</v>
      </c>
      <c r="R3741" t="str">
        <f>MID(N3741,FIND("/",N3741,1)+1,LEN(N3741))</f>
        <v>hardware</v>
      </c>
      <c r="S3741" s="10">
        <f>(((J3741/60)/60)/24)+DATE(1970,1,1)+(-5/24)</f>
        <v>42423.334050925921</v>
      </c>
      <c r="T3741" s="10">
        <f>(((I3741/60)/60)/24)+DATE(1970,1,1)+(-5/24)</f>
        <v>42463.292384259257</v>
      </c>
    </row>
    <row r="3742" spans="1:20" ht="43.2" hidden="1" x14ac:dyDescent="0.3">
      <c r="A3742">
        <v>974</v>
      </c>
      <c r="B3742" s="3" t="s">
        <v>974</v>
      </c>
      <c r="C3742" s="3" t="s">
        <v>5083</v>
      </c>
      <c r="D3742">
        <v>50000</v>
      </c>
      <c r="E3742">
        <v>280</v>
      </c>
      <c r="F3742" t="s">
        <v>8220</v>
      </c>
      <c r="G3742" t="s">
        <v>8223</v>
      </c>
      <c r="H3742" t="s">
        <v>8245</v>
      </c>
      <c r="I3742">
        <v>1458925156</v>
      </c>
      <c r="J3742">
        <v>1456336756</v>
      </c>
      <c r="K3742" t="b">
        <v>0</v>
      </c>
      <c r="L3742">
        <v>3</v>
      </c>
      <c r="M3742" t="b">
        <v>0</v>
      </c>
      <c r="N3742" t="s">
        <v>8272</v>
      </c>
      <c r="O3742" s="5">
        <f>((E3742/D3742) *100)</f>
        <v>0.55999999999999994</v>
      </c>
      <c r="P3742" s="6">
        <f>IF(L3742 = 0, 0, E3742/L3742)</f>
        <v>93.333333333333329</v>
      </c>
      <c r="Q3742" t="str">
        <f>MID(N3742,1,FIND("/",N3742,1)-1)</f>
        <v>technology</v>
      </c>
      <c r="R3742" t="str">
        <f>MID(N3742,FIND("/",N3742,1)+1,LEN(N3742))</f>
        <v>wearables</v>
      </c>
      <c r="S3742" s="10">
        <f>(((J3742/60)/60)/24)+DATE(1970,1,1)+(-5/24)</f>
        <v>42424.541157407402</v>
      </c>
      <c r="T3742" s="10">
        <f>(((I3742/60)/60)/24)+DATE(1970,1,1)+(-5/24)</f>
        <v>42454.499490740738</v>
      </c>
    </row>
    <row r="3743" spans="1:20" ht="43.2" hidden="1" x14ac:dyDescent="0.3">
      <c r="A3743">
        <v>2367</v>
      </c>
      <c r="B3743" s="3" t="s">
        <v>2367</v>
      </c>
      <c r="C3743" s="3" t="s">
        <v>6476</v>
      </c>
      <c r="D3743">
        <v>50000</v>
      </c>
      <c r="E3743">
        <v>670</v>
      </c>
      <c r="F3743" t="s">
        <v>8219</v>
      </c>
      <c r="G3743" t="s">
        <v>8223</v>
      </c>
      <c r="H3743" t="s">
        <v>8245</v>
      </c>
      <c r="I3743">
        <v>1461622616</v>
      </c>
      <c r="J3743">
        <v>1456442216</v>
      </c>
      <c r="K3743" t="b">
        <v>0</v>
      </c>
      <c r="L3743">
        <v>14</v>
      </c>
      <c r="M3743" t="b">
        <v>0</v>
      </c>
      <c r="N3743" t="s">
        <v>8271</v>
      </c>
      <c r="O3743" s="5">
        <f>((E3743/D3743) *100)</f>
        <v>1.34</v>
      </c>
      <c r="P3743" s="6">
        <f>IF(L3743 = 0, 0, E3743/L3743)</f>
        <v>47.857142857142854</v>
      </c>
      <c r="Q3743" t="str">
        <f>MID(N3743,1,FIND("/",N3743,1)-1)</f>
        <v>technology</v>
      </c>
      <c r="R3743" t="str">
        <f>MID(N3743,FIND("/",N3743,1)+1,LEN(N3743))</f>
        <v>web</v>
      </c>
      <c r="S3743" s="10">
        <f>(((J3743/60)/60)/24)+DATE(1970,1,1)+(-5/24)</f>
        <v>42425.761759259258</v>
      </c>
      <c r="T3743" s="10">
        <f>(((I3743/60)/60)/24)+DATE(1970,1,1)+(-5/24)</f>
        <v>42485.720092592594</v>
      </c>
    </row>
    <row r="3744" spans="1:20" ht="28.8" hidden="1" x14ac:dyDescent="0.3">
      <c r="A3744">
        <v>219</v>
      </c>
      <c r="B3744" s="3" t="s">
        <v>220</v>
      </c>
      <c r="C3744" s="3" t="s">
        <v>4328</v>
      </c>
      <c r="D3744">
        <v>50000</v>
      </c>
      <c r="E3744">
        <v>8815</v>
      </c>
      <c r="F3744" t="s">
        <v>8220</v>
      </c>
      <c r="G3744" t="s">
        <v>8223</v>
      </c>
      <c r="H3744" t="s">
        <v>8245</v>
      </c>
      <c r="I3744">
        <v>1459493940</v>
      </c>
      <c r="J3744">
        <v>1456732225</v>
      </c>
      <c r="K3744" t="b">
        <v>0</v>
      </c>
      <c r="L3744">
        <v>76</v>
      </c>
      <c r="M3744" t="b">
        <v>0</v>
      </c>
      <c r="N3744" t="s">
        <v>8267</v>
      </c>
      <c r="O3744" s="5">
        <f>((E3744/D3744) *100)</f>
        <v>17.630000000000003</v>
      </c>
      <c r="P3744" s="6">
        <f>IF(L3744 = 0, 0, E3744/L3744)</f>
        <v>115.98684210526316</v>
      </c>
      <c r="Q3744" t="str">
        <f>MID(N3744,1,FIND("/",N3744,1)-1)</f>
        <v>film &amp; video</v>
      </c>
      <c r="R3744" t="str">
        <f>MID(N3744,FIND("/",N3744,1)+1,LEN(N3744))</f>
        <v>drama</v>
      </c>
      <c r="S3744" s="10">
        <f>(((J3744/60)/60)/24)+DATE(1970,1,1)+(-5/24)</f>
        <v>42429.118344907409</v>
      </c>
      <c r="T3744" s="10">
        <f>(((I3744/60)/60)/24)+DATE(1970,1,1)+(-5/24)</f>
        <v>42461.082638888889</v>
      </c>
    </row>
    <row r="3745" spans="1:20" ht="43.2" hidden="1" x14ac:dyDescent="0.3">
      <c r="A3745">
        <v>3057</v>
      </c>
      <c r="B3745" s="3" t="s">
        <v>3056</v>
      </c>
      <c r="C3745" s="3" t="s">
        <v>7166</v>
      </c>
      <c r="D3745">
        <v>50000</v>
      </c>
      <c r="E3745">
        <v>0</v>
      </c>
      <c r="F3745" t="s">
        <v>8220</v>
      </c>
      <c r="G3745" t="s">
        <v>8224</v>
      </c>
      <c r="H3745" t="s">
        <v>8246</v>
      </c>
      <c r="I3745">
        <v>1459694211</v>
      </c>
      <c r="J3745">
        <v>1457105811</v>
      </c>
      <c r="K3745" t="b">
        <v>0</v>
      </c>
      <c r="L3745">
        <v>0</v>
      </c>
      <c r="M3745" t="b">
        <v>0</v>
      </c>
      <c r="N3745" t="s">
        <v>8302</v>
      </c>
      <c r="O3745" s="5">
        <f>((E3745/D3745) *100)</f>
        <v>0</v>
      </c>
      <c r="P3745" s="6">
        <f>IF(L3745 = 0, 0, E3745/L3745)</f>
        <v>0</v>
      </c>
      <c r="Q3745" t="str">
        <f>MID(N3745,1,FIND("/",N3745,1)-1)</f>
        <v>theater</v>
      </c>
      <c r="R3745" t="str">
        <f>MID(N3745,FIND("/",N3745,1)+1,LEN(N3745))</f>
        <v>spaces</v>
      </c>
      <c r="S3745" s="10">
        <f>(((J3745/60)/60)/24)+DATE(1970,1,1)+(-5/24)</f>
        <v>42433.442256944443</v>
      </c>
      <c r="T3745" s="10">
        <f>(((I3745/60)/60)/24)+DATE(1970,1,1)+(-5/24)</f>
        <v>42463.400590277779</v>
      </c>
    </row>
    <row r="3746" spans="1:20" ht="43.2" hidden="1" x14ac:dyDescent="0.3">
      <c r="A3746">
        <v>2400</v>
      </c>
      <c r="B3746" s="3" t="s">
        <v>2400</v>
      </c>
      <c r="C3746" s="3" t="s">
        <v>6509</v>
      </c>
      <c r="D3746">
        <v>50000</v>
      </c>
      <c r="E3746">
        <v>0</v>
      </c>
      <c r="F3746" t="s">
        <v>8219</v>
      </c>
      <c r="G3746" t="s">
        <v>8225</v>
      </c>
      <c r="H3746" t="s">
        <v>8247</v>
      </c>
      <c r="I3746">
        <v>1460615164</v>
      </c>
      <c r="J3746">
        <v>1458023164</v>
      </c>
      <c r="K3746" t="b">
        <v>0</v>
      </c>
      <c r="L3746">
        <v>0</v>
      </c>
      <c r="M3746" t="b">
        <v>0</v>
      </c>
      <c r="N3746" t="s">
        <v>8271</v>
      </c>
      <c r="O3746" s="5">
        <f>((E3746/D3746) *100)</f>
        <v>0</v>
      </c>
      <c r="P3746" s="6">
        <f>IF(L3746 = 0, 0, E3746/L3746)</f>
        <v>0</v>
      </c>
      <c r="Q3746" t="str">
        <f>MID(N3746,1,FIND("/",N3746,1)-1)</f>
        <v>technology</v>
      </c>
      <c r="R3746" t="str">
        <f>MID(N3746,FIND("/",N3746,1)+1,LEN(N3746))</f>
        <v>web</v>
      </c>
      <c r="S3746" s="10">
        <f>(((J3746/60)/60)/24)+DATE(1970,1,1)+(-5/24)</f>
        <v>42444.059768518513</v>
      </c>
      <c r="T3746" s="10">
        <f>(((I3746/60)/60)/24)+DATE(1970,1,1)+(-5/24)</f>
        <v>42474.059768518513</v>
      </c>
    </row>
    <row r="3747" spans="1:20" ht="43.2" hidden="1" x14ac:dyDescent="0.3">
      <c r="A3747">
        <v>944</v>
      </c>
      <c r="B3747" s="3" t="s">
        <v>944</v>
      </c>
      <c r="C3747" s="3" t="s">
        <v>5053</v>
      </c>
      <c r="D3747">
        <v>50000</v>
      </c>
      <c r="E3747">
        <v>6663</v>
      </c>
      <c r="F3747" t="s">
        <v>8220</v>
      </c>
      <c r="G3747" t="s">
        <v>8223</v>
      </c>
      <c r="H3747" t="s">
        <v>8245</v>
      </c>
      <c r="I3747">
        <v>1460988000</v>
      </c>
      <c r="J3747">
        <v>1458050450</v>
      </c>
      <c r="K3747" t="b">
        <v>0</v>
      </c>
      <c r="L3747">
        <v>96</v>
      </c>
      <c r="M3747" t="b">
        <v>0</v>
      </c>
      <c r="N3747" t="s">
        <v>8272</v>
      </c>
      <c r="O3747" s="5">
        <f>((E3747/D3747) *100)</f>
        <v>13.325999999999999</v>
      </c>
      <c r="P3747" s="6">
        <f>IF(L3747 = 0, 0, E3747/L3747)</f>
        <v>69.40625</v>
      </c>
      <c r="Q3747" t="str">
        <f>MID(N3747,1,FIND("/",N3747,1)-1)</f>
        <v>technology</v>
      </c>
      <c r="R3747" t="str">
        <f>MID(N3747,FIND("/",N3747,1)+1,LEN(N3747))</f>
        <v>wearables</v>
      </c>
      <c r="S3747" s="10">
        <f>(((J3747/60)/60)/24)+DATE(1970,1,1)+(-5/24)</f>
        <v>42444.375578703701</v>
      </c>
      <c r="T3747" s="10">
        <f>(((I3747/60)/60)/24)+DATE(1970,1,1)+(-5/24)</f>
        <v>42478.374999999993</v>
      </c>
    </row>
    <row r="3748" spans="1:20" ht="57.6" hidden="1" x14ac:dyDescent="0.3">
      <c r="A3748">
        <v>3200</v>
      </c>
      <c r="B3748" s="3" t="s">
        <v>3199</v>
      </c>
      <c r="C3748" s="3" t="s">
        <v>7309</v>
      </c>
      <c r="D3748">
        <v>50000</v>
      </c>
      <c r="E3748">
        <v>1</v>
      </c>
      <c r="F3748" t="s">
        <v>8220</v>
      </c>
      <c r="G3748" t="s">
        <v>8223</v>
      </c>
      <c r="H3748" t="s">
        <v>8245</v>
      </c>
      <c r="I3748">
        <v>1461994440</v>
      </c>
      <c r="J3748">
        <v>1459410101</v>
      </c>
      <c r="K3748" t="b">
        <v>0</v>
      </c>
      <c r="L3748">
        <v>1</v>
      </c>
      <c r="M3748" t="b">
        <v>0</v>
      </c>
      <c r="N3748" t="s">
        <v>8304</v>
      </c>
      <c r="O3748" s="5">
        <f>((E3748/D3748) *100)</f>
        <v>2E-3</v>
      </c>
      <c r="P3748" s="6">
        <f>IF(L3748 = 0, 0, E3748/L3748)</f>
        <v>1</v>
      </c>
      <c r="Q3748" t="str">
        <f>MID(N3748,1,FIND("/",N3748,1)-1)</f>
        <v>theater</v>
      </c>
      <c r="R3748" t="str">
        <f>MID(N3748,FIND("/",N3748,1)+1,LEN(N3748))</f>
        <v>musical</v>
      </c>
      <c r="S3748" s="10">
        <f>(((J3748/60)/60)/24)+DATE(1970,1,1)+(-5/24)</f>
        <v>42460.112280092588</v>
      </c>
      <c r="T3748" s="10">
        <f>(((I3748/60)/60)/24)+DATE(1970,1,1)+(-5/24)</f>
        <v>42490.023611111108</v>
      </c>
    </row>
    <row r="3749" spans="1:20" hidden="1" x14ac:dyDescent="0.3">
      <c r="A3749">
        <v>951</v>
      </c>
      <c r="B3749" s="3" t="s">
        <v>951</v>
      </c>
      <c r="C3749" s="3" t="s">
        <v>5060</v>
      </c>
      <c r="D3749">
        <v>50000</v>
      </c>
      <c r="E3749">
        <v>19195</v>
      </c>
      <c r="F3749" t="s">
        <v>8220</v>
      </c>
      <c r="G3749" t="s">
        <v>8223</v>
      </c>
      <c r="H3749" t="s">
        <v>8245</v>
      </c>
      <c r="I3749">
        <v>1465054872</v>
      </c>
      <c r="J3749">
        <v>1461166872</v>
      </c>
      <c r="K3749" t="b">
        <v>0</v>
      </c>
      <c r="L3749">
        <v>121</v>
      </c>
      <c r="M3749" t="b">
        <v>0</v>
      </c>
      <c r="N3749" t="s">
        <v>8272</v>
      </c>
      <c r="O3749" s="5">
        <f>((E3749/D3749) *100)</f>
        <v>38.39</v>
      </c>
      <c r="P3749" s="6">
        <f>IF(L3749 = 0, 0, E3749/L3749)</f>
        <v>158.63636363636363</v>
      </c>
      <c r="Q3749" t="str">
        <f>MID(N3749,1,FIND("/",N3749,1)-1)</f>
        <v>technology</v>
      </c>
      <c r="R3749" t="str">
        <f>MID(N3749,FIND("/",N3749,1)+1,LEN(N3749))</f>
        <v>wearables</v>
      </c>
      <c r="S3749" s="10">
        <f>(((J3749/60)/60)/24)+DATE(1970,1,1)+(-5/24)</f>
        <v>42480.44527777777</v>
      </c>
      <c r="T3749" s="10">
        <f>(((I3749/60)/60)/24)+DATE(1970,1,1)+(-5/24)</f>
        <v>42525.44527777777</v>
      </c>
    </row>
    <row r="3750" spans="1:20" ht="28.8" hidden="1" x14ac:dyDescent="0.3">
      <c r="A3750">
        <v>631</v>
      </c>
      <c r="B3750" s="3" t="s">
        <v>631</v>
      </c>
      <c r="C3750" s="3" t="s">
        <v>4740</v>
      </c>
      <c r="D3750">
        <v>50000</v>
      </c>
      <c r="E3750">
        <v>690</v>
      </c>
      <c r="F3750" t="s">
        <v>8219</v>
      </c>
      <c r="G3750" t="s">
        <v>8228</v>
      </c>
      <c r="H3750" t="s">
        <v>8250</v>
      </c>
      <c r="I3750">
        <v>1464460329</v>
      </c>
      <c r="J3750">
        <v>1461954729</v>
      </c>
      <c r="K3750" t="b">
        <v>0</v>
      </c>
      <c r="L3750">
        <v>9</v>
      </c>
      <c r="M3750" t="b">
        <v>0</v>
      </c>
      <c r="N3750" t="s">
        <v>8271</v>
      </c>
      <c r="O3750" s="5">
        <f>((E3750/D3750) *100)</f>
        <v>1.38</v>
      </c>
      <c r="P3750" s="6">
        <f>IF(L3750 = 0, 0, E3750/L3750)</f>
        <v>76.666666666666671</v>
      </c>
      <c r="Q3750" t="str">
        <f>MID(N3750,1,FIND("/",N3750,1)-1)</f>
        <v>technology</v>
      </c>
      <c r="R3750" t="str">
        <f>MID(N3750,FIND("/",N3750,1)+1,LEN(N3750))</f>
        <v>web</v>
      </c>
      <c r="S3750" s="10">
        <f>(((J3750/60)/60)/24)+DATE(1970,1,1)+(-5/24)</f>
        <v>42489.563993055555</v>
      </c>
      <c r="T3750" s="10">
        <f>(((I3750/60)/60)/24)+DATE(1970,1,1)+(-5/24)</f>
        <v>42518.563993055555</v>
      </c>
    </row>
    <row r="3751" spans="1:20" ht="57.6" hidden="1" x14ac:dyDescent="0.3">
      <c r="A3751">
        <v>677</v>
      </c>
      <c r="B3751" s="3" t="s">
        <v>677</v>
      </c>
      <c r="C3751" s="3" t="s">
        <v>4786</v>
      </c>
      <c r="D3751">
        <v>50000</v>
      </c>
      <c r="E3751">
        <v>12792</v>
      </c>
      <c r="F3751" t="s">
        <v>8220</v>
      </c>
      <c r="G3751" t="s">
        <v>8236</v>
      </c>
      <c r="H3751" t="s">
        <v>8248</v>
      </c>
      <c r="I3751">
        <v>1467106895</v>
      </c>
      <c r="J3751">
        <v>1463218895</v>
      </c>
      <c r="K3751" t="b">
        <v>0</v>
      </c>
      <c r="L3751">
        <v>96</v>
      </c>
      <c r="M3751" t="b">
        <v>0</v>
      </c>
      <c r="N3751" t="s">
        <v>8272</v>
      </c>
      <c r="O3751" s="5">
        <f>((E3751/D3751) *100)</f>
        <v>25.584</v>
      </c>
      <c r="P3751" s="6">
        <f>IF(L3751 = 0, 0, E3751/L3751)</f>
        <v>133.25</v>
      </c>
      <c r="Q3751" t="str">
        <f>MID(N3751,1,FIND("/",N3751,1)-1)</f>
        <v>technology</v>
      </c>
      <c r="R3751" t="str">
        <f>MID(N3751,FIND("/",N3751,1)+1,LEN(N3751))</f>
        <v>wearables</v>
      </c>
      <c r="S3751" s="10">
        <f>(((J3751/60)/60)/24)+DATE(1970,1,1)+(-5/24)</f>
        <v>42504.195543981477</v>
      </c>
      <c r="T3751" s="10">
        <f>(((I3751/60)/60)/24)+DATE(1970,1,1)+(-5/24)</f>
        <v>42549.195543981477</v>
      </c>
    </row>
    <row r="3752" spans="1:20" ht="28.8" hidden="1" x14ac:dyDescent="0.3">
      <c r="A3752">
        <v>1149</v>
      </c>
      <c r="B3752" s="3" t="s">
        <v>1149</v>
      </c>
      <c r="C3752" s="3" t="s">
        <v>5258</v>
      </c>
      <c r="D3752">
        <v>50000</v>
      </c>
      <c r="E3752">
        <v>75</v>
      </c>
      <c r="F3752" t="s">
        <v>8220</v>
      </c>
      <c r="G3752" t="s">
        <v>8223</v>
      </c>
      <c r="H3752" t="s">
        <v>8245</v>
      </c>
      <c r="I3752">
        <v>1466096566</v>
      </c>
      <c r="J3752">
        <v>1463504566</v>
      </c>
      <c r="K3752" t="b">
        <v>0</v>
      </c>
      <c r="L3752">
        <v>2</v>
      </c>
      <c r="M3752" t="b">
        <v>0</v>
      </c>
      <c r="N3752" t="s">
        <v>8283</v>
      </c>
      <c r="O3752" s="5">
        <f>((E3752/D3752) *100)</f>
        <v>0.15</v>
      </c>
      <c r="P3752" s="6">
        <f>IF(L3752 = 0, 0, E3752/L3752)</f>
        <v>37.5</v>
      </c>
      <c r="Q3752" t="str">
        <f>MID(N3752,1,FIND("/",N3752,1)-1)</f>
        <v>food</v>
      </c>
      <c r="R3752" t="str">
        <f>MID(N3752,FIND("/",N3752,1)+1,LEN(N3752))</f>
        <v>food trucks</v>
      </c>
      <c r="S3752" s="10">
        <f>(((J3752/60)/60)/24)+DATE(1970,1,1)+(-5/24)</f>
        <v>42507.501921296294</v>
      </c>
      <c r="T3752" s="10">
        <f>(((I3752/60)/60)/24)+DATE(1970,1,1)+(-5/24)</f>
        <v>42537.501921296294</v>
      </c>
    </row>
    <row r="3753" spans="1:20" ht="43.2" hidden="1" x14ac:dyDescent="0.3">
      <c r="A3753">
        <v>358</v>
      </c>
      <c r="B3753" s="3" t="s">
        <v>358</v>
      </c>
      <c r="C3753" s="3" t="s">
        <v>4467</v>
      </c>
      <c r="D3753">
        <v>50000</v>
      </c>
      <c r="E3753">
        <v>51544</v>
      </c>
      <c r="F3753" t="s">
        <v>8218</v>
      </c>
      <c r="G3753" t="s">
        <v>8223</v>
      </c>
      <c r="H3753" t="s">
        <v>8245</v>
      </c>
      <c r="I3753">
        <v>1466002800</v>
      </c>
      <c r="J3753">
        <v>1463517521</v>
      </c>
      <c r="K3753" t="b">
        <v>1</v>
      </c>
      <c r="L3753">
        <v>267</v>
      </c>
      <c r="M3753" t="b">
        <v>1</v>
      </c>
      <c r="N3753" t="s">
        <v>8268</v>
      </c>
      <c r="O3753" s="5">
        <f>((E3753/D3753) *100)</f>
        <v>103.08800000000001</v>
      </c>
      <c r="P3753" s="6">
        <f>IF(L3753 = 0, 0, E3753/L3753)</f>
        <v>193.04868913857678</v>
      </c>
      <c r="Q3753" t="str">
        <f>MID(N3753,1,FIND("/",N3753,1)-1)</f>
        <v>film &amp; video</v>
      </c>
      <c r="R3753" t="str">
        <f>MID(N3753,FIND("/",N3753,1)+1,LEN(N3753))</f>
        <v>documentary</v>
      </c>
      <c r="S3753" s="10">
        <f>(((J3753/60)/60)/24)+DATE(1970,1,1)+(-5/24)</f>
        <v>42507.651863425919</v>
      </c>
      <c r="T3753" s="10">
        <f>(((I3753/60)/60)/24)+DATE(1970,1,1)+(-5/24)</f>
        <v>42536.416666666664</v>
      </c>
    </row>
    <row r="3754" spans="1:20" ht="57.6" hidden="1" x14ac:dyDescent="0.3">
      <c r="A3754">
        <v>1009</v>
      </c>
      <c r="B3754" s="3" t="s">
        <v>1009</v>
      </c>
      <c r="C3754" s="3" t="s">
        <v>5118</v>
      </c>
      <c r="D3754">
        <v>50000</v>
      </c>
      <c r="E3754">
        <v>6565</v>
      </c>
      <c r="F3754" t="s">
        <v>8219</v>
      </c>
      <c r="G3754" t="s">
        <v>8223</v>
      </c>
      <c r="H3754" t="s">
        <v>8245</v>
      </c>
      <c r="I3754">
        <v>1466346646</v>
      </c>
      <c r="J3754">
        <v>1463754646</v>
      </c>
      <c r="K3754" t="b">
        <v>0</v>
      </c>
      <c r="L3754">
        <v>101</v>
      </c>
      <c r="M3754" t="b">
        <v>0</v>
      </c>
      <c r="N3754" t="s">
        <v>8272</v>
      </c>
      <c r="O3754" s="5">
        <f>((E3754/D3754) *100)</f>
        <v>13.13</v>
      </c>
      <c r="P3754" s="6">
        <f>IF(L3754 = 0, 0, E3754/L3754)</f>
        <v>65</v>
      </c>
      <c r="Q3754" t="str">
        <f>MID(N3754,1,FIND("/",N3754,1)-1)</f>
        <v>technology</v>
      </c>
      <c r="R3754" t="str">
        <f>MID(N3754,FIND("/",N3754,1)+1,LEN(N3754))</f>
        <v>wearables</v>
      </c>
      <c r="S3754" s="10">
        <f>(((J3754/60)/60)/24)+DATE(1970,1,1)+(-5/24)</f>
        <v>42510.396365740737</v>
      </c>
      <c r="T3754" s="10">
        <f>(((I3754/60)/60)/24)+DATE(1970,1,1)+(-5/24)</f>
        <v>42540.396365740737</v>
      </c>
    </row>
    <row r="3755" spans="1:20" ht="43.2" hidden="1" x14ac:dyDescent="0.3">
      <c r="A3755">
        <v>1906</v>
      </c>
      <c r="B3755" s="3" t="s">
        <v>1906</v>
      </c>
      <c r="C3755" s="3" t="s">
        <v>6015</v>
      </c>
      <c r="D3755">
        <v>50000</v>
      </c>
      <c r="E3755">
        <v>21380</v>
      </c>
      <c r="F3755" t="s">
        <v>8220</v>
      </c>
      <c r="G3755" t="s">
        <v>8223</v>
      </c>
      <c r="H3755" t="s">
        <v>8245</v>
      </c>
      <c r="I3755">
        <v>1466697983</v>
      </c>
      <c r="J3755">
        <v>1464105983</v>
      </c>
      <c r="K3755" t="b">
        <v>0</v>
      </c>
      <c r="L3755">
        <v>99</v>
      </c>
      <c r="M3755" t="b">
        <v>0</v>
      </c>
      <c r="N3755" t="s">
        <v>8293</v>
      </c>
      <c r="O3755" s="5">
        <f>((E3755/D3755) *100)</f>
        <v>42.76</v>
      </c>
      <c r="P3755" s="6">
        <f>IF(L3755 = 0, 0, E3755/L3755)</f>
        <v>215.95959595959596</v>
      </c>
      <c r="Q3755" t="str">
        <f>MID(N3755,1,FIND("/",N3755,1)-1)</f>
        <v>technology</v>
      </c>
      <c r="R3755" t="str">
        <f>MID(N3755,FIND("/",N3755,1)+1,LEN(N3755))</f>
        <v>gadgets</v>
      </c>
      <c r="S3755" s="10">
        <f>(((J3755/60)/60)/24)+DATE(1970,1,1)+(-5/24)</f>
        <v>42514.462766203702</v>
      </c>
      <c r="T3755" s="10">
        <f>(((I3755/60)/60)/24)+DATE(1970,1,1)+(-5/24)</f>
        <v>42544.462766203702</v>
      </c>
    </row>
    <row r="3756" spans="1:20" ht="43.2" hidden="1" x14ac:dyDescent="0.3">
      <c r="A3756">
        <v>171</v>
      </c>
      <c r="B3756" s="3" t="s">
        <v>172</v>
      </c>
      <c r="C3756" s="3" t="s">
        <v>4280</v>
      </c>
      <c r="D3756">
        <v>50000</v>
      </c>
      <c r="E3756">
        <v>1</v>
      </c>
      <c r="F3756" t="s">
        <v>8220</v>
      </c>
      <c r="G3756" t="s">
        <v>8223</v>
      </c>
      <c r="H3756" t="s">
        <v>8245</v>
      </c>
      <c r="I3756">
        <v>1470975614</v>
      </c>
      <c r="J3756">
        <v>1465791614</v>
      </c>
      <c r="K3756" t="b">
        <v>0</v>
      </c>
      <c r="L3756">
        <v>1</v>
      </c>
      <c r="M3756" t="b">
        <v>0</v>
      </c>
      <c r="N3756" t="s">
        <v>8267</v>
      </c>
      <c r="O3756" s="5">
        <f>((E3756/D3756) *100)</f>
        <v>2E-3</v>
      </c>
      <c r="P3756" s="6">
        <f>IF(L3756 = 0, 0, E3756/L3756)</f>
        <v>1</v>
      </c>
      <c r="Q3756" t="str">
        <f>MID(N3756,1,FIND("/",N3756,1)-1)</f>
        <v>film &amp; video</v>
      </c>
      <c r="R3756" t="str">
        <f>MID(N3756,FIND("/",N3756,1)+1,LEN(N3756))</f>
        <v>drama</v>
      </c>
      <c r="S3756" s="10">
        <f>(((J3756/60)/60)/24)+DATE(1970,1,1)+(-5/24)</f>
        <v>42533.972384259258</v>
      </c>
      <c r="T3756" s="10">
        <f>(((I3756/60)/60)/24)+DATE(1970,1,1)+(-5/24)</f>
        <v>42593.972384259258</v>
      </c>
    </row>
    <row r="3757" spans="1:20" hidden="1" x14ac:dyDescent="0.3">
      <c r="A3757">
        <v>2150</v>
      </c>
      <c r="B3757" s="3" t="s">
        <v>2150</v>
      </c>
      <c r="C3757" s="3" t="s">
        <v>6259</v>
      </c>
      <c r="D3757">
        <v>50000</v>
      </c>
      <c r="E3757">
        <v>405</v>
      </c>
      <c r="F3757" t="s">
        <v>8220</v>
      </c>
      <c r="G3757" t="s">
        <v>8233</v>
      </c>
      <c r="H3757" t="s">
        <v>8253</v>
      </c>
      <c r="I3757">
        <v>1468392599</v>
      </c>
      <c r="J3757">
        <v>1465800599</v>
      </c>
      <c r="K3757" t="b">
        <v>0</v>
      </c>
      <c r="L3757">
        <v>4</v>
      </c>
      <c r="M3757" t="b">
        <v>0</v>
      </c>
      <c r="N3757" t="s">
        <v>8281</v>
      </c>
      <c r="O3757" s="5">
        <f>((E3757/D3757) *100)</f>
        <v>0.80999999999999994</v>
      </c>
      <c r="P3757" s="6">
        <f>IF(L3757 = 0, 0, E3757/L3757)</f>
        <v>101.25</v>
      </c>
      <c r="Q3757" t="str">
        <f>MID(N3757,1,FIND("/",N3757,1)-1)</f>
        <v>games</v>
      </c>
      <c r="R3757" t="str">
        <f>MID(N3757,FIND("/",N3757,1)+1,LEN(N3757))</f>
        <v>video games</v>
      </c>
      <c r="S3757" s="10">
        <f>(((J3757/60)/60)/24)+DATE(1970,1,1)+(-5/24)</f>
        <v>42534.076377314814</v>
      </c>
      <c r="T3757" s="10">
        <f>(((I3757/60)/60)/24)+DATE(1970,1,1)+(-5/24)</f>
        <v>42564.076377314814</v>
      </c>
    </row>
    <row r="3758" spans="1:20" ht="43.2" hidden="1" x14ac:dyDescent="0.3">
      <c r="A3758">
        <v>1343</v>
      </c>
      <c r="B3758" s="3" t="s">
        <v>1343</v>
      </c>
      <c r="C3758" s="3" t="s">
        <v>5452</v>
      </c>
      <c r="D3758">
        <v>50000</v>
      </c>
      <c r="E3758">
        <v>51149</v>
      </c>
      <c r="F3758" t="s">
        <v>8219</v>
      </c>
      <c r="G3758" t="s">
        <v>8223</v>
      </c>
      <c r="H3758" t="s">
        <v>8245</v>
      </c>
      <c r="I3758">
        <v>1471579140</v>
      </c>
      <c r="J3758">
        <v>1466512683</v>
      </c>
      <c r="K3758" t="b">
        <v>0</v>
      </c>
      <c r="L3758">
        <v>323</v>
      </c>
      <c r="M3758" t="b">
        <v>0</v>
      </c>
      <c r="N3758" t="s">
        <v>8272</v>
      </c>
      <c r="O3758" s="5">
        <f>((E3758/D3758) *100)</f>
        <v>102.298</v>
      </c>
      <c r="P3758" s="6">
        <f>IF(L3758 = 0, 0, E3758/L3758)</f>
        <v>158.35603715170279</v>
      </c>
      <c r="Q3758" t="str">
        <f>MID(N3758,1,FIND("/",N3758,1)-1)</f>
        <v>technology</v>
      </c>
      <c r="R3758" t="str">
        <f>MID(N3758,FIND("/",N3758,1)+1,LEN(N3758))</f>
        <v>wearables</v>
      </c>
      <c r="S3758" s="10">
        <f>(((J3758/60)/60)/24)+DATE(1970,1,1)+(-5/24)</f>
        <v>42542.318090277775</v>
      </c>
      <c r="T3758" s="10">
        <f>(((I3758/60)/60)/24)+DATE(1970,1,1)+(-5/24)</f>
        <v>42600.957638888889</v>
      </c>
    </row>
    <row r="3759" spans="1:20" ht="28.8" hidden="1" x14ac:dyDescent="0.3">
      <c r="A3759">
        <v>513</v>
      </c>
      <c r="B3759" s="3" t="s">
        <v>513</v>
      </c>
      <c r="C3759" s="3" t="s">
        <v>4622</v>
      </c>
      <c r="D3759">
        <v>50000</v>
      </c>
      <c r="E3759">
        <v>6962</v>
      </c>
      <c r="F3759" t="s">
        <v>8220</v>
      </c>
      <c r="G3759" t="s">
        <v>8223</v>
      </c>
      <c r="H3759" t="s">
        <v>8245</v>
      </c>
      <c r="I3759">
        <v>1471244400</v>
      </c>
      <c r="J3759">
        <v>1467387705</v>
      </c>
      <c r="K3759" t="b">
        <v>0</v>
      </c>
      <c r="L3759">
        <v>68</v>
      </c>
      <c r="M3759" t="b">
        <v>0</v>
      </c>
      <c r="N3759" t="s">
        <v>8269</v>
      </c>
      <c r="O3759" s="5">
        <f>((E3759/D3759) *100)</f>
        <v>13.923999999999999</v>
      </c>
      <c r="P3759" s="6">
        <f>IF(L3759 = 0, 0, E3759/L3759)</f>
        <v>102.38235294117646</v>
      </c>
      <c r="Q3759" t="str">
        <f>MID(N3759,1,FIND("/",N3759,1)-1)</f>
        <v>film &amp; video</v>
      </c>
      <c r="R3759" t="str">
        <f>MID(N3759,FIND("/",N3759,1)+1,LEN(N3759))</f>
        <v>animation</v>
      </c>
      <c r="S3759" s="10">
        <f>(((J3759/60)/60)/24)+DATE(1970,1,1)+(-5/24)</f>
        <v>42552.445659722223</v>
      </c>
      <c r="T3759" s="10">
        <f>(((I3759/60)/60)/24)+DATE(1970,1,1)+(-5/24)</f>
        <v>42597.083333333336</v>
      </c>
    </row>
    <row r="3760" spans="1:20" ht="43.2" hidden="1" x14ac:dyDescent="0.3">
      <c r="A3760">
        <v>2709</v>
      </c>
      <c r="B3760" s="3" t="s">
        <v>2708</v>
      </c>
      <c r="C3760" s="3" t="s">
        <v>6818</v>
      </c>
      <c r="D3760">
        <v>50000</v>
      </c>
      <c r="E3760">
        <v>50803</v>
      </c>
      <c r="F3760" t="s">
        <v>8218</v>
      </c>
      <c r="G3760" t="s">
        <v>8223</v>
      </c>
      <c r="H3760" t="s">
        <v>8245</v>
      </c>
      <c r="I3760">
        <v>1475553540</v>
      </c>
      <c r="J3760">
        <v>1472528141</v>
      </c>
      <c r="K3760" t="b">
        <v>1</v>
      </c>
      <c r="L3760">
        <v>308</v>
      </c>
      <c r="M3760" t="b">
        <v>1</v>
      </c>
      <c r="N3760" t="s">
        <v>8302</v>
      </c>
      <c r="O3760" s="5">
        <f>((E3760/D3760) *100)</f>
        <v>101.60599999999999</v>
      </c>
      <c r="P3760" s="6">
        <f>IF(L3760 = 0, 0, E3760/L3760)</f>
        <v>164.94480519480518</v>
      </c>
      <c r="Q3760" t="str">
        <f>MID(N3760,1,FIND("/",N3760,1)-1)</f>
        <v>theater</v>
      </c>
      <c r="R3760" t="str">
        <f>MID(N3760,FIND("/",N3760,1)+1,LEN(N3760))</f>
        <v>spaces</v>
      </c>
      <c r="S3760" s="10">
        <f>(((J3760/60)/60)/24)+DATE(1970,1,1)+(-5/24)</f>
        <v>42611.941446759258</v>
      </c>
      <c r="T3760" s="10">
        <f>(((I3760/60)/60)/24)+DATE(1970,1,1)+(-5/24)</f>
        <v>42646.957638888889</v>
      </c>
    </row>
    <row r="3761" spans="1:20" ht="43.2" hidden="1" x14ac:dyDescent="0.3">
      <c r="A3761">
        <v>1324</v>
      </c>
      <c r="B3761" s="3" t="s">
        <v>1324</v>
      </c>
      <c r="C3761" s="3" t="s">
        <v>5433</v>
      </c>
      <c r="D3761">
        <v>50000</v>
      </c>
      <c r="E3761">
        <v>4920</v>
      </c>
      <c r="F3761" t="s">
        <v>8219</v>
      </c>
      <c r="G3761" t="s">
        <v>8223</v>
      </c>
      <c r="H3761" t="s">
        <v>8245</v>
      </c>
      <c r="I3761">
        <v>1476371552</v>
      </c>
      <c r="J3761">
        <v>1473779552</v>
      </c>
      <c r="K3761" t="b">
        <v>0</v>
      </c>
      <c r="L3761">
        <v>90</v>
      </c>
      <c r="M3761" t="b">
        <v>0</v>
      </c>
      <c r="N3761" t="s">
        <v>8272</v>
      </c>
      <c r="O3761" s="5">
        <f>((E3761/D3761) *100)</f>
        <v>9.84</v>
      </c>
      <c r="P3761" s="6">
        <f>IF(L3761 = 0, 0, E3761/L3761)</f>
        <v>54.666666666666664</v>
      </c>
      <c r="Q3761" t="str">
        <f>MID(N3761,1,FIND("/",N3761,1)-1)</f>
        <v>technology</v>
      </c>
      <c r="R3761" t="str">
        <f>MID(N3761,FIND("/",N3761,1)+1,LEN(N3761))</f>
        <v>wearables</v>
      </c>
      <c r="S3761" s="10">
        <f>(((J3761/60)/60)/24)+DATE(1970,1,1)+(-5/24)</f>
        <v>42626.425370370365</v>
      </c>
      <c r="T3761" s="10">
        <f>(((I3761/60)/60)/24)+DATE(1970,1,1)+(-5/24)</f>
        <v>42656.425370370365</v>
      </c>
    </row>
    <row r="3762" spans="1:20" ht="43.2" hidden="1" x14ac:dyDescent="0.3">
      <c r="A3762">
        <v>667</v>
      </c>
      <c r="B3762" s="3" t="s">
        <v>667</v>
      </c>
      <c r="C3762" s="3" t="s">
        <v>4776</v>
      </c>
      <c r="D3762">
        <v>50000</v>
      </c>
      <c r="E3762">
        <v>5010</v>
      </c>
      <c r="F3762" t="s">
        <v>8220</v>
      </c>
      <c r="G3762" t="s">
        <v>8236</v>
      </c>
      <c r="H3762" t="s">
        <v>8248</v>
      </c>
      <c r="I3762">
        <v>1477731463</v>
      </c>
      <c r="J3762">
        <v>1474275463</v>
      </c>
      <c r="K3762" t="b">
        <v>0</v>
      </c>
      <c r="L3762">
        <v>28</v>
      </c>
      <c r="M3762" t="b">
        <v>0</v>
      </c>
      <c r="N3762" t="s">
        <v>8272</v>
      </c>
      <c r="O3762" s="5">
        <f>((E3762/D3762) *100)</f>
        <v>10.02</v>
      </c>
      <c r="P3762" s="6">
        <f>IF(L3762 = 0, 0, E3762/L3762)</f>
        <v>178.92857142857142</v>
      </c>
      <c r="Q3762" t="str">
        <f>MID(N3762,1,FIND("/",N3762,1)-1)</f>
        <v>technology</v>
      </c>
      <c r="R3762" t="str">
        <f>MID(N3762,FIND("/",N3762,1)+1,LEN(N3762))</f>
        <v>wearables</v>
      </c>
      <c r="S3762" s="10">
        <f>(((J3762/60)/60)/24)+DATE(1970,1,1)+(-5/24)</f>
        <v>42632.165081018517</v>
      </c>
      <c r="T3762" s="10">
        <f>(((I3762/60)/60)/24)+DATE(1970,1,1)+(-5/24)</f>
        <v>42672.165081018517</v>
      </c>
    </row>
    <row r="3763" spans="1:20" ht="43.2" hidden="1" x14ac:dyDescent="0.3">
      <c r="A3763">
        <v>1951</v>
      </c>
      <c r="B3763" s="3" t="s">
        <v>1951</v>
      </c>
      <c r="C3763" s="3" t="s">
        <v>6060</v>
      </c>
      <c r="D3763">
        <v>50000</v>
      </c>
      <c r="E3763">
        <v>106222</v>
      </c>
      <c r="F3763" t="s">
        <v>8218</v>
      </c>
      <c r="G3763" t="s">
        <v>8223</v>
      </c>
      <c r="H3763" t="s">
        <v>8245</v>
      </c>
      <c r="I3763">
        <v>1478516737</v>
      </c>
      <c r="J3763">
        <v>1475921137</v>
      </c>
      <c r="K3763" t="b">
        <v>1</v>
      </c>
      <c r="L3763">
        <v>834</v>
      </c>
      <c r="M3763" t="b">
        <v>1</v>
      </c>
      <c r="N3763" t="s">
        <v>8294</v>
      </c>
      <c r="O3763" s="5">
        <f>((E3763/D3763) *100)</f>
        <v>212.44399999999999</v>
      </c>
      <c r="P3763" s="6">
        <f>IF(L3763 = 0, 0, E3763/L3763)</f>
        <v>127.36450839328538</v>
      </c>
      <c r="Q3763" t="str">
        <f>MID(N3763,1,FIND("/",N3763,1)-1)</f>
        <v>technology</v>
      </c>
      <c r="R3763" t="str">
        <f>MID(N3763,FIND("/",N3763,1)+1,LEN(N3763))</f>
        <v>hardware</v>
      </c>
      <c r="S3763" s="10">
        <f>(((J3763/60)/60)/24)+DATE(1970,1,1)+(-5/24)</f>
        <v>42651.212233796294</v>
      </c>
      <c r="T3763" s="10">
        <f>(((I3763/60)/60)/24)+DATE(1970,1,1)+(-5/24)</f>
        <v>42681.253900462958</v>
      </c>
    </row>
    <row r="3764" spans="1:20" ht="43.2" hidden="1" x14ac:dyDescent="0.3">
      <c r="A3764">
        <v>2009</v>
      </c>
      <c r="B3764" s="3" t="s">
        <v>2009</v>
      </c>
      <c r="C3764" s="3" t="s">
        <v>6118</v>
      </c>
      <c r="D3764">
        <v>50000</v>
      </c>
      <c r="E3764">
        <v>152579</v>
      </c>
      <c r="F3764" t="s">
        <v>8218</v>
      </c>
      <c r="G3764" t="s">
        <v>8235</v>
      </c>
      <c r="H3764" t="s">
        <v>8248</v>
      </c>
      <c r="I3764">
        <v>1479890743</v>
      </c>
      <c r="J3764">
        <v>1476776743</v>
      </c>
      <c r="K3764" t="b">
        <v>1</v>
      </c>
      <c r="L3764">
        <v>398</v>
      </c>
      <c r="M3764" t="b">
        <v>1</v>
      </c>
      <c r="N3764" t="s">
        <v>8294</v>
      </c>
      <c r="O3764" s="5">
        <f>((E3764/D3764) *100)</f>
        <v>305.15800000000002</v>
      </c>
      <c r="P3764" s="6">
        <f>IF(L3764 = 0, 0, E3764/L3764)</f>
        <v>383.3643216080402</v>
      </c>
      <c r="Q3764" t="str">
        <f>MID(N3764,1,FIND("/",N3764,1)-1)</f>
        <v>technology</v>
      </c>
      <c r="R3764" t="str">
        <f>MID(N3764,FIND("/",N3764,1)+1,LEN(N3764))</f>
        <v>hardware</v>
      </c>
      <c r="S3764" s="10">
        <f>(((J3764/60)/60)/24)+DATE(1970,1,1)+(-5/24)</f>
        <v>42661.115081018514</v>
      </c>
      <c r="T3764" s="10">
        <f>(((I3764/60)/60)/24)+DATE(1970,1,1)+(-5/24)</f>
        <v>42697.156747685185</v>
      </c>
    </row>
    <row r="3765" spans="1:20" ht="43.2" hidden="1" x14ac:dyDescent="0.3">
      <c r="A3765">
        <v>487</v>
      </c>
      <c r="B3765" s="3" t="s">
        <v>487</v>
      </c>
      <c r="C3765" s="3" t="s">
        <v>4596</v>
      </c>
      <c r="D3765">
        <v>50000</v>
      </c>
      <c r="E376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8269</v>
      </c>
      <c r="O3765" s="5">
        <f>((E3765/D3765) *100)</f>
        <v>0</v>
      </c>
      <c r="P3765" s="6">
        <f>IF(L3765 = 0, 0, E3765/L3765)</f>
        <v>0</v>
      </c>
      <c r="Q3765" t="str">
        <f>MID(N3765,1,FIND("/",N3765,1)-1)</f>
        <v>film &amp; video</v>
      </c>
      <c r="R3765" t="str">
        <f>MID(N3765,FIND("/",N3765,1)+1,LEN(N3765))</f>
        <v>animation</v>
      </c>
      <c r="S3765" s="10">
        <f>(((J3765/60)/60)/24)+DATE(1970,1,1)+(-5/24)</f>
        <v>42669.386504629627</v>
      </c>
      <c r="T3765" s="10">
        <f>(((I3765/60)/60)/24)+DATE(1970,1,1)+(-5/24)</f>
        <v>42729.428171296291</v>
      </c>
    </row>
    <row r="3766" spans="1:20" ht="28.8" hidden="1" x14ac:dyDescent="0.3">
      <c r="A3766">
        <v>1968</v>
      </c>
      <c r="B3766" s="3" t="s">
        <v>1968</v>
      </c>
      <c r="C3766" s="3" t="s">
        <v>6077</v>
      </c>
      <c r="D3766">
        <v>50000</v>
      </c>
      <c r="E3766">
        <v>142483</v>
      </c>
      <c r="F3766" t="s">
        <v>8218</v>
      </c>
      <c r="G3766" t="s">
        <v>8223</v>
      </c>
      <c r="H3766" t="s">
        <v>8245</v>
      </c>
      <c r="I3766">
        <v>1480777515</v>
      </c>
      <c r="J3766">
        <v>1478095515</v>
      </c>
      <c r="K3766" t="b">
        <v>1</v>
      </c>
      <c r="L3766">
        <v>510</v>
      </c>
      <c r="M3766" t="b">
        <v>1</v>
      </c>
      <c r="N3766" t="s">
        <v>8294</v>
      </c>
      <c r="O3766" s="5">
        <f>((E3766/D3766) *100)</f>
        <v>284.96600000000001</v>
      </c>
      <c r="P3766" s="6">
        <f>IF(L3766 = 0, 0, E3766/L3766)</f>
        <v>279.37843137254902</v>
      </c>
      <c r="Q3766" t="str">
        <f>MID(N3766,1,FIND("/",N3766,1)-1)</f>
        <v>technology</v>
      </c>
      <c r="R3766" t="str">
        <f>MID(N3766,FIND("/",N3766,1)+1,LEN(N3766))</f>
        <v>hardware</v>
      </c>
      <c r="S3766" s="10">
        <f>(((J3766/60)/60)/24)+DATE(1970,1,1)+(-5/24)</f>
        <v>42676.378645833327</v>
      </c>
      <c r="T3766" s="10">
        <f>(((I3766/60)/60)/24)+DATE(1970,1,1)+(-5/24)</f>
        <v>42707.420312499999</v>
      </c>
    </row>
    <row r="3767" spans="1:20" ht="43.2" hidden="1" x14ac:dyDescent="0.3">
      <c r="A3767">
        <v>325</v>
      </c>
      <c r="B3767" s="3" t="s">
        <v>325</v>
      </c>
      <c r="C3767" s="3" t="s">
        <v>4434</v>
      </c>
      <c r="D3767">
        <v>50000</v>
      </c>
      <c r="E3767">
        <v>52198</v>
      </c>
      <c r="F3767" t="s">
        <v>8218</v>
      </c>
      <c r="G3767" t="s">
        <v>8223</v>
      </c>
      <c r="H3767" t="s">
        <v>8245</v>
      </c>
      <c r="I3767">
        <v>1482208233</v>
      </c>
      <c r="J3767">
        <v>1479184233</v>
      </c>
      <c r="K3767" t="b">
        <v>1</v>
      </c>
      <c r="L3767">
        <v>736</v>
      </c>
      <c r="M3767" t="b">
        <v>1</v>
      </c>
      <c r="N3767" t="s">
        <v>8268</v>
      </c>
      <c r="O3767" s="5">
        <f>((E3767/D3767) *100)</f>
        <v>104.396</v>
      </c>
      <c r="P3767" s="6">
        <f>IF(L3767 = 0, 0, E3767/L3767)</f>
        <v>70.921195652173907</v>
      </c>
      <c r="Q3767" t="str">
        <f>MID(N3767,1,FIND("/",N3767,1)-1)</f>
        <v>film &amp; video</v>
      </c>
      <c r="R3767" t="str">
        <f>MID(N3767,FIND("/",N3767,1)+1,LEN(N3767))</f>
        <v>documentary</v>
      </c>
      <c r="S3767" s="10">
        <f>(((J3767/60)/60)/24)+DATE(1970,1,1)+(-5/24)</f>
        <v>42688.979548611103</v>
      </c>
      <c r="T3767" s="10">
        <f>(((I3767/60)/60)/24)+DATE(1970,1,1)+(-5/24)</f>
        <v>42723.979548611103</v>
      </c>
    </row>
    <row r="3768" spans="1:20" ht="43.2" hidden="1" x14ac:dyDescent="0.3">
      <c r="A3768">
        <v>562</v>
      </c>
      <c r="B3768" s="3" t="s">
        <v>562</v>
      </c>
      <c r="C3768" s="3" t="s">
        <v>4671</v>
      </c>
      <c r="D3768">
        <v>50000</v>
      </c>
      <c r="E3768">
        <v>0</v>
      </c>
      <c r="F3768" t="s">
        <v>8220</v>
      </c>
      <c r="G3768" t="s">
        <v>8232</v>
      </c>
      <c r="H3768" t="s">
        <v>8248</v>
      </c>
      <c r="I3768">
        <v>1482052815</v>
      </c>
      <c r="J3768">
        <v>1479460815</v>
      </c>
      <c r="K3768" t="b">
        <v>0</v>
      </c>
      <c r="L3768">
        <v>0</v>
      </c>
      <c r="M3768" t="b">
        <v>0</v>
      </c>
      <c r="N3768" t="s">
        <v>8271</v>
      </c>
      <c r="O3768" s="5">
        <f>((E3768/D3768) *100)</f>
        <v>0</v>
      </c>
      <c r="P3768" s="6">
        <f>IF(L3768 = 0, 0, E3768/L3768)</f>
        <v>0</v>
      </c>
      <c r="Q3768" t="str">
        <f>MID(N3768,1,FIND("/",N3768,1)-1)</f>
        <v>technology</v>
      </c>
      <c r="R3768" t="str">
        <f>MID(N3768,FIND("/",N3768,1)+1,LEN(N3768))</f>
        <v>web</v>
      </c>
      <c r="S3768" s="10">
        <f>(((J3768/60)/60)/24)+DATE(1970,1,1)+(-5/24)</f>
        <v>42692.18072916667</v>
      </c>
      <c r="T3768" s="10">
        <f>(((I3768/60)/60)/24)+DATE(1970,1,1)+(-5/24)</f>
        <v>42722.18072916667</v>
      </c>
    </row>
    <row r="3769" spans="1:20" ht="43.2" hidden="1" x14ac:dyDescent="0.3">
      <c r="A3769">
        <v>2350</v>
      </c>
      <c r="B3769" s="3" t="s">
        <v>2350</v>
      </c>
      <c r="C3769" s="3" t="s">
        <v>6459</v>
      </c>
      <c r="D3769">
        <v>50000</v>
      </c>
      <c r="E3769">
        <v>0</v>
      </c>
      <c r="F3769" t="s">
        <v>8219</v>
      </c>
      <c r="G3769" t="s">
        <v>8240</v>
      </c>
      <c r="H3769" t="s">
        <v>8248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8271</v>
      </c>
      <c r="O3769" s="5">
        <f>((E3769/D3769) *100)</f>
        <v>0</v>
      </c>
      <c r="P3769" s="6">
        <f>IF(L3769 = 0, 0, E3769/L3769)</f>
        <v>0</v>
      </c>
      <c r="Q3769" t="str">
        <f>MID(N3769,1,FIND("/",N3769,1)-1)</f>
        <v>technology</v>
      </c>
      <c r="R3769" t="str">
        <f>MID(N3769,FIND("/",N3769,1)+1,LEN(N3769))</f>
        <v>web</v>
      </c>
      <c r="S3769" s="10">
        <f>(((J3769/60)/60)/24)+DATE(1970,1,1)+(-5/24)</f>
        <v>42708.633912037032</v>
      </c>
      <c r="T3769" s="10">
        <f>(((I3769/60)/60)/24)+DATE(1970,1,1)+(-5/24)</f>
        <v>42738.633912037032</v>
      </c>
    </row>
    <row r="3770" spans="1:20" ht="43.2" hidden="1" x14ac:dyDescent="0.3">
      <c r="A3770">
        <v>2121</v>
      </c>
      <c r="B3770" s="3" t="s">
        <v>2121</v>
      </c>
      <c r="C3770" s="3" t="s">
        <v>6230</v>
      </c>
      <c r="D3770">
        <v>50000</v>
      </c>
      <c r="E3770">
        <v>284</v>
      </c>
      <c r="F3770" t="s">
        <v>8220</v>
      </c>
      <c r="G3770" t="s">
        <v>8239</v>
      </c>
      <c r="H3770" t="s">
        <v>8256</v>
      </c>
      <c r="I3770">
        <v>1484156948</v>
      </c>
      <c r="J3770">
        <v>1481564948</v>
      </c>
      <c r="K3770" t="b">
        <v>0</v>
      </c>
      <c r="L3770">
        <v>10</v>
      </c>
      <c r="M3770" t="b">
        <v>0</v>
      </c>
      <c r="N3770" t="s">
        <v>8281</v>
      </c>
      <c r="O3770" s="5">
        <f>((E3770/D3770) *100)</f>
        <v>0.56800000000000006</v>
      </c>
      <c r="P3770" s="6">
        <f>IF(L3770 = 0, 0, E3770/L3770)</f>
        <v>28.4</v>
      </c>
      <c r="Q3770" t="str">
        <f>MID(N3770,1,FIND("/",N3770,1)-1)</f>
        <v>games</v>
      </c>
      <c r="R3770" t="str">
        <f>MID(N3770,FIND("/",N3770,1)+1,LEN(N3770))</f>
        <v>video games</v>
      </c>
      <c r="S3770" s="10">
        <f>(((J3770/60)/60)/24)+DATE(1970,1,1)+(-5/24)</f>
        <v>42716.534120370365</v>
      </c>
      <c r="T3770" s="10">
        <f>(((I3770/60)/60)/24)+DATE(1970,1,1)+(-5/24)</f>
        <v>42746.534120370365</v>
      </c>
    </row>
    <row r="3771" spans="1:20" ht="43.2" hidden="1" x14ac:dyDescent="0.3">
      <c r="A3771">
        <v>2002</v>
      </c>
      <c r="B3771" s="3" t="s">
        <v>2002</v>
      </c>
      <c r="C3771" s="3" t="s">
        <v>6111</v>
      </c>
      <c r="D3771">
        <v>50000</v>
      </c>
      <c r="E3771">
        <v>108397.11</v>
      </c>
      <c r="F3771" t="s">
        <v>8218</v>
      </c>
      <c r="G3771" t="s">
        <v>8223</v>
      </c>
      <c r="H3771" t="s">
        <v>8245</v>
      </c>
      <c r="I3771">
        <v>1485191143</v>
      </c>
      <c r="J3771">
        <v>1482599143</v>
      </c>
      <c r="K3771" t="b">
        <v>1</v>
      </c>
      <c r="L3771">
        <v>1375</v>
      </c>
      <c r="M3771" t="b">
        <v>1</v>
      </c>
      <c r="N3771" t="s">
        <v>8294</v>
      </c>
      <c r="O3771" s="5">
        <f>((E3771/D3771) *100)</f>
        <v>216.79422000000002</v>
      </c>
      <c r="P3771" s="6">
        <f>IF(L3771 = 0, 0, E3771/L3771)</f>
        <v>78.834261818181815</v>
      </c>
      <c r="Q3771" t="str">
        <f>MID(N3771,1,FIND("/",N3771,1)-1)</f>
        <v>technology</v>
      </c>
      <c r="R3771" t="str">
        <f>MID(N3771,FIND("/",N3771,1)+1,LEN(N3771))</f>
        <v>hardware</v>
      </c>
      <c r="S3771" s="10">
        <f>(((J3771/60)/60)/24)+DATE(1970,1,1)+(-5/24)</f>
        <v>42728.503969907404</v>
      </c>
      <c r="T3771" s="10">
        <f>(((I3771/60)/60)/24)+DATE(1970,1,1)+(-5/24)</f>
        <v>42758.503969907404</v>
      </c>
    </row>
    <row r="3772" spans="1:20" ht="57.6" hidden="1" x14ac:dyDescent="0.3">
      <c r="A3772">
        <v>941</v>
      </c>
      <c r="B3772" s="3" t="s">
        <v>941</v>
      </c>
      <c r="C3772" s="3" t="s">
        <v>5050</v>
      </c>
      <c r="D3772">
        <v>50000</v>
      </c>
      <c r="E3772">
        <v>1161</v>
      </c>
      <c r="F3772" t="s">
        <v>8220</v>
      </c>
      <c r="G3772" t="s">
        <v>8223</v>
      </c>
      <c r="H3772" t="s">
        <v>8245</v>
      </c>
      <c r="I3772">
        <v>1486693145</v>
      </c>
      <c r="J3772">
        <v>1484101145</v>
      </c>
      <c r="K3772" t="b">
        <v>0</v>
      </c>
      <c r="L3772">
        <v>31</v>
      </c>
      <c r="M3772" t="b">
        <v>0</v>
      </c>
      <c r="N3772" t="s">
        <v>8272</v>
      </c>
      <c r="O3772" s="5">
        <f>((E3772/D3772) *100)</f>
        <v>2.3220000000000001</v>
      </c>
      <c r="P3772" s="6">
        <f>IF(L3772 = 0, 0, E3772/L3772)</f>
        <v>37.451612903225808</v>
      </c>
      <c r="Q3772" t="str">
        <f>MID(N3772,1,FIND("/",N3772,1)-1)</f>
        <v>technology</v>
      </c>
      <c r="R3772" t="str">
        <f>MID(N3772,FIND("/",N3772,1)+1,LEN(N3772))</f>
        <v>wearables</v>
      </c>
      <c r="S3772" s="10">
        <f>(((J3772/60)/60)/24)+DATE(1970,1,1)+(-5/24)</f>
        <v>42745.888252314813</v>
      </c>
      <c r="T3772" s="10">
        <f>(((I3772/60)/60)/24)+DATE(1970,1,1)+(-5/24)</f>
        <v>42775.888252314813</v>
      </c>
    </row>
    <row r="3773" spans="1:20" ht="43.2" hidden="1" x14ac:dyDescent="0.3">
      <c r="A3773">
        <v>1337</v>
      </c>
      <c r="B3773" s="3" t="s">
        <v>1337</v>
      </c>
      <c r="C3773" s="3" t="s">
        <v>5446</v>
      </c>
      <c r="D3773">
        <v>50000</v>
      </c>
      <c r="E3773">
        <v>24691</v>
      </c>
      <c r="F3773" t="s">
        <v>8219</v>
      </c>
      <c r="G3773" t="s">
        <v>8223</v>
      </c>
      <c r="H3773" t="s">
        <v>8245</v>
      </c>
      <c r="I3773">
        <v>1488549079</v>
      </c>
      <c r="J3773">
        <v>1485957079</v>
      </c>
      <c r="K3773" t="b">
        <v>0</v>
      </c>
      <c r="L3773">
        <v>140</v>
      </c>
      <c r="M3773" t="b">
        <v>0</v>
      </c>
      <c r="N3773" t="s">
        <v>8272</v>
      </c>
      <c r="O3773" s="5">
        <f>((E3773/D3773) *100)</f>
        <v>49.381999999999998</v>
      </c>
      <c r="P3773" s="6">
        <f>IF(L3773 = 0, 0, E3773/L3773)</f>
        <v>176.36428571428573</v>
      </c>
      <c r="Q3773" t="str">
        <f>MID(N3773,1,FIND("/",N3773,1)-1)</f>
        <v>technology</v>
      </c>
      <c r="R3773" t="str">
        <f>MID(N3773,FIND("/",N3773,1)+1,LEN(N3773))</f>
        <v>wearables</v>
      </c>
      <c r="S3773" s="10">
        <f>(((J3773/60)/60)/24)+DATE(1970,1,1)+(-5/24)</f>
        <v>42767.368969907409</v>
      </c>
      <c r="T3773" s="10">
        <f>(((I3773/60)/60)/24)+DATE(1970,1,1)+(-5/24)</f>
        <v>42797.368969907409</v>
      </c>
    </row>
    <row r="3774" spans="1:20" ht="43.2" hidden="1" x14ac:dyDescent="0.3">
      <c r="A3774">
        <v>682</v>
      </c>
      <c r="B3774" s="3" t="s">
        <v>682</v>
      </c>
      <c r="C3774" s="3" t="s">
        <v>4791</v>
      </c>
      <c r="D3774">
        <v>50000</v>
      </c>
      <c r="E3774">
        <v>53</v>
      </c>
      <c r="F3774" t="s">
        <v>8220</v>
      </c>
      <c r="G3774" t="s">
        <v>8223</v>
      </c>
      <c r="H3774" t="s">
        <v>8245</v>
      </c>
      <c r="I3774">
        <v>1489512122</v>
      </c>
      <c r="J3774">
        <v>1486923722</v>
      </c>
      <c r="K3774" t="b">
        <v>0</v>
      </c>
      <c r="L3774">
        <v>4</v>
      </c>
      <c r="M3774" t="b">
        <v>0</v>
      </c>
      <c r="N3774" t="s">
        <v>8272</v>
      </c>
      <c r="O3774" s="5">
        <f>((E3774/D3774) *100)</f>
        <v>0.106</v>
      </c>
      <c r="P3774" s="6">
        <f>IF(L3774 = 0, 0, E3774/L3774)</f>
        <v>13.25</v>
      </c>
      <c r="Q3774" t="str">
        <f>MID(N3774,1,FIND("/",N3774,1)-1)</f>
        <v>technology</v>
      </c>
      <c r="R3774" t="str">
        <f>MID(N3774,FIND("/",N3774,1)+1,LEN(N3774))</f>
        <v>wearables</v>
      </c>
      <c r="S3774" s="10">
        <f>(((J3774/60)/60)/24)+DATE(1970,1,1)+(-5/24)</f>
        <v>42778.556967592587</v>
      </c>
      <c r="T3774" s="10">
        <f>(((I3774/60)/60)/24)+DATE(1970,1,1)+(-5/24)</f>
        <v>42808.51530092593</v>
      </c>
    </row>
    <row r="3775" spans="1:20" ht="43.2" hidden="1" x14ac:dyDescent="0.3">
      <c r="A3775">
        <v>3139</v>
      </c>
      <c r="B3775" s="3" t="s">
        <v>3138</v>
      </c>
      <c r="C3775" s="3" t="s">
        <v>7248</v>
      </c>
      <c r="D3775">
        <v>50000</v>
      </c>
      <c r="E3775">
        <v>2700</v>
      </c>
      <c r="F3775" t="s">
        <v>8221</v>
      </c>
      <c r="G3775" t="s">
        <v>8237</v>
      </c>
      <c r="H3775" t="s">
        <v>8255</v>
      </c>
      <c r="I3775">
        <v>1490416380</v>
      </c>
      <c r="J3775">
        <v>1487485760</v>
      </c>
      <c r="K3775" t="b">
        <v>0</v>
      </c>
      <c r="L3775">
        <v>6</v>
      </c>
      <c r="M3775" t="b">
        <v>0</v>
      </c>
      <c r="N3775" t="s">
        <v>8270</v>
      </c>
      <c r="O3775" s="5">
        <f>((E3775/D3775) *100)</f>
        <v>5.4</v>
      </c>
      <c r="P3775" s="6">
        <f>IF(L3775 = 0, 0, E3775/L3775)</f>
        <v>450</v>
      </c>
      <c r="Q3775" t="str">
        <f>MID(N3775,1,FIND("/",N3775,1)-1)</f>
        <v>theater</v>
      </c>
      <c r="R3775" t="str">
        <f>MID(N3775,FIND("/",N3775,1)+1,LEN(N3775))</f>
        <v>plays</v>
      </c>
      <c r="S3775" s="10">
        <f>(((J3775/60)/60)/24)+DATE(1970,1,1)+(-5/24)</f>
        <v>42785.062037037038</v>
      </c>
      <c r="T3775" s="10">
        <f>(((I3775/60)/60)/24)+DATE(1970,1,1)+(-5/24)</f>
        <v>42818.981249999997</v>
      </c>
    </row>
    <row r="3776" spans="1:20" ht="43.2" hidden="1" x14ac:dyDescent="0.3">
      <c r="A3776">
        <v>3146</v>
      </c>
      <c r="B3776" s="3" t="s">
        <v>3145</v>
      </c>
      <c r="C3776" s="3" t="s">
        <v>7255</v>
      </c>
      <c r="D3776">
        <v>50000</v>
      </c>
      <c r="E3776">
        <v>5250</v>
      </c>
      <c r="F3776" t="s">
        <v>8221</v>
      </c>
      <c r="G3776" t="s">
        <v>8237</v>
      </c>
      <c r="H3776" t="s">
        <v>8255</v>
      </c>
      <c r="I3776">
        <v>1492356166</v>
      </c>
      <c r="J3776">
        <v>1488471766</v>
      </c>
      <c r="K3776" t="b">
        <v>0</v>
      </c>
      <c r="L3776">
        <v>12</v>
      </c>
      <c r="M3776" t="b">
        <v>0</v>
      </c>
      <c r="N3776" t="s">
        <v>8270</v>
      </c>
      <c r="O3776" s="5">
        <f>((E3776/D3776) *100)</f>
        <v>10.5</v>
      </c>
      <c r="P3776" s="6">
        <f>IF(L3776 = 0, 0, E3776/L3776)</f>
        <v>437.5</v>
      </c>
      <c r="Q3776" t="str">
        <f>MID(N3776,1,FIND("/",N3776,1)-1)</f>
        <v>theater</v>
      </c>
      <c r="R3776" t="str">
        <f>MID(N3776,FIND("/",N3776,1)+1,LEN(N3776))</f>
        <v>plays</v>
      </c>
      <c r="S3776" s="10">
        <f>(((J3776/60)/60)/24)+DATE(1970,1,1)+(-5/24)</f>
        <v>42796.474143518521</v>
      </c>
      <c r="T3776" s="10">
        <f>(((I3776/60)/60)/24)+DATE(1970,1,1)+(-5/24)</f>
        <v>42841.432476851849</v>
      </c>
    </row>
    <row r="3777" spans="1:20" ht="43.2" hidden="1" x14ac:dyDescent="0.3">
      <c r="A3777">
        <v>2653</v>
      </c>
      <c r="B3777" s="3" t="s">
        <v>2652</v>
      </c>
      <c r="C3777" s="3" t="s">
        <v>6762</v>
      </c>
      <c r="D3777">
        <v>51000</v>
      </c>
      <c r="E377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8300</v>
      </c>
      <c r="O3777" s="5">
        <f>((E3777/D3777) *100)</f>
        <v>11.52156862745098</v>
      </c>
      <c r="P3777" s="6">
        <f>IF(L3777 = 0, 0, E3777/L3777)</f>
        <v>83.942857142857136</v>
      </c>
      <c r="Q3777" t="str">
        <f>MID(N3777,1,FIND("/",N3777,1)-1)</f>
        <v>technology</v>
      </c>
      <c r="R3777" t="str">
        <f>MID(N3777,FIND("/",N3777,1)+1,LEN(N3777))</f>
        <v>space exploration</v>
      </c>
      <c r="S3777" s="10">
        <f>(((J3777/60)/60)/24)+DATE(1970,1,1)+(-5/24)</f>
        <v>41771.443599537037</v>
      </c>
      <c r="T3777" s="10">
        <f>(((I3777/60)/60)/24)+DATE(1970,1,1)+(-5/24)</f>
        <v>41802.958333333328</v>
      </c>
    </row>
    <row r="3778" spans="1:20" ht="28.8" hidden="1" x14ac:dyDescent="0.3">
      <c r="A3778">
        <v>1501</v>
      </c>
      <c r="B3778" s="3" t="s">
        <v>1501</v>
      </c>
      <c r="C3778" s="3" t="s">
        <v>5610</v>
      </c>
      <c r="D3778">
        <v>52000</v>
      </c>
      <c r="E377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8284</v>
      </c>
      <c r="O3778" s="5">
        <f>((E3778/D3778) *100)</f>
        <v>166.33076923076925</v>
      </c>
      <c r="P3778" s="6">
        <f>IF(L3778 = 0, 0, E3778/L3778)</f>
        <v>97.731073446327684</v>
      </c>
      <c r="Q3778" t="str">
        <f>MID(N3778,1,FIND("/",N3778,1)-1)</f>
        <v>photography</v>
      </c>
      <c r="R3778" t="str">
        <f>MID(N3778,FIND("/",N3778,1)+1,LEN(N3778))</f>
        <v>photobooks</v>
      </c>
      <c r="S3778" s="10">
        <f>(((J3778/60)/60)/24)+DATE(1970,1,1)+(-5/24)</f>
        <v>42163.3752662037</v>
      </c>
      <c r="T3778" s="10">
        <f>(((I3778/60)/60)/24)+DATE(1970,1,1)+(-5/24)</f>
        <v>42193.3752662037</v>
      </c>
    </row>
    <row r="3779" spans="1:20" ht="57.6" hidden="1" x14ac:dyDescent="0.3">
      <c r="A3779">
        <v>1074</v>
      </c>
      <c r="B3779" s="3" t="s">
        <v>1074</v>
      </c>
      <c r="C3779" s="3" t="s">
        <v>5183</v>
      </c>
      <c r="D3779">
        <v>54000</v>
      </c>
      <c r="E3779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8281</v>
      </c>
      <c r="O3779" s="5">
        <f>((E3779/D3779) *100)</f>
        <v>6.3092592592592585</v>
      </c>
      <c r="P3779" s="6">
        <f>IF(L3779 = 0, 0, E3779/L3779)</f>
        <v>113.56666666666666</v>
      </c>
      <c r="Q3779" t="str">
        <f>MID(N3779,1,FIND("/",N3779,1)-1)</f>
        <v>games</v>
      </c>
      <c r="R3779" t="str">
        <f>MID(N3779,FIND("/",N3779,1)+1,LEN(N3779))</f>
        <v>video games</v>
      </c>
      <c r="S3779" s="10">
        <f>(((J3779/60)/60)/24)+DATE(1970,1,1)+(-5/24)</f>
        <v>41612.964641203704</v>
      </c>
      <c r="T3779" s="10">
        <f>(((I3779/60)/60)/24)+DATE(1970,1,1)+(-5/24)</f>
        <v>41642.964641203704</v>
      </c>
    </row>
    <row r="3780" spans="1:20" ht="43.2" hidden="1" x14ac:dyDescent="0.3">
      <c r="A3780">
        <v>1811</v>
      </c>
      <c r="B3780" s="3" t="s">
        <v>1811</v>
      </c>
      <c r="C3780" s="3" t="s">
        <v>5920</v>
      </c>
      <c r="D3780">
        <v>54000</v>
      </c>
      <c r="E3780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8284</v>
      </c>
      <c r="O3780" s="5">
        <f>((E3780/D3780) *100)</f>
        <v>7.407407407407407E-2</v>
      </c>
      <c r="P3780" s="6">
        <f>IF(L3780 = 0, 0, E3780/L3780)</f>
        <v>1.5384615384615385</v>
      </c>
      <c r="Q3780" t="str">
        <f>MID(N3780,1,FIND("/",N3780,1)-1)</f>
        <v>photography</v>
      </c>
      <c r="R3780" t="str">
        <f>MID(N3780,FIND("/",N3780,1)+1,LEN(N3780))</f>
        <v>photobooks</v>
      </c>
      <c r="S3780" s="10">
        <f>(((J3780/60)/60)/24)+DATE(1970,1,1)+(-5/24)</f>
        <v>41876.225347222222</v>
      </c>
      <c r="T3780" s="10">
        <f>(((I3780/60)/60)/24)+DATE(1970,1,1)+(-5/24)</f>
        <v>41935.958333333328</v>
      </c>
    </row>
    <row r="3781" spans="1:20" ht="43.2" hidden="1" x14ac:dyDescent="0.3">
      <c r="A3781">
        <v>463</v>
      </c>
      <c r="B3781" s="3" t="s">
        <v>463</v>
      </c>
      <c r="C3781" s="3" t="s">
        <v>4572</v>
      </c>
      <c r="D3781">
        <v>55000</v>
      </c>
      <c r="E3781">
        <v>1250</v>
      </c>
      <c r="F3781" t="s">
        <v>8220</v>
      </c>
      <c r="G3781" t="s">
        <v>8223</v>
      </c>
      <c r="H3781" t="s">
        <v>8245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8269</v>
      </c>
      <c r="O3781" s="5">
        <f>((E3781/D3781) *100)</f>
        <v>2.2727272727272729</v>
      </c>
      <c r="P3781" s="6">
        <f>IF(L3781 = 0, 0, E3781/L3781)</f>
        <v>113.63636363636364</v>
      </c>
      <c r="Q3781" t="str">
        <f>MID(N3781,1,FIND("/",N3781,1)-1)</f>
        <v>film &amp; video</v>
      </c>
      <c r="R3781" t="str">
        <f>MID(N3781,FIND("/",N3781,1)+1,LEN(N3781))</f>
        <v>animation</v>
      </c>
      <c r="S3781" s="10">
        <f>(((J3781/60)/60)/24)+DATE(1970,1,1)+(-5/24)</f>
        <v>40750.501770833333</v>
      </c>
      <c r="T3781" s="10">
        <f>(((I3781/60)/60)/24)+DATE(1970,1,1)+(-5/24)</f>
        <v>40810.501770833333</v>
      </c>
    </row>
    <row r="3782" spans="1:20" ht="57.6" hidden="1" x14ac:dyDescent="0.3">
      <c r="A3782">
        <v>471</v>
      </c>
      <c r="B3782" s="3" t="s">
        <v>471</v>
      </c>
      <c r="C3782" s="3" t="s">
        <v>4580</v>
      </c>
      <c r="D3782">
        <v>55000</v>
      </c>
      <c r="E3782">
        <v>6541</v>
      </c>
      <c r="F3782" t="s">
        <v>8220</v>
      </c>
      <c r="G3782" t="s">
        <v>8223</v>
      </c>
      <c r="H3782" t="s">
        <v>8245</v>
      </c>
      <c r="I3782">
        <v>1397924379</v>
      </c>
      <c r="J3782">
        <v>1394039979</v>
      </c>
      <c r="K3782" t="b">
        <v>0</v>
      </c>
      <c r="L3782">
        <v>170</v>
      </c>
      <c r="M3782" t="b">
        <v>0</v>
      </c>
      <c r="N3782" t="s">
        <v>8269</v>
      </c>
      <c r="O3782" s="5">
        <f>((E3782/D3782) *100)</f>
        <v>11.892727272727273</v>
      </c>
      <c r="P3782" s="6">
        <f>IF(L3782 = 0, 0, E3782/L3782)</f>
        <v>38.476470588235294</v>
      </c>
      <c r="Q3782" t="str">
        <f>MID(N3782,1,FIND("/",N3782,1)-1)</f>
        <v>film &amp; video</v>
      </c>
      <c r="R3782" t="str">
        <f>MID(N3782,FIND("/",N3782,1)+1,LEN(N3782))</f>
        <v>animation</v>
      </c>
      <c r="S3782" s="10">
        <f>(((J3782/60)/60)/24)+DATE(1970,1,1)+(-5/24)</f>
        <v>41703.513645833329</v>
      </c>
      <c r="T3782" s="10">
        <f>(((I3782/60)/60)/24)+DATE(1970,1,1)+(-5/24)</f>
        <v>41748.471979166665</v>
      </c>
    </row>
    <row r="3783" spans="1:20" ht="43.2" hidden="1" x14ac:dyDescent="0.3">
      <c r="A3783">
        <v>123</v>
      </c>
      <c r="B3783" s="3" t="s">
        <v>124</v>
      </c>
      <c r="C3783" s="3" t="s">
        <v>4233</v>
      </c>
      <c r="D3783">
        <v>55000</v>
      </c>
      <c r="E3783">
        <v>151</v>
      </c>
      <c r="F3783" t="s">
        <v>8219</v>
      </c>
      <c r="G3783" t="s">
        <v>8223</v>
      </c>
      <c r="H3783" t="s">
        <v>8245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8266</v>
      </c>
      <c r="O3783" s="5">
        <f>((E3783/D3783) *100)</f>
        <v>0.27454545454545454</v>
      </c>
      <c r="P3783" s="6">
        <f>IF(L3783 = 0, 0, E3783/L3783)</f>
        <v>25.166666666666668</v>
      </c>
      <c r="Q3783" t="str">
        <f>MID(N3783,1,FIND("/",N3783,1)-1)</f>
        <v>film &amp; video</v>
      </c>
      <c r="R3783" t="str">
        <f>MID(N3783,FIND("/",N3783,1)+1,LEN(N3783))</f>
        <v>science fiction</v>
      </c>
      <c r="S3783" s="10">
        <f>(((J3783/60)/60)/24)+DATE(1970,1,1)+(-5/24)</f>
        <v>41904.573657407404</v>
      </c>
      <c r="T3783" s="10">
        <f>(((I3783/60)/60)/24)+DATE(1970,1,1)+(-5/24)</f>
        <v>41940.708333333328</v>
      </c>
    </row>
    <row r="3784" spans="1:20" ht="57.6" hidden="1" x14ac:dyDescent="0.3">
      <c r="A3784">
        <v>3189</v>
      </c>
      <c r="B3784" s="3" t="s">
        <v>3188</v>
      </c>
      <c r="C3784" s="3" t="s">
        <v>7298</v>
      </c>
      <c r="D3784">
        <v>55000</v>
      </c>
      <c r="E3784">
        <v>6780</v>
      </c>
      <c r="F3784" t="s">
        <v>8220</v>
      </c>
      <c r="G3784" t="s">
        <v>8234</v>
      </c>
      <c r="H3784" t="s">
        <v>8254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8304</v>
      </c>
      <c r="O3784" s="5">
        <f>((E3784/D3784) *100)</f>
        <v>12.327272727272726</v>
      </c>
      <c r="P3784" s="6">
        <f>IF(L3784 = 0, 0, E3784/L3784)</f>
        <v>356.84210526315792</v>
      </c>
      <c r="Q3784" t="str">
        <f>MID(N3784,1,FIND("/",N3784,1)-1)</f>
        <v>theater</v>
      </c>
      <c r="R3784" t="str">
        <f>MID(N3784,FIND("/",N3784,1)+1,LEN(N3784))</f>
        <v>musical</v>
      </c>
      <c r="S3784" s="10">
        <f>(((J3784/60)/60)/24)+DATE(1970,1,1)+(-5/24)</f>
        <v>42118.138101851851</v>
      </c>
      <c r="T3784" s="10">
        <f>(((I3784/60)/60)/24)+DATE(1970,1,1)+(-5/24)</f>
        <v>42148.138101851851</v>
      </c>
    </row>
    <row r="3785" spans="1:20" ht="43.2" hidden="1" x14ac:dyDescent="0.3">
      <c r="A3785">
        <v>2001</v>
      </c>
      <c r="B3785" s="3" t="s">
        <v>2001</v>
      </c>
      <c r="C3785" s="3" t="s">
        <v>6110</v>
      </c>
      <c r="D3785">
        <v>55000</v>
      </c>
      <c r="E3785">
        <v>210171</v>
      </c>
      <c r="F3785" t="s">
        <v>8218</v>
      </c>
      <c r="G3785" t="s">
        <v>8235</v>
      </c>
      <c r="H3785" t="s">
        <v>8248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8294</v>
      </c>
      <c r="O3785" s="5">
        <f>((E3785/D3785) *100)</f>
        <v>382.12909090909091</v>
      </c>
      <c r="P3785" s="6">
        <f>IF(L3785 = 0, 0, E3785/L3785)</f>
        <v>128.38790470372632</v>
      </c>
      <c r="Q3785" t="str">
        <f>MID(N3785,1,FIND("/",N3785,1)-1)</f>
        <v>technology</v>
      </c>
      <c r="R3785" t="str">
        <f>MID(N3785,FIND("/",N3785,1)+1,LEN(N3785))</f>
        <v>hardware</v>
      </c>
      <c r="S3785" s="10">
        <f>(((J3785/60)/60)/24)+DATE(1970,1,1)+(-5/24)</f>
        <v>42136.001342592594</v>
      </c>
      <c r="T3785" s="10">
        <f>(((I3785/60)/60)/24)+DATE(1970,1,1)+(-5/24)</f>
        <v>42167.624999999993</v>
      </c>
    </row>
    <row r="3786" spans="1:20" ht="43.2" hidden="1" x14ac:dyDescent="0.3">
      <c r="A3786">
        <v>137</v>
      </c>
      <c r="B3786" s="3" t="s">
        <v>138</v>
      </c>
      <c r="C3786" s="3" t="s">
        <v>4246</v>
      </c>
      <c r="D3786">
        <v>55000</v>
      </c>
      <c r="E3786">
        <v>0</v>
      </c>
      <c r="F3786" t="s">
        <v>8219</v>
      </c>
      <c r="G3786" t="s">
        <v>8231</v>
      </c>
      <c r="H3786" t="s">
        <v>8252</v>
      </c>
      <c r="I3786">
        <v>1444657593</v>
      </c>
      <c r="J3786">
        <v>1440337593</v>
      </c>
      <c r="K3786" t="b">
        <v>0</v>
      </c>
      <c r="L3786">
        <v>0</v>
      </c>
      <c r="M3786" t="b">
        <v>0</v>
      </c>
      <c r="N3786" t="s">
        <v>8266</v>
      </c>
      <c r="O3786" s="5">
        <f>((E3786/D3786) *100)</f>
        <v>0</v>
      </c>
      <c r="P3786" s="6">
        <f>IF(L3786 = 0, 0, E3786/L3786)</f>
        <v>0</v>
      </c>
      <c r="Q3786" t="str">
        <f>MID(N3786,1,FIND("/",N3786,1)-1)</f>
        <v>film &amp; video</v>
      </c>
      <c r="R3786" t="str">
        <f>MID(N3786,FIND("/",N3786,1)+1,LEN(N3786))</f>
        <v>science fiction</v>
      </c>
      <c r="S3786" s="10">
        <f>(((J3786/60)/60)/24)+DATE(1970,1,1)+(-5/24)</f>
        <v>42239.365659722222</v>
      </c>
      <c r="T3786" s="10">
        <f>(((I3786/60)/60)/24)+DATE(1970,1,1)+(-5/24)</f>
        <v>42289.365659722222</v>
      </c>
    </row>
    <row r="3787" spans="1:20" ht="28.8" hidden="1" x14ac:dyDescent="0.3">
      <c r="A3787">
        <v>342</v>
      </c>
      <c r="B3787" s="3" t="s">
        <v>342</v>
      </c>
      <c r="C3787" s="3" t="s">
        <v>4451</v>
      </c>
      <c r="D3787">
        <v>55000</v>
      </c>
      <c r="E3787">
        <v>55201.52</v>
      </c>
      <c r="F3787" t="s">
        <v>8218</v>
      </c>
      <c r="G3787" t="s">
        <v>8223</v>
      </c>
      <c r="H3787" t="s">
        <v>8245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8268</v>
      </c>
      <c r="O3787" s="5">
        <f>((E3787/D3787) *100)</f>
        <v>100.36639999999998</v>
      </c>
      <c r="P3787" s="6">
        <f>IF(L3787 = 0, 0, E3787/L3787)</f>
        <v>169.85083076923075</v>
      </c>
      <c r="Q3787" t="str">
        <f>MID(N3787,1,FIND("/",N3787,1)-1)</f>
        <v>film &amp; video</v>
      </c>
      <c r="R3787" t="str">
        <f>MID(N3787,FIND("/",N3787,1)+1,LEN(N3787))</f>
        <v>documentary</v>
      </c>
      <c r="S3787" s="10">
        <f>(((J3787/60)/60)/24)+DATE(1970,1,1)+(-5/24)</f>
        <v>42459.572511574072</v>
      </c>
      <c r="T3787" s="10">
        <f>(((I3787/60)/60)/24)+DATE(1970,1,1)+(-5/24)</f>
        <v>42489.572511574072</v>
      </c>
    </row>
    <row r="3788" spans="1:20" ht="43.2" hidden="1" x14ac:dyDescent="0.3">
      <c r="A3788">
        <v>704</v>
      </c>
      <c r="B3788" s="3" t="s">
        <v>704</v>
      </c>
      <c r="C3788" s="3" t="s">
        <v>4813</v>
      </c>
      <c r="D3788">
        <v>55000</v>
      </c>
      <c r="E3788">
        <v>481</v>
      </c>
      <c r="F3788" t="s">
        <v>8220</v>
      </c>
      <c r="G3788" t="s">
        <v>8228</v>
      </c>
      <c r="H3788" t="s">
        <v>8250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8272</v>
      </c>
      <c r="O3788" s="5">
        <f>((E3788/D3788) *100)</f>
        <v>0.87454545454545463</v>
      </c>
      <c r="P3788" s="6">
        <f>IF(L3788 = 0, 0, E3788/L3788)</f>
        <v>120.25</v>
      </c>
      <c r="Q3788" t="str">
        <f>MID(N3788,1,FIND("/",N3788,1)-1)</f>
        <v>technology</v>
      </c>
      <c r="R3788" t="str">
        <f>MID(N3788,FIND("/",N3788,1)+1,LEN(N3788))</f>
        <v>wearables</v>
      </c>
      <c r="S3788" s="10">
        <f>(((J3788/60)/60)/24)+DATE(1970,1,1)+(-5/24)</f>
        <v>42725.984583333331</v>
      </c>
      <c r="T3788" s="10">
        <f>(((I3788/60)/60)/24)+DATE(1970,1,1)+(-5/24)</f>
        <v>42785.984583333331</v>
      </c>
    </row>
    <row r="3789" spans="1:20" ht="43.2" hidden="1" x14ac:dyDescent="0.3">
      <c r="A3789">
        <v>960</v>
      </c>
      <c r="B3789" s="3" t="s">
        <v>960</v>
      </c>
      <c r="C3789" s="3" t="s">
        <v>5069</v>
      </c>
      <c r="D3789">
        <v>55650</v>
      </c>
      <c r="E3789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8272</v>
      </c>
      <c r="O3789" s="5">
        <f>((E3789/D3789) *100)</f>
        <v>46.100628930817614</v>
      </c>
      <c r="P3789" s="6">
        <f>IF(L3789 = 0, 0, E3789/L3789)</f>
        <v>136.46276595744681</v>
      </c>
      <c r="Q3789" t="str">
        <f>MID(N3789,1,FIND("/",N3789,1)-1)</f>
        <v>technology</v>
      </c>
      <c r="R3789" t="str">
        <f>MID(N3789,FIND("/",N3789,1)+1,LEN(N3789))</f>
        <v>wearables</v>
      </c>
      <c r="S3789" s="10">
        <f>(((J3789/60)/60)/24)+DATE(1970,1,1)+(-5/24)</f>
        <v>42766.41846064815</v>
      </c>
      <c r="T3789" s="10">
        <f>(((I3789/60)/60)/24)+DATE(1970,1,1)+(-5/24)</f>
        <v>42808.376793981479</v>
      </c>
    </row>
    <row r="3790" spans="1:20" ht="43.2" hidden="1" x14ac:dyDescent="0.3">
      <c r="A3790">
        <v>2156</v>
      </c>
      <c r="B3790" s="3" t="s">
        <v>2156</v>
      </c>
      <c r="C3790" s="3" t="s">
        <v>6265</v>
      </c>
      <c r="D3790">
        <v>56000</v>
      </c>
      <c r="E3790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8281</v>
      </c>
      <c r="O3790" s="5">
        <f>((E3790/D3790) *100)</f>
        <v>2.6660714285714282</v>
      </c>
      <c r="P3790" s="6">
        <f>IF(L3790 = 0, 0, E3790/L3790)</f>
        <v>17.987951807228917</v>
      </c>
      <c r="Q3790" t="str">
        <f>MID(N3790,1,FIND("/",N3790,1)-1)</f>
        <v>games</v>
      </c>
      <c r="R3790" t="str">
        <f>MID(N3790,FIND("/",N3790,1)+1,LEN(N3790))</f>
        <v>video games</v>
      </c>
      <c r="S3790" s="10">
        <f>(((J3790/60)/60)/24)+DATE(1970,1,1)+(-5/24)</f>
        <v>41488.645902777775</v>
      </c>
      <c r="T3790" s="10">
        <f>(((I3790/60)/60)/24)+DATE(1970,1,1)+(-5/24)</f>
        <v>41533.645902777775</v>
      </c>
    </row>
    <row r="3791" spans="1:20" ht="43.2" hidden="1" x14ac:dyDescent="0.3">
      <c r="A3791">
        <v>679</v>
      </c>
      <c r="B3791" s="3" t="s">
        <v>679</v>
      </c>
      <c r="C3791" s="3" t="s">
        <v>4788</v>
      </c>
      <c r="D3791">
        <v>57000</v>
      </c>
      <c r="E3791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8272</v>
      </c>
      <c r="O3791" s="5">
        <f>((E3791/D3791) *100)</f>
        <v>15.485964912280703</v>
      </c>
      <c r="P3791" s="6">
        <f>IF(L3791 = 0, 0, E3791/L3791)</f>
        <v>93.90425531914893</v>
      </c>
      <c r="Q3791" t="str">
        <f>MID(N3791,1,FIND("/",N3791,1)-1)</f>
        <v>technology</v>
      </c>
      <c r="R3791" t="str">
        <f>MID(N3791,FIND("/",N3791,1)+1,LEN(N3791))</f>
        <v>wearables</v>
      </c>
      <c r="S3791" s="10">
        <f>(((J3791/60)/60)/24)+DATE(1970,1,1)+(-5/24)</f>
        <v>42556.487372685187</v>
      </c>
      <c r="T3791" s="10">
        <f>(((I3791/60)/60)/24)+DATE(1970,1,1)+(-5/24)</f>
        <v>42616.487372685187</v>
      </c>
    </row>
    <row r="3792" spans="1:20" ht="43.2" hidden="1" x14ac:dyDescent="0.3">
      <c r="A3792">
        <v>353</v>
      </c>
      <c r="B3792" s="3" t="s">
        <v>353</v>
      </c>
      <c r="C3792" s="3" t="s">
        <v>4462</v>
      </c>
      <c r="D3792">
        <v>58425</v>
      </c>
      <c r="E3792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8268</v>
      </c>
      <c r="O3792" s="5">
        <f>((E3792/D3792) *100)</f>
        <v>108.61819426615318</v>
      </c>
      <c r="P3792" s="6">
        <f>IF(L3792 = 0, 0, E3792/L3792)</f>
        <v>103.52394779771615</v>
      </c>
      <c r="Q3792" t="str">
        <f>MID(N3792,1,FIND("/",N3792,1)-1)</f>
        <v>film &amp; video</v>
      </c>
      <c r="R3792" t="str">
        <f>MID(N3792,FIND("/",N3792,1)+1,LEN(N3792))</f>
        <v>documentary</v>
      </c>
      <c r="S3792" s="10">
        <f>(((J3792/60)/60)/24)+DATE(1970,1,1)+(-5/24)</f>
        <v>42297.583553240744</v>
      </c>
      <c r="T3792" s="10">
        <f>(((I3792/60)/60)/24)+DATE(1970,1,1)+(-5/24)</f>
        <v>42327.625219907401</v>
      </c>
    </row>
    <row r="3793" spans="1:20" ht="28.8" hidden="1" x14ac:dyDescent="0.3">
      <c r="A3793">
        <v>496</v>
      </c>
      <c r="B3793" s="3" t="s">
        <v>496</v>
      </c>
      <c r="C3793" s="3" t="s">
        <v>4605</v>
      </c>
      <c r="D3793">
        <v>60000</v>
      </c>
      <c r="E3793">
        <v>1</v>
      </c>
      <c r="F3793" t="s">
        <v>8220</v>
      </c>
      <c r="G3793" t="s">
        <v>8223</v>
      </c>
      <c r="H3793" t="s">
        <v>8245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8269</v>
      </c>
      <c r="O3793" s="5">
        <f>((E3793/D3793) *100)</f>
        <v>1.6666666666666668E-3</v>
      </c>
      <c r="P3793" s="6">
        <f>IF(L3793 = 0, 0, E3793/L3793)</f>
        <v>1</v>
      </c>
      <c r="Q3793" t="str">
        <f>MID(N3793,1,FIND("/",N3793,1)-1)</f>
        <v>film &amp; video</v>
      </c>
      <c r="R3793" t="str">
        <f>MID(N3793,FIND("/",N3793,1)+1,LEN(N3793))</f>
        <v>animation</v>
      </c>
      <c r="S3793" s="10">
        <f>(((J3793/60)/60)/24)+DATE(1970,1,1)+(-5/24)</f>
        <v>41620.723078703704</v>
      </c>
      <c r="T3793" s="10">
        <f>(((I3793/60)/60)/24)+DATE(1970,1,1)+(-5/24)</f>
        <v>41680.723078703704</v>
      </c>
    </row>
    <row r="3794" spans="1:20" ht="43.2" hidden="1" x14ac:dyDescent="0.3">
      <c r="A3794">
        <v>1104</v>
      </c>
      <c r="B3794" s="3" t="s">
        <v>1104</v>
      </c>
      <c r="C3794" s="3" t="s">
        <v>5213</v>
      </c>
      <c r="D3794">
        <v>60000</v>
      </c>
      <c r="E3794">
        <v>2971</v>
      </c>
      <c r="F3794" t="s">
        <v>8220</v>
      </c>
      <c r="G3794" t="s">
        <v>8224</v>
      </c>
      <c r="H3794" t="s">
        <v>8246</v>
      </c>
      <c r="I3794">
        <v>1402480221</v>
      </c>
      <c r="J3794">
        <v>1399888221</v>
      </c>
      <c r="K3794" t="b">
        <v>0</v>
      </c>
      <c r="L3794">
        <v>37</v>
      </c>
      <c r="M3794" t="b">
        <v>0</v>
      </c>
      <c r="N3794" t="s">
        <v>8281</v>
      </c>
      <c r="O3794" s="5">
        <f>((E3794/D3794) *100)</f>
        <v>4.9516666666666671</v>
      </c>
      <c r="P3794" s="6">
        <f>IF(L3794 = 0, 0, E3794/L3794)</f>
        <v>80.297297297297291</v>
      </c>
      <c r="Q3794" t="str">
        <f>MID(N3794,1,FIND("/",N3794,1)-1)</f>
        <v>games</v>
      </c>
      <c r="R3794" t="str">
        <f>MID(N3794,FIND("/",N3794,1)+1,LEN(N3794))</f>
        <v>video games</v>
      </c>
      <c r="S3794" s="10">
        <f>(((J3794/60)/60)/24)+DATE(1970,1,1)+(-5/24)</f>
        <v>41771.201631944445</v>
      </c>
      <c r="T3794" s="10">
        <f>(((I3794/60)/60)/24)+DATE(1970,1,1)+(-5/24)</f>
        <v>41801.201631944445</v>
      </c>
    </row>
    <row r="3795" spans="1:20" ht="28.8" hidden="1" x14ac:dyDescent="0.3">
      <c r="A3795">
        <v>2710</v>
      </c>
      <c r="B3795" s="3" t="s">
        <v>2709</v>
      </c>
      <c r="C3795" s="3" t="s">
        <v>6819</v>
      </c>
      <c r="D3795">
        <v>60000</v>
      </c>
      <c r="E3795">
        <v>92340.21</v>
      </c>
      <c r="F3795" t="s">
        <v>8218</v>
      </c>
      <c r="G3795" t="s">
        <v>8223</v>
      </c>
      <c r="H3795" t="s">
        <v>8245</v>
      </c>
      <c r="I3795">
        <v>1407549600</v>
      </c>
      <c r="J3795">
        <v>1404797428</v>
      </c>
      <c r="K3795" t="b">
        <v>1</v>
      </c>
      <c r="L3795">
        <v>1088</v>
      </c>
      <c r="M3795" t="b">
        <v>1</v>
      </c>
      <c r="N3795" t="s">
        <v>8302</v>
      </c>
      <c r="O3795" s="5">
        <f>((E3795/D3795) *100)</f>
        <v>153.90035000000003</v>
      </c>
      <c r="P3795" s="6">
        <f>IF(L3795 = 0, 0, E3795/L3795)</f>
        <v>84.871516544117654</v>
      </c>
      <c r="Q3795" t="str">
        <f>MID(N3795,1,FIND("/",N3795,1)-1)</f>
        <v>theater</v>
      </c>
      <c r="R3795" t="str">
        <f>MID(N3795,FIND("/",N3795,1)+1,LEN(N3795))</f>
        <v>spaces</v>
      </c>
      <c r="S3795" s="10">
        <f>(((J3795/60)/60)/24)+DATE(1970,1,1)+(-5/24)</f>
        <v>41828.021157407406</v>
      </c>
      <c r="T3795" s="10">
        <f>(((I3795/60)/60)/24)+DATE(1970,1,1)+(-5/24)</f>
        <v>41859.875</v>
      </c>
    </row>
    <row r="3796" spans="1:20" ht="57.6" hidden="1" x14ac:dyDescent="0.3">
      <c r="A3796">
        <v>3918</v>
      </c>
      <c r="B3796" s="3" t="s">
        <v>3914</v>
      </c>
      <c r="C3796" s="3" t="s">
        <v>8025</v>
      </c>
      <c r="D3796">
        <v>60000</v>
      </c>
      <c r="E3796">
        <v>120</v>
      </c>
      <c r="F3796" t="s">
        <v>8220</v>
      </c>
      <c r="G3796" t="s">
        <v>8224</v>
      </c>
      <c r="H3796" t="s">
        <v>8246</v>
      </c>
      <c r="I3796">
        <v>1407168000</v>
      </c>
      <c r="J3796">
        <v>1406131023</v>
      </c>
      <c r="K3796" t="b">
        <v>0</v>
      </c>
      <c r="L3796">
        <v>3</v>
      </c>
      <c r="M3796" t="b">
        <v>0</v>
      </c>
      <c r="N3796" t="s">
        <v>8270</v>
      </c>
      <c r="O3796" s="5">
        <f>((E3796/D3796) *100)</f>
        <v>0.2</v>
      </c>
      <c r="P3796" s="6">
        <f>IF(L3796 = 0, 0, E3796/L3796)</f>
        <v>40</v>
      </c>
      <c r="Q3796" t="str">
        <f>MID(N3796,1,FIND("/",N3796,1)-1)</f>
        <v>theater</v>
      </c>
      <c r="R3796" t="str">
        <f>MID(N3796,FIND("/",N3796,1)+1,LEN(N3796))</f>
        <v>plays</v>
      </c>
      <c r="S3796" s="10">
        <f>(((J3796/60)/60)/24)+DATE(1970,1,1)+(-5/24)</f>
        <v>41843.456284722219</v>
      </c>
      <c r="T3796" s="10">
        <f>(((I3796/60)/60)/24)+DATE(1970,1,1)+(-5/24)</f>
        <v>41855.458333333328</v>
      </c>
    </row>
    <row r="3797" spans="1:20" ht="43.2" hidden="1" x14ac:dyDescent="0.3">
      <c r="A3797">
        <v>3909</v>
      </c>
      <c r="B3797" s="3" t="s">
        <v>3905</v>
      </c>
      <c r="C3797" s="3" t="s">
        <v>8016</v>
      </c>
      <c r="D3797">
        <v>60000</v>
      </c>
      <c r="E3797">
        <v>135</v>
      </c>
      <c r="F3797" t="s">
        <v>8220</v>
      </c>
      <c r="G3797" t="s">
        <v>8223</v>
      </c>
      <c r="H3797" t="s">
        <v>8245</v>
      </c>
      <c r="I3797">
        <v>1410424642</v>
      </c>
      <c r="J3797">
        <v>1407832642</v>
      </c>
      <c r="K3797" t="b">
        <v>0</v>
      </c>
      <c r="L3797">
        <v>4</v>
      </c>
      <c r="M3797" t="b">
        <v>0</v>
      </c>
      <c r="N3797" t="s">
        <v>8270</v>
      </c>
      <c r="O3797" s="5">
        <f>((E3797/D3797) *100)</f>
        <v>0.22499999999999998</v>
      </c>
      <c r="P3797" s="6">
        <f>IF(L3797 = 0, 0, E3797/L3797)</f>
        <v>33.75</v>
      </c>
      <c r="Q3797" t="str">
        <f>MID(N3797,1,FIND("/",N3797,1)-1)</f>
        <v>theater</v>
      </c>
      <c r="R3797" t="str">
        <f>MID(N3797,FIND("/",N3797,1)+1,LEN(N3797))</f>
        <v>plays</v>
      </c>
      <c r="S3797" s="10">
        <f>(((J3797/60)/60)/24)+DATE(1970,1,1)+(-5/24)</f>
        <v>41863.150949074072</v>
      </c>
      <c r="T3797" s="10">
        <f>(((I3797/60)/60)/24)+DATE(1970,1,1)+(-5/24)</f>
        <v>41893.150949074072</v>
      </c>
    </row>
    <row r="3798" spans="1:20" ht="43.2" hidden="1" x14ac:dyDescent="0.3">
      <c r="A3798">
        <v>1167</v>
      </c>
      <c r="B3798" s="3" t="s">
        <v>1167</v>
      </c>
      <c r="C3798" s="3" t="s">
        <v>5276</v>
      </c>
      <c r="D3798">
        <v>60000</v>
      </c>
      <c r="E3798">
        <v>979</v>
      </c>
      <c r="F3798" t="s">
        <v>8220</v>
      </c>
      <c r="G3798" t="s">
        <v>8223</v>
      </c>
      <c r="H3798" t="s">
        <v>8245</v>
      </c>
      <c r="I3798">
        <v>1410543495</v>
      </c>
      <c r="J3798">
        <v>1407865095</v>
      </c>
      <c r="K3798" t="b">
        <v>0</v>
      </c>
      <c r="L3798">
        <v>16</v>
      </c>
      <c r="M3798" t="b">
        <v>0</v>
      </c>
      <c r="N3798" t="s">
        <v>8283</v>
      </c>
      <c r="O3798" s="5">
        <f>((E3798/D3798) *100)</f>
        <v>1.6316666666666666</v>
      </c>
      <c r="P3798" s="6">
        <f>IF(L3798 = 0, 0, E3798/L3798)</f>
        <v>61.1875</v>
      </c>
      <c r="Q3798" t="str">
        <f>MID(N3798,1,FIND("/",N3798,1)-1)</f>
        <v>food</v>
      </c>
      <c r="R3798" t="str">
        <f>MID(N3798,FIND("/",N3798,1)+1,LEN(N3798))</f>
        <v>food trucks</v>
      </c>
      <c r="S3798" s="10">
        <f>(((J3798/60)/60)/24)+DATE(1970,1,1)+(-5/24)</f>
        <v>41863.526562499996</v>
      </c>
      <c r="T3798" s="10">
        <f>(((I3798/60)/60)/24)+DATE(1970,1,1)+(-5/24)</f>
        <v>41894.526562499996</v>
      </c>
    </row>
    <row r="3799" spans="1:20" ht="57.6" hidden="1" x14ac:dyDescent="0.3">
      <c r="A3799">
        <v>1162</v>
      </c>
      <c r="B3799" s="3" t="s">
        <v>1162</v>
      </c>
      <c r="C3799" s="3" t="s">
        <v>5271</v>
      </c>
      <c r="D3799">
        <v>60000</v>
      </c>
      <c r="E3799">
        <v>35</v>
      </c>
      <c r="F3799" t="s">
        <v>8220</v>
      </c>
      <c r="G3799" t="s">
        <v>8223</v>
      </c>
      <c r="H3799" t="s">
        <v>8245</v>
      </c>
      <c r="I3799">
        <v>1411662264</v>
      </c>
      <c r="J3799">
        <v>1408983864</v>
      </c>
      <c r="K3799" t="b">
        <v>0</v>
      </c>
      <c r="L3799">
        <v>2</v>
      </c>
      <c r="M3799" t="b">
        <v>0</v>
      </c>
      <c r="N3799" t="s">
        <v>8283</v>
      </c>
      <c r="O3799" s="5">
        <f>((E3799/D3799) *100)</f>
        <v>5.8333333333333341E-2</v>
      </c>
      <c r="P3799" s="6">
        <f>IF(L3799 = 0, 0, E3799/L3799)</f>
        <v>17.5</v>
      </c>
      <c r="Q3799" t="str">
        <f>MID(N3799,1,FIND("/",N3799,1)-1)</f>
        <v>food</v>
      </c>
      <c r="R3799" t="str">
        <f>MID(N3799,FIND("/",N3799,1)+1,LEN(N3799))</f>
        <v>food trucks</v>
      </c>
      <c r="S3799" s="10">
        <f>(((J3799/60)/60)/24)+DATE(1970,1,1)+(-5/24)</f>
        <v>41876.475277777776</v>
      </c>
      <c r="T3799" s="10">
        <f>(((I3799/60)/60)/24)+DATE(1970,1,1)+(-5/24)</f>
        <v>41907.475277777776</v>
      </c>
    </row>
    <row r="3800" spans="1:20" ht="57.6" hidden="1" x14ac:dyDescent="0.3">
      <c r="A3800">
        <v>695</v>
      </c>
      <c r="B3800" s="3" t="s">
        <v>695</v>
      </c>
      <c r="C3800" s="3" t="s">
        <v>4804</v>
      </c>
      <c r="D3800">
        <v>60000</v>
      </c>
      <c r="E3800">
        <v>636</v>
      </c>
      <c r="F3800" t="s">
        <v>8220</v>
      </c>
      <c r="G3800" t="s">
        <v>8223</v>
      </c>
      <c r="H3800" t="s">
        <v>8245</v>
      </c>
      <c r="I3800">
        <v>1414758620</v>
      </c>
      <c r="J3800">
        <v>1412166620</v>
      </c>
      <c r="K3800" t="b">
        <v>0</v>
      </c>
      <c r="L3800">
        <v>7</v>
      </c>
      <c r="M3800" t="b">
        <v>0</v>
      </c>
      <c r="N3800" t="s">
        <v>8272</v>
      </c>
      <c r="O3800" s="5">
        <f>((E3800/D3800) *100)</f>
        <v>1.06</v>
      </c>
      <c r="P3800" s="6">
        <f>IF(L3800 = 0, 0, E3800/L3800)</f>
        <v>90.857142857142861</v>
      </c>
      <c r="Q3800" t="str">
        <f>MID(N3800,1,FIND("/",N3800,1)-1)</f>
        <v>technology</v>
      </c>
      <c r="R3800" t="str">
        <f>MID(N3800,FIND("/",N3800,1)+1,LEN(N3800))</f>
        <v>wearables</v>
      </c>
      <c r="S3800" s="10">
        <f>(((J3800/60)/60)/24)+DATE(1970,1,1)+(-5/24)</f>
        <v>41913.312731481477</v>
      </c>
      <c r="T3800" s="10">
        <f>(((I3800/60)/60)/24)+DATE(1970,1,1)+(-5/24)</f>
        <v>41943.312731481477</v>
      </c>
    </row>
    <row r="3801" spans="1:20" ht="57.6" hidden="1" x14ac:dyDescent="0.3">
      <c r="A3801">
        <v>2696</v>
      </c>
      <c r="B3801" s="3" t="s">
        <v>2695</v>
      </c>
      <c r="C3801" s="3" t="s">
        <v>6805</v>
      </c>
      <c r="D3801">
        <v>60000</v>
      </c>
      <c r="E3801">
        <v>3390</v>
      </c>
      <c r="F3801" t="s">
        <v>8220</v>
      </c>
      <c r="G3801" t="s">
        <v>8223</v>
      </c>
      <c r="H3801" t="s">
        <v>8245</v>
      </c>
      <c r="I3801">
        <v>1419538560</v>
      </c>
      <c r="J3801">
        <v>1416600960</v>
      </c>
      <c r="K3801" t="b">
        <v>0</v>
      </c>
      <c r="L3801">
        <v>38</v>
      </c>
      <c r="M3801" t="b">
        <v>0</v>
      </c>
      <c r="N3801" t="s">
        <v>8283</v>
      </c>
      <c r="O3801" s="5">
        <f>((E3801/D3801) *100)</f>
        <v>5.65</v>
      </c>
      <c r="P3801" s="6">
        <f>IF(L3801 = 0, 0, E3801/L3801)</f>
        <v>89.21052631578948</v>
      </c>
      <c r="Q3801" t="str">
        <f>MID(N3801,1,FIND("/",N3801,1)-1)</f>
        <v>food</v>
      </c>
      <c r="R3801" t="str">
        <f>MID(N3801,FIND("/",N3801,1)+1,LEN(N3801))</f>
        <v>food trucks</v>
      </c>
      <c r="S3801" s="10">
        <f>(((J3801/60)/60)/24)+DATE(1970,1,1)+(-5/24)</f>
        <v>41964.636111111111</v>
      </c>
      <c r="T3801" s="10">
        <f>(((I3801/60)/60)/24)+DATE(1970,1,1)+(-5/24)</f>
        <v>41998.636111111111</v>
      </c>
    </row>
    <row r="3802" spans="1:20" ht="43.2" hidden="1" x14ac:dyDescent="0.3">
      <c r="A3802">
        <v>2423</v>
      </c>
      <c r="B3802" s="3" t="s">
        <v>2423</v>
      </c>
      <c r="C3802" s="3" t="s">
        <v>6532</v>
      </c>
      <c r="D3802">
        <v>60000</v>
      </c>
      <c r="E3802">
        <v>8</v>
      </c>
      <c r="F3802" t="s">
        <v>8220</v>
      </c>
      <c r="G3802" t="s">
        <v>8223</v>
      </c>
      <c r="H3802" t="s">
        <v>8245</v>
      </c>
      <c r="I3802">
        <v>1420044890</v>
      </c>
      <c r="J3802">
        <v>1417452890</v>
      </c>
      <c r="K3802" t="b">
        <v>0</v>
      </c>
      <c r="L3802">
        <v>1</v>
      </c>
      <c r="M3802" t="b">
        <v>0</v>
      </c>
      <c r="N3802" t="s">
        <v>8283</v>
      </c>
      <c r="O3802" s="5">
        <f>((E3802/D3802) *100)</f>
        <v>1.3333333333333334E-2</v>
      </c>
      <c r="P3802" s="6">
        <f>IF(L3802 = 0, 0, E3802/L3802)</f>
        <v>8</v>
      </c>
      <c r="Q3802" t="str">
        <f>MID(N3802,1,FIND("/",N3802,1)-1)</f>
        <v>food</v>
      </c>
      <c r="R3802" t="str">
        <f>MID(N3802,FIND("/",N3802,1)+1,LEN(N3802))</f>
        <v>food trucks</v>
      </c>
      <c r="S3802" s="10">
        <f>(((J3802/60)/60)/24)+DATE(1970,1,1)+(-5/24)</f>
        <v>41974.496412037035</v>
      </c>
      <c r="T3802" s="10">
        <f>(((I3802/60)/60)/24)+DATE(1970,1,1)+(-5/24)</f>
        <v>42004.496412037035</v>
      </c>
    </row>
    <row r="3803" spans="1:20" ht="43.2" hidden="1" x14ac:dyDescent="0.3">
      <c r="A3803">
        <v>3078</v>
      </c>
      <c r="B3803" s="3" t="s">
        <v>3077</v>
      </c>
      <c r="C3803" s="3" t="s">
        <v>7187</v>
      </c>
      <c r="D3803">
        <v>60000</v>
      </c>
      <c r="E3803">
        <v>71</v>
      </c>
      <c r="F3803" t="s">
        <v>8220</v>
      </c>
      <c r="G3803" t="s">
        <v>8223</v>
      </c>
      <c r="H3803" t="s">
        <v>8245</v>
      </c>
      <c r="I3803">
        <v>1424920795</v>
      </c>
      <c r="J3803">
        <v>1422328795</v>
      </c>
      <c r="K3803" t="b">
        <v>0</v>
      </c>
      <c r="L3803">
        <v>3</v>
      </c>
      <c r="M3803" t="b">
        <v>0</v>
      </c>
      <c r="N3803" t="s">
        <v>8302</v>
      </c>
      <c r="O3803" s="5">
        <f>((E3803/D3803) *100)</f>
        <v>0.11833333333333333</v>
      </c>
      <c r="P3803" s="6">
        <f>IF(L3803 = 0, 0, E3803/L3803)</f>
        <v>23.666666666666668</v>
      </c>
      <c r="Q3803" t="str">
        <f>MID(N3803,1,FIND("/",N3803,1)-1)</f>
        <v>theater</v>
      </c>
      <c r="R3803" t="str">
        <f>MID(N3803,FIND("/",N3803,1)+1,LEN(N3803))</f>
        <v>spaces</v>
      </c>
      <c r="S3803" s="10">
        <f>(((J3803/60)/60)/24)+DATE(1970,1,1)+(-5/24)</f>
        <v>42030.930497685178</v>
      </c>
      <c r="T3803" s="10">
        <f>(((I3803/60)/60)/24)+DATE(1970,1,1)+(-5/24)</f>
        <v>42060.930497685178</v>
      </c>
    </row>
    <row r="3804" spans="1:20" ht="43.2" hidden="1" x14ac:dyDescent="0.3">
      <c r="A3804">
        <v>1956</v>
      </c>
      <c r="B3804" s="3" t="s">
        <v>1956</v>
      </c>
      <c r="C3804" s="3" t="s">
        <v>6065</v>
      </c>
      <c r="D3804">
        <v>60000</v>
      </c>
      <c r="E3804">
        <v>176420</v>
      </c>
      <c r="F3804" t="s">
        <v>8218</v>
      </c>
      <c r="G3804" t="s">
        <v>8223</v>
      </c>
      <c r="H3804" t="s">
        <v>8245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8294</v>
      </c>
      <c r="O3804" s="5">
        <f>((E3804/D3804) *100)</f>
        <v>294.0333333333333</v>
      </c>
      <c r="P3804" s="6">
        <f>IF(L3804 = 0, 0, E3804/L3804)</f>
        <v>483.34246575342468</v>
      </c>
      <c r="Q3804" t="str">
        <f>MID(N3804,1,FIND("/",N3804,1)-1)</f>
        <v>technology</v>
      </c>
      <c r="R3804" t="str">
        <f>MID(N3804,FIND("/",N3804,1)+1,LEN(N3804))</f>
        <v>hardware</v>
      </c>
      <c r="S3804" s="10">
        <f>(((J3804/60)/60)/24)+DATE(1970,1,1)+(-5/24)</f>
        <v>42067.71533564815</v>
      </c>
      <c r="T3804" s="10">
        <f>(((I3804/60)/60)/24)+DATE(1970,1,1)+(-5/24)</f>
        <v>42112.673668981479</v>
      </c>
    </row>
    <row r="3805" spans="1:20" ht="43.2" hidden="1" x14ac:dyDescent="0.3">
      <c r="A3805">
        <v>445</v>
      </c>
      <c r="B3805" s="3" t="s">
        <v>445</v>
      </c>
      <c r="C3805" s="3" t="s">
        <v>4554</v>
      </c>
      <c r="D3805">
        <v>60000</v>
      </c>
      <c r="E3805">
        <v>2</v>
      </c>
      <c r="F3805" t="s">
        <v>8220</v>
      </c>
      <c r="G3805" t="s">
        <v>8223</v>
      </c>
      <c r="H3805" t="s">
        <v>8245</v>
      </c>
      <c r="I3805">
        <v>1432195375</v>
      </c>
      <c r="J3805">
        <v>1430899375</v>
      </c>
      <c r="K3805" t="b">
        <v>0</v>
      </c>
      <c r="L3805">
        <v>2</v>
      </c>
      <c r="M3805" t="b">
        <v>0</v>
      </c>
      <c r="N3805" t="s">
        <v>8269</v>
      </c>
      <c r="O3805" s="5">
        <f>((E3805/D3805) *100)</f>
        <v>3.3333333333333335E-3</v>
      </c>
      <c r="P3805" s="6">
        <f>IF(L3805 = 0, 0, E3805/L3805)</f>
        <v>1</v>
      </c>
      <c r="Q3805" t="str">
        <f>MID(N3805,1,FIND("/",N3805,1)-1)</f>
        <v>film &amp; video</v>
      </c>
      <c r="R3805" t="str">
        <f>MID(N3805,FIND("/",N3805,1)+1,LEN(N3805))</f>
        <v>animation</v>
      </c>
      <c r="S3805" s="10">
        <f>(((J3805/60)/60)/24)+DATE(1970,1,1)+(-5/24)</f>
        <v>42130.127025462956</v>
      </c>
      <c r="T3805" s="10">
        <f>(((I3805/60)/60)/24)+DATE(1970,1,1)+(-5/24)</f>
        <v>42145.127025462956</v>
      </c>
    </row>
    <row r="3806" spans="1:20" ht="57.6" hidden="1" x14ac:dyDescent="0.3">
      <c r="A3806">
        <v>575</v>
      </c>
      <c r="B3806" s="3" t="s">
        <v>575</v>
      </c>
      <c r="C3806" s="3" t="s">
        <v>4684</v>
      </c>
      <c r="D3806">
        <v>60000</v>
      </c>
      <c r="E3806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8271</v>
      </c>
      <c r="O3806" s="5">
        <f>((E3806/D3806) *100)</f>
        <v>0.43166666666666664</v>
      </c>
      <c r="P3806" s="6">
        <f>IF(L3806 = 0, 0, E3806/L3806)</f>
        <v>64.75</v>
      </c>
      <c r="Q3806" t="str">
        <f>MID(N3806,1,FIND("/",N3806,1)-1)</f>
        <v>technology</v>
      </c>
      <c r="R3806" t="str">
        <f>MID(N3806,FIND("/",N3806,1)+1,LEN(N3806))</f>
        <v>web</v>
      </c>
      <c r="S3806" s="10">
        <f>(((J3806/60)/60)/24)+DATE(1970,1,1)+(-5/24)</f>
        <v>42138.484293981477</v>
      </c>
      <c r="T3806" s="10">
        <f>(((I3806/60)/60)/24)+DATE(1970,1,1)+(-5/24)</f>
        <v>42168.484293981477</v>
      </c>
    </row>
    <row r="3807" spans="1:20" ht="43.2" hidden="1" x14ac:dyDescent="0.3">
      <c r="A3807">
        <v>2125</v>
      </c>
      <c r="B3807" s="3" t="s">
        <v>2125</v>
      </c>
      <c r="C3807" s="3" t="s">
        <v>6234</v>
      </c>
      <c r="D3807">
        <v>60000</v>
      </c>
      <c r="E3807">
        <v>852</v>
      </c>
      <c r="F3807" t="s">
        <v>8220</v>
      </c>
      <c r="G3807" t="s">
        <v>8223</v>
      </c>
      <c r="H3807" t="s">
        <v>8245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8281</v>
      </c>
      <c r="O3807" s="5">
        <f>((E3807/D3807) *100)</f>
        <v>1.4200000000000002</v>
      </c>
      <c r="P3807" s="6">
        <f>IF(L3807 = 0, 0, E3807/L3807)</f>
        <v>31.555555555555557</v>
      </c>
      <c r="Q3807" t="str">
        <f>MID(N3807,1,FIND("/",N3807,1)-1)</f>
        <v>games</v>
      </c>
      <c r="R3807" t="str">
        <f>MID(N3807,FIND("/",N3807,1)+1,LEN(N3807))</f>
        <v>video games</v>
      </c>
      <c r="S3807" s="10">
        <f>(((J3807/60)/60)/24)+DATE(1970,1,1)+(-5/24)</f>
        <v>42190.815196759257</v>
      </c>
      <c r="T3807" s="10">
        <f>(((I3807/60)/60)/24)+DATE(1970,1,1)+(-5/24)</f>
        <v>42220.815196759257</v>
      </c>
    </row>
    <row r="3808" spans="1:20" hidden="1" x14ac:dyDescent="0.3">
      <c r="A3808">
        <v>1590</v>
      </c>
      <c r="B3808" s="3" t="s">
        <v>1590</v>
      </c>
      <c r="C3808" s="3" t="s">
        <v>5699</v>
      </c>
      <c r="D3808">
        <v>60000</v>
      </c>
      <c r="E3808">
        <v>1020</v>
      </c>
      <c r="F3808" t="s">
        <v>8220</v>
      </c>
      <c r="G3808" t="s">
        <v>8236</v>
      </c>
      <c r="H3808" t="s">
        <v>8248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8290</v>
      </c>
      <c r="O3808" s="5">
        <f>((E3808/D3808) *100)</f>
        <v>1.7000000000000002</v>
      </c>
      <c r="P3808" s="6">
        <f>IF(L3808 = 0, 0, E3808/L3808)</f>
        <v>510</v>
      </c>
      <c r="Q3808" t="str">
        <f>MID(N3808,1,FIND("/",N3808,1)-1)</f>
        <v>photography</v>
      </c>
      <c r="R3808" t="str">
        <f>MID(N3808,FIND("/",N3808,1)+1,LEN(N3808))</f>
        <v>places</v>
      </c>
      <c r="S3808" s="10">
        <f>(((J3808/60)/60)/24)+DATE(1970,1,1)+(-5/24)</f>
        <v>42240.648888888885</v>
      </c>
      <c r="T3808" s="10">
        <f>(((I3808/60)/60)/24)+DATE(1970,1,1)+(-5/24)</f>
        <v>42270.648888888885</v>
      </c>
    </row>
    <row r="3809" spans="1:20" ht="43.2" hidden="1" x14ac:dyDescent="0.3">
      <c r="A3809">
        <v>613</v>
      </c>
      <c r="B3809" s="3" t="s">
        <v>613</v>
      </c>
      <c r="C3809" s="3" t="s">
        <v>4722</v>
      </c>
      <c r="D3809">
        <v>60000</v>
      </c>
      <c r="E3809">
        <v>12818</v>
      </c>
      <c r="F3809" t="s">
        <v>8219</v>
      </c>
      <c r="G3809" t="s">
        <v>8223</v>
      </c>
      <c r="H3809" t="s">
        <v>8245</v>
      </c>
      <c r="I3809">
        <v>1443675540</v>
      </c>
      <c r="J3809">
        <v>1441022120</v>
      </c>
      <c r="K3809" t="b">
        <v>0</v>
      </c>
      <c r="L3809">
        <v>121</v>
      </c>
      <c r="M3809" t="b">
        <v>0</v>
      </c>
      <c r="N3809" t="s">
        <v>8271</v>
      </c>
      <c r="O3809" s="5">
        <f>((E3809/D3809) *100)</f>
        <v>21.363333333333333</v>
      </c>
      <c r="P3809" s="6">
        <f>IF(L3809 = 0, 0, E3809/L3809)</f>
        <v>105.93388429752066</v>
      </c>
      <c r="Q3809" t="str">
        <f>MID(N3809,1,FIND("/",N3809,1)-1)</f>
        <v>technology</v>
      </c>
      <c r="R3809" t="str">
        <f>MID(N3809,FIND("/",N3809,1)+1,LEN(N3809))</f>
        <v>web</v>
      </c>
      <c r="S3809" s="10">
        <f>(((J3809/60)/60)/24)+DATE(1970,1,1)+(-5/24)</f>
        <v>42247.288425925923</v>
      </c>
      <c r="T3809" s="10">
        <f>(((I3809/60)/60)/24)+DATE(1970,1,1)+(-5/24)</f>
        <v>42277.999305555553</v>
      </c>
    </row>
    <row r="3810" spans="1:20" ht="43.2" hidden="1" x14ac:dyDescent="0.3">
      <c r="A3810">
        <v>546</v>
      </c>
      <c r="B3810" s="3" t="s">
        <v>546</v>
      </c>
      <c r="C3810" s="3" t="s">
        <v>4655</v>
      </c>
      <c r="D3810">
        <v>60000</v>
      </c>
      <c r="E3810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8271</v>
      </c>
      <c r="O3810" s="5">
        <f>((E3810/D3810) *100)</f>
        <v>8.666666666666667E-2</v>
      </c>
      <c r="P3810" s="6">
        <f>IF(L3810 = 0, 0, E3810/L3810)</f>
        <v>26</v>
      </c>
      <c r="Q3810" t="str">
        <f>MID(N3810,1,FIND("/",N3810,1)-1)</f>
        <v>technology</v>
      </c>
      <c r="R3810" t="str">
        <f>MID(N3810,FIND("/",N3810,1)+1,LEN(N3810))</f>
        <v>web</v>
      </c>
      <c r="S3810" s="10">
        <f>(((J3810/60)/60)/24)+DATE(1970,1,1)+(-5/24)</f>
        <v>42249.459664351853</v>
      </c>
      <c r="T3810" s="10">
        <f>(((I3810/60)/60)/24)+DATE(1970,1,1)+(-5/24)</f>
        <v>42294.459664351853</v>
      </c>
    </row>
    <row r="3811" spans="1:20" ht="43.2" hidden="1" x14ac:dyDescent="0.3">
      <c r="A3811">
        <v>1179</v>
      </c>
      <c r="B3811" s="3" t="s">
        <v>1179</v>
      </c>
      <c r="C3811" s="3" t="s">
        <v>5288</v>
      </c>
      <c r="D3811">
        <v>60000</v>
      </c>
      <c r="E3811">
        <v>3200</v>
      </c>
      <c r="F3811" t="s">
        <v>8220</v>
      </c>
      <c r="G3811" t="s">
        <v>8228</v>
      </c>
      <c r="H3811" t="s">
        <v>8250</v>
      </c>
      <c r="I3811">
        <v>1446052627</v>
      </c>
      <c r="J3811">
        <v>1443460627</v>
      </c>
      <c r="K3811" t="b">
        <v>0</v>
      </c>
      <c r="L3811">
        <v>5</v>
      </c>
      <c r="M3811" t="b">
        <v>0</v>
      </c>
      <c r="N3811" t="s">
        <v>8283</v>
      </c>
      <c r="O3811" s="5">
        <f>((E3811/D3811) *100)</f>
        <v>5.3333333333333339</v>
      </c>
      <c r="P3811" s="6">
        <f>IF(L3811 = 0, 0, E3811/L3811)</f>
        <v>640</v>
      </c>
      <c r="Q3811" t="str">
        <f>MID(N3811,1,FIND("/",N3811,1)-1)</f>
        <v>food</v>
      </c>
      <c r="R3811" t="str">
        <f>MID(N3811,FIND("/",N3811,1)+1,LEN(N3811))</f>
        <v>food trucks</v>
      </c>
      <c r="S3811" s="10">
        <f>(((J3811/60)/60)/24)+DATE(1970,1,1)+(-5/24)</f>
        <v>42275.511886574073</v>
      </c>
      <c r="T3811" s="10">
        <f>(((I3811/60)/60)/24)+DATE(1970,1,1)+(-5/24)</f>
        <v>42305.511886574073</v>
      </c>
    </row>
    <row r="3812" spans="1:20" ht="43.2" hidden="1" x14ac:dyDescent="0.3">
      <c r="A3812">
        <v>998</v>
      </c>
      <c r="B3812" s="3" t="s">
        <v>998</v>
      </c>
      <c r="C3812" s="3" t="s">
        <v>5107</v>
      </c>
      <c r="D3812">
        <v>60000</v>
      </c>
      <c r="E3812">
        <v>35135</v>
      </c>
      <c r="F3812" t="s">
        <v>8220</v>
      </c>
      <c r="G3812" t="s">
        <v>8228</v>
      </c>
      <c r="H3812" t="s">
        <v>8250</v>
      </c>
      <c r="I3812">
        <v>1447909401</v>
      </c>
      <c r="J3812">
        <v>1444017801</v>
      </c>
      <c r="K3812" t="b">
        <v>0</v>
      </c>
      <c r="L3812">
        <v>229</v>
      </c>
      <c r="M3812" t="b">
        <v>0</v>
      </c>
      <c r="N3812" t="s">
        <v>8272</v>
      </c>
      <c r="O3812" s="5">
        <f>((E3812/D3812) *100)</f>
        <v>58.558333333333337</v>
      </c>
      <c r="P3812" s="6">
        <f>IF(L3812 = 0, 0, E3812/L3812)</f>
        <v>153.42794759825327</v>
      </c>
      <c r="Q3812" t="str">
        <f>MID(N3812,1,FIND("/",N3812,1)-1)</f>
        <v>technology</v>
      </c>
      <c r="R3812" t="str">
        <f>MID(N3812,FIND("/",N3812,1)+1,LEN(N3812))</f>
        <v>wearables</v>
      </c>
      <c r="S3812" s="10">
        <f>(((J3812/60)/60)/24)+DATE(1970,1,1)+(-5/24)</f>
        <v>42281.960659722223</v>
      </c>
      <c r="T3812" s="10">
        <f>(((I3812/60)/60)/24)+DATE(1970,1,1)+(-5/24)</f>
        <v>42327.002326388887</v>
      </c>
    </row>
    <row r="3813" spans="1:20" ht="43.2" hidden="1" x14ac:dyDescent="0.3">
      <c r="A3813">
        <v>2415</v>
      </c>
      <c r="B3813" s="3" t="s">
        <v>2415</v>
      </c>
      <c r="C3813" s="3" t="s">
        <v>6524</v>
      </c>
      <c r="D3813">
        <v>60000</v>
      </c>
      <c r="E3813">
        <v>335</v>
      </c>
      <c r="F3813" t="s">
        <v>8220</v>
      </c>
      <c r="G3813" t="s">
        <v>8223</v>
      </c>
      <c r="H3813" t="s">
        <v>8245</v>
      </c>
      <c r="I3813">
        <v>1468615346</v>
      </c>
      <c r="J3813">
        <v>1466023346</v>
      </c>
      <c r="K3813" t="b">
        <v>0</v>
      </c>
      <c r="L3813">
        <v>6</v>
      </c>
      <c r="M3813" t="b">
        <v>0</v>
      </c>
      <c r="N3813" t="s">
        <v>8283</v>
      </c>
      <c r="O3813" s="5">
        <f>((E3813/D3813) *100)</f>
        <v>0.55833333333333335</v>
      </c>
      <c r="P3813" s="6">
        <f>IF(L3813 = 0, 0, E3813/L3813)</f>
        <v>55.833333333333336</v>
      </c>
      <c r="Q3813" t="str">
        <f>MID(N3813,1,FIND("/",N3813,1)-1)</f>
        <v>food</v>
      </c>
      <c r="R3813" t="str">
        <f>MID(N3813,FIND("/",N3813,1)+1,LEN(N3813))</f>
        <v>food trucks</v>
      </c>
      <c r="S3813" s="10">
        <f>(((J3813/60)/60)/24)+DATE(1970,1,1)+(-5/24)</f>
        <v>42536.654467592591</v>
      </c>
      <c r="T3813" s="10">
        <f>(((I3813/60)/60)/24)+DATE(1970,1,1)+(-5/24)</f>
        <v>42566.654467592591</v>
      </c>
    </row>
    <row r="3814" spans="1:20" ht="43.2" hidden="1" x14ac:dyDescent="0.3">
      <c r="A3814">
        <v>2346</v>
      </c>
      <c r="B3814" s="3" t="s">
        <v>2346</v>
      </c>
      <c r="C3814" s="3" t="s">
        <v>6455</v>
      </c>
      <c r="D3814">
        <v>60000</v>
      </c>
      <c r="E3814">
        <v>39</v>
      </c>
      <c r="F3814" t="s">
        <v>8219</v>
      </c>
      <c r="G3814" t="s">
        <v>8223</v>
      </c>
      <c r="H3814" t="s">
        <v>8245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8271</v>
      </c>
      <c r="O3814" s="5">
        <f>((E3814/D3814) *100)</f>
        <v>6.5000000000000002E-2</v>
      </c>
      <c r="P3814" s="6">
        <f>IF(L3814 = 0, 0, E3814/L3814)</f>
        <v>13</v>
      </c>
      <c r="Q3814" t="str">
        <f>MID(N3814,1,FIND("/",N3814,1)-1)</f>
        <v>technology</v>
      </c>
      <c r="R3814" t="str">
        <f>MID(N3814,FIND("/",N3814,1)+1,LEN(N3814))</f>
        <v>web</v>
      </c>
      <c r="S3814" s="10">
        <f>(((J3814/60)/60)/24)+DATE(1970,1,1)+(-5/24)</f>
        <v>42615.590636574074</v>
      </c>
      <c r="T3814" s="10">
        <f>(((I3814/60)/60)/24)+DATE(1970,1,1)+(-5/24)</f>
        <v>42660.590636574074</v>
      </c>
    </row>
    <row r="3815" spans="1:20" ht="57.6" hidden="1" x14ac:dyDescent="0.3">
      <c r="A3815">
        <v>2650</v>
      </c>
      <c r="B3815" s="3" t="s">
        <v>2649</v>
      </c>
      <c r="C3815" s="3" t="s">
        <v>6759</v>
      </c>
      <c r="D3815">
        <v>60000</v>
      </c>
      <c r="E3815">
        <v>358</v>
      </c>
      <c r="F3815" t="s">
        <v>8219</v>
      </c>
      <c r="G3815" t="s">
        <v>8223</v>
      </c>
      <c r="H3815" t="s">
        <v>8245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8300</v>
      </c>
      <c r="O3815" s="5">
        <f>((E3815/D3815) *100)</f>
        <v>0.59666666666666668</v>
      </c>
      <c r="P3815" s="6">
        <f>IF(L3815 = 0, 0, E3815/L3815)</f>
        <v>71.599999999999994</v>
      </c>
      <c r="Q3815" t="str">
        <f>MID(N3815,1,FIND("/",N3815,1)-1)</f>
        <v>technology</v>
      </c>
      <c r="R3815" t="str">
        <f>MID(N3815,FIND("/",N3815,1)+1,LEN(N3815))</f>
        <v>space exploration</v>
      </c>
      <c r="S3815" s="10">
        <f>(((J3815/60)/60)/24)+DATE(1970,1,1)+(-5/24)</f>
        <v>42695.416006944441</v>
      </c>
      <c r="T3815" s="10">
        <f>(((I3815/60)/60)/24)+DATE(1970,1,1)+(-5/24)</f>
        <v>42725.416006944441</v>
      </c>
    </row>
    <row r="3816" spans="1:20" ht="43.2" hidden="1" x14ac:dyDescent="0.3">
      <c r="A3816">
        <v>455</v>
      </c>
      <c r="B3816" s="3" t="s">
        <v>455</v>
      </c>
      <c r="C3816" s="3" t="s">
        <v>4564</v>
      </c>
      <c r="D3816">
        <v>65000</v>
      </c>
      <c r="E3816">
        <v>45</v>
      </c>
      <c r="F3816" t="s">
        <v>8220</v>
      </c>
      <c r="G3816" t="s">
        <v>8223</v>
      </c>
      <c r="H3816" t="s">
        <v>8245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8269</v>
      </c>
      <c r="O3816" s="5">
        <f>((E3816/D3816) *100)</f>
        <v>6.9230769230769221E-2</v>
      </c>
      <c r="P3816" s="6">
        <f>IF(L3816 = 0, 0, E3816/L3816)</f>
        <v>22.5</v>
      </c>
      <c r="Q3816" t="str">
        <f>MID(N3816,1,FIND("/",N3816,1)-1)</f>
        <v>film &amp; video</v>
      </c>
      <c r="R3816" t="str">
        <f>MID(N3816,FIND("/",N3816,1)+1,LEN(N3816))</f>
        <v>animation</v>
      </c>
      <c r="S3816" s="10">
        <f>(((J3816/60)/60)/24)+DATE(1970,1,1)+(-5/24)</f>
        <v>40970.794236111105</v>
      </c>
      <c r="T3816" s="10">
        <f>(((I3816/60)/60)/24)+DATE(1970,1,1)+(-5/24)</f>
        <v>41015.813194444439</v>
      </c>
    </row>
    <row r="3817" spans="1:20" ht="43.2" hidden="1" x14ac:dyDescent="0.3">
      <c r="A3817">
        <v>3088</v>
      </c>
      <c r="B3817" s="3" t="s">
        <v>3087</v>
      </c>
      <c r="C3817" s="3" t="s">
        <v>7197</v>
      </c>
      <c r="D3817">
        <v>65000</v>
      </c>
      <c r="E3817">
        <v>126</v>
      </c>
      <c r="F3817" t="s">
        <v>8220</v>
      </c>
      <c r="G3817" t="s">
        <v>8223</v>
      </c>
      <c r="H3817" t="s">
        <v>8245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8302</v>
      </c>
      <c r="O3817" s="5">
        <f>((E3817/D3817) *100)</f>
        <v>0.19384615384615383</v>
      </c>
      <c r="P3817" s="6">
        <f>IF(L3817 = 0, 0, E3817/L3817)</f>
        <v>42</v>
      </c>
      <c r="Q3817" t="str">
        <f>MID(N3817,1,FIND("/",N3817,1)-1)</f>
        <v>theater</v>
      </c>
      <c r="R3817" t="str">
        <f>MID(N3817,FIND("/",N3817,1)+1,LEN(N3817))</f>
        <v>spaces</v>
      </c>
      <c r="S3817" s="10">
        <f>(((J3817/60)/60)/24)+DATE(1970,1,1)+(-5/24)</f>
        <v>41981.363969907405</v>
      </c>
      <c r="T3817" s="10">
        <f>(((I3817/60)/60)/24)+DATE(1970,1,1)+(-5/24)</f>
        <v>42012.361805555549</v>
      </c>
    </row>
    <row r="3818" spans="1:20" ht="28.8" hidden="1" x14ac:dyDescent="0.3">
      <c r="A3818">
        <v>2691</v>
      </c>
      <c r="B3818" s="3" t="s">
        <v>2690</v>
      </c>
      <c r="C3818" s="3" t="s">
        <v>6800</v>
      </c>
      <c r="D3818">
        <v>65000</v>
      </c>
      <c r="E3818">
        <v>35</v>
      </c>
      <c r="F3818" t="s">
        <v>8220</v>
      </c>
      <c r="G3818" t="s">
        <v>8228</v>
      </c>
      <c r="H3818" t="s">
        <v>8250</v>
      </c>
      <c r="I3818">
        <v>1431278557</v>
      </c>
      <c r="J3818">
        <v>1427390557</v>
      </c>
      <c r="K3818" t="b">
        <v>0</v>
      </c>
      <c r="L3818">
        <v>2</v>
      </c>
      <c r="M3818" t="b">
        <v>0</v>
      </c>
      <c r="N3818" t="s">
        <v>8283</v>
      </c>
      <c r="O3818" s="5">
        <f>((E3818/D3818) *100)</f>
        <v>5.3846153846153842E-2</v>
      </c>
      <c r="P3818" s="6">
        <f>IF(L3818 = 0, 0, E3818/L3818)</f>
        <v>17.5</v>
      </c>
      <c r="Q3818" t="str">
        <f>MID(N3818,1,FIND("/",N3818,1)-1)</f>
        <v>food</v>
      </c>
      <c r="R3818" t="str">
        <f>MID(N3818,FIND("/",N3818,1)+1,LEN(N3818))</f>
        <v>food trucks</v>
      </c>
      <c r="S3818" s="10">
        <f>(((J3818/60)/60)/24)+DATE(1970,1,1)+(-5/24)</f>
        <v>42089.515706018516</v>
      </c>
      <c r="T3818" s="10">
        <f>(((I3818/60)/60)/24)+DATE(1970,1,1)+(-5/24)</f>
        <v>42134.515706018516</v>
      </c>
    </row>
    <row r="3819" spans="1:20" ht="43.2" hidden="1" x14ac:dyDescent="0.3">
      <c r="A3819">
        <v>277</v>
      </c>
      <c r="B3819" s="3" t="s">
        <v>277</v>
      </c>
      <c r="C3819" s="3" t="s">
        <v>4386</v>
      </c>
      <c r="D3819">
        <v>65000</v>
      </c>
      <c r="E3819">
        <v>71748</v>
      </c>
      <c r="F3819" t="s">
        <v>8218</v>
      </c>
      <c r="G3819" t="s">
        <v>8223</v>
      </c>
      <c r="H3819" t="s">
        <v>8245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8268</v>
      </c>
      <c r="O3819" s="5">
        <f>((E3819/D3819) *100)</f>
        <v>110.38153846153847</v>
      </c>
      <c r="P3819" s="6">
        <f>IF(L3819 = 0, 0, E3819/L3819)</f>
        <v>75.444794952681391</v>
      </c>
      <c r="Q3819" t="str">
        <f>MID(N3819,1,FIND("/",N3819,1)-1)</f>
        <v>film &amp; video</v>
      </c>
      <c r="R3819" t="str">
        <f>MID(N3819,FIND("/",N3819,1)+1,LEN(N3819))</f>
        <v>documentary</v>
      </c>
      <c r="S3819" s="10">
        <f>(((J3819/60)/60)/24)+DATE(1970,1,1)+(-5/24)</f>
        <v>42117.68309027778</v>
      </c>
      <c r="T3819" s="10">
        <f>(((I3819/60)/60)/24)+DATE(1970,1,1)+(-5/24)</f>
        <v>42147.68309027778</v>
      </c>
    </row>
    <row r="3820" spans="1:20" ht="43.2" hidden="1" x14ac:dyDescent="0.3">
      <c r="A3820">
        <v>2385</v>
      </c>
      <c r="B3820" s="3" t="s">
        <v>2385</v>
      </c>
      <c r="C3820" s="3" t="s">
        <v>6494</v>
      </c>
      <c r="D3820">
        <v>65000</v>
      </c>
      <c r="E3820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8271</v>
      </c>
      <c r="O3820" s="5">
        <f>((E3820/D3820) *100)</f>
        <v>1.2123076923076923</v>
      </c>
      <c r="P3820" s="6">
        <f>IF(L3820 = 0, 0, E3820/L3820)</f>
        <v>112.57142857142857</v>
      </c>
      <c r="Q3820" t="str">
        <f>MID(N3820,1,FIND("/",N3820,1)-1)</f>
        <v>technology</v>
      </c>
      <c r="R3820" t="str">
        <f>MID(N3820,FIND("/",N3820,1)+1,LEN(N3820))</f>
        <v>web</v>
      </c>
      <c r="S3820" s="10">
        <f>(((J3820/60)/60)/24)+DATE(1970,1,1)+(-5/24)</f>
        <v>42191.493425925924</v>
      </c>
      <c r="T3820" s="10">
        <f>(((I3820/60)/60)/24)+DATE(1970,1,1)+(-5/24)</f>
        <v>42221.493425925924</v>
      </c>
    </row>
    <row r="3821" spans="1:20" ht="43.2" hidden="1" x14ac:dyDescent="0.3">
      <c r="A3821">
        <v>2018</v>
      </c>
      <c r="B3821" s="3" t="s">
        <v>2018</v>
      </c>
      <c r="C3821" s="3" t="s">
        <v>6127</v>
      </c>
      <c r="D3821">
        <v>65000</v>
      </c>
      <c r="E3821">
        <v>66458.23</v>
      </c>
      <c r="F3821" t="s">
        <v>8218</v>
      </c>
      <c r="G3821" t="s">
        <v>8240</v>
      </c>
      <c r="H3821" t="s">
        <v>8248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8294</v>
      </c>
      <c r="O3821" s="5">
        <f>((E3821/D3821) *100)</f>
        <v>102.24343076923077</v>
      </c>
      <c r="P3821" s="6">
        <f>IF(L3821 = 0, 0, E3821/L3821)</f>
        <v>147.68495555555555</v>
      </c>
      <c r="Q3821" t="str">
        <f>MID(N3821,1,FIND("/",N3821,1)-1)</f>
        <v>technology</v>
      </c>
      <c r="R3821" t="str">
        <f>MID(N3821,FIND("/",N3821,1)+1,LEN(N3821))</f>
        <v>hardware</v>
      </c>
      <c r="S3821" s="10">
        <f>(((J3821/60)/60)/24)+DATE(1970,1,1)+(-5/24)</f>
        <v>42199.157511574071</v>
      </c>
      <c r="T3821" s="10">
        <f>(((I3821/60)/60)/24)+DATE(1970,1,1)+(-5/24)</f>
        <v>42229.157511574071</v>
      </c>
    </row>
    <row r="3822" spans="1:20" ht="43.2" hidden="1" x14ac:dyDescent="0.3">
      <c r="A3822">
        <v>2620</v>
      </c>
      <c r="B3822" s="3" t="s">
        <v>2619</v>
      </c>
      <c r="C3822" s="3" t="s">
        <v>6729</v>
      </c>
      <c r="D3822">
        <v>65000</v>
      </c>
      <c r="E3822">
        <v>93374</v>
      </c>
      <c r="F3822" t="s">
        <v>8218</v>
      </c>
      <c r="G3822" t="s">
        <v>8225</v>
      </c>
      <c r="H3822" t="s">
        <v>8247</v>
      </c>
      <c r="I3822">
        <v>1444525200</v>
      </c>
      <c r="J3822">
        <v>1441339242</v>
      </c>
      <c r="K3822" t="b">
        <v>1</v>
      </c>
      <c r="L3822">
        <v>1251</v>
      </c>
      <c r="M3822" t="b">
        <v>1</v>
      </c>
      <c r="N3822" t="s">
        <v>8300</v>
      </c>
      <c r="O3822" s="5">
        <f>((E3822/D3822) *100)</f>
        <v>143.65230769230772</v>
      </c>
      <c r="P3822" s="6">
        <f>IF(L3822 = 0, 0, E3822/L3822)</f>
        <v>74.639488409272587</v>
      </c>
      <c r="Q3822" t="str">
        <f>MID(N3822,1,FIND("/",N3822,1)-1)</f>
        <v>technology</v>
      </c>
      <c r="R3822" t="str">
        <f>MID(N3822,FIND("/",N3822,1)+1,LEN(N3822))</f>
        <v>space exploration</v>
      </c>
      <c r="S3822" s="10">
        <f>(((J3822/60)/60)/24)+DATE(1970,1,1)+(-5/24)</f>
        <v>42250.958819444444</v>
      </c>
      <c r="T3822" s="10">
        <f>(((I3822/60)/60)/24)+DATE(1970,1,1)+(-5/24)</f>
        <v>42287.833333333336</v>
      </c>
    </row>
    <row r="3823" spans="1:20" ht="43.2" hidden="1" x14ac:dyDescent="0.3">
      <c r="A3823">
        <v>1681</v>
      </c>
      <c r="B3823" s="3" t="s">
        <v>1681</v>
      </c>
      <c r="C3823" s="3" t="s">
        <v>5790</v>
      </c>
      <c r="D3823">
        <v>65000</v>
      </c>
      <c r="E3823">
        <v>65924.38</v>
      </c>
      <c r="F3823" t="s">
        <v>8221</v>
      </c>
      <c r="G3823" t="s">
        <v>8223</v>
      </c>
      <c r="H3823" t="s">
        <v>8245</v>
      </c>
      <c r="I3823">
        <v>1490752800</v>
      </c>
      <c r="J3823">
        <v>1486522484</v>
      </c>
      <c r="K3823" t="b">
        <v>0</v>
      </c>
      <c r="L3823">
        <v>884</v>
      </c>
      <c r="M3823" t="b">
        <v>0</v>
      </c>
      <c r="N3823" t="s">
        <v>8292</v>
      </c>
      <c r="O3823" s="5">
        <f>((E3823/D3823) *100)</f>
        <v>101.42212307692309</v>
      </c>
      <c r="P3823" s="6">
        <f>IF(L3823 = 0, 0, E3823/L3823)</f>
        <v>74.575090497737563</v>
      </c>
      <c r="Q3823" t="str">
        <f>MID(N3823,1,FIND("/",N3823,1)-1)</f>
        <v>music</v>
      </c>
      <c r="R3823" t="str">
        <f>MID(N3823,FIND("/",N3823,1)+1,LEN(N3823))</f>
        <v>faith</v>
      </c>
      <c r="S3823" s="10">
        <f>(((J3823/60)/60)/24)+DATE(1970,1,1)+(-5/24)</f>
        <v>42773.91300925926</v>
      </c>
      <c r="T3823" s="10">
        <f>(((I3823/60)/60)/24)+DATE(1970,1,1)+(-5/24)</f>
        <v>42822.874999999993</v>
      </c>
    </row>
    <row r="3824" spans="1:20" ht="43.2" hidden="1" x14ac:dyDescent="0.3">
      <c r="A3824">
        <v>498</v>
      </c>
      <c r="B3824" s="3" t="s">
        <v>498</v>
      </c>
      <c r="C3824" s="3" t="s">
        <v>4607</v>
      </c>
      <c r="D3824">
        <v>65108</v>
      </c>
      <c r="E382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8269</v>
      </c>
      <c r="O3824" s="5">
        <f>((E3824/D3824) *100)</f>
        <v>4.5985132395404564</v>
      </c>
      <c r="P3824" s="6">
        <f>IF(L3824 = 0, 0, E3824/L3824)</f>
        <v>136.09090909090909</v>
      </c>
      <c r="Q3824" t="str">
        <f>MID(N3824,1,FIND("/",N3824,1)-1)</f>
        <v>film &amp; video</v>
      </c>
      <c r="R3824" t="str">
        <f>MID(N3824,FIND("/",N3824,1)+1,LEN(N3824))</f>
        <v>animation</v>
      </c>
      <c r="S3824" s="10">
        <f>(((J3824/60)/60)/24)+DATE(1970,1,1)+(-5/24)</f>
        <v>40858.553807870368</v>
      </c>
      <c r="T3824" s="10">
        <f>(((I3824/60)/60)/24)+DATE(1970,1,1)+(-5/24)</f>
        <v>40900.553807870368</v>
      </c>
    </row>
    <row r="3825" spans="1:20" ht="57.6" hidden="1" x14ac:dyDescent="0.3">
      <c r="A3825">
        <v>389</v>
      </c>
      <c r="B3825" s="3" t="s">
        <v>389</v>
      </c>
      <c r="C3825" s="3" t="s">
        <v>4498</v>
      </c>
      <c r="D3825">
        <v>68000</v>
      </c>
      <c r="E3825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8268</v>
      </c>
      <c r="O3825" s="5">
        <f>((E3825/D3825) *100)</f>
        <v>181.53547058823528</v>
      </c>
      <c r="P3825" s="6">
        <f>IF(L3825 = 0, 0, E3825/L3825)</f>
        <v>81.75107284768211</v>
      </c>
      <c r="Q3825" t="str">
        <f>MID(N3825,1,FIND("/",N3825,1)-1)</f>
        <v>film &amp; video</v>
      </c>
      <c r="R3825" t="str">
        <f>MID(N3825,FIND("/",N3825,1)+1,LEN(N3825))</f>
        <v>documentary</v>
      </c>
      <c r="S3825" s="10">
        <f>(((J3825/60)/60)/24)+DATE(1970,1,1)+(-5/24)</f>
        <v>41673.854745370365</v>
      </c>
      <c r="T3825" s="10">
        <f>(((I3825/60)/60)/24)+DATE(1970,1,1)+(-5/24)</f>
        <v>41705.749305555553</v>
      </c>
    </row>
    <row r="3826" spans="1:20" ht="43.2" hidden="1" x14ac:dyDescent="0.3">
      <c r="A3826">
        <v>1081</v>
      </c>
      <c r="B3826" s="3" t="s">
        <v>1081</v>
      </c>
      <c r="C3826" s="3" t="s">
        <v>5190</v>
      </c>
      <c r="D3826">
        <v>68000</v>
      </c>
      <c r="E3826">
        <v>12</v>
      </c>
      <c r="F3826" t="s">
        <v>8220</v>
      </c>
      <c r="G3826" t="s">
        <v>8223</v>
      </c>
      <c r="H3826" t="s">
        <v>8245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8281</v>
      </c>
      <c r="O3826" s="5">
        <f>((E3826/D3826) *100)</f>
        <v>1.7647058823529412E-2</v>
      </c>
      <c r="P3826" s="6">
        <f>IF(L3826 = 0, 0, E3826/L3826)</f>
        <v>3</v>
      </c>
      <c r="Q3826" t="str">
        <f>MID(N3826,1,FIND("/",N3826,1)-1)</f>
        <v>games</v>
      </c>
      <c r="R3826" t="str">
        <f>MID(N3826,FIND("/",N3826,1)+1,LEN(N3826))</f>
        <v>video games</v>
      </c>
      <c r="S3826" s="10">
        <f>(((J3826/60)/60)/24)+DATE(1970,1,1)+(-5/24)</f>
        <v>42002.718657407408</v>
      </c>
      <c r="T3826" s="10">
        <f>(((I3826/60)/60)/24)+DATE(1970,1,1)+(-5/24)</f>
        <v>42032.718657407408</v>
      </c>
    </row>
    <row r="3827" spans="1:20" ht="43.2" hidden="1" x14ac:dyDescent="0.3">
      <c r="A3827">
        <v>707</v>
      </c>
      <c r="B3827" s="3" t="s">
        <v>707</v>
      </c>
      <c r="C3827" s="3" t="s">
        <v>4816</v>
      </c>
      <c r="D3827">
        <v>68000</v>
      </c>
      <c r="E3827">
        <v>53670.6</v>
      </c>
      <c r="F3827" t="s">
        <v>8220</v>
      </c>
      <c r="G3827" t="s">
        <v>8224</v>
      </c>
      <c r="H3827" t="s">
        <v>8246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8272</v>
      </c>
      <c r="O3827" s="5">
        <f>((E3827/D3827) *100)</f>
        <v>78.927352941176466</v>
      </c>
      <c r="P3827" s="6">
        <f>IF(L3827 = 0, 0, E3827/L3827)</f>
        <v>117.69868421052631</v>
      </c>
      <c r="Q3827" t="str">
        <f>MID(N3827,1,FIND("/",N3827,1)-1)</f>
        <v>technology</v>
      </c>
      <c r="R3827" t="str">
        <f>MID(N3827,FIND("/",N3827,1)+1,LEN(N3827))</f>
        <v>wearables</v>
      </c>
      <c r="S3827" s="10">
        <f>(((J3827/60)/60)/24)+DATE(1970,1,1)+(-5/24)</f>
        <v>42696.45517361111</v>
      </c>
      <c r="T3827" s="10">
        <f>(((I3827/60)/60)/24)+DATE(1970,1,1)+(-5/24)</f>
        <v>42736.45517361111</v>
      </c>
    </row>
    <row r="3828" spans="1:20" ht="43.2" hidden="1" x14ac:dyDescent="0.3">
      <c r="A3828">
        <v>2684</v>
      </c>
      <c r="B3828" s="3" t="s">
        <v>2683</v>
      </c>
      <c r="C3828" s="3" t="s">
        <v>6793</v>
      </c>
      <c r="D3828">
        <v>70000</v>
      </c>
      <c r="E3828">
        <v>800</v>
      </c>
      <c r="F3828" t="s">
        <v>8220</v>
      </c>
      <c r="G3828" t="s">
        <v>8223</v>
      </c>
      <c r="H3828" t="s">
        <v>8245</v>
      </c>
      <c r="I3828">
        <v>1407621425</v>
      </c>
      <c r="J3828">
        <v>1404165425</v>
      </c>
      <c r="K3828" t="b">
        <v>0</v>
      </c>
      <c r="L3828">
        <v>4</v>
      </c>
      <c r="M3828" t="b">
        <v>0</v>
      </c>
      <c r="N3828" t="s">
        <v>8283</v>
      </c>
      <c r="O3828" s="5">
        <f>((E3828/D3828) *100)</f>
        <v>1.1428571428571428</v>
      </c>
      <c r="P3828" s="6">
        <f>IF(L3828 = 0, 0, E3828/L3828)</f>
        <v>200</v>
      </c>
      <c r="Q3828" t="str">
        <f>MID(N3828,1,FIND("/",N3828,1)-1)</f>
        <v>food</v>
      </c>
      <c r="R3828" t="str">
        <f>MID(N3828,FIND("/",N3828,1)+1,LEN(N3828))</f>
        <v>food trucks</v>
      </c>
      <c r="S3828" s="10">
        <f>(((J3828/60)/60)/24)+DATE(1970,1,1)+(-5/24)</f>
        <v>41820.706307870365</v>
      </c>
      <c r="T3828" s="10">
        <f>(((I3828/60)/60)/24)+DATE(1970,1,1)+(-5/24)</f>
        <v>41860.706307870365</v>
      </c>
    </row>
    <row r="3829" spans="1:20" ht="43.2" hidden="1" x14ac:dyDescent="0.3">
      <c r="A3829">
        <v>3798</v>
      </c>
      <c r="B3829" s="3" t="s">
        <v>3794</v>
      </c>
      <c r="C3829" s="3" t="s">
        <v>7907</v>
      </c>
      <c r="D3829">
        <v>70000</v>
      </c>
      <c r="E3829">
        <v>1025</v>
      </c>
      <c r="F3829" t="s">
        <v>8220</v>
      </c>
      <c r="G3829" t="s">
        <v>8223</v>
      </c>
      <c r="H3829" t="s">
        <v>8245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8304</v>
      </c>
      <c r="O3829" s="5">
        <f>((E3829/D3829) *100)</f>
        <v>1.4642857142857144</v>
      </c>
      <c r="P3829" s="6">
        <f>IF(L3829 = 0, 0, E3829/L3829)</f>
        <v>205</v>
      </c>
      <c r="Q3829" t="str">
        <f>MID(N3829,1,FIND("/",N3829,1)-1)</f>
        <v>theater</v>
      </c>
      <c r="R3829" t="str">
        <f>MID(N3829,FIND("/",N3829,1)+1,LEN(N3829))</f>
        <v>musical</v>
      </c>
      <c r="S3829" s="10">
        <f>(((J3829/60)/60)/24)+DATE(1970,1,1)+(-5/24)</f>
        <v>41831.514444444445</v>
      </c>
      <c r="T3829" s="10">
        <f>(((I3829/60)/60)/24)+DATE(1970,1,1)+(-5/24)</f>
        <v>41861.514444444445</v>
      </c>
    </row>
    <row r="3830" spans="1:20" ht="43.2" hidden="1" x14ac:dyDescent="0.3">
      <c r="A3830">
        <v>1960</v>
      </c>
      <c r="B3830" s="3" t="s">
        <v>1960</v>
      </c>
      <c r="C3830" s="3" t="s">
        <v>6069</v>
      </c>
      <c r="D3830">
        <v>70000</v>
      </c>
      <c r="E3830">
        <v>82532</v>
      </c>
      <c r="F3830" t="s">
        <v>8218</v>
      </c>
      <c r="G3830" t="s">
        <v>8234</v>
      </c>
      <c r="H3830" t="s">
        <v>8254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8294</v>
      </c>
      <c r="O3830" s="5">
        <f>((E3830/D3830) *100)</f>
        <v>117.90285714285716</v>
      </c>
      <c r="P3830" s="6">
        <f>IF(L3830 = 0, 0, E3830/L3830)</f>
        <v>2500.969696969697</v>
      </c>
      <c r="Q3830" t="str">
        <f>MID(N3830,1,FIND("/",N3830,1)-1)</f>
        <v>technology</v>
      </c>
      <c r="R3830" t="str">
        <f>MID(N3830,FIND("/",N3830,1)+1,LEN(N3830))</f>
        <v>hardware</v>
      </c>
      <c r="S3830" s="10">
        <f>(((J3830/60)/60)/24)+DATE(1970,1,1)+(-5/24)</f>
        <v>41964.154409722221</v>
      </c>
      <c r="T3830" s="10">
        <f>(((I3830/60)/60)/24)+DATE(1970,1,1)+(-5/24)</f>
        <v>41994.154409722221</v>
      </c>
    </row>
    <row r="3831" spans="1:20" ht="43.2" hidden="1" x14ac:dyDescent="0.3">
      <c r="A3831">
        <v>1025</v>
      </c>
      <c r="B3831" s="3" t="s">
        <v>1025</v>
      </c>
      <c r="C3831" s="3" t="s">
        <v>5134</v>
      </c>
      <c r="D3831">
        <v>70000</v>
      </c>
      <c r="E3831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8279</v>
      </c>
      <c r="O3831" s="5">
        <f>((E3831/D3831) *100)</f>
        <v>109.92831428571431</v>
      </c>
      <c r="P3831" s="6">
        <f>IF(L3831 = 0, 0, E3831/L3831)</f>
        <v>71.848571428571432</v>
      </c>
      <c r="Q3831" t="str">
        <f>MID(N3831,1,FIND("/",N3831,1)-1)</f>
        <v>music</v>
      </c>
      <c r="R3831" t="str">
        <f>MID(N3831,FIND("/",N3831,1)+1,LEN(N3831))</f>
        <v>electronic music</v>
      </c>
      <c r="S3831" s="10">
        <f>(((J3831/60)/60)/24)+DATE(1970,1,1)+(-5/24)</f>
        <v>42049.625428240739</v>
      </c>
      <c r="T3831" s="10">
        <f>(((I3831/60)/60)/24)+DATE(1970,1,1)+(-5/24)</f>
        <v>42079.583761574067</v>
      </c>
    </row>
    <row r="3832" spans="1:20" ht="43.2" hidden="1" x14ac:dyDescent="0.3">
      <c r="A3832">
        <v>602</v>
      </c>
      <c r="B3832" s="3" t="s">
        <v>602</v>
      </c>
      <c r="C3832" s="3" t="s">
        <v>4711</v>
      </c>
      <c r="D3832">
        <v>70000</v>
      </c>
      <c r="E3832">
        <v>0</v>
      </c>
      <c r="F3832" t="s">
        <v>8219</v>
      </c>
      <c r="G3832" t="s">
        <v>8223</v>
      </c>
      <c r="H3832" t="s">
        <v>8245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8271</v>
      </c>
      <c r="O3832" s="5">
        <f>((E3832/D3832) *100)</f>
        <v>0</v>
      </c>
      <c r="P3832" s="6">
        <f>IF(L3832 = 0, 0, E3832/L3832)</f>
        <v>0</v>
      </c>
      <c r="Q3832" t="str">
        <f>MID(N3832,1,FIND("/",N3832,1)-1)</f>
        <v>technology</v>
      </c>
      <c r="R3832" t="str">
        <f>MID(N3832,FIND("/",N3832,1)+1,LEN(N3832))</f>
        <v>web</v>
      </c>
      <c r="S3832" s="10">
        <f>(((J3832/60)/60)/24)+DATE(1970,1,1)+(-5/24)</f>
        <v>42143.585821759254</v>
      </c>
      <c r="T3832" s="10">
        <f>(((I3832/60)/60)/24)+DATE(1970,1,1)+(-5/24)</f>
        <v>42173.585821759254</v>
      </c>
    </row>
    <row r="3833" spans="1:20" ht="43.2" hidden="1" x14ac:dyDescent="0.3">
      <c r="A3833">
        <v>2348</v>
      </c>
      <c r="B3833" s="3" t="s">
        <v>2348</v>
      </c>
      <c r="C3833" s="3" t="s">
        <v>6457</v>
      </c>
      <c r="D3833">
        <v>70000</v>
      </c>
      <c r="E3833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8271</v>
      </c>
      <c r="O3833" s="5">
        <f>((E3833/D3833) *100)</f>
        <v>0.38571428571428573</v>
      </c>
      <c r="P3833" s="6">
        <f>IF(L3833 = 0, 0, E3833/L3833)</f>
        <v>54</v>
      </c>
      <c r="Q3833" t="str">
        <f>MID(N3833,1,FIND("/",N3833,1)-1)</f>
        <v>technology</v>
      </c>
      <c r="R3833" t="str">
        <f>MID(N3833,FIND("/",N3833,1)+1,LEN(N3833))</f>
        <v>web</v>
      </c>
      <c r="S3833" s="10">
        <f>(((J3833/60)/60)/24)+DATE(1970,1,1)+(-5/24)</f>
        <v>42360.723819444444</v>
      </c>
      <c r="T3833" s="10">
        <f>(((I3833/60)/60)/24)+DATE(1970,1,1)+(-5/24)</f>
        <v>42420.723819444444</v>
      </c>
    </row>
    <row r="3834" spans="1:20" ht="57.6" hidden="1" x14ac:dyDescent="0.3">
      <c r="A3834">
        <v>120</v>
      </c>
      <c r="B3834" s="3" t="s">
        <v>122</v>
      </c>
      <c r="C3834" s="3" t="s">
        <v>4230</v>
      </c>
      <c r="D3834">
        <v>70000</v>
      </c>
      <c r="E3834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8266</v>
      </c>
      <c r="O3834" s="5">
        <f>((E3834/D3834) *100)</f>
        <v>1.4285714285714287E-2</v>
      </c>
      <c r="P3834" s="6">
        <f>IF(L3834 = 0, 0, E3834/L3834)</f>
        <v>10</v>
      </c>
      <c r="Q3834" t="str">
        <f>MID(N3834,1,FIND("/",N3834,1)-1)</f>
        <v>film &amp; video</v>
      </c>
      <c r="R3834" t="str">
        <f>MID(N3834,FIND("/",N3834,1)+1,LEN(N3834))</f>
        <v>science fiction</v>
      </c>
      <c r="S3834" s="10">
        <f>(((J3834/60)/60)/24)+DATE(1970,1,1)+(-5/24)</f>
        <v>42615.841516203705</v>
      </c>
      <c r="T3834" s="10">
        <f>(((I3834/60)/60)/24)+DATE(1970,1,1)+(-5/24)</f>
        <v>42645.841516203705</v>
      </c>
    </row>
    <row r="3835" spans="1:20" ht="43.2" hidden="1" x14ac:dyDescent="0.3">
      <c r="A3835">
        <v>993</v>
      </c>
      <c r="B3835" s="3" t="s">
        <v>993</v>
      </c>
      <c r="C3835" s="3" t="s">
        <v>5102</v>
      </c>
      <c r="D3835">
        <v>70000</v>
      </c>
      <c r="E3835">
        <v>17561</v>
      </c>
      <c r="F3835" t="s">
        <v>8220</v>
      </c>
      <c r="G3835" t="s">
        <v>8223</v>
      </c>
      <c r="H3835" t="s">
        <v>8245</v>
      </c>
      <c r="I3835">
        <v>1478926800</v>
      </c>
      <c r="J3835">
        <v>1476054568</v>
      </c>
      <c r="K3835" t="b">
        <v>0</v>
      </c>
      <c r="L3835">
        <v>196</v>
      </c>
      <c r="M3835" t="b">
        <v>0</v>
      </c>
      <c r="N3835" t="s">
        <v>8272</v>
      </c>
      <c r="O3835" s="5">
        <f>((E3835/D3835) *100)</f>
        <v>25.087142857142858</v>
      </c>
      <c r="P3835" s="6">
        <f>IF(L3835 = 0, 0, E3835/L3835)</f>
        <v>89.59693877551021</v>
      </c>
      <c r="Q3835" t="str">
        <f>MID(N3835,1,FIND("/",N3835,1)-1)</f>
        <v>technology</v>
      </c>
      <c r="R3835" t="str">
        <f>MID(N3835,FIND("/",N3835,1)+1,LEN(N3835))</f>
        <v>wearables</v>
      </c>
      <c r="S3835" s="10">
        <f>(((J3835/60)/60)/24)+DATE(1970,1,1)+(-5/24)</f>
        <v>42652.756574074076</v>
      </c>
      <c r="T3835" s="10">
        <f>(((I3835/60)/60)/24)+DATE(1970,1,1)+(-5/24)</f>
        <v>42685.999999999993</v>
      </c>
    </row>
    <row r="3836" spans="1:20" ht="57.6" hidden="1" x14ac:dyDescent="0.3">
      <c r="A3836">
        <v>2072</v>
      </c>
      <c r="B3836" s="3" t="s">
        <v>2072</v>
      </c>
      <c r="C3836" s="3" t="s">
        <v>6181</v>
      </c>
      <c r="D3836">
        <v>71500</v>
      </c>
      <c r="E3836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8294</v>
      </c>
      <c r="O3836" s="5">
        <f>((E3836/D3836) *100)</f>
        <v>110.73146853146854</v>
      </c>
      <c r="P3836" s="6">
        <f>IF(L3836 = 0, 0, E3836/L3836)</f>
        <v>226.20857142857142</v>
      </c>
      <c r="Q3836" t="str">
        <f>MID(N3836,1,FIND("/",N3836,1)-1)</f>
        <v>technology</v>
      </c>
      <c r="R3836" t="str">
        <f>MID(N3836,FIND("/",N3836,1)+1,LEN(N3836))</f>
        <v>hardware</v>
      </c>
      <c r="S3836" s="10">
        <f>(((J3836/60)/60)/24)+DATE(1970,1,1)+(-5/24)</f>
        <v>42467.373055555552</v>
      </c>
      <c r="T3836" s="10">
        <f>(((I3836/60)/60)/24)+DATE(1970,1,1)+(-5/24)</f>
        <v>42497.373055555552</v>
      </c>
    </row>
    <row r="3837" spans="1:20" ht="28.8" hidden="1" x14ac:dyDescent="0.3">
      <c r="A3837">
        <v>133</v>
      </c>
      <c r="B3837" s="3" t="s">
        <v>134</v>
      </c>
      <c r="C3837" s="3" t="s">
        <v>4243</v>
      </c>
      <c r="D3837">
        <v>71764</v>
      </c>
      <c r="E383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8266</v>
      </c>
      <c r="O3837" s="5">
        <f>((E3837/D3837) *100)</f>
        <v>0</v>
      </c>
      <c r="P3837" s="6">
        <f>IF(L3837 = 0, 0, E3837/L3837)</f>
        <v>0</v>
      </c>
      <c r="Q3837" t="str">
        <f>MID(N3837,1,FIND("/",N3837,1)-1)</f>
        <v>film &amp; video</v>
      </c>
      <c r="R3837" t="str">
        <f>MID(N3837,FIND("/",N3837,1)+1,LEN(N3837))</f>
        <v>science fiction</v>
      </c>
      <c r="S3837" s="10">
        <f>(((J3837/60)/60)/24)+DATE(1970,1,1)+(-5/24)</f>
        <v>42491.599351851844</v>
      </c>
      <c r="T3837" s="10">
        <f>(((I3837/60)/60)/24)+DATE(1970,1,1)+(-5/24)</f>
        <v>42521.521527777775</v>
      </c>
    </row>
    <row r="3838" spans="1:20" ht="43.2" hidden="1" x14ac:dyDescent="0.3">
      <c r="A3838">
        <v>489</v>
      </c>
      <c r="B3838" s="3" t="s">
        <v>489</v>
      </c>
      <c r="C3838" s="3" t="s">
        <v>4598</v>
      </c>
      <c r="D3838">
        <v>74997</v>
      </c>
      <c r="E383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8269</v>
      </c>
      <c r="O3838" s="5">
        <f>((E3838/D3838) *100)</f>
        <v>0.28667813379201834</v>
      </c>
      <c r="P3838" s="6">
        <f>IF(L3838 = 0, 0, E3838/L3838)</f>
        <v>71.666666666666671</v>
      </c>
      <c r="Q3838" t="str">
        <f>MID(N3838,1,FIND("/",N3838,1)-1)</f>
        <v>film &amp; video</v>
      </c>
      <c r="R3838" t="str">
        <f>MID(N3838,FIND("/",N3838,1)+1,LEN(N3838))</f>
        <v>animation</v>
      </c>
      <c r="S3838" s="10">
        <f>(((J3838/60)/60)/24)+DATE(1970,1,1)+(-5/24)</f>
        <v>40882.273333333331</v>
      </c>
      <c r="T3838" s="10">
        <f>(((I3838/60)/60)/24)+DATE(1970,1,1)+(-5/24)</f>
        <v>40913.272916666661</v>
      </c>
    </row>
    <row r="3839" spans="1:20" ht="57.6" hidden="1" x14ac:dyDescent="0.3">
      <c r="A3839">
        <v>292</v>
      </c>
      <c r="B3839" s="3" t="s">
        <v>292</v>
      </c>
      <c r="C3839" s="3" t="s">
        <v>4401</v>
      </c>
      <c r="D3839">
        <v>75000</v>
      </c>
      <c r="E3839">
        <v>76130.2</v>
      </c>
      <c r="F3839" t="s">
        <v>8218</v>
      </c>
      <c r="G3839" t="s">
        <v>8223</v>
      </c>
      <c r="H3839" t="s">
        <v>8245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8268</v>
      </c>
      <c r="O3839" s="5">
        <f>((E3839/D3839) *100)</f>
        <v>101.50693333333334</v>
      </c>
      <c r="P3839" s="6">
        <f>IF(L3839 = 0, 0, E3839/L3839)</f>
        <v>154.42231237322514</v>
      </c>
      <c r="Q3839" t="str">
        <f>MID(N3839,1,FIND("/",N3839,1)-1)</f>
        <v>film &amp; video</v>
      </c>
      <c r="R3839" t="str">
        <f>MID(N3839,FIND("/",N3839,1)+1,LEN(N3839))</f>
        <v>documentary</v>
      </c>
      <c r="S3839" s="10">
        <f>(((J3839/60)/60)/24)+DATE(1970,1,1)+(-5/24)</f>
        <v>40812.594895833332</v>
      </c>
      <c r="T3839" s="10">
        <f>(((I3839/60)/60)/24)+DATE(1970,1,1)+(-5/24)</f>
        <v>40844.957638888889</v>
      </c>
    </row>
    <row r="3840" spans="1:20" ht="43.2" hidden="1" x14ac:dyDescent="0.3">
      <c r="A3840">
        <v>1072</v>
      </c>
      <c r="B3840" s="3" t="s">
        <v>1072</v>
      </c>
      <c r="C3840" s="3" t="s">
        <v>5181</v>
      </c>
      <c r="D3840">
        <v>75000</v>
      </c>
      <c r="E3840">
        <v>51</v>
      </c>
      <c r="F3840" t="s">
        <v>8220</v>
      </c>
      <c r="G3840" t="s">
        <v>8223</v>
      </c>
      <c r="H3840" t="s">
        <v>8245</v>
      </c>
      <c r="I3840">
        <v>1391630297</v>
      </c>
      <c r="J3840">
        <v>1389038297</v>
      </c>
      <c r="K3840" t="b">
        <v>0</v>
      </c>
      <c r="L3840">
        <v>4</v>
      </c>
      <c r="M3840" t="b">
        <v>0</v>
      </c>
      <c r="N3840" t="s">
        <v>8281</v>
      </c>
      <c r="O3840" s="5">
        <f>((E3840/D3840) *100)</f>
        <v>6.8000000000000005E-2</v>
      </c>
      <c r="P3840" s="6">
        <f>IF(L3840 = 0, 0, E3840/L3840)</f>
        <v>12.75</v>
      </c>
      <c r="Q3840" t="str">
        <f>MID(N3840,1,FIND("/",N3840,1)-1)</f>
        <v>games</v>
      </c>
      <c r="R3840" t="str">
        <f>MID(N3840,FIND("/",N3840,1)+1,LEN(N3840))</f>
        <v>video games</v>
      </c>
      <c r="S3840" s="10">
        <f>(((J3840/60)/60)/24)+DATE(1970,1,1)+(-5/24)</f>
        <v>41645.623807870368</v>
      </c>
      <c r="T3840" s="10">
        <f>(((I3840/60)/60)/24)+DATE(1970,1,1)+(-5/24)</f>
        <v>41675.623807870368</v>
      </c>
    </row>
    <row r="3841" spans="1:20" ht="43.2" hidden="1" x14ac:dyDescent="0.3">
      <c r="A3841">
        <v>280</v>
      </c>
      <c r="B3841" s="3" t="s">
        <v>280</v>
      </c>
      <c r="C3841" s="3" t="s">
        <v>4389</v>
      </c>
      <c r="D3841">
        <v>75000</v>
      </c>
      <c r="E3841">
        <v>117108</v>
      </c>
      <c r="F3841" t="s">
        <v>8218</v>
      </c>
      <c r="G3841" t="s">
        <v>8223</v>
      </c>
      <c r="H3841" t="s">
        <v>8245</v>
      </c>
      <c r="I3841">
        <v>1401459035</v>
      </c>
      <c r="J3841">
        <v>1397571035</v>
      </c>
      <c r="K3841" t="b">
        <v>1</v>
      </c>
      <c r="L3841">
        <v>2139</v>
      </c>
      <c r="M3841" t="b">
        <v>1</v>
      </c>
      <c r="N3841" t="s">
        <v>8268</v>
      </c>
      <c r="O3841" s="5">
        <f>((E3841/D3841) *100)</f>
        <v>156.14400000000001</v>
      </c>
      <c r="P3841" s="6">
        <f>IF(L3841 = 0, 0, E3841/L3841)</f>
        <v>54.748948106591868</v>
      </c>
      <c r="Q3841" t="str">
        <f>MID(N3841,1,FIND("/",N3841,1)-1)</f>
        <v>film &amp; video</v>
      </c>
      <c r="R3841" t="str">
        <f>MID(N3841,FIND("/",N3841,1)+1,LEN(N3841))</f>
        <v>documentary</v>
      </c>
      <c r="S3841" s="10">
        <f>(((J3841/60)/60)/24)+DATE(1970,1,1)+(-5/24)</f>
        <v>41744.382349537031</v>
      </c>
      <c r="T3841" s="10">
        <f>(((I3841/60)/60)/24)+DATE(1970,1,1)+(-5/24)</f>
        <v>41789.382349537031</v>
      </c>
    </row>
    <row r="3842" spans="1:20" ht="43.2" hidden="1" x14ac:dyDescent="0.3">
      <c r="A3842">
        <v>1178</v>
      </c>
      <c r="B3842" s="3" t="s">
        <v>1178</v>
      </c>
      <c r="C3842" s="3" t="s">
        <v>5287</v>
      </c>
      <c r="D3842">
        <v>75000</v>
      </c>
      <c r="E3842">
        <v>5</v>
      </c>
      <c r="F3842" t="s">
        <v>8220</v>
      </c>
      <c r="G3842" t="s">
        <v>8223</v>
      </c>
      <c r="H3842" t="s">
        <v>8245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8283</v>
      </c>
      <c r="O3842" s="5">
        <f>((E3842/D3842) *100)</f>
        <v>6.6666666666666671E-3</v>
      </c>
      <c r="P3842" s="6">
        <f>IF(L3842 = 0, 0, E3842/L3842)</f>
        <v>5</v>
      </c>
      <c r="Q3842" t="str">
        <f>MID(N3842,1,FIND("/",N3842,1)-1)</f>
        <v>food</v>
      </c>
      <c r="R3842" t="str">
        <f>MID(N3842,FIND("/",N3842,1)+1,LEN(N3842))</f>
        <v>food trucks</v>
      </c>
      <c r="S3842" s="10">
        <f>(((J3842/60)/60)/24)+DATE(1970,1,1)+(-5/24)</f>
        <v>41837.69736111111</v>
      </c>
      <c r="T3842" s="10">
        <f>(((I3842/60)/60)/24)+DATE(1970,1,1)+(-5/24)</f>
        <v>41867.69736111111</v>
      </c>
    </row>
    <row r="3843" spans="1:20" ht="43.2" hidden="1" x14ac:dyDescent="0.3">
      <c r="A3843">
        <v>1076</v>
      </c>
      <c r="B3843" s="3" t="s">
        <v>1076</v>
      </c>
      <c r="C3843" s="3" t="s">
        <v>5185</v>
      </c>
      <c r="D3843">
        <v>75000</v>
      </c>
      <c r="E3843">
        <v>47074</v>
      </c>
      <c r="F3843" t="s">
        <v>8220</v>
      </c>
      <c r="G3843" t="s">
        <v>8223</v>
      </c>
      <c r="H3843" t="s">
        <v>8245</v>
      </c>
      <c r="I3843">
        <v>1410426250</v>
      </c>
      <c r="J3843">
        <v>1405674250</v>
      </c>
      <c r="K3843" t="b">
        <v>0</v>
      </c>
      <c r="L3843">
        <v>975</v>
      </c>
      <c r="M3843" t="b">
        <v>0</v>
      </c>
      <c r="N3843" t="s">
        <v>8281</v>
      </c>
      <c r="O3843" s="5">
        <f>((E3843/D3843) *100)</f>
        <v>62.765333333333331</v>
      </c>
      <c r="P3843" s="6">
        <f>IF(L3843 = 0, 0, E3843/L3843)</f>
        <v>48.281025641025643</v>
      </c>
      <c r="Q3843" t="str">
        <f>MID(N3843,1,FIND("/",N3843,1)-1)</f>
        <v>games</v>
      </c>
      <c r="R3843" t="str">
        <f>MID(N3843,FIND("/",N3843,1)+1,LEN(N3843))</f>
        <v>video games</v>
      </c>
      <c r="S3843" s="10">
        <f>(((J3843/60)/60)/24)+DATE(1970,1,1)+(-5/24)</f>
        <v>41838.169560185182</v>
      </c>
      <c r="T3843" s="10">
        <f>(((I3843/60)/60)/24)+DATE(1970,1,1)+(-5/24)</f>
        <v>41893.169560185182</v>
      </c>
    </row>
    <row r="3844" spans="1:20" ht="43.2" hidden="1" x14ac:dyDescent="0.3">
      <c r="A3844">
        <v>3114</v>
      </c>
      <c r="B3844" s="3" t="s">
        <v>3113</v>
      </c>
      <c r="C3844" s="3" t="s">
        <v>7223</v>
      </c>
      <c r="D3844">
        <v>75000</v>
      </c>
      <c r="E3844">
        <v>0</v>
      </c>
      <c r="F3844" t="s">
        <v>8220</v>
      </c>
      <c r="G3844" t="s">
        <v>8223</v>
      </c>
      <c r="H3844" t="s">
        <v>8245</v>
      </c>
      <c r="I3844">
        <v>1411312250</v>
      </c>
      <c r="J3844">
        <v>1406128250</v>
      </c>
      <c r="K3844" t="b">
        <v>0</v>
      </c>
      <c r="L3844">
        <v>0</v>
      </c>
      <c r="M3844" t="b">
        <v>0</v>
      </c>
      <c r="N3844" t="s">
        <v>8302</v>
      </c>
      <c r="O3844" s="5">
        <f>((E3844/D3844) *100)</f>
        <v>0</v>
      </c>
      <c r="P3844" s="6">
        <f>IF(L3844 = 0, 0, E3844/L3844)</f>
        <v>0</v>
      </c>
      <c r="Q3844" t="str">
        <f>MID(N3844,1,FIND("/",N3844,1)-1)</f>
        <v>theater</v>
      </c>
      <c r="R3844" t="str">
        <f>MID(N3844,FIND("/",N3844,1)+1,LEN(N3844))</f>
        <v>spaces</v>
      </c>
      <c r="S3844" s="10">
        <f>(((J3844/60)/60)/24)+DATE(1970,1,1)+(-5/24)</f>
        <v>41843.42418981481</v>
      </c>
      <c r="T3844" s="10">
        <f>(((I3844/60)/60)/24)+DATE(1970,1,1)+(-5/24)</f>
        <v>41903.42418981481</v>
      </c>
    </row>
    <row r="3845" spans="1:20" ht="43.2" hidden="1" x14ac:dyDescent="0.3">
      <c r="A3845">
        <v>680</v>
      </c>
      <c r="B3845" s="3" t="s">
        <v>680</v>
      </c>
      <c r="C3845" s="3" t="s">
        <v>4789</v>
      </c>
      <c r="D3845">
        <v>75000</v>
      </c>
      <c r="E3845">
        <v>19434</v>
      </c>
      <c r="F3845" t="s">
        <v>8220</v>
      </c>
      <c r="G3845" t="s">
        <v>8223</v>
      </c>
      <c r="H3845" t="s">
        <v>8245</v>
      </c>
      <c r="I3845">
        <v>1410955331</v>
      </c>
      <c r="J3845">
        <v>1407931331</v>
      </c>
      <c r="K3845" t="b">
        <v>0</v>
      </c>
      <c r="L3845">
        <v>129</v>
      </c>
      <c r="M3845" t="b">
        <v>0</v>
      </c>
      <c r="N3845" t="s">
        <v>8272</v>
      </c>
      <c r="O3845" s="5">
        <f>((E3845/D3845) *100)</f>
        <v>25.912000000000003</v>
      </c>
      <c r="P3845" s="6">
        <f>IF(L3845 = 0, 0, E3845/L3845)</f>
        <v>150.65116279069767</v>
      </c>
      <c r="Q3845" t="str">
        <f>MID(N3845,1,FIND("/",N3845,1)-1)</f>
        <v>technology</v>
      </c>
      <c r="R3845" t="str">
        <f>MID(N3845,FIND("/",N3845,1)+1,LEN(N3845))</f>
        <v>wearables</v>
      </c>
      <c r="S3845" s="10">
        <f>(((J3845/60)/60)/24)+DATE(1970,1,1)+(-5/24)</f>
        <v>41864.293182870366</v>
      </c>
      <c r="T3845" s="10">
        <f>(((I3845/60)/60)/24)+DATE(1970,1,1)+(-5/24)</f>
        <v>41899.293182870366</v>
      </c>
    </row>
    <row r="3846" spans="1:20" ht="43.2" hidden="1" x14ac:dyDescent="0.3">
      <c r="A3846">
        <v>563</v>
      </c>
      <c r="B3846" s="3" t="s">
        <v>563</v>
      </c>
      <c r="C3846" s="3" t="s">
        <v>4672</v>
      </c>
      <c r="D3846">
        <v>75000</v>
      </c>
      <c r="E3846">
        <v>68</v>
      </c>
      <c r="F3846" t="s">
        <v>8220</v>
      </c>
      <c r="G3846" t="s">
        <v>8225</v>
      </c>
      <c r="H3846" t="s">
        <v>8247</v>
      </c>
      <c r="I3846">
        <v>1424137247</v>
      </c>
      <c r="J3846">
        <v>1421545247</v>
      </c>
      <c r="K3846" t="b">
        <v>0</v>
      </c>
      <c r="L3846">
        <v>2</v>
      </c>
      <c r="M3846" t="b">
        <v>0</v>
      </c>
      <c r="N3846" t="s">
        <v>8271</v>
      </c>
      <c r="O3846" s="5">
        <f>((E3846/D3846) *100)</f>
        <v>9.0666666666666659E-2</v>
      </c>
      <c r="P3846" s="6">
        <f>IF(L3846 = 0, 0, E3846/L3846)</f>
        <v>34</v>
      </c>
      <c r="Q3846" t="str">
        <f>MID(N3846,1,FIND("/",N3846,1)-1)</f>
        <v>technology</v>
      </c>
      <c r="R3846" t="str">
        <f>MID(N3846,FIND("/",N3846,1)+1,LEN(N3846))</f>
        <v>web</v>
      </c>
      <c r="S3846" s="10">
        <f>(((J3846/60)/60)/24)+DATE(1970,1,1)+(-5/24)</f>
        <v>42021.861655092587</v>
      </c>
      <c r="T3846" s="10">
        <f>(((I3846/60)/60)/24)+DATE(1970,1,1)+(-5/24)</f>
        <v>42051.861655092587</v>
      </c>
    </row>
    <row r="3847" spans="1:20" ht="57.6" hidden="1" x14ac:dyDescent="0.3">
      <c r="A3847">
        <v>259</v>
      </c>
      <c r="B3847" s="3" t="s">
        <v>259</v>
      </c>
      <c r="C3847" s="3" t="s">
        <v>4368</v>
      </c>
      <c r="D3847">
        <v>75000</v>
      </c>
      <c r="E3847">
        <v>98953.42</v>
      </c>
      <c r="F3847" t="s">
        <v>8218</v>
      </c>
      <c r="G3847" t="s">
        <v>8223</v>
      </c>
      <c r="H3847" t="s">
        <v>8245</v>
      </c>
      <c r="I3847">
        <v>1428514969</v>
      </c>
      <c r="J3847">
        <v>1425922969</v>
      </c>
      <c r="K3847" t="b">
        <v>1</v>
      </c>
      <c r="L3847">
        <v>942</v>
      </c>
      <c r="M3847" t="b">
        <v>1</v>
      </c>
      <c r="N3847" t="s">
        <v>8268</v>
      </c>
      <c r="O3847" s="5">
        <f>((E3847/D3847) *100)</f>
        <v>131.93789333333334</v>
      </c>
      <c r="P3847" s="6">
        <f>IF(L3847 = 0, 0, E3847/L3847)</f>
        <v>105.04609341825902</v>
      </c>
      <c r="Q3847" t="str">
        <f>MID(N3847,1,FIND("/",N3847,1)-1)</f>
        <v>film &amp; video</v>
      </c>
      <c r="R3847" t="str">
        <f>MID(N3847,FIND("/",N3847,1)+1,LEN(N3847))</f>
        <v>documentary</v>
      </c>
      <c r="S3847" s="10">
        <f>(((J3847/60)/60)/24)+DATE(1970,1,1)+(-5/24)</f>
        <v>42072.529733796291</v>
      </c>
      <c r="T3847" s="10">
        <f>(((I3847/60)/60)/24)+DATE(1970,1,1)+(-5/24)</f>
        <v>42102.529733796291</v>
      </c>
    </row>
    <row r="3848" spans="1:20" ht="57.6" hidden="1" x14ac:dyDescent="0.3">
      <c r="A3848">
        <v>623</v>
      </c>
      <c r="B3848" s="3" t="s">
        <v>623</v>
      </c>
      <c r="C3848" s="3" t="s">
        <v>4732</v>
      </c>
      <c r="D3848">
        <v>75000</v>
      </c>
      <c r="E3848">
        <v>0</v>
      </c>
      <c r="F3848" t="s">
        <v>8219</v>
      </c>
      <c r="G3848" t="s">
        <v>8225</v>
      </c>
      <c r="H3848" t="s">
        <v>8247</v>
      </c>
      <c r="I3848">
        <v>1432771997</v>
      </c>
      <c r="J3848">
        <v>1430179997</v>
      </c>
      <c r="K3848" t="b">
        <v>0</v>
      </c>
      <c r="L3848">
        <v>0</v>
      </c>
      <c r="M3848" t="b">
        <v>0</v>
      </c>
      <c r="N3848" t="s">
        <v>8271</v>
      </c>
      <c r="O3848" s="5">
        <f>((E3848/D3848) *100)</f>
        <v>0</v>
      </c>
      <c r="P3848" s="6">
        <f>IF(L3848 = 0, 0, E3848/L3848)</f>
        <v>0</v>
      </c>
      <c r="Q3848" t="str">
        <f>MID(N3848,1,FIND("/",N3848,1)-1)</f>
        <v>technology</v>
      </c>
      <c r="R3848" t="str">
        <f>MID(N3848,FIND("/",N3848,1)+1,LEN(N3848))</f>
        <v>web</v>
      </c>
      <c r="S3848" s="10">
        <f>(((J3848/60)/60)/24)+DATE(1970,1,1)+(-5/24)</f>
        <v>42121.800891203697</v>
      </c>
      <c r="T3848" s="10">
        <f>(((I3848/60)/60)/24)+DATE(1970,1,1)+(-5/24)</f>
        <v>42151.800891203697</v>
      </c>
    </row>
    <row r="3849" spans="1:20" ht="43.2" hidden="1" x14ac:dyDescent="0.3">
      <c r="A3849">
        <v>551</v>
      </c>
      <c r="B3849" s="3" t="s">
        <v>551</v>
      </c>
      <c r="C3849" s="3" t="s">
        <v>4660</v>
      </c>
      <c r="D3849">
        <v>75000</v>
      </c>
      <c r="E3849">
        <v>3781</v>
      </c>
      <c r="F3849" t="s">
        <v>8220</v>
      </c>
      <c r="G3849" t="s">
        <v>8223</v>
      </c>
      <c r="H3849" t="s">
        <v>8245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8271</v>
      </c>
      <c r="O3849" s="5">
        <f>((E3849/D3849) *100)</f>
        <v>5.0413333333333332</v>
      </c>
      <c r="P3849" s="6">
        <f>IF(L3849 = 0, 0, E3849/L3849)</f>
        <v>135.03571428571428</v>
      </c>
      <c r="Q3849" t="str">
        <f>MID(N3849,1,FIND("/",N3849,1)-1)</f>
        <v>technology</v>
      </c>
      <c r="R3849" t="str">
        <f>MID(N3849,FIND("/",N3849,1)+1,LEN(N3849))</f>
        <v>web</v>
      </c>
      <c r="S3849" s="10">
        <f>(((J3849/60)/60)/24)+DATE(1970,1,1)+(-5/24)</f>
        <v>42173.067407407405</v>
      </c>
      <c r="T3849" s="10">
        <f>(((I3849/60)/60)/24)+DATE(1970,1,1)+(-5/24)</f>
        <v>42217.536805555552</v>
      </c>
    </row>
    <row r="3850" spans="1:20" ht="57.6" hidden="1" x14ac:dyDescent="0.3">
      <c r="A3850">
        <v>653</v>
      </c>
      <c r="B3850" s="3" t="s">
        <v>653</v>
      </c>
      <c r="C3850" s="3" t="s">
        <v>4762</v>
      </c>
      <c r="D3850">
        <v>75000</v>
      </c>
      <c r="E3850">
        <v>106084.5</v>
      </c>
      <c r="F3850" t="s">
        <v>8218</v>
      </c>
      <c r="G3850" t="s">
        <v>8223</v>
      </c>
      <c r="H3850" t="s">
        <v>8245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8272</v>
      </c>
      <c r="O3850" s="5">
        <f>((E3850/D3850) *100)</f>
        <v>141.446</v>
      </c>
      <c r="P3850" s="6">
        <f>IF(L3850 = 0, 0, E3850/L3850)</f>
        <v>95.830623306233065</v>
      </c>
      <c r="Q3850" t="str">
        <f>MID(N3850,1,FIND("/",N3850,1)-1)</f>
        <v>technology</v>
      </c>
      <c r="R3850" t="str">
        <f>MID(N3850,FIND("/",N3850,1)+1,LEN(N3850))</f>
        <v>wearables</v>
      </c>
      <c r="S3850" s="10">
        <f>(((J3850/60)/60)/24)+DATE(1970,1,1)+(-5/24)</f>
        <v>42199.410185185181</v>
      </c>
      <c r="T3850" s="10">
        <f>(((I3850/60)/60)/24)+DATE(1970,1,1)+(-5/24)</f>
        <v>42236.410185185181</v>
      </c>
    </row>
    <row r="3851" spans="1:20" ht="43.2" hidden="1" x14ac:dyDescent="0.3">
      <c r="A3851">
        <v>328</v>
      </c>
      <c r="B3851" s="3" t="s">
        <v>328</v>
      </c>
      <c r="C3851" s="3" t="s">
        <v>4437</v>
      </c>
      <c r="D3851">
        <v>75000</v>
      </c>
      <c r="E3851">
        <v>77710.8</v>
      </c>
      <c r="F3851" t="s">
        <v>8218</v>
      </c>
      <c r="G3851" t="s">
        <v>8223</v>
      </c>
      <c r="H3851" t="s">
        <v>8245</v>
      </c>
      <c r="I3851">
        <v>1446350400</v>
      </c>
      <c r="J3851">
        <v>1443739388</v>
      </c>
      <c r="K3851" t="b">
        <v>1</v>
      </c>
      <c r="L3851">
        <v>498</v>
      </c>
      <c r="M3851" t="b">
        <v>1</v>
      </c>
      <c r="N3851" t="s">
        <v>8268</v>
      </c>
      <c r="O3851" s="5">
        <f>((E3851/D3851) *100)</f>
        <v>103.61439999999999</v>
      </c>
      <c r="P3851" s="6">
        <f>IF(L3851 = 0, 0, E3851/L3851)</f>
        <v>156.04578313253012</v>
      </c>
      <c r="Q3851" t="str">
        <f>MID(N3851,1,FIND("/",N3851,1)-1)</f>
        <v>film &amp; video</v>
      </c>
      <c r="R3851" t="str">
        <f>MID(N3851,FIND("/",N3851,1)+1,LEN(N3851))</f>
        <v>documentary</v>
      </c>
      <c r="S3851" s="10">
        <f>(((J3851/60)/60)/24)+DATE(1970,1,1)+(-5/24)</f>
        <v>42278.738287037035</v>
      </c>
      <c r="T3851" s="10">
        <f>(((I3851/60)/60)/24)+DATE(1970,1,1)+(-5/24)</f>
        <v>42308.958333333336</v>
      </c>
    </row>
    <row r="3852" spans="1:20" ht="28.8" hidden="1" x14ac:dyDescent="0.3">
      <c r="A3852">
        <v>3064</v>
      </c>
      <c r="B3852" s="3" t="s">
        <v>3063</v>
      </c>
      <c r="C3852" s="3" t="s">
        <v>7173</v>
      </c>
      <c r="D3852">
        <v>75000</v>
      </c>
      <c r="E3852">
        <v>8471</v>
      </c>
      <c r="F3852" t="s">
        <v>8220</v>
      </c>
      <c r="G3852" t="s">
        <v>8223</v>
      </c>
      <c r="H3852" t="s">
        <v>8245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8302</v>
      </c>
      <c r="O3852" s="5">
        <f>((E3852/D3852) *100)</f>
        <v>11.294666666666666</v>
      </c>
      <c r="P3852" s="6">
        <f>IF(L3852 = 0, 0, E3852/L3852)</f>
        <v>117.65277777777777</v>
      </c>
      <c r="Q3852" t="str">
        <f>MID(N3852,1,FIND("/",N3852,1)-1)</f>
        <v>theater</v>
      </c>
      <c r="R3852" t="str">
        <f>MID(N3852,FIND("/",N3852,1)+1,LEN(N3852))</f>
        <v>spaces</v>
      </c>
      <c r="S3852" s="10">
        <f>(((J3852/60)/60)/24)+DATE(1970,1,1)+(-5/24)</f>
        <v>42298.9218287037</v>
      </c>
      <c r="T3852" s="10">
        <f>(((I3852/60)/60)/24)+DATE(1970,1,1)+(-5/24)</f>
        <v>42330.082638888889</v>
      </c>
    </row>
    <row r="3853" spans="1:20" ht="72" hidden="1" x14ac:dyDescent="0.3">
      <c r="A3853">
        <v>3788</v>
      </c>
      <c r="B3853" s="3" t="s">
        <v>3784</v>
      </c>
      <c r="C3853" s="3" t="s">
        <v>7897</v>
      </c>
      <c r="D3853">
        <v>75000</v>
      </c>
      <c r="E3853">
        <v>500</v>
      </c>
      <c r="F3853" t="s">
        <v>8220</v>
      </c>
      <c r="G3853" t="s">
        <v>8223</v>
      </c>
      <c r="H3853" t="s">
        <v>8245</v>
      </c>
      <c r="I3853">
        <v>1450887480</v>
      </c>
      <c r="J3853">
        <v>1448469719</v>
      </c>
      <c r="K3853" t="b">
        <v>0</v>
      </c>
      <c r="L3853">
        <v>1</v>
      </c>
      <c r="M3853" t="b">
        <v>0</v>
      </c>
      <c r="N3853" t="s">
        <v>8304</v>
      </c>
      <c r="O3853" s="5">
        <f>((E3853/D3853) *100)</f>
        <v>0.66666666666666674</v>
      </c>
      <c r="P3853" s="6">
        <f>IF(L3853 = 0, 0, E3853/L3853)</f>
        <v>500</v>
      </c>
      <c r="Q3853" t="str">
        <f>MID(N3853,1,FIND("/",N3853,1)-1)</f>
        <v>theater</v>
      </c>
      <c r="R3853" t="str">
        <f>MID(N3853,FIND("/",N3853,1)+1,LEN(N3853))</f>
        <v>musical</v>
      </c>
      <c r="S3853" s="10">
        <f>(((J3853/60)/60)/24)+DATE(1970,1,1)+(-5/24)</f>
        <v>42333.487488425926</v>
      </c>
      <c r="T3853" s="10">
        <f>(((I3853/60)/60)/24)+DATE(1970,1,1)+(-5/24)</f>
        <v>42361.470833333333</v>
      </c>
    </row>
    <row r="3854" spans="1:20" ht="43.2" hidden="1" x14ac:dyDescent="0.3">
      <c r="A3854">
        <v>1316</v>
      </c>
      <c r="B3854" s="3" t="s">
        <v>1316</v>
      </c>
      <c r="C3854" s="3" t="s">
        <v>5425</v>
      </c>
      <c r="D3854">
        <v>75000</v>
      </c>
      <c r="E3854">
        <v>1</v>
      </c>
      <c r="F3854" t="s">
        <v>8219</v>
      </c>
      <c r="G3854" t="s">
        <v>8223</v>
      </c>
      <c r="H3854" t="s">
        <v>8245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8272</v>
      </c>
      <c r="O3854" s="5">
        <f>((E3854/D3854) *100)</f>
        <v>1.3333333333333333E-3</v>
      </c>
      <c r="P3854" s="6">
        <f>IF(L3854 = 0, 0, E3854/L3854)</f>
        <v>1</v>
      </c>
      <c r="Q3854" t="str">
        <f>MID(N3854,1,FIND("/",N3854,1)-1)</f>
        <v>technology</v>
      </c>
      <c r="R3854" t="str">
        <f>MID(N3854,FIND("/",N3854,1)+1,LEN(N3854))</f>
        <v>wearables</v>
      </c>
      <c r="S3854" s="10">
        <f>(((J3854/60)/60)/24)+DATE(1970,1,1)+(-5/24)</f>
        <v>42393.753576388881</v>
      </c>
      <c r="T3854" s="10">
        <f>(((I3854/60)/60)/24)+DATE(1970,1,1)+(-5/24)</f>
        <v>42428.753576388881</v>
      </c>
    </row>
    <row r="3855" spans="1:20" ht="43.2" hidden="1" x14ac:dyDescent="0.3">
      <c r="A3855">
        <v>4098</v>
      </c>
      <c r="B3855" s="3" t="s">
        <v>4093</v>
      </c>
      <c r="C3855" s="3" t="s">
        <v>8200</v>
      </c>
      <c r="D3855">
        <v>75000</v>
      </c>
      <c r="E3855">
        <v>0</v>
      </c>
      <c r="F3855" t="s">
        <v>8220</v>
      </c>
      <c r="G3855" t="s">
        <v>8223</v>
      </c>
      <c r="H3855" t="s">
        <v>8245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8270</v>
      </c>
      <c r="O3855" s="5">
        <f>((E3855/D3855) *100)</f>
        <v>0</v>
      </c>
      <c r="P3855" s="6">
        <f>IF(L3855 = 0, 0, E3855/L3855)</f>
        <v>0</v>
      </c>
      <c r="Q3855" t="str">
        <f>MID(N3855,1,FIND("/",N3855,1)-1)</f>
        <v>theater</v>
      </c>
      <c r="R3855" t="str">
        <f>MID(N3855,FIND("/",N3855,1)+1,LEN(N3855))</f>
        <v>plays</v>
      </c>
      <c r="S3855" s="10">
        <f>(((J3855/60)/60)/24)+DATE(1970,1,1)+(-5/24)</f>
        <v>42495.51385416666</v>
      </c>
      <c r="T3855" s="10">
        <f>(((I3855/60)/60)/24)+DATE(1970,1,1)+(-5/24)</f>
        <v>42525.51385416666</v>
      </c>
    </row>
    <row r="3856" spans="1:20" ht="43.2" hidden="1" x14ac:dyDescent="0.3">
      <c r="A3856">
        <v>1328</v>
      </c>
      <c r="B3856" s="3" t="s">
        <v>1328</v>
      </c>
      <c r="C3856" s="3" t="s">
        <v>5437</v>
      </c>
      <c r="D3856">
        <v>75000</v>
      </c>
      <c r="E3856">
        <v>1748</v>
      </c>
      <c r="F3856" t="s">
        <v>8219</v>
      </c>
      <c r="G3856" t="s">
        <v>8223</v>
      </c>
      <c r="H3856" t="s">
        <v>8245</v>
      </c>
      <c r="I3856">
        <v>1476458734</v>
      </c>
      <c r="J3856">
        <v>1472570734</v>
      </c>
      <c r="K3856" t="b">
        <v>0</v>
      </c>
      <c r="L3856">
        <v>15</v>
      </c>
      <c r="M3856" t="b">
        <v>0</v>
      </c>
      <c r="N3856" t="s">
        <v>8272</v>
      </c>
      <c r="O3856" s="5">
        <f>((E3856/D3856) *100)</f>
        <v>2.3306666666666667</v>
      </c>
      <c r="P3856" s="6">
        <f>IF(L3856 = 0, 0, E3856/L3856)</f>
        <v>116.53333333333333</v>
      </c>
      <c r="Q3856" t="str">
        <f>MID(N3856,1,FIND("/",N3856,1)-1)</f>
        <v>technology</v>
      </c>
      <c r="R3856" t="str">
        <f>MID(N3856,FIND("/",N3856,1)+1,LEN(N3856))</f>
        <v>wearables</v>
      </c>
      <c r="S3856" s="10">
        <f>(((J3856/60)/60)/24)+DATE(1970,1,1)+(-5/24)</f>
        <v>42612.434421296297</v>
      </c>
      <c r="T3856" s="10">
        <f>(((I3856/60)/60)/24)+DATE(1970,1,1)+(-5/24)</f>
        <v>42657.434421296297</v>
      </c>
    </row>
    <row r="3857" spans="1:20" ht="28.8" hidden="1" x14ac:dyDescent="0.3">
      <c r="A3857">
        <v>2157</v>
      </c>
      <c r="B3857" s="3" t="s">
        <v>2157</v>
      </c>
      <c r="C3857" s="3" t="s">
        <v>6266</v>
      </c>
      <c r="D3857">
        <v>75000</v>
      </c>
      <c r="E3857">
        <v>21144</v>
      </c>
      <c r="F3857" t="s">
        <v>8220</v>
      </c>
      <c r="G3857" t="s">
        <v>8223</v>
      </c>
      <c r="H3857" t="s">
        <v>8245</v>
      </c>
      <c r="I3857">
        <v>1482479940</v>
      </c>
      <c r="J3857">
        <v>1479684783</v>
      </c>
      <c r="K3857" t="b">
        <v>0</v>
      </c>
      <c r="L3857">
        <v>57</v>
      </c>
      <c r="M3857" t="b">
        <v>0</v>
      </c>
      <c r="N3857" t="s">
        <v>8281</v>
      </c>
      <c r="O3857" s="5">
        <f>((E3857/D3857) *100)</f>
        <v>28.192</v>
      </c>
      <c r="P3857" s="6">
        <f>IF(L3857 = 0, 0, E3857/L3857)</f>
        <v>370.94736842105266</v>
      </c>
      <c r="Q3857" t="str">
        <f>MID(N3857,1,FIND("/",N3857,1)-1)</f>
        <v>games</v>
      </c>
      <c r="R3857" t="str">
        <f>MID(N3857,FIND("/",N3857,1)+1,LEN(N3857))</f>
        <v>video games</v>
      </c>
      <c r="S3857" s="10">
        <f>(((J3857/60)/60)/24)+DATE(1970,1,1)+(-5/24)</f>
        <v>42694.772951388884</v>
      </c>
      <c r="T3857" s="10">
        <f>(((I3857/60)/60)/24)+DATE(1970,1,1)+(-5/24)</f>
        <v>42727.124305555553</v>
      </c>
    </row>
    <row r="3858" spans="1:20" ht="43.2" hidden="1" x14ac:dyDescent="0.3">
      <c r="A3858">
        <v>3634</v>
      </c>
      <c r="B3858" s="3" t="s">
        <v>3631</v>
      </c>
      <c r="C3858" s="3" t="s">
        <v>7743</v>
      </c>
      <c r="D3858">
        <v>75000</v>
      </c>
      <c r="E3858">
        <v>3185</v>
      </c>
      <c r="F3858" t="s">
        <v>8220</v>
      </c>
      <c r="G3858" t="s">
        <v>8228</v>
      </c>
      <c r="H3858" t="s">
        <v>8250</v>
      </c>
      <c r="I3858">
        <v>1484366340</v>
      </c>
      <c r="J3858">
        <v>1480219174</v>
      </c>
      <c r="K3858" t="b">
        <v>0</v>
      </c>
      <c r="L3858">
        <v>18</v>
      </c>
      <c r="M3858" t="b">
        <v>0</v>
      </c>
      <c r="N3858" t="s">
        <v>8304</v>
      </c>
      <c r="O3858" s="5">
        <f>((E3858/D3858) *100)</f>
        <v>4.246666666666667</v>
      </c>
      <c r="P3858" s="6">
        <f>IF(L3858 = 0, 0, E3858/L3858)</f>
        <v>176.94444444444446</v>
      </c>
      <c r="Q3858" t="str">
        <f>MID(N3858,1,FIND("/",N3858,1)-1)</f>
        <v>theater</v>
      </c>
      <c r="R3858" t="str">
        <f>MID(N3858,FIND("/",N3858,1)+1,LEN(N3858))</f>
        <v>musical</v>
      </c>
      <c r="S3858" s="10">
        <f>(((J3858/60)/60)/24)+DATE(1970,1,1)+(-5/24)</f>
        <v>42700.958032407405</v>
      </c>
      <c r="T3858" s="10">
        <f>(((I3858/60)/60)/24)+DATE(1970,1,1)+(-5/24)</f>
        <v>42748.957638888889</v>
      </c>
    </row>
    <row r="3859" spans="1:20" ht="57.6" hidden="1" x14ac:dyDescent="0.3">
      <c r="A3859">
        <v>2034</v>
      </c>
      <c r="B3859" s="3" t="s">
        <v>2034</v>
      </c>
      <c r="C3859" s="3" t="s">
        <v>6143</v>
      </c>
      <c r="D3859">
        <v>78000</v>
      </c>
      <c r="E3859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8294</v>
      </c>
      <c r="O3859" s="5">
        <f>((E3859/D3859) *100)</f>
        <v>386.81998717948721</v>
      </c>
      <c r="P3859" s="6">
        <f>IF(L3859 = 0, 0, E3859/L3859)</f>
        <v>593.93620078740162</v>
      </c>
      <c r="Q3859" t="str">
        <f>MID(N3859,1,FIND("/",N3859,1)-1)</f>
        <v>technology</v>
      </c>
      <c r="R3859" t="str">
        <f>MID(N3859,FIND("/",N3859,1)+1,LEN(N3859))</f>
        <v>hardware</v>
      </c>
      <c r="S3859" s="10">
        <f>(((J3859/60)/60)/24)+DATE(1970,1,1)+(-5/24)</f>
        <v>42075.921678240738</v>
      </c>
      <c r="T3859" s="10">
        <f>(((I3859/60)/60)/24)+DATE(1970,1,1)+(-5/24)</f>
        <v>42131.081944444442</v>
      </c>
    </row>
    <row r="3860" spans="1:20" ht="43.2" hidden="1" x14ac:dyDescent="0.3">
      <c r="A3860">
        <v>2136</v>
      </c>
      <c r="B3860" s="3" t="s">
        <v>2136</v>
      </c>
      <c r="C3860" s="3" t="s">
        <v>6245</v>
      </c>
      <c r="D3860">
        <v>80000</v>
      </c>
      <c r="E3860">
        <v>47.69</v>
      </c>
      <c r="F3860" t="s">
        <v>8220</v>
      </c>
      <c r="G3860" t="s">
        <v>8223</v>
      </c>
      <c r="H3860" t="s">
        <v>8245</v>
      </c>
      <c r="I3860">
        <v>1382184786</v>
      </c>
      <c r="J3860">
        <v>1379592786</v>
      </c>
      <c r="K3860" t="b">
        <v>0</v>
      </c>
      <c r="L3860">
        <v>4</v>
      </c>
      <c r="M3860" t="b">
        <v>0</v>
      </c>
      <c r="N3860" t="s">
        <v>8281</v>
      </c>
      <c r="O3860" s="5">
        <f>((E3860/D3860) *100)</f>
        <v>5.9612499999999999E-2</v>
      </c>
      <c r="P3860" s="6">
        <f>IF(L3860 = 0, 0, E3860/L3860)</f>
        <v>11.922499999999999</v>
      </c>
      <c r="Q3860" t="str">
        <f>MID(N3860,1,FIND("/",N3860,1)-1)</f>
        <v>games</v>
      </c>
      <c r="R3860" t="str">
        <f>MID(N3860,FIND("/",N3860,1)+1,LEN(N3860))</f>
        <v>video games</v>
      </c>
      <c r="S3860" s="10">
        <f>(((J3860/60)/60)/24)+DATE(1970,1,1)+(-5/24)</f>
        <v>41536.300763888888</v>
      </c>
      <c r="T3860" s="10">
        <f>(((I3860/60)/60)/24)+DATE(1970,1,1)+(-5/24)</f>
        <v>41566.300763888888</v>
      </c>
    </row>
    <row r="3861" spans="1:20" ht="43.2" hidden="1" x14ac:dyDescent="0.3">
      <c r="A3861">
        <v>2594</v>
      </c>
      <c r="B3861" s="3" t="s">
        <v>2593</v>
      </c>
      <c r="C3861" s="3" t="s">
        <v>6703</v>
      </c>
      <c r="D3861">
        <v>80000</v>
      </c>
      <c r="E3861">
        <v>1</v>
      </c>
      <c r="F3861" t="s">
        <v>8220</v>
      </c>
      <c r="G3861" t="s">
        <v>8223</v>
      </c>
      <c r="H3861" t="s">
        <v>8245</v>
      </c>
      <c r="I3861">
        <v>1407453228</v>
      </c>
      <c r="J3861">
        <v>1404861228</v>
      </c>
      <c r="K3861" t="b">
        <v>0</v>
      </c>
      <c r="L3861">
        <v>1</v>
      </c>
      <c r="M3861" t="b">
        <v>0</v>
      </c>
      <c r="N3861" t="s">
        <v>8283</v>
      </c>
      <c r="O3861" s="5">
        <f>((E3861/D3861) *100)</f>
        <v>1.25E-3</v>
      </c>
      <c r="P3861" s="6">
        <f>IF(L3861 = 0, 0, E3861/L3861)</f>
        <v>1</v>
      </c>
      <c r="Q3861" t="str">
        <f>MID(N3861,1,FIND("/",N3861,1)-1)</f>
        <v>food</v>
      </c>
      <c r="R3861" t="str">
        <f>MID(N3861,FIND("/",N3861,1)+1,LEN(N3861))</f>
        <v>food trucks</v>
      </c>
      <c r="S3861" s="10">
        <f>(((J3861/60)/60)/24)+DATE(1970,1,1)+(-5/24)</f>
        <v>41828.759583333333</v>
      </c>
      <c r="T3861" s="10">
        <f>(((I3861/60)/60)/24)+DATE(1970,1,1)+(-5/24)</f>
        <v>41858.759583333333</v>
      </c>
    </row>
    <row r="3862" spans="1:20" ht="43.2" hidden="1" x14ac:dyDescent="0.3">
      <c r="A3862">
        <v>1145</v>
      </c>
      <c r="B3862" s="3" t="s">
        <v>1145</v>
      </c>
      <c r="C3862" s="3" t="s">
        <v>5254</v>
      </c>
      <c r="D3862">
        <v>80000</v>
      </c>
      <c r="E3862">
        <v>100</v>
      </c>
      <c r="F3862" t="s">
        <v>8220</v>
      </c>
      <c r="G3862" t="s">
        <v>8223</v>
      </c>
      <c r="H3862" t="s">
        <v>8245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8283</v>
      </c>
      <c r="O3862" s="5">
        <f>((E3862/D3862) *100)</f>
        <v>0.125</v>
      </c>
      <c r="P3862" s="6">
        <f>IF(L3862 = 0, 0, E3862/L3862)</f>
        <v>100</v>
      </c>
      <c r="Q3862" t="str">
        <f>MID(N3862,1,FIND("/",N3862,1)-1)</f>
        <v>food</v>
      </c>
      <c r="R3862" t="str">
        <f>MID(N3862,FIND("/",N3862,1)+1,LEN(N3862))</f>
        <v>food trucks</v>
      </c>
      <c r="S3862" s="10">
        <f>(((J3862/60)/60)/24)+DATE(1970,1,1)+(-5/24)</f>
        <v>41854.539259259262</v>
      </c>
      <c r="T3862" s="10">
        <f>(((I3862/60)/60)/24)+DATE(1970,1,1)+(-5/24)</f>
        <v>41914.539259259262</v>
      </c>
    </row>
    <row r="3863" spans="1:20" ht="43.2" hidden="1" x14ac:dyDescent="0.3">
      <c r="A3863">
        <v>132</v>
      </c>
      <c r="B3863" s="3" t="s">
        <v>133</v>
      </c>
      <c r="C3863" s="3" t="s">
        <v>4242</v>
      </c>
      <c r="D3863">
        <v>80000</v>
      </c>
      <c r="E3863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8266</v>
      </c>
      <c r="O3863" s="5">
        <f>((E3863/D3863) *100)</f>
        <v>9.5687499999999996</v>
      </c>
      <c r="P3863" s="6">
        <f>IF(L3863 = 0, 0, E3863/L3863)</f>
        <v>94.506172839506178</v>
      </c>
      <c r="Q3863" t="str">
        <f>MID(N3863,1,FIND("/",N3863,1)-1)</f>
        <v>film &amp; video</v>
      </c>
      <c r="R3863" t="str">
        <f>MID(N3863,FIND("/",N3863,1)+1,LEN(N3863))</f>
        <v>science fiction</v>
      </c>
      <c r="S3863" s="10">
        <f>(((J3863/60)/60)/24)+DATE(1970,1,1)+(-5/24)</f>
        <v>41905.60424768518</v>
      </c>
      <c r="T3863" s="10">
        <f>(((I3863/60)/60)/24)+DATE(1970,1,1)+(-5/24)</f>
        <v>41950.645914351851</v>
      </c>
    </row>
    <row r="3864" spans="1:20" ht="43.2" hidden="1" x14ac:dyDescent="0.3">
      <c r="A3864">
        <v>576</v>
      </c>
      <c r="B3864" s="3" t="s">
        <v>576</v>
      </c>
      <c r="C3864" s="3" t="s">
        <v>4685</v>
      </c>
      <c r="D3864">
        <v>80000</v>
      </c>
      <c r="E3864">
        <v>1</v>
      </c>
      <c r="F3864" t="s">
        <v>8220</v>
      </c>
      <c r="G3864" t="s">
        <v>8223</v>
      </c>
      <c r="H3864" t="s">
        <v>8245</v>
      </c>
      <c r="I3864">
        <v>1427537952</v>
      </c>
      <c r="J3864">
        <v>1422357552</v>
      </c>
      <c r="K3864" t="b">
        <v>0</v>
      </c>
      <c r="L3864">
        <v>1</v>
      </c>
      <c r="M3864" t="b">
        <v>0</v>
      </c>
      <c r="N3864" t="s">
        <v>8271</v>
      </c>
      <c r="O3864" s="5">
        <f>((E3864/D3864) *100)</f>
        <v>1.25E-3</v>
      </c>
      <c r="P3864" s="6">
        <f>IF(L3864 = 0, 0, E3864/L3864)</f>
        <v>1</v>
      </c>
      <c r="Q3864" t="str">
        <f>MID(N3864,1,FIND("/",N3864,1)-1)</f>
        <v>technology</v>
      </c>
      <c r="R3864" t="str">
        <f>MID(N3864,FIND("/",N3864,1)+1,LEN(N3864))</f>
        <v>web</v>
      </c>
      <c r="S3864" s="10">
        <f>(((J3864/60)/60)/24)+DATE(1970,1,1)+(-5/24)</f>
        <v>42031.263333333329</v>
      </c>
      <c r="T3864" s="10">
        <f>(((I3864/60)/60)/24)+DATE(1970,1,1)+(-5/24)</f>
        <v>42091.221666666665</v>
      </c>
    </row>
    <row r="3865" spans="1:20" ht="57.6" hidden="1" x14ac:dyDescent="0.3">
      <c r="A3865">
        <v>2690</v>
      </c>
      <c r="B3865" s="3" t="s">
        <v>2689</v>
      </c>
      <c r="C3865" s="3" t="s">
        <v>6799</v>
      </c>
      <c r="D3865">
        <v>80000</v>
      </c>
      <c r="E3865">
        <v>8586</v>
      </c>
      <c r="F3865" t="s">
        <v>8220</v>
      </c>
      <c r="G3865" t="s">
        <v>8223</v>
      </c>
      <c r="H3865" t="s">
        <v>8245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8283</v>
      </c>
      <c r="O3865" s="5">
        <f>((E3865/D3865) *100)</f>
        <v>10.7325</v>
      </c>
      <c r="P3865" s="6">
        <f>IF(L3865 = 0, 0, E3865/L3865)</f>
        <v>72.762711864406782</v>
      </c>
      <c r="Q3865" t="str">
        <f>MID(N3865,1,FIND("/",N3865,1)-1)</f>
        <v>food</v>
      </c>
      <c r="R3865" t="str">
        <f>MID(N3865,FIND("/",N3865,1)+1,LEN(N3865))</f>
        <v>food trucks</v>
      </c>
      <c r="S3865" s="10">
        <f>(((J3865/60)/60)/24)+DATE(1970,1,1)+(-5/24)</f>
        <v>42112.89671296296</v>
      </c>
      <c r="T3865" s="10">
        <f>(((I3865/60)/60)/24)+DATE(1970,1,1)+(-5/24)</f>
        <v>42157.89671296296</v>
      </c>
    </row>
    <row r="3866" spans="1:20" ht="43.2" hidden="1" x14ac:dyDescent="0.3">
      <c r="A3866">
        <v>2025</v>
      </c>
      <c r="B3866" s="3" t="s">
        <v>2025</v>
      </c>
      <c r="C3866" s="3" t="s">
        <v>6134</v>
      </c>
      <c r="D3866">
        <v>80000</v>
      </c>
      <c r="E3866">
        <v>160920</v>
      </c>
      <c r="F3866" t="s">
        <v>8218</v>
      </c>
      <c r="G3866" t="s">
        <v>8235</v>
      </c>
      <c r="H3866" t="s">
        <v>8248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8294</v>
      </c>
      <c r="O3866" s="5">
        <f>((E3866/D3866) *100)</f>
        <v>201.14999999999998</v>
      </c>
      <c r="P3866" s="6">
        <f>IF(L3866 = 0, 0, E3866/L3866)</f>
        <v>220.74074074074073</v>
      </c>
      <c r="Q3866" t="str">
        <f>MID(N3866,1,FIND("/",N3866,1)-1)</f>
        <v>technology</v>
      </c>
      <c r="R3866" t="str">
        <f>MID(N3866,FIND("/",N3866,1)+1,LEN(N3866))</f>
        <v>hardware</v>
      </c>
      <c r="S3866" s="10">
        <f>(((J3866/60)/60)/24)+DATE(1970,1,1)+(-5/24)</f>
        <v>42135.976226851846</v>
      </c>
      <c r="T3866" s="10">
        <f>(((I3866/60)/60)/24)+DATE(1970,1,1)+(-5/24)</f>
        <v>42165.976226851846</v>
      </c>
    </row>
    <row r="3867" spans="1:20" ht="57.6" hidden="1" x14ac:dyDescent="0.3">
      <c r="A3867">
        <v>484</v>
      </c>
      <c r="B3867" s="3" t="s">
        <v>484</v>
      </c>
      <c r="C3867" s="3" t="s">
        <v>4593</v>
      </c>
      <c r="D3867">
        <v>80000</v>
      </c>
      <c r="E3867">
        <v>149</v>
      </c>
      <c r="F3867" t="s">
        <v>8220</v>
      </c>
      <c r="G3867" t="s">
        <v>8224</v>
      </c>
      <c r="H3867" t="s">
        <v>8246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8269</v>
      </c>
      <c r="O3867" s="5">
        <f>((E3867/D3867) *100)</f>
        <v>0.18625</v>
      </c>
      <c r="P3867" s="6">
        <f>IF(L3867 = 0, 0, E3867/L3867)</f>
        <v>13.545454545454545</v>
      </c>
      <c r="Q3867" t="str">
        <f>MID(N3867,1,FIND("/",N3867,1)-1)</f>
        <v>film &amp; video</v>
      </c>
      <c r="R3867" t="str">
        <f>MID(N3867,FIND("/",N3867,1)+1,LEN(N3867))</f>
        <v>animation</v>
      </c>
      <c r="S3867" s="10">
        <f>(((J3867/60)/60)/24)+DATE(1970,1,1)+(-5/24)</f>
        <v>42272.731157407405</v>
      </c>
      <c r="T3867" s="10">
        <f>(((I3867/60)/60)/24)+DATE(1970,1,1)+(-5/24)</f>
        <v>42313.772824074076</v>
      </c>
    </row>
    <row r="3868" spans="1:20" ht="43.2" hidden="1" x14ac:dyDescent="0.3">
      <c r="A3868">
        <v>2035</v>
      </c>
      <c r="B3868" s="3" t="s">
        <v>2035</v>
      </c>
      <c r="C3868" s="3" t="s">
        <v>6144</v>
      </c>
      <c r="D3868">
        <v>80000</v>
      </c>
      <c r="E3868">
        <v>168829.14</v>
      </c>
      <c r="F3868" t="s">
        <v>8218</v>
      </c>
      <c r="G3868" t="s">
        <v>8223</v>
      </c>
      <c r="H3868" t="s">
        <v>8245</v>
      </c>
      <c r="I3868">
        <v>1450486800</v>
      </c>
      <c r="J3868">
        <v>1446562807</v>
      </c>
      <c r="K3868" t="b">
        <v>1</v>
      </c>
      <c r="L3868">
        <v>644</v>
      </c>
      <c r="M3868" t="b">
        <v>1</v>
      </c>
      <c r="N3868" t="s">
        <v>8294</v>
      </c>
      <c r="O3868" s="5">
        <f>((E3868/D3868) *100)</f>
        <v>211.03642500000004</v>
      </c>
      <c r="P3868" s="6">
        <f>IF(L3868 = 0, 0, E3868/L3868)</f>
        <v>262.15704968944101</v>
      </c>
      <c r="Q3868" t="str">
        <f>MID(N3868,1,FIND("/",N3868,1)-1)</f>
        <v>technology</v>
      </c>
      <c r="R3868" t="str">
        <f>MID(N3868,FIND("/",N3868,1)+1,LEN(N3868))</f>
        <v>hardware</v>
      </c>
      <c r="S3868" s="10">
        <f>(((J3868/60)/60)/24)+DATE(1970,1,1)+(-5/24)</f>
        <v>42311.41674768518</v>
      </c>
      <c r="T3868" s="10">
        <f>(((I3868/60)/60)/24)+DATE(1970,1,1)+(-5/24)</f>
        <v>42356.833333333336</v>
      </c>
    </row>
    <row r="3869" spans="1:20" ht="43.2" hidden="1" x14ac:dyDescent="0.3">
      <c r="A3869">
        <v>611</v>
      </c>
      <c r="B3869" s="3" t="s">
        <v>611</v>
      </c>
      <c r="C3869" s="3" t="s">
        <v>4720</v>
      </c>
      <c r="D3869">
        <v>80000</v>
      </c>
      <c r="E3869">
        <v>0</v>
      </c>
      <c r="F3869" t="s">
        <v>8219</v>
      </c>
      <c r="G3869" t="s">
        <v>8229</v>
      </c>
      <c r="H3869" t="s">
        <v>8248</v>
      </c>
      <c r="I3869">
        <v>1453210037</v>
      </c>
      <c r="J3869">
        <v>1448026037</v>
      </c>
      <c r="K3869" t="b">
        <v>0</v>
      </c>
      <c r="L3869">
        <v>0</v>
      </c>
      <c r="M3869" t="b">
        <v>0</v>
      </c>
      <c r="N3869" t="s">
        <v>8271</v>
      </c>
      <c r="O3869" s="5">
        <f>((E3869/D3869) *100)</f>
        <v>0</v>
      </c>
      <c r="P3869" s="6">
        <f>IF(L3869 = 0, 0, E3869/L3869)</f>
        <v>0</v>
      </c>
      <c r="Q3869" t="str">
        <f>MID(N3869,1,FIND("/",N3869,1)-1)</f>
        <v>technology</v>
      </c>
      <c r="R3869" t="str">
        <f>MID(N3869,FIND("/",N3869,1)+1,LEN(N3869))</f>
        <v>web</v>
      </c>
      <c r="S3869" s="10">
        <f>(((J3869/60)/60)/24)+DATE(1970,1,1)+(-5/24)</f>
        <v>42328.352280092593</v>
      </c>
      <c r="T3869" s="10">
        <f>(((I3869/60)/60)/24)+DATE(1970,1,1)+(-5/24)</f>
        <v>42388.352280092593</v>
      </c>
    </row>
    <row r="3870" spans="1:20" ht="43.2" hidden="1" x14ac:dyDescent="0.3">
      <c r="A3870">
        <v>2958</v>
      </c>
      <c r="B3870" s="3" t="s">
        <v>2957</v>
      </c>
      <c r="C3870" s="3" t="s">
        <v>7067</v>
      </c>
      <c r="D3870">
        <v>80000</v>
      </c>
      <c r="E3870">
        <v>0</v>
      </c>
      <c r="F3870" t="s">
        <v>8219</v>
      </c>
      <c r="G3870" t="s">
        <v>8223</v>
      </c>
      <c r="H3870" t="s">
        <v>8245</v>
      </c>
      <c r="I3870">
        <v>1462729317</v>
      </c>
      <c r="J3870">
        <v>1457548917</v>
      </c>
      <c r="K3870" t="b">
        <v>0</v>
      </c>
      <c r="L3870">
        <v>0</v>
      </c>
      <c r="M3870" t="b">
        <v>0</v>
      </c>
      <c r="N3870" t="s">
        <v>8302</v>
      </c>
      <c r="O3870" s="5">
        <f>((E3870/D3870) *100)</f>
        <v>0</v>
      </c>
      <c r="P3870" s="6">
        <f>IF(L3870 = 0, 0, E3870/L3870)</f>
        <v>0</v>
      </c>
      <c r="Q3870" t="str">
        <f>MID(N3870,1,FIND("/",N3870,1)-1)</f>
        <v>theater</v>
      </c>
      <c r="R3870" t="str">
        <f>MID(N3870,FIND("/",N3870,1)+1,LEN(N3870))</f>
        <v>spaces</v>
      </c>
      <c r="S3870" s="10">
        <f>(((J3870/60)/60)/24)+DATE(1970,1,1)+(-5/24)</f>
        <v>42438.570798611108</v>
      </c>
      <c r="T3870" s="10">
        <f>(((I3870/60)/60)/24)+DATE(1970,1,1)+(-5/24)</f>
        <v>42498.529131944444</v>
      </c>
    </row>
    <row r="3871" spans="1:20" ht="43.2" hidden="1" x14ac:dyDescent="0.3">
      <c r="A3871">
        <v>2122</v>
      </c>
      <c r="B3871" s="3" t="s">
        <v>2122</v>
      </c>
      <c r="C3871" s="3" t="s">
        <v>6231</v>
      </c>
      <c r="D3871">
        <v>80000</v>
      </c>
      <c r="E3871">
        <v>310</v>
      </c>
      <c r="F3871" t="s">
        <v>8220</v>
      </c>
      <c r="G3871" t="s">
        <v>8237</v>
      </c>
      <c r="H3871" t="s">
        <v>8255</v>
      </c>
      <c r="I3871">
        <v>1483773169</v>
      </c>
      <c r="J3871">
        <v>1481181169</v>
      </c>
      <c r="K3871" t="b">
        <v>0</v>
      </c>
      <c r="L3871">
        <v>3</v>
      </c>
      <c r="M3871" t="b">
        <v>0</v>
      </c>
      <c r="N3871" t="s">
        <v>8281</v>
      </c>
      <c r="O3871" s="5">
        <f>((E3871/D3871) *100)</f>
        <v>0.38750000000000001</v>
      </c>
      <c r="P3871" s="6">
        <f>IF(L3871 = 0, 0, E3871/L3871)</f>
        <v>103.33333333333333</v>
      </c>
      <c r="Q3871" t="str">
        <f>MID(N3871,1,FIND("/",N3871,1)-1)</f>
        <v>games</v>
      </c>
      <c r="R3871" t="str">
        <f>MID(N3871,FIND("/",N3871,1)+1,LEN(N3871))</f>
        <v>video games</v>
      </c>
      <c r="S3871" s="10">
        <f>(((J3871/60)/60)/24)+DATE(1970,1,1)+(-5/24)</f>
        <v>42712.092233796291</v>
      </c>
      <c r="T3871" s="10">
        <f>(((I3871/60)/60)/24)+DATE(1970,1,1)+(-5/24)</f>
        <v>42742.092233796291</v>
      </c>
    </row>
    <row r="3872" spans="1:20" ht="43.2" hidden="1" x14ac:dyDescent="0.3">
      <c r="A3872">
        <v>1434</v>
      </c>
      <c r="B3872" s="3" t="s">
        <v>1434</v>
      </c>
      <c r="C3872" s="3" t="s">
        <v>5543</v>
      </c>
      <c r="D3872">
        <v>82000</v>
      </c>
      <c r="E3872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8286</v>
      </c>
      <c r="O3872" s="5">
        <f>((E3872/D3872) *100)</f>
        <v>9.9878048780487809</v>
      </c>
      <c r="P3872" s="6">
        <f>IF(L3872 = 0, 0, E3872/L3872)</f>
        <v>744.5454545454545</v>
      </c>
      <c r="Q3872" t="str">
        <f>MID(N3872,1,FIND("/",N3872,1)-1)</f>
        <v>publishing</v>
      </c>
      <c r="R3872" t="str">
        <f>MID(N3872,FIND("/",N3872,1)+1,LEN(N3872))</f>
        <v>translations</v>
      </c>
      <c r="S3872" s="10">
        <f>(((J3872/60)/60)/24)+DATE(1970,1,1)+(-5/24)</f>
        <v>42142.558773148143</v>
      </c>
      <c r="T3872" s="10">
        <f>(((I3872/60)/60)/24)+DATE(1970,1,1)+(-5/24)</f>
        <v>42163.416666666664</v>
      </c>
    </row>
    <row r="3873" spans="1:20" ht="43.2" hidden="1" x14ac:dyDescent="0.3">
      <c r="A3873">
        <v>248</v>
      </c>
      <c r="B3873" s="3" t="s">
        <v>248</v>
      </c>
      <c r="C3873" s="3" t="s">
        <v>4357</v>
      </c>
      <c r="D3873">
        <v>85000</v>
      </c>
      <c r="E3873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8268</v>
      </c>
      <c r="O3873" s="5">
        <f>((E3873/D3873) *100)</f>
        <v>101.33294117647058</v>
      </c>
      <c r="P3873" s="6">
        <f>IF(L3873 = 0, 0, E3873/L3873)</f>
        <v>589.95205479452056</v>
      </c>
      <c r="Q3873" t="str">
        <f>MID(N3873,1,FIND("/",N3873,1)-1)</f>
        <v>film &amp; video</v>
      </c>
      <c r="R3873" t="str">
        <f>MID(N3873,FIND("/",N3873,1)+1,LEN(N3873))</f>
        <v>documentary</v>
      </c>
      <c r="S3873" s="10">
        <f>(((J3873/60)/60)/24)+DATE(1970,1,1)+(-5/24)</f>
        <v>40870.566076388888</v>
      </c>
      <c r="T3873" s="10">
        <f>(((I3873/60)/60)/24)+DATE(1970,1,1)+(-5/24)</f>
        <v>40915.566076388888</v>
      </c>
    </row>
    <row r="3874" spans="1:20" ht="43.2" hidden="1" x14ac:dyDescent="0.3">
      <c r="A3874">
        <v>2048</v>
      </c>
      <c r="B3874" s="3" t="s">
        <v>2048</v>
      </c>
      <c r="C3874" s="3" t="s">
        <v>6157</v>
      </c>
      <c r="D3874">
        <v>85000</v>
      </c>
      <c r="E3874">
        <v>126082.45</v>
      </c>
      <c r="F3874" t="s">
        <v>8218</v>
      </c>
      <c r="G3874" t="s">
        <v>8223</v>
      </c>
      <c r="H3874" t="s">
        <v>8245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8294</v>
      </c>
      <c r="O3874" s="5">
        <f>((E3874/D3874) *100)</f>
        <v>148.33229411764705</v>
      </c>
      <c r="P3874" s="6">
        <f>IF(L3874 = 0, 0, E3874/L3874)</f>
        <v>91.82989803350327</v>
      </c>
      <c r="Q3874" t="str">
        <f>MID(N3874,1,FIND("/",N3874,1)-1)</f>
        <v>technology</v>
      </c>
      <c r="R3874" t="str">
        <f>MID(N3874,FIND("/",N3874,1)+1,LEN(N3874))</f>
        <v>hardware</v>
      </c>
      <c r="S3874" s="10">
        <f>(((J3874/60)/60)/24)+DATE(1970,1,1)+(-5/24)</f>
        <v>41387.443182870367</v>
      </c>
      <c r="T3874" s="10">
        <f>(((I3874/60)/60)/24)+DATE(1970,1,1)+(-5/24)</f>
        <v>41417.443182870367</v>
      </c>
    </row>
    <row r="3875" spans="1:20" ht="43.2" hidden="1" x14ac:dyDescent="0.3">
      <c r="A3875">
        <v>2575</v>
      </c>
      <c r="B3875" s="3" t="s">
        <v>2574</v>
      </c>
      <c r="C3875" s="3" t="s">
        <v>6684</v>
      </c>
      <c r="D3875">
        <v>85000</v>
      </c>
      <c r="E3875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8283</v>
      </c>
      <c r="O3875" s="5">
        <f>((E3875/D3875) *100)</f>
        <v>0</v>
      </c>
      <c r="P3875" s="6">
        <f>IF(L3875 = 0, 0, E3875/L3875)</f>
        <v>0</v>
      </c>
      <c r="Q3875" t="str">
        <f>MID(N3875,1,FIND("/",N3875,1)-1)</f>
        <v>food</v>
      </c>
      <c r="R3875" t="str">
        <f>MID(N3875,FIND("/",N3875,1)+1,LEN(N3875))</f>
        <v>food trucks</v>
      </c>
      <c r="S3875" s="10">
        <f>(((J3875/60)/60)/24)+DATE(1970,1,1)+(-5/24)</f>
        <v>41985.90039351851</v>
      </c>
      <c r="T3875" s="10">
        <f>(((I3875/60)/60)/24)+DATE(1970,1,1)+(-5/24)</f>
        <v>42015.90039351851</v>
      </c>
    </row>
    <row r="3876" spans="1:20" ht="43.2" hidden="1" x14ac:dyDescent="0.3">
      <c r="A3876">
        <v>1910</v>
      </c>
      <c r="B3876" s="3" t="s">
        <v>1910</v>
      </c>
      <c r="C3876" s="3" t="s">
        <v>6019</v>
      </c>
      <c r="D3876">
        <v>85000</v>
      </c>
      <c r="E3876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8293</v>
      </c>
      <c r="O3876" s="5">
        <f>((E3876/D3876) *100)</f>
        <v>39.395294117647055</v>
      </c>
      <c r="P3876" s="6">
        <f>IF(L3876 = 0, 0, E3876/L3876)</f>
        <v>117.49473684210527</v>
      </c>
      <c r="Q3876" t="str">
        <f>MID(N3876,1,FIND("/",N3876,1)-1)</f>
        <v>technology</v>
      </c>
      <c r="R3876" t="str">
        <f>MID(N3876,FIND("/",N3876,1)+1,LEN(N3876))</f>
        <v>gadgets</v>
      </c>
      <c r="S3876" s="10">
        <f>(((J3876/60)/60)/24)+DATE(1970,1,1)+(-5/24)</f>
        <v>42264.754826388882</v>
      </c>
      <c r="T3876" s="10">
        <f>(((I3876/60)/60)/24)+DATE(1970,1,1)+(-5/24)</f>
        <v>42308.739583333336</v>
      </c>
    </row>
    <row r="3877" spans="1:20" ht="28.8" hidden="1" x14ac:dyDescent="0.3">
      <c r="A3877">
        <v>570</v>
      </c>
      <c r="B3877" s="3" t="s">
        <v>570</v>
      </c>
      <c r="C3877" s="3" t="s">
        <v>4679</v>
      </c>
      <c r="D3877">
        <v>85000</v>
      </c>
      <c r="E3877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8271</v>
      </c>
      <c r="O3877" s="5">
        <f>((E3877/D3877) *100)</f>
        <v>0.16705882352941176</v>
      </c>
      <c r="P3877" s="6">
        <f>IF(L3877 = 0, 0, E3877/L3877)</f>
        <v>142</v>
      </c>
      <c r="Q3877" t="str">
        <f>MID(N3877,1,FIND("/",N3877,1)-1)</f>
        <v>technology</v>
      </c>
      <c r="R3877" t="str">
        <f>MID(N3877,FIND("/",N3877,1)+1,LEN(N3877))</f>
        <v>web</v>
      </c>
      <c r="S3877" s="10">
        <f>(((J3877/60)/60)/24)+DATE(1970,1,1)+(-5/24)</f>
        <v>42388.589918981481</v>
      </c>
      <c r="T3877" s="10">
        <f>(((I3877/60)/60)/24)+DATE(1970,1,1)+(-5/24)</f>
        <v>42418.589918981481</v>
      </c>
    </row>
    <row r="3878" spans="1:20" ht="43.2" hidden="1" x14ac:dyDescent="0.3">
      <c r="A3878">
        <v>1040</v>
      </c>
      <c r="B3878" s="3" t="s">
        <v>1040</v>
      </c>
      <c r="C3878" s="3" t="s">
        <v>5149</v>
      </c>
      <c r="D3878">
        <v>85000</v>
      </c>
      <c r="E3878">
        <v>250</v>
      </c>
      <c r="F3878" t="s">
        <v>8219</v>
      </c>
      <c r="G3878" t="s">
        <v>8223</v>
      </c>
      <c r="H3878" t="s">
        <v>8245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8280</v>
      </c>
      <c r="O3878" s="5">
        <f>((E3878/D3878) *100)</f>
        <v>0.29411764705882354</v>
      </c>
      <c r="P3878" s="6">
        <f>IF(L3878 = 0, 0, E3878/L3878)</f>
        <v>250</v>
      </c>
      <c r="Q3878" t="str">
        <f>MID(N3878,1,FIND("/",N3878,1)-1)</f>
        <v>journalism</v>
      </c>
      <c r="R3878" t="str">
        <f>MID(N3878,FIND("/",N3878,1)+1,LEN(N3878))</f>
        <v>audio</v>
      </c>
      <c r="S3878" s="10">
        <f>(((J3878/60)/60)/24)+DATE(1970,1,1)+(-5/24)</f>
        <v>42579.500104166662</v>
      </c>
      <c r="T3878" s="10">
        <f>(((I3878/60)/60)/24)+DATE(1970,1,1)+(-5/24)</f>
        <v>42609.500104166662</v>
      </c>
    </row>
    <row r="3879" spans="1:20" ht="43.2" hidden="1" x14ac:dyDescent="0.3">
      <c r="A3879">
        <v>2381</v>
      </c>
      <c r="B3879" s="3" t="s">
        <v>2381</v>
      </c>
      <c r="C3879" s="3" t="s">
        <v>6490</v>
      </c>
      <c r="D3879">
        <v>86350</v>
      </c>
      <c r="E3879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8271</v>
      </c>
      <c r="O3879" s="5">
        <f>((E3879/D3879) *100)</f>
        <v>1.8193398957730169</v>
      </c>
      <c r="P3879" s="6">
        <f>IF(L3879 = 0, 0, E3879/L3879)</f>
        <v>224.42857142857142</v>
      </c>
      <c r="Q3879" t="str">
        <f>MID(N3879,1,FIND("/",N3879,1)-1)</f>
        <v>technology</v>
      </c>
      <c r="R3879" t="str">
        <f>MID(N3879,FIND("/",N3879,1)+1,LEN(N3879))</f>
        <v>web</v>
      </c>
      <c r="S3879" s="10">
        <f>(((J3879/60)/60)/24)+DATE(1970,1,1)+(-5/24)</f>
        <v>42074.727407407401</v>
      </c>
      <c r="T3879" s="10">
        <f>(((I3879/60)/60)/24)+DATE(1970,1,1)+(-5/24)</f>
        <v>42104.727407407401</v>
      </c>
    </row>
    <row r="3880" spans="1:20" ht="43.2" hidden="1" x14ac:dyDescent="0.3">
      <c r="A3880">
        <v>1112</v>
      </c>
      <c r="B3880" s="3" t="s">
        <v>1112</v>
      </c>
      <c r="C3880" s="3" t="s">
        <v>5221</v>
      </c>
      <c r="D3880">
        <v>88000</v>
      </c>
      <c r="E3880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8281</v>
      </c>
      <c r="O3880" s="5">
        <f>((E3880/D3880) *100)</f>
        <v>35.537409090909087</v>
      </c>
      <c r="P3880" s="6">
        <f>IF(L3880 = 0, 0, E3880/L3880)</f>
        <v>100.23371794871794</v>
      </c>
      <c r="Q3880" t="str">
        <f>MID(N3880,1,FIND("/",N3880,1)-1)</f>
        <v>games</v>
      </c>
      <c r="R3880" t="str">
        <f>MID(N3880,FIND("/",N3880,1)+1,LEN(N3880))</f>
        <v>video games</v>
      </c>
      <c r="S3880" s="10">
        <f>(((J3880/60)/60)/24)+DATE(1970,1,1)+(-5/24)</f>
        <v>41963.551053240742</v>
      </c>
      <c r="T3880" s="10">
        <f>(((I3880/60)/60)/24)+DATE(1970,1,1)+(-5/24)</f>
        <v>42023.145833333336</v>
      </c>
    </row>
    <row r="3881" spans="1:20" ht="57.6" hidden="1" x14ac:dyDescent="0.3">
      <c r="A3881">
        <v>981</v>
      </c>
      <c r="B3881" s="3" t="s">
        <v>981</v>
      </c>
      <c r="C3881" s="3" t="s">
        <v>5090</v>
      </c>
      <c r="D3881">
        <v>88888</v>
      </c>
      <c r="E3881">
        <v>11</v>
      </c>
      <c r="F3881" t="s">
        <v>8220</v>
      </c>
      <c r="G3881" t="s">
        <v>8223</v>
      </c>
      <c r="H3881" t="s">
        <v>8245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8272</v>
      </c>
      <c r="O3881" s="5">
        <f>((E3881/D3881) *100)</f>
        <v>1.2375123751237513E-2</v>
      </c>
      <c r="P3881" s="6">
        <f>IF(L3881 = 0, 0, E3881/L3881)</f>
        <v>2.75</v>
      </c>
      <c r="Q3881" t="str">
        <f>MID(N3881,1,FIND("/",N3881,1)-1)</f>
        <v>technology</v>
      </c>
      <c r="R3881" t="str">
        <f>MID(N3881,FIND("/",N3881,1)+1,LEN(N3881))</f>
        <v>wearables</v>
      </c>
      <c r="S3881" s="10">
        <f>(((J3881/60)/60)/24)+DATE(1970,1,1)+(-5/24)</f>
        <v>41830.738680555551</v>
      </c>
      <c r="T3881" s="10">
        <f>(((I3881/60)/60)/24)+DATE(1970,1,1)+(-5/24)</f>
        <v>41860.738680555551</v>
      </c>
    </row>
    <row r="3882" spans="1:20" ht="57.6" hidden="1" x14ac:dyDescent="0.3">
      <c r="A3882">
        <v>573</v>
      </c>
      <c r="B3882" s="3" t="s">
        <v>573</v>
      </c>
      <c r="C3882" s="3" t="s">
        <v>4682</v>
      </c>
      <c r="D3882">
        <v>88888</v>
      </c>
      <c r="E3882">
        <v>346</v>
      </c>
      <c r="F3882" t="s">
        <v>8220</v>
      </c>
      <c r="G3882" t="s">
        <v>8223</v>
      </c>
      <c r="H3882" t="s">
        <v>8245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8271</v>
      </c>
      <c r="O3882" s="5">
        <f>((E3882/D3882) *100)</f>
        <v>0.38925389253892539</v>
      </c>
      <c r="P3882" s="6">
        <f>IF(L3882 = 0, 0, E3882/L3882)</f>
        <v>38.444444444444443</v>
      </c>
      <c r="Q3882" t="str">
        <f>MID(N3882,1,FIND("/",N3882,1)-1)</f>
        <v>technology</v>
      </c>
      <c r="R3882" t="str">
        <f>MID(N3882,FIND("/",N3882,1)+1,LEN(N3882))</f>
        <v>web</v>
      </c>
      <c r="S3882" s="10">
        <f>(((J3882/60)/60)/24)+DATE(1970,1,1)+(-5/24)</f>
        <v>41962.841793981475</v>
      </c>
      <c r="T3882" s="10">
        <f>(((I3882/60)/60)/24)+DATE(1970,1,1)+(-5/24)</f>
        <v>42021.841666666667</v>
      </c>
    </row>
    <row r="3883" spans="1:20" ht="43.2" hidden="1" x14ac:dyDescent="0.3">
      <c r="A3883">
        <v>1964</v>
      </c>
      <c r="B3883" s="3" t="s">
        <v>1964</v>
      </c>
      <c r="C3883" s="3" t="s">
        <v>6073</v>
      </c>
      <c r="D3883">
        <v>89200</v>
      </c>
      <c r="E3883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8294</v>
      </c>
      <c r="O3883" s="5">
        <f>((E3883/D3883) *100)</f>
        <v>259.57748878923763</v>
      </c>
      <c r="P3883" s="6">
        <f>IF(L3883 = 0, 0, E3883/L3883)</f>
        <v>180.75185011709601</v>
      </c>
      <c r="Q3883" t="str">
        <f>MID(N3883,1,FIND("/",N3883,1)-1)</f>
        <v>technology</v>
      </c>
      <c r="R3883" t="str">
        <f>MID(N3883,FIND("/",N3883,1)+1,LEN(N3883))</f>
        <v>hardware</v>
      </c>
      <c r="S3883" s="10">
        <f>(((J3883/60)/60)/24)+DATE(1970,1,1)+(-5/24)</f>
        <v>42452.064490740733</v>
      </c>
      <c r="T3883" s="10">
        <f>(((I3883/60)/60)/24)+DATE(1970,1,1)+(-5/24)</f>
        <v>42482.064490740733</v>
      </c>
    </row>
    <row r="3884" spans="1:20" ht="43.2" hidden="1" x14ac:dyDescent="0.3">
      <c r="A3884">
        <v>1064</v>
      </c>
      <c r="B3884" s="3" t="s">
        <v>1064</v>
      </c>
      <c r="C3884" s="3" t="s">
        <v>5173</v>
      </c>
      <c r="D3884">
        <v>90000</v>
      </c>
      <c r="E3884">
        <v>8077</v>
      </c>
      <c r="F3884" t="s">
        <v>8220</v>
      </c>
      <c r="G3884" t="s">
        <v>8223</v>
      </c>
      <c r="H3884" t="s">
        <v>8245</v>
      </c>
      <c r="I3884">
        <v>1373174903</v>
      </c>
      <c r="J3884">
        <v>1369286903</v>
      </c>
      <c r="K3884" t="b">
        <v>0</v>
      </c>
      <c r="L3884">
        <v>123</v>
      </c>
      <c r="M3884" t="b">
        <v>0</v>
      </c>
      <c r="N3884" t="s">
        <v>8281</v>
      </c>
      <c r="O3884" s="5">
        <f>((E3884/D3884) *100)</f>
        <v>8.974444444444444</v>
      </c>
      <c r="P3884" s="6">
        <f>IF(L3884 = 0, 0, E3884/L3884)</f>
        <v>65.666666666666671</v>
      </c>
      <c r="Q3884" t="str">
        <f>MID(N3884,1,FIND("/",N3884,1)-1)</f>
        <v>games</v>
      </c>
      <c r="R3884" t="str">
        <f>MID(N3884,FIND("/",N3884,1)+1,LEN(N3884))</f>
        <v>video games</v>
      </c>
      <c r="S3884" s="10">
        <f>(((J3884/60)/60)/24)+DATE(1970,1,1)+(-5/24)</f>
        <v>41417.019710648143</v>
      </c>
      <c r="T3884" s="10">
        <f>(((I3884/60)/60)/24)+DATE(1970,1,1)+(-5/24)</f>
        <v>41462.019710648143</v>
      </c>
    </row>
    <row r="3885" spans="1:20" ht="43.2" hidden="1" x14ac:dyDescent="0.3">
      <c r="A3885">
        <v>1124</v>
      </c>
      <c r="B3885" s="3" t="s">
        <v>1124</v>
      </c>
      <c r="C3885" s="3" t="s">
        <v>5233</v>
      </c>
      <c r="D3885">
        <v>90000</v>
      </c>
      <c r="E3885">
        <v>425</v>
      </c>
      <c r="F3885" t="s">
        <v>8220</v>
      </c>
      <c r="G3885" t="s">
        <v>8223</v>
      </c>
      <c r="H3885" t="s">
        <v>8245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8282</v>
      </c>
      <c r="O3885" s="5">
        <f>((E3885/D3885) *100)</f>
        <v>0.47222222222222221</v>
      </c>
      <c r="P3885" s="6">
        <f>IF(L3885 = 0, 0, E3885/L3885)</f>
        <v>60.714285714285715</v>
      </c>
      <c r="Q3885" t="str">
        <f>MID(N3885,1,FIND("/",N3885,1)-1)</f>
        <v>games</v>
      </c>
      <c r="R3885" t="str">
        <f>MID(N3885,FIND("/",N3885,1)+1,LEN(N3885))</f>
        <v>mobile games</v>
      </c>
      <c r="S3885" s="10">
        <f>(((J3885/60)/60)/24)+DATE(1970,1,1)+(-5/24)</f>
        <v>42094.458923611113</v>
      </c>
      <c r="T3885" s="10">
        <f>(((I3885/60)/60)/24)+DATE(1970,1,1)+(-5/24)</f>
        <v>42124.458923611113</v>
      </c>
    </row>
    <row r="3886" spans="1:20" ht="57.6" hidden="1" x14ac:dyDescent="0.3">
      <c r="A3886">
        <v>670</v>
      </c>
      <c r="B3886" s="3" t="s">
        <v>670</v>
      </c>
      <c r="C3886" s="3" t="s">
        <v>4779</v>
      </c>
      <c r="D3886">
        <v>90000</v>
      </c>
      <c r="E3886">
        <v>26349</v>
      </c>
      <c r="F3886" t="s">
        <v>8220</v>
      </c>
      <c r="G3886" t="s">
        <v>8236</v>
      </c>
      <c r="H3886" t="s">
        <v>8248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8272</v>
      </c>
      <c r="O3886" s="5">
        <f>((E3886/D3886) *100)</f>
        <v>29.276666666666667</v>
      </c>
      <c r="P3886" s="6">
        <f>IF(L3886 = 0, 0, E3886/L3886)</f>
        <v>84.99677419354839</v>
      </c>
      <c r="Q3886" t="str">
        <f>MID(N3886,1,FIND("/",N3886,1)-1)</f>
        <v>technology</v>
      </c>
      <c r="R3886" t="str">
        <f>MID(N3886,FIND("/",N3886,1)+1,LEN(N3886))</f>
        <v>wearables</v>
      </c>
      <c r="S3886" s="10">
        <f>(((J3886/60)/60)/24)+DATE(1970,1,1)+(-5/24)</f>
        <v>42506.501388888886</v>
      </c>
      <c r="T3886" s="10">
        <f>(((I3886/60)/60)/24)+DATE(1970,1,1)+(-5/24)</f>
        <v>42540.131944444445</v>
      </c>
    </row>
    <row r="3887" spans="1:20" ht="43.2" hidden="1" x14ac:dyDescent="0.3">
      <c r="A3887">
        <v>3977</v>
      </c>
      <c r="B3887" s="3" t="s">
        <v>3973</v>
      </c>
      <c r="C3887" s="3" t="s">
        <v>8083</v>
      </c>
      <c r="D3887">
        <v>90000</v>
      </c>
      <c r="E3887">
        <v>1305</v>
      </c>
      <c r="F3887" t="s">
        <v>8220</v>
      </c>
      <c r="G3887" t="s">
        <v>8223</v>
      </c>
      <c r="H3887" t="s">
        <v>8245</v>
      </c>
      <c r="I3887">
        <v>1469213732</v>
      </c>
      <c r="J3887">
        <v>1466621732</v>
      </c>
      <c r="K3887" t="b">
        <v>0</v>
      </c>
      <c r="L3887">
        <v>6</v>
      </c>
      <c r="M3887" t="b">
        <v>0</v>
      </c>
      <c r="N3887" t="s">
        <v>8270</v>
      </c>
      <c r="O3887" s="5">
        <f>((E3887/D3887) *100)</f>
        <v>1.4500000000000002</v>
      </c>
      <c r="P3887" s="6">
        <f>IF(L3887 = 0, 0, E3887/L3887)</f>
        <v>217.5</v>
      </c>
      <c r="Q3887" t="str">
        <f>MID(N3887,1,FIND("/",N3887,1)-1)</f>
        <v>theater</v>
      </c>
      <c r="R3887" t="str">
        <f>MID(N3887,FIND("/",N3887,1)+1,LEN(N3887))</f>
        <v>plays</v>
      </c>
      <c r="S3887" s="10">
        <f>(((J3887/60)/60)/24)+DATE(1970,1,1)+(-5/24)</f>
        <v>42543.580231481479</v>
      </c>
      <c r="T3887" s="10">
        <f>(((I3887/60)/60)/24)+DATE(1970,1,1)+(-5/24)</f>
        <v>42573.580231481479</v>
      </c>
    </row>
    <row r="3888" spans="1:20" ht="28.8" hidden="1" x14ac:dyDescent="0.3">
      <c r="A3888">
        <v>2582</v>
      </c>
      <c r="B3888" s="3" t="s">
        <v>2581</v>
      </c>
      <c r="C3888" s="3" t="s">
        <v>6691</v>
      </c>
      <c r="D3888">
        <v>90000</v>
      </c>
      <c r="E3888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8283</v>
      </c>
      <c r="O3888" s="5">
        <f>((E3888/D3888) *100)</f>
        <v>1.1111111111111111E-3</v>
      </c>
      <c r="P3888" s="6">
        <f>IF(L3888 = 0, 0, E3888/L3888)</f>
        <v>1</v>
      </c>
      <c r="Q3888" t="str">
        <f>MID(N3888,1,FIND("/",N3888,1)-1)</f>
        <v>food</v>
      </c>
      <c r="R3888" t="str">
        <f>MID(N3888,FIND("/",N3888,1)+1,LEN(N3888))</f>
        <v>food trucks</v>
      </c>
      <c r="S3888" s="10">
        <f>(((J3888/60)/60)/24)+DATE(1970,1,1)+(-5/24)</f>
        <v>42642.780486111107</v>
      </c>
      <c r="T3888" s="10">
        <f>(((I3888/60)/60)/24)+DATE(1970,1,1)+(-5/24)</f>
        <v>42672.780486111107</v>
      </c>
    </row>
    <row r="3889" spans="1:20" ht="43.2" hidden="1" x14ac:dyDescent="0.3">
      <c r="A3889">
        <v>1008</v>
      </c>
      <c r="B3889" s="3" t="s">
        <v>1008</v>
      </c>
      <c r="C3889" s="3" t="s">
        <v>5117</v>
      </c>
      <c r="D3889">
        <v>93500</v>
      </c>
      <c r="E3889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8272</v>
      </c>
      <c r="O3889" s="5">
        <f>((E3889/D3889) *100)</f>
        <v>0.26737967914438499</v>
      </c>
      <c r="P3889" s="6">
        <f>IF(L3889 = 0, 0, E3889/L3889)</f>
        <v>250</v>
      </c>
      <c r="Q3889" t="str">
        <f>MID(N3889,1,FIND("/",N3889,1)-1)</f>
        <v>technology</v>
      </c>
      <c r="R3889" t="str">
        <f>MID(N3889,FIND("/",N3889,1)+1,LEN(N3889))</f>
        <v>wearables</v>
      </c>
      <c r="S3889" s="10">
        <f>(((J3889/60)/60)/24)+DATE(1970,1,1)+(-5/24)</f>
        <v>42702.600868055553</v>
      </c>
      <c r="T3889" s="10">
        <f>(((I3889/60)/60)/24)+DATE(1970,1,1)+(-5/24)</f>
        <v>42732.600868055553</v>
      </c>
    </row>
    <row r="3890" spans="1:20" ht="43.2" hidden="1" x14ac:dyDescent="0.3">
      <c r="A3890">
        <v>453</v>
      </c>
      <c r="B3890" s="3" t="s">
        <v>453</v>
      </c>
      <c r="C3890" s="3" t="s">
        <v>4562</v>
      </c>
      <c r="D3890">
        <v>94875</v>
      </c>
      <c r="E3890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8269</v>
      </c>
      <c r="O3890" s="5">
        <f>((E3890/D3890) *100)</f>
        <v>2.7404479578392621E-2</v>
      </c>
      <c r="P3890" s="6">
        <f>IF(L3890 = 0, 0, E3890/L3890)</f>
        <v>13</v>
      </c>
      <c r="Q3890" t="str">
        <f>MID(N3890,1,FIND("/",N3890,1)-1)</f>
        <v>film &amp; video</v>
      </c>
      <c r="R3890" t="str">
        <f>MID(N3890,FIND("/",N3890,1)+1,LEN(N3890))</f>
        <v>animation</v>
      </c>
      <c r="S3890" s="10">
        <f>(((J3890/60)/60)/24)+DATE(1970,1,1)+(-5/24)</f>
        <v>42038.616655092592</v>
      </c>
      <c r="T3890" s="10">
        <f>(((I3890/60)/60)/24)+DATE(1970,1,1)+(-5/24)</f>
        <v>42054.616655092592</v>
      </c>
    </row>
    <row r="3891" spans="1:20" ht="43.2" hidden="1" x14ac:dyDescent="0.3">
      <c r="A3891">
        <v>172</v>
      </c>
      <c r="B3891" s="3" t="s">
        <v>173</v>
      </c>
      <c r="C3891" s="3" t="s">
        <v>4281</v>
      </c>
      <c r="D3891">
        <v>95000</v>
      </c>
      <c r="E3891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8267</v>
      </c>
      <c r="O3891" s="5">
        <f>((E3891/D3891) *100)</f>
        <v>0</v>
      </c>
      <c r="P3891" s="6">
        <f>IF(L3891 = 0, 0, E3891/L3891)</f>
        <v>0</v>
      </c>
      <c r="Q3891" t="str">
        <f>MID(N3891,1,FIND("/",N3891,1)-1)</f>
        <v>film &amp; video</v>
      </c>
      <c r="R3891" t="str">
        <f>MID(N3891,FIND("/",N3891,1)+1,LEN(N3891))</f>
        <v>drama</v>
      </c>
      <c r="S3891" s="10">
        <f>(((J3891/60)/60)/24)+DATE(1970,1,1)+(-5/24)</f>
        <v>42047.186608796292</v>
      </c>
      <c r="T3891" s="10">
        <f>(((I3891/60)/60)/24)+DATE(1970,1,1)+(-5/24)</f>
        <v>42082.14494212962</v>
      </c>
    </row>
    <row r="3892" spans="1:20" ht="43.2" hidden="1" x14ac:dyDescent="0.3">
      <c r="A3892">
        <v>2509</v>
      </c>
      <c r="B3892" s="3" t="s">
        <v>2508</v>
      </c>
      <c r="C3892" s="3" t="s">
        <v>6618</v>
      </c>
      <c r="D3892">
        <v>95000</v>
      </c>
      <c r="E3892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8298</v>
      </c>
      <c r="O3892" s="5">
        <f>((E3892/D3892) *100)</f>
        <v>1.0526315789473684</v>
      </c>
      <c r="P3892" s="6">
        <f>IF(L3892 = 0, 0, E3892/L3892)</f>
        <v>35.714285714285715</v>
      </c>
      <c r="Q3892" t="str">
        <f>MID(N3892,1,FIND("/",N3892,1)-1)</f>
        <v>food</v>
      </c>
      <c r="R3892" t="str">
        <f>MID(N3892,FIND("/",N3892,1)+1,LEN(N3892))</f>
        <v>restaurants</v>
      </c>
      <c r="S3892" s="10">
        <f>(((J3892/60)/60)/24)+DATE(1970,1,1)+(-5/24)</f>
        <v>42058.601261574069</v>
      </c>
      <c r="T3892" s="10">
        <f>(((I3892/60)/60)/24)+DATE(1970,1,1)+(-5/24)</f>
        <v>42114.559594907405</v>
      </c>
    </row>
    <row r="3893" spans="1:20" ht="43.2" hidden="1" x14ac:dyDescent="0.3">
      <c r="A3893">
        <v>961</v>
      </c>
      <c r="B3893" s="3" t="s">
        <v>961</v>
      </c>
      <c r="C3893" s="3" t="s">
        <v>5070</v>
      </c>
      <c r="D3893">
        <v>95000</v>
      </c>
      <c r="E3893">
        <v>40079</v>
      </c>
      <c r="F3893" t="s">
        <v>8220</v>
      </c>
      <c r="G3893" t="s">
        <v>8223</v>
      </c>
      <c r="H3893" t="s">
        <v>8245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8272</v>
      </c>
      <c r="O3893" s="5">
        <f>((E3893/D3893) *100)</f>
        <v>42.188421052631583</v>
      </c>
      <c r="P3893" s="6">
        <f>IF(L3893 = 0, 0, E3893/L3893)</f>
        <v>364.35454545454547</v>
      </c>
      <c r="Q3893" t="str">
        <f>MID(N3893,1,FIND("/",N3893,1)-1)</f>
        <v>technology</v>
      </c>
      <c r="R3893" t="str">
        <f>MID(N3893,FIND("/",N3893,1)+1,LEN(N3893))</f>
        <v>wearables</v>
      </c>
      <c r="S3893" s="10">
        <f>(((J3893/60)/60)/24)+DATE(1970,1,1)+(-5/24)</f>
        <v>42740.485358796293</v>
      </c>
      <c r="T3893" s="10">
        <f>(((I3893/60)/60)/24)+DATE(1970,1,1)+(-5/24)</f>
        <v>42786.583333333336</v>
      </c>
    </row>
    <row r="3894" spans="1:20" ht="43.2" hidden="1" x14ac:dyDescent="0.3">
      <c r="A3894">
        <v>515</v>
      </c>
      <c r="B3894" s="3" t="s">
        <v>515</v>
      </c>
      <c r="C3894" s="3" t="s">
        <v>4624</v>
      </c>
      <c r="D3894">
        <v>97000</v>
      </c>
      <c r="E389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8269</v>
      </c>
      <c r="O3894" s="5">
        <f>((E3894/D3894) *100)</f>
        <v>25.41340206185567</v>
      </c>
      <c r="P3894" s="6">
        <f>IF(L3894 = 0, 0, E3894/L3894)</f>
        <v>725.02941176470586</v>
      </c>
      <c r="Q3894" t="str">
        <f>MID(N3894,1,FIND("/",N3894,1)-1)</f>
        <v>film &amp; video</v>
      </c>
      <c r="R3894" t="str">
        <f>MID(N3894,FIND("/",N3894,1)+1,LEN(N3894))</f>
        <v>animation</v>
      </c>
      <c r="S3894" s="10">
        <f>(((J3894/60)/60)/24)+DATE(1970,1,1)+(-5/24)</f>
        <v>42327.282418981478</v>
      </c>
      <c r="T3894" s="10">
        <f>(((I3894/60)/60)/24)+DATE(1970,1,1)+(-5/24)</f>
        <v>42367.282418981478</v>
      </c>
    </row>
    <row r="3895" spans="1:20" ht="43.2" hidden="1" x14ac:dyDescent="0.3">
      <c r="A3895">
        <v>2047</v>
      </c>
      <c r="B3895" s="3" t="s">
        <v>2047</v>
      </c>
      <c r="C3895" s="3" t="s">
        <v>6156</v>
      </c>
      <c r="D3895">
        <v>98000</v>
      </c>
      <c r="E3895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8294</v>
      </c>
      <c r="O3895" s="5">
        <f>((E3895/D3895) *100)</f>
        <v>102.99897959183673</v>
      </c>
      <c r="P3895" s="6">
        <f>IF(L3895 = 0, 0, E3895/L3895)</f>
        <v>227.85327313769753</v>
      </c>
      <c r="Q3895" t="str">
        <f>MID(N3895,1,FIND("/",N3895,1)-1)</f>
        <v>technology</v>
      </c>
      <c r="R3895" t="str">
        <f>MID(N3895,FIND("/",N3895,1)+1,LEN(N3895))</f>
        <v>hardware</v>
      </c>
      <c r="S3895" s="10">
        <f>(((J3895/60)/60)/24)+DATE(1970,1,1)+(-5/24)</f>
        <v>42081.695254629631</v>
      </c>
      <c r="T3895" s="10">
        <f>(((I3895/60)/60)/24)+DATE(1970,1,1)+(-5/24)</f>
        <v>42110.791666666664</v>
      </c>
    </row>
    <row r="3896" spans="1:20" ht="43.2" hidden="1" x14ac:dyDescent="0.3">
      <c r="A3896">
        <v>2658</v>
      </c>
      <c r="B3896" s="3" t="s">
        <v>2657</v>
      </c>
      <c r="C3896" s="3" t="s">
        <v>6767</v>
      </c>
      <c r="D3896">
        <v>98000</v>
      </c>
      <c r="E3896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8300</v>
      </c>
      <c r="O3896" s="5">
        <f>((E3896/D3896) *100)</f>
        <v>9.285714285714286E-2</v>
      </c>
      <c r="P3896" s="6">
        <f>IF(L3896 = 0, 0, E3896/L3896)</f>
        <v>22.75</v>
      </c>
      <c r="Q3896" t="str">
        <f>MID(N3896,1,FIND("/",N3896,1)-1)</f>
        <v>technology</v>
      </c>
      <c r="R3896" t="str">
        <f>MID(N3896,FIND("/",N3896,1)+1,LEN(N3896))</f>
        <v>space exploration</v>
      </c>
      <c r="S3896" s="10">
        <f>(((J3896/60)/60)/24)+DATE(1970,1,1)+(-5/24)</f>
        <v>42551.675856481481</v>
      </c>
      <c r="T3896" s="10">
        <f>(((I3896/60)/60)/24)+DATE(1970,1,1)+(-5/24)</f>
        <v>42581.675856481481</v>
      </c>
    </row>
    <row r="3897" spans="1:20" ht="43.2" hidden="1" x14ac:dyDescent="0.3">
      <c r="A3897">
        <v>1901</v>
      </c>
      <c r="B3897" s="3" t="s">
        <v>1901</v>
      </c>
      <c r="C3897" s="3" t="s">
        <v>6010</v>
      </c>
      <c r="D3897">
        <v>99000</v>
      </c>
      <c r="E389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8293</v>
      </c>
      <c r="O3897" s="5">
        <f>((E3897/D3897) *100)</f>
        <v>2.6969696969696968</v>
      </c>
      <c r="P3897" s="6">
        <f>IF(L3897 = 0, 0, E3897/L3897)</f>
        <v>106.8</v>
      </c>
      <c r="Q3897" t="str">
        <f>MID(N3897,1,FIND("/",N3897,1)-1)</f>
        <v>technology</v>
      </c>
      <c r="R3897" t="str">
        <f>MID(N3897,FIND("/",N3897,1)+1,LEN(N3897))</f>
        <v>gadgets</v>
      </c>
      <c r="S3897" s="10">
        <f>(((J3897/60)/60)/24)+DATE(1970,1,1)+(-5/24)</f>
        <v>42116.334826388884</v>
      </c>
      <c r="T3897" s="10">
        <f>(((I3897/60)/60)/24)+DATE(1970,1,1)+(-5/24)</f>
        <v>42146.333333333336</v>
      </c>
    </row>
    <row r="3898" spans="1:20" ht="43.2" hidden="1" x14ac:dyDescent="0.3">
      <c r="A3898">
        <v>462</v>
      </c>
      <c r="B3898" s="3" t="s">
        <v>462</v>
      </c>
      <c r="C3898" s="3" t="s">
        <v>4571</v>
      </c>
      <c r="D3898">
        <v>100000</v>
      </c>
      <c r="E3898">
        <v>0</v>
      </c>
      <c r="F3898" t="s">
        <v>8220</v>
      </c>
      <c r="G3898" t="s">
        <v>8223</v>
      </c>
      <c r="H3898" t="s">
        <v>8245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8269</v>
      </c>
      <c r="O3898" s="5">
        <f>((E3898/D3898) *100)</f>
        <v>0</v>
      </c>
      <c r="P3898" s="6">
        <f>IF(L3898 = 0, 0, E3898/L3898)</f>
        <v>0</v>
      </c>
      <c r="Q3898" t="str">
        <f>MID(N3898,1,FIND("/",N3898,1)-1)</f>
        <v>film &amp; video</v>
      </c>
      <c r="R3898" t="str">
        <f>MID(N3898,FIND("/",N3898,1)+1,LEN(N3898))</f>
        <v>animation</v>
      </c>
      <c r="S3898" s="10">
        <f>(((J3898/60)/60)/24)+DATE(1970,1,1)+(-5/24)</f>
        <v>40704.918298611112</v>
      </c>
      <c r="T3898" s="10">
        <f>(((I3898/60)/60)/24)+DATE(1970,1,1)+(-5/24)</f>
        <v>40764.918298611112</v>
      </c>
    </row>
    <row r="3899" spans="1:20" ht="43.2" hidden="1" x14ac:dyDescent="0.3">
      <c r="A3899">
        <v>911</v>
      </c>
      <c r="B3899" s="3" t="s">
        <v>911</v>
      </c>
      <c r="C3899" s="3" t="s">
        <v>5020</v>
      </c>
      <c r="D3899">
        <v>100000</v>
      </c>
      <c r="E3899">
        <v>0</v>
      </c>
      <c r="F3899" t="s">
        <v>8220</v>
      </c>
      <c r="G3899" t="s">
        <v>8223</v>
      </c>
      <c r="H3899" t="s">
        <v>8245</v>
      </c>
      <c r="I3899">
        <v>1390522045</v>
      </c>
      <c r="J3899">
        <v>1388707645</v>
      </c>
      <c r="K3899" t="b">
        <v>0</v>
      </c>
      <c r="L3899">
        <v>0</v>
      </c>
      <c r="M3899" t="b">
        <v>0</v>
      </c>
      <c r="N3899" t="s">
        <v>8277</v>
      </c>
      <c r="O3899" s="5">
        <f>((E3899/D3899) *100)</f>
        <v>0</v>
      </c>
      <c r="P3899" s="6">
        <f>IF(L3899 = 0, 0, E3899/L3899)</f>
        <v>0</v>
      </c>
      <c r="Q3899" t="str">
        <f>MID(N3899,1,FIND("/",N3899,1)-1)</f>
        <v>music</v>
      </c>
      <c r="R3899" t="str">
        <f>MID(N3899,FIND("/",N3899,1)+1,LEN(N3899))</f>
        <v>jazz</v>
      </c>
      <c r="S3899" s="10">
        <f>(((J3899/60)/60)/24)+DATE(1970,1,1)+(-5/24)</f>
        <v>41641.796817129631</v>
      </c>
      <c r="T3899" s="10">
        <f>(((I3899/60)/60)/24)+DATE(1970,1,1)+(-5/24)</f>
        <v>41662.796817129631</v>
      </c>
    </row>
    <row r="3900" spans="1:20" ht="43.2" hidden="1" x14ac:dyDescent="0.3">
      <c r="A3900">
        <v>2132</v>
      </c>
      <c r="B3900" s="3" t="s">
        <v>2132</v>
      </c>
      <c r="C3900" s="3" t="s">
        <v>6241</v>
      </c>
      <c r="D3900">
        <v>100000</v>
      </c>
      <c r="E3900">
        <v>2112.9899999999998</v>
      </c>
      <c r="F3900" t="s">
        <v>8220</v>
      </c>
      <c r="G3900" t="s">
        <v>8223</v>
      </c>
      <c r="H3900" t="s">
        <v>8245</v>
      </c>
      <c r="I3900">
        <v>1391427692</v>
      </c>
      <c r="J3900">
        <v>1388835692</v>
      </c>
      <c r="K3900" t="b">
        <v>0</v>
      </c>
      <c r="L3900">
        <v>99</v>
      </c>
      <c r="M3900" t="b">
        <v>0</v>
      </c>
      <c r="N3900" t="s">
        <v>8281</v>
      </c>
      <c r="O3900" s="5">
        <f>((E3900/D3900) *100)</f>
        <v>2.1129899999999995</v>
      </c>
      <c r="P3900" s="6">
        <f>IF(L3900 = 0, 0, E3900/L3900)</f>
        <v>21.34333333333333</v>
      </c>
      <c r="Q3900" t="str">
        <f>MID(N3900,1,FIND("/",N3900,1)-1)</f>
        <v>games</v>
      </c>
      <c r="R3900" t="str">
        <f>MID(N3900,FIND("/",N3900,1)+1,LEN(N3900))</f>
        <v>video games</v>
      </c>
      <c r="S3900" s="10">
        <f>(((J3900/60)/60)/24)+DATE(1970,1,1)+(-5/24)</f>
        <v>41643.27884259259</v>
      </c>
      <c r="T3900" s="10">
        <f>(((I3900/60)/60)/24)+DATE(1970,1,1)+(-5/24)</f>
        <v>41673.27884259259</v>
      </c>
    </row>
    <row r="3901" spans="1:20" ht="43.2" hidden="1" x14ac:dyDescent="0.3">
      <c r="A3901">
        <v>1097</v>
      </c>
      <c r="B3901" s="3" t="s">
        <v>1097</v>
      </c>
      <c r="C3901" s="3" t="s">
        <v>5206</v>
      </c>
      <c r="D3901">
        <v>100000</v>
      </c>
      <c r="E3901">
        <v>47</v>
      </c>
      <c r="F3901" t="s">
        <v>8220</v>
      </c>
      <c r="G3901" t="s">
        <v>8223</v>
      </c>
      <c r="H3901" t="s">
        <v>8245</v>
      </c>
      <c r="I3901">
        <v>1393786877</v>
      </c>
      <c r="J3901">
        <v>1390330877</v>
      </c>
      <c r="K3901" t="b">
        <v>0</v>
      </c>
      <c r="L3901">
        <v>7</v>
      </c>
      <c r="M3901" t="b">
        <v>0</v>
      </c>
      <c r="N3901" t="s">
        <v>8281</v>
      </c>
      <c r="O3901" s="5">
        <f>((E3901/D3901) *100)</f>
        <v>4.7E-2</v>
      </c>
      <c r="P3901" s="6">
        <f>IF(L3901 = 0, 0, E3901/L3901)</f>
        <v>6.7142857142857144</v>
      </c>
      <c r="Q3901" t="str">
        <f>MID(N3901,1,FIND("/",N3901,1)-1)</f>
        <v>games</v>
      </c>
      <c r="R3901" t="str">
        <f>MID(N3901,FIND("/",N3901,1)+1,LEN(N3901))</f>
        <v>video games</v>
      </c>
      <c r="S3901" s="10">
        <f>(((J3901/60)/60)/24)+DATE(1970,1,1)+(-5/24)</f>
        <v>41660.584224537037</v>
      </c>
      <c r="T3901" s="10">
        <f>(((I3901/60)/60)/24)+DATE(1970,1,1)+(-5/24)</f>
        <v>41700.584224537037</v>
      </c>
    </row>
    <row r="3902" spans="1:20" ht="57.6" hidden="1" x14ac:dyDescent="0.3">
      <c r="A3902">
        <v>3557</v>
      </c>
      <c r="B3902" s="3" t="s">
        <v>3555</v>
      </c>
      <c r="C3902" s="3" t="s">
        <v>7666</v>
      </c>
      <c r="D3902">
        <v>100000</v>
      </c>
      <c r="E3902">
        <v>100036</v>
      </c>
      <c r="F3902" t="s">
        <v>8218</v>
      </c>
      <c r="G3902" t="s">
        <v>8223</v>
      </c>
      <c r="H3902" t="s">
        <v>8245</v>
      </c>
      <c r="I3902">
        <v>1399271911</v>
      </c>
      <c r="J3902">
        <v>1396334311</v>
      </c>
      <c r="K3902" t="b">
        <v>0</v>
      </c>
      <c r="L3902">
        <v>558</v>
      </c>
      <c r="M3902" t="b">
        <v>1</v>
      </c>
      <c r="N3902" t="s">
        <v>8270</v>
      </c>
      <c r="O3902" s="5">
        <f>((E3902/D3902) *100)</f>
        <v>100.03599999999999</v>
      </c>
      <c r="P3902" s="6">
        <f>IF(L3902 = 0, 0, E3902/L3902)</f>
        <v>179.27598566308242</v>
      </c>
      <c r="Q3902" t="str">
        <f>MID(N3902,1,FIND("/",N3902,1)-1)</f>
        <v>theater</v>
      </c>
      <c r="R3902" t="str">
        <f>MID(N3902,FIND("/",N3902,1)+1,LEN(N3902))</f>
        <v>plays</v>
      </c>
      <c r="S3902" s="10">
        <f>(((J3902/60)/60)/24)+DATE(1970,1,1)+(-5/24)</f>
        <v>41730.068414351852</v>
      </c>
      <c r="T3902" s="10">
        <f>(((I3902/60)/60)/24)+DATE(1970,1,1)+(-5/24)</f>
        <v>41764.068414351852</v>
      </c>
    </row>
    <row r="3903" spans="1:20" ht="43.2" hidden="1" x14ac:dyDescent="0.3">
      <c r="A3903">
        <v>1595</v>
      </c>
      <c r="B3903" s="3" t="s">
        <v>1595</v>
      </c>
      <c r="C3903" s="3" t="s">
        <v>5704</v>
      </c>
      <c r="D3903">
        <v>100000</v>
      </c>
      <c r="E3903">
        <v>280</v>
      </c>
      <c r="F3903" t="s">
        <v>8220</v>
      </c>
      <c r="G3903" t="s">
        <v>8223</v>
      </c>
      <c r="H3903" t="s">
        <v>8245</v>
      </c>
      <c r="I3903">
        <v>1403122380</v>
      </c>
      <c r="J3903">
        <v>1400634728</v>
      </c>
      <c r="K3903" t="b">
        <v>0</v>
      </c>
      <c r="L3903">
        <v>7</v>
      </c>
      <c r="M3903" t="b">
        <v>0</v>
      </c>
      <c r="N3903" t="s">
        <v>8290</v>
      </c>
      <c r="O3903" s="5">
        <f>((E3903/D3903) *100)</f>
        <v>0.27999999999999997</v>
      </c>
      <c r="P3903" s="6">
        <f>IF(L3903 = 0, 0, E3903/L3903)</f>
        <v>40</v>
      </c>
      <c r="Q3903" t="str">
        <f>MID(N3903,1,FIND("/",N3903,1)-1)</f>
        <v>photography</v>
      </c>
      <c r="R3903" t="str">
        <f>MID(N3903,FIND("/",N3903,1)+1,LEN(N3903))</f>
        <v>places</v>
      </c>
      <c r="S3903" s="10">
        <f>(((J3903/60)/60)/24)+DATE(1970,1,1)+(-5/24)</f>
        <v>41779.84175925926</v>
      </c>
      <c r="T3903" s="10">
        <f>(((I3903/60)/60)/24)+DATE(1970,1,1)+(-5/24)</f>
        <v>41808.634027777778</v>
      </c>
    </row>
    <row r="3904" spans="1:20" ht="43.2" hidden="1" x14ac:dyDescent="0.3">
      <c r="A3904">
        <v>1966</v>
      </c>
      <c r="B3904" s="3" t="s">
        <v>1966</v>
      </c>
      <c r="C3904" s="3" t="s">
        <v>6075</v>
      </c>
      <c r="D3904">
        <v>100000</v>
      </c>
      <c r="E3904">
        <v>206743.09</v>
      </c>
      <c r="F3904" t="s">
        <v>8218</v>
      </c>
      <c r="G3904" t="s">
        <v>8223</v>
      </c>
      <c r="H3904" t="s">
        <v>8245</v>
      </c>
      <c r="I3904">
        <v>1408021098</v>
      </c>
      <c r="J3904">
        <v>1405429098</v>
      </c>
      <c r="K3904" t="b">
        <v>1</v>
      </c>
      <c r="L3904">
        <v>1513</v>
      </c>
      <c r="M3904" t="b">
        <v>1</v>
      </c>
      <c r="N3904" t="s">
        <v>8294</v>
      </c>
      <c r="O3904" s="5">
        <f>((E3904/D3904) *100)</f>
        <v>206.74309000000002</v>
      </c>
      <c r="P3904" s="6">
        <f>IF(L3904 = 0, 0, E3904/L3904)</f>
        <v>136.6444745538665</v>
      </c>
      <c r="Q3904" t="str">
        <f>MID(N3904,1,FIND("/",N3904,1)-1)</f>
        <v>technology</v>
      </c>
      <c r="R3904" t="str">
        <f>MID(N3904,FIND("/",N3904,1)+1,LEN(N3904))</f>
        <v>hardware</v>
      </c>
      <c r="S3904" s="10">
        <f>(((J3904/60)/60)/24)+DATE(1970,1,1)+(-5/24)</f>
        <v>41835.332152777773</v>
      </c>
      <c r="T3904" s="10">
        <f>(((I3904/60)/60)/24)+DATE(1970,1,1)+(-5/24)</f>
        <v>41865.332152777773</v>
      </c>
    </row>
    <row r="3905" spans="1:20" ht="57.6" hidden="1" x14ac:dyDescent="0.3">
      <c r="A3905">
        <v>673</v>
      </c>
      <c r="B3905" s="3" t="s">
        <v>673</v>
      </c>
      <c r="C3905" s="3" t="s">
        <v>4782</v>
      </c>
      <c r="D3905">
        <v>100000</v>
      </c>
      <c r="E3905">
        <v>205</v>
      </c>
      <c r="F3905" t="s">
        <v>8220</v>
      </c>
      <c r="G3905" t="s">
        <v>8223</v>
      </c>
      <c r="H3905" t="s">
        <v>8245</v>
      </c>
      <c r="I3905">
        <v>1409602217</v>
      </c>
      <c r="J3905">
        <v>1405714217</v>
      </c>
      <c r="K3905" t="b">
        <v>0</v>
      </c>
      <c r="L3905">
        <v>3</v>
      </c>
      <c r="M3905" t="b">
        <v>0</v>
      </c>
      <c r="N3905" t="s">
        <v>8272</v>
      </c>
      <c r="O3905" s="5">
        <f>((E3905/D3905) *100)</f>
        <v>0.20500000000000002</v>
      </c>
      <c r="P3905" s="6">
        <f>IF(L3905 = 0, 0, E3905/L3905)</f>
        <v>68.333333333333329</v>
      </c>
      <c r="Q3905" t="str">
        <f>MID(N3905,1,FIND("/",N3905,1)-1)</f>
        <v>technology</v>
      </c>
      <c r="R3905" t="str">
        <f>MID(N3905,FIND("/",N3905,1)+1,LEN(N3905))</f>
        <v>wearables</v>
      </c>
      <c r="S3905" s="10">
        <f>(((J3905/60)/60)/24)+DATE(1970,1,1)+(-5/24)</f>
        <v>41838.6321412037</v>
      </c>
      <c r="T3905" s="10">
        <f>(((I3905/60)/60)/24)+DATE(1970,1,1)+(-5/24)</f>
        <v>41883.6321412037</v>
      </c>
    </row>
    <row r="3906" spans="1:20" ht="43.2" hidden="1" x14ac:dyDescent="0.3">
      <c r="A3906">
        <v>3853</v>
      </c>
      <c r="B3906" s="3" t="s">
        <v>3849</v>
      </c>
      <c r="C3906" s="3" t="s">
        <v>7961</v>
      </c>
      <c r="D3906">
        <v>100000</v>
      </c>
      <c r="E3906">
        <v>26</v>
      </c>
      <c r="F3906" t="s">
        <v>8220</v>
      </c>
      <c r="G3906" t="s">
        <v>8223</v>
      </c>
      <c r="H3906" t="s">
        <v>8245</v>
      </c>
      <c r="I3906">
        <v>1409602178</v>
      </c>
      <c r="J3906">
        <v>1406578178</v>
      </c>
      <c r="K3906" t="b">
        <v>0</v>
      </c>
      <c r="L3906">
        <v>2</v>
      </c>
      <c r="M3906" t="b">
        <v>0</v>
      </c>
      <c r="N3906" t="s">
        <v>8270</v>
      </c>
      <c r="O3906" s="5">
        <f>((E3906/D3906) *100)</f>
        <v>2.5999999999999999E-2</v>
      </c>
      <c r="P3906" s="6">
        <f>IF(L3906 = 0, 0, E3906/L3906)</f>
        <v>13</v>
      </c>
      <c r="Q3906" t="str">
        <f>MID(N3906,1,FIND("/",N3906,1)-1)</f>
        <v>theater</v>
      </c>
      <c r="R3906" t="str">
        <f>MID(N3906,FIND("/",N3906,1)+1,LEN(N3906))</f>
        <v>plays</v>
      </c>
      <c r="S3906" s="10">
        <f>(((J3906/60)/60)/24)+DATE(1970,1,1)+(-5/24)</f>
        <v>41848.631689814814</v>
      </c>
      <c r="T3906" s="10">
        <f>(((I3906/60)/60)/24)+DATE(1970,1,1)+(-5/24)</f>
        <v>41883.631689814814</v>
      </c>
    </row>
    <row r="3907" spans="1:20" hidden="1" x14ac:dyDescent="0.3">
      <c r="A3907">
        <v>717</v>
      </c>
      <c r="B3907" s="3" t="s">
        <v>717</v>
      </c>
      <c r="C3907" s="3" t="s">
        <v>4826</v>
      </c>
      <c r="D3907">
        <v>100000</v>
      </c>
      <c r="E3907">
        <v>305</v>
      </c>
      <c r="F3907" t="s">
        <v>8220</v>
      </c>
      <c r="G3907" t="s">
        <v>8223</v>
      </c>
      <c r="H3907" t="s">
        <v>8245</v>
      </c>
      <c r="I3907">
        <v>1409949002</v>
      </c>
      <c r="J3907">
        <v>1407357002</v>
      </c>
      <c r="K3907" t="b">
        <v>0</v>
      </c>
      <c r="L3907">
        <v>4</v>
      </c>
      <c r="M3907" t="b">
        <v>0</v>
      </c>
      <c r="N3907" t="s">
        <v>8272</v>
      </c>
      <c r="O3907" s="5">
        <f>((E3907/D3907) *100)</f>
        <v>0.30499999999999999</v>
      </c>
      <c r="P3907" s="6">
        <f>IF(L3907 = 0, 0, E3907/L3907)</f>
        <v>76.25</v>
      </c>
      <c r="Q3907" t="str">
        <f>MID(N3907,1,FIND("/",N3907,1)-1)</f>
        <v>technology</v>
      </c>
      <c r="R3907" t="str">
        <f>MID(N3907,FIND("/",N3907,1)+1,LEN(N3907))</f>
        <v>wearables</v>
      </c>
      <c r="S3907" s="10">
        <f>(((J3907/60)/60)/24)+DATE(1970,1,1)+(-5/24)</f>
        <v>41857.645856481482</v>
      </c>
      <c r="T3907" s="10">
        <f>(((I3907/60)/60)/24)+DATE(1970,1,1)+(-5/24)</f>
        <v>41887.645856481482</v>
      </c>
    </row>
    <row r="3908" spans="1:20" ht="43.2" hidden="1" x14ac:dyDescent="0.3">
      <c r="A3908">
        <v>698</v>
      </c>
      <c r="B3908" s="3" t="s">
        <v>698</v>
      </c>
      <c r="C3908" s="3" t="s">
        <v>4807</v>
      </c>
      <c r="D3908">
        <v>100000</v>
      </c>
      <c r="E3908">
        <v>15390</v>
      </c>
      <c r="F3908" t="s">
        <v>8220</v>
      </c>
      <c r="G3908" t="s">
        <v>8223</v>
      </c>
      <c r="H3908" t="s">
        <v>8245</v>
      </c>
      <c r="I3908">
        <v>1411005600</v>
      </c>
      <c r="J3908">
        <v>1408141245</v>
      </c>
      <c r="K3908" t="b">
        <v>0</v>
      </c>
      <c r="L3908">
        <v>29</v>
      </c>
      <c r="M3908" t="b">
        <v>0</v>
      </c>
      <c r="N3908" t="s">
        <v>8272</v>
      </c>
      <c r="O3908" s="5">
        <f>((E3908/D3908) *100)</f>
        <v>15.39</v>
      </c>
      <c r="P3908" s="6">
        <f>IF(L3908 = 0, 0, E3908/L3908)</f>
        <v>530.68965517241384</v>
      </c>
      <c r="Q3908" t="str">
        <f>MID(N3908,1,FIND("/",N3908,1)-1)</f>
        <v>technology</v>
      </c>
      <c r="R3908" t="str">
        <f>MID(N3908,FIND("/",N3908,1)+1,LEN(N3908))</f>
        <v>wearables</v>
      </c>
      <c r="S3908" s="10">
        <f>(((J3908/60)/60)/24)+DATE(1970,1,1)+(-5/24)</f>
        <v>41866.72274305555</v>
      </c>
      <c r="T3908" s="10">
        <f>(((I3908/60)/60)/24)+DATE(1970,1,1)+(-5/24)</f>
        <v>41899.875</v>
      </c>
    </row>
    <row r="3909" spans="1:20" ht="43.2" hidden="1" x14ac:dyDescent="0.3">
      <c r="A3909">
        <v>2652</v>
      </c>
      <c r="B3909" s="3" t="s">
        <v>2651</v>
      </c>
      <c r="C3909" s="3" t="s">
        <v>6761</v>
      </c>
      <c r="D3909">
        <v>100000</v>
      </c>
      <c r="E3909">
        <v>885</v>
      </c>
      <c r="F3909" t="s">
        <v>8219</v>
      </c>
      <c r="G3909" t="s">
        <v>8225</v>
      </c>
      <c r="H3909" t="s">
        <v>8247</v>
      </c>
      <c r="I3909">
        <v>1418183325</v>
      </c>
      <c r="J3909">
        <v>1415591325</v>
      </c>
      <c r="K3909" t="b">
        <v>0</v>
      </c>
      <c r="L3909">
        <v>11</v>
      </c>
      <c r="M3909" t="b">
        <v>0</v>
      </c>
      <c r="N3909" t="s">
        <v>8300</v>
      </c>
      <c r="O3909" s="5">
        <f>((E3909/D3909) *100)</f>
        <v>0.88500000000000001</v>
      </c>
      <c r="P3909" s="6">
        <f>IF(L3909 = 0, 0, E3909/L3909)</f>
        <v>80.454545454545453</v>
      </c>
      <c r="Q3909" t="str">
        <f>MID(N3909,1,FIND("/",N3909,1)-1)</f>
        <v>technology</v>
      </c>
      <c r="R3909" t="str">
        <f>MID(N3909,FIND("/",N3909,1)+1,LEN(N3909))</f>
        <v>space exploration</v>
      </c>
      <c r="S3909" s="10">
        <f>(((J3909/60)/60)/24)+DATE(1970,1,1)+(-5/24)</f>
        <v>41952.950520833336</v>
      </c>
      <c r="T3909" s="10">
        <f>(((I3909/60)/60)/24)+DATE(1970,1,1)+(-5/24)</f>
        <v>41982.950520833336</v>
      </c>
    </row>
    <row r="3910" spans="1:20" ht="43.2" hidden="1" x14ac:dyDescent="0.3">
      <c r="A3910">
        <v>1336</v>
      </c>
      <c r="B3910" s="3" t="s">
        <v>1336</v>
      </c>
      <c r="C3910" s="3" t="s">
        <v>5445</v>
      </c>
      <c r="D3910">
        <v>100000</v>
      </c>
      <c r="E3910">
        <v>84947</v>
      </c>
      <c r="F3910" t="s">
        <v>8219</v>
      </c>
      <c r="G3910" t="s">
        <v>8223</v>
      </c>
      <c r="H3910" t="s">
        <v>8245</v>
      </c>
      <c r="I3910">
        <v>1418849028</v>
      </c>
      <c r="J3910">
        <v>1415825028</v>
      </c>
      <c r="K3910" t="b">
        <v>0</v>
      </c>
      <c r="L3910">
        <v>224</v>
      </c>
      <c r="M3910" t="b">
        <v>0</v>
      </c>
      <c r="N3910" t="s">
        <v>8272</v>
      </c>
      <c r="O3910" s="5">
        <f>((E3910/D3910) *100)</f>
        <v>84.946999999999989</v>
      </c>
      <c r="P3910" s="6">
        <f>IF(L3910 = 0, 0, E3910/L3910)</f>
        <v>379.22767857142856</v>
      </c>
      <c r="Q3910" t="str">
        <f>MID(N3910,1,FIND("/",N3910,1)-1)</f>
        <v>technology</v>
      </c>
      <c r="R3910" t="str">
        <f>MID(N3910,FIND("/",N3910,1)+1,LEN(N3910))</f>
        <v>wearables</v>
      </c>
      <c r="S3910" s="10">
        <f>(((J3910/60)/60)/24)+DATE(1970,1,1)+(-5/24)</f>
        <v>41955.655416666668</v>
      </c>
      <c r="T3910" s="10">
        <f>(((I3910/60)/60)/24)+DATE(1970,1,1)+(-5/24)</f>
        <v>41990.655416666668</v>
      </c>
    </row>
    <row r="3911" spans="1:20" ht="43.2" hidden="1" x14ac:dyDescent="0.3">
      <c r="A3911">
        <v>560</v>
      </c>
      <c r="B3911" s="3" t="s">
        <v>560</v>
      </c>
      <c r="C3911" s="3" t="s">
        <v>4669</v>
      </c>
      <c r="D3911">
        <v>100000</v>
      </c>
      <c r="E3911">
        <v>12</v>
      </c>
      <c r="F3911" t="s">
        <v>8220</v>
      </c>
      <c r="G3911" t="s">
        <v>8228</v>
      </c>
      <c r="H3911" t="s">
        <v>8250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8271</v>
      </c>
      <c r="O3911" s="5">
        <f>((E3911/D3911) *100)</f>
        <v>1.2E-2</v>
      </c>
      <c r="P3911" s="6">
        <f>IF(L3911 = 0, 0, E3911/L3911)</f>
        <v>4</v>
      </c>
      <c r="Q3911" t="str">
        <f>MID(N3911,1,FIND("/",N3911,1)-1)</f>
        <v>technology</v>
      </c>
      <c r="R3911" t="str">
        <f>MID(N3911,FIND("/",N3911,1)+1,LEN(N3911))</f>
        <v>web</v>
      </c>
      <c r="S3911" s="10">
        <f>(((J3911/60)/60)/24)+DATE(1970,1,1)+(-5/24)</f>
        <v>41960.563020833331</v>
      </c>
      <c r="T3911" s="10">
        <f>(((I3911/60)/60)/24)+DATE(1970,1,1)+(-5/24)</f>
        <v>41990.563020833331</v>
      </c>
    </row>
    <row r="3912" spans="1:20" hidden="1" x14ac:dyDescent="0.3">
      <c r="A3912">
        <v>217</v>
      </c>
      <c r="B3912" s="3" t="s">
        <v>218</v>
      </c>
      <c r="C3912" s="3" t="s">
        <v>4326</v>
      </c>
      <c r="D3912">
        <v>100000</v>
      </c>
      <c r="E3912">
        <v>11943</v>
      </c>
      <c r="F3912" t="s">
        <v>8220</v>
      </c>
      <c r="G3912" t="s">
        <v>8234</v>
      </c>
      <c r="H3912" t="s">
        <v>8254</v>
      </c>
      <c r="I3912">
        <v>1419780149</v>
      </c>
      <c r="J3912">
        <v>1417101749</v>
      </c>
      <c r="K3912" t="b">
        <v>0</v>
      </c>
      <c r="L3912">
        <v>38</v>
      </c>
      <c r="M3912" t="b">
        <v>0</v>
      </c>
      <c r="N3912" t="s">
        <v>8267</v>
      </c>
      <c r="O3912" s="5">
        <f>((E3912/D3912) *100)</f>
        <v>11.943</v>
      </c>
      <c r="P3912" s="6">
        <f>IF(L3912 = 0, 0, E3912/L3912)</f>
        <v>314.28947368421052</v>
      </c>
      <c r="Q3912" t="str">
        <f>MID(N3912,1,FIND("/",N3912,1)-1)</f>
        <v>film &amp; video</v>
      </c>
      <c r="R3912" t="str">
        <f>MID(N3912,FIND("/",N3912,1)+1,LEN(N3912))</f>
        <v>drama</v>
      </c>
      <c r="S3912" s="10">
        <f>(((J3912/60)/60)/24)+DATE(1970,1,1)+(-5/24)</f>
        <v>41970.432280092595</v>
      </c>
      <c r="T3912" s="10">
        <f>(((I3912/60)/60)/24)+DATE(1970,1,1)+(-5/24)</f>
        <v>42001.432280092595</v>
      </c>
    </row>
    <row r="3913" spans="1:20" ht="43.2" hidden="1" x14ac:dyDescent="0.3">
      <c r="A3913">
        <v>1326</v>
      </c>
      <c r="B3913" s="3" t="s">
        <v>1326</v>
      </c>
      <c r="C3913" s="3" t="s">
        <v>5435</v>
      </c>
      <c r="D3913">
        <v>100000</v>
      </c>
      <c r="E3913">
        <v>1130</v>
      </c>
      <c r="F3913" t="s">
        <v>8219</v>
      </c>
      <c r="G3913" t="s">
        <v>8223</v>
      </c>
      <c r="H3913" t="s">
        <v>8245</v>
      </c>
      <c r="I3913">
        <v>1421348428</v>
      </c>
      <c r="J3913">
        <v>1417460428</v>
      </c>
      <c r="K3913" t="b">
        <v>0</v>
      </c>
      <c r="L3913">
        <v>11</v>
      </c>
      <c r="M3913" t="b">
        <v>0</v>
      </c>
      <c r="N3913" t="s">
        <v>8272</v>
      </c>
      <c r="O3913" s="5">
        <f>((E3913/D3913) *100)</f>
        <v>1.1299999999999999</v>
      </c>
      <c r="P3913" s="6">
        <f>IF(L3913 = 0, 0, E3913/L3913)</f>
        <v>102.72727272727273</v>
      </c>
      <c r="Q3913" t="str">
        <f>MID(N3913,1,FIND("/",N3913,1)-1)</f>
        <v>technology</v>
      </c>
      <c r="R3913" t="str">
        <f>MID(N3913,FIND("/",N3913,1)+1,LEN(N3913))</f>
        <v>wearables</v>
      </c>
      <c r="S3913" s="10">
        <f>(((J3913/60)/60)/24)+DATE(1970,1,1)+(-5/24)</f>
        <v>41974.583657407398</v>
      </c>
      <c r="T3913" s="10">
        <f>(((I3913/60)/60)/24)+DATE(1970,1,1)+(-5/24)</f>
        <v>42019.583657407398</v>
      </c>
    </row>
    <row r="3914" spans="1:20" ht="57.6" hidden="1" x14ac:dyDescent="0.3">
      <c r="A3914">
        <v>676</v>
      </c>
      <c r="B3914" s="3" t="s">
        <v>676</v>
      </c>
      <c r="C3914" s="3" t="s">
        <v>4785</v>
      </c>
      <c r="D3914">
        <v>100000</v>
      </c>
      <c r="E3914">
        <v>1471</v>
      </c>
      <c r="F3914" t="s">
        <v>8220</v>
      </c>
      <c r="G3914" t="s">
        <v>8228</v>
      </c>
      <c r="H3914" t="s">
        <v>8250</v>
      </c>
      <c r="I3914">
        <v>1423333581</v>
      </c>
      <c r="J3914">
        <v>1420741581</v>
      </c>
      <c r="K3914" t="b">
        <v>0</v>
      </c>
      <c r="L3914">
        <v>24</v>
      </c>
      <c r="M3914" t="b">
        <v>0</v>
      </c>
      <c r="N3914" t="s">
        <v>8272</v>
      </c>
      <c r="O3914" s="5">
        <f>((E3914/D3914) *100)</f>
        <v>1.4710000000000001</v>
      </c>
      <c r="P3914" s="6">
        <f>IF(L3914 = 0, 0, E3914/L3914)</f>
        <v>61.291666666666664</v>
      </c>
      <c r="Q3914" t="str">
        <f>MID(N3914,1,FIND("/",N3914,1)-1)</f>
        <v>technology</v>
      </c>
      <c r="R3914" t="str">
        <f>MID(N3914,FIND("/",N3914,1)+1,LEN(N3914))</f>
        <v>wearables</v>
      </c>
      <c r="S3914" s="10">
        <f>(((J3914/60)/60)/24)+DATE(1970,1,1)+(-5/24)</f>
        <v>42012.559965277782</v>
      </c>
      <c r="T3914" s="10">
        <f>(((I3914/60)/60)/24)+DATE(1970,1,1)+(-5/24)</f>
        <v>42042.559965277782</v>
      </c>
    </row>
    <row r="3915" spans="1:20" ht="43.2" hidden="1" x14ac:dyDescent="0.3">
      <c r="A3915">
        <v>3127</v>
      </c>
      <c r="B3915" s="3" t="s">
        <v>3126</v>
      </c>
      <c r="C3915" s="3" t="s">
        <v>7236</v>
      </c>
      <c r="D3915">
        <v>100000</v>
      </c>
      <c r="E3915">
        <v>0</v>
      </c>
      <c r="F3915" t="s">
        <v>8219</v>
      </c>
      <c r="G3915" t="s">
        <v>8223</v>
      </c>
      <c r="H3915" t="s">
        <v>8245</v>
      </c>
      <c r="I3915">
        <v>1425242029</v>
      </c>
      <c r="J3915">
        <v>1422650029</v>
      </c>
      <c r="K3915" t="b">
        <v>0</v>
      </c>
      <c r="L3915">
        <v>0</v>
      </c>
      <c r="M3915" t="b">
        <v>0</v>
      </c>
      <c r="N3915" t="s">
        <v>8302</v>
      </c>
      <c r="O3915" s="5">
        <f>((E3915/D3915) *100)</f>
        <v>0</v>
      </c>
      <c r="P3915" s="6">
        <f>IF(L3915 = 0, 0, E3915/L3915)</f>
        <v>0</v>
      </c>
      <c r="Q3915" t="str">
        <f>MID(N3915,1,FIND("/",N3915,1)-1)</f>
        <v>theater</v>
      </c>
      <c r="R3915" t="str">
        <f>MID(N3915,FIND("/",N3915,1)+1,LEN(N3915))</f>
        <v>spaces</v>
      </c>
      <c r="S3915" s="10">
        <f>(((J3915/60)/60)/24)+DATE(1970,1,1)+(-5/24)</f>
        <v>42034.648483796293</v>
      </c>
      <c r="T3915" s="10">
        <f>(((I3915/60)/60)/24)+DATE(1970,1,1)+(-5/24)</f>
        <v>42064.648483796293</v>
      </c>
    </row>
    <row r="3916" spans="1:20" ht="43.2" hidden="1" x14ac:dyDescent="0.3">
      <c r="A3916">
        <v>2027</v>
      </c>
      <c r="B3916" s="3" t="s">
        <v>2027</v>
      </c>
      <c r="C3916" s="3" t="s">
        <v>6136</v>
      </c>
      <c r="D3916">
        <v>100000</v>
      </c>
      <c r="E3916">
        <v>120249</v>
      </c>
      <c r="F3916" t="s">
        <v>8218</v>
      </c>
      <c r="G3916" t="s">
        <v>8223</v>
      </c>
      <c r="H3916" t="s">
        <v>8245</v>
      </c>
      <c r="I3916">
        <v>1427740319</v>
      </c>
      <c r="J3916">
        <v>1423855919</v>
      </c>
      <c r="K3916" t="b">
        <v>1</v>
      </c>
      <c r="L3916">
        <v>539</v>
      </c>
      <c r="M3916" t="b">
        <v>1</v>
      </c>
      <c r="N3916" t="s">
        <v>8294</v>
      </c>
      <c r="O3916" s="5">
        <f>((E3916/D3916) *100)</f>
        <v>120.24900000000001</v>
      </c>
      <c r="P3916" s="6">
        <f>IF(L3916 = 0, 0, E3916/L3916)</f>
        <v>223.09647495361781</v>
      </c>
      <c r="Q3916" t="str">
        <f>MID(N3916,1,FIND("/",N3916,1)-1)</f>
        <v>technology</v>
      </c>
      <c r="R3916" t="str">
        <f>MID(N3916,FIND("/",N3916,1)+1,LEN(N3916))</f>
        <v>hardware</v>
      </c>
      <c r="S3916" s="10">
        <f>(((J3916/60)/60)/24)+DATE(1970,1,1)+(-5/24)</f>
        <v>42048.605543981481</v>
      </c>
      <c r="T3916" s="10">
        <f>(((I3916/60)/60)/24)+DATE(1970,1,1)+(-5/24)</f>
        <v>42093.563877314817</v>
      </c>
    </row>
    <row r="3917" spans="1:20" ht="43.2" hidden="1" x14ac:dyDescent="0.3">
      <c r="A3917">
        <v>2654</v>
      </c>
      <c r="B3917" s="3" t="s">
        <v>2653</v>
      </c>
      <c r="C3917" s="3" t="s">
        <v>6763</v>
      </c>
      <c r="D3917">
        <v>100000</v>
      </c>
      <c r="E3917">
        <v>51</v>
      </c>
      <c r="F3917" t="s">
        <v>8219</v>
      </c>
      <c r="G3917" t="s">
        <v>8223</v>
      </c>
      <c r="H3917" t="s">
        <v>8245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8300</v>
      </c>
      <c r="O3917" s="5">
        <f>((E3917/D3917) *100)</f>
        <v>5.1000000000000004E-2</v>
      </c>
      <c r="P3917" s="6">
        <f>IF(L3917 = 0, 0, E3917/L3917)</f>
        <v>8.5</v>
      </c>
      <c r="Q3917" t="str">
        <f>MID(N3917,1,FIND("/",N3917,1)-1)</f>
        <v>technology</v>
      </c>
      <c r="R3917" t="str">
        <f>MID(N3917,FIND("/",N3917,1)+1,LEN(N3917))</f>
        <v>space exploration</v>
      </c>
      <c r="S3917" s="10">
        <f>(((J3917/60)/60)/24)+DATE(1970,1,1)+(-5/24)</f>
        <v>42055.39266203704</v>
      </c>
      <c r="T3917" s="10">
        <f>(((I3917/60)/60)/24)+DATE(1970,1,1)+(-5/24)</f>
        <v>42115.350995370369</v>
      </c>
    </row>
    <row r="3918" spans="1:20" ht="43.2" hidden="1" x14ac:dyDescent="0.3">
      <c r="A3918">
        <v>582</v>
      </c>
      <c r="B3918" s="3" t="s">
        <v>582</v>
      </c>
      <c r="C3918" s="3" t="s">
        <v>4691</v>
      </c>
      <c r="D3918">
        <v>100000</v>
      </c>
      <c r="E3918">
        <v>0</v>
      </c>
      <c r="F3918" t="s">
        <v>8220</v>
      </c>
      <c r="G3918" t="s">
        <v>8223</v>
      </c>
      <c r="H3918" t="s">
        <v>8245</v>
      </c>
      <c r="I3918">
        <v>1426442400</v>
      </c>
      <c r="J3918">
        <v>1424454319</v>
      </c>
      <c r="K3918" t="b">
        <v>0</v>
      </c>
      <c r="L3918">
        <v>0</v>
      </c>
      <c r="M3918" t="b">
        <v>0</v>
      </c>
      <c r="N3918" t="s">
        <v>8271</v>
      </c>
      <c r="O3918" s="5">
        <f>((E3918/D3918) *100)</f>
        <v>0</v>
      </c>
      <c r="P3918" s="6">
        <f>IF(L3918 = 0, 0, E3918/L3918)</f>
        <v>0</v>
      </c>
      <c r="Q3918" t="str">
        <f>MID(N3918,1,FIND("/",N3918,1)-1)</f>
        <v>technology</v>
      </c>
      <c r="R3918" t="str">
        <f>MID(N3918,FIND("/",N3918,1)+1,LEN(N3918))</f>
        <v>web</v>
      </c>
      <c r="S3918" s="10">
        <f>(((J3918/60)/60)/24)+DATE(1970,1,1)+(-5/24)</f>
        <v>42055.531469907401</v>
      </c>
      <c r="T3918" s="10">
        <f>(((I3918/60)/60)/24)+DATE(1970,1,1)+(-5/24)</f>
        <v>42078.541666666664</v>
      </c>
    </row>
    <row r="3919" spans="1:20" ht="43.2" hidden="1" x14ac:dyDescent="0.3">
      <c r="A3919">
        <v>595</v>
      </c>
      <c r="B3919" s="3" t="s">
        <v>595</v>
      </c>
      <c r="C3919" s="3" t="s">
        <v>4704</v>
      </c>
      <c r="D3919">
        <v>100000</v>
      </c>
      <c r="E3919">
        <v>426</v>
      </c>
      <c r="F3919" t="s">
        <v>8220</v>
      </c>
      <c r="G3919" t="s">
        <v>8223</v>
      </c>
      <c r="H3919" t="s">
        <v>8245</v>
      </c>
      <c r="I3919">
        <v>1430703638</v>
      </c>
      <c r="J3919">
        <v>1426815638</v>
      </c>
      <c r="K3919" t="b">
        <v>0</v>
      </c>
      <c r="L3919">
        <v>8</v>
      </c>
      <c r="M3919" t="b">
        <v>0</v>
      </c>
      <c r="N3919" t="s">
        <v>8271</v>
      </c>
      <c r="O3919" s="5">
        <f>((E3919/D3919) *100)</f>
        <v>0.42599999999999999</v>
      </c>
      <c r="P3919" s="6">
        <f>IF(L3919 = 0, 0, E3919/L3919)</f>
        <v>53.25</v>
      </c>
      <c r="Q3919" t="str">
        <f>MID(N3919,1,FIND("/",N3919,1)-1)</f>
        <v>technology</v>
      </c>
      <c r="R3919" t="str">
        <f>MID(N3919,FIND("/",N3919,1)+1,LEN(N3919))</f>
        <v>web</v>
      </c>
      <c r="S3919" s="10">
        <f>(((J3919/60)/60)/24)+DATE(1970,1,1)+(-5/24)</f>
        <v>42082.861550925918</v>
      </c>
      <c r="T3919" s="10">
        <f>(((I3919/60)/60)/24)+DATE(1970,1,1)+(-5/24)</f>
        <v>42127.861550925918</v>
      </c>
    </row>
    <row r="3920" spans="1:20" ht="43.2" hidden="1" x14ac:dyDescent="0.3">
      <c r="A3920">
        <v>2073</v>
      </c>
      <c r="B3920" s="3" t="s">
        <v>2073</v>
      </c>
      <c r="C3920" s="3" t="s">
        <v>6182</v>
      </c>
      <c r="D3920">
        <v>100000</v>
      </c>
      <c r="E3920">
        <v>152604.29999999999</v>
      </c>
      <c r="F3920" t="s">
        <v>8218</v>
      </c>
      <c r="G3920" t="s">
        <v>8223</v>
      </c>
      <c r="H3920" t="s">
        <v>8245</v>
      </c>
      <c r="I3920">
        <v>1431100918</v>
      </c>
      <c r="J3920">
        <v>1427212918</v>
      </c>
      <c r="K3920" t="b">
        <v>0</v>
      </c>
      <c r="L3920">
        <v>470</v>
      </c>
      <c r="M3920" t="b">
        <v>1</v>
      </c>
      <c r="N3920" t="s">
        <v>8294</v>
      </c>
      <c r="O3920" s="5">
        <f>((E3920/D3920) *100)</f>
        <v>152.60429999999999</v>
      </c>
      <c r="P3920" s="6">
        <f>IF(L3920 = 0, 0, E3920/L3920)</f>
        <v>324.69</v>
      </c>
      <c r="Q3920" t="str">
        <f>MID(N3920,1,FIND("/",N3920,1)-1)</f>
        <v>technology</v>
      </c>
      <c r="R3920" t="str">
        <f>MID(N3920,FIND("/",N3920,1)+1,LEN(N3920))</f>
        <v>hardware</v>
      </c>
      <c r="S3920" s="10">
        <f>(((J3920/60)/60)/24)+DATE(1970,1,1)+(-5/24)</f>
        <v>42087.459699074076</v>
      </c>
      <c r="T3920" s="10">
        <f>(((I3920/60)/60)/24)+DATE(1970,1,1)+(-5/24)</f>
        <v>42132.459699074076</v>
      </c>
    </row>
    <row r="3921" spans="1:20" ht="43.2" hidden="1" x14ac:dyDescent="0.3">
      <c r="A3921">
        <v>693</v>
      </c>
      <c r="B3921" s="3" t="s">
        <v>693</v>
      </c>
      <c r="C3921" s="3" t="s">
        <v>4802</v>
      </c>
      <c r="D3921">
        <v>100000</v>
      </c>
      <c r="E3921">
        <v>35338</v>
      </c>
      <c r="F3921" t="s">
        <v>8220</v>
      </c>
      <c r="G3921" t="s">
        <v>8223</v>
      </c>
      <c r="H3921" t="s">
        <v>8245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8272</v>
      </c>
      <c r="O3921" s="5">
        <f>((E3921/D3921) *100)</f>
        <v>35.338000000000001</v>
      </c>
      <c r="P3921" s="6">
        <f>IF(L3921 = 0, 0, E3921/L3921)</f>
        <v>119.38513513513513</v>
      </c>
      <c r="Q3921" t="str">
        <f>MID(N3921,1,FIND("/",N3921,1)-1)</f>
        <v>technology</v>
      </c>
      <c r="R3921" t="str">
        <f>MID(N3921,FIND("/",N3921,1)+1,LEN(N3921))</f>
        <v>wearables</v>
      </c>
      <c r="S3921" s="10">
        <f>(((J3921/60)/60)/24)+DATE(1970,1,1)+(-5/24)</f>
        <v>42094.599849537037</v>
      </c>
      <c r="T3921" s="10">
        <f>(((I3921/60)/60)/24)+DATE(1970,1,1)+(-5/24)</f>
        <v>42124.599849537037</v>
      </c>
    </row>
    <row r="3922" spans="1:20" ht="43.2" hidden="1" x14ac:dyDescent="0.3">
      <c r="A3922">
        <v>971</v>
      </c>
      <c r="B3922" s="3" t="s">
        <v>971</v>
      </c>
      <c r="C3922" s="3" t="s">
        <v>5080</v>
      </c>
      <c r="D3922">
        <v>100000</v>
      </c>
      <c r="E3922">
        <v>226</v>
      </c>
      <c r="F3922" t="s">
        <v>8220</v>
      </c>
      <c r="G3922" t="s">
        <v>8223</v>
      </c>
      <c r="H3922" t="s">
        <v>8245</v>
      </c>
      <c r="I3922">
        <v>1433178060</v>
      </c>
      <c r="J3922">
        <v>1429290060</v>
      </c>
      <c r="K3922" t="b">
        <v>0</v>
      </c>
      <c r="L3922">
        <v>5</v>
      </c>
      <c r="M3922" t="b">
        <v>0</v>
      </c>
      <c r="N3922" t="s">
        <v>8272</v>
      </c>
      <c r="O3922" s="5">
        <f>((E3922/D3922) *100)</f>
        <v>0.22599999999999998</v>
      </c>
      <c r="P3922" s="6">
        <f>IF(L3922 = 0, 0, E3922/L3922)</f>
        <v>45.2</v>
      </c>
      <c r="Q3922" t="str">
        <f>MID(N3922,1,FIND("/",N3922,1)-1)</f>
        <v>technology</v>
      </c>
      <c r="R3922" t="str">
        <f>MID(N3922,FIND("/",N3922,1)+1,LEN(N3922))</f>
        <v>wearables</v>
      </c>
      <c r="S3922" s="10">
        <f>(((J3922/60)/60)/24)+DATE(1970,1,1)+(-5/24)</f>
        <v>42111.500694444439</v>
      </c>
      <c r="T3922" s="10">
        <f>(((I3922/60)/60)/24)+DATE(1970,1,1)+(-5/24)</f>
        <v>42156.500694444439</v>
      </c>
    </row>
    <row r="3923" spans="1:20" ht="43.2" hidden="1" x14ac:dyDescent="0.3">
      <c r="A3923">
        <v>1043</v>
      </c>
      <c r="B3923" s="3" t="s">
        <v>1043</v>
      </c>
      <c r="C3923" s="3" t="s">
        <v>5152</v>
      </c>
      <c r="D3923">
        <v>100000</v>
      </c>
      <c r="E3923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8280</v>
      </c>
      <c r="O3923" s="5">
        <f>((E3923/D3923) *100)</f>
        <v>8.5370000000000008</v>
      </c>
      <c r="P3923" s="6">
        <f>IF(L3923 = 0, 0, E3923/L3923)</f>
        <v>29.236301369863014</v>
      </c>
      <c r="Q3923" t="str">
        <f>MID(N3923,1,FIND("/",N3923,1)-1)</f>
        <v>journalism</v>
      </c>
      <c r="R3923" t="str">
        <f>MID(N3923,FIND("/",N3923,1)+1,LEN(N3923))</f>
        <v>audio</v>
      </c>
      <c r="S3923" s="10">
        <f>(((J3923/60)/60)/24)+DATE(1970,1,1)+(-5/24)</f>
        <v>42114.044618055552</v>
      </c>
      <c r="T3923" s="10">
        <f>(((I3923/60)/60)/24)+DATE(1970,1,1)+(-5/24)</f>
        <v>42144.044618055552</v>
      </c>
    </row>
    <row r="3924" spans="1:20" ht="57.6" hidden="1" x14ac:dyDescent="0.3">
      <c r="A3924">
        <v>3838</v>
      </c>
      <c r="B3924" s="3" t="s">
        <v>3834</v>
      </c>
      <c r="C3924" s="3" t="s">
        <v>7946</v>
      </c>
      <c r="D3924">
        <v>100000</v>
      </c>
      <c r="E3924">
        <v>100824</v>
      </c>
      <c r="F3924" t="s">
        <v>8218</v>
      </c>
      <c r="G3924" t="s">
        <v>8234</v>
      </c>
      <c r="H3924" t="s">
        <v>8254</v>
      </c>
      <c r="I3924">
        <v>1432314209</v>
      </c>
      <c r="J3924">
        <v>1429722209</v>
      </c>
      <c r="K3924" t="b">
        <v>0</v>
      </c>
      <c r="L3924">
        <v>100</v>
      </c>
      <c r="M3924" t="b">
        <v>1</v>
      </c>
      <c r="N3924" t="s">
        <v>8270</v>
      </c>
      <c r="O3924" s="5">
        <f>((E3924/D3924) *100)</f>
        <v>100.824</v>
      </c>
      <c r="P3924" s="6">
        <f>IF(L3924 = 0, 0, E3924/L3924)</f>
        <v>1008.24</v>
      </c>
      <c r="Q3924" t="str">
        <f>MID(N3924,1,FIND("/",N3924,1)-1)</f>
        <v>theater</v>
      </c>
      <c r="R3924" t="str">
        <f>MID(N3924,FIND("/",N3924,1)+1,LEN(N3924))</f>
        <v>plays</v>
      </c>
      <c r="S3924" s="10">
        <f>(((J3924/60)/60)/24)+DATE(1970,1,1)+(-5/24)</f>
        <v>42116.502418981479</v>
      </c>
      <c r="T3924" s="10">
        <f>(((I3924/60)/60)/24)+DATE(1970,1,1)+(-5/24)</f>
        <v>42146.502418981479</v>
      </c>
    </row>
    <row r="3925" spans="1:20" ht="57.6" hidden="1" x14ac:dyDescent="0.3">
      <c r="A3925">
        <v>2023</v>
      </c>
      <c r="B3925" s="3" t="s">
        <v>2023</v>
      </c>
      <c r="C3925" s="3" t="s">
        <v>6132</v>
      </c>
      <c r="D3925">
        <v>100000</v>
      </c>
      <c r="E3925">
        <v>161459</v>
      </c>
      <c r="F3925" t="s">
        <v>8218</v>
      </c>
      <c r="G3925" t="s">
        <v>8223</v>
      </c>
      <c r="H3925" t="s">
        <v>8245</v>
      </c>
      <c r="I3925">
        <v>1434017153</v>
      </c>
      <c r="J3925">
        <v>1431425153</v>
      </c>
      <c r="K3925" t="b">
        <v>1</v>
      </c>
      <c r="L3925">
        <v>353</v>
      </c>
      <c r="M3925" t="b">
        <v>1</v>
      </c>
      <c r="N3925" t="s">
        <v>8294</v>
      </c>
      <c r="O3925" s="5">
        <f>((E3925/D3925) *100)</f>
        <v>161.459</v>
      </c>
      <c r="P3925" s="6">
        <f>IF(L3925 = 0, 0, E3925/L3925)</f>
        <v>457.39093484419266</v>
      </c>
      <c r="Q3925" t="str">
        <f>MID(N3925,1,FIND("/",N3925,1)-1)</f>
        <v>technology</v>
      </c>
      <c r="R3925" t="str">
        <f>MID(N3925,FIND("/",N3925,1)+1,LEN(N3925))</f>
        <v>hardware</v>
      </c>
      <c r="S3925" s="10">
        <f>(((J3925/60)/60)/24)+DATE(1970,1,1)+(-5/24)</f>
        <v>42136.212418981479</v>
      </c>
      <c r="T3925" s="10">
        <f>(((I3925/60)/60)/24)+DATE(1970,1,1)+(-5/24)</f>
        <v>42166.212418981479</v>
      </c>
    </row>
    <row r="3926" spans="1:20" ht="43.2" hidden="1" x14ac:dyDescent="0.3">
      <c r="A3926">
        <v>1945</v>
      </c>
      <c r="B3926" s="3" t="s">
        <v>1945</v>
      </c>
      <c r="C3926" s="3" t="s">
        <v>6054</v>
      </c>
      <c r="D3926">
        <v>100000</v>
      </c>
      <c r="E3926">
        <v>348018</v>
      </c>
      <c r="F3926" t="s">
        <v>8218</v>
      </c>
      <c r="G3926" t="s">
        <v>8226</v>
      </c>
      <c r="H3926" t="s">
        <v>8248</v>
      </c>
      <c r="I3926">
        <v>1436680958</v>
      </c>
      <c r="J3926">
        <v>1433224958</v>
      </c>
      <c r="K3926" t="b">
        <v>1</v>
      </c>
      <c r="L3926">
        <v>680</v>
      </c>
      <c r="M3926" t="b">
        <v>1</v>
      </c>
      <c r="N3926" t="s">
        <v>8294</v>
      </c>
      <c r="O3926" s="5">
        <f>((E3926/D3926) *100)</f>
        <v>348.01799999999997</v>
      </c>
      <c r="P3926" s="6">
        <f>IF(L3926 = 0, 0, E3926/L3926)</f>
        <v>511.79117647058825</v>
      </c>
      <c r="Q3926" t="str">
        <f>MID(N3926,1,FIND("/",N3926,1)-1)</f>
        <v>technology</v>
      </c>
      <c r="R3926" t="str">
        <f>MID(N3926,FIND("/",N3926,1)+1,LEN(N3926))</f>
        <v>hardware</v>
      </c>
      <c r="S3926" s="10">
        <f>(((J3926/60)/60)/24)+DATE(1970,1,1)+(-5/24)</f>
        <v>42157.043495370373</v>
      </c>
      <c r="T3926" s="10">
        <f>(((I3926/60)/60)/24)+DATE(1970,1,1)+(-5/24)</f>
        <v>42197.043495370373</v>
      </c>
    </row>
    <row r="3927" spans="1:20" ht="43.2" hidden="1" x14ac:dyDescent="0.3">
      <c r="A3927">
        <v>591</v>
      </c>
      <c r="B3927" s="3" t="s">
        <v>591</v>
      </c>
      <c r="C3927" s="3" t="s">
        <v>4700</v>
      </c>
      <c r="D3927">
        <v>100000</v>
      </c>
      <c r="E3927">
        <v>61</v>
      </c>
      <c r="F3927" t="s">
        <v>8220</v>
      </c>
      <c r="G3927" t="s">
        <v>8223</v>
      </c>
      <c r="H3927" t="s">
        <v>8245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8271</v>
      </c>
      <c r="O3927" s="5">
        <f>((E3927/D3927) *100)</f>
        <v>6.0999999999999999E-2</v>
      </c>
      <c r="P3927" s="6">
        <f>IF(L3927 = 0, 0, E3927/L3927)</f>
        <v>30.5</v>
      </c>
      <c r="Q3927" t="str">
        <f>MID(N3927,1,FIND("/",N3927,1)-1)</f>
        <v>technology</v>
      </c>
      <c r="R3927" t="str">
        <f>MID(N3927,FIND("/",N3927,1)+1,LEN(N3927))</f>
        <v>web</v>
      </c>
      <c r="S3927" s="10">
        <f>(((J3927/60)/60)/24)+DATE(1970,1,1)+(-5/24)</f>
        <v>42177.334837962961</v>
      </c>
      <c r="T3927" s="10">
        <f>(((I3927/60)/60)/24)+DATE(1970,1,1)+(-5/24)</f>
        <v>42207.334837962961</v>
      </c>
    </row>
    <row r="3928" spans="1:20" ht="43.2" hidden="1" x14ac:dyDescent="0.3">
      <c r="A3928">
        <v>2393</v>
      </c>
      <c r="B3928" s="3" t="s">
        <v>2393</v>
      </c>
      <c r="C3928" s="3" t="s">
        <v>6502</v>
      </c>
      <c r="D3928">
        <v>100000</v>
      </c>
      <c r="E3928">
        <v>50</v>
      </c>
      <c r="F3928" t="s">
        <v>8219</v>
      </c>
      <c r="G3928" t="s">
        <v>8223</v>
      </c>
      <c r="H3928" t="s">
        <v>8245</v>
      </c>
      <c r="I3928">
        <v>1439048017</v>
      </c>
      <c r="J3928">
        <v>1436456017</v>
      </c>
      <c r="K3928" t="b">
        <v>0</v>
      </c>
      <c r="L3928">
        <v>1</v>
      </c>
      <c r="M3928" t="b">
        <v>0</v>
      </c>
      <c r="N3928" t="s">
        <v>8271</v>
      </c>
      <c r="O3928" s="5">
        <f>((E3928/D3928) *100)</f>
        <v>0.05</v>
      </c>
      <c r="P3928" s="6">
        <f>IF(L3928 = 0, 0, E3928/L3928)</f>
        <v>50</v>
      </c>
      <c r="Q3928" t="str">
        <f>MID(N3928,1,FIND("/",N3928,1)-1)</f>
        <v>technology</v>
      </c>
      <c r="R3928" t="str">
        <f>MID(N3928,FIND("/",N3928,1)+1,LEN(N3928))</f>
        <v>web</v>
      </c>
      <c r="S3928" s="10">
        <f>(((J3928/60)/60)/24)+DATE(1970,1,1)+(-5/24)</f>
        <v>42194.440011574072</v>
      </c>
      <c r="T3928" s="10">
        <f>(((I3928/60)/60)/24)+DATE(1970,1,1)+(-5/24)</f>
        <v>42224.440011574072</v>
      </c>
    </row>
    <row r="3929" spans="1:20" ht="43.2" hidden="1" x14ac:dyDescent="0.3">
      <c r="A3929">
        <v>3094</v>
      </c>
      <c r="B3929" s="3" t="s">
        <v>3093</v>
      </c>
      <c r="C3929" s="3" t="s">
        <v>7203</v>
      </c>
      <c r="D3929">
        <v>100000</v>
      </c>
      <c r="E3929">
        <v>25</v>
      </c>
      <c r="F3929" t="s">
        <v>8220</v>
      </c>
      <c r="G3929" t="s">
        <v>8223</v>
      </c>
      <c r="H3929" t="s">
        <v>8245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8302</v>
      </c>
      <c r="O3929" s="5">
        <f>((E3929/D3929) *100)</f>
        <v>2.5000000000000001E-2</v>
      </c>
      <c r="P3929" s="6">
        <f>IF(L3929 = 0, 0, E3929/L3929)</f>
        <v>25</v>
      </c>
      <c r="Q3929" t="str">
        <f>MID(N3929,1,FIND("/",N3929,1)-1)</f>
        <v>theater</v>
      </c>
      <c r="R3929" t="str">
        <f>MID(N3929,FIND("/",N3929,1)+1,LEN(N3929))</f>
        <v>spaces</v>
      </c>
      <c r="S3929" s="10">
        <f>(((J3929/60)/60)/24)+DATE(1970,1,1)+(-5/24)</f>
        <v>42207.587453703702</v>
      </c>
      <c r="T3929" s="10">
        <f>(((I3929/60)/60)/24)+DATE(1970,1,1)+(-5/24)</f>
        <v>42267.587453703702</v>
      </c>
    </row>
    <row r="3930" spans="1:20" ht="43.2" hidden="1" x14ac:dyDescent="0.3">
      <c r="A3930">
        <v>3092</v>
      </c>
      <c r="B3930" s="3" t="s">
        <v>3091</v>
      </c>
      <c r="C3930" s="3" t="s">
        <v>7201</v>
      </c>
      <c r="D3930">
        <v>100000</v>
      </c>
      <c r="E3930">
        <v>1183.19</v>
      </c>
      <c r="F3930" t="s">
        <v>8220</v>
      </c>
      <c r="G3930" t="s">
        <v>8223</v>
      </c>
      <c r="H3930" t="s">
        <v>8245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8302</v>
      </c>
      <c r="O3930" s="5">
        <f>((E3930/D3930) *100)</f>
        <v>1.1831900000000002</v>
      </c>
      <c r="P3930" s="6">
        <f>IF(L3930 = 0, 0, E3930/L3930)</f>
        <v>56.342380952380957</v>
      </c>
      <c r="Q3930" t="str">
        <f>MID(N3930,1,FIND("/",N3930,1)-1)</f>
        <v>theater</v>
      </c>
      <c r="R3930" t="str">
        <f>MID(N3930,FIND("/",N3930,1)+1,LEN(N3930))</f>
        <v>spaces</v>
      </c>
      <c r="S3930" s="10">
        <f>(((J3930/60)/60)/24)+DATE(1970,1,1)+(-5/24)</f>
        <v>42255.41101851852</v>
      </c>
      <c r="T3930" s="10">
        <f>(((I3930/60)/60)/24)+DATE(1970,1,1)+(-5/24)</f>
        <v>42292.708333333336</v>
      </c>
    </row>
    <row r="3931" spans="1:20" ht="43.2" hidden="1" x14ac:dyDescent="0.3">
      <c r="A3931">
        <v>2561</v>
      </c>
      <c r="B3931" s="3" t="s">
        <v>2560</v>
      </c>
      <c r="C3931" s="3" t="s">
        <v>6670</v>
      </c>
      <c r="D3931">
        <v>100000</v>
      </c>
      <c r="E3931">
        <v>0</v>
      </c>
      <c r="F3931" t="s">
        <v>8219</v>
      </c>
      <c r="G3931" t="s">
        <v>8228</v>
      </c>
      <c r="H3931" t="s">
        <v>8250</v>
      </c>
      <c r="I3931">
        <v>1444740089</v>
      </c>
      <c r="J3931">
        <v>1442148089</v>
      </c>
      <c r="K3931" t="b">
        <v>0</v>
      </c>
      <c r="L3931">
        <v>0</v>
      </c>
      <c r="M3931" t="b">
        <v>0</v>
      </c>
      <c r="N3931" t="s">
        <v>8283</v>
      </c>
      <c r="O3931" s="5">
        <f>((E3931/D3931) *100)</f>
        <v>0</v>
      </c>
      <c r="P3931" s="6">
        <f>IF(L3931 = 0, 0, E3931/L3931)</f>
        <v>0</v>
      </c>
      <c r="Q3931" t="str">
        <f>MID(N3931,1,FIND("/",N3931,1)-1)</f>
        <v>food</v>
      </c>
      <c r="R3931" t="str">
        <f>MID(N3931,FIND("/",N3931,1)+1,LEN(N3931))</f>
        <v>food trucks</v>
      </c>
      <c r="S3931" s="10">
        <f>(((J3931/60)/60)/24)+DATE(1970,1,1)+(-5/24)</f>
        <v>42260.320474537039</v>
      </c>
      <c r="T3931" s="10">
        <f>(((I3931/60)/60)/24)+DATE(1970,1,1)+(-5/24)</f>
        <v>42290.320474537039</v>
      </c>
    </row>
    <row r="3932" spans="1:20" ht="43.2" hidden="1" x14ac:dyDescent="0.3">
      <c r="A3932">
        <v>332</v>
      </c>
      <c r="B3932" s="3" t="s">
        <v>332</v>
      </c>
      <c r="C3932" s="3" t="s">
        <v>4441</v>
      </c>
      <c r="D3932">
        <v>100000</v>
      </c>
      <c r="E3932">
        <v>113015</v>
      </c>
      <c r="F3932" t="s">
        <v>8218</v>
      </c>
      <c r="G3932" t="s">
        <v>8223</v>
      </c>
      <c r="H3932" t="s">
        <v>8245</v>
      </c>
      <c r="I3932">
        <v>1446019200</v>
      </c>
      <c r="J3932">
        <v>1442420377</v>
      </c>
      <c r="K3932" t="b">
        <v>1</v>
      </c>
      <c r="L3932">
        <v>555</v>
      </c>
      <c r="M3932" t="b">
        <v>1</v>
      </c>
      <c r="N3932" t="s">
        <v>8268</v>
      </c>
      <c r="O3932" s="5">
        <f>((E3932/D3932) *100)</f>
        <v>113.015</v>
      </c>
      <c r="P3932" s="6">
        <f>IF(L3932 = 0, 0, E3932/L3932)</f>
        <v>203.63063063063063</v>
      </c>
      <c r="Q3932" t="str">
        <f>MID(N3932,1,FIND("/",N3932,1)-1)</f>
        <v>film &amp; video</v>
      </c>
      <c r="R3932" t="str">
        <f>MID(N3932,FIND("/",N3932,1)+1,LEN(N3932))</f>
        <v>documentary</v>
      </c>
      <c r="S3932" s="10">
        <f>(((J3932/60)/60)/24)+DATE(1970,1,1)+(-5/24)</f>
        <v>42263.471956018511</v>
      </c>
      <c r="T3932" s="10">
        <f>(((I3932/60)/60)/24)+DATE(1970,1,1)+(-5/24)</f>
        <v>42305.124999999993</v>
      </c>
    </row>
    <row r="3933" spans="1:20" ht="28.8" hidden="1" x14ac:dyDescent="0.3">
      <c r="A3933">
        <v>1315</v>
      </c>
      <c r="B3933" s="3" t="s">
        <v>1315</v>
      </c>
      <c r="C3933" s="3" t="s">
        <v>5424</v>
      </c>
      <c r="D3933">
        <v>100000</v>
      </c>
      <c r="E3933">
        <v>40404</v>
      </c>
      <c r="F3933" t="s">
        <v>8219</v>
      </c>
      <c r="G3933" t="s">
        <v>8223</v>
      </c>
      <c r="H3933" t="s">
        <v>8245</v>
      </c>
      <c r="I3933">
        <v>1446771600</v>
      </c>
      <c r="J3933">
        <v>1443700648</v>
      </c>
      <c r="K3933" t="b">
        <v>0</v>
      </c>
      <c r="L3933">
        <v>248</v>
      </c>
      <c r="M3933" t="b">
        <v>0</v>
      </c>
      <c r="N3933" t="s">
        <v>8272</v>
      </c>
      <c r="O3933" s="5">
        <f>((E3933/D3933) *100)</f>
        <v>40.404000000000003</v>
      </c>
      <c r="P3933" s="6">
        <f>IF(L3933 = 0, 0, E3933/L3933)</f>
        <v>162.91935483870967</v>
      </c>
      <c r="Q3933" t="str">
        <f>MID(N3933,1,FIND("/",N3933,1)-1)</f>
        <v>technology</v>
      </c>
      <c r="R3933" t="str">
        <f>MID(N3933,FIND("/",N3933,1)+1,LEN(N3933))</f>
        <v>wearables</v>
      </c>
      <c r="S3933" s="10">
        <f>(((J3933/60)/60)/24)+DATE(1970,1,1)+(-5/24)</f>
        <v>42278.289907407401</v>
      </c>
      <c r="T3933" s="10">
        <f>(((I3933/60)/60)/24)+DATE(1970,1,1)+(-5/24)</f>
        <v>42313.833333333336</v>
      </c>
    </row>
    <row r="3934" spans="1:20" ht="43.2" hidden="1" x14ac:dyDescent="0.3">
      <c r="A3934">
        <v>3628</v>
      </c>
      <c r="B3934" s="3" t="s">
        <v>3625</v>
      </c>
      <c r="C3934" s="3" t="s">
        <v>7737</v>
      </c>
      <c r="D3934">
        <v>100000</v>
      </c>
      <c r="E3934">
        <v>0</v>
      </c>
      <c r="F3934" t="s">
        <v>8220</v>
      </c>
      <c r="G3934" t="s">
        <v>8223</v>
      </c>
      <c r="H3934" t="s">
        <v>8245</v>
      </c>
      <c r="I3934">
        <v>1450040396</v>
      </c>
      <c r="J3934">
        <v>1444852796</v>
      </c>
      <c r="K3934" t="b">
        <v>0</v>
      </c>
      <c r="L3934">
        <v>0</v>
      </c>
      <c r="M3934" t="b">
        <v>0</v>
      </c>
      <c r="N3934" t="s">
        <v>8304</v>
      </c>
      <c r="O3934" s="5">
        <f>((E3934/D3934) *100)</f>
        <v>0</v>
      </c>
      <c r="P3934" s="6">
        <f>IF(L3934 = 0, 0, E3934/L3934)</f>
        <v>0</v>
      </c>
      <c r="Q3934" t="str">
        <f>MID(N3934,1,FIND("/",N3934,1)-1)</f>
        <v>theater</v>
      </c>
      <c r="R3934" t="str">
        <f>MID(N3934,FIND("/",N3934,1)+1,LEN(N3934))</f>
        <v>musical</v>
      </c>
      <c r="S3934" s="10">
        <f>(((J3934/60)/60)/24)+DATE(1970,1,1)+(-5/24)</f>
        <v>42291.6249537037</v>
      </c>
      <c r="T3934" s="10">
        <f>(((I3934/60)/60)/24)+DATE(1970,1,1)+(-5/24)</f>
        <v>42351.666620370372</v>
      </c>
    </row>
    <row r="3935" spans="1:20" ht="43.2" hidden="1" x14ac:dyDescent="0.3">
      <c r="A3935">
        <v>2511</v>
      </c>
      <c r="B3935" s="3" t="s">
        <v>2510</v>
      </c>
      <c r="C3935" s="3" t="s">
        <v>6620</v>
      </c>
      <c r="D3935">
        <v>100000</v>
      </c>
      <c r="E3935">
        <v>0</v>
      </c>
      <c r="F3935" t="s">
        <v>8220</v>
      </c>
      <c r="G3935" t="s">
        <v>8224</v>
      </c>
      <c r="H3935" t="s">
        <v>8246</v>
      </c>
      <c r="I3935">
        <v>1454323413</v>
      </c>
      <c r="J3935">
        <v>1451731413</v>
      </c>
      <c r="K3935" t="b">
        <v>0</v>
      </c>
      <c r="L3935">
        <v>0</v>
      </c>
      <c r="M3935" t="b">
        <v>0</v>
      </c>
      <c r="N3935" t="s">
        <v>8298</v>
      </c>
      <c r="O3935" s="5">
        <f>((E3935/D3935) *100)</f>
        <v>0</v>
      </c>
      <c r="P3935" s="6">
        <f>IF(L3935 = 0, 0, E3935/L3935)</f>
        <v>0</v>
      </c>
      <c r="Q3935" t="str">
        <f>MID(N3935,1,FIND("/",N3935,1)-1)</f>
        <v>food</v>
      </c>
      <c r="R3935" t="str">
        <f>MID(N3935,FIND("/",N3935,1)+1,LEN(N3935))</f>
        <v>restaurants</v>
      </c>
      <c r="S3935" s="10">
        <f>(((J3935/60)/60)/24)+DATE(1970,1,1)+(-5/24)</f>
        <v>42371.238576388881</v>
      </c>
      <c r="T3935" s="10">
        <f>(((I3935/60)/60)/24)+DATE(1970,1,1)+(-5/24)</f>
        <v>42401.238576388881</v>
      </c>
    </row>
    <row r="3936" spans="1:20" ht="57.6" hidden="1" x14ac:dyDescent="0.3">
      <c r="A3936">
        <v>1450</v>
      </c>
      <c r="B3936" s="3" t="s">
        <v>1450</v>
      </c>
      <c r="C3936" s="3" t="s">
        <v>5559</v>
      </c>
      <c r="D3936">
        <v>100000</v>
      </c>
      <c r="E3936">
        <v>1</v>
      </c>
      <c r="F3936" t="s">
        <v>8220</v>
      </c>
      <c r="G3936" t="s">
        <v>8223</v>
      </c>
      <c r="H3936" t="s">
        <v>8245</v>
      </c>
      <c r="I3936">
        <v>1455941197</v>
      </c>
      <c r="J3936">
        <v>1453349197</v>
      </c>
      <c r="K3936" t="b">
        <v>0</v>
      </c>
      <c r="L3936">
        <v>1</v>
      </c>
      <c r="M3936" t="b">
        <v>0</v>
      </c>
      <c r="N3936" t="s">
        <v>8286</v>
      </c>
      <c r="O3936" s="5">
        <f>((E3936/D3936) *100)</f>
        <v>1E-3</v>
      </c>
      <c r="P3936" s="6">
        <f>IF(L3936 = 0, 0, E3936/L3936)</f>
        <v>1</v>
      </c>
      <c r="Q3936" t="str">
        <f>MID(N3936,1,FIND("/",N3936,1)-1)</f>
        <v>publishing</v>
      </c>
      <c r="R3936" t="str">
        <f>MID(N3936,FIND("/",N3936,1)+1,LEN(N3936))</f>
        <v>translations</v>
      </c>
      <c r="S3936" s="10">
        <f>(((J3936/60)/60)/24)+DATE(1970,1,1)+(-5/24)</f>
        <v>42389.962928240733</v>
      </c>
      <c r="T3936" s="10">
        <f>(((I3936/60)/60)/24)+DATE(1970,1,1)+(-5/24)</f>
        <v>42419.962928240733</v>
      </c>
    </row>
    <row r="3937" spans="1:20" ht="43.2" hidden="1" x14ac:dyDescent="0.3">
      <c r="A3937">
        <v>1016</v>
      </c>
      <c r="B3937" s="3" t="s">
        <v>1016</v>
      </c>
      <c r="C3937" s="3" t="s">
        <v>5125</v>
      </c>
      <c r="D3937">
        <v>100000</v>
      </c>
      <c r="E3937">
        <v>2842</v>
      </c>
      <c r="F3937" t="s">
        <v>8219</v>
      </c>
      <c r="G3937" t="s">
        <v>8223</v>
      </c>
      <c r="H3937" t="s">
        <v>8245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8272</v>
      </c>
      <c r="O3937" s="5">
        <f>((E3937/D3937) *100)</f>
        <v>2.8420000000000001</v>
      </c>
      <c r="P3937" s="6">
        <f>IF(L3937 = 0, 0, E3937/L3937)</f>
        <v>74.78947368421052</v>
      </c>
      <c r="Q3937" t="str">
        <f>MID(N3937,1,FIND("/",N3937,1)-1)</f>
        <v>technology</v>
      </c>
      <c r="R3937" t="str">
        <f>MID(N3937,FIND("/",N3937,1)+1,LEN(N3937))</f>
        <v>wearables</v>
      </c>
      <c r="S3937" s="10">
        <f>(((J3937/60)/60)/24)+DATE(1970,1,1)+(-5/24)</f>
        <v>42421.898796296293</v>
      </c>
      <c r="T3937" s="10">
        <f>(((I3937/60)/60)/24)+DATE(1970,1,1)+(-5/24)</f>
        <v>42466.857129629621</v>
      </c>
    </row>
    <row r="3938" spans="1:20" ht="57.6" hidden="1" x14ac:dyDescent="0.3">
      <c r="A3938">
        <v>2062</v>
      </c>
      <c r="B3938" s="3" t="s">
        <v>2062</v>
      </c>
      <c r="C3938" s="3" t="s">
        <v>6171</v>
      </c>
      <c r="D3938">
        <v>100000</v>
      </c>
      <c r="E393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8294</v>
      </c>
      <c r="O3938" s="5">
        <f>((E3938/D3938) *100)</f>
        <v>114.97699999999999</v>
      </c>
      <c r="P3938" s="6">
        <f>IF(L3938 = 0, 0, E3938/L3938)</f>
        <v>566.38916256157631</v>
      </c>
      <c r="Q3938" t="str">
        <f>MID(N3938,1,FIND("/",N3938,1)-1)</f>
        <v>technology</v>
      </c>
      <c r="R3938" t="str">
        <f>MID(N3938,FIND("/",N3938,1)+1,LEN(N3938))</f>
        <v>hardware</v>
      </c>
      <c r="S3938" s="10">
        <f>(((J3938/60)/60)/24)+DATE(1970,1,1)+(-5/24)</f>
        <v>42423.174745370365</v>
      </c>
      <c r="T3938" s="10">
        <f>(((I3938/60)/60)/24)+DATE(1970,1,1)+(-5/24)</f>
        <v>42453.1330787037</v>
      </c>
    </row>
    <row r="3939" spans="1:20" ht="43.2" hidden="1" x14ac:dyDescent="0.3">
      <c r="A3939">
        <v>992</v>
      </c>
      <c r="B3939" s="3" t="s">
        <v>992</v>
      </c>
      <c r="C3939" s="3" t="s">
        <v>5101</v>
      </c>
      <c r="D3939">
        <v>100000</v>
      </c>
      <c r="E3939">
        <v>467</v>
      </c>
      <c r="F3939" t="s">
        <v>8220</v>
      </c>
      <c r="G3939" t="s">
        <v>8223</v>
      </c>
      <c r="H3939" t="s">
        <v>8245</v>
      </c>
      <c r="I3939">
        <v>1462655519</v>
      </c>
      <c r="J3939">
        <v>1457475119</v>
      </c>
      <c r="K3939" t="b">
        <v>0</v>
      </c>
      <c r="L3939">
        <v>4</v>
      </c>
      <c r="M3939" t="b">
        <v>0</v>
      </c>
      <c r="N3939" t="s">
        <v>8272</v>
      </c>
      <c r="O3939" s="5">
        <f>((E3939/D3939) *100)</f>
        <v>0.46699999999999997</v>
      </c>
      <c r="P3939" s="6">
        <f>IF(L3939 = 0, 0, E3939/L3939)</f>
        <v>116.75</v>
      </c>
      <c r="Q3939" t="str">
        <f>MID(N3939,1,FIND("/",N3939,1)-1)</f>
        <v>technology</v>
      </c>
      <c r="R3939" t="str">
        <f>MID(N3939,FIND("/",N3939,1)+1,LEN(N3939))</f>
        <v>wearables</v>
      </c>
      <c r="S3939" s="10">
        <f>(((J3939/60)/60)/24)+DATE(1970,1,1)+(-5/24)</f>
        <v>42437.71665509259</v>
      </c>
      <c r="T3939" s="10">
        <f>(((I3939/60)/60)/24)+DATE(1970,1,1)+(-5/24)</f>
        <v>42497.674988425926</v>
      </c>
    </row>
    <row r="3940" spans="1:20" ht="43.2" hidden="1" x14ac:dyDescent="0.3">
      <c r="A3940">
        <v>2571</v>
      </c>
      <c r="B3940" s="3" t="s">
        <v>2570</v>
      </c>
      <c r="C3940" s="3" t="s">
        <v>6680</v>
      </c>
      <c r="D3940">
        <v>100000</v>
      </c>
      <c r="E3940">
        <v>250</v>
      </c>
      <c r="F3940" t="s">
        <v>8219</v>
      </c>
      <c r="G3940" t="s">
        <v>8225</v>
      </c>
      <c r="H3940" t="s">
        <v>8247</v>
      </c>
      <c r="I3940">
        <v>1463645521</v>
      </c>
      <c r="J3940">
        <v>1458461521</v>
      </c>
      <c r="K3940" t="b">
        <v>0</v>
      </c>
      <c r="L3940">
        <v>4</v>
      </c>
      <c r="M3940" t="b">
        <v>0</v>
      </c>
      <c r="N3940" t="s">
        <v>8283</v>
      </c>
      <c r="O3940" s="5">
        <f>((E3940/D3940) *100)</f>
        <v>0.25</v>
      </c>
      <c r="P3940" s="6">
        <f>IF(L3940 = 0, 0, E3940/L3940)</f>
        <v>62.5</v>
      </c>
      <c r="Q3940" t="str">
        <f>MID(N3940,1,FIND("/",N3940,1)-1)</f>
        <v>food</v>
      </c>
      <c r="R3940" t="str">
        <f>MID(N3940,FIND("/",N3940,1)+1,LEN(N3940))</f>
        <v>food trucks</v>
      </c>
      <c r="S3940" s="10">
        <f>(((J3940/60)/60)/24)+DATE(1970,1,1)+(-5/24)</f>
        <v>42449.133344907408</v>
      </c>
      <c r="T3940" s="10">
        <f>(((I3940/60)/60)/24)+DATE(1970,1,1)+(-5/24)</f>
        <v>42509.133344907408</v>
      </c>
    </row>
    <row r="3941" spans="1:20" hidden="1" x14ac:dyDescent="0.3">
      <c r="A3941">
        <v>2726</v>
      </c>
      <c r="B3941" s="3" t="s">
        <v>2725</v>
      </c>
      <c r="C3941" s="3" t="s">
        <v>6835</v>
      </c>
      <c r="D3941">
        <v>100000</v>
      </c>
      <c r="E3941">
        <v>105745</v>
      </c>
      <c r="F3941" t="s">
        <v>8218</v>
      </c>
      <c r="G3941" t="s">
        <v>8223</v>
      </c>
      <c r="H3941" t="s">
        <v>8245</v>
      </c>
      <c r="I3941">
        <v>1461333311</v>
      </c>
      <c r="J3941">
        <v>1458741311</v>
      </c>
      <c r="K3941" t="b">
        <v>0</v>
      </c>
      <c r="L3941">
        <v>404</v>
      </c>
      <c r="M3941" t="b">
        <v>1</v>
      </c>
      <c r="N3941" t="s">
        <v>8294</v>
      </c>
      <c r="O3941" s="5">
        <f>((E3941/D3941) *100)</f>
        <v>105.745</v>
      </c>
      <c r="P3941" s="6">
        <f>IF(L3941 = 0, 0, E3941/L3941)</f>
        <v>261.74504950495049</v>
      </c>
      <c r="Q3941" t="str">
        <f>MID(N3941,1,FIND("/",N3941,1)-1)</f>
        <v>technology</v>
      </c>
      <c r="R3941" t="str">
        <f>MID(N3941,FIND("/",N3941,1)+1,LEN(N3941))</f>
        <v>hardware</v>
      </c>
      <c r="S3941" s="10">
        <f>(((J3941/60)/60)/24)+DATE(1970,1,1)+(-5/24)</f>
        <v>42452.371655092589</v>
      </c>
      <c r="T3941" s="10">
        <f>(((I3941/60)/60)/24)+DATE(1970,1,1)+(-5/24)</f>
        <v>42482.371655092589</v>
      </c>
    </row>
    <row r="3942" spans="1:20" ht="28.8" hidden="1" x14ac:dyDescent="0.3">
      <c r="A3942">
        <v>1948</v>
      </c>
      <c r="B3942" s="3" t="s">
        <v>1948</v>
      </c>
      <c r="C3942" s="3" t="s">
        <v>6057</v>
      </c>
      <c r="D3942">
        <v>100000</v>
      </c>
      <c r="E3942">
        <v>800211</v>
      </c>
      <c r="F3942" t="s">
        <v>8218</v>
      </c>
      <c r="G3942" t="s">
        <v>8223</v>
      </c>
      <c r="H3942" t="s">
        <v>8245</v>
      </c>
      <c r="I3942">
        <v>1465232520</v>
      </c>
      <c r="J3942">
        <v>1460557809</v>
      </c>
      <c r="K3942" t="b">
        <v>1</v>
      </c>
      <c r="L3942">
        <v>4245</v>
      </c>
      <c r="M3942" t="b">
        <v>1</v>
      </c>
      <c r="N3942" t="s">
        <v>8294</v>
      </c>
      <c r="O3942" s="5">
        <f>((E3942/D3942) *100)</f>
        <v>800.21100000000001</v>
      </c>
      <c r="P3942" s="6">
        <f>IF(L3942 = 0, 0, E3942/L3942)</f>
        <v>188.50671378091872</v>
      </c>
      <c r="Q3942" t="str">
        <f>MID(N3942,1,FIND("/",N3942,1)-1)</f>
        <v>technology</v>
      </c>
      <c r="R3942" t="str">
        <f>MID(N3942,FIND("/",N3942,1)+1,LEN(N3942))</f>
        <v>hardware</v>
      </c>
      <c r="S3942" s="10">
        <f>(((J3942/60)/60)/24)+DATE(1970,1,1)+(-5/24)</f>
        <v>42473.395937499998</v>
      </c>
      <c r="T3942" s="10">
        <f>(((I3942/60)/60)/24)+DATE(1970,1,1)+(-5/24)</f>
        <v>42527.501388888886</v>
      </c>
    </row>
    <row r="3943" spans="1:20" ht="28.8" hidden="1" x14ac:dyDescent="0.3">
      <c r="A3943">
        <v>2431</v>
      </c>
      <c r="B3943" s="3" t="s">
        <v>2431</v>
      </c>
      <c r="C3943" s="3" t="s">
        <v>6540</v>
      </c>
      <c r="D3943">
        <v>100000</v>
      </c>
      <c r="E3943">
        <v>2</v>
      </c>
      <c r="F3943" t="s">
        <v>8220</v>
      </c>
      <c r="G3943" t="s">
        <v>8223</v>
      </c>
      <c r="H3943" t="s">
        <v>8245</v>
      </c>
      <c r="I3943">
        <v>1467080613</v>
      </c>
      <c r="J3943">
        <v>1461896613</v>
      </c>
      <c r="K3943" t="b">
        <v>0</v>
      </c>
      <c r="L3943">
        <v>2</v>
      </c>
      <c r="M3943" t="b">
        <v>0</v>
      </c>
      <c r="N3943" t="s">
        <v>8283</v>
      </c>
      <c r="O3943" s="5">
        <f>((E3943/D3943) *100)</f>
        <v>2E-3</v>
      </c>
      <c r="P3943" s="6">
        <f>IF(L3943 = 0, 0, E3943/L3943)</f>
        <v>1</v>
      </c>
      <c r="Q3943" t="str">
        <f>MID(N3943,1,FIND("/",N3943,1)-1)</f>
        <v>food</v>
      </c>
      <c r="R3943" t="str">
        <f>MID(N3943,FIND("/",N3943,1)+1,LEN(N3943))</f>
        <v>food trucks</v>
      </c>
      <c r="S3943" s="10">
        <f>(((J3943/60)/60)/24)+DATE(1970,1,1)+(-5/24)</f>
        <v>42488.891354166662</v>
      </c>
      <c r="T3943" s="10">
        <f>(((I3943/60)/60)/24)+DATE(1970,1,1)+(-5/24)</f>
        <v>42548.891354166662</v>
      </c>
    </row>
    <row r="3944" spans="1:20" ht="43.2" hidden="1" x14ac:dyDescent="0.3">
      <c r="A3944">
        <v>975</v>
      </c>
      <c r="B3944" s="3" t="s">
        <v>975</v>
      </c>
      <c r="C3944" s="3" t="s">
        <v>5084</v>
      </c>
      <c r="D3944">
        <v>100000</v>
      </c>
      <c r="E3944">
        <v>2607</v>
      </c>
      <c r="F3944" t="s">
        <v>8220</v>
      </c>
      <c r="G3944" t="s">
        <v>8223</v>
      </c>
      <c r="H3944" t="s">
        <v>8245</v>
      </c>
      <c r="I3944">
        <v>1467132185</v>
      </c>
      <c r="J3944">
        <v>1461948185</v>
      </c>
      <c r="K3944" t="b">
        <v>0</v>
      </c>
      <c r="L3944">
        <v>24</v>
      </c>
      <c r="M3944" t="b">
        <v>0</v>
      </c>
      <c r="N3944" t="s">
        <v>8272</v>
      </c>
      <c r="O3944" s="5">
        <f>((E3944/D3944) *100)</f>
        <v>2.6069999999999998</v>
      </c>
      <c r="P3944" s="6">
        <f>IF(L3944 = 0, 0, E3944/L3944)</f>
        <v>108.625</v>
      </c>
      <c r="Q3944" t="str">
        <f>MID(N3944,1,FIND("/",N3944,1)-1)</f>
        <v>technology</v>
      </c>
      <c r="R3944" t="str">
        <f>MID(N3944,FIND("/",N3944,1)+1,LEN(N3944))</f>
        <v>wearables</v>
      </c>
      <c r="S3944" s="10">
        <f>(((J3944/60)/60)/24)+DATE(1970,1,1)+(-5/24)</f>
        <v>42489.488252314812</v>
      </c>
      <c r="T3944" s="10">
        <f>(((I3944/60)/60)/24)+DATE(1970,1,1)+(-5/24)</f>
        <v>42549.488252314812</v>
      </c>
    </row>
    <row r="3945" spans="1:20" ht="43.2" hidden="1" x14ac:dyDescent="0.3">
      <c r="A3945">
        <v>2022</v>
      </c>
      <c r="B3945" s="3" t="s">
        <v>2022</v>
      </c>
      <c r="C3945" s="3" t="s">
        <v>6131</v>
      </c>
      <c r="D3945">
        <v>100000</v>
      </c>
      <c r="E3945">
        <v>125137</v>
      </c>
      <c r="F3945" t="s">
        <v>8218</v>
      </c>
      <c r="G3945" t="s">
        <v>8223</v>
      </c>
      <c r="H3945" t="s">
        <v>8245</v>
      </c>
      <c r="I3945">
        <v>1465652372</v>
      </c>
      <c r="J3945">
        <v>1463060372</v>
      </c>
      <c r="K3945" t="b">
        <v>1</v>
      </c>
      <c r="L3945">
        <v>325</v>
      </c>
      <c r="M3945" t="b">
        <v>1</v>
      </c>
      <c r="N3945" t="s">
        <v>8294</v>
      </c>
      <c r="O3945" s="5">
        <f>((E3945/D3945) *100)</f>
        <v>125.13700000000001</v>
      </c>
      <c r="P3945" s="6">
        <f>IF(L3945 = 0, 0, E3945/L3945)</f>
        <v>385.03692307692307</v>
      </c>
      <c r="Q3945" t="str">
        <f>MID(N3945,1,FIND("/",N3945,1)-1)</f>
        <v>technology</v>
      </c>
      <c r="R3945" t="str">
        <f>MID(N3945,FIND("/",N3945,1)+1,LEN(N3945))</f>
        <v>hardware</v>
      </c>
      <c r="S3945" s="10">
        <f>(((J3945/60)/60)/24)+DATE(1970,1,1)+(-5/24)</f>
        <v>42502.36078703704</v>
      </c>
      <c r="T3945" s="10">
        <f>(((I3945/60)/60)/24)+DATE(1970,1,1)+(-5/24)</f>
        <v>42532.36078703704</v>
      </c>
    </row>
    <row r="3946" spans="1:20" ht="43.2" hidden="1" x14ac:dyDescent="0.3">
      <c r="A3946">
        <v>2605</v>
      </c>
      <c r="B3946" s="3" t="s">
        <v>2604</v>
      </c>
      <c r="C3946" s="3" t="s">
        <v>6714</v>
      </c>
      <c r="D3946">
        <v>100000</v>
      </c>
      <c r="E3946">
        <v>107421.57</v>
      </c>
      <c r="F3946" t="s">
        <v>8218</v>
      </c>
      <c r="G3946" t="s">
        <v>8223</v>
      </c>
      <c r="H3946" t="s">
        <v>8245</v>
      </c>
      <c r="I3946">
        <v>1466168390</v>
      </c>
      <c r="J3946">
        <v>1463576390</v>
      </c>
      <c r="K3946" t="b">
        <v>1</v>
      </c>
      <c r="L3946">
        <v>1762</v>
      </c>
      <c r="M3946" t="b">
        <v>1</v>
      </c>
      <c r="N3946" t="s">
        <v>8300</v>
      </c>
      <c r="O3946" s="5">
        <f>((E3946/D3946) *100)</f>
        <v>107.42157000000002</v>
      </c>
      <c r="P3946" s="6">
        <f>IF(L3946 = 0, 0, E3946/L3946)</f>
        <v>60.965703745743475</v>
      </c>
      <c r="Q3946" t="str">
        <f>MID(N3946,1,FIND("/",N3946,1)-1)</f>
        <v>technology</v>
      </c>
      <c r="R3946" t="str">
        <f>MID(N3946,FIND("/",N3946,1)+1,LEN(N3946))</f>
        <v>space exploration</v>
      </c>
      <c r="S3946" s="10">
        <f>(((J3946/60)/60)/24)+DATE(1970,1,1)+(-5/24)</f>
        <v>42508.33321759259</v>
      </c>
      <c r="T3946" s="10">
        <f>(((I3946/60)/60)/24)+DATE(1970,1,1)+(-5/24)</f>
        <v>42538.33321759259</v>
      </c>
    </row>
    <row r="3947" spans="1:20" ht="28.8" hidden="1" x14ac:dyDescent="0.3">
      <c r="A3947">
        <v>1101</v>
      </c>
      <c r="B3947" s="3" t="s">
        <v>1101</v>
      </c>
      <c r="C3947" s="3" t="s">
        <v>5210</v>
      </c>
      <c r="D3947">
        <v>100000</v>
      </c>
      <c r="E3947">
        <v>41</v>
      </c>
      <c r="F3947" t="s">
        <v>8220</v>
      </c>
      <c r="G3947" t="s">
        <v>8223</v>
      </c>
      <c r="H3947" t="s">
        <v>8245</v>
      </c>
      <c r="I3947">
        <v>1468519920</v>
      </c>
      <c r="J3947">
        <v>1466188338</v>
      </c>
      <c r="K3947" t="b">
        <v>0</v>
      </c>
      <c r="L3947">
        <v>6</v>
      </c>
      <c r="M3947" t="b">
        <v>0</v>
      </c>
      <c r="N3947" t="s">
        <v>8281</v>
      </c>
      <c r="O3947" s="5">
        <f>((E3947/D3947) *100)</f>
        <v>4.1000000000000002E-2</v>
      </c>
      <c r="P3947" s="6">
        <f>IF(L3947 = 0, 0, E3947/L3947)</f>
        <v>6.833333333333333</v>
      </c>
      <c r="Q3947" t="str">
        <f>MID(N3947,1,FIND("/",N3947,1)-1)</f>
        <v>games</v>
      </c>
      <c r="R3947" t="str">
        <f>MID(N3947,FIND("/",N3947,1)+1,LEN(N3947))</f>
        <v>video games</v>
      </c>
      <c r="S3947" s="10">
        <f>(((J3947/60)/60)/24)+DATE(1970,1,1)+(-5/24)</f>
        <v>42538.564097222225</v>
      </c>
      <c r="T3947" s="10">
        <f>(((I3947/60)/60)/24)+DATE(1970,1,1)+(-5/24)</f>
        <v>42565.549999999996</v>
      </c>
    </row>
    <row r="3948" spans="1:20" ht="43.2" hidden="1" x14ac:dyDescent="0.3">
      <c r="A3948">
        <v>2520</v>
      </c>
      <c r="B3948" s="3" t="s">
        <v>2519</v>
      </c>
      <c r="C3948" s="3" t="s">
        <v>6629</v>
      </c>
      <c r="D3948">
        <v>100000</v>
      </c>
      <c r="E3948">
        <v>0</v>
      </c>
      <c r="F3948" t="s">
        <v>8220</v>
      </c>
      <c r="G3948" t="s">
        <v>8223</v>
      </c>
      <c r="H3948" t="s">
        <v>8245</v>
      </c>
      <c r="I3948">
        <v>1476559260</v>
      </c>
      <c r="J3948">
        <v>1472567085</v>
      </c>
      <c r="K3948" t="b">
        <v>0</v>
      </c>
      <c r="L3948">
        <v>0</v>
      </c>
      <c r="M3948" t="b">
        <v>0</v>
      </c>
      <c r="N3948" t="s">
        <v>8298</v>
      </c>
      <c r="O3948" s="5">
        <f>((E3948/D3948) *100)</f>
        <v>0</v>
      </c>
      <c r="P3948" s="6">
        <f>IF(L3948 = 0, 0, E3948/L3948)</f>
        <v>0</v>
      </c>
      <c r="Q3948" t="str">
        <f>MID(N3948,1,FIND("/",N3948,1)-1)</f>
        <v>food</v>
      </c>
      <c r="R3948" t="str">
        <f>MID(N3948,FIND("/",N3948,1)+1,LEN(N3948))</f>
        <v>restaurants</v>
      </c>
      <c r="S3948" s="10">
        <f>(((J3948/60)/60)/24)+DATE(1970,1,1)+(-5/24)</f>
        <v>42612.392187500001</v>
      </c>
      <c r="T3948" s="10">
        <f>(((I3948/60)/60)/24)+DATE(1970,1,1)+(-5/24)</f>
        <v>42658.597916666658</v>
      </c>
    </row>
    <row r="3949" spans="1:20" ht="28.8" hidden="1" x14ac:dyDescent="0.3">
      <c r="A3949">
        <v>128</v>
      </c>
      <c r="B3949" s="3" t="s">
        <v>129</v>
      </c>
      <c r="C3949" s="3" t="s">
        <v>4238</v>
      </c>
      <c r="D3949">
        <v>100000</v>
      </c>
      <c r="E3949">
        <v>1867</v>
      </c>
      <c r="F3949" t="s">
        <v>8219</v>
      </c>
      <c r="G3949" t="s">
        <v>8223</v>
      </c>
      <c r="H3949" t="s">
        <v>8245</v>
      </c>
      <c r="I3949">
        <v>1476941293</v>
      </c>
      <c r="J3949">
        <v>1473917293</v>
      </c>
      <c r="K3949" t="b">
        <v>0</v>
      </c>
      <c r="L3949">
        <v>6</v>
      </c>
      <c r="M3949" t="b">
        <v>0</v>
      </c>
      <c r="N3949" t="s">
        <v>8266</v>
      </c>
      <c r="O3949" s="5">
        <f>((E3949/D3949) *100)</f>
        <v>1.867</v>
      </c>
      <c r="P3949" s="6">
        <f>IF(L3949 = 0, 0, E3949/L3949)</f>
        <v>311.16666666666669</v>
      </c>
      <c r="Q3949" t="str">
        <f>MID(N3949,1,FIND("/",N3949,1)-1)</f>
        <v>film &amp; video</v>
      </c>
      <c r="R3949" t="str">
        <f>MID(N3949,FIND("/",N3949,1)+1,LEN(N3949))</f>
        <v>science fiction</v>
      </c>
      <c r="S3949" s="10">
        <f>(((J3949/60)/60)/24)+DATE(1970,1,1)+(-5/24)</f>
        <v>42628.019594907404</v>
      </c>
      <c r="T3949" s="10">
        <f>(((I3949/60)/60)/24)+DATE(1970,1,1)+(-5/24)</f>
        <v>42663.019594907404</v>
      </c>
    </row>
    <row r="3950" spans="1:20" ht="72" hidden="1" x14ac:dyDescent="0.3">
      <c r="A3950">
        <v>3034</v>
      </c>
      <c r="B3950" s="3" t="s">
        <v>3033</v>
      </c>
      <c r="C3950" s="3" t="s">
        <v>7143</v>
      </c>
      <c r="D3950">
        <v>100000</v>
      </c>
      <c r="E3950">
        <v>112536</v>
      </c>
      <c r="F3950" t="s">
        <v>8218</v>
      </c>
      <c r="G3950" t="s">
        <v>8223</v>
      </c>
      <c r="H3950" t="s">
        <v>8245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8302</v>
      </c>
      <c r="O3950" s="5">
        <f>((E3950/D3950) *100)</f>
        <v>112.53599999999999</v>
      </c>
      <c r="P3950" s="6">
        <f>IF(L3950 = 0, 0, E3950/L3950)</f>
        <v>89.314285714285717</v>
      </c>
      <c r="Q3950" t="str">
        <f>MID(N3950,1,FIND("/",N3950,1)-1)</f>
        <v>theater</v>
      </c>
      <c r="R3950" t="str">
        <f>MID(N3950,FIND("/",N3950,1)+1,LEN(N3950))</f>
        <v>spaces</v>
      </c>
      <c r="S3950" s="10">
        <f>(((J3950/60)/60)/24)+DATE(1970,1,1)+(-5/24)</f>
        <v>42644.327025462961</v>
      </c>
      <c r="T3950" s="10">
        <f>(((I3950/60)/60)/24)+DATE(1970,1,1)+(-5/24)</f>
        <v>42674.957638888889</v>
      </c>
    </row>
    <row r="3951" spans="1:20" ht="43.2" hidden="1" x14ac:dyDescent="0.3">
      <c r="A3951">
        <v>706</v>
      </c>
      <c r="B3951" s="3" t="s">
        <v>706</v>
      </c>
      <c r="C3951" s="3" t="s">
        <v>4815</v>
      </c>
      <c r="D3951">
        <v>100000</v>
      </c>
      <c r="E3951">
        <v>0</v>
      </c>
      <c r="F3951" t="s">
        <v>8220</v>
      </c>
      <c r="G3951" t="s">
        <v>8226</v>
      </c>
      <c r="H3951" t="s">
        <v>8248</v>
      </c>
      <c r="I3951">
        <v>1481740740</v>
      </c>
      <c r="J3951">
        <v>1478130783</v>
      </c>
      <c r="K3951" t="b">
        <v>0</v>
      </c>
      <c r="L3951">
        <v>0</v>
      </c>
      <c r="M3951" t="b">
        <v>0</v>
      </c>
      <c r="N3951" t="s">
        <v>8272</v>
      </c>
      <c r="O3951" s="5">
        <f>((E3951/D3951) *100)</f>
        <v>0</v>
      </c>
      <c r="P3951" s="6">
        <f>IF(L3951 = 0, 0, E3951/L3951)</f>
        <v>0</v>
      </c>
      <c r="Q3951" t="str">
        <f>MID(N3951,1,FIND("/",N3951,1)-1)</f>
        <v>technology</v>
      </c>
      <c r="R3951" t="str">
        <f>MID(N3951,FIND("/",N3951,1)+1,LEN(N3951))</f>
        <v>wearables</v>
      </c>
      <c r="S3951" s="10">
        <f>(((J3951/60)/60)/24)+DATE(1970,1,1)+(-5/24)</f>
        <v>42676.786840277775</v>
      </c>
      <c r="T3951" s="10">
        <f>(((I3951/60)/60)/24)+DATE(1970,1,1)+(-5/24)</f>
        <v>42718.568749999999</v>
      </c>
    </row>
    <row r="3952" spans="1:20" ht="57.6" hidden="1" x14ac:dyDescent="0.3">
      <c r="A3952">
        <v>711</v>
      </c>
      <c r="B3952" s="3" t="s">
        <v>711</v>
      </c>
      <c r="C3952" s="3" t="s">
        <v>4820</v>
      </c>
      <c r="D3952">
        <v>100000</v>
      </c>
      <c r="E3952">
        <v>33791</v>
      </c>
      <c r="F3952" t="s">
        <v>8220</v>
      </c>
      <c r="G3952" t="s">
        <v>8232</v>
      </c>
      <c r="H3952" t="s">
        <v>8248</v>
      </c>
      <c r="I3952">
        <v>1481716868</v>
      </c>
      <c r="J3952">
        <v>1478257268</v>
      </c>
      <c r="K3952" t="b">
        <v>0</v>
      </c>
      <c r="L3952">
        <v>338</v>
      </c>
      <c r="M3952" t="b">
        <v>0</v>
      </c>
      <c r="N3952" t="s">
        <v>8272</v>
      </c>
      <c r="O3952" s="5">
        <f>((E3952/D3952) *100)</f>
        <v>33.790999999999997</v>
      </c>
      <c r="P3952" s="6">
        <f>IF(L3952 = 0, 0, E3952/L3952)</f>
        <v>99.973372781065095</v>
      </c>
      <c r="Q3952" t="str">
        <f>MID(N3952,1,FIND("/",N3952,1)-1)</f>
        <v>technology</v>
      </c>
      <c r="R3952" t="str">
        <f>MID(N3952,FIND("/",N3952,1)+1,LEN(N3952))</f>
        <v>wearables</v>
      </c>
      <c r="S3952" s="10">
        <f>(((J3952/60)/60)/24)+DATE(1970,1,1)+(-5/24)</f>
        <v>42678.250787037039</v>
      </c>
      <c r="T3952" s="10">
        <f>(((I3952/60)/60)/24)+DATE(1970,1,1)+(-5/24)</f>
        <v>42718.292453703696</v>
      </c>
    </row>
    <row r="3953" spans="1:20" ht="43.2" hidden="1" x14ac:dyDescent="0.3">
      <c r="A3953">
        <v>1320</v>
      </c>
      <c r="B3953" s="3" t="s">
        <v>1320</v>
      </c>
      <c r="C3953" s="3" t="s">
        <v>5429</v>
      </c>
      <c r="D3953">
        <v>100000</v>
      </c>
      <c r="E3953">
        <v>503</v>
      </c>
      <c r="F3953" t="s">
        <v>8219</v>
      </c>
      <c r="G3953" t="s">
        <v>8232</v>
      </c>
      <c r="H3953" t="s">
        <v>8248</v>
      </c>
      <c r="I3953">
        <v>1483138800</v>
      </c>
      <c r="J3953">
        <v>1480610046</v>
      </c>
      <c r="K3953" t="b">
        <v>0</v>
      </c>
      <c r="L3953">
        <v>3</v>
      </c>
      <c r="M3953" t="b">
        <v>0</v>
      </c>
      <c r="N3953" t="s">
        <v>8272</v>
      </c>
      <c r="O3953" s="5">
        <f>((E3953/D3953) *100)</f>
        <v>0.503</v>
      </c>
      <c r="P3953" s="6">
        <f>IF(L3953 = 0, 0, E3953/L3953)</f>
        <v>167.66666666666666</v>
      </c>
      <c r="Q3953" t="str">
        <f>MID(N3953,1,FIND("/",N3953,1)-1)</f>
        <v>technology</v>
      </c>
      <c r="R3953" t="str">
        <f>MID(N3953,FIND("/",N3953,1)+1,LEN(N3953))</f>
        <v>wearables</v>
      </c>
      <c r="S3953" s="10">
        <f>(((J3953/60)/60)/24)+DATE(1970,1,1)+(-5/24)</f>
        <v>42705.482013888883</v>
      </c>
      <c r="T3953" s="10">
        <f>(((I3953/60)/60)/24)+DATE(1970,1,1)+(-5/24)</f>
        <v>42734.749999999993</v>
      </c>
    </row>
    <row r="3954" spans="1:20" ht="43.2" hidden="1" x14ac:dyDescent="0.3">
      <c r="A3954">
        <v>687</v>
      </c>
      <c r="B3954" s="3" t="s">
        <v>687</v>
      </c>
      <c r="C3954" s="3" t="s">
        <v>4796</v>
      </c>
      <c r="D3954">
        <v>100000</v>
      </c>
      <c r="E3954">
        <v>3550</v>
      </c>
      <c r="F3954" t="s">
        <v>8220</v>
      </c>
      <c r="G3954" t="s">
        <v>8237</v>
      </c>
      <c r="H3954" t="s">
        <v>8255</v>
      </c>
      <c r="I3954">
        <v>1486317653</v>
      </c>
      <c r="J3954">
        <v>1481133653</v>
      </c>
      <c r="K3954" t="b">
        <v>0</v>
      </c>
      <c r="L3954">
        <v>6</v>
      </c>
      <c r="M3954" t="b">
        <v>0</v>
      </c>
      <c r="N3954" t="s">
        <v>8272</v>
      </c>
      <c r="O3954" s="5">
        <f>((E3954/D3954) *100)</f>
        <v>3.55</v>
      </c>
      <c r="P3954" s="6">
        <f>IF(L3954 = 0, 0, E3954/L3954)</f>
        <v>591.66666666666663</v>
      </c>
      <c r="Q3954" t="str">
        <f>MID(N3954,1,FIND("/",N3954,1)-1)</f>
        <v>technology</v>
      </c>
      <c r="R3954" t="str">
        <f>MID(N3954,FIND("/",N3954,1)+1,LEN(N3954))</f>
        <v>wearables</v>
      </c>
      <c r="S3954" s="10">
        <f>(((J3954/60)/60)/24)+DATE(1970,1,1)+(-5/24)</f>
        <v>42711.542280092595</v>
      </c>
      <c r="T3954" s="10">
        <f>(((I3954/60)/60)/24)+DATE(1970,1,1)+(-5/24)</f>
        <v>42771.542280092595</v>
      </c>
    </row>
    <row r="3955" spans="1:20" ht="28.8" hidden="1" x14ac:dyDescent="0.3">
      <c r="A3955">
        <v>705</v>
      </c>
      <c r="B3955" s="3" t="s">
        <v>705</v>
      </c>
      <c r="C3955" s="3" t="s">
        <v>4814</v>
      </c>
      <c r="D3955">
        <v>100000</v>
      </c>
      <c r="E3955">
        <v>977</v>
      </c>
      <c r="F3955" t="s">
        <v>8220</v>
      </c>
      <c r="G3955" t="s">
        <v>8232</v>
      </c>
      <c r="H3955" t="s">
        <v>8248</v>
      </c>
      <c r="I3955">
        <v>1484999278</v>
      </c>
      <c r="J3955">
        <v>1482407278</v>
      </c>
      <c r="K3955" t="b">
        <v>0</v>
      </c>
      <c r="L3955">
        <v>5</v>
      </c>
      <c r="M3955" t="b">
        <v>0</v>
      </c>
      <c r="N3955" t="s">
        <v>8272</v>
      </c>
      <c r="O3955" s="5">
        <f>((E3955/D3955) *100)</f>
        <v>0.97699999999999987</v>
      </c>
      <c r="P3955" s="6">
        <f>IF(L3955 = 0, 0, E3955/L3955)</f>
        <v>195.4</v>
      </c>
      <c r="Q3955" t="str">
        <f>MID(N3955,1,FIND("/",N3955,1)-1)</f>
        <v>technology</v>
      </c>
      <c r="R3955" t="str">
        <f>MID(N3955,FIND("/",N3955,1)+1,LEN(N3955))</f>
        <v>wearables</v>
      </c>
      <c r="S3955" s="10">
        <f>(((J3955/60)/60)/24)+DATE(1970,1,1)+(-5/24)</f>
        <v>42726.283310185179</v>
      </c>
      <c r="T3955" s="10">
        <f>(((I3955/60)/60)/24)+DATE(1970,1,1)+(-5/24)</f>
        <v>42756.283310185179</v>
      </c>
    </row>
    <row r="3956" spans="1:20" ht="43.2" hidden="1" x14ac:dyDescent="0.3">
      <c r="A3956">
        <v>945</v>
      </c>
      <c r="B3956" s="3" t="s">
        <v>945</v>
      </c>
      <c r="C3956" s="3" t="s">
        <v>5054</v>
      </c>
      <c r="D3956">
        <v>100000</v>
      </c>
      <c r="E3956">
        <v>2484</v>
      </c>
      <c r="F3956" t="s">
        <v>8220</v>
      </c>
      <c r="G3956" t="s">
        <v>8229</v>
      </c>
      <c r="H3956" t="s">
        <v>8248</v>
      </c>
      <c r="I3956">
        <v>1487462340</v>
      </c>
      <c r="J3956">
        <v>1482958626</v>
      </c>
      <c r="K3956" t="b">
        <v>0</v>
      </c>
      <c r="L3956">
        <v>16</v>
      </c>
      <c r="M3956" t="b">
        <v>0</v>
      </c>
      <c r="N3956" t="s">
        <v>8272</v>
      </c>
      <c r="O3956" s="5">
        <f>((E3956/D3956) *100)</f>
        <v>2.484</v>
      </c>
      <c r="P3956" s="6">
        <f>IF(L3956 = 0, 0, E3956/L3956)</f>
        <v>155.25</v>
      </c>
      <c r="Q3956" t="str">
        <f>MID(N3956,1,FIND("/",N3956,1)-1)</f>
        <v>technology</v>
      </c>
      <c r="R3956" t="str">
        <f>MID(N3956,FIND("/",N3956,1)+1,LEN(N3956))</f>
        <v>wearables</v>
      </c>
      <c r="S3956" s="10">
        <f>(((J3956/60)/60)/24)+DATE(1970,1,1)+(-5/24)</f>
        <v>42732.664652777778</v>
      </c>
      <c r="T3956" s="10">
        <f>(((I3956/60)/60)/24)+DATE(1970,1,1)+(-5/24)</f>
        <v>42784.790972222218</v>
      </c>
    </row>
    <row r="3957" spans="1:20" ht="43.2" hidden="1" x14ac:dyDescent="0.3">
      <c r="A3957">
        <v>269</v>
      </c>
      <c r="B3957" s="3" t="s">
        <v>269</v>
      </c>
      <c r="C3957" s="3" t="s">
        <v>4378</v>
      </c>
      <c r="D3957">
        <v>100000</v>
      </c>
      <c r="E3957">
        <v>147233.76999999999</v>
      </c>
      <c r="F3957" t="s">
        <v>8218</v>
      </c>
      <c r="G3957" t="s">
        <v>8225</v>
      </c>
      <c r="H3957" t="s">
        <v>8247</v>
      </c>
      <c r="I3957">
        <v>1487738622</v>
      </c>
      <c r="J3957">
        <v>1485146622</v>
      </c>
      <c r="K3957" t="b">
        <v>1</v>
      </c>
      <c r="L3957">
        <v>1596</v>
      </c>
      <c r="M3957" t="b">
        <v>1</v>
      </c>
      <c r="N3957" t="s">
        <v>8268</v>
      </c>
      <c r="O3957" s="5">
        <f>((E3957/D3957) *100)</f>
        <v>147.23376999999999</v>
      </c>
      <c r="P3957" s="6">
        <f>IF(L3957 = 0, 0, E3957/L3957)</f>
        <v>92.251735588972423</v>
      </c>
      <c r="Q3957" t="str">
        <f>MID(N3957,1,FIND("/",N3957,1)-1)</f>
        <v>film &amp; video</v>
      </c>
      <c r="R3957" t="str">
        <f>MID(N3957,FIND("/",N3957,1)+1,LEN(N3957))</f>
        <v>documentary</v>
      </c>
      <c r="S3957" s="10">
        <f>(((J3957/60)/60)/24)+DATE(1970,1,1)+(-5/24)</f>
        <v>42757.988680555551</v>
      </c>
      <c r="T3957" s="10">
        <f>(((I3957/60)/60)/24)+DATE(1970,1,1)+(-5/24)</f>
        <v>42787.988680555551</v>
      </c>
    </row>
    <row r="3958" spans="1:20" ht="43.2" hidden="1" x14ac:dyDescent="0.3">
      <c r="A3958">
        <v>637</v>
      </c>
      <c r="B3958" s="3" t="s">
        <v>637</v>
      </c>
      <c r="C3958" s="3" t="s">
        <v>4746</v>
      </c>
      <c r="D3958">
        <v>100000</v>
      </c>
      <c r="E3958">
        <v>0</v>
      </c>
      <c r="F3958" t="s">
        <v>8219</v>
      </c>
      <c r="G3958" t="s">
        <v>8224</v>
      </c>
      <c r="H3958" t="s">
        <v>8246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8271</v>
      </c>
      <c r="O3958" s="5">
        <f>((E3958/D3958) *100)</f>
        <v>0</v>
      </c>
      <c r="P3958" s="6">
        <f>IF(L3958 = 0, 0, E3958/L3958)</f>
        <v>0</v>
      </c>
      <c r="Q3958" t="str">
        <f>MID(N3958,1,FIND("/",N3958,1)-1)</f>
        <v>technology</v>
      </c>
      <c r="R3958" t="str">
        <f>MID(N3958,FIND("/",N3958,1)+1,LEN(N3958))</f>
        <v>web</v>
      </c>
      <c r="S3958" s="10">
        <f>(((J3958/60)/60)/24)+DATE(1970,1,1)+(-5/24)</f>
        <v>42762.75368055555</v>
      </c>
      <c r="T3958" s="10">
        <f>(((I3958/60)/60)/24)+DATE(1970,1,1)+(-5/24)</f>
        <v>42791.75277777778</v>
      </c>
    </row>
    <row r="3959" spans="1:20" ht="28.8" hidden="1" x14ac:dyDescent="0.3">
      <c r="A3959">
        <v>2780</v>
      </c>
      <c r="B3959" s="3" t="s">
        <v>2779</v>
      </c>
      <c r="C3959" s="3" t="s">
        <v>6889</v>
      </c>
      <c r="D3959">
        <v>100000</v>
      </c>
      <c r="E3959">
        <v>0</v>
      </c>
      <c r="F3959" t="s">
        <v>8220</v>
      </c>
      <c r="G3959" t="s">
        <v>8236</v>
      </c>
      <c r="H3959" t="s">
        <v>8248</v>
      </c>
      <c r="I3959">
        <v>1489142688</v>
      </c>
      <c r="J3959">
        <v>1486550688</v>
      </c>
      <c r="K3959" t="b">
        <v>0</v>
      </c>
      <c r="L3959">
        <v>0</v>
      </c>
      <c r="M3959" t="b">
        <v>0</v>
      </c>
      <c r="N3959" t="s">
        <v>8303</v>
      </c>
      <c r="O3959" s="5">
        <f>((E3959/D3959) *100)</f>
        <v>0</v>
      </c>
      <c r="P3959" s="6">
        <f>IF(L3959 = 0, 0, E3959/L3959)</f>
        <v>0</v>
      </c>
      <c r="Q3959" t="str">
        <f>MID(N3959,1,FIND("/",N3959,1)-1)</f>
        <v>publishing</v>
      </c>
      <c r="R3959" t="str">
        <f>MID(N3959,FIND("/",N3959,1)+1,LEN(N3959))</f>
        <v>children's books</v>
      </c>
      <c r="S3959" s="10">
        <f>(((J3959/60)/60)/24)+DATE(1970,1,1)+(-5/24)</f>
        <v>42774.239444444444</v>
      </c>
      <c r="T3959" s="10">
        <f>(((I3959/60)/60)/24)+DATE(1970,1,1)+(-5/24)</f>
        <v>42804.239444444444</v>
      </c>
    </row>
    <row r="3960" spans="1:20" ht="43.2" hidden="1" x14ac:dyDescent="0.3">
      <c r="A3960">
        <v>2644</v>
      </c>
      <c r="B3960" s="3" t="s">
        <v>2643</v>
      </c>
      <c r="C3960" s="3" t="s">
        <v>6753</v>
      </c>
      <c r="D3960">
        <v>100000</v>
      </c>
      <c r="E3960">
        <v>2053</v>
      </c>
      <c r="F3960" t="s">
        <v>8219</v>
      </c>
      <c r="G3960" t="s">
        <v>8223</v>
      </c>
      <c r="H3960" t="s">
        <v>8245</v>
      </c>
      <c r="I3960">
        <v>1489172435</v>
      </c>
      <c r="J3960">
        <v>1486580435</v>
      </c>
      <c r="K3960" t="b">
        <v>1</v>
      </c>
      <c r="L3960">
        <v>52</v>
      </c>
      <c r="M3960" t="b">
        <v>0</v>
      </c>
      <c r="N3960" t="s">
        <v>8300</v>
      </c>
      <c r="O3960" s="5">
        <f>((E3960/D3960) *100)</f>
        <v>2.0529999999999999</v>
      </c>
      <c r="P3960" s="6">
        <f>IF(L3960 = 0, 0, E3960/L3960)</f>
        <v>39.480769230769234</v>
      </c>
      <c r="Q3960" t="str">
        <f>MID(N3960,1,FIND("/",N3960,1)-1)</f>
        <v>technology</v>
      </c>
      <c r="R3960" t="str">
        <f>MID(N3960,FIND("/",N3960,1)+1,LEN(N3960))</f>
        <v>space exploration</v>
      </c>
      <c r="S3960" s="10">
        <f>(((J3960/60)/60)/24)+DATE(1970,1,1)+(-5/24)</f>
        <v>42774.583738425928</v>
      </c>
      <c r="T3960" s="10">
        <f>(((I3960/60)/60)/24)+DATE(1970,1,1)+(-5/24)</f>
        <v>42804.583738425928</v>
      </c>
    </row>
    <row r="3961" spans="1:20" ht="57.6" hidden="1" x14ac:dyDescent="0.3">
      <c r="A3961">
        <v>983</v>
      </c>
      <c r="B3961" s="3" t="s">
        <v>983</v>
      </c>
      <c r="C3961" s="3" t="s">
        <v>5092</v>
      </c>
      <c r="D3961">
        <v>104219</v>
      </c>
      <c r="E3961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8272</v>
      </c>
      <c r="O3961" s="5">
        <f>((E3961/D3961) *100)</f>
        <v>29.506136117214709</v>
      </c>
      <c r="P3961" s="6">
        <f>IF(L3961 = 0, 0, E3961/L3961)</f>
        <v>171.79329608938548</v>
      </c>
      <c r="Q3961" t="str">
        <f>MID(N3961,1,FIND("/",N3961,1)-1)</f>
        <v>technology</v>
      </c>
      <c r="R3961" t="str">
        <f>MID(N3961,FIND("/",N3961,1)+1,LEN(N3961))</f>
        <v>wearables</v>
      </c>
      <c r="S3961" s="10">
        <f>(((J3961/60)/60)/24)+DATE(1970,1,1)+(-5/24)</f>
        <v>42574.459317129629</v>
      </c>
      <c r="T3961" s="10">
        <f>(((I3961/60)/60)/24)+DATE(1970,1,1)+(-5/24)</f>
        <v>42605.662499999999</v>
      </c>
    </row>
    <row r="3962" spans="1:20" ht="43.2" hidden="1" x14ac:dyDescent="0.3">
      <c r="A3962">
        <v>3113</v>
      </c>
      <c r="B3962" s="3" t="s">
        <v>3112</v>
      </c>
      <c r="C3962" s="3" t="s">
        <v>7222</v>
      </c>
      <c r="D3962">
        <v>109225</v>
      </c>
      <c r="E3962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8302</v>
      </c>
      <c r="O3962" s="5">
        <f>((E3962/D3962) *100)</f>
        <v>4.2435339894712749</v>
      </c>
      <c r="P3962" s="6">
        <f>IF(L3962 = 0, 0, E3962/L3962)</f>
        <v>125.27027027027027</v>
      </c>
      <c r="Q3962" t="str">
        <f>MID(N3962,1,FIND("/",N3962,1)-1)</f>
        <v>theater</v>
      </c>
      <c r="R3962" t="str">
        <f>MID(N3962,FIND("/",N3962,1)+1,LEN(N3962))</f>
        <v>spaces</v>
      </c>
      <c r="S3962" s="10">
        <f>(((J3962/60)/60)/24)+DATE(1970,1,1)+(-5/24)</f>
        <v>42081.522939814815</v>
      </c>
      <c r="T3962" s="10">
        <f>(((I3962/60)/60)/24)+DATE(1970,1,1)+(-5/24)</f>
        <v>42111.522939814815</v>
      </c>
    </row>
    <row r="3963" spans="1:20" ht="57.6" hidden="1" x14ac:dyDescent="0.3">
      <c r="A3963">
        <v>435</v>
      </c>
      <c r="B3963" s="3" t="s">
        <v>435</v>
      </c>
      <c r="C3963" s="3" t="s">
        <v>4544</v>
      </c>
      <c r="D3963">
        <v>110000</v>
      </c>
      <c r="E3963">
        <v>3</v>
      </c>
      <c r="F3963" t="s">
        <v>8220</v>
      </c>
      <c r="G3963" t="s">
        <v>8223</v>
      </c>
      <c r="H3963" t="s">
        <v>8245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8269</v>
      </c>
      <c r="O3963" s="5">
        <f>((E3963/D3963) *100)</f>
        <v>2.7272727272727275E-3</v>
      </c>
      <c r="P3963" s="6">
        <f>IF(L3963 = 0, 0, E3963/L3963)</f>
        <v>1</v>
      </c>
      <c r="Q3963" t="str">
        <f>MID(N3963,1,FIND("/",N3963,1)-1)</f>
        <v>film &amp; video</v>
      </c>
      <c r="R3963" t="str">
        <f>MID(N3963,FIND("/",N3963,1)+1,LEN(N3963))</f>
        <v>animation</v>
      </c>
      <c r="S3963" s="10">
        <f>(((J3963/60)/60)/24)+DATE(1970,1,1)+(-5/24)</f>
        <v>41500.539120370369</v>
      </c>
      <c r="T3963" s="10">
        <f>(((I3963/60)/60)/24)+DATE(1970,1,1)+(-5/24)</f>
        <v>41530.539120370369</v>
      </c>
    </row>
    <row r="3964" spans="1:20" ht="57.6" hidden="1" x14ac:dyDescent="0.3">
      <c r="A3964">
        <v>2502</v>
      </c>
      <c r="B3964" s="3" t="s">
        <v>2501</v>
      </c>
      <c r="C3964" s="3" t="s">
        <v>6611</v>
      </c>
      <c r="D3964">
        <v>110000</v>
      </c>
      <c r="E3964">
        <v>86</v>
      </c>
      <c r="F3964" t="s">
        <v>8220</v>
      </c>
      <c r="G3964" t="s">
        <v>8223</v>
      </c>
      <c r="H3964" t="s">
        <v>8245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8298</v>
      </c>
      <c r="O3964" s="5">
        <f>((E3964/D3964) *100)</f>
        <v>7.8181818181818186E-2</v>
      </c>
      <c r="P3964" s="6">
        <f>IF(L3964 = 0, 0, E3964/L3964)</f>
        <v>17.2</v>
      </c>
      <c r="Q3964" t="str">
        <f>MID(N3964,1,FIND("/",N3964,1)-1)</f>
        <v>food</v>
      </c>
      <c r="R3964" t="str">
        <f>MID(N3964,FIND("/",N3964,1)+1,LEN(N3964))</f>
        <v>restaurants</v>
      </c>
      <c r="S3964" s="10">
        <f>(((J3964/60)/60)/24)+DATE(1970,1,1)+(-5/24)</f>
        <v>41858.617106481477</v>
      </c>
      <c r="T3964" s="10">
        <f>(((I3964/60)/60)/24)+DATE(1970,1,1)+(-5/24)</f>
        <v>41903.617106481477</v>
      </c>
    </row>
    <row r="3965" spans="1:20" ht="57.6" hidden="1" x14ac:dyDescent="0.3">
      <c r="A3965">
        <v>1306</v>
      </c>
      <c r="B3965" s="3" t="s">
        <v>1306</v>
      </c>
      <c r="C3965" s="3" t="s">
        <v>5415</v>
      </c>
      <c r="D3965">
        <v>110000</v>
      </c>
      <c r="E3965">
        <v>71771</v>
      </c>
      <c r="F3965" t="s">
        <v>8219</v>
      </c>
      <c r="G3965" t="s">
        <v>8223</v>
      </c>
      <c r="H3965" t="s">
        <v>8245</v>
      </c>
      <c r="I3965">
        <v>1417690734</v>
      </c>
      <c r="J3965">
        <v>1415098734</v>
      </c>
      <c r="K3965" t="b">
        <v>0</v>
      </c>
      <c r="L3965">
        <v>356</v>
      </c>
      <c r="M3965" t="b">
        <v>0</v>
      </c>
      <c r="N3965" t="s">
        <v>8272</v>
      </c>
      <c r="O3965" s="5">
        <f>((E3965/D3965) *100)</f>
        <v>65.24636363636364</v>
      </c>
      <c r="P3965" s="6">
        <f>IF(L3965 = 0, 0, E3965/L3965)</f>
        <v>201.60393258426967</v>
      </c>
      <c r="Q3965" t="str">
        <f>MID(N3965,1,FIND("/",N3965,1)-1)</f>
        <v>technology</v>
      </c>
      <c r="R3965" t="str">
        <f>MID(N3965,FIND("/",N3965,1)+1,LEN(N3965))</f>
        <v>wearables</v>
      </c>
      <c r="S3965" s="10">
        <f>(((J3965/60)/60)/24)+DATE(1970,1,1)+(-5/24)</f>
        <v>41947.249236111107</v>
      </c>
      <c r="T3965" s="10">
        <f>(((I3965/60)/60)/24)+DATE(1970,1,1)+(-5/24)</f>
        <v>41977.249236111107</v>
      </c>
    </row>
    <row r="3966" spans="1:20" ht="43.2" hidden="1" x14ac:dyDescent="0.3">
      <c r="A3966">
        <v>4092</v>
      </c>
      <c r="B3966" s="3" t="s">
        <v>4087</v>
      </c>
      <c r="C3966" s="3" t="s">
        <v>8194</v>
      </c>
      <c r="D3966">
        <v>110000</v>
      </c>
      <c r="E3966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8270</v>
      </c>
      <c r="O3966" s="5">
        <f>((E3966/D3966) *100)</f>
        <v>1.8181818181818181E-2</v>
      </c>
      <c r="P3966" s="6">
        <f>IF(L3966 = 0, 0, E3966/L3966)</f>
        <v>20</v>
      </c>
      <c r="Q3966" t="str">
        <f>MID(N3966,1,FIND("/",N3966,1)-1)</f>
        <v>theater</v>
      </c>
      <c r="R3966" t="str">
        <f>MID(N3966,FIND("/",N3966,1)+1,LEN(N3966))</f>
        <v>plays</v>
      </c>
      <c r="S3966" s="10">
        <f>(((J3966/60)/60)/24)+DATE(1970,1,1)+(-5/24)</f>
        <v>42038.986655092587</v>
      </c>
      <c r="T3966" s="10">
        <f>(((I3966/60)/60)/24)+DATE(1970,1,1)+(-5/24)</f>
        <v>42098.94498842593</v>
      </c>
    </row>
    <row r="3967" spans="1:20" ht="43.2" hidden="1" x14ac:dyDescent="0.3">
      <c r="A3967">
        <v>167</v>
      </c>
      <c r="B3967" s="3" t="s">
        <v>168</v>
      </c>
      <c r="C3967" s="3" t="s">
        <v>4276</v>
      </c>
      <c r="D3967">
        <v>110000</v>
      </c>
      <c r="E3967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8267</v>
      </c>
      <c r="O3967" s="5">
        <f>((E3967/D3967) *100)</f>
        <v>0.01</v>
      </c>
      <c r="P3967" s="6">
        <f>IF(L3967 = 0, 0, E3967/L3967)</f>
        <v>5.5</v>
      </c>
      <c r="Q3967" t="str">
        <f>MID(N3967,1,FIND("/",N3967,1)-1)</f>
        <v>film &amp; video</v>
      </c>
      <c r="R3967" t="str">
        <f>MID(N3967,FIND("/",N3967,1)+1,LEN(N3967))</f>
        <v>drama</v>
      </c>
      <c r="S3967" s="10">
        <f>(((J3967/60)/60)/24)+DATE(1970,1,1)+(-5/24)</f>
        <v>42160.719155092585</v>
      </c>
      <c r="T3967" s="10">
        <f>(((I3967/60)/60)/24)+DATE(1970,1,1)+(-5/24)</f>
        <v>42220.719155092585</v>
      </c>
    </row>
    <row r="3968" spans="1:20" ht="43.2" hidden="1" x14ac:dyDescent="0.3">
      <c r="A3968">
        <v>964</v>
      </c>
      <c r="B3968" s="3" t="s">
        <v>964</v>
      </c>
      <c r="C3968" s="3" t="s">
        <v>5073</v>
      </c>
      <c r="D3968">
        <v>110000</v>
      </c>
      <c r="E3968">
        <v>879</v>
      </c>
      <c r="F3968" t="s">
        <v>8220</v>
      </c>
      <c r="G3968" t="s">
        <v>8228</v>
      </c>
      <c r="H3968" t="s">
        <v>8250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8272</v>
      </c>
      <c r="O3968" s="5">
        <f>((E3968/D3968) *100)</f>
        <v>0.79909090909090907</v>
      </c>
      <c r="P3968" s="6">
        <f>IF(L3968 = 0, 0, E3968/L3968)</f>
        <v>30.310344827586206</v>
      </c>
      <c r="Q3968" t="str">
        <f>MID(N3968,1,FIND("/",N3968,1)-1)</f>
        <v>technology</v>
      </c>
      <c r="R3968" t="str">
        <f>MID(N3968,FIND("/",N3968,1)+1,LEN(N3968))</f>
        <v>wearables</v>
      </c>
      <c r="S3968" s="10">
        <f>(((J3968/60)/60)/24)+DATE(1970,1,1)+(-5/24)</f>
        <v>42208.420358796291</v>
      </c>
      <c r="T3968" s="10">
        <f>(((I3968/60)/60)/24)+DATE(1970,1,1)+(-5/24)</f>
        <v>42248.420358796291</v>
      </c>
    </row>
    <row r="3969" spans="1:20" ht="43.2" hidden="1" x14ac:dyDescent="0.3">
      <c r="A3969">
        <v>2378</v>
      </c>
      <c r="B3969" s="3" t="s">
        <v>2378</v>
      </c>
      <c r="C3969" s="3" t="s">
        <v>6487</v>
      </c>
      <c r="D3969">
        <v>110000</v>
      </c>
      <c r="E3969">
        <v>0</v>
      </c>
      <c r="F3969" t="s">
        <v>8219</v>
      </c>
      <c r="G3969" t="s">
        <v>8223</v>
      </c>
      <c r="H3969" t="s">
        <v>8245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8271</v>
      </c>
      <c r="O3969" s="5">
        <f>((E3969/D3969) *100)</f>
        <v>0</v>
      </c>
      <c r="P3969" s="6">
        <f>IF(L3969 = 0, 0, E3969/L3969)</f>
        <v>0</v>
      </c>
      <c r="Q3969" t="str">
        <f>MID(N3969,1,FIND("/",N3969,1)-1)</f>
        <v>technology</v>
      </c>
      <c r="R3969" t="str">
        <f>MID(N3969,FIND("/",N3969,1)+1,LEN(N3969))</f>
        <v>web</v>
      </c>
      <c r="S3969" s="10">
        <f>(((J3969/60)/60)/24)+DATE(1970,1,1)+(-5/24)</f>
        <v>42212.804745370369</v>
      </c>
      <c r="T3969" s="10">
        <f>(((I3969/60)/60)/24)+DATE(1970,1,1)+(-5/24)</f>
        <v>42241.804745370369</v>
      </c>
    </row>
    <row r="3970" spans="1:20" ht="57.6" hidden="1" x14ac:dyDescent="0.3">
      <c r="A3970">
        <v>1865</v>
      </c>
      <c r="B3970" s="3" t="s">
        <v>1865</v>
      </c>
      <c r="C3970" s="3" t="s">
        <v>5974</v>
      </c>
      <c r="D3970">
        <v>110000</v>
      </c>
      <c r="E3970">
        <v>4</v>
      </c>
      <c r="F3970" t="s">
        <v>8220</v>
      </c>
      <c r="G3970" t="s">
        <v>8224</v>
      </c>
      <c r="H3970" t="s">
        <v>8246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8282</v>
      </c>
      <c r="O3970" s="5">
        <f>((E3970/D3970) *100)</f>
        <v>3.6363636363636364E-3</v>
      </c>
      <c r="P3970" s="6">
        <f>IF(L3970 = 0, 0, E3970/L3970)</f>
        <v>2</v>
      </c>
      <c r="Q3970" t="str">
        <f>MID(N3970,1,FIND("/",N3970,1)-1)</f>
        <v>games</v>
      </c>
      <c r="R3970" t="str">
        <f>MID(N3970,FIND("/",N3970,1)+1,LEN(N3970))</f>
        <v>mobile games</v>
      </c>
      <c r="S3970" s="10">
        <f>(((J3970/60)/60)/24)+DATE(1970,1,1)+(-5/24)</f>
        <v>42645.159108796295</v>
      </c>
      <c r="T3970" s="10">
        <f>(((I3970/60)/60)/24)+DATE(1970,1,1)+(-5/24)</f>
        <v>42680.200775462967</v>
      </c>
    </row>
    <row r="3971" spans="1:20" ht="43.2" hidden="1" x14ac:dyDescent="0.3">
      <c r="A3971">
        <v>1010</v>
      </c>
      <c r="B3971" s="3" t="s">
        <v>1010</v>
      </c>
      <c r="C3971" s="3" t="s">
        <v>5119</v>
      </c>
      <c r="D3971">
        <v>115250</v>
      </c>
      <c r="E3971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8272</v>
      </c>
      <c r="O3971" s="5">
        <f>((E3971/D3971) *100)</f>
        <v>0.19088937093275488</v>
      </c>
      <c r="P3971" s="6">
        <f>IF(L3971 = 0, 0, E3971/L3971)</f>
        <v>55</v>
      </c>
      <c r="Q3971" t="str">
        <f>MID(N3971,1,FIND("/",N3971,1)-1)</f>
        <v>technology</v>
      </c>
      <c r="R3971" t="str">
        <f>MID(N3971,FIND("/",N3971,1)+1,LEN(N3971))</f>
        <v>wearables</v>
      </c>
      <c r="S3971" s="10">
        <f>(((J3971/60)/60)/24)+DATE(1970,1,1)+(-5/24)</f>
        <v>42561.621087962958</v>
      </c>
      <c r="T3971" s="10">
        <f>(((I3971/60)/60)/24)+DATE(1970,1,1)+(-5/24)</f>
        <v>42617.915972222218</v>
      </c>
    </row>
    <row r="3972" spans="1:20" ht="43.2" hidden="1" x14ac:dyDescent="0.3">
      <c r="A3972">
        <v>2983</v>
      </c>
      <c r="B3972" s="3" t="s">
        <v>2982</v>
      </c>
      <c r="C3972" s="3" t="s">
        <v>7092</v>
      </c>
      <c r="D3972">
        <v>116000</v>
      </c>
      <c r="E3972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8302</v>
      </c>
      <c r="O3972" s="5">
        <f>((E3972/D3972) *100)</f>
        <v>146.53957758620692</v>
      </c>
      <c r="P3972" s="6">
        <f>IF(L3972 = 0, 0, E3972/L3972)</f>
        <v>155.23827397260274</v>
      </c>
      <c r="Q3972" t="str">
        <f>MID(N3972,1,FIND("/",N3972,1)-1)</f>
        <v>theater</v>
      </c>
      <c r="R3972" t="str">
        <f>MID(N3972,FIND("/",N3972,1)+1,LEN(N3972))</f>
        <v>spaces</v>
      </c>
      <c r="S3972" s="10">
        <f>(((J3972/60)/60)/24)+DATE(1970,1,1)+(-5/24)</f>
        <v>41894.424027777779</v>
      </c>
      <c r="T3972" s="10">
        <f>(((I3972/60)/60)/24)+DATE(1970,1,1)+(-5/24)</f>
        <v>41954.465694444443</v>
      </c>
    </row>
    <row r="3973" spans="1:20" ht="43.2" hidden="1" x14ac:dyDescent="0.3">
      <c r="A3973">
        <v>2436</v>
      </c>
      <c r="B3973" s="3" t="s">
        <v>2436</v>
      </c>
      <c r="C3973" s="3" t="s">
        <v>6545</v>
      </c>
      <c r="D3973">
        <v>117000</v>
      </c>
      <c r="E3973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8283</v>
      </c>
      <c r="O3973" s="5">
        <f>((E3973/D3973) *100)</f>
        <v>3.8461538461538464E-2</v>
      </c>
      <c r="P3973" s="6">
        <f>IF(L3973 = 0, 0, E3973/L3973)</f>
        <v>22.5</v>
      </c>
      <c r="Q3973" t="str">
        <f>MID(N3973,1,FIND("/",N3973,1)-1)</f>
        <v>food</v>
      </c>
      <c r="R3973" t="str">
        <f>MID(N3973,FIND("/",N3973,1)+1,LEN(N3973))</f>
        <v>food trucks</v>
      </c>
      <c r="S3973" s="10">
        <f>(((J3973/60)/60)/24)+DATE(1970,1,1)+(-5/24)</f>
        <v>42338.407060185178</v>
      </c>
      <c r="T3973" s="10">
        <f>(((I3973/60)/60)/24)+DATE(1970,1,1)+(-5/24)</f>
        <v>42398.407060185178</v>
      </c>
    </row>
    <row r="3974" spans="1:20" ht="43.2" hidden="1" x14ac:dyDescent="0.3">
      <c r="A3974">
        <v>164</v>
      </c>
      <c r="B3974" s="3" t="s">
        <v>165</v>
      </c>
      <c r="C3974" s="3" t="s">
        <v>4273</v>
      </c>
      <c r="D3974">
        <v>120000</v>
      </c>
      <c r="E397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8267</v>
      </c>
      <c r="O3974" s="5">
        <f>((E3974/D3974) *100)</f>
        <v>0.53333333333333333</v>
      </c>
      <c r="P3974" s="6">
        <f>IF(L3974 = 0, 0, E3974/L3974)</f>
        <v>91.428571428571431</v>
      </c>
      <c r="Q3974" t="str">
        <f>MID(N3974,1,FIND("/",N3974,1)-1)</f>
        <v>film &amp; video</v>
      </c>
      <c r="R3974" t="str">
        <f>MID(N3974,FIND("/",N3974,1)+1,LEN(N3974))</f>
        <v>drama</v>
      </c>
      <c r="S3974" s="10">
        <f>(((J3974/60)/60)/24)+DATE(1970,1,1)+(-5/24)</f>
        <v>41841.554409722223</v>
      </c>
      <c r="T3974" s="10">
        <f>(((I3974/60)/60)/24)+DATE(1970,1,1)+(-5/24)</f>
        <v>41901.554409722223</v>
      </c>
    </row>
    <row r="3975" spans="1:20" ht="43.2" hidden="1" x14ac:dyDescent="0.3">
      <c r="A3975">
        <v>2397</v>
      </c>
      <c r="B3975" s="3" t="s">
        <v>2397</v>
      </c>
      <c r="C3975" s="3" t="s">
        <v>6506</v>
      </c>
      <c r="D3975">
        <v>124000</v>
      </c>
      <c r="E3975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8271</v>
      </c>
      <c r="O3975" s="5">
        <f>((E3975/D3975) *100)</f>
        <v>0</v>
      </c>
      <c r="P3975" s="6">
        <f>IF(L3975 = 0, 0, E3975/L3975)</f>
        <v>0</v>
      </c>
      <c r="Q3975" t="str">
        <f>MID(N3975,1,FIND("/",N3975,1)-1)</f>
        <v>technology</v>
      </c>
      <c r="R3975" t="str">
        <f>MID(N3975,FIND("/",N3975,1)+1,LEN(N3975))</f>
        <v>web</v>
      </c>
      <c r="S3975" s="10">
        <f>(((J3975/60)/60)/24)+DATE(1970,1,1)+(-5/24)</f>
        <v>41976.676574074074</v>
      </c>
      <c r="T3975" s="10">
        <f>(((I3975/60)/60)/24)+DATE(1970,1,1)+(-5/24)</f>
        <v>42006.676574074074</v>
      </c>
    </row>
    <row r="3976" spans="1:20" ht="43.2" hidden="1" x14ac:dyDescent="0.3">
      <c r="A3976">
        <v>1173</v>
      </c>
      <c r="B3976" s="3" t="s">
        <v>1173</v>
      </c>
      <c r="C3976" s="3" t="s">
        <v>5282</v>
      </c>
      <c r="D3976">
        <v>125000</v>
      </c>
      <c r="E3976">
        <v>30</v>
      </c>
      <c r="F3976" t="s">
        <v>8220</v>
      </c>
      <c r="G3976" t="s">
        <v>8223</v>
      </c>
      <c r="H3976" t="s">
        <v>8245</v>
      </c>
      <c r="I3976">
        <v>1438576057</v>
      </c>
      <c r="J3976">
        <v>1435552057</v>
      </c>
      <c r="K3976" t="b">
        <v>0</v>
      </c>
      <c r="L3976">
        <v>1</v>
      </c>
      <c r="M3976" t="b">
        <v>0</v>
      </c>
      <c r="N3976" t="s">
        <v>8283</v>
      </c>
      <c r="O3976" s="5">
        <f>((E3976/D3976) *100)</f>
        <v>2.4E-2</v>
      </c>
      <c r="P3976" s="6">
        <f>IF(L3976 = 0, 0, E3976/L3976)</f>
        <v>30</v>
      </c>
      <c r="Q3976" t="str">
        <f>MID(N3976,1,FIND("/",N3976,1)-1)</f>
        <v>food</v>
      </c>
      <c r="R3976" t="str">
        <f>MID(N3976,FIND("/",N3976,1)+1,LEN(N3976))</f>
        <v>food trucks</v>
      </c>
      <c r="S3976" s="10">
        <f>(((J3976/60)/60)/24)+DATE(1970,1,1)+(-5/24)</f>
        <v>42183.97751157407</v>
      </c>
      <c r="T3976" s="10">
        <f>(((I3976/60)/60)/24)+DATE(1970,1,1)+(-5/24)</f>
        <v>42218.97751157407</v>
      </c>
    </row>
    <row r="3977" spans="1:20" ht="28.8" hidden="1" x14ac:dyDescent="0.3">
      <c r="A3977">
        <v>578</v>
      </c>
      <c r="B3977" s="3" t="s">
        <v>578</v>
      </c>
      <c r="C3977" s="3" t="s">
        <v>4687</v>
      </c>
      <c r="D3977">
        <v>125000</v>
      </c>
      <c r="E3977">
        <v>14</v>
      </c>
      <c r="F3977" t="s">
        <v>8220</v>
      </c>
      <c r="G3977" t="s">
        <v>8224</v>
      </c>
      <c r="H3977" t="s">
        <v>8246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8271</v>
      </c>
      <c r="O3977" s="5">
        <f>((E3977/D3977) *100)</f>
        <v>1.12E-2</v>
      </c>
      <c r="P3977" s="6">
        <f>IF(L3977 = 0, 0, E3977/L3977)</f>
        <v>2</v>
      </c>
      <c r="Q3977" t="str">
        <f>MID(N3977,1,FIND("/",N3977,1)-1)</f>
        <v>technology</v>
      </c>
      <c r="R3977" t="str">
        <f>MID(N3977,FIND("/",N3977,1)+1,LEN(N3977))</f>
        <v>web</v>
      </c>
      <c r="S3977" s="10">
        <f>(((J3977/60)/60)/24)+DATE(1970,1,1)+(-5/24)</f>
        <v>42230.370289351849</v>
      </c>
      <c r="T3977" s="10">
        <f>(((I3977/60)/60)/24)+DATE(1970,1,1)+(-5/24)</f>
        <v>42254.370289351849</v>
      </c>
    </row>
    <row r="3978" spans="1:20" ht="28.8" hidden="1" x14ac:dyDescent="0.3">
      <c r="A3978">
        <v>2649</v>
      </c>
      <c r="B3978" s="3" t="s">
        <v>2648</v>
      </c>
      <c r="C3978" s="3" t="s">
        <v>6758</v>
      </c>
      <c r="D3978">
        <v>125000</v>
      </c>
      <c r="E3978">
        <v>124</v>
      </c>
      <c r="F3978" t="s">
        <v>8219</v>
      </c>
      <c r="G3978" t="s">
        <v>8223</v>
      </c>
      <c r="H3978" t="s">
        <v>8245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8300</v>
      </c>
      <c r="O3978" s="5">
        <f>((E3978/D3978) *100)</f>
        <v>9.920000000000001E-2</v>
      </c>
      <c r="P3978" s="6">
        <f>IF(L3978 = 0, 0, E3978/L3978)</f>
        <v>41.333333333333336</v>
      </c>
      <c r="Q3978" t="str">
        <f>MID(N3978,1,FIND("/",N3978,1)-1)</f>
        <v>technology</v>
      </c>
      <c r="R3978" t="str">
        <f>MID(N3978,FIND("/",N3978,1)+1,LEN(N3978))</f>
        <v>space exploration</v>
      </c>
      <c r="S3978" s="10">
        <f>(((J3978/60)/60)/24)+DATE(1970,1,1)+(-5/24)</f>
        <v>42341.788668981484</v>
      </c>
      <c r="T3978" s="10">
        <f>(((I3978/60)/60)/24)+DATE(1970,1,1)+(-5/24)</f>
        <v>42401.788668981484</v>
      </c>
    </row>
    <row r="3979" spans="1:20" ht="43.2" hidden="1" x14ac:dyDescent="0.3">
      <c r="A3979">
        <v>2070</v>
      </c>
      <c r="B3979" s="3" t="s">
        <v>2070</v>
      </c>
      <c r="C3979" s="3" t="s">
        <v>6179</v>
      </c>
      <c r="D3979">
        <v>125000</v>
      </c>
      <c r="E3979">
        <v>396659</v>
      </c>
      <c r="F3979" t="s">
        <v>8218</v>
      </c>
      <c r="G3979" t="s">
        <v>8235</v>
      </c>
      <c r="H3979" t="s">
        <v>8248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8294</v>
      </c>
      <c r="O3979" s="5">
        <f>((E3979/D3979) *100)</f>
        <v>317.3272</v>
      </c>
      <c r="P3979" s="6">
        <f>IF(L3979 = 0, 0, E3979/L3979)</f>
        <v>259.25424836601309</v>
      </c>
      <c r="Q3979" t="str">
        <f>MID(N3979,1,FIND("/",N3979,1)-1)</f>
        <v>technology</v>
      </c>
      <c r="R3979" t="str">
        <f>MID(N3979,FIND("/",N3979,1)+1,LEN(N3979))</f>
        <v>hardware</v>
      </c>
      <c r="S3979" s="10">
        <f>(((J3979/60)/60)/24)+DATE(1970,1,1)+(-5/24)</f>
        <v>42519.448182870365</v>
      </c>
      <c r="T3979" s="10">
        <f>(((I3979/60)/60)/24)+DATE(1970,1,1)+(-5/24)</f>
        <v>42549.448182870365</v>
      </c>
    </row>
    <row r="3980" spans="1:20" ht="43.2" hidden="1" x14ac:dyDescent="0.3">
      <c r="A3980">
        <v>3123</v>
      </c>
      <c r="B3980" s="3" t="s">
        <v>3122</v>
      </c>
      <c r="C3980" s="3" t="s">
        <v>7232</v>
      </c>
      <c r="D3980">
        <v>125000</v>
      </c>
      <c r="E3980">
        <v>85192</v>
      </c>
      <c r="F3980" t="s">
        <v>8219</v>
      </c>
      <c r="G3980" t="s">
        <v>8223</v>
      </c>
      <c r="H3980" t="s">
        <v>8245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8302</v>
      </c>
      <c r="O3980" s="5">
        <f>((E3980/D3980) *100)</f>
        <v>68.153599999999997</v>
      </c>
      <c r="P3980" s="6">
        <f>IF(L3980 = 0, 0, E3980/L3980)</f>
        <v>244.80459770114942</v>
      </c>
      <c r="Q3980" t="str">
        <f>MID(N3980,1,FIND("/",N3980,1)-1)</f>
        <v>theater</v>
      </c>
      <c r="R3980" t="str">
        <f>MID(N3980,FIND("/",N3980,1)+1,LEN(N3980))</f>
        <v>spaces</v>
      </c>
      <c r="S3980" s="10">
        <f>(((J3980/60)/60)/24)+DATE(1970,1,1)+(-5/24)</f>
        <v>42530.784699074073</v>
      </c>
      <c r="T3980" s="10">
        <f>(((I3980/60)/60)/24)+DATE(1970,1,1)+(-5/24)</f>
        <v>42560.784699074073</v>
      </c>
    </row>
    <row r="3981" spans="1:20" ht="28.8" hidden="1" x14ac:dyDescent="0.3">
      <c r="A3981">
        <v>2039</v>
      </c>
      <c r="B3981" s="3" t="s">
        <v>2039</v>
      </c>
      <c r="C3981" s="3" t="s">
        <v>6148</v>
      </c>
      <c r="D3981">
        <v>125000</v>
      </c>
      <c r="E3981">
        <v>170271</v>
      </c>
      <c r="F3981" t="s">
        <v>8218</v>
      </c>
      <c r="G3981" t="s">
        <v>8223</v>
      </c>
      <c r="H3981" t="s">
        <v>8245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8294</v>
      </c>
      <c r="O3981" s="5">
        <f>((E3981/D3981) *100)</f>
        <v>136.21680000000001</v>
      </c>
      <c r="P3981" s="6">
        <f>IF(L3981 = 0, 0, E3981/L3981)</f>
        <v>449.26385224274406</v>
      </c>
      <c r="Q3981" t="str">
        <f>MID(N3981,1,FIND("/",N3981,1)-1)</f>
        <v>technology</v>
      </c>
      <c r="R3981" t="str">
        <f>MID(N3981,FIND("/",N3981,1)+1,LEN(N3981))</f>
        <v>hardware</v>
      </c>
      <c r="S3981" s="10">
        <f>(((J3981/60)/60)/24)+DATE(1970,1,1)+(-5/24)</f>
        <v>42675.23061342592</v>
      </c>
      <c r="T3981" s="10">
        <f>(((I3981/60)/60)/24)+DATE(1970,1,1)+(-5/24)</f>
        <v>42704.999305555553</v>
      </c>
    </row>
    <row r="3982" spans="1:20" ht="72" hidden="1" x14ac:dyDescent="0.3">
      <c r="A3982">
        <v>1698</v>
      </c>
      <c r="B3982" s="3" t="s">
        <v>1698</v>
      </c>
      <c r="C3982" s="3" t="s">
        <v>5807</v>
      </c>
      <c r="D3982">
        <v>125000</v>
      </c>
      <c r="E3982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8292</v>
      </c>
      <c r="O3982" s="5">
        <f>((E3982/D3982) *100)</f>
        <v>0</v>
      </c>
      <c r="P3982" s="6">
        <f>IF(L3982 = 0, 0, E3982/L3982)</f>
        <v>0</v>
      </c>
      <c r="Q3982" t="str">
        <f>MID(N3982,1,FIND("/",N3982,1)-1)</f>
        <v>music</v>
      </c>
      <c r="R3982" t="str">
        <f>MID(N3982,FIND("/",N3982,1)+1,LEN(N3982))</f>
        <v>faith</v>
      </c>
      <c r="S3982" s="10">
        <f>(((J3982/60)/60)/24)+DATE(1970,1,1)+(-5/24)</f>
        <v>42795.999537037038</v>
      </c>
      <c r="T3982" s="10">
        <f>(((I3982/60)/60)/24)+DATE(1970,1,1)+(-5/24)</f>
        <v>42819.939583333333</v>
      </c>
    </row>
    <row r="3983" spans="1:20" ht="28.8" hidden="1" x14ac:dyDescent="0.3">
      <c r="A3983">
        <v>298</v>
      </c>
      <c r="B3983" s="3" t="s">
        <v>298</v>
      </c>
      <c r="C3983" s="3" t="s">
        <v>4407</v>
      </c>
      <c r="D3983">
        <v>126000</v>
      </c>
      <c r="E3983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8268</v>
      </c>
      <c r="O3983" s="5">
        <f>((E3983/D3983) *100)</f>
        <v>108.93241269841269</v>
      </c>
      <c r="P3983" s="6">
        <f>IF(L3983 = 0, 0, E3983/L3983)</f>
        <v>56.344351395730705</v>
      </c>
      <c r="Q3983" t="str">
        <f>MID(N3983,1,FIND("/",N3983,1)-1)</f>
        <v>film &amp; video</v>
      </c>
      <c r="R3983" t="str">
        <f>MID(N3983,FIND("/",N3983,1)+1,LEN(N3983))</f>
        <v>documentary</v>
      </c>
      <c r="S3983" s="10">
        <f>(((J3983/60)/60)/24)+DATE(1970,1,1)+(-5/24)</f>
        <v>41709.255185185182</v>
      </c>
      <c r="T3983" s="10">
        <f>(((I3983/60)/60)/24)+DATE(1970,1,1)+(-5/24)</f>
        <v>41768.666666666664</v>
      </c>
    </row>
    <row r="3984" spans="1:20" ht="43.2" hidden="1" x14ac:dyDescent="0.3">
      <c r="A3984">
        <v>699</v>
      </c>
      <c r="B3984" s="3" t="s">
        <v>699</v>
      </c>
      <c r="C3984" s="3" t="s">
        <v>4808</v>
      </c>
      <c r="D3984">
        <v>130000</v>
      </c>
      <c r="E3984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8272</v>
      </c>
      <c r="O3984" s="5">
        <f>((E3984/D3984) *100)</f>
        <v>82.422107692307705</v>
      </c>
      <c r="P3984" s="6">
        <f>IF(L3984 = 0, 0, E3984/L3984)</f>
        <v>120.39184269662923</v>
      </c>
      <c r="Q3984" t="str">
        <f>MID(N3984,1,FIND("/",N3984,1)-1)</f>
        <v>technology</v>
      </c>
      <c r="R3984" t="str">
        <f>MID(N3984,FIND("/",N3984,1)+1,LEN(N3984))</f>
        <v>wearables</v>
      </c>
      <c r="S3984" s="10">
        <f>(((J3984/60)/60)/24)+DATE(1970,1,1)+(-5/24)</f>
        <v>41563.277175925927</v>
      </c>
      <c r="T3984" s="10">
        <f>(((I3984/60)/60)/24)+DATE(1970,1,1)+(-5/24)</f>
        <v>41600.458333333328</v>
      </c>
    </row>
    <row r="3985" spans="1:20" ht="43.2" hidden="1" x14ac:dyDescent="0.3">
      <c r="A3985">
        <v>150</v>
      </c>
      <c r="B3985" s="3" t="s">
        <v>151</v>
      </c>
      <c r="C3985" s="3" t="s">
        <v>4259</v>
      </c>
      <c r="D3985">
        <v>130000</v>
      </c>
      <c r="E3985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8266</v>
      </c>
      <c r="O3985" s="5">
        <f>((E3985/D3985) *100)</f>
        <v>23.163076923076922</v>
      </c>
      <c r="P3985" s="6">
        <f>IF(L3985 = 0, 0, E3985/L3985)</f>
        <v>449.43283582089555</v>
      </c>
      <c r="Q3985" t="str">
        <f>MID(N3985,1,FIND("/",N3985,1)-1)</f>
        <v>film &amp; video</v>
      </c>
      <c r="R3985" t="str">
        <f>MID(N3985,FIND("/",N3985,1)+1,LEN(N3985))</f>
        <v>science fiction</v>
      </c>
      <c r="S3985" s="10">
        <f>(((J3985/60)/60)/24)+DATE(1970,1,1)+(-5/24)</f>
        <v>42089.95349537037</v>
      </c>
      <c r="T3985" s="10">
        <f>(((I3985/60)/60)/24)+DATE(1970,1,1)+(-5/24)</f>
        <v>42149.95349537037</v>
      </c>
    </row>
    <row r="3986" spans="1:20" ht="43.2" hidden="1" x14ac:dyDescent="0.3">
      <c r="A3986">
        <v>1445</v>
      </c>
      <c r="B3986" s="3" t="s">
        <v>1445</v>
      </c>
      <c r="C3986" s="3" t="s">
        <v>5554</v>
      </c>
      <c r="D3986">
        <v>130000</v>
      </c>
      <c r="E3986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8286</v>
      </c>
      <c r="O3986" s="5">
        <f>((E3986/D3986) *100)</f>
        <v>0</v>
      </c>
      <c r="P3986" s="6">
        <f>IF(L3986 = 0, 0, E3986/L3986)</f>
        <v>0</v>
      </c>
      <c r="Q3986" t="str">
        <f>MID(N3986,1,FIND("/",N3986,1)-1)</f>
        <v>publishing</v>
      </c>
      <c r="R3986" t="str">
        <f>MID(N3986,FIND("/",N3986,1)+1,LEN(N3986))</f>
        <v>translations</v>
      </c>
      <c r="S3986" s="10">
        <f>(((J3986/60)/60)/24)+DATE(1970,1,1)+(-5/24)</f>
        <v>42139.333969907406</v>
      </c>
      <c r="T3986" s="10">
        <f>(((I3986/60)/60)/24)+DATE(1970,1,1)+(-5/24)</f>
        <v>42169.333969907406</v>
      </c>
    </row>
    <row r="3987" spans="1:20" ht="43.2" hidden="1" x14ac:dyDescent="0.3">
      <c r="A3987">
        <v>1334</v>
      </c>
      <c r="B3987" s="3" t="s">
        <v>1334</v>
      </c>
      <c r="C3987" s="3" t="s">
        <v>5443</v>
      </c>
      <c r="D3987">
        <v>133000</v>
      </c>
      <c r="E398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8272</v>
      </c>
      <c r="O3987" s="5">
        <f>((E3987/D3987) *100)</f>
        <v>10.754135338345865</v>
      </c>
      <c r="P3987" s="6">
        <f>IF(L3987 = 0, 0, E3987/L3987)</f>
        <v>51.822463768115945</v>
      </c>
      <c r="Q3987" t="str">
        <f>MID(N3987,1,FIND("/",N3987,1)-1)</f>
        <v>technology</v>
      </c>
      <c r="R3987" t="str">
        <f>MID(N3987,FIND("/",N3987,1)+1,LEN(N3987))</f>
        <v>wearables</v>
      </c>
      <c r="S3987" s="10">
        <f>(((J3987/60)/60)/24)+DATE(1970,1,1)+(-5/24)</f>
        <v>42410.565821759257</v>
      </c>
      <c r="T3987" s="10">
        <f>(((I3987/60)/60)/24)+DATE(1970,1,1)+(-5/24)</f>
        <v>42440.565821759257</v>
      </c>
    </row>
    <row r="3988" spans="1:20" ht="57.6" hidden="1" x14ac:dyDescent="0.3">
      <c r="A3988">
        <v>1996</v>
      </c>
      <c r="B3988" s="3" t="s">
        <v>1996</v>
      </c>
      <c r="C3988" s="3" t="s">
        <v>6105</v>
      </c>
      <c r="D3988">
        <v>133800</v>
      </c>
      <c r="E398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8295</v>
      </c>
      <c r="O3988" s="5">
        <f>((E3988/D3988) *100)</f>
        <v>0</v>
      </c>
      <c r="P3988" s="6">
        <f>IF(L3988 = 0, 0, E3988/L3988)</f>
        <v>0</v>
      </c>
      <c r="Q3988" t="str">
        <f>MID(N3988,1,FIND("/",N3988,1)-1)</f>
        <v>photography</v>
      </c>
      <c r="R3988" t="str">
        <f>MID(N3988,FIND("/",N3988,1)+1,LEN(N3988))</f>
        <v>people</v>
      </c>
      <c r="S3988" s="10">
        <f>(((J3988/60)/60)/24)+DATE(1970,1,1)+(-5/24)</f>
        <v>41800.611238425925</v>
      </c>
      <c r="T3988" s="10">
        <f>(((I3988/60)/60)/24)+DATE(1970,1,1)+(-5/24)</f>
        <v>41830.611238425925</v>
      </c>
    </row>
    <row r="3989" spans="1:20" ht="43.2" hidden="1" x14ac:dyDescent="0.3">
      <c r="A3989">
        <v>2429</v>
      </c>
      <c r="B3989" s="3" t="s">
        <v>2429</v>
      </c>
      <c r="C3989" s="3" t="s">
        <v>6538</v>
      </c>
      <c r="D3989">
        <v>140000</v>
      </c>
      <c r="E3989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8283</v>
      </c>
      <c r="O3989" s="5">
        <f>((E3989/D3989) *100)</f>
        <v>1.4321428571428572</v>
      </c>
      <c r="P3989" s="6">
        <f>IF(L3989 = 0, 0, E3989/L3989)</f>
        <v>501.25</v>
      </c>
      <c r="Q3989" t="str">
        <f>MID(N3989,1,FIND("/",N3989,1)-1)</f>
        <v>food</v>
      </c>
      <c r="R3989" t="str">
        <f>MID(N3989,FIND("/",N3989,1)+1,LEN(N3989))</f>
        <v>food trucks</v>
      </c>
      <c r="S3989" s="10">
        <f>(((J3989/60)/60)/24)+DATE(1970,1,1)+(-5/24)</f>
        <v>42734.670902777776</v>
      </c>
      <c r="T3989" s="10">
        <f>(((I3989/60)/60)/24)+DATE(1970,1,1)+(-5/24)</f>
        <v>42771.488888888889</v>
      </c>
    </row>
    <row r="3990" spans="1:20" ht="43.2" hidden="1" x14ac:dyDescent="0.3">
      <c r="A3990">
        <v>371</v>
      </c>
      <c r="B3990" s="3" t="s">
        <v>371</v>
      </c>
      <c r="C3990" s="3" t="s">
        <v>4480</v>
      </c>
      <c r="D3990">
        <v>150000</v>
      </c>
      <c r="E3990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8268</v>
      </c>
      <c r="O3990" s="5">
        <f>((E3990/D3990) *100)</f>
        <v>114.16866666666667</v>
      </c>
      <c r="P3990" s="6">
        <f>IF(L3990 = 0, 0, E3990/L3990)</f>
        <v>161.25517890772127</v>
      </c>
      <c r="Q3990" t="str">
        <f>MID(N3990,1,FIND("/",N3990,1)-1)</f>
        <v>film &amp; video</v>
      </c>
      <c r="R3990" t="str">
        <f>MID(N3990,FIND("/",N3990,1)+1,LEN(N3990))</f>
        <v>documentary</v>
      </c>
      <c r="S3990" s="10">
        <f>(((J3990/60)/60)/24)+DATE(1970,1,1)+(-5/24)</f>
        <v>41261.559479166666</v>
      </c>
      <c r="T3990" s="10">
        <f>(((I3990/60)/60)/24)+DATE(1970,1,1)+(-5/24)</f>
        <v>41306.559479166666</v>
      </c>
    </row>
    <row r="3991" spans="1:20" ht="43.2" hidden="1" x14ac:dyDescent="0.3">
      <c r="A3991">
        <v>1066</v>
      </c>
      <c r="B3991" s="3" t="s">
        <v>1066</v>
      </c>
      <c r="C3991" s="3" t="s">
        <v>5175</v>
      </c>
      <c r="D3991">
        <v>150000</v>
      </c>
      <c r="E3991">
        <v>5051</v>
      </c>
      <c r="F3991" t="s">
        <v>8220</v>
      </c>
      <c r="G3991" t="s">
        <v>8223</v>
      </c>
      <c r="H3991" t="s">
        <v>8245</v>
      </c>
      <c r="I3991">
        <v>1375657582</v>
      </c>
      <c r="J3991">
        <v>1371769582</v>
      </c>
      <c r="K3991" t="b">
        <v>0</v>
      </c>
      <c r="L3991">
        <v>148</v>
      </c>
      <c r="M3991" t="b">
        <v>0</v>
      </c>
      <c r="N3991" t="s">
        <v>8281</v>
      </c>
      <c r="O3991" s="5">
        <f>((E3991/D3991) *100)</f>
        <v>3.3673333333333333</v>
      </c>
      <c r="P3991" s="6">
        <f>IF(L3991 = 0, 0, E3991/L3991)</f>
        <v>34.128378378378379</v>
      </c>
      <c r="Q3991" t="str">
        <f>MID(N3991,1,FIND("/",N3991,1)-1)</f>
        <v>games</v>
      </c>
      <c r="R3991" t="str">
        <f>MID(N3991,FIND("/",N3991,1)+1,LEN(N3991))</f>
        <v>video games</v>
      </c>
      <c r="S3991" s="10">
        <f>(((J3991/60)/60)/24)+DATE(1970,1,1)+(-5/24)</f>
        <v>41445.754421296297</v>
      </c>
      <c r="T3991" s="10">
        <f>(((I3991/60)/60)/24)+DATE(1970,1,1)+(-5/24)</f>
        <v>41490.754421296297</v>
      </c>
    </row>
    <row r="3992" spans="1:20" ht="28.8" hidden="1" x14ac:dyDescent="0.3">
      <c r="A3992">
        <v>2519</v>
      </c>
      <c r="B3992" s="3" t="s">
        <v>2518</v>
      </c>
      <c r="C3992" s="3" t="s">
        <v>6628</v>
      </c>
      <c r="D3992">
        <v>150000</v>
      </c>
      <c r="E3992">
        <v>65</v>
      </c>
      <c r="F3992" t="s">
        <v>8220</v>
      </c>
      <c r="G3992" t="s">
        <v>8223</v>
      </c>
      <c r="H3992" t="s">
        <v>8245</v>
      </c>
      <c r="I3992">
        <v>1405741404</v>
      </c>
      <c r="J3992">
        <v>1403149404</v>
      </c>
      <c r="K3992" t="b">
        <v>0</v>
      </c>
      <c r="L3992">
        <v>4</v>
      </c>
      <c r="M3992" t="b">
        <v>0</v>
      </c>
      <c r="N3992" t="s">
        <v>8298</v>
      </c>
      <c r="O3992" s="5">
        <f>((E3992/D3992) *100)</f>
        <v>4.3333333333333335E-2</v>
      </c>
      <c r="P3992" s="6">
        <f>IF(L3992 = 0, 0, E3992/L3992)</f>
        <v>16.25</v>
      </c>
      <c r="Q3992" t="str">
        <f>MID(N3992,1,FIND("/",N3992,1)-1)</f>
        <v>food</v>
      </c>
      <c r="R3992" t="str">
        <f>MID(N3992,FIND("/",N3992,1)+1,LEN(N3992))</f>
        <v>restaurants</v>
      </c>
      <c r="S3992" s="10">
        <f>(((J3992/60)/60)/24)+DATE(1970,1,1)+(-5/24)</f>
        <v>41808.946805555555</v>
      </c>
      <c r="T3992" s="10">
        <f>(((I3992/60)/60)/24)+DATE(1970,1,1)+(-5/24)</f>
        <v>41838.946805555555</v>
      </c>
    </row>
    <row r="3993" spans="1:20" ht="43.2" hidden="1" x14ac:dyDescent="0.3">
      <c r="A3993">
        <v>3805</v>
      </c>
      <c r="B3993" s="3" t="s">
        <v>3801</v>
      </c>
      <c r="C3993" s="3" t="s">
        <v>7914</v>
      </c>
      <c r="D3993">
        <v>150000</v>
      </c>
      <c r="E3993">
        <v>3</v>
      </c>
      <c r="F3993" t="s">
        <v>8220</v>
      </c>
      <c r="G3993" t="s">
        <v>8223</v>
      </c>
      <c r="H3993" t="s">
        <v>8245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8304</v>
      </c>
      <c r="O3993" s="5">
        <f>((E3993/D3993) *100)</f>
        <v>2E-3</v>
      </c>
      <c r="P3993" s="6">
        <f>IF(L3993 = 0, 0, E3993/L3993)</f>
        <v>1.5</v>
      </c>
      <c r="Q3993" t="str">
        <f>MID(N3993,1,FIND("/",N3993,1)-1)</f>
        <v>theater</v>
      </c>
      <c r="R3993" t="str">
        <f>MID(N3993,FIND("/",N3993,1)+1,LEN(N3993))</f>
        <v>musical</v>
      </c>
      <c r="S3993" s="10">
        <f>(((J3993/60)/60)/24)+DATE(1970,1,1)+(-5/24)</f>
        <v>41849.678703703699</v>
      </c>
      <c r="T3993" s="10">
        <f>(((I3993/60)/60)/24)+DATE(1970,1,1)+(-5/24)</f>
        <v>41909.678703703699</v>
      </c>
    </row>
    <row r="3994" spans="1:20" ht="43.2" hidden="1" x14ac:dyDescent="0.3">
      <c r="A3994">
        <v>999</v>
      </c>
      <c r="B3994" s="3" t="s">
        <v>999</v>
      </c>
      <c r="C3994" s="3" t="s">
        <v>5108</v>
      </c>
      <c r="D3994">
        <v>150000</v>
      </c>
      <c r="E3994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8272</v>
      </c>
      <c r="O3994" s="5">
        <f>((E3994/D3994) *100)</f>
        <v>7.7886666666666677</v>
      </c>
      <c r="P3994" s="6">
        <f>IF(L3994 = 0, 0, E3994/L3994)</f>
        <v>292.07499999999999</v>
      </c>
      <c r="Q3994" t="str">
        <f>MID(N3994,1,FIND("/",N3994,1)-1)</f>
        <v>technology</v>
      </c>
      <c r="R3994" t="str">
        <f>MID(N3994,FIND("/",N3994,1)+1,LEN(N3994))</f>
        <v>wearables</v>
      </c>
      <c r="S3994" s="10">
        <f>(((J3994/60)/60)/24)+DATE(1970,1,1)+(-5/24)</f>
        <v>41926.091319444444</v>
      </c>
      <c r="T3994" s="10">
        <f>(((I3994/60)/60)/24)+DATE(1970,1,1)+(-5/24)</f>
        <v>41956.126388888886</v>
      </c>
    </row>
    <row r="3995" spans="1:20" ht="43.2" hidden="1" x14ac:dyDescent="0.3">
      <c r="A3995">
        <v>608</v>
      </c>
      <c r="B3995" s="3" t="s">
        <v>608</v>
      </c>
      <c r="C3995" s="3" t="s">
        <v>4717</v>
      </c>
      <c r="D3995">
        <v>150000</v>
      </c>
      <c r="E3995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8271</v>
      </c>
      <c r="O3995" s="5">
        <f>((E3995/D3995) *100)</f>
        <v>0.97400000000000009</v>
      </c>
      <c r="P3995" s="6">
        <f>IF(L3995 = 0, 0, E3995/L3995)</f>
        <v>292.2</v>
      </c>
      <c r="Q3995" t="str">
        <f>MID(N3995,1,FIND("/",N3995,1)-1)</f>
        <v>technology</v>
      </c>
      <c r="R3995" t="str">
        <f>MID(N3995,FIND("/",N3995,1)+1,LEN(N3995))</f>
        <v>web</v>
      </c>
      <c r="S3995" s="10">
        <f>(((J3995/60)/60)/24)+DATE(1970,1,1)+(-5/24)</f>
        <v>42140.712731481479</v>
      </c>
      <c r="T3995" s="10">
        <f>(((I3995/60)/60)/24)+DATE(1970,1,1)+(-5/24)</f>
        <v>42170.712731481479</v>
      </c>
    </row>
    <row r="3996" spans="1:20" ht="43.2" hidden="1" x14ac:dyDescent="0.3">
      <c r="A3996">
        <v>2876</v>
      </c>
      <c r="B3996" s="3" t="s">
        <v>2875</v>
      </c>
      <c r="C3996" s="3" t="s">
        <v>6985</v>
      </c>
      <c r="D3996">
        <v>150000</v>
      </c>
      <c r="E3996">
        <v>0</v>
      </c>
      <c r="F3996" t="s">
        <v>8220</v>
      </c>
      <c r="G3996" t="s">
        <v>8223</v>
      </c>
      <c r="H3996" t="s">
        <v>8245</v>
      </c>
      <c r="I3996">
        <v>1437069079</v>
      </c>
      <c r="J3996">
        <v>1434477079</v>
      </c>
      <c r="K3996" t="b">
        <v>0</v>
      </c>
      <c r="L3996">
        <v>0</v>
      </c>
      <c r="M3996" t="b">
        <v>0</v>
      </c>
      <c r="N3996" t="s">
        <v>8270</v>
      </c>
      <c r="O3996" s="5">
        <f>((E3996/D3996) *100)</f>
        <v>0</v>
      </c>
      <c r="P3996" s="6">
        <f>IF(L3996 = 0, 0, E3996/L3996)</f>
        <v>0</v>
      </c>
      <c r="Q3996" t="str">
        <f>MID(N3996,1,FIND("/",N3996,1)-1)</f>
        <v>theater</v>
      </c>
      <c r="R3996" t="str">
        <f>MID(N3996,FIND("/",N3996,1)+1,LEN(N3996))</f>
        <v>plays</v>
      </c>
      <c r="S3996" s="10">
        <f>(((J3996/60)/60)/24)+DATE(1970,1,1)+(-5/24)</f>
        <v>42171.535636574066</v>
      </c>
      <c r="T3996" s="10">
        <f>(((I3996/60)/60)/24)+DATE(1970,1,1)+(-5/24)</f>
        <v>42201.535636574066</v>
      </c>
    </row>
    <row r="3997" spans="1:20" ht="43.2" hidden="1" x14ac:dyDescent="0.3">
      <c r="A3997">
        <v>976</v>
      </c>
      <c r="B3997" s="3" t="s">
        <v>976</v>
      </c>
      <c r="C3997" s="3" t="s">
        <v>5085</v>
      </c>
      <c r="D3997">
        <v>150000</v>
      </c>
      <c r="E399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8272</v>
      </c>
      <c r="O3997" s="5">
        <f>((E3997/D3997) *100)</f>
        <v>1.9259999999999999</v>
      </c>
      <c r="P3997" s="6">
        <f>IF(L3997 = 0, 0, E3997/L3997)</f>
        <v>160.5</v>
      </c>
      <c r="Q3997" t="str">
        <f>MID(N3997,1,FIND("/",N3997,1)-1)</f>
        <v>technology</v>
      </c>
      <c r="R3997" t="str">
        <f>MID(N3997,FIND("/",N3997,1)+1,LEN(N3997))</f>
        <v>wearables</v>
      </c>
      <c r="S3997" s="10">
        <f>(((J3997/60)/60)/24)+DATE(1970,1,1)+(-5/24)</f>
        <v>42184.850659722222</v>
      </c>
      <c r="T3997" s="10">
        <f>(((I3997/60)/60)/24)+DATE(1970,1,1)+(-5/24)</f>
        <v>42229.850659722222</v>
      </c>
    </row>
    <row r="3998" spans="1:20" ht="43.2" hidden="1" x14ac:dyDescent="0.3">
      <c r="A3998">
        <v>138</v>
      </c>
      <c r="B3998" s="3" t="s">
        <v>139</v>
      </c>
      <c r="C3998" s="3" t="s">
        <v>4247</v>
      </c>
      <c r="D3998">
        <v>150000</v>
      </c>
      <c r="E3998">
        <v>4712</v>
      </c>
      <c r="F3998" t="s">
        <v>8219</v>
      </c>
      <c r="G3998" t="s">
        <v>8223</v>
      </c>
      <c r="H3998" t="s">
        <v>8245</v>
      </c>
      <c r="I3998">
        <v>1438405140</v>
      </c>
      <c r="J3998">
        <v>1435731041</v>
      </c>
      <c r="K3998" t="b">
        <v>0</v>
      </c>
      <c r="L3998">
        <v>58</v>
      </c>
      <c r="M3998" t="b">
        <v>0</v>
      </c>
      <c r="N3998" t="s">
        <v>8266</v>
      </c>
      <c r="O3998" s="5">
        <f>((E3998/D3998) *100)</f>
        <v>3.1413333333333333</v>
      </c>
      <c r="P3998" s="6">
        <f>IF(L3998 = 0, 0, E3998/L3998)</f>
        <v>81.241379310344826</v>
      </c>
      <c r="Q3998" t="str">
        <f>MID(N3998,1,FIND("/",N3998,1)-1)</f>
        <v>film &amp; video</v>
      </c>
      <c r="R3998" t="str">
        <f>MID(N3998,FIND("/",N3998,1)+1,LEN(N3998))</f>
        <v>science fiction</v>
      </c>
      <c r="S3998" s="10">
        <f>(((J3998/60)/60)/24)+DATE(1970,1,1)+(-5/24)</f>
        <v>42186.049085648141</v>
      </c>
      <c r="T3998" s="10">
        <f>(((I3998/60)/60)/24)+DATE(1970,1,1)+(-5/24)</f>
        <v>42216.999305555553</v>
      </c>
    </row>
    <row r="3999" spans="1:20" ht="43.2" hidden="1" x14ac:dyDescent="0.3">
      <c r="A3999">
        <v>2902</v>
      </c>
      <c r="B3999" s="3" t="s">
        <v>2901</v>
      </c>
      <c r="C3999" s="3" t="s">
        <v>7011</v>
      </c>
      <c r="D3999">
        <v>150000</v>
      </c>
      <c r="E3999">
        <v>25</v>
      </c>
      <c r="F3999" t="s">
        <v>8220</v>
      </c>
      <c r="G3999" t="s">
        <v>8223</v>
      </c>
      <c r="H3999" t="s">
        <v>8245</v>
      </c>
      <c r="I3999">
        <v>1440412396</v>
      </c>
      <c r="J3999">
        <v>1437820396</v>
      </c>
      <c r="K3999" t="b">
        <v>0</v>
      </c>
      <c r="L3999">
        <v>1</v>
      </c>
      <c r="M3999" t="b">
        <v>0</v>
      </c>
      <c r="N3999" t="s">
        <v>8270</v>
      </c>
      <c r="O3999" s="5">
        <f>((E3999/D3999) *100)</f>
        <v>1.6666666666666666E-2</v>
      </c>
      <c r="P3999" s="6">
        <f>IF(L3999 = 0, 0, E3999/L3999)</f>
        <v>25</v>
      </c>
      <c r="Q3999" t="str">
        <f>MID(N3999,1,FIND("/",N3999,1)-1)</f>
        <v>theater</v>
      </c>
      <c r="R3999" t="str">
        <f>MID(N3999,FIND("/",N3999,1)+1,LEN(N3999))</f>
        <v>plays</v>
      </c>
      <c r="S3999" s="10">
        <f>(((J3999/60)/60)/24)+DATE(1970,1,1)+(-5/24)</f>
        <v>42210.231435185182</v>
      </c>
      <c r="T3999" s="10">
        <f>(((I3999/60)/60)/24)+DATE(1970,1,1)+(-5/24)</f>
        <v>42240.231435185182</v>
      </c>
    </row>
    <row r="4000" spans="1:20" ht="43.2" hidden="1" x14ac:dyDescent="0.3">
      <c r="A4000">
        <v>3636</v>
      </c>
      <c r="B4000" s="3" t="s">
        <v>3633</v>
      </c>
      <c r="C4000" s="3" t="s">
        <v>7745</v>
      </c>
      <c r="D4000">
        <v>150000</v>
      </c>
      <c r="E4000">
        <v>0</v>
      </c>
      <c r="F4000" t="s">
        <v>8220</v>
      </c>
      <c r="G4000" t="s">
        <v>8223</v>
      </c>
      <c r="H4000" t="s">
        <v>8245</v>
      </c>
      <c r="I4000">
        <v>1442248829</v>
      </c>
      <c r="J4000">
        <v>1439224829</v>
      </c>
      <c r="K4000" t="b">
        <v>0</v>
      </c>
      <c r="L4000">
        <v>0</v>
      </c>
      <c r="M4000" t="b">
        <v>0</v>
      </c>
      <c r="N4000" t="s">
        <v>8304</v>
      </c>
      <c r="O4000" s="5">
        <f>((E4000/D4000) *100)</f>
        <v>0</v>
      </c>
      <c r="P4000" s="6">
        <f>IF(L4000 = 0, 0, E4000/L4000)</f>
        <v>0</v>
      </c>
      <c r="Q4000" t="str">
        <f>MID(N4000,1,FIND("/",N4000,1)-1)</f>
        <v>theater</v>
      </c>
      <c r="R4000" t="str">
        <f>MID(N4000,FIND("/",N4000,1)+1,LEN(N4000))</f>
        <v>musical</v>
      </c>
      <c r="S4000" s="10">
        <f>(((J4000/60)/60)/24)+DATE(1970,1,1)+(-5/24)</f>
        <v>42226.486446759263</v>
      </c>
      <c r="T4000" s="10">
        <f>(((I4000/60)/60)/24)+DATE(1970,1,1)+(-5/24)</f>
        <v>42261.486446759263</v>
      </c>
    </row>
    <row r="4001" spans="1:20" ht="43.2" hidden="1" x14ac:dyDescent="0.3">
      <c r="A4001">
        <v>236</v>
      </c>
      <c r="B4001" s="3" t="s">
        <v>237</v>
      </c>
      <c r="C4001" s="3" t="s">
        <v>4345</v>
      </c>
      <c r="D4001">
        <v>150000</v>
      </c>
      <c r="E4001">
        <v>0</v>
      </c>
      <c r="F4001" t="s">
        <v>8220</v>
      </c>
      <c r="G4001" t="s">
        <v>8223</v>
      </c>
      <c r="H4001" t="s">
        <v>8245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8267</v>
      </c>
      <c r="O4001" s="5">
        <f>((E4001/D4001) *100)</f>
        <v>0</v>
      </c>
      <c r="P4001" s="6">
        <f>IF(L4001 = 0, 0, E4001/L4001)</f>
        <v>0</v>
      </c>
      <c r="Q4001" t="str">
        <f>MID(N4001,1,FIND("/",N4001,1)-1)</f>
        <v>film &amp; video</v>
      </c>
      <c r="R4001" t="str">
        <f>MID(N4001,FIND("/",N4001,1)+1,LEN(N4001))</f>
        <v>drama</v>
      </c>
      <c r="S4001" s="10">
        <f>(((J4001/60)/60)/24)+DATE(1970,1,1)+(-5/24)</f>
        <v>42320.876145833325</v>
      </c>
      <c r="T4001" s="10">
        <f>(((I4001/60)/60)/24)+DATE(1970,1,1)+(-5/24)</f>
        <v>42373.791666666664</v>
      </c>
    </row>
    <row r="4002" spans="1:20" ht="43.2" hidden="1" x14ac:dyDescent="0.3">
      <c r="A4002">
        <v>2713</v>
      </c>
      <c r="B4002" s="3" t="s">
        <v>2712</v>
      </c>
      <c r="C4002" s="3" t="s">
        <v>6822</v>
      </c>
      <c r="D4002">
        <v>150000</v>
      </c>
      <c r="E4002">
        <v>153362</v>
      </c>
      <c r="F4002" t="s">
        <v>8218</v>
      </c>
      <c r="G4002" t="s">
        <v>8223</v>
      </c>
      <c r="H4002" t="s">
        <v>8245</v>
      </c>
      <c r="I4002">
        <v>1450971684</v>
      </c>
      <c r="J4002">
        <v>1447515684</v>
      </c>
      <c r="K4002" t="b">
        <v>1</v>
      </c>
      <c r="L4002">
        <v>1420</v>
      </c>
      <c r="M4002" t="b">
        <v>1</v>
      </c>
      <c r="N4002" t="s">
        <v>8302</v>
      </c>
      <c r="O4002" s="5">
        <f>((E4002/D4002) *100)</f>
        <v>102.24133333333334</v>
      </c>
      <c r="P4002" s="6">
        <f>IF(L4002 = 0, 0, E4002/L4002)</f>
        <v>108.00140845070422</v>
      </c>
      <c r="Q4002" t="str">
        <f>MID(N4002,1,FIND("/",N4002,1)-1)</f>
        <v>theater</v>
      </c>
      <c r="R4002" t="str">
        <f>MID(N4002,FIND("/",N4002,1)+1,LEN(N4002))</f>
        <v>spaces</v>
      </c>
      <c r="S4002" s="10">
        <f>(((J4002/60)/60)/24)+DATE(1970,1,1)+(-5/24)</f>
        <v>42322.445416666662</v>
      </c>
      <c r="T4002" s="10">
        <f>(((I4002/60)/60)/24)+DATE(1970,1,1)+(-5/24)</f>
        <v>42362.445416666662</v>
      </c>
    </row>
    <row r="4003" spans="1:20" ht="43.2" hidden="1" x14ac:dyDescent="0.3">
      <c r="A4003">
        <v>2387</v>
      </c>
      <c r="B4003" s="3" t="s">
        <v>2387</v>
      </c>
      <c r="C4003" s="3" t="s">
        <v>6496</v>
      </c>
      <c r="D4003">
        <v>150000</v>
      </c>
      <c r="E4003">
        <v>1026</v>
      </c>
      <c r="F4003" t="s">
        <v>8219</v>
      </c>
      <c r="G4003" t="s">
        <v>8223</v>
      </c>
      <c r="H4003" t="s">
        <v>8245</v>
      </c>
      <c r="I4003">
        <v>1469199740</v>
      </c>
      <c r="J4003">
        <v>1465311740</v>
      </c>
      <c r="K4003" t="b">
        <v>0</v>
      </c>
      <c r="L4003">
        <v>3</v>
      </c>
      <c r="M4003" t="b">
        <v>0</v>
      </c>
      <c r="N4003" t="s">
        <v>8271</v>
      </c>
      <c r="O4003" s="5">
        <f>((E4003/D4003) *100)</f>
        <v>0.68399999999999994</v>
      </c>
      <c r="P4003" s="6">
        <f>IF(L4003 = 0, 0, E4003/L4003)</f>
        <v>342</v>
      </c>
      <c r="Q4003" t="str">
        <f>MID(N4003,1,FIND("/",N4003,1)-1)</f>
        <v>technology</v>
      </c>
      <c r="R4003" t="str">
        <f>MID(N4003,FIND("/",N4003,1)+1,LEN(N4003))</f>
        <v>web</v>
      </c>
      <c r="S4003" s="10">
        <f>(((J4003/60)/60)/24)+DATE(1970,1,1)+(-5/24)</f>
        <v>42528.418287037035</v>
      </c>
      <c r="T4003" s="10">
        <f>(((I4003/60)/60)/24)+DATE(1970,1,1)+(-5/24)</f>
        <v>42573.418287037035</v>
      </c>
    </row>
    <row r="4004" spans="1:20" ht="43.2" hidden="1" x14ac:dyDescent="0.3">
      <c r="A4004">
        <v>557</v>
      </c>
      <c r="B4004" s="3" t="s">
        <v>557</v>
      </c>
      <c r="C4004" s="3" t="s">
        <v>4666</v>
      </c>
      <c r="D4004">
        <v>150000</v>
      </c>
      <c r="E4004">
        <v>1366</v>
      </c>
      <c r="F4004" t="s">
        <v>8220</v>
      </c>
      <c r="G4004" t="s">
        <v>8235</v>
      </c>
      <c r="H4004" t="s">
        <v>8248</v>
      </c>
      <c r="I4004">
        <v>1480721803</v>
      </c>
      <c r="J4004">
        <v>1478126203</v>
      </c>
      <c r="K4004" t="b">
        <v>0</v>
      </c>
      <c r="L4004">
        <v>20</v>
      </c>
      <c r="M4004" t="b">
        <v>0</v>
      </c>
      <c r="N4004" t="s">
        <v>8271</v>
      </c>
      <c r="O4004" s="5">
        <f>((E4004/D4004) *100)</f>
        <v>0.91066666666666674</v>
      </c>
      <c r="P4004" s="6">
        <f>IF(L4004 = 0, 0, E4004/L4004)</f>
        <v>68.3</v>
      </c>
      <c r="Q4004" t="str">
        <f>MID(N4004,1,FIND("/",N4004,1)-1)</f>
        <v>technology</v>
      </c>
      <c r="R4004" t="str">
        <f>MID(N4004,FIND("/",N4004,1)+1,LEN(N4004))</f>
        <v>web</v>
      </c>
      <c r="S4004" s="10">
        <f>(((J4004/60)/60)/24)+DATE(1970,1,1)+(-5/24)</f>
        <v>42676.733831018515</v>
      </c>
      <c r="T4004" s="10">
        <f>(((I4004/60)/60)/24)+DATE(1970,1,1)+(-5/24)</f>
        <v>42706.775497685179</v>
      </c>
    </row>
    <row r="4005" spans="1:20" ht="43.2" hidden="1" x14ac:dyDescent="0.3">
      <c r="A4005">
        <v>694</v>
      </c>
      <c r="B4005" s="3" t="s">
        <v>694</v>
      </c>
      <c r="C4005" s="3" t="s">
        <v>4803</v>
      </c>
      <c r="D4005">
        <v>150000</v>
      </c>
      <c r="E4005">
        <v>590</v>
      </c>
      <c r="F4005" t="s">
        <v>8220</v>
      </c>
      <c r="G4005" t="s">
        <v>8223</v>
      </c>
      <c r="H4005" t="s">
        <v>8245</v>
      </c>
      <c r="I4005">
        <v>1485964559</v>
      </c>
      <c r="J4005">
        <v>1483372559</v>
      </c>
      <c r="K4005" t="b">
        <v>0</v>
      </c>
      <c r="L4005">
        <v>7</v>
      </c>
      <c r="M4005" t="b">
        <v>0</v>
      </c>
      <c r="N4005" t="s">
        <v>8272</v>
      </c>
      <c r="O4005" s="5">
        <f>((E4005/D4005) *100)</f>
        <v>0.39333333333333331</v>
      </c>
      <c r="P4005" s="6">
        <f>IF(L4005 = 0, 0, E4005/L4005)</f>
        <v>84.285714285714292</v>
      </c>
      <c r="Q4005" t="str">
        <f>MID(N4005,1,FIND("/",N4005,1)-1)</f>
        <v>technology</v>
      </c>
      <c r="R4005" t="str">
        <f>MID(N4005,FIND("/",N4005,1)+1,LEN(N4005))</f>
        <v>wearables</v>
      </c>
      <c r="S4005" s="10">
        <f>(((J4005/60)/60)/24)+DATE(1970,1,1)+(-5/24)</f>
        <v>42737.455543981479</v>
      </c>
      <c r="T4005" s="10">
        <f>(((I4005/60)/60)/24)+DATE(1970,1,1)+(-5/24)</f>
        <v>42767.455543981479</v>
      </c>
    </row>
    <row r="4006" spans="1:20" ht="28.8" hidden="1" x14ac:dyDescent="0.3">
      <c r="A4006">
        <v>2656</v>
      </c>
      <c r="B4006" s="3" t="s">
        <v>2655</v>
      </c>
      <c r="C4006" s="3" t="s">
        <v>6765</v>
      </c>
      <c r="D4006">
        <v>150000</v>
      </c>
      <c r="E4006">
        <v>17155</v>
      </c>
      <c r="F4006" t="s">
        <v>8219</v>
      </c>
      <c r="G4006" t="s">
        <v>8223</v>
      </c>
      <c r="H4006" t="s">
        <v>8245</v>
      </c>
      <c r="I4006">
        <v>1489345200</v>
      </c>
      <c r="J4006">
        <v>1485966688</v>
      </c>
      <c r="K4006" t="b">
        <v>0</v>
      </c>
      <c r="L4006">
        <v>152</v>
      </c>
      <c r="M4006" t="b">
        <v>0</v>
      </c>
      <c r="N4006" t="s">
        <v>8300</v>
      </c>
      <c r="O4006" s="5">
        <f>((E4006/D4006) *100)</f>
        <v>11.436666666666667</v>
      </c>
      <c r="P4006" s="6">
        <f>IF(L4006 = 0, 0, E4006/L4006)</f>
        <v>112.86184210526316</v>
      </c>
      <c r="Q4006" t="str">
        <f>MID(N4006,1,FIND("/",N4006,1)-1)</f>
        <v>technology</v>
      </c>
      <c r="R4006" t="str">
        <f>MID(N4006,FIND("/",N4006,1)+1,LEN(N4006))</f>
        <v>space exploration</v>
      </c>
      <c r="S4006" s="10">
        <f>(((J4006/60)/60)/24)+DATE(1970,1,1)+(-5/24)</f>
        <v>42767.480185185181</v>
      </c>
      <c r="T4006" s="10">
        <f>(((I4006/60)/60)/24)+DATE(1970,1,1)+(-5/24)</f>
        <v>42806.583333333336</v>
      </c>
    </row>
    <row r="4007" spans="1:20" ht="43.2" hidden="1" x14ac:dyDescent="0.3">
      <c r="A4007">
        <v>326</v>
      </c>
      <c r="B4007" s="3" t="s">
        <v>326</v>
      </c>
      <c r="C4007" s="3" t="s">
        <v>4435</v>
      </c>
      <c r="D4007">
        <v>150000</v>
      </c>
      <c r="E4007">
        <v>169394.6</v>
      </c>
      <c r="F4007" t="s">
        <v>8218</v>
      </c>
      <c r="G4007" t="s">
        <v>8223</v>
      </c>
      <c r="H4007" t="s">
        <v>8245</v>
      </c>
      <c r="I4007">
        <v>1489532220</v>
      </c>
      <c r="J4007">
        <v>1486625606</v>
      </c>
      <c r="K4007" t="b">
        <v>1</v>
      </c>
      <c r="L4007">
        <v>1151</v>
      </c>
      <c r="M4007" t="b">
        <v>1</v>
      </c>
      <c r="N4007" t="s">
        <v>8268</v>
      </c>
      <c r="O4007" s="5">
        <f>((E4007/D4007) *100)</f>
        <v>112.92973333333333</v>
      </c>
      <c r="P4007" s="6">
        <f>IF(L4007 = 0, 0, E4007/L4007)</f>
        <v>147.17167680278018</v>
      </c>
      <c r="Q4007" t="str">
        <f>MID(N4007,1,FIND("/",N4007,1)-1)</f>
        <v>film &amp; video</v>
      </c>
      <c r="R4007" t="str">
        <f>MID(N4007,FIND("/",N4007,1)+1,LEN(N4007))</f>
        <v>documentary</v>
      </c>
      <c r="S4007" s="10">
        <f>(((J4007/60)/60)/24)+DATE(1970,1,1)+(-5/24)</f>
        <v>42775.106550925928</v>
      </c>
      <c r="T4007" s="10">
        <f>(((I4007/60)/60)/24)+DATE(1970,1,1)+(-5/24)</f>
        <v>42808.747916666667</v>
      </c>
    </row>
    <row r="4008" spans="1:20" ht="43.2" hidden="1" x14ac:dyDescent="0.3">
      <c r="A4008">
        <v>2013</v>
      </c>
      <c r="B4008" s="3" t="s">
        <v>2013</v>
      </c>
      <c r="C4008" s="3" t="s">
        <v>6122</v>
      </c>
      <c r="D4008">
        <v>160000</v>
      </c>
      <c r="E4008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8294</v>
      </c>
      <c r="O4008" s="5">
        <f>((E4008/D4008) *100)</f>
        <v>494.91374999999999</v>
      </c>
      <c r="P4008" s="6">
        <f>IF(L4008 = 0, 0, E4008/L4008)</f>
        <v>173.57781674704077</v>
      </c>
      <c r="Q4008" t="str">
        <f>MID(N4008,1,FIND("/",N4008,1)-1)</f>
        <v>technology</v>
      </c>
      <c r="R4008" t="str">
        <f>MID(N4008,FIND("/",N4008,1)+1,LEN(N4008))</f>
        <v>hardware</v>
      </c>
      <c r="S4008" s="10">
        <f>(((J4008/60)/60)/24)+DATE(1970,1,1)+(-5/24)</f>
        <v>42499.752476851849</v>
      </c>
      <c r="T4008" s="10">
        <f>(((I4008/60)/60)/24)+DATE(1970,1,1)+(-5/24)</f>
        <v>42559.752476851849</v>
      </c>
    </row>
    <row r="4009" spans="1:20" ht="57.6" hidden="1" x14ac:dyDescent="0.3">
      <c r="A4009">
        <v>1874</v>
      </c>
      <c r="B4009" s="3" t="s">
        <v>1874</v>
      </c>
      <c r="C4009" s="3" t="s">
        <v>5983</v>
      </c>
      <c r="D4009">
        <v>160000</v>
      </c>
      <c r="E4009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8282</v>
      </c>
      <c r="O4009" s="5">
        <f>((E4009/D4009) *100)</f>
        <v>1.6250000000000001E-2</v>
      </c>
      <c r="P4009" s="6">
        <f>IF(L4009 = 0, 0, E4009/L4009)</f>
        <v>13</v>
      </c>
      <c r="Q4009" t="str">
        <f>MID(N4009,1,FIND("/",N4009,1)-1)</f>
        <v>games</v>
      </c>
      <c r="R4009" t="str">
        <f>MID(N4009,FIND("/",N4009,1)+1,LEN(N4009))</f>
        <v>mobile games</v>
      </c>
      <c r="S4009" s="10">
        <f>(((J4009/60)/60)/24)+DATE(1970,1,1)+(-5/24)</f>
        <v>42529.760798611103</v>
      </c>
      <c r="T4009" s="10">
        <f>(((I4009/60)/60)/24)+DATE(1970,1,1)+(-5/24)</f>
        <v>42549.760798611103</v>
      </c>
    </row>
    <row r="4010" spans="1:20" ht="43.2" hidden="1" x14ac:dyDescent="0.3">
      <c r="A4010">
        <v>978</v>
      </c>
      <c r="B4010" s="3" t="s">
        <v>978</v>
      </c>
      <c r="C4010" s="3" t="s">
        <v>5087</v>
      </c>
      <c r="D4010">
        <v>172889</v>
      </c>
      <c r="E4010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8272</v>
      </c>
      <c r="O4010" s="5">
        <f>((E4010/D4010) *100)</f>
        <v>56.263267182990241</v>
      </c>
      <c r="P4010" s="6">
        <f>IF(L4010 = 0, 0, E4010/L4010)</f>
        <v>790.83739837398377</v>
      </c>
      <c r="Q4010" t="str">
        <f>MID(N4010,1,FIND("/",N4010,1)-1)</f>
        <v>technology</v>
      </c>
      <c r="R4010" t="str">
        <f>MID(N4010,FIND("/",N4010,1)+1,LEN(N4010))</f>
        <v>wearables</v>
      </c>
      <c r="S4010" s="10">
        <f>(((J4010/60)/60)/24)+DATE(1970,1,1)+(-5/24)</f>
        <v>42395.100706018515</v>
      </c>
      <c r="T4010" s="10">
        <f>(((I4010/60)/60)/24)+DATE(1970,1,1)+(-5/24)</f>
        <v>42425.100706018515</v>
      </c>
    </row>
    <row r="4011" spans="1:20" ht="28.8" hidden="1" x14ac:dyDescent="0.3">
      <c r="A4011">
        <v>696</v>
      </c>
      <c r="B4011" s="3" t="s">
        <v>696</v>
      </c>
      <c r="C4011" s="3" t="s">
        <v>4805</v>
      </c>
      <c r="D4011">
        <v>175000</v>
      </c>
      <c r="E4011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8272</v>
      </c>
      <c r="O4011" s="5">
        <f>((E4011/D4011) *100)</f>
        <v>5.7142857142857147E-4</v>
      </c>
      <c r="P4011" s="6">
        <f>IF(L4011 = 0, 0, E4011/L4011)</f>
        <v>1</v>
      </c>
      <c r="Q4011" t="str">
        <f>MID(N4011,1,FIND("/",N4011,1)-1)</f>
        <v>technology</v>
      </c>
      <c r="R4011" t="str">
        <f>MID(N4011,FIND("/",N4011,1)+1,LEN(N4011))</f>
        <v>wearables</v>
      </c>
      <c r="S4011" s="10">
        <f>(((J4011/60)/60)/24)+DATE(1970,1,1)+(-5/24)</f>
        <v>41815.718773148146</v>
      </c>
      <c r="T4011" s="10">
        <f>(((I4011/60)/60)/24)+DATE(1970,1,1)+(-5/24)</f>
        <v>41845.718773148146</v>
      </c>
    </row>
    <row r="4012" spans="1:20" ht="43.2" hidden="1" x14ac:dyDescent="0.3">
      <c r="A4012">
        <v>2363</v>
      </c>
      <c r="B4012" s="3" t="s">
        <v>2363</v>
      </c>
      <c r="C4012" s="3" t="s">
        <v>6472</v>
      </c>
      <c r="D4012">
        <v>175000</v>
      </c>
      <c r="E4012">
        <v>0</v>
      </c>
      <c r="F4012" t="s">
        <v>8219</v>
      </c>
      <c r="G4012" t="s">
        <v>8223</v>
      </c>
      <c r="H4012" t="s">
        <v>8245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8271</v>
      </c>
      <c r="O4012" s="5">
        <f>((E4012/D4012) *100)</f>
        <v>0</v>
      </c>
      <c r="P4012" s="6">
        <f>IF(L4012 = 0, 0, E4012/L4012)</f>
        <v>0</v>
      </c>
      <c r="Q4012" t="str">
        <f>MID(N4012,1,FIND("/",N4012,1)-1)</f>
        <v>technology</v>
      </c>
      <c r="R4012" t="str">
        <f>MID(N4012,FIND("/",N4012,1)+1,LEN(N4012))</f>
        <v>web</v>
      </c>
      <c r="S4012" s="10">
        <f>(((J4012/60)/60)/24)+DATE(1970,1,1)+(-5/24)</f>
        <v>42321.803240740737</v>
      </c>
      <c r="T4012" s="10">
        <f>(((I4012/60)/60)/24)+DATE(1970,1,1)+(-5/24)</f>
        <v>42366.803240740737</v>
      </c>
    </row>
    <row r="4013" spans="1:20" ht="57.6" hidden="1" x14ac:dyDescent="0.3">
      <c r="A4013">
        <v>1176</v>
      </c>
      <c r="B4013" s="3" t="s">
        <v>1176</v>
      </c>
      <c r="C4013" s="3" t="s">
        <v>5285</v>
      </c>
      <c r="D4013">
        <v>175000</v>
      </c>
      <c r="E4013">
        <v>10</v>
      </c>
      <c r="F4013" t="s">
        <v>8220</v>
      </c>
      <c r="G4013" t="s">
        <v>8225</v>
      </c>
      <c r="H4013" t="s">
        <v>8247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8283</v>
      </c>
      <c r="O4013" s="5">
        <f>((E4013/D4013) *100)</f>
        <v>5.7142857142857143E-3</v>
      </c>
      <c r="P4013" s="6">
        <f>IF(L4013 = 0, 0, E4013/L4013)</f>
        <v>10</v>
      </c>
      <c r="Q4013" t="str">
        <f>MID(N4013,1,FIND("/",N4013,1)-1)</f>
        <v>food</v>
      </c>
      <c r="R4013" t="str">
        <f>MID(N4013,FIND("/",N4013,1)+1,LEN(N4013))</f>
        <v>food trucks</v>
      </c>
      <c r="S4013" s="10">
        <f>(((J4013/60)/60)/24)+DATE(1970,1,1)+(-5/24)</f>
        <v>42745.811319444438</v>
      </c>
      <c r="T4013" s="10">
        <f>(((I4013/60)/60)/24)+DATE(1970,1,1)+(-5/24)</f>
        <v>42800.333333333336</v>
      </c>
    </row>
    <row r="4014" spans="1:20" ht="28.8" hidden="1" x14ac:dyDescent="0.3">
      <c r="A4014">
        <v>2076</v>
      </c>
      <c r="B4014" s="3" t="s">
        <v>2076</v>
      </c>
      <c r="C4014" s="3" t="s">
        <v>6185</v>
      </c>
      <c r="D4014">
        <v>179000</v>
      </c>
      <c r="E401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8294</v>
      </c>
      <c r="O4014" s="5">
        <f>((E4014/D4014) *100)</f>
        <v>543.349156424581</v>
      </c>
      <c r="P4014" s="6">
        <f>IF(L4014 = 0, 0, E4014/L4014)</f>
        <v>116.35303146309367</v>
      </c>
      <c r="Q4014" t="str">
        <f>MID(N4014,1,FIND("/",N4014,1)-1)</f>
        <v>technology</v>
      </c>
      <c r="R4014" t="str">
        <f>MID(N4014,FIND("/",N4014,1)+1,LEN(N4014))</f>
        <v>hardware</v>
      </c>
      <c r="S4014" s="10">
        <f>(((J4014/60)/60)/24)+DATE(1970,1,1)+(-5/24)</f>
        <v>41803.672326388885</v>
      </c>
      <c r="T4014" s="10">
        <f>(((I4014/60)/60)/24)+DATE(1970,1,1)+(-5/24)</f>
        <v>41843.672326388885</v>
      </c>
    </row>
    <row r="4015" spans="1:20" ht="43.2" hidden="1" x14ac:dyDescent="0.3">
      <c r="A4015">
        <v>2909</v>
      </c>
      <c r="B4015" s="3" t="s">
        <v>2908</v>
      </c>
      <c r="C4015" s="3" t="s">
        <v>7018</v>
      </c>
      <c r="D4015">
        <v>180000</v>
      </c>
      <c r="E4015">
        <v>20</v>
      </c>
      <c r="F4015" t="s">
        <v>8220</v>
      </c>
      <c r="G4015" t="s">
        <v>8223</v>
      </c>
      <c r="H4015" t="s">
        <v>8245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8270</v>
      </c>
      <c r="O4015" s="5">
        <f>((E4015/D4015) *100)</f>
        <v>1.1111111111111112E-2</v>
      </c>
      <c r="P4015" s="6">
        <f>IF(L4015 = 0, 0, E4015/L4015)</f>
        <v>20</v>
      </c>
      <c r="Q4015" t="str">
        <f>MID(N4015,1,FIND("/",N4015,1)-1)</f>
        <v>theater</v>
      </c>
      <c r="R4015" t="str">
        <f>MID(N4015,FIND("/",N4015,1)+1,LEN(N4015))</f>
        <v>plays</v>
      </c>
      <c r="S4015" s="10">
        <f>(((J4015/60)/60)/24)+DATE(1970,1,1)+(-5/24)</f>
        <v>41929.057881944442</v>
      </c>
      <c r="T4015" s="10">
        <f>(((I4015/60)/60)/24)+DATE(1970,1,1)+(-5/24)</f>
        <v>41968.615277777775</v>
      </c>
    </row>
    <row r="4016" spans="1:20" ht="43.2" hidden="1" x14ac:dyDescent="0.3">
      <c r="A4016">
        <v>1441</v>
      </c>
      <c r="B4016" s="3" t="s">
        <v>1441</v>
      </c>
      <c r="C4016" s="3" t="s">
        <v>5550</v>
      </c>
      <c r="D4016">
        <v>180000</v>
      </c>
      <c r="E4016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8286</v>
      </c>
      <c r="O4016" s="5">
        <f>((E4016/D4016) *100)</f>
        <v>1.1222222222222222</v>
      </c>
      <c r="P4016" s="6">
        <f>IF(L4016 = 0, 0, E4016/L4016)</f>
        <v>673.33333333333337</v>
      </c>
      <c r="Q4016" t="str">
        <f>MID(N4016,1,FIND("/",N4016,1)-1)</f>
        <v>publishing</v>
      </c>
      <c r="R4016" t="str">
        <f>MID(N4016,FIND("/",N4016,1)+1,LEN(N4016))</f>
        <v>translations</v>
      </c>
      <c r="S4016" s="10">
        <f>(((J4016/60)/60)/24)+DATE(1970,1,1)+(-5/24)</f>
        <v>42198.557511574072</v>
      </c>
      <c r="T4016" s="10">
        <f>(((I4016/60)/60)/24)+DATE(1970,1,1)+(-5/24)</f>
        <v>42258.557511574072</v>
      </c>
    </row>
    <row r="4017" spans="1:20" ht="43.2" hidden="1" x14ac:dyDescent="0.3">
      <c r="A4017">
        <v>1314</v>
      </c>
      <c r="B4017" s="3" t="s">
        <v>1314</v>
      </c>
      <c r="C4017" s="3" t="s">
        <v>5423</v>
      </c>
      <c r="D4017">
        <v>180000</v>
      </c>
      <c r="E4017">
        <v>2028</v>
      </c>
      <c r="F4017" t="s">
        <v>8219</v>
      </c>
      <c r="G4017" t="s">
        <v>8223</v>
      </c>
      <c r="H4017" t="s">
        <v>8245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8272</v>
      </c>
      <c r="O4017" s="5">
        <f>((E4017/D4017) *100)</f>
        <v>1.1266666666666667</v>
      </c>
      <c r="P4017" s="6">
        <f>IF(L4017 = 0, 0, E4017/L4017)</f>
        <v>184.36363636363637</v>
      </c>
      <c r="Q4017" t="str">
        <f>MID(N4017,1,FIND("/",N4017,1)-1)</f>
        <v>technology</v>
      </c>
      <c r="R4017" t="str">
        <f>MID(N4017,FIND("/",N4017,1)+1,LEN(N4017))</f>
        <v>wearables</v>
      </c>
      <c r="S4017" s="10">
        <f>(((J4017/60)/60)/24)+DATE(1970,1,1)+(-5/24)</f>
        <v>42604.461342592585</v>
      </c>
      <c r="T4017" s="10">
        <f>(((I4017/60)/60)/24)+DATE(1970,1,1)+(-5/24)</f>
        <v>42664.461342592585</v>
      </c>
    </row>
    <row r="4018" spans="1:20" ht="43.2" hidden="1" x14ac:dyDescent="0.3">
      <c r="A4018">
        <v>1982</v>
      </c>
      <c r="B4018" s="3" t="s">
        <v>1982</v>
      </c>
      <c r="C4018" s="3" t="s">
        <v>6091</v>
      </c>
      <c r="D4018">
        <v>180000</v>
      </c>
      <c r="E4018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8295</v>
      </c>
      <c r="O4018" s="5">
        <f>((E4018/D4018) *100)</f>
        <v>0</v>
      </c>
      <c r="P4018" s="6">
        <f>IF(L4018 = 0, 0, E4018/L4018)</f>
        <v>0</v>
      </c>
      <c r="Q4018" t="str">
        <f>MID(N4018,1,FIND("/",N4018,1)-1)</f>
        <v>photography</v>
      </c>
      <c r="R4018" t="str">
        <f>MID(N4018,FIND("/",N4018,1)+1,LEN(N4018))</f>
        <v>people</v>
      </c>
      <c r="S4018" s="10">
        <f>(((J4018/60)/60)/24)+DATE(1970,1,1)+(-5/24)</f>
        <v>42678.378321759257</v>
      </c>
      <c r="T4018" s="10">
        <f>(((I4018/60)/60)/24)+DATE(1970,1,1)+(-5/24)</f>
        <v>42708.419988425921</v>
      </c>
    </row>
    <row r="4019" spans="1:20" ht="57.6" hidden="1" x14ac:dyDescent="0.3">
      <c r="A4019">
        <v>2513</v>
      </c>
      <c r="B4019" s="3" t="s">
        <v>2512</v>
      </c>
      <c r="C4019" s="3" t="s">
        <v>6622</v>
      </c>
      <c r="D4019">
        <v>180000</v>
      </c>
      <c r="E4019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8298</v>
      </c>
      <c r="O4019" s="5">
        <f>((E4019/D4019) *100)</f>
        <v>0</v>
      </c>
      <c r="P4019" s="6">
        <f>IF(L4019 = 0, 0, E4019/L4019)</f>
        <v>0</v>
      </c>
      <c r="Q4019" t="str">
        <f>MID(N4019,1,FIND("/",N4019,1)-1)</f>
        <v>food</v>
      </c>
      <c r="R4019" t="str">
        <f>MID(N4019,FIND("/",N4019,1)+1,LEN(N4019))</f>
        <v>restaurants</v>
      </c>
      <c r="S4019" s="10">
        <f>(((J4019/60)/60)/24)+DATE(1970,1,1)+(-5/24)</f>
        <v>42731.798483796294</v>
      </c>
      <c r="T4019" s="10">
        <f>(((I4019/60)/60)/24)+DATE(1970,1,1)+(-5/24)</f>
        <v>42791.798483796294</v>
      </c>
    </row>
    <row r="4020" spans="1:20" ht="43.2" hidden="1" x14ac:dyDescent="0.3">
      <c r="A4020">
        <v>1973</v>
      </c>
      <c r="B4020" s="3" t="s">
        <v>1973</v>
      </c>
      <c r="C4020" s="3" t="s">
        <v>6082</v>
      </c>
      <c r="D4020">
        <v>198000</v>
      </c>
      <c r="E4020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8294</v>
      </c>
      <c r="O4020" s="5">
        <f>((E4020/D4020) *100)</f>
        <v>256.83081313131316</v>
      </c>
      <c r="P4020" s="6">
        <f>IF(L4020 = 0, 0, E4020/L4020)</f>
        <v>247.94003412969283</v>
      </c>
      <c r="Q4020" t="str">
        <f>MID(N4020,1,FIND("/",N4020,1)-1)</f>
        <v>technology</v>
      </c>
      <c r="R4020" t="str">
        <f>MID(N4020,FIND("/",N4020,1)+1,LEN(N4020))</f>
        <v>hardware</v>
      </c>
      <c r="S4020" s="10">
        <f>(((J4020/60)/60)/24)+DATE(1970,1,1)+(-5/24)</f>
        <v>42549.514629629623</v>
      </c>
      <c r="T4020" s="10">
        <f>(((I4020/60)/60)/24)+DATE(1970,1,1)+(-5/24)</f>
        <v>42588.083333333336</v>
      </c>
    </row>
    <row r="4021" spans="1:20" ht="43.2" hidden="1" x14ac:dyDescent="0.3">
      <c r="A4021">
        <v>506</v>
      </c>
      <c r="B4021" s="3" t="s">
        <v>506</v>
      </c>
      <c r="C4021" s="3" t="s">
        <v>4615</v>
      </c>
      <c r="D4021">
        <v>200000</v>
      </c>
      <c r="E4021">
        <v>250</v>
      </c>
      <c r="F4021" t="s">
        <v>8220</v>
      </c>
      <c r="G4021" t="s">
        <v>8223</v>
      </c>
      <c r="H4021" t="s">
        <v>8245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8269</v>
      </c>
      <c r="O4021" s="5">
        <f>((E4021/D4021) *100)</f>
        <v>0.125</v>
      </c>
      <c r="P4021" s="6">
        <f>IF(L4021 = 0, 0, E4021/L4021)</f>
        <v>250</v>
      </c>
      <c r="Q4021" t="str">
        <f>MID(N4021,1,FIND("/",N4021,1)-1)</f>
        <v>film &amp; video</v>
      </c>
      <c r="R4021" t="str">
        <f>MID(N4021,FIND("/",N4021,1)+1,LEN(N4021))</f>
        <v>animation</v>
      </c>
      <c r="S4021" s="10">
        <f>(((J4021/60)/60)/24)+DATE(1970,1,1)+(-5/24)</f>
        <v>41466.343981481477</v>
      </c>
      <c r="T4021" s="10">
        <f>(((I4021/60)/60)/24)+DATE(1970,1,1)+(-5/24)</f>
        <v>41496.343981481477</v>
      </c>
    </row>
    <row r="4022" spans="1:20" ht="43.2" hidden="1" x14ac:dyDescent="0.3">
      <c r="A4022">
        <v>2579</v>
      </c>
      <c r="B4022" s="3" t="s">
        <v>2578</v>
      </c>
      <c r="C4022" s="3" t="s">
        <v>6688</v>
      </c>
      <c r="D4022">
        <v>200000</v>
      </c>
      <c r="E4022">
        <v>277</v>
      </c>
      <c r="F4022" t="s">
        <v>8219</v>
      </c>
      <c r="G4022" t="s">
        <v>8223</v>
      </c>
      <c r="H4022" t="s">
        <v>8245</v>
      </c>
      <c r="I4022">
        <v>1410810903</v>
      </c>
      <c r="J4022">
        <v>1405626903</v>
      </c>
      <c r="K4022" t="b">
        <v>0</v>
      </c>
      <c r="L4022">
        <v>12</v>
      </c>
      <c r="M4022" t="b">
        <v>0</v>
      </c>
      <c r="N4022" t="s">
        <v>8283</v>
      </c>
      <c r="O4022" s="5">
        <f>((E4022/D4022) *100)</f>
        <v>0.13849999999999998</v>
      </c>
      <c r="P4022" s="6">
        <f>IF(L4022 = 0, 0, E4022/L4022)</f>
        <v>23.083333333333332</v>
      </c>
      <c r="Q4022" t="str">
        <f>MID(N4022,1,FIND("/",N4022,1)-1)</f>
        <v>food</v>
      </c>
      <c r="R4022" t="str">
        <f>MID(N4022,FIND("/",N4022,1)+1,LEN(N4022))</f>
        <v>food trucks</v>
      </c>
      <c r="S4022" s="10">
        <f>(((J4022/60)/60)/24)+DATE(1970,1,1)+(-5/24)</f>
        <v>41837.621562499997</v>
      </c>
      <c r="T4022" s="10">
        <f>(((I4022/60)/60)/24)+DATE(1970,1,1)+(-5/24)</f>
        <v>41897.621562499997</v>
      </c>
    </row>
    <row r="4023" spans="1:20" ht="43.2" hidden="1" x14ac:dyDescent="0.3">
      <c r="A4023">
        <v>666</v>
      </c>
      <c r="B4023" s="3" t="s">
        <v>666</v>
      </c>
      <c r="C4023" s="3" t="s">
        <v>4775</v>
      </c>
      <c r="D4023">
        <v>200000</v>
      </c>
      <c r="E4023">
        <v>8</v>
      </c>
      <c r="F4023" t="s">
        <v>8220</v>
      </c>
      <c r="G4023" t="s">
        <v>8223</v>
      </c>
      <c r="H4023" t="s">
        <v>8245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8272</v>
      </c>
      <c r="O4023" s="5">
        <f>((E4023/D4023) *100)</f>
        <v>4.0000000000000001E-3</v>
      </c>
      <c r="P4023" s="6">
        <f>IF(L4023 = 0, 0, E4023/L4023)</f>
        <v>2</v>
      </c>
      <c r="Q4023" t="str">
        <f>MID(N4023,1,FIND("/",N4023,1)-1)</f>
        <v>technology</v>
      </c>
      <c r="R4023" t="str">
        <f>MID(N4023,FIND("/",N4023,1)+1,LEN(N4023))</f>
        <v>wearables</v>
      </c>
      <c r="S4023" s="10">
        <f>(((J4023/60)/60)/24)+DATE(1970,1,1)+(-5/24)</f>
        <v>41838.623819444445</v>
      </c>
      <c r="T4023" s="10">
        <f>(((I4023/60)/60)/24)+DATE(1970,1,1)+(-5/24)</f>
        <v>41868.623819444445</v>
      </c>
    </row>
    <row r="4024" spans="1:20" ht="57.6" hidden="1" x14ac:dyDescent="0.3">
      <c r="A4024">
        <v>994</v>
      </c>
      <c r="B4024" s="3" t="s">
        <v>994</v>
      </c>
      <c r="C4024" s="3" t="s">
        <v>5103</v>
      </c>
      <c r="D4024">
        <v>200000</v>
      </c>
      <c r="E4024">
        <v>4669</v>
      </c>
      <c r="F4024" t="s">
        <v>8220</v>
      </c>
      <c r="G4024" t="s">
        <v>8223</v>
      </c>
      <c r="H4024" t="s">
        <v>8245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8272</v>
      </c>
      <c r="O4024" s="5">
        <f>((E4024/D4024) *100)</f>
        <v>2.3345000000000002</v>
      </c>
      <c r="P4024" s="6">
        <f>IF(L4024 = 0, 0, E4024/L4024)</f>
        <v>424.45454545454544</v>
      </c>
      <c r="Q4024" t="str">
        <f>MID(N4024,1,FIND("/",N4024,1)-1)</f>
        <v>technology</v>
      </c>
      <c r="R4024" t="str">
        <f>MID(N4024,FIND("/",N4024,1)+1,LEN(N4024))</f>
        <v>wearables</v>
      </c>
      <c r="S4024" s="10">
        <f>(((J4024/60)/60)/24)+DATE(1970,1,1)+(-5/24)</f>
        <v>41921.054745370369</v>
      </c>
      <c r="T4024" s="10">
        <f>(((I4024/60)/60)/24)+DATE(1970,1,1)+(-5/24)</f>
        <v>41973.749305555553</v>
      </c>
    </row>
    <row r="4025" spans="1:20" ht="57.6" hidden="1" x14ac:dyDescent="0.3">
      <c r="A4025">
        <v>1421</v>
      </c>
      <c r="B4025" s="3" t="s">
        <v>1421</v>
      </c>
      <c r="C4025" s="3" t="s">
        <v>5530</v>
      </c>
      <c r="D4025">
        <v>200000</v>
      </c>
      <c r="E4025">
        <v>200</v>
      </c>
      <c r="F4025" t="s">
        <v>8220</v>
      </c>
      <c r="G4025" t="s">
        <v>8234</v>
      </c>
      <c r="H4025" t="s">
        <v>8254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8286</v>
      </c>
      <c r="O4025" s="5">
        <f>((E4025/D4025) *100)</f>
        <v>0.1</v>
      </c>
      <c r="P4025" s="6">
        <f>IF(L4025 = 0, 0, E4025/L4025)</f>
        <v>100</v>
      </c>
      <c r="Q4025" t="str">
        <f>MID(N4025,1,FIND("/",N4025,1)-1)</f>
        <v>publishing</v>
      </c>
      <c r="R4025" t="str">
        <f>MID(N4025,FIND("/",N4025,1)+1,LEN(N4025))</f>
        <v>translations</v>
      </c>
      <c r="S4025" s="10">
        <f>(((J4025/60)/60)/24)+DATE(1970,1,1)+(-5/24)</f>
        <v>42013.707280092589</v>
      </c>
      <c r="T4025" s="10">
        <f>(((I4025/60)/60)/24)+DATE(1970,1,1)+(-5/24)</f>
        <v>42043.707280092589</v>
      </c>
    </row>
    <row r="4026" spans="1:20" ht="43.2" hidden="1" x14ac:dyDescent="0.3">
      <c r="A4026">
        <v>140</v>
      </c>
      <c r="B4026" s="3" t="s">
        <v>141</v>
      </c>
      <c r="C4026" s="3" t="s">
        <v>4249</v>
      </c>
      <c r="D4026">
        <v>200000</v>
      </c>
      <c r="E4026">
        <v>0</v>
      </c>
      <c r="F4026" t="s">
        <v>8219</v>
      </c>
      <c r="G4026" t="s">
        <v>8223</v>
      </c>
      <c r="H4026" t="s">
        <v>8245</v>
      </c>
      <c r="I4026">
        <v>1426823132</v>
      </c>
      <c r="J4026">
        <v>1424234732</v>
      </c>
      <c r="K4026" t="b">
        <v>0</v>
      </c>
      <c r="L4026">
        <v>0</v>
      </c>
      <c r="M4026" t="b">
        <v>0</v>
      </c>
      <c r="N4026" t="s">
        <v>8266</v>
      </c>
      <c r="O4026" s="5">
        <f>((E4026/D4026) *100)</f>
        <v>0</v>
      </c>
      <c r="P4026" s="6">
        <f>IF(L4026 = 0, 0, E4026/L4026)</f>
        <v>0</v>
      </c>
      <c r="Q4026" t="str">
        <f>MID(N4026,1,FIND("/",N4026,1)-1)</f>
        <v>film &amp; video</v>
      </c>
      <c r="R4026" t="str">
        <f>MID(N4026,FIND("/",N4026,1)+1,LEN(N4026))</f>
        <v>science fiction</v>
      </c>
      <c r="S4026" s="10">
        <f>(((J4026/60)/60)/24)+DATE(1970,1,1)+(-5/24)</f>
        <v>42052.989953703705</v>
      </c>
      <c r="T4026" s="10">
        <f>(((I4026/60)/60)/24)+DATE(1970,1,1)+(-5/24)</f>
        <v>42082.948287037034</v>
      </c>
    </row>
    <row r="4027" spans="1:20" ht="57.6" hidden="1" x14ac:dyDescent="0.3">
      <c r="A4027">
        <v>1448</v>
      </c>
      <c r="B4027" s="3" t="s">
        <v>1448</v>
      </c>
      <c r="C4027" s="3" t="s">
        <v>5557</v>
      </c>
      <c r="D4027">
        <v>200000</v>
      </c>
      <c r="E4027">
        <v>0</v>
      </c>
      <c r="F4027" t="s">
        <v>8220</v>
      </c>
      <c r="G4027" t="s">
        <v>8225</v>
      </c>
      <c r="H4027" t="s">
        <v>8247</v>
      </c>
      <c r="I4027">
        <v>1432272300</v>
      </c>
      <c r="J4027">
        <v>1429655318</v>
      </c>
      <c r="K4027" t="b">
        <v>0</v>
      </c>
      <c r="L4027">
        <v>0</v>
      </c>
      <c r="M4027" t="b">
        <v>0</v>
      </c>
      <c r="N4027" t="s">
        <v>8286</v>
      </c>
      <c r="O4027" s="5">
        <f>((E4027/D4027) *100)</f>
        <v>0</v>
      </c>
      <c r="P4027" s="6">
        <f>IF(L4027 = 0, 0, E4027/L4027)</f>
        <v>0</v>
      </c>
      <c r="Q4027" t="str">
        <f>MID(N4027,1,FIND("/",N4027,1)-1)</f>
        <v>publishing</v>
      </c>
      <c r="R4027" t="str">
        <f>MID(N4027,FIND("/",N4027,1)+1,LEN(N4027))</f>
        <v>translations</v>
      </c>
      <c r="S4027" s="10">
        <f>(((J4027/60)/60)/24)+DATE(1970,1,1)+(-5/24)</f>
        <v>42115.728217592587</v>
      </c>
      <c r="T4027" s="10">
        <f>(((I4027/60)/60)/24)+DATE(1970,1,1)+(-5/24)</f>
        <v>42146.017361111109</v>
      </c>
    </row>
    <row r="4028" spans="1:20" ht="43.2" hidden="1" x14ac:dyDescent="0.3">
      <c r="A4028">
        <v>663</v>
      </c>
      <c r="B4028" s="3" t="s">
        <v>663</v>
      </c>
      <c r="C4028" s="3" t="s">
        <v>4772</v>
      </c>
      <c r="D4028">
        <v>200000</v>
      </c>
      <c r="E4028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8272</v>
      </c>
      <c r="O4028" s="5">
        <f>((E4028/D4028) *100)</f>
        <v>0.35000000000000003</v>
      </c>
      <c r="P4028" s="6">
        <f>IF(L4028 = 0, 0, E4028/L4028)</f>
        <v>100</v>
      </c>
      <c r="Q4028" t="str">
        <f>MID(N4028,1,FIND("/",N4028,1)-1)</f>
        <v>technology</v>
      </c>
      <c r="R4028" t="str">
        <f>MID(N4028,FIND("/",N4028,1)+1,LEN(N4028))</f>
        <v>wearables</v>
      </c>
      <c r="S4028" s="10">
        <f>(((J4028/60)/60)/24)+DATE(1970,1,1)+(-5/24)</f>
        <v>42173.634907407402</v>
      </c>
      <c r="T4028" s="10">
        <f>(((I4028/60)/60)/24)+DATE(1970,1,1)+(-5/24)</f>
        <v>42203.634907407402</v>
      </c>
    </row>
    <row r="4029" spans="1:20" ht="43.2" hidden="1" x14ac:dyDescent="0.3">
      <c r="A4029">
        <v>1005</v>
      </c>
      <c r="B4029" s="3" t="s">
        <v>1005</v>
      </c>
      <c r="C4029" s="3" t="s">
        <v>5114</v>
      </c>
      <c r="D4029">
        <v>200000</v>
      </c>
      <c r="E4029">
        <v>150102</v>
      </c>
      <c r="F4029" t="s">
        <v>8219</v>
      </c>
      <c r="G4029" t="s">
        <v>8223</v>
      </c>
      <c r="H4029" t="s">
        <v>8245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8272</v>
      </c>
      <c r="O4029" s="5">
        <f>((E4029/D4029) *100)</f>
        <v>75.051000000000002</v>
      </c>
      <c r="P4029" s="6">
        <f>IF(L4029 = 0, 0, E4029/L4029)</f>
        <v>932.31055900621118</v>
      </c>
      <c r="Q4029" t="str">
        <f>MID(N4029,1,FIND("/",N4029,1)-1)</f>
        <v>technology</v>
      </c>
      <c r="R4029" t="str">
        <f>MID(N4029,FIND("/",N4029,1)+1,LEN(N4029))</f>
        <v>wearables</v>
      </c>
      <c r="S4029" s="10">
        <f>(((J4029/60)/60)/24)+DATE(1970,1,1)+(-5/24)</f>
        <v>42276.416469907403</v>
      </c>
      <c r="T4029" s="10">
        <f>(((I4029/60)/60)/24)+DATE(1970,1,1)+(-5/24)</f>
        <v>42307.416469907403</v>
      </c>
    </row>
    <row r="4030" spans="1:20" ht="43.2" hidden="1" x14ac:dyDescent="0.3">
      <c r="A4030">
        <v>1979</v>
      </c>
      <c r="B4030" s="3" t="s">
        <v>1979</v>
      </c>
      <c r="C4030" s="3" t="s">
        <v>6088</v>
      </c>
      <c r="D4030">
        <v>200000</v>
      </c>
      <c r="E4030">
        <v>229802.31</v>
      </c>
      <c r="F4030" t="s">
        <v>8218</v>
      </c>
      <c r="G4030" t="s">
        <v>8223</v>
      </c>
      <c r="H4030" t="s">
        <v>8245</v>
      </c>
      <c r="I4030">
        <v>1447909140</v>
      </c>
      <c r="J4030">
        <v>1444734146</v>
      </c>
      <c r="K4030" t="b">
        <v>1</v>
      </c>
      <c r="L4030">
        <v>813</v>
      </c>
      <c r="M4030" t="b">
        <v>1</v>
      </c>
      <c r="N4030" t="s">
        <v>8294</v>
      </c>
      <c r="O4030" s="5">
        <f>((E4030/D4030) *100)</f>
        <v>114.901155</v>
      </c>
      <c r="P4030" s="6">
        <f>IF(L4030 = 0, 0, E4030/L4030)</f>
        <v>282.65966789667897</v>
      </c>
      <c r="Q4030" t="str">
        <f>MID(N4030,1,FIND("/",N4030,1)-1)</f>
        <v>technology</v>
      </c>
      <c r="R4030" t="str">
        <f>MID(N4030,FIND("/",N4030,1)+1,LEN(N4030))</f>
        <v>hardware</v>
      </c>
      <c r="S4030" s="10">
        <f>(((J4030/60)/60)/24)+DATE(1970,1,1)+(-5/24)</f>
        <v>42290.25168981481</v>
      </c>
      <c r="T4030" s="10">
        <f>(((I4030/60)/60)/24)+DATE(1970,1,1)+(-5/24)</f>
        <v>42326.999305555553</v>
      </c>
    </row>
    <row r="4031" spans="1:20" ht="43.2" hidden="1" x14ac:dyDescent="0.3">
      <c r="A4031">
        <v>2942</v>
      </c>
      <c r="B4031" s="3" t="s">
        <v>2941</v>
      </c>
      <c r="C4031" s="3" t="s">
        <v>7051</v>
      </c>
      <c r="D4031">
        <v>200000</v>
      </c>
      <c r="E4031">
        <v>40850</v>
      </c>
      <c r="F4031" t="s">
        <v>8220</v>
      </c>
      <c r="G4031" t="s">
        <v>8228</v>
      </c>
      <c r="H4031" t="s">
        <v>8250</v>
      </c>
      <c r="I4031">
        <v>1450297080</v>
      </c>
      <c r="J4031">
        <v>1448565459</v>
      </c>
      <c r="K4031" t="b">
        <v>0</v>
      </c>
      <c r="L4031">
        <v>202</v>
      </c>
      <c r="M4031" t="b">
        <v>0</v>
      </c>
      <c r="N4031" t="s">
        <v>8302</v>
      </c>
      <c r="O4031" s="5">
        <f>((E4031/D4031) *100)</f>
        <v>20.424999999999997</v>
      </c>
      <c r="P4031" s="6">
        <f>IF(L4031 = 0, 0, E4031/L4031)</f>
        <v>202.22772277227722</v>
      </c>
      <c r="Q4031" t="str">
        <f>MID(N4031,1,FIND("/",N4031,1)-1)</f>
        <v>theater</v>
      </c>
      <c r="R4031" t="str">
        <f>MID(N4031,FIND("/",N4031,1)+1,LEN(N4031))</f>
        <v>spaces</v>
      </c>
      <c r="S4031" s="10">
        <f>(((J4031/60)/60)/24)+DATE(1970,1,1)+(-5/24)</f>
        <v>42334.595590277771</v>
      </c>
      <c r="T4031" s="10">
        <f>(((I4031/60)/60)/24)+DATE(1970,1,1)+(-5/24)</f>
        <v>42354.637499999997</v>
      </c>
    </row>
    <row r="4032" spans="1:20" ht="43.2" hidden="1" x14ac:dyDescent="0.3">
      <c r="A4032">
        <v>3951</v>
      </c>
      <c r="B4032" s="3" t="s">
        <v>3947</v>
      </c>
      <c r="C4032" s="3" t="s">
        <v>6960</v>
      </c>
      <c r="D4032">
        <v>200000</v>
      </c>
      <c r="E4032">
        <v>1</v>
      </c>
      <c r="F4032" t="s">
        <v>8220</v>
      </c>
      <c r="G4032" t="s">
        <v>8240</v>
      </c>
      <c r="H4032" t="s">
        <v>8248</v>
      </c>
      <c r="I4032">
        <v>1462301342</v>
      </c>
      <c r="J4032">
        <v>1457120942</v>
      </c>
      <c r="K4032" t="b">
        <v>0</v>
      </c>
      <c r="L4032">
        <v>1</v>
      </c>
      <c r="M4032" t="b">
        <v>0</v>
      </c>
      <c r="N4032" t="s">
        <v>8270</v>
      </c>
      <c r="O4032" s="5">
        <f>((E4032/D4032) *100)</f>
        <v>5.0000000000000001E-4</v>
      </c>
      <c r="P4032" s="6">
        <f>IF(L4032 = 0, 0, E4032/L4032)</f>
        <v>1</v>
      </c>
      <c r="Q4032" t="str">
        <f>MID(N4032,1,FIND("/",N4032,1)-1)</f>
        <v>theater</v>
      </c>
      <c r="R4032" t="str">
        <f>MID(N4032,FIND("/",N4032,1)+1,LEN(N4032))</f>
        <v>plays</v>
      </c>
      <c r="S4032" s="10">
        <f>(((J4032/60)/60)/24)+DATE(1970,1,1)+(-5/24)</f>
        <v>42433.617384259262</v>
      </c>
      <c r="T4032" s="10">
        <f>(((I4032/60)/60)/24)+DATE(1970,1,1)+(-5/24)</f>
        <v>42493.57571759259</v>
      </c>
    </row>
    <row r="4033" spans="1:20" ht="43.2" hidden="1" x14ac:dyDescent="0.3">
      <c r="A4033">
        <v>629</v>
      </c>
      <c r="B4033" s="3" t="s">
        <v>629</v>
      </c>
      <c r="C4033" s="3" t="s">
        <v>4738</v>
      </c>
      <c r="D4033">
        <v>200000</v>
      </c>
      <c r="E4033">
        <v>350</v>
      </c>
      <c r="F4033" t="s">
        <v>8219</v>
      </c>
      <c r="G4033" t="s">
        <v>8225</v>
      </c>
      <c r="H4033" t="s">
        <v>8247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8271</v>
      </c>
      <c r="O4033" s="5">
        <f>((E4033/D4033) *100)</f>
        <v>0.17500000000000002</v>
      </c>
      <c r="P4033" s="6">
        <f>IF(L4033 = 0, 0, E4033/L4033)</f>
        <v>116.66666666666667</v>
      </c>
      <c r="Q4033" t="str">
        <f>MID(N4033,1,FIND("/",N4033,1)-1)</f>
        <v>technology</v>
      </c>
      <c r="R4033" t="str">
        <f>MID(N4033,FIND("/",N4033,1)+1,LEN(N4033))</f>
        <v>web</v>
      </c>
      <c r="S4033" s="10">
        <f>(((J4033/60)/60)/24)+DATE(1970,1,1)+(-5/24)</f>
        <v>42474.429490740738</v>
      </c>
      <c r="T4033" s="10">
        <f>(((I4033/60)/60)/24)+DATE(1970,1,1)+(-5/24)</f>
        <v>42504.429490740738</v>
      </c>
    </row>
    <row r="4034" spans="1:20" ht="57.6" hidden="1" x14ac:dyDescent="0.3">
      <c r="A4034">
        <v>1317</v>
      </c>
      <c r="B4034" s="3" t="s">
        <v>1317</v>
      </c>
      <c r="C4034" s="3" t="s">
        <v>5426</v>
      </c>
      <c r="D4034">
        <v>200000</v>
      </c>
      <c r="E4034">
        <v>11467</v>
      </c>
      <c r="F4034" t="s">
        <v>8219</v>
      </c>
      <c r="G4034" t="s">
        <v>8231</v>
      </c>
      <c r="H4034" t="s">
        <v>8252</v>
      </c>
      <c r="I4034">
        <v>1469109600</v>
      </c>
      <c r="J4034">
        <v>1464586746</v>
      </c>
      <c r="K4034" t="b">
        <v>0</v>
      </c>
      <c r="L4034">
        <v>19</v>
      </c>
      <c r="M4034" t="b">
        <v>0</v>
      </c>
      <c r="N4034" t="s">
        <v>8272</v>
      </c>
      <c r="O4034" s="5">
        <f>((E4034/D4034) *100)</f>
        <v>5.7334999999999994</v>
      </c>
      <c r="P4034" s="6">
        <f>IF(L4034 = 0, 0, E4034/L4034)</f>
        <v>603.52631578947364</v>
      </c>
      <c r="Q4034" t="str">
        <f>MID(N4034,1,FIND("/",N4034,1)-1)</f>
        <v>technology</v>
      </c>
      <c r="R4034" t="str">
        <f>MID(N4034,FIND("/",N4034,1)+1,LEN(N4034))</f>
        <v>wearables</v>
      </c>
      <c r="S4034" s="10">
        <f>(((J4034/60)/60)/24)+DATE(1970,1,1)+(-5/24)</f>
        <v>42520.027152777773</v>
      </c>
      <c r="T4034" s="10">
        <f>(((I4034/60)/60)/24)+DATE(1970,1,1)+(-5/24)</f>
        <v>42572.374999999993</v>
      </c>
    </row>
    <row r="4035" spans="1:20" ht="57.6" hidden="1" x14ac:dyDescent="0.3">
      <c r="A4035">
        <v>669</v>
      </c>
      <c r="B4035" s="3" t="s">
        <v>669</v>
      </c>
      <c r="C4035" s="3" t="s">
        <v>4778</v>
      </c>
      <c r="D4035">
        <v>200000</v>
      </c>
      <c r="E4035">
        <v>43015</v>
      </c>
      <c r="F4035" t="s">
        <v>8220</v>
      </c>
      <c r="G4035" t="s">
        <v>8234</v>
      </c>
      <c r="H4035" t="s">
        <v>8254</v>
      </c>
      <c r="I4035">
        <v>1467817258</v>
      </c>
      <c r="J4035">
        <v>1465225258</v>
      </c>
      <c r="K4035" t="b">
        <v>0</v>
      </c>
      <c r="L4035">
        <v>28</v>
      </c>
      <c r="M4035" t="b">
        <v>0</v>
      </c>
      <c r="N4035" t="s">
        <v>8272</v>
      </c>
      <c r="O4035" s="5">
        <f>((E4035/D4035) *100)</f>
        <v>21.5075</v>
      </c>
      <c r="P4035" s="6">
        <f>IF(L4035 = 0, 0, E4035/L4035)</f>
        <v>1536.25</v>
      </c>
      <c r="Q4035" t="str">
        <f>MID(N4035,1,FIND("/",N4035,1)-1)</f>
        <v>technology</v>
      </c>
      <c r="R4035" t="str">
        <f>MID(N4035,FIND("/",N4035,1)+1,LEN(N4035))</f>
        <v>wearables</v>
      </c>
      <c r="S4035" s="10">
        <f>(((J4035/60)/60)/24)+DATE(1970,1,1)+(-5/24)</f>
        <v>42527.417337962957</v>
      </c>
      <c r="T4035" s="10">
        <f>(((I4035/60)/60)/24)+DATE(1970,1,1)+(-5/24)</f>
        <v>42557.417337962957</v>
      </c>
    </row>
    <row r="4036" spans="1:20" ht="43.2" hidden="1" x14ac:dyDescent="0.3">
      <c r="A4036">
        <v>689</v>
      </c>
      <c r="B4036" s="3" t="s">
        <v>689</v>
      </c>
      <c r="C4036" s="3" t="s">
        <v>4798</v>
      </c>
      <c r="D4036">
        <v>200000</v>
      </c>
      <c r="E4036">
        <v>115297.5</v>
      </c>
      <c r="F4036" t="s">
        <v>8220</v>
      </c>
      <c r="G4036" t="s">
        <v>8223</v>
      </c>
      <c r="H4036" t="s">
        <v>8245</v>
      </c>
      <c r="I4036">
        <v>1481173140</v>
      </c>
      <c r="J4036">
        <v>1478016097</v>
      </c>
      <c r="K4036" t="b">
        <v>0</v>
      </c>
      <c r="L4036">
        <v>336</v>
      </c>
      <c r="M4036" t="b">
        <v>0</v>
      </c>
      <c r="N4036" t="s">
        <v>8272</v>
      </c>
      <c r="O4036" s="5">
        <f>((E4036/D4036) *100)</f>
        <v>57.648750000000007</v>
      </c>
      <c r="P4036" s="6">
        <f>IF(L4036 = 0, 0, E4036/L4036)</f>
        <v>343.14732142857144</v>
      </c>
      <c r="Q4036" t="str">
        <f>MID(N4036,1,FIND("/",N4036,1)-1)</f>
        <v>technology</v>
      </c>
      <c r="R4036" t="str">
        <f>MID(N4036,FIND("/",N4036,1)+1,LEN(N4036))</f>
        <v>wearables</v>
      </c>
      <c r="S4036" s="10">
        <f>(((J4036/60)/60)/24)+DATE(1970,1,1)+(-5/24)</f>
        <v>42675.459456018514</v>
      </c>
      <c r="T4036" s="10">
        <f>(((I4036/60)/60)/24)+DATE(1970,1,1)+(-5/24)</f>
        <v>42711.999305555553</v>
      </c>
    </row>
    <row r="4037" spans="1:20" hidden="1" x14ac:dyDescent="0.3">
      <c r="A4037">
        <v>638</v>
      </c>
      <c r="B4037" s="3" t="s">
        <v>638</v>
      </c>
      <c r="C4037" s="3" t="s">
        <v>4747</v>
      </c>
      <c r="D4037">
        <v>200000</v>
      </c>
      <c r="E4037">
        <v>18</v>
      </c>
      <c r="F4037" t="s">
        <v>8219</v>
      </c>
      <c r="G4037" t="s">
        <v>8235</v>
      </c>
      <c r="H4037" t="s">
        <v>8248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8271</v>
      </c>
      <c r="O4037" s="5">
        <f>((E4037/D4037) *100)</f>
        <v>9.0000000000000011E-3</v>
      </c>
      <c r="P4037" s="6">
        <f>IF(L4037 = 0, 0, E4037/L4037)</f>
        <v>3</v>
      </c>
      <c r="Q4037" t="str">
        <f>MID(N4037,1,FIND("/",N4037,1)-1)</f>
        <v>technology</v>
      </c>
      <c r="R4037" t="str">
        <f>MID(N4037,FIND("/",N4037,1)+1,LEN(N4037))</f>
        <v>web</v>
      </c>
      <c r="S4037" s="10">
        <f>(((J4037/60)/60)/24)+DATE(1970,1,1)+(-5/24)</f>
        <v>42759.384976851848</v>
      </c>
      <c r="T4037" s="10">
        <f>(((I4037/60)/60)/24)+DATE(1970,1,1)+(-5/24)</f>
        <v>42819.343310185184</v>
      </c>
    </row>
    <row r="4038" spans="1:20" ht="28.8" hidden="1" x14ac:dyDescent="0.3">
      <c r="A4038">
        <v>476</v>
      </c>
      <c r="B4038" s="3" t="s">
        <v>476</v>
      </c>
      <c r="C4038" s="3" t="s">
        <v>4585</v>
      </c>
      <c r="D4038">
        <v>220000</v>
      </c>
      <c r="E403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8269</v>
      </c>
      <c r="O4038" s="5">
        <f>((E4038/D4038) *100)</f>
        <v>2.230268181818182</v>
      </c>
      <c r="P4038" s="6">
        <f>IF(L4038 = 0, 0, E4038/L4038)</f>
        <v>39.569274193548388</v>
      </c>
      <c r="Q4038" t="str">
        <f>MID(N4038,1,FIND("/",N4038,1)-1)</f>
        <v>film &amp; video</v>
      </c>
      <c r="R4038" t="str">
        <f>MID(N4038,FIND("/",N4038,1)+1,LEN(N4038))</f>
        <v>animation</v>
      </c>
      <c r="S4038" s="10">
        <f>(((J4038/60)/60)/24)+DATE(1970,1,1)+(-5/24)</f>
        <v>41757.76667824074</v>
      </c>
      <c r="T4038" s="10">
        <f>(((I4038/60)/60)/24)+DATE(1970,1,1)+(-5/24)</f>
        <v>41792.957638888889</v>
      </c>
    </row>
    <row r="4039" spans="1:20" ht="28.8" hidden="1" x14ac:dyDescent="0.3">
      <c r="A4039">
        <v>3060</v>
      </c>
      <c r="B4039" s="3" t="s">
        <v>3059</v>
      </c>
      <c r="C4039" s="3" t="s">
        <v>7169</v>
      </c>
      <c r="D4039">
        <v>220000</v>
      </c>
      <c r="E4039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8302</v>
      </c>
      <c r="O4039" s="5">
        <f>((E4039/D4039) *100)</f>
        <v>0.15227272727272728</v>
      </c>
      <c r="P4039" s="6">
        <f>IF(L4039 = 0, 0, E4039/L4039)</f>
        <v>55.833333333333336</v>
      </c>
      <c r="Q4039" t="str">
        <f>MID(N4039,1,FIND("/",N4039,1)-1)</f>
        <v>theater</v>
      </c>
      <c r="R4039" t="str">
        <f>MID(N4039,FIND("/",N4039,1)+1,LEN(N4039))</f>
        <v>spaces</v>
      </c>
      <c r="S4039" s="10">
        <f>(((J4039/60)/60)/24)+DATE(1970,1,1)+(-5/24)</f>
        <v>42245.066365740735</v>
      </c>
      <c r="T4039" s="10">
        <f>(((I4039/60)/60)/24)+DATE(1970,1,1)+(-5/24)</f>
        <v>42275.066365740735</v>
      </c>
    </row>
    <row r="4040" spans="1:20" ht="43.2" hidden="1" x14ac:dyDescent="0.3">
      <c r="A4040">
        <v>3090</v>
      </c>
      <c r="B4040" s="3" t="s">
        <v>3089</v>
      </c>
      <c r="C4040" s="3" t="s">
        <v>7199</v>
      </c>
      <c r="D4040">
        <v>225000</v>
      </c>
      <c r="E4040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8302</v>
      </c>
      <c r="O4040" s="5">
        <f>((E4040/D4040) *100)</f>
        <v>5.0808888888888886</v>
      </c>
      <c r="P4040" s="6">
        <f>IF(L4040 = 0, 0, E4040/L4040)</f>
        <v>1270.2222222222222</v>
      </c>
      <c r="Q4040" t="str">
        <f>MID(N4040,1,FIND("/",N4040,1)-1)</f>
        <v>theater</v>
      </c>
      <c r="R4040" t="str">
        <f>MID(N4040,FIND("/",N4040,1)+1,LEN(N4040))</f>
        <v>spaces</v>
      </c>
      <c r="S4040" s="10">
        <f>(((J4040/60)/60)/24)+DATE(1970,1,1)+(-5/24)</f>
        <v>42065.610474537032</v>
      </c>
      <c r="T4040" s="10">
        <f>(((I4040/60)/60)/24)+DATE(1970,1,1)+(-5/24)</f>
        <v>42125.568807870368</v>
      </c>
    </row>
    <row r="4041" spans="1:20" ht="43.2" hidden="1" x14ac:dyDescent="0.3">
      <c r="A4041">
        <v>559</v>
      </c>
      <c r="B4041" s="3" t="s">
        <v>559</v>
      </c>
      <c r="C4041" s="3" t="s">
        <v>4668</v>
      </c>
      <c r="D4041">
        <v>240000</v>
      </c>
      <c r="E4041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8271</v>
      </c>
      <c r="O4041" s="5">
        <f>((E4041/D4041) *100)</f>
        <v>2.0833333333333336E-2</v>
      </c>
      <c r="P4041" s="6">
        <f>IF(L4041 = 0, 0, E4041/L4041)</f>
        <v>50</v>
      </c>
      <c r="Q4041" t="str">
        <f>MID(N4041,1,FIND("/",N4041,1)-1)</f>
        <v>technology</v>
      </c>
      <c r="R4041" t="str">
        <f>MID(N4041,FIND("/",N4041,1)+1,LEN(N4041))</f>
        <v>web</v>
      </c>
      <c r="S4041" s="10">
        <f>(((J4041/60)/60)/24)+DATE(1970,1,1)+(-5/24)</f>
        <v>42321.074768518512</v>
      </c>
      <c r="T4041" s="10">
        <f>(((I4041/60)/60)/24)+DATE(1970,1,1)+(-5/24)</f>
        <v>42351.074768518512</v>
      </c>
    </row>
    <row r="4042" spans="1:20" ht="43.2" hidden="1" x14ac:dyDescent="0.3">
      <c r="A4042">
        <v>1941</v>
      </c>
      <c r="B4042" s="3" t="s">
        <v>1941</v>
      </c>
      <c r="C4042" s="3" t="s">
        <v>6050</v>
      </c>
      <c r="D4042">
        <v>250000</v>
      </c>
      <c r="E4042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8294</v>
      </c>
      <c r="O4042" s="5">
        <f>((E4042/D4042) *100)</f>
        <v>126.11835600000001</v>
      </c>
      <c r="P4042" s="6">
        <f>IF(L4042 = 0, 0, E4042/L4042)</f>
        <v>64.570118779438872</v>
      </c>
      <c r="Q4042" t="str">
        <f>MID(N4042,1,FIND("/",N4042,1)-1)</f>
        <v>technology</v>
      </c>
      <c r="R4042" t="str">
        <f>MID(N4042,FIND("/",N4042,1)+1,LEN(N4042))</f>
        <v>hardware</v>
      </c>
      <c r="S4042" s="10">
        <f>(((J4042/60)/60)/24)+DATE(1970,1,1)+(-5/24)</f>
        <v>41744.08253472222</v>
      </c>
      <c r="T4042" s="10">
        <f>(((I4042/60)/60)/24)+DATE(1970,1,1)+(-5/24)</f>
        <v>41774.08253472222</v>
      </c>
    </row>
    <row r="4043" spans="1:20" ht="43.2" hidden="1" x14ac:dyDescent="0.3">
      <c r="A4043">
        <v>1861</v>
      </c>
      <c r="B4043" s="3" t="s">
        <v>1861</v>
      </c>
      <c r="C4043" s="3" t="s">
        <v>5970</v>
      </c>
      <c r="D4043">
        <v>250000</v>
      </c>
      <c r="E4043">
        <v>0</v>
      </c>
      <c r="F4043" t="s">
        <v>8220</v>
      </c>
      <c r="G4043" t="s">
        <v>8224</v>
      </c>
      <c r="H4043" t="s">
        <v>8246</v>
      </c>
      <c r="I4043">
        <v>1422256341</v>
      </c>
      <c r="J4043">
        <v>1419664341</v>
      </c>
      <c r="K4043" t="b">
        <v>0</v>
      </c>
      <c r="L4043">
        <v>0</v>
      </c>
      <c r="M4043" t="b">
        <v>0</v>
      </c>
      <c r="N4043" t="s">
        <v>8282</v>
      </c>
      <c r="O4043" s="5">
        <f>((E4043/D4043) *100)</f>
        <v>0</v>
      </c>
      <c r="P4043" s="6">
        <f>IF(L4043 = 0, 0, E4043/L4043)</f>
        <v>0</v>
      </c>
      <c r="Q4043" t="str">
        <f>MID(N4043,1,FIND("/",N4043,1)-1)</f>
        <v>games</v>
      </c>
      <c r="R4043" t="str">
        <f>MID(N4043,FIND("/",N4043,1)+1,LEN(N4043))</f>
        <v>mobile games</v>
      </c>
      <c r="S4043" s="10">
        <f>(((J4043/60)/60)/24)+DATE(1970,1,1)+(-5/24)</f>
        <v>42000.091909722221</v>
      </c>
      <c r="T4043" s="10">
        <f>(((I4043/60)/60)/24)+DATE(1970,1,1)+(-5/24)</f>
        <v>42030.091909722221</v>
      </c>
    </row>
    <row r="4044" spans="1:20" ht="43.2" hidden="1" x14ac:dyDescent="0.3">
      <c r="A4044">
        <v>151</v>
      </c>
      <c r="B4044" s="3" t="s">
        <v>152</v>
      </c>
      <c r="C4044" s="3" t="s">
        <v>4260</v>
      </c>
      <c r="D4044">
        <v>250000</v>
      </c>
      <c r="E4044">
        <v>140</v>
      </c>
      <c r="F4044" t="s">
        <v>8219</v>
      </c>
      <c r="G4044" t="s">
        <v>8225</v>
      </c>
      <c r="H4044" t="s">
        <v>8247</v>
      </c>
      <c r="I4044">
        <v>1434633191</v>
      </c>
      <c r="J4044">
        <v>1429449191</v>
      </c>
      <c r="K4044" t="b">
        <v>0</v>
      </c>
      <c r="L4044">
        <v>5</v>
      </c>
      <c r="M4044" t="b">
        <v>0</v>
      </c>
      <c r="N4044" t="s">
        <v>8266</v>
      </c>
      <c r="O4044" s="5">
        <f>((E4044/D4044) *100)</f>
        <v>5.5999999999999994E-2</v>
      </c>
      <c r="P4044" s="6">
        <f>IF(L4044 = 0, 0, E4044/L4044)</f>
        <v>28</v>
      </c>
      <c r="Q4044" t="str">
        <f>MID(N4044,1,FIND("/",N4044,1)-1)</f>
        <v>film &amp; video</v>
      </c>
      <c r="R4044" t="str">
        <f>MID(N4044,FIND("/",N4044,1)+1,LEN(N4044))</f>
        <v>science fiction</v>
      </c>
      <c r="S4044" s="10">
        <f>(((J4044/60)/60)/24)+DATE(1970,1,1)+(-5/24)</f>
        <v>42113.342488425922</v>
      </c>
      <c r="T4044" s="10">
        <f>(((I4044/60)/60)/24)+DATE(1970,1,1)+(-5/24)</f>
        <v>42173.342488425922</v>
      </c>
    </row>
    <row r="4045" spans="1:20" ht="43.2" hidden="1" x14ac:dyDescent="0.3">
      <c r="A4045">
        <v>2435</v>
      </c>
      <c r="B4045" s="3" t="s">
        <v>2435</v>
      </c>
      <c r="C4045" s="3" t="s">
        <v>6544</v>
      </c>
      <c r="D4045">
        <v>250000</v>
      </c>
      <c r="E4045">
        <v>1224</v>
      </c>
      <c r="F4045" t="s">
        <v>8220</v>
      </c>
      <c r="G4045" t="s">
        <v>8234</v>
      </c>
      <c r="H4045" t="s">
        <v>8254</v>
      </c>
      <c r="I4045">
        <v>1444027186</v>
      </c>
      <c r="J4045">
        <v>1441435186</v>
      </c>
      <c r="K4045" t="b">
        <v>0</v>
      </c>
      <c r="L4045">
        <v>4</v>
      </c>
      <c r="M4045" t="b">
        <v>0</v>
      </c>
      <c r="N4045" t="s">
        <v>8283</v>
      </c>
      <c r="O4045" s="5">
        <f>((E4045/D4045) *100)</f>
        <v>0.48960000000000004</v>
      </c>
      <c r="P4045" s="6">
        <f>IF(L4045 = 0, 0, E4045/L4045)</f>
        <v>306</v>
      </c>
      <c r="Q4045" t="str">
        <f>MID(N4045,1,FIND("/",N4045,1)-1)</f>
        <v>food</v>
      </c>
      <c r="R4045" t="str">
        <f>MID(N4045,FIND("/",N4045,1)+1,LEN(N4045))</f>
        <v>food trucks</v>
      </c>
      <c r="S4045" s="10">
        <f>(((J4045/60)/60)/24)+DATE(1970,1,1)+(-5/24)</f>
        <v>42252.069282407399</v>
      </c>
      <c r="T4045" s="10">
        <f>(((I4045/60)/60)/24)+DATE(1970,1,1)+(-5/24)</f>
        <v>42282.069282407399</v>
      </c>
    </row>
    <row r="4046" spans="1:20" ht="43.2" hidden="1" x14ac:dyDescent="0.3">
      <c r="A4046">
        <v>3068</v>
      </c>
      <c r="B4046" s="3" t="s">
        <v>3067</v>
      </c>
      <c r="C4046" s="3" t="s">
        <v>7177</v>
      </c>
      <c r="D4046">
        <v>250000</v>
      </c>
      <c r="E4046">
        <v>175</v>
      </c>
      <c r="F4046" t="s">
        <v>8220</v>
      </c>
      <c r="G4046" t="s">
        <v>8223</v>
      </c>
      <c r="H4046" t="s">
        <v>8245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8302</v>
      </c>
      <c r="O4046" s="5">
        <f>((E4046/D4046) *100)</f>
        <v>6.9999999999999993E-2</v>
      </c>
      <c r="P4046" s="6">
        <f>IF(L4046 = 0, 0, E4046/L4046)</f>
        <v>87.5</v>
      </c>
      <c r="Q4046" t="str">
        <f>MID(N4046,1,FIND("/",N4046,1)-1)</f>
        <v>theater</v>
      </c>
      <c r="R4046" t="str">
        <f>MID(N4046,FIND("/",N4046,1)+1,LEN(N4046))</f>
        <v>spaces</v>
      </c>
      <c r="S4046" s="10">
        <f>(((J4046/60)/60)/24)+DATE(1970,1,1)+(-5/24)</f>
        <v>42263.483240740738</v>
      </c>
      <c r="T4046" s="10">
        <f>(((I4046/60)/60)/24)+DATE(1970,1,1)+(-5/24)</f>
        <v>42293.483240740738</v>
      </c>
    </row>
    <row r="4047" spans="1:20" ht="43.2" hidden="1" x14ac:dyDescent="0.3">
      <c r="A4047">
        <v>1017</v>
      </c>
      <c r="B4047" s="3" t="s">
        <v>1017</v>
      </c>
      <c r="C4047" s="3" t="s">
        <v>5126</v>
      </c>
      <c r="D4047">
        <v>250000</v>
      </c>
      <c r="E4047">
        <v>57197</v>
      </c>
      <c r="F4047" t="s">
        <v>8219</v>
      </c>
      <c r="G4047" t="s">
        <v>8223</v>
      </c>
      <c r="H4047" t="s">
        <v>8245</v>
      </c>
      <c r="I4047">
        <v>1448125935</v>
      </c>
      <c r="J4047">
        <v>1444666335</v>
      </c>
      <c r="K4047" t="b">
        <v>0</v>
      </c>
      <c r="L4047">
        <v>355</v>
      </c>
      <c r="M4047" t="b">
        <v>0</v>
      </c>
      <c r="N4047" t="s">
        <v>8272</v>
      </c>
      <c r="O4047" s="5">
        <f>((E4047/D4047) *100)</f>
        <v>22.878799999999998</v>
      </c>
      <c r="P4047" s="6">
        <f>IF(L4047 = 0, 0, E4047/L4047)</f>
        <v>161.11830985915492</v>
      </c>
      <c r="Q4047" t="str">
        <f>MID(N4047,1,FIND("/",N4047,1)-1)</f>
        <v>technology</v>
      </c>
      <c r="R4047" t="str">
        <f>MID(N4047,FIND("/",N4047,1)+1,LEN(N4047))</f>
        <v>wearables</v>
      </c>
      <c r="S4047" s="10">
        <f>(((J4047/60)/60)/24)+DATE(1970,1,1)+(-5/24)</f>
        <v>42289.466840277775</v>
      </c>
      <c r="T4047" s="10">
        <f>(((I4047/60)/60)/24)+DATE(1970,1,1)+(-5/24)</f>
        <v>42329.508506944439</v>
      </c>
    </row>
    <row r="4048" spans="1:20" ht="43.2" hidden="1" x14ac:dyDescent="0.3">
      <c r="A4048">
        <v>1121</v>
      </c>
      <c r="B4048" s="3" t="s">
        <v>1121</v>
      </c>
      <c r="C4048" s="3" t="s">
        <v>5230</v>
      </c>
      <c r="D4048">
        <v>250000</v>
      </c>
      <c r="E4048">
        <v>29</v>
      </c>
      <c r="F4048" t="s">
        <v>8220</v>
      </c>
      <c r="G4048" t="s">
        <v>8223</v>
      </c>
      <c r="H4048" t="s">
        <v>8245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8281</v>
      </c>
      <c r="O4048" s="5">
        <f>((E4048/D4048) *100)</f>
        <v>1.1599999999999999E-2</v>
      </c>
      <c r="P4048" s="6">
        <f>IF(L4048 = 0, 0, E4048/L4048)</f>
        <v>5.8</v>
      </c>
      <c r="Q4048" t="str">
        <f>MID(N4048,1,FIND("/",N4048,1)-1)</f>
        <v>games</v>
      </c>
      <c r="R4048" t="str">
        <f>MID(N4048,FIND("/",N4048,1)+1,LEN(N4048))</f>
        <v>video games</v>
      </c>
      <c r="S4048" s="10">
        <f>(((J4048/60)/60)/24)+DATE(1970,1,1)+(-5/24)</f>
        <v>42412.72587962963</v>
      </c>
      <c r="T4048" s="10">
        <f>(((I4048/60)/60)/24)+DATE(1970,1,1)+(-5/24)</f>
        <v>42442.684212962959</v>
      </c>
    </row>
    <row r="4049" spans="1:20" ht="43.2" hidden="1" x14ac:dyDescent="0.3">
      <c r="A4049">
        <v>542</v>
      </c>
      <c r="B4049" s="3" t="s">
        <v>542</v>
      </c>
      <c r="C4049" s="3" t="s">
        <v>4651</v>
      </c>
      <c r="D4049">
        <v>250000</v>
      </c>
      <c r="E4049">
        <v>1</v>
      </c>
      <c r="F4049" t="s">
        <v>8220</v>
      </c>
      <c r="G4049" t="s">
        <v>8223</v>
      </c>
      <c r="H4049" t="s">
        <v>8245</v>
      </c>
      <c r="I4049">
        <v>1462293716</v>
      </c>
      <c r="J4049">
        <v>1457113316</v>
      </c>
      <c r="K4049" t="b">
        <v>0</v>
      </c>
      <c r="L4049">
        <v>1</v>
      </c>
      <c r="M4049" t="b">
        <v>0</v>
      </c>
      <c r="N4049" t="s">
        <v>8271</v>
      </c>
      <c r="O4049" s="5">
        <f>((E4049/D4049) *100)</f>
        <v>3.9999999999999996E-4</v>
      </c>
      <c r="P4049" s="6">
        <f>IF(L4049 = 0, 0, E4049/L4049)</f>
        <v>1</v>
      </c>
      <c r="Q4049" t="str">
        <f>MID(N4049,1,FIND("/",N4049,1)-1)</f>
        <v>technology</v>
      </c>
      <c r="R4049" t="str">
        <f>MID(N4049,FIND("/",N4049,1)+1,LEN(N4049))</f>
        <v>web</v>
      </c>
      <c r="S4049" s="10">
        <f>(((J4049/60)/60)/24)+DATE(1970,1,1)+(-5/24)</f>
        <v>42433.529120370367</v>
      </c>
      <c r="T4049" s="10">
        <f>(((I4049/60)/60)/24)+DATE(1970,1,1)+(-5/24)</f>
        <v>42493.487453703703</v>
      </c>
    </row>
    <row r="4050" spans="1:20" ht="43.2" hidden="1" x14ac:dyDescent="0.3">
      <c r="A4050">
        <v>1331</v>
      </c>
      <c r="B4050" s="3" t="s">
        <v>1331</v>
      </c>
      <c r="C4050" s="3" t="s">
        <v>5440</v>
      </c>
      <c r="D4050">
        <v>250000</v>
      </c>
      <c r="E4050">
        <v>3417</v>
      </c>
      <c r="F4050" t="s">
        <v>8219</v>
      </c>
      <c r="G4050" t="s">
        <v>8223</v>
      </c>
      <c r="H4050" t="s">
        <v>8245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8272</v>
      </c>
      <c r="O4050" s="5">
        <f>((E4050/D4050) *100)</f>
        <v>1.3668</v>
      </c>
      <c r="P4050" s="6">
        <f>IF(L4050 = 0, 0, E4050/L4050)</f>
        <v>100.5</v>
      </c>
      <c r="Q4050" t="str">
        <f>MID(N4050,1,FIND("/",N4050,1)-1)</f>
        <v>technology</v>
      </c>
      <c r="R4050" t="str">
        <f>MID(N4050,FIND("/",N4050,1)+1,LEN(N4050))</f>
        <v>wearables</v>
      </c>
      <c r="S4050" s="10">
        <f>(((J4050/60)/60)/24)+DATE(1970,1,1)+(-5/24)</f>
        <v>42569.295763888884</v>
      </c>
      <c r="T4050" s="10">
        <f>(((I4050/60)/60)/24)+DATE(1970,1,1)+(-5/24)</f>
        <v>42599.295763888884</v>
      </c>
    </row>
    <row r="4051" spans="1:20" ht="57.6" hidden="1" x14ac:dyDescent="0.3">
      <c r="A4051">
        <v>1311</v>
      </c>
      <c r="B4051" s="3" t="s">
        <v>1311</v>
      </c>
      <c r="C4051" s="3" t="s">
        <v>5420</v>
      </c>
      <c r="D4051">
        <v>250000</v>
      </c>
      <c r="E4051">
        <v>80070</v>
      </c>
      <c r="F4051" t="s">
        <v>8219</v>
      </c>
      <c r="G4051" t="s">
        <v>8223</v>
      </c>
      <c r="H4051" t="s">
        <v>8245</v>
      </c>
      <c r="I4051">
        <v>1480536919</v>
      </c>
      <c r="J4051">
        <v>1477509319</v>
      </c>
      <c r="K4051" t="b">
        <v>0</v>
      </c>
      <c r="L4051">
        <v>100</v>
      </c>
      <c r="M4051" t="b">
        <v>0</v>
      </c>
      <c r="N4051" t="s">
        <v>8272</v>
      </c>
      <c r="O4051" s="5">
        <f>((E4051/D4051) *100)</f>
        <v>32.027999999999999</v>
      </c>
      <c r="P4051" s="6">
        <f>IF(L4051 = 0, 0, E4051/L4051)</f>
        <v>800.7</v>
      </c>
      <c r="Q4051" t="str">
        <f>MID(N4051,1,FIND("/",N4051,1)-1)</f>
        <v>technology</v>
      </c>
      <c r="R4051" t="str">
        <f>MID(N4051,FIND("/",N4051,1)+1,LEN(N4051))</f>
        <v>wearables</v>
      </c>
      <c r="S4051" s="10">
        <f>(((J4051/60)/60)/24)+DATE(1970,1,1)+(-5/24)</f>
        <v>42669.593969907401</v>
      </c>
      <c r="T4051" s="10">
        <f>(((I4051/60)/60)/24)+DATE(1970,1,1)+(-5/24)</f>
        <v>42704.635636574072</v>
      </c>
    </row>
    <row r="4052" spans="1:20" ht="43.2" hidden="1" x14ac:dyDescent="0.3">
      <c r="A4052">
        <v>2064</v>
      </c>
      <c r="B4052" s="3" t="s">
        <v>2064</v>
      </c>
      <c r="C4052" s="3" t="s">
        <v>6173</v>
      </c>
      <c r="D4052">
        <v>261962</v>
      </c>
      <c r="E4052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8294</v>
      </c>
      <c r="O4052" s="5">
        <f>((E4052/D4052) *100)</f>
        <v>191.16676082790633</v>
      </c>
      <c r="P4052" s="6">
        <f>IF(L4052 = 0, 0, E4052/L4052)</f>
        <v>86.163845492085343</v>
      </c>
      <c r="Q4052" t="str">
        <f>MID(N4052,1,FIND("/",N4052,1)-1)</f>
        <v>technology</v>
      </c>
      <c r="R4052" t="str">
        <f>MID(N4052,FIND("/",N4052,1)+1,LEN(N4052))</f>
        <v>hardware</v>
      </c>
      <c r="S4052" s="10">
        <f>(((J4052/60)/60)/24)+DATE(1970,1,1)+(-5/24)</f>
        <v>41389.1565162037</v>
      </c>
      <c r="T4052" s="10">
        <f>(((I4052/60)/60)/24)+DATE(1970,1,1)+(-5/24)</f>
        <v>41425.291666666664</v>
      </c>
    </row>
    <row r="4053" spans="1:20" ht="43.2" hidden="1" x14ac:dyDescent="0.3">
      <c r="A4053">
        <v>2651</v>
      </c>
      <c r="B4053" s="3" t="s">
        <v>2650</v>
      </c>
      <c r="C4053" s="3" t="s">
        <v>6760</v>
      </c>
      <c r="D4053">
        <v>280000</v>
      </c>
      <c r="E4053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8300</v>
      </c>
      <c r="O4053" s="5">
        <f>((E4053/D4053) *100)</f>
        <v>1.8689285714285715</v>
      </c>
      <c r="P4053" s="6">
        <f>IF(L4053 = 0, 0, E4053/L4053)</f>
        <v>307.8235294117647</v>
      </c>
      <c r="Q4053" t="str">
        <f>MID(N4053,1,FIND("/",N4053,1)-1)</f>
        <v>technology</v>
      </c>
      <c r="R4053" t="str">
        <f>MID(N4053,FIND("/",N4053,1)+1,LEN(N4053))</f>
        <v>space exploration</v>
      </c>
      <c r="S4053" s="10">
        <f>(((J4053/60)/60)/24)+DATE(1970,1,1)+(-5/24)</f>
        <v>42327.597326388881</v>
      </c>
      <c r="T4053" s="10">
        <f>(((I4053/60)/60)/24)+DATE(1970,1,1)+(-5/24)</f>
        <v>42355.597326388881</v>
      </c>
    </row>
    <row r="4054" spans="1:20" ht="43.2" hidden="1" x14ac:dyDescent="0.3">
      <c r="A4054">
        <v>2158</v>
      </c>
      <c r="B4054" s="3" t="s">
        <v>2158</v>
      </c>
      <c r="C4054" s="3" t="s">
        <v>6267</v>
      </c>
      <c r="D4054">
        <v>300000</v>
      </c>
      <c r="E4054">
        <v>19770.11</v>
      </c>
      <c r="F4054" t="s">
        <v>8220</v>
      </c>
      <c r="G4054" t="s">
        <v>8223</v>
      </c>
      <c r="H4054" t="s">
        <v>8245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8281</v>
      </c>
      <c r="O4054" s="5">
        <f>((E4054/D4054) *100)</f>
        <v>6.5900366666666672</v>
      </c>
      <c r="P4054" s="6">
        <f>IF(L4054 = 0, 0, E4054/L4054)</f>
        <v>63.569485530546629</v>
      </c>
      <c r="Q4054" t="str">
        <f>MID(N4054,1,FIND("/",N4054,1)-1)</f>
        <v>games</v>
      </c>
      <c r="R4054" t="str">
        <f>MID(N4054,FIND("/",N4054,1)+1,LEN(N4054))</f>
        <v>video games</v>
      </c>
      <c r="S4054" s="10">
        <f>(((J4054/60)/60)/24)+DATE(1970,1,1)+(-5/24)</f>
        <v>41264.645532407405</v>
      </c>
      <c r="T4054" s="10">
        <f>(((I4054/60)/60)/24)+DATE(1970,1,1)+(-5/24)</f>
        <v>41309.645532407405</v>
      </c>
    </row>
    <row r="4055" spans="1:20" ht="43.2" hidden="1" x14ac:dyDescent="0.3">
      <c r="A4055">
        <v>1515</v>
      </c>
      <c r="B4055" s="3" t="s">
        <v>1515</v>
      </c>
      <c r="C4055" s="3" t="s">
        <v>5624</v>
      </c>
      <c r="D4055">
        <v>300000</v>
      </c>
      <c r="E4055">
        <v>471567</v>
      </c>
      <c r="F4055" t="s">
        <v>8218</v>
      </c>
      <c r="G4055" t="s">
        <v>8233</v>
      </c>
      <c r="H4055" t="s">
        <v>8253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8284</v>
      </c>
      <c r="O4055" s="5">
        <f>((E4055/D4055) *100)</f>
        <v>157.18899999999999</v>
      </c>
      <c r="P4055" s="6">
        <f>IF(L4055 = 0, 0, E4055/L4055)</f>
        <v>849.67027027027029</v>
      </c>
      <c r="Q4055" t="str">
        <f>MID(N4055,1,FIND("/",N4055,1)-1)</f>
        <v>photography</v>
      </c>
      <c r="R4055" t="str">
        <f>MID(N4055,FIND("/",N4055,1)+1,LEN(N4055))</f>
        <v>photobooks</v>
      </c>
      <c r="S4055" s="10">
        <f>(((J4055/60)/60)/24)+DATE(1970,1,1)+(-5/24)</f>
        <v>42415.04510416666</v>
      </c>
      <c r="T4055" s="10">
        <f>(((I4055/60)/60)/24)+DATE(1970,1,1)+(-5/24)</f>
        <v>42445.003437499996</v>
      </c>
    </row>
    <row r="4056" spans="1:20" ht="43.2" hidden="1" x14ac:dyDescent="0.3">
      <c r="A4056">
        <v>204</v>
      </c>
      <c r="B4056" s="3" t="s">
        <v>205</v>
      </c>
      <c r="C4056" s="3" t="s">
        <v>4313</v>
      </c>
      <c r="D4056">
        <v>300000</v>
      </c>
      <c r="E4056">
        <v>152165</v>
      </c>
      <c r="F4056" t="s">
        <v>8220</v>
      </c>
      <c r="G4056" t="s">
        <v>8225</v>
      </c>
      <c r="H4056" t="s">
        <v>8247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8267</v>
      </c>
      <c r="O4056" s="5">
        <f>((E4056/D4056) *100)</f>
        <v>50.721666666666664</v>
      </c>
      <c r="P4056" s="6">
        <f>IF(L4056 = 0, 0, E4056/L4056)</f>
        <v>117.68368136117556</v>
      </c>
      <c r="Q4056" t="str">
        <f>MID(N4056,1,FIND("/",N4056,1)-1)</f>
        <v>film &amp; video</v>
      </c>
      <c r="R4056" t="str">
        <f>MID(N4056,FIND("/",N4056,1)+1,LEN(N4056))</f>
        <v>drama</v>
      </c>
      <c r="S4056" s="10">
        <f>(((J4056/60)/60)/24)+DATE(1970,1,1)+(-5/24)</f>
        <v>42556.375034722216</v>
      </c>
      <c r="T4056" s="10">
        <f>(((I4056/60)/60)/24)+DATE(1970,1,1)+(-5/24)</f>
        <v>42586.375034722216</v>
      </c>
    </row>
    <row r="4057" spans="1:20" ht="43.2" hidden="1" x14ac:dyDescent="0.3">
      <c r="A4057">
        <v>955</v>
      </c>
      <c r="B4057" s="3" t="s">
        <v>955</v>
      </c>
      <c r="C4057" s="3" t="s">
        <v>5064</v>
      </c>
      <c r="D4057">
        <v>300000</v>
      </c>
      <c r="E4057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8272</v>
      </c>
      <c r="O4057" s="5">
        <f>((E4057/D4057) *100)</f>
        <v>5.6613333333333333</v>
      </c>
      <c r="P4057" s="6">
        <f>IF(L4057 = 0, 0, E4057/L4057)</f>
        <v>182.6236559139785</v>
      </c>
      <c r="Q4057" t="str">
        <f>MID(N4057,1,FIND("/",N4057,1)-1)</f>
        <v>technology</v>
      </c>
      <c r="R4057" t="str">
        <f>MID(N4057,FIND("/",N4057,1)+1,LEN(N4057))</f>
        <v>wearables</v>
      </c>
      <c r="S4057" s="10">
        <f>(((J4057/60)/60)/24)+DATE(1970,1,1)+(-5/24)</f>
        <v>42586.086805555555</v>
      </c>
      <c r="T4057" s="10">
        <f>(((I4057/60)/60)/24)+DATE(1970,1,1)+(-5/24)</f>
        <v>42626.086805555555</v>
      </c>
    </row>
    <row r="4058" spans="1:20" ht="43.2" hidden="1" x14ac:dyDescent="0.3">
      <c r="A4058">
        <v>1696</v>
      </c>
      <c r="B4058" s="3" t="s">
        <v>1696</v>
      </c>
      <c r="C4058" s="3" t="s">
        <v>5805</v>
      </c>
      <c r="D4058">
        <v>300000</v>
      </c>
      <c r="E4058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8292</v>
      </c>
      <c r="O4058" s="5">
        <f>((E4058/D4058) *100)</f>
        <v>0</v>
      </c>
      <c r="P4058" s="6">
        <f>IF(L4058 = 0, 0, E4058/L4058)</f>
        <v>0</v>
      </c>
      <c r="Q4058" t="str">
        <f>MID(N4058,1,FIND("/",N4058,1)-1)</f>
        <v>music</v>
      </c>
      <c r="R4058" t="str">
        <f>MID(N4058,FIND("/",N4058,1)+1,LEN(N4058))</f>
        <v>faith</v>
      </c>
      <c r="S4058" s="10">
        <f>(((J4058/60)/60)/24)+DATE(1970,1,1)+(-5/24)</f>
        <v>42795.861238425925</v>
      </c>
      <c r="T4058" s="10">
        <f>(((I4058/60)/60)/24)+DATE(1970,1,1)+(-5/24)</f>
        <v>42825.819571759253</v>
      </c>
    </row>
    <row r="4059" spans="1:20" ht="28.8" hidden="1" x14ac:dyDescent="0.3">
      <c r="A4059">
        <v>684</v>
      </c>
      <c r="B4059" s="3" t="s">
        <v>684</v>
      </c>
      <c r="C4059" s="3" t="s">
        <v>4793</v>
      </c>
      <c r="D4059">
        <v>320000</v>
      </c>
      <c r="E4059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8272</v>
      </c>
      <c r="O4059" s="5">
        <f>((E4059/D4059) *100)</f>
        <v>7.4837500000000006</v>
      </c>
      <c r="P4059" s="6">
        <f>IF(L4059 = 0, 0, E4059/L4059)</f>
        <v>177.39259259259259</v>
      </c>
      <c r="Q4059" t="str">
        <f>MID(N4059,1,FIND("/",N4059,1)-1)</f>
        <v>technology</v>
      </c>
      <c r="R4059" t="str">
        <f>MID(N4059,FIND("/",N4059,1)+1,LEN(N4059))</f>
        <v>wearables</v>
      </c>
      <c r="S4059" s="10">
        <f>(((J4059/60)/60)/24)+DATE(1970,1,1)+(-5/24)</f>
        <v>41809.26494212963</v>
      </c>
      <c r="T4059" s="10">
        <f>(((I4059/60)/60)/24)+DATE(1970,1,1)+(-5/24)</f>
        <v>41844.916666666664</v>
      </c>
    </row>
    <row r="4060" spans="1:20" ht="43.2" hidden="1" x14ac:dyDescent="0.3">
      <c r="A4060">
        <v>3066</v>
      </c>
      <c r="B4060" s="3" t="s">
        <v>3065</v>
      </c>
      <c r="C4060" s="3" t="s">
        <v>7175</v>
      </c>
      <c r="D4060">
        <v>350000</v>
      </c>
      <c r="E4060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8302</v>
      </c>
      <c r="O4060" s="5">
        <f>((E4060/D4060) *100)</f>
        <v>11.985714285714286</v>
      </c>
      <c r="P4060" s="6">
        <f>IF(L4060 = 0, 0, E4060/L4060)</f>
        <v>2796.6666666666665</v>
      </c>
      <c r="Q4060" t="str">
        <f>MID(N4060,1,FIND("/",N4060,1)-1)</f>
        <v>theater</v>
      </c>
      <c r="R4060" t="str">
        <f>MID(N4060,FIND("/",N4060,1)+1,LEN(N4060))</f>
        <v>spaces</v>
      </c>
      <c r="S4060" s="10">
        <f>(((J4060/60)/60)/24)+DATE(1970,1,1)+(-5/24)</f>
        <v>42531.020104166666</v>
      </c>
      <c r="T4060" s="10">
        <f>(((I4060/60)/60)/24)+DATE(1970,1,1)+(-5/24)</f>
        <v>42561.020104166666</v>
      </c>
    </row>
    <row r="4061" spans="1:20" ht="43.2" hidden="1" x14ac:dyDescent="0.3">
      <c r="A4061">
        <v>233</v>
      </c>
      <c r="B4061" s="3" t="s">
        <v>234</v>
      </c>
      <c r="C4061" s="3" t="s">
        <v>4342</v>
      </c>
      <c r="D4061">
        <v>350000</v>
      </c>
      <c r="E4061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8267</v>
      </c>
      <c r="O4061" s="5">
        <f>((E4061/D4061) *100)</f>
        <v>0</v>
      </c>
      <c r="P4061" s="6">
        <f>IF(L4061 = 0, 0, E4061/L4061)</f>
        <v>0</v>
      </c>
      <c r="Q4061" t="str">
        <f>MID(N4061,1,FIND("/",N4061,1)-1)</f>
        <v>film &amp; video</v>
      </c>
      <c r="R4061" t="str">
        <f>MID(N4061,FIND("/",N4061,1)+1,LEN(N4061))</f>
        <v>drama</v>
      </c>
      <c r="S4061" s="10">
        <f>(((J4061/60)/60)/24)+DATE(1970,1,1)+(-5/24)</f>
        <v>42612.703379629624</v>
      </c>
      <c r="T4061" s="10">
        <f>(((I4061/60)/60)/24)+DATE(1970,1,1)+(-5/24)</f>
        <v>42642.703379629624</v>
      </c>
    </row>
    <row r="4062" spans="1:20" ht="43.2" hidden="1" x14ac:dyDescent="0.3">
      <c r="A4062">
        <v>2153</v>
      </c>
      <c r="B4062" s="3" t="s">
        <v>2153</v>
      </c>
      <c r="C4062" s="3" t="s">
        <v>6262</v>
      </c>
      <c r="D4062">
        <v>372625</v>
      </c>
      <c r="E4062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8281</v>
      </c>
      <c r="O4062" s="5">
        <f>((E4062/D4062) *100)</f>
        <v>9.124454880912446E-3</v>
      </c>
      <c r="P4062" s="6">
        <f>IF(L4062 = 0, 0, E4062/L4062)</f>
        <v>8.5</v>
      </c>
      <c r="Q4062" t="str">
        <f>MID(N4062,1,FIND("/",N4062,1)-1)</f>
        <v>games</v>
      </c>
      <c r="R4062" t="str">
        <f>MID(N4062,FIND("/",N4062,1)+1,LEN(N4062))</f>
        <v>video games</v>
      </c>
      <c r="S4062" s="10">
        <f>(((J4062/60)/60)/24)+DATE(1970,1,1)+(-5/24)</f>
        <v>41974.702754629623</v>
      </c>
      <c r="T4062" s="10">
        <f>(((I4062/60)/60)/24)+DATE(1970,1,1)+(-5/24)</f>
        <v>42014.124305555553</v>
      </c>
    </row>
    <row r="4063" spans="1:20" ht="43.2" hidden="1" x14ac:dyDescent="0.3">
      <c r="A4063">
        <v>3885</v>
      </c>
      <c r="B4063" s="3" t="s">
        <v>3881</v>
      </c>
      <c r="C4063" s="3" t="s">
        <v>7993</v>
      </c>
      <c r="D4063">
        <v>375000</v>
      </c>
      <c r="E4063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8304</v>
      </c>
      <c r="O4063" s="5">
        <f>((E4063/D4063) *100)</f>
        <v>0</v>
      </c>
      <c r="P4063" s="6">
        <f>IF(L4063 = 0, 0, E4063/L4063)</f>
        <v>0</v>
      </c>
      <c r="Q4063" t="str">
        <f>MID(N4063,1,FIND("/",N4063,1)-1)</f>
        <v>theater</v>
      </c>
      <c r="R4063" t="str">
        <f>MID(N4063,FIND("/",N4063,1)+1,LEN(N4063))</f>
        <v>musical</v>
      </c>
      <c r="S4063" s="10">
        <f>(((J4063/60)/60)/24)+DATE(1970,1,1)+(-5/24)</f>
        <v>42469.742951388886</v>
      </c>
      <c r="T4063" s="10">
        <f>(((I4063/60)/60)/24)+DATE(1970,1,1)+(-5/24)</f>
        <v>42499.742951388886</v>
      </c>
    </row>
    <row r="4064" spans="1:20" ht="28.8" hidden="1" x14ac:dyDescent="0.3">
      <c r="A4064">
        <v>152</v>
      </c>
      <c r="B4064" s="3" t="s">
        <v>153</v>
      </c>
      <c r="C4064" s="3" t="s">
        <v>4261</v>
      </c>
      <c r="D4064">
        <v>380000</v>
      </c>
      <c r="E406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8266</v>
      </c>
      <c r="O4064" s="5">
        <f>((E4064/D4064) *100)</f>
        <v>7.8947368421052634E-3</v>
      </c>
      <c r="P4064" s="6">
        <f>IF(L4064 = 0, 0, E4064/L4064)</f>
        <v>15</v>
      </c>
      <c r="Q4064" t="str">
        <f>MID(N4064,1,FIND("/",N4064,1)-1)</f>
        <v>film &amp; video</v>
      </c>
      <c r="R4064" t="str">
        <f>MID(N4064,FIND("/",N4064,1)+1,LEN(N4064))</f>
        <v>science fiction</v>
      </c>
      <c r="S4064" s="10">
        <f>(((J4064/60)/60)/24)+DATE(1970,1,1)+(-5/24)</f>
        <v>41874.869212962964</v>
      </c>
      <c r="T4064" s="10">
        <f>(((I4064/60)/60)/24)+DATE(1970,1,1)+(-5/24)</f>
        <v>41904.869212962964</v>
      </c>
    </row>
    <row r="4065" spans="1:20" hidden="1" x14ac:dyDescent="0.3">
      <c r="A4065">
        <v>2147</v>
      </c>
      <c r="B4065" s="3" t="s">
        <v>2147</v>
      </c>
      <c r="C4065" s="3" t="s">
        <v>6256</v>
      </c>
      <c r="D4065">
        <v>390000</v>
      </c>
      <c r="E4065">
        <v>2716</v>
      </c>
      <c r="F4065" t="s">
        <v>8220</v>
      </c>
      <c r="G4065" t="s">
        <v>8223</v>
      </c>
      <c r="H4065" t="s">
        <v>8245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8281</v>
      </c>
      <c r="O4065" s="5">
        <f>((E4065/D4065) *100)</f>
        <v>0.69641025641025645</v>
      </c>
      <c r="P4065" s="6">
        <f>IF(L4065 = 0, 0, E4065/L4065)</f>
        <v>49.381818181818183</v>
      </c>
      <c r="Q4065" t="str">
        <f>MID(N4065,1,FIND("/",N4065,1)-1)</f>
        <v>games</v>
      </c>
      <c r="R4065" t="str">
        <f>MID(N4065,FIND("/",N4065,1)+1,LEN(N4065))</f>
        <v>video games</v>
      </c>
      <c r="S4065" s="10">
        <f>(((J4065/60)/60)/24)+DATE(1970,1,1)+(-5/24)</f>
        <v>41927.087361111109</v>
      </c>
      <c r="T4065" s="10">
        <f>(((I4065/60)/60)/24)+DATE(1970,1,1)+(-5/24)</f>
        <v>41959.129027777781</v>
      </c>
    </row>
    <row r="4066" spans="1:20" ht="28.8" hidden="1" x14ac:dyDescent="0.3">
      <c r="A4066">
        <v>1917</v>
      </c>
      <c r="B4066" s="3" t="s">
        <v>1917</v>
      </c>
      <c r="C4066" s="3" t="s">
        <v>6026</v>
      </c>
      <c r="D4066">
        <v>390000</v>
      </c>
      <c r="E4066">
        <v>205025</v>
      </c>
      <c r="F4066" t="s">
        <v>8220</v>
      </c>
      <c r="G4066" t="s">
        <v>8230</v>
      </c>
      <c r="H4066" t="s">
        <v>8251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8293</v>
      </c>
      <c r="O4066" s="5">
        <f>((E4066/D4066) *100)</f>
        <v>52.570512820512818</v>
      </c>
      <c r="P4066" s="6">
        <f>IF(L4066 = 0, 0, E4066/L4066)</f>
        <v>2928.9285714285716</v>
      </c>
      <c r="Q4066" t="str">
        <f>MID(N4066,1,FIND("/",N4066,1)-1)</f>
        <v>technology</v>
      </c>
      <c r="R4066" t="str">
        <f>MID(N4066,FIND("/",N4066,1)+1,LEN(N4066))</f>
        <v>gadgets</v>
      </c>
      <c r="S4066" s="10">
        <f>(((J4066/60)/60)/24)+DATE(1970,1,1)+(-5/24)</f>
        <v>42746.06172453703</v>
      </c>
      <c r="T4066" s="10">
        <f>(((I4066/60)/60)/24)+DATE(1970,1,1)+(-5/24)</f>
        <v>42776.06172453703</v>
      </c>
    </row>
    <row r="4067" spans="1:20" ht="43.2" hidden="1" x14ac:dyDescent="0.3">
      <c r="A4067">
        <v>1971</v>
      </c>
      <c r="B4067" s="3" t="s">
        <v>1971</v>
      </c>
      <c r="C4067" s="3" t="s">
        <v>6080</v>
      </c>
      <c r="D4067">
        <v>400000</v>
      </c>
      <c r="E406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8294</v>
      </c>
      <c r="O4067" s="5">
        <f>((E4067/D4067) *100)</f>
        <v>263.02771750000005</v>
      </c>
      <c r="P4067" s="6">
        <f>IF(L4067 = 0, 0, E4067/L4067)</f>
        <v>272.35590732591254</v>
      </c>
      <c r="Q4067" t="str">
        <f>MID(N4067,1,FIND("/",N4067,1)-1)</f>
        <v>technology</v>
      </c>
      <c r="R4067" t="str">
        <f>MID(N4067,FIND("/",N4067,1)+1,LEN(N4067))</f>
        <v>hardware</v>
      </c>
      <c r="S4067" s="10">
        <f>(((J4067/60)/60)/24)+DATE(1970,1,1)+(-5/24)</f>
        <v>41561.29237268518</v>
      </c>
      <c r="T4067" s="10">
        <f>(((I4067/60)/60)/24)+DATE(1970,1,1)+(-5/24)</f>
        <v>41592.958333333328</v>
      </c>
    </row>
    <row r="4068" spans="1:20" ht="43.2" hidden="1" x14ac:dyDescent="0.3">
      <c r="A4068">
        <v>2953</v>
      </c>
      <c r="B4068" s="3" t="s">
        <v>2952</v>
      </c>
      <c r="C4068" s="3" t="s">
        <v>7062</v>
      </c>
      <c r="D4068">
        <v>400000</v>
      </c>
      <c r="E406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8302</v>
      </c>
      <c r="O4068" s="5">
        <f>((E4068/D4068) *100)</f>
        <v>0.15125</v>
      </c>
      <c r="P4068" s="6">
        <f>IF(L4068 = 0, 0, E4068/L4068)</f>
        <v>201.66666666666666</v>
      </c>
      <c r="Q4068" t="str">
        <f>MID(N4068,1,FIND("/",N4068,1)-1)</f>
        <v>theater</v>
      </c>
      <c r="R4068" t="str">
        <f>MID(N4068,FIND("/",N4068,1)+1,LEN(N4068))</f>
        <v>spaces</v>
      </c>
      <c r="S4068" s="10">
        <f>(((J4068/60)/60)/24)+DATE(1970,1,1)+(-5/24)</f>
        <v>42255.583576388883</v>
      </c>
      <c r="T4068" s="10">
        <f>(((I4068/60)/60)/24)+DATE(1970,1,1)+(-5/24)</f>
        <v>42285.583576388883</v>
      </c>
    </row>
    <row r="4069" spans="1:20" ht="43.2" hidden="1" x14ac:dyDescent="0.3">
      <c r="A4069">
        <v>627</v>
      </c>
      <c r="B4069" s="3" t="s">
        <v>627</v>
      </c>
      <c r="C4069" s="3" t="s">
        <v>4736</v>
      </c>
      <c r="D4069">
        <v>450000</v>
      </c>
      <c r="E4069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8271</v>
      </c>
      <c r="O4069" s="5">
        <f>((E4069/D4069) *100)</f>
        <v>0.02</v>
      </c>
      <c r="P4069" s="6">
        <f>IF(L4069 = 0, 0, E4069/L4069)</f>
        <v>90</v>
      </c>
      <c r="Q4069" t="str">
        <f>MID(N4069,1,FIND("/",N4069,1)-1)</f>
        <v>technology</v>
      </c>
      <c r="R4069" t="str">
        <f>MID(N4069,FIND("/",N4069,1)+1,LEN(N4069))</f>
        <v>web</v>
      </c>
      <c r="S4069" s="10">
        <f>(((J4069/60)/60)/24)+DATE(1970,1,1)+(-5/24)</f>
        <v>42384.098506944443</v>
      </c>
      <c r="T4069" s="10">
        <f>(((I4069/60)/60)/24)+DATE(1970,1,1)+(-5/24)</f>
        <v>42443.749999999993</v>
      </c>
    </row>
    <row r="4070" spans="1:20" ht="57.6" hidden="1" x14ac:dyDescent="0.3">
      <c r="A4070">
        <v>1321</v>
      </c>
      <c r="B4070" s="3" t="s">
        <v>1321</v>
      </c>
      <c r="C4070" s="3" t="s">
        <v>5430</v>
      </c>
      <c r="D4070">
        <v>462000</v>
      </c>
      <c r="E4070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8272</v>
      </c>
      <c r="O4070" s="5">
        <f>((E4070/D4070) *100)</f>
        <v>1.3028138528138529</v>
      </c>
      <c r="P4070" s="6">
        <f>IF(L4070 = 0, 0, E4070/L4070)</f>
        <v>859.85714285714289</v>
      </c>
      <c r="Q4070" t="str">
        <f>MID(N4070,1,FIND("/",N4070,1)-1)</f>
        <v>technology</v>
      </c>
      <c r="R4070" t="str">
        <f>MID(N4070,FIND("/",N4070,1)+1,LEN(N4070))</f>
        <v>wearables</v>
      </c>
      <c r="S4070" s="10">
        <f>(((J4070/60)/60)/24)+DATE(1970,1,1)+(-5/24)</f>
        <v>42697.540937499994</v>
      </c>
      <c r="T4070" s="10">
        <f>(((I4070/60)/60)/24)+DATE(1970,1,1)+(-5/24)</f>
        <v>42727.540937499994</v>
      </c>
    </row>
    <row r="4071" spans="1:20" ht="43.2" hidden="1" x14ac:dyDescent="0.3">
      <c r="A4071">
        <v>2349</v>
      </c>
      <c r="B4071" s="3" t="s">
        <v>2349</v>
      </c>
      <c r="C4071" s="3" t="s">
        <v>6458</v>
      </c>
      <c r="D4071">
        <v>474900</v>
      </c>
      <c r="E4071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8271</v>
      </c>
      <c r="O4071" s="5">
        <f>((E4071/D4071) *100)</f>
        <v>0</v>
      </c>
      <c r="P4071" s="6">
        <f>IF(L4071 = 0, 0, E4071/L4071)</f>
        <v>0</v>
      </c>
      <c r="Q4071" t="str">
        <f>MID(N4071,1,FIND("/",N4071,1)-1)</f>
        <v>technology</v>
      </c>
      <c r="R4071" t="str">
        <f>MID(N4071,FIND("/",N4071,1)+1,LEN(N4071))</f>
        <v>web</v>
      </c>
      <c r="S4071" s="10">
        <f>(((J4071/60)/60)/24)+DATE(1970,1,1)+(-5/24)</f>
        <v>42198.567453703705</v>
      </c>
      <c r="T4071" s="10">
        <f>(((I4071/60)/60)/24)+DATE(1970,1,1)+(-5/24)</f>
        <v>42227.567453703705</v>
      </c>
    </row>
    <row r="4072" spans="1:20" ht="43.2" hidden="1" x14ac:dyDescent="0.3">
      <c r="A4072">
        <v>1230</v>
      </c>
      <c r="B4072" s="3" t="s">
        <v>1230</v>
      </c>
      <c r="C4072" s="3" t="s">
        <v>5339</v>
      </c>
      <c r="D4072">
        <v>500000</v>
      </c>
      <c r="E4072">
        <v>0</v>
      </c>
      <c r="F4072" t="s">
        <v>8219</v>
      </c>
      <c r="G4072" t="s">
        <v>8223</v>
      </c>
      <c r="H4072" t="s">
        <v>8245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8285</v>
      </c>
      <c r="O4072" s="5">
        <f>((E4072/D4072) *100)</f>
        <v>0</v>
      </c>
      <c r="P4072" s="6">
        <f>IF(L4072 = 0, 0, E4072/L4072)</f>
        <v>0</v>
      </c>
      <c r="Q4072" t="str">
        <f>MID(N4072,1,FIND("/",N4072,1)-1)</f>
        <v>music</v>
      </c>
      <c r="R4072" t="str">
        <f>MID(N4072,FIND("/",N4072,1)+1,LEN(N4072))</f>
        <v>world music</v>
      </c>
      <c r="S4072" s="10">
        <f>(((J4072/60)/60)/24)+DATE(1970,1,1)+(-5/24)</f>
        <v>40568.764236111107</v>
      </c>
      <c r="T4072" s="10">
        <f>(((I4072/60)/60)/24)+DATE(1970,1,1)+(-5/24)</f>
        <v>40598.764236111107</v>
      </c>
    </row>
    <row r="4073" spans="1:20" ht="43.2" hidden="1" x14ac:dyDescent="0.3">
      <c r="A4073">
        <v>1116</v>
      </c>
      <c r="B4073" s="3" t="s">
        <v>1116</v>
      </c>
      <c r="C4073" s="3" t="s">
        <v>5225</v>
      </c>
      <c r="D4073">
        <v>500000</v>
      </c>
      <c r="E4073">
        <v>178.52</v>
      </c>
      <c r="F4073" t="s">
        <v>8220</v>
      </c>
      <c r="G4073" t="s">
        <v>8223</v>
      </c>
      <c r="H4073" t="s">
        <v>8245</v>
      </c>
      <c r="I4073">
        <v>1339273208</v>
      </c>
      <c r="J4073">
        <v>1334089208</v>
      </c>
      <c r="K4073" t="b">
        <v>0</v>
      </c>
      <c r="L4073">
        <v>10</v>
      </c>
      <c r="M4073" t="b">
        <v>0</v>
      </c>
      <c r="N4073" t="s">
        <v>8281</v>
      </c>
      <c r="O4073" s="5">
        <f>((E4073/D4073) *100)</f>
        <v>3.5704000000000007E-2</v>
      </c>
      <c r="P4073" s="6">
        <f>IF(L4073 = 0, 0, E4073/L4073)</f>
        <v>17.852</v>
      </c>
      <c r="Q4073" t="str">
        <f>MID(N4073,1,FIND("/",N4073,1)-1)</f>
        <v>games</v>
      </c>
      <c r="R4073" t="str">
        <f>MID(N4073,FIND("/",N4073,1)+1,LEN(N4073))</f>
        <v>video games</v>
      </c>
      <c r="S4073" s="10">
        <f>(((J4073/60)/60)/24)+DATE(1970,1,1)+(-5/24)</f>
        <v>41009.638981481476</v>
      </c>
      <c r="T4073" s="10">
        <f>(((I4073/60)/60)/24)+DATE(1970,1,1)+(-5/24)</f>
        <v>41069.638981481476</v>
      </c>
    </row>
    <row r="4074" spans="1:20" ht="43.2" hidden="1" x14ac:dyDescent="0.3">
      <c r="A4074">
        <v>2140</v>
      </c>
      <c r="B4074" s="3" t="s">
        <v>2140</v>
      </c>
      <c r="C4074" s="3" t="s">
        <v>6249</v>
      </c>
      <c r="D4074">
        <v>500000</v>
      </c>
      <c r="E4074">
        <v>560</v>
      </c>
      <c r="F4074" t="s">
        <v>8220</v>
      </c>
      <c r="G4074" t="s">
        <v>8223</v>
      </c>
      <c r="H4074" t="s">
        <v>8245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8281</v>
      </c>
      <c r="O4074" s="5">
        <f>((E4074/D4074) *100)</f>
        <v>0.11199999999999999</v>
      </c>
      <c r="P4074" s="6">
        <f>IF(L4074 = 0, 0, E4074/L4074)</f>
        <v>50.909090909090907</v>
      </c>
      <c r="Q4074" t="str">
        <f>MID(N4074,1,FIND("/",N4074,1)-1)</f>
        <v>games</v>
      </c>
      <c r="R4074" t="str">
        <f>MID(N4074,FIND("/",N4074,1)+1,LEN(N4074))</f>
        <v>video games</v>
      </c>
      <c r="S4074" s="10">
        <f>(((J4074/60)/60)/24)+DATE(1970,1,1)+(-5/24)</f>
        <v>41255.625277777777</v>
      </c>
      <c r="T4074" s="10">
        <f>(((I4074/60)/60)/24)+DATE(1970,1,1)+(-5/24)</f>
        <v>41285.625277777777</v>
      </c>
    </row>
    <row r="4075" spans="1:20" ht="43.2" hidden="1" x14ac:dyDescent="0.3">
      <c r="A4075">
        <v>1095</v>
      </c>
      <c r="B4075" s="3" t="s">
        <v>1095</v>
      </c>
      <c r="C4075" s="3" t="s">
        <v>5204</v>
      </c>
      <c r="D4075">
        <v>500000</v>
      </c>
      <c r="E4075">
        <v>25174</v>
      </c>
      <c r="F4075" t="s">
        <v>8220</v>
      </c>
      <c r="G4075" t="s">
        <v>8223</v>
      </c>
      <c r="H4075" t="s">
        <v>8245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8281</v>
      </c>
      <c r="O4075" s="5">
        <f>((E4075/D4075) *100)</f>
        <v>5.0347999999999997</v>
      </c>
      <c r="P4075" s="6">
        <f>IF(L4075 = 0, 0, E4075/L4075)</f>
        <v>267.80851063829789</v>
      </c>
      <c r="Q4075" t="str">
        <f>MID(N4075,1,FIND("/",N4075,1)-1)</f>
        <v>games</v>
      </c>
      <c r="R4075" t="str">
        <f>MID(N4075,FIND("/",N4075,1)+1,LEN(N4075))</f>
        <v>video games</v>
      </c>
      <c r="S4075" s="10">
        <f>(((J4075/60)/60)/24)+DATE(1970,1,1)+(-5/24)</f>
        <v>41486.328935185185</v>
      </c>
      <c r="T4075" s="10">
        <f>(((I4075/60)/60)/24)+DATE(1970,1,1)+(-5/24)</f>
        <v>41516.328935185185</v>
      </c>
    </row>
    <row r="4076" spans="1:20" ht="57.6" hidden="1" x14ac:dyDescent="0.3">
      <c r="A4076">
        <v>2948</v>
      </c>
      <c r="B4076" s="3" t="s">
        <v>2947</v>
      </c>
      <c r="C4076" s="3" t="s">
        <v>7057</v>
      </c>
      <c r="D4076">
        <v>500000</v>
      </c>
      <c r="E4076">
        <v>24</v>
      </c>
      <c r="F4076" t="s">
        <v>8220</v>
      </c>
      <c r="G4076" t="s">
        <v>8223</v>
      </c>
      <c r="H4076" t="s">
        <v>8245</v>
      </c>
      <c r="I4076">
        <v>1433259293</v>
      </c>
      <c r="J4076">
        <v>1428075293</v>
      </c>
      <c r="K4076" t="b">
        <v>0</v>
      </c>
      <c r="L4076">
        <v>9</v>
      </c>
      <c r="M4076" t="b">
        <v>0</v>
      </c>
      <c r="N4076" t="s">
        <v>8302</v>
      </c>
      <c r="O4076" s="5">
        <f>((E4076/D4076) *100)</f>
        <v>4.8000000000000004E-3</v>
      </c>
      <c r="P4076" s="6">
        <f>IF(L4076 = 0, 0, E4076/L4076)</f>
        <v>2.6666666666666665</v>
      </c>
      <c r="Q4076" t="str">
        <f>MID(N4076,1,FIND("/",N4076,1)-1)</f>
        <v>theater</v>
      </c>
      <c r="R4076" t="str">
        <f>MID(N4076,FIND("/",N4076,1)+1,LEN(N4076))</f>
        <v>spaces</v>
      </c>
      <c r="S4076" s="10">
        <f>(((J4076/60)/60)/24)+DATE(1970,1,1)+(-5/24)</f>
        <v>42097.440891203696</v>
      </c>
      <c r="T4076" s="10">
        <f>(((I4076/60)/60)/24)+DATE(1970,1,1)+(-5/24)</f>
        <v>42157.440891203696</v>
      </c>
    </row>
    <row r="4077" spans="1:20" ht="57.6" hidden="1" x14ac:dyDescent="0.3">
      <c r="A4077">
        <v>686</v>
      </c>
      <c r="B4077" s="3" t="s">
        <v>686</v>
      </c>
      <c r="C4077" s="3" t="s">
        <v>4795</v>
      </c>
      <c r="D4077">
        <v>500000</v>
      </c>
      <c r="E4077">
        <v>0</v>
      </c>
      <c r="F4077" t="s">
        <v>8220</v>
      </c>
      <c r="G4077" t="s">
        <v>8236</v>
      </c>
      <c r="H4077" t="s">
        <v>8248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8272</v>
      </c>
      <c r="O4077" s="5">
        <f>((E4077/D4077) *100)</f>
        <v>0</v>
      </c>
      <c r="P4077" s="6">
        <f>IF(L4077 = 0, 0, E4077/L4077)</f>
        <v>0</v>
      </c>
      <c r="Q4077" t="str">
        <f>MID(N4077,1,FIND("/",N4077,1)-1)</f>
        <v>technology</v>
      </c>
      <c r="R4077" t="str">
        <f>MID(N4077,FIND("/",N4077,1)+1,LEN(N4077))</f>
        <v>wearables</v>
      </c>
      <c r="S4077" s="10">
        <f>(((J4077/60)/60)/24)+DATE(1970,1,1)+(-5/24)</f>
        <v>42189.464930555558</v>
      </c>
      <c r="T4077" s="10">
        <f>(((I4077/60)/60)/24)+DATE(1970,1,1)+(-5/24)</f>
        <v>42219.464930555558</v>
      </c>
    </row>
    <row r="4078" spans="1:20" ht="43.2" hidden="1" x14ac:dyDescent="0.3">
      <c r="A4078">
        <v>2646</v>
      </c>
      <c r="B4078" s="3" t="s">
        <v>2645</v>
      </c>
      <c r="C4078" s="3" t="s">
        <v>6755</v>
      </c>
      <c r="D4078">
        <v>500000</v>
      </c>
      <c r="E4078">
        <v>42086.42</v>
      </c>
      <c r="F4078" t="s">
        <v>8219</v>
      </c>
      <c r="G4078" t="s">
        <v>8223</v>
      </c>
      <c r="H4078" t="s">
        <v>8245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8300</v>
      </c>
      <c r="O4078" s="5">
        <f>((E4078/D4078) *100)</f>
        <v>8.4172840000000004</v>
      </c>
      <c r="P4078" s="6">
        <f>IF(L4078 = 0, 0, E4078/L4078)</f>
        <v>78.666205607476627</v>
      </c>
      <c r="Q4078" t="str">
        <f>MID(N4078,1,FIND("/",N4078,1)-1)</f>
        <v>technology</v>
      </c>
      <c r="R4078" t="str">
        <f>MID(N4078,FIND("/",N4078,1)+1,LEN(N4078))</f>
        <v>space exploration</v>
      </c>
      <c r="S4078" s="10">
        <f>(((J4078/60)/60)/24)+DATE(1970,1,1)+(-5/24)</f>
        <v>42226.10496527778</v>
      </c>
      <c r="T4078" s="10">
        <f>(((I4078/60)/60)/24)+DATE(1970,1,1)+(-5/24)</f>
        <v>42256.10496527778</v>
      </c>
    </row>
    <row r="4079" spans="1:20" ht="28.8" hidden="1" x14ac:dyDescent="0.3">
      <c r="A4079">
        <v>178</v>
      </c>
      <c r="B4079" s="3" t="s">
        <v>179</v>
      </c>
      <c r="C4079" s="3" t="s">
        <v>4287</v>
      </c>
      <c r="D4079">
        <v>500000</v>
      </c>
      <c r="E4079">
        <v>0</v>
      </c>
      <c r="F4079" t="s">
        <v>8220</v>
      </c>
      <c r="G4079" t="s">
        <v>8226</v>
      </c>
      <c r="H4079" t="s">
        <v>8248</v>
      </c>
      <c r="I4079">
        <v>1448582145</v>
      </c>
      <c r="J4079">
        <v>1445986545</v>
      </c>
      <c r="K4079" t="b">
        <v>0</v>
      </c>
      <c r="L4079">
        <v>0</v>
      </c>
      <c r="M4079" t="b">
        <v>0</v>
      </c>
      <c r="N4079" t="s">
        <v>8267</v>
      </c>
      <c r="O4079" s="5">
        <f>((E4079/D4079) *100)</f>
        <v>0</v>
      </c>
      <c r="P4079" s="6">
        <f>IF(L4079 = 0, 0, E4079/L4079)</f>
        <v>0</v>
      </c>
      <c r="Q4079" t="str">
        <f>MID(N4079,1,FIND("/",N4079,1)-1)</f>
        <v>film &amp; video</v>
      </c>
      <c r="R4079" t="str">
        <f>MID(N4079,FIND("/",N4079,1)+1,LEN(N4079))</f>
        <v>drama</v>
      </c>
      <c r="S4079" s="10">
        <f>(((J4079/60)/60)/24)+DATE(1970,1,1)+(-5/24)</f>
        <v>42304.747048611105</v>
      </c>
      <c r="T4079" s="10">
        <f>(((I4079/60)/60)/24)+DATE(1970,1,1)+(-5/24)</f>
        <v>42334.788715277777</v>
      </c>
    </row>
    <row r="4080" spans="1:20" ht="43.2" hidden="1" x14ac:dyDescent="0.3">
      <c r="A4080">
        <v>159</v>
      </c>
      <c r="B4080" s="3" t="s">
        <v>160</v>
      </c>
      <c r="C4080" s="3" t="s">
        <v>4268</v>
      </c>
      <c r="D4080">
        <v>500000</v>
      </c>
      <c r="E4080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8266</v>
      </c>
      <c r="O4080" s="5">
        <f>((E4080/D4080) *100)</f>
        <v>2E-3</v>
      </c>
      <c r="P4080" s="6">
        <f>IF(L4080 = 0, 0, E4080/L4080)</f>
        <v>10</v>
      </c>
      <c r="Q4080" t="str">
        <f>MID(N4080,1,FIND("/",N4080,1)-1)</f>
        <v>film &amp; video</v>
      </c>
      <c r="R4080" t="str">
        <f>MID(N4080,FIND("/",N4080,1)+1,LEN(N4080))</f>
        <v>science fiction</v>
      </c>
      <c r="S4080" s="10">
        <f>(((J4080/60)/60)/24)+DATE(1970,1,1)+(-5/24)</f>
        <v>42514.226215277777</v>
      </c>
      <c r="T4080" s="10">
        <f>(((I4080/60)/60)/24)+DATE(1970,1,1)+(-5/24)</f>
        <v>42554.226215277777</v>
      </c>
    </row>
    <row r="4081" spans="1:20" ht="28.8" hidden="1" x14ac:dyDescent="0.3">
      <c r="A4081">
        <v>1447</v>
      </c>
      <c r="B4081" s="3" t="s">
        <v>1447</v>
      </c>
      <c r="C4081" s="3" t="s">
        <v>5556</v>
      </c>
      <c r="D4081">
        <v>500000</v>
      </c>
      <c r="E4081">
        <v>75</v>
      </c>
      <c r="F4081" t="s">
        <v>8220</v>
      </c>
      <c r="G4081" t="s">
        <v>8223</v>
      </c>
      <c r="H4081" t="s">
        <v>8245</v>
      </c>
      <c r="I4081">
        <v>1467999134</v>
      </c>
      <c r="J4081">
        <v>1465407134</v>
      </c>
      <c r="K4081" t="b">
        <v>0</v>
      </c>
      <c r="L4081">
        <v>3</v>
      </c>
      <c r="M4081" t="b">
        <v>0</v>
      </c>
      <c r="N4081" t="s">
        <v>8286</v>
      </c>
      <c r="O4081" s="5">
        <f>((E4081/D4081) *100)</f>
        <v>1.4999999999999999E-2</v>
      </c>
      <c r="P4081" s="6">
        <f>IF(L4081 = 0, 0, E4081/L4081)</f>
        <v>25</v>
      </c>
      <c r="Q4081" t="str">
        <f>MID(N4081,1,FIND("/",N4081,1)-1)</f>
        <v>publishing</v>
      </c>
      <c r="R4081" t="str">
        <f>MID(N4081,FIND("/",N4081,1)+1,LEN(N4081))</f>
        <v>translations</v>
      </c>
      <c r="S4081" s="10">
        <f>(((J4081/60)/60)/24)+DATE(1970,1,1)+(-5/24)</f>
        <v>42529.52238425926</v>
      </c>
      <c r="T4081" s="10">
        <f>(((I4081/60)/60)/24)+DATE(1970,1,1)+(-5/24)</f>
        <v>42559.52238425926</v>
      </c>
    </row>
    <row r="4082" spans="1:20" ht="28.8" hidden="1" x14ac:dyDescent="0.3">
      <c r="A4082">
        <v>3118</v>
      </c>
      <c r="B4082" s="3" t="s">
        <v>3117</v>
      </c>
      <c r="C4082" s="3" t="s">
        <v>7227</v>
      </c>
      <c r="D4082">
        <v>500000</v>
      </c>
      <c r="E4082">
        <v>1550</v>
      </c>
      <c r="F4082" t="s">
        <v>8220</v>
      </c>
      <c r="G4082" t="s">
        <v>8234</v>
      </c>
      <c r="H4082" t="s">
        <v>8254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8302</v>
      </c>
      <c r="O4082" s="5">
        <f>((E4082/D4082) *100)</f>
        <v>0.31</v>
      </c>
      <c r="P4082" s="6">
        <f>IF(L4082 = 0, 0, E4082/L4082)</f>
        <v>775</v>
      </c>
      <c r="Q4082" t="str">
        <f>MID(N4082,1,FIND("/",N4082,1)-1)</f>
        <v>theater</v>
      </c>
      <c r="R4082" t="str">
        <f>MID(N4082,FIND("/",N4082,1)+1,LEN(N4082))</f>
        <v>spaces</v>
      </c>
      <c r="S4082" s="10">
        <f>(((J4082/60)/60)/24)+DATE(1970,1,1)+(-5/24)</f>
        <v>42534.441238425927</v>
      </c>
      <c r="T4082" s="10">
        <f>(((I4082/60)/60)/24)+DATE(1970,1,1)+(-5/24)</f>
        <v>42553.441238425927</v>
      </c>
    </row>
    <row r="4083" spans="1:20" ht="57.6" hidden="1" x14ac:dyDescent="0.3">
      <c r="A4083">
        <v>2642</v>
      </c>
      <c r="B4083" s="3" t="s">
        <v>2641</v>
      </c>
      <c r="C4083" s="3" t="s">
        <v>6751</v>
      </c>
      <c r="D4083">
        <v>500000</v>
      </c>
      <c r="E4083">
        <v>0</v>
      </c>
      <c r="F4083" t="s">
        <v>8220</v>
      </c>
      <c r="G4083" t="s">
        <v>8235</v>
      </c>
      <c r="H4083" t="s">
        <v>8248</v>
      </c>
      <c r="I4083">
        <v>1468565820</v>
      </c>
      <c r="J4083">
        <v>1465970108</v>
      </c>
      <c r="K4083" t="b">
        <v>0</v>
      </c>
      <c r="L4083">
        <v>0</v>
      </c>
      <c r="M4083" t="b">
        <v>0</v>
      </c>
      <c r="N4083" t="s">
        <v>8300</v>
      </c>
      <c r="O4083" s="5">
        <f>((E4083/D4083) *100)</f>
        <v>0</v>
      </c>
      <c r="P4083" s="6">
        <f>IF(L4083 = 0, 0, E4083/L4083)</f>
        <v>0</v>
      </c>
      <c r="Q4083" t="str">
        <f>MID(N4083,1,FIND("/",N4083,1)-1)</f>
        <v>technology</v>
      </c>
      <c r="R4083" t="str">
        <f>MID(N4083,FIND("/",N4083,1)+1,LEN(N4083))</f>
        <v>space exploration</v>
      </c>
      <c r="S4083" s="10">
        <f>(((J4083/60)/60)/24)+DATE(1970,1,1)+(-5/24)</f>
        <v>42536.03828703703</v>
      </c>
      <c r="T4083" s="10">
        <f>(((I4083/60)/60)/24)+DATE(1970,1,1)+(-5/24)</f>
        <v>42566.081249999996</v>
      </c>
    </row>
    <row r="4084" spans="1:20" ht="43.2" hidden="1" x14ac:dyDescent="0.3">
      <c r="A4084">
        <v>189</v>
      </c>
      <c r="B4084" s="3" t="s">
        <v>190</v>
      </c>
      <c r="C4084" s="3" t="s">
        <v>4298</v>
      </c>
      <c r="D4084">
        <v>500000</v>
      </c>
      <c r="E4084">
        <v>345</v>
      </c>
      <c r="F4084" t="s">
        <v>8220</v>
      </c>
      <c r="G4084" t="s">
        <v>8223</v>
      </c>
      <c r="H4084" t="s">
        <v>8245</v>
      </c>
      <c r="I4084">
        <v>1472920477</v>
      </c>
      <c r="J4084">
        <v>1467736477</v>
      </c>
      <c r="K4084" t="b">
        <v>0</v>
      </c>
      <c r="L4084">
        <v>5</v>
      </c>
      <c r="M4084" t="b">
        <v>0</v>
      </c>
      <c r="N4084" t="s">
        <v>8267</v>
      </c>
      <c r="O4084" s="5">
        <f>((E4084/D4084) *100)</f>
        <v>6.8999999999999992E-2</v>
      </c>
      <c r="P4084" s="6">
        <f>IF(L4084 = 0, 0, E4084/L4084)</f>
        <v>69</v>
      </c>
      <c r="Q4084" t="str">
        <f>MID(N4084,1,FIND("/",N4084,1)-1)</f>
        <v>film &amp; video</v>
      </c>
      <c r="R4084" t="str">
        <f>MID(N4084,FIND("/",N4084,1)+1,LEN(N4084))</f>
        <v>drama</v>
      </c>
      <c r="S4084" s="10">
        <f>(((J4084/60)/60)/24)+DATE(1970,1,1)+(-5/24)</f>
        <v>42556.482372685183</v>
      </c>
      <c r="T4084" s="10">
        <f>(((I4084/60)/60)/24)+DATE(1970,1,1)+(-5/24)</f>
        <v>42616.482372685183</v>
      </c>
    </row>
    <row r="4085" spans="1:20" ht="43.2" hidden="1" x14ac:dyDescent="0.3">
      <c r="A4085">
        <v>2390</v>
      </c>
      <c r="B4085" s="3" t="s">
        <v>2390</v>
      </c>
      <c r="C4085" s="3" t="s">
        <v>6499</v>
      </c>
      <c r="D4085">
        <v>510000</v>
      </c>
      <c r="E4085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8271</v>
      </c>
      <c r="O4085" s="5">
        <f>((E4085/D4085) *100)</f>
        <v>0</v>
      </c>
      <c r="P4085" s="6">
        <f>IF(L4085 = 0, 0, E4085/L4085)</f>
        <v>0</v>
      </c>
      <c r="Q4085" t="str">
        <f>MID(N4085,1,FIND("/",N4085,1)-1)</f>
        <v>technology</v>
      </c>
      <c r="R4085" t="str">
        <f>MID(N4085,FIND("/",N4085,1)+1,LEN(N4085))</f>
        <v>web</v>
      </c>
      <c r="S4085" s="10">
        <f>(((J4085/60)/60)/24)+DATE(1970,1,1)+(-5/24)</f>
        <v>41968.053981481477</v>
      </c>
      <c r="T4085" s="10">
        <f>(((I4085/60)/60)/24)+DATE(1970,1,1)+(-5/24)</f>
        <v>42008.053981481477</v>
      </c>
    </row>
    <row r="4086" spans="1:20" ht="43.2" hidden="1" x14ac:dyDescent="0.3">
      <c r="A4086">
        <v>486</v>
      </c>
      <c r="B4086" s="3" t="s">
        <v>486</v>
      </c>
      <c r="C4086" s="3" t="s">
        <v>4595</v>
      </c>
      <c r="D4086">
        <v>550000</v>
      </c>
      <c r="E4086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8269</v>
      </c>
      <c r="O4086" s="5">
        <f>((E4086/D4086) *100)</f>
        <v>9.0909090909090905E-3</v>
      </c>
      <c r="P4086" s="6">
        <f>IF(L4086 = 0, 0, E4086/L4086)</f>
        <v>50</v>
      </c>
      <c r="Q4086" t="str">
        <f>MID(N4086,1,FIND("/",N4086,1)-1)</f>
        <v>film &amp; video</v>
      </c>
      <c r="R4086" t="str">
        <f>MID(N4086,FIND("/",N4086,1)+1,LEN(N4086))</f>
        <v>animation</v>
      </c>
      <c r="S4086" s="10">
        <f>(((J4086/60)/60)/24)+DATE(1970,1,1)+(-5/24)</f>
        <v>41761.734247685185</v>
      </c>
      <c r="T4086" s="10">
        <f>(((I4086/60)/60)/24)+DATE(1970,1,1)+(-5/24)</f>
        <v>41791.734247685185</v>
      </c>
    </row>
    <row r="4087" spans="1:20" ht="43.2" hidden="1" x14ac:dyDescent="0.3">
      <c r="A4087">
        <v>3124</v>
      </c>
      <c r="B4087" s="3" t="s">
        <v>3123</v>
      </c>
      <c r="C4087" s="3" t="s">
        <v>7233</v>
      </c>
      <c r="D4087">
        <v>800000</v>
      </c>
      <c r="E408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8302</v>
      </c>
      <c r="O4087" s="5">
        <f>((E4087/D4087) *100)</f>
        <v>3.2499999999999999E-3</v>
      </c>
      <c r="P4087" s="6">
        <f>IF(L4087 = 0, 0, E4087/L4087)</f>
        <v>6.5</v>
      </c>
      <c r="Q4087" t="str">
        <f>MID(N4087,1,FIND("/",N4087,1)-1)</f>
        <v>theater</v>
      </c>
      <c r="R4087" t="str">
        <f>MID(N4087,FIND("/",N4087,1)+1,LEN(N4087))</f>
        <v>spaces</v>
      </c>
      <c r="S4087" s="10">
        <f>(((J4087/60)/60)/24)+DATE(1970,1,1)+(-5/24)</f>
        <v>41977.571770833332</v>
      </c>
      <c r="T4087" s="10">
        <f>(((I4087/60)/60)/24)+DATE(1970,1,1)+(-5/24)</f>
        <v>42037.571770833332</v>
      </c>
    </row>
    <row r="4088" spans="1:20" ht="28.8" hidden="1" x14ac:dyDescent="0.3">
      <c r="A4088">
        <v>2373</v>
      </c>
      <c r="B4088" s="3" t="s">
        <v>2373</v>
      </c>
      <c r="C4088" s="3" t="s">
        <v>6482</v>
      </c>
      <c r="D4088">
        <v>850000</v>
      </c>
      <c r="E408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8271</v>
      </c>
      <c r="O4088" s="5">
        <f>((E4088/D4088) *100)</f>
        <v>5.8823529411764705E-3</v>
      </c>
      <c r="P4088" s="6">
        <f>IF(L4088 = 0, 0, E4088/L4088)</f>
        <v>50</v>
      </c>
      <c r="Q4088" t="str">
        <f>MID(N4088,1,FIND("/",N4088,1)-1)</f>
        <v>technology</v>
      </c>
      <c r="R4088" t="str">
        <f>MID(N4088,FIND("/",N4088,1)+1,LEN(N4088))</f>
        <v>web</v>
      </c>
      <c r="S4088" s="10">
        <f>(((J4088/60)/60)/24)+DATE(1970,1,1)+(-5/24)</f>
        <v>42215.453981481485</v>
      </c>
      <c r="T4088" s="10">
        <f>(((I4088/60)/60)/24)+DATE(1970,1,1)+(-5/24)</f>
        <v>42245.453981481485</v>
      </c>
    </row>
    <row r="4089" spans="1:20" ht="43.2" hidden="1" x14ac:dyDescent="0.3">
      <c r="A4089">
        <v>1000</v>
      </c>
      <c r="B4089" s="3" t="s">
        <v>1000</v>
      </c>
      <c r="C4089" s="3" t="s">
        <v>5109</v>
      </c>
      <c r="D4089">
        <v>894700</v>
      </c>
      <c r="E4089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8272</v>
      </c>
      <c r="O4089" s="5">
        <f>((E4089/D4089) *100)</f>
        <v>2.2157147647256061</v>
      </c>
      <c r="P4089" s="6">
        <f>IF(L4089 = 0, 0, E4089/L4089)</f>
        <v>3304</v>
      </c>
      <c r="Q4089" t="str">
        <f>MID(N4089,1,FIND("/",N4089,1)-1)</f>
        <v>technology</v>
      </c>
      <c r="R4089" t="str">
        <f>MID(N4089,FIND("/",N4089,1)+1,LEN(N4089))</f>
        <v>wearables</v>
      </c>
      <c r="S4089" s="10">
        <f>(((J4089/60)/60)/24)+DATE(1970,1,1)+(-5/24)</f>
        <v>42748.851388888892</v>
      </c>
      <c r="T4089" s="10">
        <f>(((I4089/60)/60)/24)+DATE(1970,1,1)+(-5/24)</f>
        <v>42808.80972222222</v>
      </c>
    </row>
    <row r="4090" spans="1:20" ht="57.6" hidden="1" x14ac:dyDescent="0.3">
      <c r="A4090">
        <v>1105</v>
      </c>
      <c r="B4090" s="3" t="s">
        <v>1105</v>
      </c>
      <c r="C4090" s="3" t="s">
        <v>5214</v>
      </c>
      <c r="D4090">
        <v>900000</v>
      </c>
      <c r="E4090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8281</v>
      </c>
      <c r="O4090" s="5">
        <f>((E4090/D4090) *100)</f>
        <v>0.159</v>
      </c>
      <c r="P4090" s="6">
        <f>IF(L4090 = 0, 0, E4090/L4090)</f>
        <v>71.55</v>
      </c>
      <c r="Q4090" t="str">
        <f>MID(N4090,1,FIND("/",N4090,1)-1)</f>
        <v>games</v>
      </c>
      <c r="R4090" t="str">
        <f>MID(N4090,FIND("/",N4090,1)+1,LEN(N4090))</f>
        <v>video games</v>
      </c>
      <c r="S4090" s="10">
        <f>(((J4090/60)/60)/24)+DATE(1970,1,1)+(-5/24)</f>
        <v>41691.927395833329</v>
      </c>
      <c r="T4090" s="10">
        <f>(((I4090/60)/60)/24)+DATE(1970,1,1)+(-5/24)</f>
        <v>41721.885729166665</v>
      </c>
    </row>
    <row r="4091" spans="1:20" hidden="1" x14ac:dyDescent="0.3">
      <c r="A4091">
        <v>3061</v>
      </c>
      <c r="B4091" s="3" t="s">
        <v>3060</v>
      </c>
      <c r="C4091" s="3" t="s">
        <v>7170</v>
      </c>
      <c r="D4091">
        <v>1000000</v>
      </c>
      <c r="E4091">
        <v>0</v>
      </c>
      <c r="F4091" t="s">
        <v>8220</v>
      </c>
      <c r="G4091" t="s">
        <v>8223</v>
      </c>
      <c r="H4091" t="s">
        <v>8245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8302</v>
      </c>
      <c r="O4091" s="5">
        <f>((E4091/D4091) *100)</f>
        <v>0</v>
      </c>
      <c r="P4091" s="6">
        <f>IF(L4091 = 0, 0, E4091/L4091)</f>
        <v>0</v>
      </c>
      <c r="Q4091" t="str">
        <f>MID(N4091,1,FIND("/",N4091,1)-1)</f>
        <v>theater</v>
      </c>
      <c r="R4091" t="str">
        <f>MID(N4091,FIND("/",N4091,1)+1,LEN(N4091))</f>
        <v>spaces</v>
      </c>
      <c r="S4091" s="10">
        <f>(((J4091/60)/60)/24)+DATE(1970,1,1)+(-5/24)</f>
        <v>41834.575787037036</v>
      </c>
      <c r="T4091" s="10">
        <f>(((I4091/60)/60)/24)+DATE(1970,1,1)+(-5/24)</f>
        <v>41864.575787037036</v>
      </c>
    </row>
    <row r="4092" spans="1:20" ht="28.8" hidden="1" x14ac:dyDescent="0.3">
      <c r="A4092">
        <v>639</v>
      </c>
      <c r="B4092" s="3" t="s">
        <v>639</v>
      </c>
      <c r="C4092" s="3" t="s">
        <v>4748</v>
      </c>
      <c r="D4092">
        <v>1000000</v>
      </c>
      <c r="E4092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8271</v>
      </c>
      <c r="O4092" s="5">
        <f>((E4092/D4092) *100)</f>
        <v>9.9999999999999991E-5</v>
      </c>
      <c r="P4092" s="6">
        <f>IF(L4092 = 0, 0, E4092/L4092)</f>
        <v>1</v>
      </c>
      <c r="Q4092" t="str">
        <f>MID(N4092,1,FIND("/",N4092,1)-1)</f>
        <v>technology</v>
      </c>
      <c r="R4092" t="str">
        <f>MID(N4092,FIND("/",N4092,1)+1,LEN(N4092))</f>
        <v>web</v>
      </c>
      <c r="S4092" s="10">
        <f>(((J4092/60)/60)/24)+DATE(1970,1,1)+(-5/24)</f>
        <v>41865.374942129631</v>
      </c>
      <c r="T4092" s="10">
        <f>(((I4092/60)/60)/24)+DATE(1970,1,1)+(-5/24)</f>
        <v>41925.374942129631</v>
      </c>
    </row>
    <row r="4093" spans="1:20" ht="57.6" hidden="1" x14ac:dyDescent="0.3">
      <c r="A4093">
        <v>192</v>
      </c>
      <c r="B4093" s="3" t="s">
        <v>193</v>
      </c>
      <c r="C4093" s="3" t="s">
        <v>4301</v>
      </c>
      <c r="D4093">
        <v>1000000</v>
      </c>
      <c r="E4093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8267</v>
      </c>
      <c r="O4093" s="5">
        <f>((E4093/D4093) *100)</f>
        <v>1.6999999999999999E-3</v>
      </c>
      <c r="P4093" s="6">
        <f>IF(L4093 = 0, 0, E4093/L4093)</f>
        <v>5.666666666666667</v>
      </c>
      <c r="Q4093" t="str">
        <f>MID(N4093,1,FIND("/",N4093,1)-1)</f>
        <v>film &amp; video</v>
      </c>
      <c r="R4093" t="str">
        <f>MID(N4093,FIND("/",N4093,1)+1,LEN(N4093))</f>
        <v>drama</v>
      </c>
      <c r="S4093" s="10">
        <f>(((J4093/60)/60)/24)+DATE(1970,1,1)+(-5/24)</f>
        <v>41899.583703703705</v>
      </c>
      <c r="T4093" s="10">
        <f>(((I4093/60)/60)/24)+DATE(1970,1,1)+(-5/24)</f>
        <v>41929.583703703705</v>
      </c>
    </row>
    <row r="4094" spans="1:20" ht="43.2" hidden="1" x14ac:dyDescent="0.3">
      <c r="A4094">
        <v>3081</v>
      </c>
      <c r="B4094" s="3" t="s">
        <v>3080</v>
      </c>
      <c r="C4094" s="3" t="s">
        <v>7190</v>
      </c>
      <c r="D4094">
        <v>1000000</v>
      </c>
      <c r="E4094">
        <v>2103</v>
      </c>
      <c r="F4094" t="s">
        <v>8220</v>
      </c>
      <c r="G4094" t="s">
        <v>8223</v>
      </c>
      <c r="H4094" t="s">
        <v>8245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8302</v>
      </c>
      <c r="O4094" s="5">
        <f>((E4094/D4094) *100)</f>
        <v>0.21029999999999999</v>
      </c>
      <c r="P4094" s="6">
        <f>IF(L4094 = 0, 0, E4094/L4094)</f>
        <v>420.6</v>
      </c>
      <c r="Q4094" t="str">
        <f>MID(N4094,1,FIND("/",N4094,1)-1)</f>
        <v>theater</v>
      </c>
      <c r="R4094" t="str">
        <f>MID(N4094,FIND("/",N4094,1)+1,LEN(N4094))</f>
        <v>spaces</v>
      </c>
      <c r="S4094" s="10">
        <f>(((J4094/60)/60)/24)+DATE(1970,1,1)+(-5/24)</f>
        <v>42236.973275462959</v>
      </c>
      <c r="T4094" s="10">
        <f>(((I4094/60)/60)/24)+DATE(1970,1,1)+(-5/24)</f>
        <v>42266.973275462959</v>
      </c>
    </row>
    <row r="4095" spans="1:20" ht="57.6" hidden="1" x14ac:dyDescent="0.3">
      <c r="A4095">
        <v>3629</v>
      </c>
      <c r="B4095" s="3" t="s">
        <v>3626</v>
      </c>
      <c r="C4095" s="3" t="s">
        <v>7738</v>
      </c>
      <c r="D4095">
        <v>1000000</v>
      </c>
      <c r="E4095">
        <v>2</v>
      </c>
      <c r="F4095" t="s">
        <v>8220</v>
      </c>
      <c r="G4095" t="s">
        <v>8223</v>
      </c>
      <c r="H4095" t="s">
        <v>8245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8304</v>
      </c>
      <c r="O4095" s="5">
        <f>((E4095/D4095) *100)</f>
        <v>1.9999999999999998E-4</v>
      </c>
      <c r="P4095" s="6">
        <f>IF(L4095 = 0, 0, E4095/L4095)</f>
        <v>1</v>
      </c>
      <c r="Q4095" t="str">
        <f>MID(N4095,1,FIND("/",N4095,1)-1)</f>
        <v>theater</v>
      </c>
      <c r="R4095" t="str">
        <f>MID(N4095,FIND("/",N4095,1)+1,LEN(N4095))</f>
        <v>musical</v>
      </c>
      <c r="S4095" s="10">
        <f>(((J4095/60)/60)/24)+DATE(1970,1,1)+(-5/24)</f>
        <v>42436.886157407404</v>
      </c>
      <c r="T4095" s="10">
        <f>(((I4095/60)/60)/24)+DATE(1970,1,1)+(-5/24)</f>
        <v>42495.499999999993</v>
      </c>
    </row>
    <row r="4096" spans="1:20" ht="43.2" hidden="1" x14ac:dyDescent="0.3">
      <c r="A4096">
        <v>2643</v>
      </c>
      <c r="B4096" s="3" t="s">
        <v>2642</v>
      </c>
      <c r="C4096" s="3" t="s">
        <v>6752</v>
      </c>
      <c r="D4096">
        <v>1000000</v>
      </c>
      <c r="E4096">
        <v>335597.31</v>
      </c>
      <c r="F4096" t="s">
        <v>8219</v>
      </c>
      <c r="G4096" t="s">
        <v>8223</v>
      </c>
      <c r="H4096" t="s">
        <v>8245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8300</v>
      </c>
      <c r="O4096" s="5">
        <f>((E4096/D4096) *100)</f>
        <v>33.559730999999999</v>
      </c>
      <c r="P4096" s="6">
        <f>IF(L4096 = 0, 0, E4096/L4096)</f>
        <v>223.58248500999335</v>
      </c>
      <c r="Q4096" t="str">
        <f>MID(N4096,1,FIND("/",N4096,1)-1)</f>
        <v>technology</v>
      </c>
      <c r="R4096" t="str">
        <f>MID(N4096,FIND("/",N4096,1)+1,LEN(N4096))</f>
        <v>space exploration</v>
      </c>
      <c r="S4096" s="10">
        <f>(((J4096/60)/60)/24)+DATE(1970,1,1)+(-5/24)</f>
        <v>42689.374016203699</v>
      </c>
      <c r="T4096" s="10">
        <f>(((I4096/60)/60)/24)+DATE(1970,1,1)+(-5/24)</f>
        <v>42725.124305555553</v>
      </c>
    </row>
    <row r="4097" spans="1:20" ht="43.2" hidden="1" x14ac:dyDescent="0.3">
      <c r="A4097">
        <v>3120</v>
      </c>
      <c r="B4097" s="3" t="s">
        <v>3119</v>
      </c>
      <c r="C4097" s="3" t="s">
        <v>7229</v>
      </c>
      <c r="D4097">
        <v>1300000</v>
      </c>
      <c r="E409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8302</v>
      </c>
      <c r="O4097" s="5">
        <f>((E4097/D4097) *100)</f>
        <v>9.8461538461538465E-3</v>
      </c>
      <c r="P4097" s="6">
        <f>IF(L4097 = 0, 0, E4097/L4097)</f>
        <v>12.8</v>
      </c>
      <c r="Q4097" t="str">
        <f>MID(N4097,1,FIND("/",N4097,1)-1)</f>
        <v>theater</v>
      </c>
      <c r="R4097" t="str">
        <f>MID(N4097,FIND("/",N4097,1)+1,LEN(N4097))</f>
        <v>spaces</v>
      </c>
      <c r="S4097" s="10">
        <f>(((J4097/60)/60)/24)+DATE(1970,1,1)+(-5/24)</f>
        <v>42435.733749999999</v>
      </c>
      <c r="T4097" s="10">
        <f>(((I4097/60)/60)/24)+DATE(1970,1,1)+(-5/24)</f>
        <v>42495.692083333335</v>
      </c>
    </row>
    <row r="4098" spans="1:20" ht="43.2" hidden="1" x14ac:dyDescent="0.3">
      <c r="A4098">
        <v>3079</v>
      </c>
      <c r="B4098" s="3" t="s">
        <v>3078</v>
      </c>
      <c r="C4098" s="3" t="s">
        <v>7188</v>
      </c>
      <c r="D4098">
        <v>1333666</v>
      </c>
      <c r="E409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8302</v>
      </c>
      <c r="O4098" s="5">
        <f>((E4098/D4098) *100)</f>
        <v>0.8417399858735245</v>
      </c>
      <c r="P4098" s="6">
        <f>IF(L4098 = 0, 0, E4098/L4098)</f>
        <v>415.77777777777777</v>
      </c>
      <c r="Q4098" t="str">
        <f>MID(N4098,1,FIND("/",N4098,1)-1)</f>
        <v>theater</v>
      </c>
      <c r="R4098" t="str">
        <f>MID(N4098,FIND("/",N4098,1)+1,LEN(N4098))</f>
        <v>spaces</v>
      </c>
      <c r="S4098" s="10">
        <f>(((J4098/60)/60)/24)+DATE(1970,1,1)+(-5/24)</f>
        <v>42055.50503472222</v>
      </c>
      <c r="T4098" s="10">
        <f>(((I4098/60)/60)/24)+DATE(1970,1,1)+(-5/24)</f>
        <v>42085.463368055549</v>
      </c>
    </row>
    <row r="4099" spans="1:20" ht="57.6" hidden="1" x14ac:dyDescent="0.3">
      <c r="A4099">
        <v>155</v>
      </c>
      <c r="B4099" s="3" t="s">
        <v>156</v>
      </c>
      <c r="C4099" s="3" t="s">
        <v>4264</v>
      </c>
      <c r="D4099">
        <v>1350000</v>
      </c>
      <c r="E4099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8266</v>
      </c>
      <c r="O4099" s="5">
        <f>((E4099/D4099) *100)</f>
        <v>6.0000000000000001E-3</v>
      </c>
      <c r="P4099" s="6">
        <f>IF(L4099 = 0, 0, E4099/L4099)</f>
        <v>20.25</v>
      </c>
      <c r="Q4099" t="str">
        <f>MID(N4099,1,FIND("/",N4099,1)-1)</f>
        <v>film &amp; video</v>
      </c>
      <c r="R4099" t="str">
        <f>MID(N4099,FIND("/",N4099,1)+1,LEN(N4099))</f>
        <v>science fiction</v>
      </c>
      <c r="S4099" s="10">
        <f>(((J4099/60)/60)/24)+DATE(1970,1,1)+(-5/24)</f>
        <v>42168.351099537038</v>
      </c>
      <c r="T4099" s="10">
        <f>(((I4099/60)/60)/24)+DATE(1970,1,1)+(-5/24)</f>
        <v>42208.351099537038</v>
      </c>
    </row>
    <row r="4100" spans="1:20" ht="43.2" hidden="1" x14ac:dyDescent="0.3">
      <c r="A4100">
        <v>231</v>
      </c>
      <c r="B4100" s="3" t="s">
        <v>232</v>
      </c>
      <c r="C4100" s="3" t="s">
        <v>4340</v>
      </c>
      <c r="D4100">
        <v>1500000</v>
      </c>
      <c r="E4100">
        <v>0</v>
      </c>
      <c r="F4100" t="s">
        <v>8220</v>
      </c>
      <c r="G4100" t="s">
        <v>8223</v>
      </c>
      <c r="H4100" t="s">
        <v>8245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8267</v>
      </c>
      <c r="O4100" s="5">
        <f>((E4100/D4100) *100)</f>
        <v>0</v>
      </c>
      <c r="P4100" s="6">
        <f>IF(L4100 = 0, 0, E4100/L4100)</f>
        <v>0</v>
      </c>
      <c r="Q4100" t="str">
        <f>MID(N4100,1,FIND("/",N4100,1)-1)</f>
        <v>film &amp; video</v>
      </c>
      <c r="R4100" t="str">
        <f>MID(N4100,FIND("/",N4100,1)+1,LEN(N4100))</f>
        <v>drama</v>
      </c>
      <c r="S4100" s="10">
        <f>(((J4100/60)/60)/24)+DATE(1970,1,1)+(-5/24)</f>
        <v>42341.750590277778</v>
      </c>
      <c r="T4100" s="10">
        <f>(((I4100/60)/60)/24)+DATE(1970,1,1)+(-5/24)</f>
        <v>42371.750590277778</v>
      </c>
    </row>
    <row r="4101" spans="1:20" hidden="1" x14ac:dyDescent="0.3">
      <c r="A4101">
        <v>3125</v>
      </c>
      <c r="B4101" s="3" t="s">
        <v>3124</v>
      </c>
      <c r="C4101" s="3" t="s">
        <v>7234</v>
      </c>
      <c r="D4101">
        <v>1500000</v>
      </c>
      <c r="E4101">
        <v>0</v>
      </c>
      <c r="F4101" t="s">
        <v>8219</v>
      </c>
      <c r="G4101" t="s">
        <v>8223</v>
      </c>
      <c r="H4101" t="s">
        <v>8245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8302</v>
      </c>
      <c r="O4101" s="5">
        <f>((E4101/D4101) *100)</f>
        <v>0</v>
      </c>
      <c r="P4101" s="6">
        <f>IF(L4101 = 0, 0, E4101/L4101)</f>
        <v>0</v>
      </c>
      <c r="Q4101" t="str">
        <f>MID(N4101,1,FIND("/",N4101,1)-1)</f>
        <v>theater</v>
      </c>
      <c r="R4101" t="str">
        <f>MID(N4101,FIND("/",N4101,1)+1,LEN(N4101))</f>
        <v>spaces</v>
      </c>
      <c r="S4101" s="10">
        <f>(((J4101/60)/60)/24)+DATE(1970,1,1)+(-5/24)</f>
        <v>42345.998518518514</v>
      </c>
      <c r="T4101" s="10">
        <f>(((I4101/60)/60)/24)+DATE(1970,1,1)+(-5/24)</f>
        <v>42375.998518518514</v>
      </c>
    </row>
    <row r="4102" spans="1:20" ht="43.2" hidden="1" x14ac:dyDescent="0.3">
      <c r="A4102">
        <v>223</v>
      </c>
      <c r="B4102" s="3" t="s">
        <v>224</v>
      </c>
      <c r="C4102" s="3" t="s">
        <v>4332</v>
      </c>
      <c r="D4102">
        <v>1500000</v>
      </c>
      <c r="E4102">
        <v>0</v>
      </c>
      <c r="F4102" t="s">
        <v>8220</v>
      </c>
      <c r="G4102" t="s">
        <v>8223</v>
      </c>
      <c r="H4102" t="s">
        <v>8245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8267</v>
      </c>
      <c r="O4102" s="5">
        <f>((E4102/D4102) *100)</f>
        <v>0</v>
      </c>
      <c r="P4102" s="6">
        <f>IF(L4102 = 0, 0, E4102/L4102)</f>
        <v>0</v>
      </c>
      <c r="Q4102" t="str">
        <f>MID(N4102,1,FIND("/",N4102,1)-1)</f>
        <v>film &amp; video</v>
      </c>
      <c r="R4102" t="str">
        <f>MID(N4102,FIND("/",N4102,1)+1,LEN(N4102))</f>
        <v>drama</v>
      </c>
      <c r="S4102" s="10">
        <f>(((J4102/60)/60)/24)+DATE(1970,1,1)+(-5/24)</f>
        <v>42481.839699074073</v>
      </c>
      <c r="T4102" s="10">
        <f>(((I4102/60)/60)/24)+DATE(1970,1,1)+(-5/24)</f>
        <v>42511.836805555555</v>
      </c>
    </row>
    <row r="4103" spans="1:20" ht="43.2" hidden="1" x14ac:dyDescent="0.3">
      <c r="A4103">
        <v>3080</v>
      </c>
      <c r="B4103" s="3" t="s">
        <v>3079</v>
      </c>
      <c r="C4103" s="3" t="s">
        <v>7189</v>
      </c>
      <c r="D4103">
        <v>2000000</v>
      </c>
      <c r="E4103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8302</v>
      </c>
      <c r="O4103" s="5">
        <f>((E4103/D4103) *100)</f>
        <v>1.8799999999999997E-2</v>
      </c>
      <c r="P4103" s="6">
        <f>IF(L4103 = 0, 0, E4103/L4103)</f>
        <v>53.714285714285715</v>
      </c>
      <c r="Q4103" t="str">
        <f>MID(N4103,1,FIND("/",N4103,1)-1)</f>
        <v>theater</v>
      </c>
      <c r="R4103" t="str">
        <f>MID(N4103,FIND("/",N4103,1)+1,LEN(N4103))</f>
        <v>spaces</v>
      </c>
      <c r="S4103" s="10">
        <f>(((J4103/60)/60)/24)+DATE(1970,1,1)+(-5/24)</f>
        <v>41939.8199537037</v>
      </c>
      <c r="T4103" s="10">
        <f>(((I4103/60)/60)/24)+DATE(1970,1,1)+(-5/24)</f>
        <v>41999.861620370364</v>
      </c>
    </row>
    <row r="4104" spans="1:20" ht="43.2" hidden="1" x14ac:dyDescent="0.3">
      <c r="A4104">
        <v>195</v>
      </c>
      <c r="B4104" s="3" t="s">
        <v>196</v>
      </c>
      <c r="C4104" s="3" t="s">
        <v>4304</v>
      </c>
      <c r="D4104">
        <v>2000000</v>
      </c>
      <c r="E4104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8267</v>
      </c>
      <c r="O4104" s="5">
        <f>((E4104/D4104) *100)</f>
        <v>0</v>
      </c>
      <c r="P4104" s="6">
        <f>IF(L4104 = 0, 0, E4104/L4104)</f>
        <v>0</v>
      </c>
      <c r="Q4104" t="str">
        <f>MID(N4104,1,FIND("/",N4104,1)-1)</f>
        <v>film &amp; video</v>
      </c>
      <c r="R4104" t="str">
        <f>MID(N4104,FIND("/",N4104,1)+1,LEN(N4104))</f>
        <v>drama</v>
      </c>
      <c r="S4104" s="10">
        <f>(((J4104/60)/60)/24)+DATE(1970,1,1)+(-5/24)</f>
        <v>42135.462175925924</v>
      </c>
      <c r="T4104" s="10">
        <f>(((I4104/60)/60)/24)+DATE(1970,1,1)+(-5/24)</f>
        <v>42195.462175925924</v>
      </c>
    </row>
    <row r="4105" spans="1:20" ht="57.6" hidden="1" x14ac:dyDescent="0.3">
      <c r="A4105">
        <v>163</v>
      </c>
      <c r="B4105" s="3" t="s">
        <v>164</v>
      </c>
      <c r="C4105" s="3" t="s">
        <v>4272</v>
      </c>
      <c r="D4105">
        <v>2000000</v>
      </c>
      <c r="E4105">
        <v>0</v>
      </c>
      <c r="F4105" t="s">
        <v>8220</v>
      </c>
      <c r="G4105" t="s">
        <v>8223</v>
      </c>
      <c r="H4105" t="s">
        <v>8245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8267</v>
      </c>
      <c r="O4105" s="5">
        <f>((E4105/D4105) *100)</f>
        <v>0</v>
      </c>
      <c r="P4105" s="6">
        <f>IF(L4105 = 0, 0, E4105/L4105)</f>
        <v>0</v>
      </c>
      <c r="Q4105" t="str">
        <f>MID(N4105,1,FIND("/",N4105,1)-1)</f>
        <v>film &amp; video</v>
      </c>
      <c r="R4105" t="str">
        <f>MID(N4105,FIND("/",N4105,1)+1,LEN(N4105))</f>
        <v>drama</v>
      </c>
      <c r="S4105" s="10">
        <f>(((J4105/60)/60)/24)+DATE(1970,1,1)+(-5/24)</f>
        <v>42243.752939814811</v>
      </c>
      <c r="T4105" s="10">
        <f>(((I4105/60)/60)/24)+DATE(1970,1,1)+(-5/24)</f>
        <v>42277.791666666664</v>
      </c>
    </row>
    <row r="4106" spans="1:20" ht="28.8" hidden="1" x14ac:dyDescent="0.3">
      <c r="A4106">
        <v>619</v>
      </c>
      <c r="B4106" s="3" t="s">
        <v>619</v>
      </c>
      <c r="C4106" s="3" t="s">
        <v>4728</v>
      </c>
      <c r="D4106">
        <v>2500000</v>
      </c>
      <c r="E4106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8271</v>
      </c>
      <c r="O4106" s="5">
        <f>((E4106/D4106) *100)</f>
        <v>3.9999999999999996E-5</v>
      </c>
      <c r="P4106" s="6">
        <f>IF(L4106 = 0, 0, E4106/L4106)</f>
        <v>1</v>
      </c>
      <c r="Q4106" t="str">
        <f>MID(N4106,1,FIND("/",N4106,1)-1)</f>
        <v>technology</v>
      </c>
      <c r="R4106" t="str">
        <f>MID(N4106,FIND("/",N4106,1)+1,LEN(N4106))</f>
        <v>web</v>
      </c>
      <c r="S4106" s="10">
        <f>(((J4106/60)/60)/24)+DATE(1970,1,1)+(-5/24)</f>
        <v>41908.442013888889</v>
      </c>
      <c r="T4106" s="10">
        <f>(((I4106/60)/60)/24)+DATE(1970,1,1)+(-5/24)</f>
        <v>41968.483680555553</v>
      </c>
    </row>
    <row r="4107" spans="1:20" ht="43.2" hidden="1" x14ac:dyDescent="0.3">
      <c r="A4107">
        <v>3073</v>
      </c>
      <c r="B4107" s="3" t="s">
        <v>3072</v>
      </c>
      <c r="C4107" s="3" t="s">
        <v>7182</v>
      </c>
      <c r="D4107">
        <v>2800000</v>
      </c>
      <c r="E410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8302</v>
      </c>
      <c r="O4107" s="5">
        <f>((E4107/D4107) *100)</f>
        <v>2.3035714285714284E-2</v>
      </c>
      <c r="P4107" s="6">
        <f>IF(L4107 = 0, 0, E4107/L4107)</f>
        <v>92.142857142857139</v>
      </c>
      <c r="Q4107" t="str">
        <f>MID(N4107,1,FIND("/",N4107,1)-1)</f>
        <v>theater</v>
      </c>
      <c r="R4107" t="str">
        <f>MID(N4107,FIND("/",N4107,1)+1,LEN(N4107))</f>
        <v>spaces</v>
      </c>
      <c r="S4107" s="10">
        <f>(((J4107/60)/60)/24)+DATE(1970,1,1)+(-5/24)</f>
        <v>42111.475694444445</v>
      </c>
      <c r="T4107" s="10">
        <f>(((I4107/60)/60)/24)+DATE(1970,1,1)+(-5/24)</f>
        <v>42169.59652777778</v>
      </c>
    </row>
    <row r="4108" spans="1:20" ht="43.2" hidden="1" x14ac:dyDescent="0.3">
      <c r="A4108">
        <v>3196</v>
      </c>
      <c r="B4108" s="3" t="s">
        <v>3195</v>
      </c>
      <c r="C4108" s="3" t="s">
        <v>7305</v>
      </c>
      <c r="D4108">
        <v>3000000</v>
      </c>
      <c r="E410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8304</v>
      </c>
      <c r="O4108" s="5">
        <f>((E4108/D4108) *100)</f>
        <v>0.06</v>
      </c>
      <c r="P4108" s="6">
        <f>IF(L4108 = 0, 0, E4108/L4108)</f>
        <v>300</v>
      </c>
      <c r="Q4108" t="str">
        <f>MID(N4108,1,FIND("/",N4108,1)-1)</f>
        <v>theater</v>
      </c>
      <c r="R4108" t="str">
        <f>MID(N4108,FIND("/",N4108,1)+1,LEN(N4108))</f>
        <v>musical</v>
      </c>
      <c r="S4108" s="10">
        <f>(((J4108/60)/60)/24)+DATE(1970,1,1)+(-5/24)</f>
        <v>42157.389756944445</v>
      </c>
      <c r="T4108" s="10">
        <f>(((I4108/60)/60)/24)+DATE(1970,1,1)+(-5/24)</f>
        <v>42217.374999999993</v>
      </c>
    </row>
    <row r="4109" spans="1:20" ht="43.2" hidden="1" x14ac:dyDescent="0.3">
      <c r="A4109">
        <v>2950</v>
      </c>
      <c r="B4109" s="3" t="s">
        <v>2949</v>
      </c>
      <c r="C4109" s="3" t="s">
        <v>7059</v>
      </c>
      <c r="D4109">
        <v>5000000</v>
      </c>
      <c r="E4109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8302</v>
      </c>
      <c r="O4109" s="5">
        <f>((E4109/D4109) *100)</f>
        <v>0</v>
      </c>
      <c r="P4109" s="6">
        <f>IF(L4109 = 0, 0, E4109/L4109)</f>
        <v>0</v>
      </c>
      <c r="Q4109" t="str">
        <f>MID(N4109,1,FIND("/",N4109,1)-1)</f>
        <v>theater</v>
      </c>
      <c r="R4109" t="str">
        <f>MID(N4109,FIND("/",N4109,1)+1,LEN(N4109))</f>
        <v>spaces</v>
      </c>
      <c r="S4109" s="10">
        <f>(((J4109/60)/60)/24)+DATE(1970,1,1)+(-5/24)</f>
        <v>42362.156851851854</v>
      </c>
      <c r="T4109" s="10">
        <f>(((I4109/60)/60)/24)+DATE(1970,1,1)+(-5/24)</f>
        <v>42392.156851851854</v>
      </c>
    </row>
    <row r="4110" spans="1:20" ht="43.2" hidden="1" x14ac:dyDescent="0.3">
      <c r="A4110">
        <v>224</v>
      </c>
      <c r="B4110" s="3" t="s">
        <v>225</v>
      </c>
      <c r="C4110" s="3" t="s">
        <v>4333</v>
      </c>
      <c r="D4110">
        <v>6000000</v>
      </c>
      <c r="E4110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8267</v>
      </c>
      <c r="O4110" s="5">
        <f>((E4110/D4110) *100)</f>
        <v>0</v>
      </c>
      <c r="P4110" s="6">
        <f>IF(L4110 = 0, 0, E4110/L4110)</f>
        <v>0</v>
      </c>
      <c r="Q4110" t="str">
        <f>MID(N4110,1,FIND("/",N4110,1)-1)</f>
        <v>film &amp; video</v>
      </c>
      <c r="R4110" t="str">
        <f>MID(N4110,FIND("/",N4110,1)+1,LEN(N4110))</f>
        <v>drama</v>
      </c>
      <c r="S4110" s="10">
        <f>(((J4110/60)/60)/24)+DATE(1970,1,1)+(-5/24)</f>
        <v>42135.026921296296</v>
      </c>
      <c r="T4110" s="10">
        <f>(((I4110/60)/60)/24)+DATE(1970,1,1)+(-5/24)</f>
        <v>42195.026921296296</v>
      </c>
    </row>
    <row r="4111" spans="1:20" ht="43.2" hidden="1" x14ac:dyDescent="0.3">
      <c r="A4111">
        <v>2678</v>
      </c>
      <c r="B4111" s="3" t="s">
        <v>2677</v>
      </c>
      <c r="C4111" s="3" t="s">
        <v>6787</v>
      </c>
      <c r="D4111">
        <v>8000000</v>
      </c>
      <c r="E4111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8301</v>
      </c>
      <c r="O4111" s="5">
        <f>((E4111/D4111) *100)</f>
        <v>1.375E-2</v>
      </c>
      <c r="P4111" s="6">
        <f>IF(L4111 = 0, 0, E4111/L4111)</f>
        <v>550</v>
      </c>
      <c r="Q4111" t="str">
        <f>MID(N4111,1,FIND("/",N4111,1)-1)</f>
        <v>technology</v>
      </c>
      <c r="R4111" t="str">
        <f>MID(N4111,FIND("/",N4111,1)+1,LEN(N4111))</f>
        <v>makerspaces</v>
      </c>
      <c r="S4111" s="10">
        <f>(((J4111/60)/60)/24)+DATE(1970,1,1)+(-5/24)</f>
        <v>42241.589872685181</v>
      </c>
      <c r="T4111" s="10">
        <f>(((I4111/60)/60)/24)+DATE(1970,1,1)+(-5/24)</f>
        <v>42271.589872685181</v>
      </c>
    </row>
    <row r="4112" spans="1:20" ht="43.2" hidden="1" x14ac:dyDescent="0.3">
      <c r="A4112">
        <v>492</v>
      </c>
      <c r="B4112" s="3" t="s">
        <v>492</v>
      </c>
      <c r="C4112" s="3" t="s">
        <v>4601</v>
      </c>
      <c r="D4112">
        <v>10000000</v>
      </c>
      <c r="E4112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8269</v>
      </c>
      <c r="O4112" s="5">
        <f>((E4112/D4112) *100)</f>
        <v>0</v>
      </c>
      <c r="P4112" s="6">
        <f>IF(L4112 = 0, 0, E4112/L4112)</f>
        <v>0</v>
      </c>
      <c r="Q4112" t="str">
        <f>MID(N4112,1,FIND("/",N4112,1)-1)</f>
        <v>film &amp; video</v>
      </c>
      <c r="R4112" t="str">
        <f>MID(N4112,FIND("/",N4112,1)+1,LEN(N4112))</f>
        <v>animation</v>
      </c>
      <c r="S4112" s="10">
        <f>(((J4112/60)/60)/24)+DATE(1970,1,1)+(-5/24)</f>
        <v>42595.826736111114</v>
      </c>
      <c r="T4112" s="10">
        <f>(((I4112/60)/60)/24)+DATE(1970,1,1)+(-5/24)</f>
        <v>42655.826736111114</v>
      </c>
    </row>
    <row r="4113" spans="1:20" ht="43.2" hidden="1" x14ac:dyDescent="0.3">
      <c r="A4113">
        <v>1460</v>
      </c>
      <c r="B4113" s="3" t="s">
        <v>1460</v>
      </c>
      <c r="C4113" s="3" t="s">
        <v>5569</v>
      </c>
      <c r="D4113">
        <v>25000000</v>
      </c>
      <c r="E4113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8286</v>
      </c>
      <c r="O4113" s="5">
        <f>((E4113/D4113) *100)</f>
        <v>0</v>
      </c>
      <c r="P4113" s="6">
        <f>IF(L4113 = 0, 0, E4113/L4113)</f>
        <v>0</v>
      </c>
      <c r="Q4113" t="str">
        <f>MID(N4113,1,FIND("/",N4113,1)-1)</f>
        <v>publishing</v>
      </c>
      <c r="R4113" t="str">
        <f>MID(N4113,FIND("/",N4113,1)+1,LEN(N4113))</f>
        <v>translations</v>
      </c>
      <c r="S4113" s="10">
        <f>(((J4113/60)/60)/24)+DATE(1970,1,1)+(-5/24)</f>
        <v>41915.688634259255</v>
      </c>
      <c r="T4113" s="10">
        <f>(((I4113/60)/60)/24)+DATE(1970,1,1)+(-5/24)</f>
        <v>41973.781249999993</v>
      </c>
    </row>
    <row r="4114" spans="1:20" ht="43.2" hidden="1" x14ac:dyDescent="0.3">
      <c r="A4114">
        <v>2960</v>
      </c>
      <c r="B4114" s="3" t="s">
        <v>2959</v>
      </c>
      <c r="C4114" s="3" t="s">
        <v>7069</v>
      </c>
      <c r="D4114">
        <v>30000000</v>
      </c>
      <c r="E411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8302</v>
      </c>
      <c r="O4114" s="5">
        <f>((E4114/D4114) *100)</f>
        <v>0</v>
      </c>
      <c r="P4114" s="6">
        <f>IF(L4114 = 0, 0, E4114/L4114)</f>
        <v>0</v>
      </c>
      <c r="Q4114" t="str">
        <f>MID(N4114,1,FIND("/",N4114,1)-1)</f>
        <v>theater</v>
      </c>
      <c r="R4114" t="str">
        <f>MID(N4114,FIND("/",N4114,1)+1,LEN(N4114))</f>
        <v>spaces</v>
      </c>
      <c r="S4114" s="10">
        <f>(((J4114/60)/60)/24)+DATE(1970,1,1)+(-5/24)</f>
        <v>41863.54887731481</v>
      </c>
      <c r="T4114" s="10">
        <f>(((I4114/60)/60)/24)+DATE(1970,1,1)+(-5/24)</f>
        <v>41893.54887731481</v>
      </c>
    </row>
    <row r="4115" spans="1:20" ht="28.8" hidden="1" x14ac:dyDescent="0.3">
      <c r="A4115">
        <v>122</v>
      </c>
      <c r="B4115" s="3" t="str">
        <f>Starter!A1</f>
        <v>id</v>
      </c>
      <c r="C4115" s="3" t="s">
        <v>4232</v>
      </c>
      <c r="D4115">
        <v>100000000</v>
      </c>
      <c r="E4115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8266</v>
      </c>
      <c r="O4115" s="5">
        <f>((E4115/D4115) *100)</f>
        <v>0</v>
      </c>
      <c r="P4115" s="6">
        <f>IF(L4115 = 0, 0, E4115/L4115)</f>
        <v>0</v>
      </c>
      <c r="Q4115" t="str">
        <f>MID(N4115,1,FIND("/",N4115,1)-1)</f>
        <v>film &amp; video</v>
      </c>
      <c r="R4115" t="str">
        <f>MID(N4115,FIND("/",N4115,1)+1,LEN(N4115))</f>
        <v>science fiction</v>
      </c>
      <c r="S4115" s="10">
        <f>(((J4115/60)/60)/24)+DATE(1970,1,1)+(-5/24)</f>
        <v>42593.223460648143</v>
      </c>
      <c r="T4115" s="10">
        <f>(((I4115/60)/60)/24)+DATE(1970,1,1)+(-5/24)</f>
        <v>42653.223460648143</v>
      </c>
    </row>
  </sheetData>
  <autoFilter ref="A1:T4115">
    <filterColumn colId="3">
      <customFilters and="1">
        <customFilter operator="greaterThanOrEqual" val="1000"/>
        <customFilter operator="lessThanOrEqual" val="4999"/>
      </customFilters>
    </filterColumn>
    <sortState ref="A2:T4115">
      <sortCondition ref="D1"/>
    </sortState>
  </autoFilter>
  <sortState ref="A2:T4117">
    <sortCondition descending="1" ref="D1"/>
  </sortState>
  <conditionalFormatting sqref="F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2" priority="14" operator="containsText" text="Successful">
      <formula>NOT(ISERROR(SEARCH("Successful",F1)))</formula>
    </cfRule>
    <cfRule type="containsText" dxfId="1" priority="15" operator="containsText" text="failed">
      <formula>NOT(ISERROR(SEARCH("failed",F1)))</formula>
    </cfRule>
  </conditionalFormatting>
  <conditionalFormatting sqref="F41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0" priority="11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8222</v>
      </c>
      <c r="B1" t="s">
        <v>8311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8310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2" sqref="A2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8222</v>
      </c>
      <c r="B1" t="s">
        <v>8311</v>
      </c>
    </row>
    <row r="2" spans="1:6" x14ac:dyDescent="0.3">
      <c r="A2" s="7" t="s">
        <v>8379</v>
      </c>
      <c r="B2" t="s">
        <v>8311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8310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2" sqref="A2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8379</v>
      </c>
      <c r="B1" t="s">
        <v>8311</v>
      </c>
    </row>
    <row r="2" spans="1:6" x14ac:dyDescent="0.3">
      <c r="A2" s="7" t="s">
        <v>8378</v>
      </c>
      <c r="B2" t="s">
        <v>8311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8310</v>
      </c>
    </row>
    <row r="6" spans="1:6" x14ac:dyDescent="0.3">
      <c r="A6" s="11" t="s">
        <v>8371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">
      <c r="A7" s="11" t="s">
        <v>8372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">
      <c r="A8" s="11" t="s">
        <v>8373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">
      <c r="A9" s="11" t="s">
        <v>8374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">
      <c r="A10" s="11" t="s">
        <v>8375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">
      <c r="A11" s="11" t="s">
        <v>8376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">
      <c r="A12" s="11" t="s">
        <v>8377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">
      <c r="A13" s="11" t="s">
        <v>8366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">
      <c r="A14" s="11" t="s">
        <v>8367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">
      <c r="A15" s="11" t="s">
        <v>8368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">
      <c r="A16" s="11" t="s">
        <v>8369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">
      <c r="A17" s="11" t="s">
        <v>8370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">
      <c r="A18" s="11" t="s">
        <v>8310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Id="1" sqref="F1:H13 A1:A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COUNTIFS(Starter!F$2:F$4115,"successful",Starter!D$2:D$4115,"&lt; 1000")</f>
        <v>322</v>
      </c>
      <c r="C2">
        <f>COUNTIFS(Starter!F$2:F$4115,"failed",Starter!D$2:D$4115,"&lt; 1000")</f>
        <v>113</v>
      </c>
      <c r="D2">
        <f>COUNTIFS(Starter!F$2:F$4115,"canceled",Starter!D$2:D$4115,"&lt; 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COUNTIFS(Starter!F$2:F$4115,"successful",Starter!D$2:D$4115,"&gt;=1000",Starter!D$2:D$4115,"&lt;=4999")</f>
        <v>932</v>
      </c>
      <c r="C3">
        <f>COUNTIFS(Starter!F$2:F$4115,"failed",Starter!D$2:D$4115,"&gt;=1000",Starter!D$2:D$4115,"&lt;=4999")</f>
        <v>420</v>
      </c>
      <c r="D3">
        <f>COUNTIFS(Starter!F$2:F$4115,"canceled",Starter!D$2:D$4115,"&gt;=1000",Starter!D$2:D$4115,"&lt;=4999")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8390</v>
      </c>
      <c r="B4">
        <f>COUNTIFS(Starter!F$2:F$4115,"successful",Starter!D$2:D$4115,"&gt;=5000",Starter!D$2:D$4115,"&lt;=9999")</f>
        <v>381</v>
      </c>
      <c r="C4">
        <f>COUNTIFS(Starter!F$2:F$4115,"failed",Starter!D$2:D$4115,"&gt;=5000",Starter!D$2:D$4115,"&lt;=9999")</f>
        <v>283</v>
      </c>
      <c r="D4">
        <f>COUNTIFS(Starter!F$2:F$4115,"canceled",Starter!D$2:D$4115,"&gt;=5000",Starter!D$2:D$4115,"&lt;=9999")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COUNTIFS(Starter!F$2:F$4115,"successful",Starter!D$2:D$4115,"&gt;=10000",Starter!D$2:D$4115,"&lt;=14999")</f>
        <v>168</v>
      </c>
      <c r="C5">
        <f>COUNTIFS(Starter!F$2:F$4115,"failed",Starter!D$2:D$4115,"&gt;=10000",Starter!D$2:D$4115,"&lt;=14999")</f>
        <v>144</v>
      </c>
      <c r="D5">
        <f>COUNTIFS(Starter!F$2:F$4115,"canceled",Starter!D$2:D$4115,"&gt;=10000",Starter!D$2:D$4115,"&lt;=14999")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COUNTIFS(Starter!F$2:F$4115,"successful",Starter!D$2:D$4115,"&gt;=15000",Starter!D$2:D$4115,"&lt;=19999")</f>
        <v>94</v>
      </c>
      <c r="C6">
        <f>COUNTIFS(Starter!F$2:F$4115,"failed",Starter!D$2:D$4115,"&gt;=15000",Starter!D$2:D$4115,"&lt;=19999")</f>
        <v>90</v>
      </c>
      <c r="D6">
        <f>COUNTIFS(Starter!F$2:F$4115,"canceled",Starter!D$2:D$4115,"&gt;=15000",Starter!D$2:D$4115,"&lt;=19999")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COUNTIFS(Starter!F$2:F$4115,"successful",Starter!D$2:D$4115,"&gt;=20000",Starter!D$2:D$4115,"&lt;=24999")</f>
        <v>62</v>
      </c>
      <c r="C7">
        <f>COUNTIFS(Starter!F$2:F$4115,"failed",Starter!D$2:D$4115,"&gt;=20000",Starter!D$2:D$4115,"&lt;=24999")</f>
        <v>72</v>
      </c>
      <c r="D7">
        <f>COUNTIFS(Starter!F$2:F$4115,"canceled",Starter!D$2:D$4115,"&gt;=20000",Starter!D$2:D$4115,"&lt;=24999")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COUNTIFS(Starter!F$2:F$4115,"successful",Starter!D$2:D$4115,"&gt;=25000",Starter!D$2:D$4115,"&lt;=29999")</f>
        <v>55</v>
      </c>
      <c r="C8">
        <f>COUNTIFS(Starter!F$2:F$4115,"failed",Starter!D$2:D$4115,"&gt;=25000",Starter!D$2:D$4115,"&lt;=29999")</f>
        <v>64</v>
      </c>
      <c r="D8">
        <f>COUNTIFS(Starter!F$2:F$4115,"canceled",Starter!D$2:D$4115,"&gt;=25000",Starter!D$2:D$4115,"&lt;=29999")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COUNTIFS(Starter!F$2:F$4115,"successful",Starter!D$2:D$4115,"&gt;=30000",Starter!D$2:D$4115,"&lt;=34999")</f>
        <v>32</v>
      </c>
      <c r="C9">
        <f>COUNTIFS(Starter!F$2:F$4115,"failed",Starter!D$2:D$4115,"&gt;=30000",Starter!D$2:D$4115,"&lt;=34999")</f>
        <v>37</v>
      </c>
      <c r="D9">
        <f>COUNTIFS(Starter!F$2:F$4115,"canceled",Starter!D$2:D$4115,"&gt;=30000",Starter!D$2:D$4115,"&lt;=34999")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COUNTIFS(Starter!F$2:F$4115,"successful",Starter!D$2:D$4115,"&gt;=35000",Starter!D$2:D$4115,"&lt;=39999")</f>
        <v>26</v>
      </c>
      <c r="C10">
        <f>COUNTIFS(Starter!F$2:F$4115,"failed",Starter!D$2:D$4115,"&gt;=35000",Starter!D$2:D$4115,"&lt;=39999")</f>
        <v>22</v>
      </c>
      <c r="D10">
        <f>COUNTIFS(Starter!F$2:F$4115,"canceled",Starter!D$2:D$4115,"&gt;=35000",Starter!D$2:D$4115,"&lt;=39999")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8403</v>
      </c>
      <c r="B11">
        <f>COUNTIFS(Starter!F$2:F$4115,"successful",Starter!D$2:D$4115,"&gt;=40000",Starter!D$2:D$4115,"&lt;=45999")</f>
        <v>24</v>
      </c>
      <c r="C11">
        <f>COUNTIFS(Starter!F$2:F$4115,"failed",Starter!D$2:D$4115,"&gt;=40000",Starter!D$2:D$4115,"&lt;=45999")</f>
        <v>22</v>
      </c>
      <c r="D11">
        <f>COUNTIFS(Starter!F$2:F$4115,"canceled",Starter!D$2:D$4115,"&gt;=40000",Starter!D$2:D$4115,"&lt;=45999")</f>
        <v>8</v>
      </c>
      <c r="E11">
        <f t="shared" si="0"/>
        <v>54</v>
      </c>
      <c r="F11" s="12">
        <f t="shared" si="1"/>
        <v>0.44444444444444442</v>
      </c>
      <c r="G11" s="12">
        <f t="shared" si="2"/>
        <v>0.40740740740740738</v>
      </c>
      <c r="H11" s="12">
        <f t="shared" si="3"/>
        <v>0.14814814814814814</v>
      </c>
    </row>
    <row r="12" spans="1:8" x14ac:dyDescent="0.3">
      <c r="A12" t="s">
        <v>8397</v>
      </c>
      <c r="B12">
        <f>COUNTIFS(Starter!F$2:F$4115,"successful",Starter!D$2:D$4115,"&gt;=45000",Starter!D$2:D$4115,"&lt;=49999")</f>
        <v>6</v>
      </c>
      <c r="C12">
        <f>COUNTIFS(Starter!F$2:F$4115,"failed",Starter!D$2:D$4115,"&gt;=45000",Starter!D$2:D$4115,"&lt;=49999")</f>
        <v>11</v>
      </c>
      <c r="D12">
        <f>COUNTIFS(Starter!F$2:F$4115,"canceled",Starter!D$2:D$4115,"&gt;=45000",Starter!D$2:D$4115,"&lt;=49999")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8398</v>
      </c>
      <c r="B13">
        <f>COUNTIFS(Starter!F$2:F$4115,"successful",Starter!D$2:D$4115,"&gt;=50000")</f>
        <v>86</v>
      </c>
      <c r="C13">
        <f>COUNTIFS(Starter!F$2:F$4115,"failed",Starter!D$2:D$4115,"&gt;=50000")</f>
        <v>258</v>
      </c>
      <c r="D13">
        <f>COUNTIFS(Starter!F$2:F$4115,"canceled",Starter!D$2:D$4115,"&gt;=50000")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7"/>
  <sheetViews>
    <sheetView workbookViewId="0">
      <selection activeCell="L30" sqref="L30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</cols>
  <sheetData>
    <row r="3" spans="1:7" x14ac:dyDescent="0.3">
      <c r="A3" s="7" t="s">
        <v>8402</v>
      </c>
      <c r="B3" s="7" t="s">
        <v>8321</v>
      </c>
    </row>
    <row r="4" spans="1:7" x14ac:dyDescent="0.3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8399</v>
      </c>
      <c r="G4" t="s">
        <v>8310</v>
      </c>
    </row>
    <row r="5" spans="1:7" x14ac:dyDescent="0.3">
      <c r="A5" s="8" t="s">
        <v>8238</v>
      </c>
      <c r="B5" s="9">
        <v>3</v>
      </c>
      <c r="C5" s="9">
        <v>2</v>
      </c>
      <c r="D5" s="9"/>
      <c r="E5" s="9">
        <v>1</v>
      </c>
      <c r="F5" s="9"/>
      <c r="G5" s="9">
        <v>6</v>
      </c>
    </row>
    <row r="6" spans="1:7" x14ac:dyDescent="0.3">
      <c r="A6" s="8" t="s">
        <v>8225</v>
      </c>
      <c r="B6" s="9">
        <v>19</v>
      </c>
      <c r="C6" s="9">
        <v>41</v>
      </c>
      <c r="D6" s="9">
        <v>14</v>
      </c>
      <c r="E6" s="9"/>
      <c r="F6" s="9"/>
      <c r="G6" s="9">
        <v>74</v>
      </c>
    </row>
    <row r="7" spans="1:7" x14ac:dyDescent="0.3">
      <c r="A7" s="8" t="s">
        <v>8241</v>
      </c>
      <c r="B7" s="9">
        <v>1</v>
      </c>
      <c r="C7" s="9">
        <v>1</v>
      </c>
      <c r="D7" s="9"/>
      <c r="E7" s="9"/>
      <c r="F7" s="9"/>
      <c r="G7" s="9">
        <v>2</v>
      </c>
    </row>
    <row r="8" spans="1:7" x14ac:dyDescent="0.3">
      <c r="A8" s="8" t="s">
        <v>8228</v>
      </c>
      <c r="B8" s="9">
        <v>64</v>
      </c>
      <c r="C8" s="9">
        <v>64</v>
      </c>
      <c r="D8" s="9">
        <v>17</v>
      </c>
      <c r="E8" s="9">
        <v>1</v>
      </c>
      <c r="F8" s="9"/>
      <c r="G8" s="9">
        <v>146</v>
      </c>
    </row>
    <row r="9" spans="1:7" x14ac:dyDescent="0.3">
      <c r="A9" s="8" t="s">
        <v>8239</v>
      </c>
      <c r="B9" s="9">
        <v>1</v>
      </c>
      <c r="C9" s="9">
        <v>2</v>
      </c>
      <c r="D9" s="9">
        <v>3</v>
      </c>
      <c r="E9" s="9"/>
      <c r="F9" s="9"/>
      <c r="G9" s="9">
        <v>6</v>
      </c>
    </row>
    <row r="10" spans="1:7" x14ac:dyDescent="0.3">
      <c r="A10" s="8" t="s">
        <v>8235</v>
      </c>
      <c r="B10" s="9">
        <v>23</v>
      </c>
      <c r="C10" s="9">
        <v>27</v>
      </c>
      <c r="D10" s="9">
        <v>3</v>
      </c>
      <c r="E10" s="9"/>
      <c r="F10" s="9"/>
      <c r="G10" s="9">
        <v>53</v>
      </c>
    </row>
    <row r="11" spans="1:7" x14ac:dyDescent="0.3">
      <c r="A11" s="8" t="s">
        <v>8231</v>
      </c>
      <c r="B11" s="9">
        <v>4</v>
      </c>
      <c r="C11" s="9">
        <v>6</v>
      </c>
      <c r="D11" s="9">
        <v>4</v>
      </c>
      <c r="E11" s="9"/>
      <c r="F11" s="9"/>
      <c r="G11" s="9">
        <v>14</v>
      </c>
    </row>
    <row r="12" spans="1:7" x14ac:dyDescent="0.3">
      <c r="A12" s="8" t="s">
        <v>8226</v>
      </c>
      <c r="B12" s="9">
        <v>11</v>
      </c>
      <c r="C12" s="9">
        <v>9</v>
      </c>
      <c r="D12" s="9">
        <v>1</v>
      </c>
      <c r="E12" s="9"/>
      <c r="F12" s="9"/>
      <c r="G12" s="9">
        <v>21</v>
      </c>
    </row>
    <row r="13" spans="1:7" x14ac:dyDescent="0.3">
      <c r="A13" s="8" t="s">
        <v>8229</v>
      </c>
      <c r="B13" s="9">
        <v>10</v>
      </c>
      <c r="C13" s="9">
        <v>10</v>
      </c>
      <c r="D13" s="9">
        <v>5</v>
      </c>
      <c r="E13" s="9">
        <v>2</v>
      </c>
      <c r="F13" s="9"/>
      <c r="G13" s="9">
        <v>27</v>
      </c>
    </row>
    <row r="14" spans="1:7" x14ac:dyDescent="0.3">
      <c r="A14" s="8" t="s">
        <v>8224</v>
      </c>
      <c r="B14" s="9">
        <v>366</v>
      </c>
      <c r="C14" s="9">
        <v>205</v>
      </c>
      <c r="D14" s="9">
        <v>25</v>
      </c>
      <c r="E14" s="9">
        <v>8</v>
      </c>
      <c r="F14" s="9"/>
      <c r="G14" s="9">
        <v>604</v>
      </c>
    </row>
    <row r="15" spans="1:7" x14ac:dyDescent="0.3">
      <c r="A15" s="8" t="s">
        <v>8230</v>
      </c>
      <c r="B15" s="9"/>
      <c r="C15" s="9">
        <v>2</v>
      </c>
      <c r="D15" s="9">
        <v>1</v>
      </c>
      <c r="E15" s="9"/>
      <c r="F15" s="9"/>
      <c r="G15" s="9">
        <v>3</v>
      </c>
    </row>
    <row r="16" spans="1:7" x14ac:dyDescent="0.3">
      <c r="A16" s="8" t="s">
        <v>8240</v>
      </c>
      <c r="B16" s="9">
        <v>8</v>
      </c>
      <c r="C16" s="9">
        <v>4</v>
      </c>
      <c r="D16" s="9">
        <v>2</v>
      </c>
      <c r="E16" s="9">
        <v>1</v>
      </c>
      <c r="F16" s="9"/>
      <c r="G16" s="9">
        <v>15</v>
      </c>
    </row>
    <row r="17" spans="1:7" x14ac:dyDescent="0.3">
      <c r="A17" s="8" t="s">
        <v>8236</v>
      </c>
      <c r="B17" s="9">
        <v>7</v>
      </c>
      <c r="C17" s="9">
        <v>19</v>
      </c>
      <c r="D17" s="9">
        <v>3</v>
      </c>
      <c r="E17" s="9"/>
      <c r="F17" s="9"/>
      <c r="G17" s="9">
        <v>29</v>
      </c>
    </row>
    <row r="18" spans="1:7" x14ac:dyDescent="0.3">
      <c r="A18" s="8" t="s">
        <v>8242</v>
      </c>
      <c r="B18" s="9">
        <v>2</v>
      </c>
      <c r="C18" s="9"/>
      <c r="D18" s="9"/>
      <c r="E18" s="9"/>
      <c r="F18" s="9"/>
      <c r="G18" s="9">
        <v>2</v>
      </c>
    </row>
    <row r="19" spans="1:7" x14ac:dyDescent="0.3">
      <c r="A19" s="8" t="s">
        <v>8237</v>
      </c>
      <c r="B19" s="9"/>
      <c r="C19" s="9">
        <v>8</v>
      </c>
      <c r="D19" s="9">
        <v>1</v>
      </c>
      <c r="E19" s="9">
        <v>3</v>
      </c>
      <c r="F19" s="9"/>
      <c r="G19" s="9">
        <v>12</v>
      </c>
    </row>
    <row r="20" spans="1:7" x14ac:dyDescent="0.3">
      <c r="A20" s="8" t="s">
        <v>8232</v>
      </c>
      <c r="B20" s="9">
        <v>2</v>
      </c>
      <c r="C20" s="9">
        <v>14</v>
      </c>
      <c r="D20" s="9">
        <v>4</v>
      </c>
      <c r="E20" s="9">
        <v>1</v>
      </c>
      <c r="F20" s="9"/>
      <c r="G20" s="9">
        <v>21</v>
      </c>
    </row>
    <row r="21" spans="1:7" x14ac:dyDescent="0.3">
      <c r="A21" s="8" t="s">
        <v>8233</v>
      </c>
      <c r="B21" s="9">
        <v>2</v>
      </c>
      <c r="C21" s="9">
        <v>5</v>
      </c>
      <c r="D21" s="9"/>
      <c r="E21" s="9"/>
      <c r="F21" s="9"/>
      <c r="G21" s="9">
        <v>7</v>
      </c>
    </row>
    <row r="22" spans="1:7" x14ac:dyDescent="0.3">
      <c r="A22" s="8" t="s">
        <v>8227</v>
      </c>
      <c r="B22" s="9">
        <v>3</v>
      </c>
      <c r="C22" s="9">
        <v>5</v>
      </c>
      <c r="D22" s="9">
        <v>4</v>
      </c>
      <c r="E22" s="9"/>
      <c r="F22" s="9"/>
      <c r="G22" s="9">
        <v>12</v>
      </c>
    </row>
    <row r="23" spans="1:7" x14ac:dyDescent="0.3">
      <c r="A23" s="8" t="s">
        <v>8234</v>
      </c>
      <c r="B23" s="9">
        <v>7</v>
      </c>
      <c r="C23" s="9">
        <v>9</v>
      </c>
      <c r="D23" s="9">
        <v>5</v>
      </c>
      <c r="E23" s="9"/>
      <c r="F23" s="9"/>
      <c r="G23" s="9">
        <v>21</v>
      </c>
    </row>
    <row r="24" spans="1:7" x14ac:dyDescent="0.3">
      <c r="A24" s="8" t="s">
        <v>8243</v>
      </c>
      <c r="B24" s="9">
        <v>1</v>
      </c>
      <c r="C24" s="9"/>
      <c r="D24" s="9"/>
      <c r="E24" s="9"/>
      <c r="F24" s="9"/>
      <c r="G24" s="9">
        <v>1</v>
      </c>
    </row>
    <row r="25" spans="1:7" x14ac:dyDescent="0.3">
      <c r="A25" s="8" t="s">
        <v>8223</v>
      </c>
      <c r="B25" s="9">
        <v>1651</v>
      </c>
      <c r="C25" s="9">
        <v>1097</v>
      </c>
      <c r="D25" s="9">
        <v>257</v>
      </c>
      <c r="E25" s="9">
        <v>33</v>
      </c>
      <c r="F25" s="9"/>
      <c r="G25" s="9">
        <v>3038</v>
      </c>
    </row>
    <row r="26" spans="1:7" x14ac:dyDescent="0.3">
      <c r="A26" s="8" t="s">
        <v>8399</v>
      </c>
      <c r="B26" s="9"/>
      <c r="C26" s="9"/>
      <c r="D26" s="9"/>
      <c r="E26" s="9"/>
      <c r="F26" s="9"/>
      <c r="G26" s="9"/>
    </row>
    <row r="27" spans="1:7" x14ac:dyDescent="0.3">
      <c r="A27" s="8" t="s">
        <v>8310</v>
      </c>
      <c r="B27" s="9">
        <v>2185</v>
      </c>
      <c r="C27" s="9">
        <v>1530</v>
      </c>
      <c r="D27" s="9">
        <v>349</v>
      </c>
      <c r="E27" s="9">
        <v>50</v>
      </c>
      <c r="F27" s="9"/>
      <c r="G2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A14" sqref="A14"/>
    </sheetView>
  </sheetViews>
  <sheetFormatPr defaultRowHeight="14.4" x14ac:dyDescent="0.3"/>
  <cols>
    <col min="1" max="1" width="21.6640625" bestFit="1" customWidth="1"/>
    <col min="2" max="2" width="14.21875" bestFit="1" customWidth="1"/>
    <col min="3" max="3" width="17.5546875" bestFit="1" customWidth="1"/>
    <col min="4" max="9" width="12" bestFit="1" customWidth="1"/>
    <col min="10" max="10" width="6" bestFit="1" customWidth="1"/>
    <col min="11" max="11" width="12" bestFit="1" customWidth="1"/>
    <col min="12" max="12" width="5" bestFit="1" customWidth="1"/>
    <col min="13" max="15" width="12" bestFit="1" customWidth="1"/>
    <col min="16" max="16" width="6" bestFit="1" customWidth="1"/>
    <col min="17" max="17" width="9" bestFit="1" customWidth="1"/>
    <col min="18" max="18" width="12" bestFit="1" customWidth="1"/>
    <col min="19" max="20" width="5" bestFit="1" customWidth="1"/>
    <col min="21" max="24" width="12" bestFit="1" customWidth="1"/>
    <col min="25" max="25" width="7" bestFit="1" customWidth="1"/>
    <col min="26" max="26" width="12" bestFit="1" customWidth="1"/>
    <col min="27" max="27" width="6" bestFit="1" customWidth="1"/>
    <col min="28" max="28" width="12" bestFit="1" customWidth="1"/>
    <col min="29" max="29" width="5" bestFit="1" customWidth="1"/>
    <col min="30" max="30" width="7" bestFit="1" customWidth="1"/>
    <col min="31" max="31" width="5" bestFit="1" customWidth="1"/>
    <col min="32" max="32" width="12" bestFit="1" customWidth="1"/>
    <col min="33" max="33" width="5" bestFit="1" customWidth="1"/>
    <col min="34" max="34" width="12" bestFit="1" customWidth="1"/>
    <col min="35" max="35" width="7" bestFit="1" customWidth="1"/>
    <col min="36" max="36" width="12" bestFit="1" customWidth="1"/>
    <col min="37" max="37" width="5" bestFit="1" customWidth="1"/>
    <col min="38" max="38" width="12" bestFit="1" customWidth="1"/>
    <col min="39" max="39" width="6" bestFit="1" customWidth="1"/>
    <col min="40" max="40" width="12" bestFit="1" customWidth="1"/>
    <col min="41" max="41" width="7" bestFit="1" customWidth="1"/>
    <col min="42" max="43" width="12" bestFit="1" customWidth="1"/>
    <col min="44" max="45" width="6" bestFit="1" customWidth="1"/>
    <col min="46" max="50" width="12" bestFit="1" customWidth="1"/>
    <col min="51" max="54" width="5" bestFit="1" customWidth="1"/>
    <col min="55" max="57" width="12" bestFit="1" customWidth="1"/>
    <col min="58" max="58" width="6" bestFit="1" customWidth="1"/>
    <col min="59" max="59" width="12" bestFit="1" customWidth="1"/>
    <col min="60" max="60" width="7" bestFit="1" customWidth="1"/>
    <col min="61" max="63" width="12" bestFit="1" customWidth="1"/>
    <col min="64" max="64" width="8" bestFit="1" customWidth="1"/>
    <col min="65" max="74" width="12" bestFit="1" customWidth="1"/>
    <col min="75" max="75" width="8" bestFit="1" customWidth="1"/>
    <col min="76" max="76" width="5" bestFit="1" customWidth="1"/>
    <col min="77" max="77" width="12" bestFit="1" customWidth="1"/>
    <col min="78" max="78" width="6" bestFit="1" customWidth="1"/>
    <col min="79" max="83" width="12" bestFit="1" customWidth="1"/>
    <col min="84" max="84" width="8" bestFit="1" customWidth="1"/>
    <col min="85" max="85" width="12" bestFit="1" customWidth="1"/>
    <col min="86" max="86" width="7" bestFit="1" customWidth="1"/>
    <col min="87" max="92" width="12" bestFit="1" customWidth="1"/>
    <col min="93" max="93" width="5" bestFit="1" customWidth="1"/>
    <col min="94" max="95" width="7" bestFit="1" customWidth="1"/>
    <col min="96" max="99" width="12" bestFit="1" customWidth="1"/>
    <col min="100" max="100" width="6" bestFit="1" customWidth="1"/>
    <col min="101" max="104" width="12" bestFit="1" customWidth="1"/>
    <col min="105" max="105" width="6" bestFit="1" customWidth="1"/>
    <col min="106" max="107" width="12" bestFit="1" customWidth="1"/>
    <col min="108" max="108" width="6" bestFit="1" customWidth="1"/>
    <col min="109" max="111" width="12" bestFit="1" customWidth="1"/>
    <col min="112" max="112" width="6" bestFit="1" customWidth="1"/>
    <col min="113" max="115" width="12" bestFit="1" customWidth="1"/>
    <col min="116" max="116" width="5" bestFit="1" customWidth="1"/>
    <col min="117" max="117" width="6" bestFit="1" customWidth="1"/>
    <col min="118" max="118" width="12" bestFit="1" customWidth="1"/>
    <col min="119" max="119" width="7" bestFit="1" customWidth="1"/>
    <col min="120" max="120" width="6" bestFit="1" customWidth="1"/>
    <col min="121" max="121" width="12" bestFit="1" customWidth="1"/>
    <col min="122" max="122" width="7" bestFit="1" customWidth="1"/>
    <col min="123" max="125" width="12" bestFit="1" customWidth="1"/>
    <col min="126" max="126" width="6" bestFit="1" customWidth="1"/>
    <col min="127" max="127" width="7" bestFit="1" customWidth="1"/>
    <col min="128" max="128" width="12" bestFit="1" customWidth="1"/>
    <col min="129" max="129" width="6" bestFit="1" customWidth="1"/>
    <col min="130" max="137" width="12" bestFit="1" customWidth="1"/>
    <col min="138" max="138" width="7" bestFit="1" customWidth="1"/>
    <col min="139" max="143" width="12" bestFit="1" customWidth="1"/>
    <col min="144" max="144" width="5" bestFit="1" customWidth="1"/>
    <col min="145" max="148" width="12" bestFit="1" customWidth="1"/>
    <col min="149" max="149" width="11" bestFit="1" customWidth="1"/>
    <col min="150" max="151" width="12" bestFit="1" customWidth="1"/>
    <col min="152" max="152" width="5" bestFit="1" customWidth="1"/>
    <col min="153" max="155" width="12" bestFit="1" customWidth="1"/>
    <col min="156" max="156" width="6" bestFit="1" customWidth="1"/>
    <col min="157" max="159" width="12" bestFit="1" customWidth="1"/>
    <col min="160" max="160" width="5" bestFit="1" customWidth="1"/>
    <col min="161" max="161" width="12" bestFit="1" customWidth="1"/>
    <col min="162" max="162" width="11" bestFit="1" customWidth="1"/>
    <col min="163" max="166" width="12" bestFit="1" customWidth="1"/>
    <col min="167" max="167" width="8" bestFit="1" customWidth="1"/>
    <col min="168" max="170" width="12" bestFit="1" customWidth="1"/>
    <col min="171" max="171" width="6" bestFit="1" customWidth="1"/>
    <col min="172" max="172" width="8" bestFit="1" customWidth="1"/>
    <col min="173" max="173" width="12" bestFit="1" customWidth="1"/>
    <col min="174" max="175" width="7" bestFit="1" customWidth="1"/>
    <col min="176" max="176" width="12" bestFit="1" customWidth="1"/>
    <col min="177" max="177" width="5" bestFit="1" customWidth="1"/>
    <col min="178" max="181" width="12" bestFit="1" customWidth="1"/>
    <col min="182" max="182" width="6" bestFit="1" customWidth="1"/>
    <col min="183" max="185" width="12" bestFit="1" customWidth="1"/>
    <col min="186" max="186" width="5" bestFit="1" customWidth="1"/>
    <col min="187" max="192" width="12" bestFit="1" customWidth="1"/>
    <col min="193" max="193" width="5" bestFit="1" customWidth="1"/>
    <col min="194" max="195" width="12" bestFit="1" customWidth="1"/>
    <col min="196" max="196" width="11" bestFit="1" customWidth="1"/>
    <col min="197" max="197" width="5" bestFit="1" customWidth="1"/>
    <col min="198" max="207" width="12" bestFit="1" customWidth="1"/>
    <col min="208" max="208" width="6" bestFit="1" customWidth="1"/>
    <col min="209" max="218" width="12" bestFit="1" customWidth="1"/>
    <col min="219" max="219" width="6" bestFit="1" customWidth="1"/>
    <col min="220" max="222" width="12" bestFit="1" customWidth="1"/>
    <col min="223" max="223" width="6" bestFit="1" customWidth="1"/>
    <col min="224" max="225" width="12" bestFit="1" customWidth="1"/>
    <col min="226" max="226" width="7" bestFit="1" customWidth="1"/>
    <col min="227" max="230" width="12" bestFit="1" customWidth="1"/>
    <col min="231" max="231" width="6" bestFit="1" customWidth="1"/>
    <col min="232" max="238" width="12" bestFit="1" customWidth="1"/>
    <col min="239" max="239" width="5" bestFit="1" customWidth="1"/>
    <col min="240" max="241" width="12" bestFit="1" customWidth="1"/>
    <col min="242" max="242" width="5" bestFit="1" customWidth="1"/>
    <col min="243" max="243" width="12" bestFit="1" customWidth="1"/>
    <col min="244" max="244" width="11" bestFit="1" customWidth="1"/>
    <col min="245" max="246" width="12" bestFit="1" customWidth="1"/>
    <col min="247" max="247" width="10" bestFit="1" customWidth="1"/>
    <col min="248" max="249" width="12" bestFit="1" customWidth="1"/>
    <col min="250" max="250" width="6" bestFit="1" customWidth="1"/>
    <col min="251" max="252" width="12" bestFit="1" customWidth="1"/>
    <col min="253" max="253" width="5" bestFit="1" customWidth="1"/>
    <col min="254" max="255" width="12" bestFit="1" customWidth="1"/>
    <col min="256" max="256" width="11" bestFit="1" customWidth="1"/>
    <col min="257" max="257" width="12" bestFit="1" customWidth="1"/>
    <col min="258" max="258" width="10" bestFit="1" customWidth="1"/>
    <col min="259" max="259" width="12" bestFit="1" customWidth="1"/>
    <col min="260" max="260" width="10" bestFit="1" customWidth="1"/>
    <col min="261" max="262" width="12" bestFit="1" customWidth="1"/>
    <col min="263" max="263" width="7" bestFit="1" customWidth="1"/>
    <col min="264" max="264" width="12" bestFit="1" customWidth="1"/>
    <col min="265" max="265" width="6" bestFit="1" customWidth="1"/>
    <col min="266" max="266" width="12" bestFit="1" customWidth="1"/>
    <col min="267" max="267" width="6" bestFit="1" customWidth="1"/>
    <col min="268" max="270" width="12" bestFit="1" customWidth="1"/>
    <col min="271" max="271" width="5" bestFit="1" customWidth="1"/>
    <col min="272" max="272" width="11" bestFit="1" customWidth="1"/>
    <col min="273" max="275" width="12" bestFit="1" customWidth="1"/>
    <col min="276" max="276" width="5" bestFit="1" customWidth="1"/>
    <col min="277" max="283" width="12" bestFit="1" customWidth="1"/>
    <col min="284" max="284" width="6" bestFit="1" customWidth="1"/>
    <col min="285" max="287" width="12" bestFit="1" customWidth="1"/>
    <col min="288" max="288" width="6" bestFit="1" customWidth="1"/>
    <col min="289" max="292" width="12" bestFit="1" customWidth="1"/>
    <col min="293" max="293" width="7" bestFit="1" customWidth="1"/>
    <col min="294" max="294" width="6" bestFit="1" customWidth="1"/>
    <col min="295" max="299" width="12" bestFit="1" customWidth="1"/>
    <col min="300" max="300" width="8" bestFit="1" customWidth="1"/>
    <col min="301" max="302" width="12" bestFit="1" customWidth="1"/>
    <col min="303" max="303" width="6" bestFit="1" customWidth="1"/>
    <col min="304" max="304" width="12" bestFit="1" customWidth="1"/>
    <col min="305" max="305" width="5" bestFit="1" customWidth="1"/>
    <col min="306" max="307" width="12" bestFit="1" customWidth="1"/>
    <col min="308" max="308" width="5" bestFit="1" customWidth="1"/>
    <col min="309" max="312" width="12" bestFit="1" customWidth="1"/>
    <col min="313" max="313" width="6" bestFit="1" customWidth="1"/>
    <col min="314" max="315" width="12" bestFit="1" customWidth="1"/>
    <col min="316" max="316" width="6" bestFit="1" customWidth="1"/>
    <col min="317" max="328" width="12" bestFit="1" customWidth="1"/>
    <col min="329" max="329" width="8" bestFit="1" customWidth="1"/>
    <col min="330" max="332" width="12" bestFit="1" customWidth="1"/>
    <col min="333" max="333" width="7" bestFit="1" customWidth="1"/>
    <col min="334" max="335" width="12" bestFit="1" customWidth="1"/>
    <col min="336" max="336" width="5" bestFit="1" customWidth="1"/>
    <col min="337" max="338" width="12" bestFit="1" customWidth="1"/>
    <col min="339" max="339" width="6" bestFit="1" customWidth="1"/>
    <col min="340" max="352" width="12" bestFit="1" customWidth="1"/>
    <col min="353" max="354" width="7" bestFit="1" customWidth="1"/>
    <col min="355" max="355" width="11" bestFit="1" customWidth="1"/>
    <col min="356" max="359" width="12" bestFit="1" customWidth="1"/>
    <col min="360" max="360" width="7" bestFit="1" customWidth="1"/>
    <col min="361" max="361" width="12" bestFit="1" customWidth="1"/>
    <col min="362" max="362" width="11" bestFit="1" customWidth="1"/>
    <col min="363" max="364" width="12" bestFit="1" customWidth="1"/>
    <col min="365" max="365" width="6" bestFit="1" customWidth="1"/>
    <col min="366" max="371" width="12" bestFit="1" customWidth="1"/>
    <col min="372" max="372" width="5" bestFit="1" customWidth="1"/>
    <col min="373" max="376" width="12" bestFit="1" customWidth="1"/>
    <col min="377" max="377" width="7" bestFit="1" customWidth="1"/>
    <col min="378" max="384" width="12" bestFit="1" customWidth="1"/>
    <col min="385" max="385" width="6" bestFit="1" customWidth="1"/>
    <col min="386" max="386" width="7" bestFit="1" customWidth="1"/>
    <col min="387" max="389" width="12" bestFit="1" customWidth="1"/>
    <col min="390" max="390" width="11" bestFit="1" customWidth="1"/>
    <col min="391" max="394" width="12" bestFit="1" customWidth="1"/>
    <col min="395" max="395" width="6" bestFit="1" customWidth="1"/>
    <col min="396" max="403" width="12" bestFit="1" customWidth="1"/>
    <col min="404" max="404" width="8" bestFit="1" customWidth="1"/>
    <col min="405" max="406" width="12" bestFit="1" customWidth="1"/>
    <col min="407" max="407" width="5" bestFit="1" customWidth="1"/>
    <col min="408" max="413" width="12" bestFit="1" customWidth="1"/>
    <col min="414" max="414" width="6" bestFit="1" customWidth="1"/>
    <col min="415" max="415" width="12" bestFit="1" customWidth="1"/>
    <col min="416" max="416" width="7" bestFit="1" customWidth="1"/>
    <col min="417" max="417" width="12" bestFit="1" customWidth="1"/>
    <col min="418" max="418" width="8" bestFit="1" customWidth="1"/>
    <col min="419" max="419" width="5" bestFit="1" customWidth="1"/>
    <col min="420" max="427" width="12" bestFit="1" customWidth="1"/>
    <col min="428" max="428" width="6" bestFit="1" customWidth="1"/>
    <col min="429" max="438" width="12" bestFit="1" customWidth="1"/>
    <col min="439" max="439" width="5" bestFit="1" customWidth="1"/>
    <col min="440" max="442" width="12" bestFit="1" customWidth="1"/>
    <col min="443" max="443" width="6" bestFit="1" customWidth="1"/>
    <col min="444" max="447" width="12" bestFit="1" customWidth="1"/>
    <col min="448" max="448" width="9" bestFit="1" customWidth="1"/>
    <col min="449" max="449" width="12" bestFit="1" customWidth="1"/>
    <col min="450" max="450" width="5" bestFit="1" customWidth="1"/>
    <col min="451" max="451" width="12" bestFit="1" customWidth="1"/>
    <col min="452" max="452" width="9" bestFit="1" customWidth="1"/>
    <col min="453" max="453" width="6" bestFit="1" customWidth="1"/>
    <col min="454" max="462" width="12" bestFit="1" customWidth="1"/>
    <col min="463" max="463" width="6" bestFit="1" customWidth="1"/>
    <col min="464" max="464" width="12" bestFit="1" customWidth="1"/>
    <col min="465" max="465" width="8" bestFit="1" customWidth="1"/>
    <col min="466" max="472" width="12" bestFit="1" customWidth="1"/>
    <col min="473" max="473" width="6" bestFit="1" customWidth="1"/>
    <col min="474" max="476" width="12" bestFit="1" customWidth="1"/>
    <col min="477" max="477" width="8" bestFit="1" customWidth="1"/>
    <col min="478" max="481" width="12" bestFit="1" customWidth="1"/>
    <col min="482" max="482" width="7" bestFit="1" customWidth="1"/>
    <col min="483" max="488" width="12" bestFit="1" customWidth="1"/>
    <col min="489" max="489" width="6" bestFit="1" customWidth="1"/>
    <col min="490" max="493" width="12" bestFit="1" customWidth="1"/>
    <col min="494" max="494" width="5" bestFit="1" customWidth="1"/>
    <col min="495" max="501" width="12" bestFit="1" customWidth="1"/>
    <col min="502" max="502" width="11" bestFit="1" customWidth="1"/>
    <col min="503" max="503" width="12" bestFit="1" customWidth="1"/>
    <col min="504" max="504" width="6" bestFit="1" customWidth="1"/>
    <col min="505" max="507" width="12" bestFit="1" customWidth="1"/>
    <col min="508" max="508" width="5" bestFit="1" customWidth="1"/>
    <col min="509" max="509" width="12" bestFit="1" customWidth="1"/>
    <col min="510" max="510" width="7" bestFit="1" customWidth="1"/>
    <col min="511" max="513" width="12" bestFit="1" customWidth="1"/>
    <col min="514" max="515" width="6" bestFit="1" customWidth="1"/>
    <col min="516" max="517" width="12" bestFit="1" customWidth="1"/>
    <col min="518" max="518" width="5" bestFit="1" customWidth="1"/>
    <col min="519" max="519" width="6" bestFit="1" customWidth="1"/>
    <col min="520" max="521" width="12" bestFit="1" customWidth="1"/>
    <col min="522" max="522" width="5" bestFit="1" customWidth="1"/>
    <col min="523" max="523" width="11" bestFit="1" customWidth="1"/>
    <col min="524" max="528" width="12" bestFit="1" customWidth="1"/>
    <col min="529" max="529" width="8" bestFit="1" customWidth="1"/>
    <col min="530" max="531" width="12" bestFit="1" customWidth="1"/>
    <col min="532" max="532" width="5" bestFit="1" customWidth="1"/>
    <col min="533" max="534" width="12" bestFit="1" customWidth="1"/>
    <col min="535" max="536" width="6" bestFit="1" customWidth="1"/>
    <col min="537" max="543" width="12" bestFit="1" customWidth="1"/>
    <col min="544" max="544" width="10" bestFit="1" customWidth="1"/>
    <col min="545" max="550" width="12" bestFit="1" customWidth="1"/>
    <col min="551" max="551" width="5" bestFit="1" customWidth="1"/>
    <col min="552" max="555" width="12" bestFit="1" customWidth="1"/>
    <col min="556" max="556" width="8" bestFit="1" customWidth="1"/>
    <col min="557" max="573" width="12" bestFit="1" customWidth="1"/>
    <col min="574" max="574" width="6" bestFit="1" customWidth="1"/>
    <col min="575" max="576" width="12" bestFit="1" customWidth="1"/>
    <col min="577" max="577" width="11" bestFit="1" customWidth="1"/>
    <col min="578" max="578" width="12" bestFit="1" customWidth="1"/>
    <col min="579" max="579" width="6" bestFit="1" customWidth="1"/>
    <col min="580" max="581" width="12" bestFit="1" customWidth="1"/>
    <col min="582" max="582" width="6" bestFit="1" customWidth="1"/>
    <col min="583" max="584" width="12" bestFit="1" customWidth="1"/>
    <col min="585" max="585" width="11" bestFit="1" customWidth="1"/>
    <col min="586" max="586" width="12" bestFit="1" customWidth="1"/>
    <col min="587" max="587" width="7" bestFit="1" customWidth="1"/>
    <col min="588" max="589" width="12" bestFit="1" customWidth="1"/>
    <col min="590" max="590" width="8" bestFit="1" customWidth="1"/>
    <col min="591" max="591" width="6" bestFit="1" customWidth="1"/>
    <col min="592" max="592" width="12" bestFit="1" customWidth="1"/>
    <col min="593" max="593" width="7" bestFit="1" customWidth="1"/>
    <col min="594" max="594" width="12" bestFit="1" customWidth="1"/>
    <col min="595" max="595" width="8" bestFit="1" customWidth="1"/>
    <col min="596" max="599" width="12" bestFit="1" customWidth="1"/>
    <col min="600" max="600" width="6" bestFit="1" customWidth="1"/>
    <col min="601" max="606" width="12" bestFit="1" customWidth="1"/>
    <col min="607" max="607" width="6" bestFit="1" customWidth="1"/>
    <col min="608" max="613" width="12" bestFit="1" customWidth="1"/>
    <col min="614" max="614" width="5" bestFit="1" customWidth="1"/>
    <col min="615" max="615" width="6" bestFit="1" customWidth="1"/>
    <col min="616" max="618" width="12" bestFit="1" customWidth="1"/>
    <col min="619" max="619" width="6" bestFit="1" customWidth="1"/>
    <col min="620" max="627" width="12" bestFit="1" customWidth="1"/>
    <col min="628" max="628" width="6" bestFit="1" customWidth="1"/>
    <col min="629" max="637" width="12" bestFit="1" customWidth="1"/>
    <col min="638" max="638" width="6" bestFit="1" customWidth="1"/>
    <col min="639" max="639" width="7" bestFit="1" customWidth="1"/>
    <col min="640" max="641" width="12" bestFit="1" customWidth="1"/>
    <col min="642" max="642" width="6" bestFit="1" customWidth="1"/>
    <col min="643" max="654" width="12" bestFit="1" customWidth="1"/>
    <col min="655" max="655" width="10" bestFit="1" customWidth="1"/>
    <col min="656" max="658" width="12" bestFit="1" customWidth="1"/>
    <col min="659" max="659" width="6" bestFit="1" customWidth="1"/>
    <col min="660" max="660" width="7" bestFit="1" customWidth="1"/>
    <col min="661" max="661" width="6" bestFit="1" customWidth="1"/>
    <col min="662" max="662" width="8" bestFit="1" customWidth="1"/>
    <col min="663" max="664" width="12" bestFit="1" customWidth="1"/>
    <col min="665" max="665" width="10" bestFit="1" customWidth="1"/>
    <col min="666" max="683" width="12" bestFit="1" customWidth="1"/>
    <col min="684" max="684" width="6" bestFit="1" customWidth="1"/>
    <col min="685" max="689" width="12" bestFit="1" customWidth="1"/>
    <col min="690" max="690" width="6" bestFit="1" customWidth="1"/>
    <col min="691" max="694" width="12" bestFit="1" customWidth="1"/>
    <col min="695" max="695" width="8" bestFit="1" customWidth="1"/>
    <col min="696" max="697" width="12" bestFit="1" customWidth="1"/>
    <col min="698" max="698" width="5" bestFit="1" customWidth="1"/>
    <col min="699" max="700" width="12" bestFit="1" customWidth="1"/>
    <col min="701" max="701" width="7" bestFit="1" customWidth="1"/>
    <col min="702" max="717" width="12" bestFit="1" customWidth="1"/>
    <col min="718" max="718" width="6" bestFit="1" customWidth="1"/>
    <col min="719" max="729" width="12" bestFit="1" customWidth="1"/>
    <col min="730" max="730" width="6" bestFit="1" customWidth="1"/>
    <col min="731" max="736" width="12" bestFit="1" customWidth="1"/>
    <col min="737" max="737" width="11" bestFit="1" customWidth="1"/>
    <col min="738" max="741" width="12" bestFit="1" customWidth="1"/>
    <col min="742" max="742" width="6" bestFit="1" customWidth="1"/>
    <col min="743" max="744" width="12" bestFit="1" customWidth="1"/>
    <col min="745" max="745" width="8" bestFit="1" customWidth="1"/>
    <col min="746" max="747" width="12" bestFit="1" customWidth="1"/>
    <col min="748" max="748" width="11" bestFit="1" customWidth="1"/>
    <col min="749" max="749" width="12" bestFit="1" customWidth="1"/>
    <col min="750" max="750" width="5" bestFit="1" customWidth="1"/>
    <col min="751" max="760" width="12" bestFit="1" customWidth="1"/>
    <col min="761" max="761" width="7" bestFit="1" customWidth="1"/>
    <col min="762" max="762" width="5" bestFit="1" customWidth="1"/>
    <col min="763" max="763" width="12" bestFit="1" customWidth="1"/>
    <col min="764" max="764" width="6" bestFit="1" customWidth="1"/>
    <col min="765" max="765" width="12" bestFit="1" customWidth="1"/>
    <col min="766" max="766" width="6" bestFit="1" customWidth="1"/>
    <col min="767" max="768" width="12" bestFit="1" customWidth="1"/>
    <col min="769" max="769" width="7" bestFit="1" customWidth="1"/>
    <col min="770" max="771" width="12" bestFit="1" customWidth="1"/>
    <col min="772" max="772" width="6" bestFit="1" customWidth="1"/>
    <col min="773" max="774" width="12" bestFit="1" customWidth="1"/>
    <col min="775" max="775" width="6" bestFit="1" customWidth="1"/>
    <col min="776" max="776" width="5" bestFit="1" customWidth="1"/>
    <col min="777" max="778" width="12" bestFit="1" customWidth="1"/>
    <col min="779" max="779" width="6" bestFit="1" customWidth="1"/>
    <col min="780" max="780" width="12" bestFit="1" customWidth="1"/>
    <col min="781" max="781" width="11" bestFit="1" customWidth="1"/>
    <col min="782" max="782" width="12" bestFit="1" customWidth="1"/>
    <col min="783" max="783" width="11" bestFit="1" customWidth="1"/>
    <col min="784" max="784" width="6" bestFit="1" customWidth="1"/>
    <col min="785" max="786" width="12" bestFit="1" customWidth="1"/>
    <col min="787" max="787" width="11" bestFit="1" customWidth="1"/>
    <col min="788" max="793" width="12" bestFit="1" customWidth="1"/>
    <col min="794" max="794" width="6" bestFit="1" customWidth="1"/>
    <col min="795" max="798" width="12" bestFit="1" customWidth="1"/>
    <col min="799" max="799" width="11" bestFit="1" customWidth="1"/>
    <col min="800" max="800" width="12" bestFit="1" customWidth="1"/>
    <col min="801" max="801" width="6" bestFit="1" customWidth="1"/>
    <col min="802" max="805" width="12" bestFit="1" customWidth="1"/>
    <col min="806" max="806" width="8" bestFit="1" customWidth="1"/>
    <col min="807" max="811" width="12" bestFit="1" customWidth="1"/>
    <col min="812" max="812" width="11" bestFit="1" customWidth="1"/>
    <col min="813" max="816" width="12" bestFit="1" customWidth="1"/>
    <col min="817" max="817" width="7" bestFit="1" customWidth="1"/>
    <col min="818" max="821" width="12" bestFit="1" customWidth="1"/>
    <col min="822" max="822" width="7" bestFit="1" customWidth="1"/>
    <col min="823" max="837" width="12" bestFit="1" customWidth="1"/>
    <col min="838" max="838" width="5" bestFit="1" customWidth="1"/>
    <col min="839" max="844" width="12" bestFit="1" customWidth="1"/>
    <col min="845" max="845" width="7" bestFit="1" customWidth="1"/>
    <col min="846" max="848" width="12" bestFit="1" customWidth="1"/>
    <col min="849" max="849" width="11" bestFit="1" customWidth="1"/>
    <col min="850" max="854" width="12" bestFit="1" customWidth="1"/>
    <col min="855" max="855" width="7" bestFit="1" customWidth="1"/>
    <col min="856" max="859" width="12" bestFit="1" customWidth="1"/>
    <col min="860" max="860" width="11" bestFit="1" customWidth="1"/>
    <col min="861" max="861" width="12" bestFit="1" customWidth="1"/>
    <col min="862" max="862" width="6" bestFit="1" customWidth="1"/>
    <col min="863" max="866" width="12" bestFit="1" customWidth="1"/>
    <col min="867" max="867" width="6" bestFit="1" customWidth="1"/>
    <col min="868" max="870" width="11" bestFit="1" customWidth="1"/>
    <col min="871" max="879" width="12" bestFit="1" customWidth="1"/>
    <col min="880" max="880" width="11" bestFit="1" customWidth="1"/>
    <col min="881" max="882" width="12" bestFit="1" customWidth="1"/>
    <col min="883" max="883" width="10" bestFit="1" customWidth="1"/>
    <col min="884" max="884" width="5" bestFit="1" customWidth="1"/>
    <col min="885" max="887" width="12" bestFit="1" customWidth="1"/>
    <col min="888" max="888" width="6" bestFit="1" customWidth="1"/>
    <col min="889" max="890" width="12" bestFit="1" customWidth="1"/>
    <col min="891" max="891" width="5" bestFit="1" customWidth="1"/>
    <col min="892" max="914" width="12" bestFit="1" customWidth="1"/>
    <col min="915" max="915" width="7" bestFit="1" customWidth="1"/>
    <col min="916" max="921" width="12" bestFit="1" customWidth="1"/>
    <col min="922" max="922" width="8" bestFit="1" customWidth="1"/>
    <col min="923" max="923" width="12" bestFit="1" customWidth="1"/>
    <col min="924" max="924" width="8" bestFit="1" customWidth="1"/>
    <col min="925" max="928" width="12" bestFit="1" customWidth="1"/>
    <col min="929" max="929" width="6" bestFit="1" customWidth="1"/>
    <col min="930" max="930" width="8" bestFit="1" customWidth="1"/>
    <col min="931" max="931" width="6" bestFit="1" customWidth="1"/>
    <col min="932" max="936" width="12" bestFit="1" customWidth="1"/>
    <col min="937" max="937" width="7" bestFit="1" customWidth="1"/>
    <col min="938" max="945" width="12" bestFit="1" customWidth="1"/>
    <col min="946" max="946" width="11" bestFit="1" customWidth="1"/>
    <col min="947" max="950" width="12" bestFit="1" customWidth="1"/>
    <col min="951" max="951" width="10" bestFit="1" customWidth="1"/>
    <col min="952" max="952" width="6" bestFit="1" customWidth="1"/>
    <col min="953" max="960" width="12" bestFit="1" customWidth="1"/>
    <col min="961" max="961" width="9" bestFit="1" customWidth="1"/>
    <col min="962" max="970" width="12" bestFit="1" customWidth="1"/>
    <col min="971" max="971" width="6" bestFit="1" customWidth="1"/>
    <col min="972" max="974" width="12" bestFit="1" customWidth="1"/>
    <col min="975" max="975" width="11" bestFit="1" customWidth="1"/>
    <col min="976" max="976" width="12" bestFit="1" customWidth="1"/>
    <col min="977" max="977" width="8" bestFit="1" customWidth="1"/>
    <col min="978" max="981" width="12" bestFit="1" customWidth="1"/>
    <col min="982" max="982" width="11" bestFit="1" customWidth="1"/>
    <col min="983" max="984" width="12" bestFit="1" customWidth="1"/>
    <col min="985" max="985" width="5" bestFit="1" customWidth="1"/>
    <col min="986" max="994" width="12" bestFit="1" customWidth="1"/>
    <col min="995" max="995" width="11" bestFit="1" customWidth="1"/>
    <col min="996" max="996" width="5" bestFit="1" customWidth="1"/>
    <col min="997" max="1010" width="12" bestFit="1" customWidth="1"/>
    <col min="1011" max="1011" width="6" bestFit="1" customWidth="1"/>
    <col min="1012" max="1013" width="12" bestFit="1" customWidth="1"/>
    <col min="1014" max="1014" width="7" bestFit="1" customWidth="1"/>
    <col min="1015" max="1015" width="6" bestFit="1" customWidth="1"/>
    <col min="1016" max="1019" width="12" bestFit="1" customWidth="1"/>
    <col min="1020" max="1020" width="5" bestFit="1" customWidth="1"/>
    <col min="1021" max="1022" width="12" bestFit="1" customWidth="1"/>
    <col min="1023" max="1024" width="11" bestFit="1" customWidth="1"/>
    <col min="1025" max="1025" width="12" bestFit="1" customWidth="1"/>
    <col min="1026" max="1026" width="11" bestFit="1" customWidth="1"/>
    <col min="1027" max="1028" width="12" bestFit="1" customWidth="1"/>
    <col min="1029" max="1029" width="7" bestFit="1" customWidth="1"/>
    <col min="1030" max="1033" width="12" bestFit="1" customWidth="1"/>
    <col min="1034" max="1034" width="7" bestFit="1" customWidth="1"/>
    <col min="1035" max="1036" width="12" bestFit="1" customWidth="1"/>
    <col min="1037" max="1037" width="5" bestFit="1" customWidth="1"/>
    <col min="1038" max="1040" width="12" bestFit="1" customWidth="1"/>
    <col min="1041" max="1041" width="11" bestFit="1" customWidth="1"/>
    <col min="1042" max="1045" width="12" bestFit="1" customWidth="1"/>
    <col min="1046" max="1046" width="11" bestFit="1" customWidth="1"/>
    <col min="1047" max="1050" width="12" bestFit="1" customWidth="1"/>
    <col min="1051" max="1051" width="7" bestFit="1" customWidth="1"/>
    <col min="1052" max="1055" width="12" bestFit="1" customWidth="1"/>
    <col min="1056" max="1056" width="7" bestFit="1" customWidth="1"/>
    <col min="1057" max="1061" width="12" bestFit="1" customWidth="1"/>
    <col min="1062" max="1062" width="9" bestFit="1" customWidth="1"/>
    <col min="1063" max="1063" width="12" bestFit="1" customWidth="1"/>
    <col min="1064" max="1064" width="6" bestFit="1" customWidth="1"/>
    <col min="1065" max="1065" width="12" bestFit="1" customWidth="1"/>
    <col min="1066" max="1066" width="6" bestFit="1" customWidth="1"/>
    <col min="1067" max="1071" width="12" bestFit="1" customWidth="1"/>
    <col min="1072" max="1072" width="9" bestFit="1" customWidth="1"/>
    <col min="1073" max="1073" width="5" bestFit="1" customWidth="1"/>
    <col min="1074" max="1083" width="12" bestFit="1" customWidth="1"/>
    <col min="1084" max="1084" width="7" bestFit="1" customWidth="1"/>
    <col min="1085" max="1089" width="12" bestFit="1" customWidth="1"/>
    <col min="1090" max="1090" width="7" bestFit="1" customWidth="1"/>
    <col min="1091" max="1091" width="12" bestFit="1" customWidth="1"/>
    <col min="1092" max="1092" width="6" bestFit="1" customWidth="1"/>
    <col min="1093" max="1093" width="12" bestFit="1" customWidth="1"/>
    <col min="1094" max="1094" width="5" bestFit="1" customWidth="1"/>
    <col min="1095" max="1107" width="12" bestFit="1" customWidth="1"/>
    <col min="1108" max="1108" width="6" bestFit="1" customWidth="1"/>
    <col min="1109" max="1115" width="12" bestFit="1" customWidth="1"/>
    <col min="1116" max="1116" width="9" bestFit="1" customWidth="1"/>
    <col min="1117" max="1121" width="12" bestFit="1" customWidth="1"/>
    <col min="1122" max="1122" width="5" bestFit="1" customWidth="1"/>
    <col min="1123" max="1124" width="12" bestFit="1" customWidth="1"/>
    <col min="1125" max="1126" width="5" bestFit="1" customWidth="1"/>
    <col min="1127" max="1130" width="12" bestFit="1" customWidth="1"/>
    <col min="1131" max="1131" width="6" bestFit="1" customWidth="1"/>
    <col min="1132" max="1137" width="12" bestFit="1" customWidth="1"/>
    <col min="1138" max="1138" width="8" bestFit="1" customWidth="1"/>
    <col min="1139" max="1140" width="12" bestFit="1" customWidth="1"/>
    <col min="1141" max="1141" width="5" bestFit="1" customWidth="1"/>
    <col min="1142" max="1146" width="12" bestFit="1" customWidth="1"/>
    <col min="1147" max="1147" width="5" bestFit="1" customWidth="1"/>
    <col min="1148" max="1148" width="12" bestFit="1" customWidth="1"/>
    <col min="1149" max="1149" width="11" bestFit="1" customWidth="1"/>
    <col min="1150" max="1153" width="12" bestFit="1" customWidth="1"/>
    <col min="1154" max="1154" width="5" bestFit="1" customWidth="1"/>
    <col min="1155" max="1166" width="12" bestFit="1" customWidth="1"/>
    <col min="1167" max="1167" width="5" bestFit="1" customWidth="1"/>
    <col min="1168" max="1173" width="12" bestFit="1" customWidth="1"/>
    <col min="1174" max="1174" width="6" bestFit="1" customWidth="1"/>
    <col min="1175" max="1175" width="5" bestFit="1" customWidth="1"/>
    <col min="1176" max="1177" width="12" bestFit="1" customWidth="1"/>
    <col min="1178" max="1178" width="11" bestFit="1" customWidth="1"/>
    <col min="1179" max="1188" width="12" bestFit="1" customWidth="1"/>
    <col min="1189" max="1189" width="7" bestFit="1" customWidth="1"/>
    <col min="1190" max="1193" width="12" bestFit="1" customWidth="1"/>
    <col min="1194" max="1194" width="6" bestFit="1" customWidth="1"/>
    <col min="1195" max="1198" width="12" bestFit="1" customWidth="1"/>
    <col min="1199" max="1199" width="6" bestFit="1" customWidth="1"/>
    <col min="1200" max="1200" width="12" bestFit="1" customWidth="1"/>
    <col min="1201" max="1201" width="6" bestFit="1" customWidth="1"/>
    <col min="1202" max="1206" width="12" bestFit="1" customWidth="1"/>
    <col min="1207" max="1208" width="6" bestFit="1" customWidth="1"/>
    <col min="1209" max="1209" width="11" bestFit="1" customWidth="1"/>
    <col min="1210" max="1219" width="12" bestFit="1" customWidth="1"/>
    <col min="1220" max="1220" width="7" bestFit="1" customWidth="1"/>
    <col min="1221" max="1223" width="12" bestFit="1" customWidth="1"/>
    <col min="1224" max="1224" width="4" bestFit="1" customWidth="1"/>
    <col min="1225" max="1226" width="12" bestFit="1" customWidth="1"/>
    <col min="1227" max="1227" width="11" bestFit="1" customWidth="1"/>
    <col min="1228" max="1245" width="12" bestFit="1" customWidth="1"/>
    <col min="1246" max="1246" width="7" bestFit="1" customWidth="1"/>
    <col min="1247" max="1247" width="11" bestFit="1" customWidth="1"/>
    <col min="1248" max="1255" width="12" bestFit="1" customWidth="1"/>
    <col min="1256" max="1256" width="6" bestFit="1" customWidth="1"/>
    <col min="1257" max="1261" width="12" bestFit="1" customWidth="1"/>
    <col min="1262" max="1262" width="11" bestFit="1" customWidth="1"/>
    <col min="1263" max="1263" width="12" bestFit="1" customWidth="1"/>
    <col min="1264" max="1264" width="6" bestFit="1" customWidth="1"/>
    <col min="1265" max="1276" width="12" bestFit="1" customWidth="1"/>
    <col min="1277" max="1277" width="5" bestFit="1" customWidth="1"/>
    <col min="1278" max="1283" width="12" bestFit="1" customWidth="1"/>
    <col min="1284" max="1284" width="6" bestFit="1" customWidth="1"/>
    <col min="1285" max="1286" width="12" bestFit="1" customWidth="1"/>
    <col min="1287" max="1287" width="7" bestFit="1" customWidth="1"/>
    <col min="1288" max="1288" width="12" bestFit="1" customWidth="1"/>
    <col min="1289" max="1289" width="10" bestFit="1" customWidth="1"/>
    <col min="1290" max="1295" width="12" bestFit="1" customWidth="1"/>
    <col min="1296" max="1296" width="7" bestFit="1" customWidth="1"/>
    <col min="1297" max="1297" width="9" bestFit="1" customWidth="1"/>
    <col min="1298" max="1298" width="12" bestFit="1" customWidth="1"/>
    <col min="1299" max="1299" width="8" bestFit="1" customWidth="1"/>
    <col min="1300" max="1301" width="12" bestFit="1" customWidth="1"/>
    <col min="1302" max="1302" width="11" bestFit="1" customWidth="1"/>
    <col min="1303" max="1303" width="6" bestFit="1" customWidth="1"/>
    <col min="1304" max="1306" width="12" bestFit="1" customWidth="1"/>
    <col min="1307" max="1307" width="10" bestFit="1" customWidth="1"/>
    <col min="1308" max="1308" width="12" bestFit="1" customWidth="1"/>
    <col min="1309" max="1309" width="5" bestFit="1" customWidth="1"/>
    <col min="1310" max="1321" width="12" bestFit="1" customWidth="1"/>
    <col min="1322" max="1322" width="8" bestFit="1" customWidth="1"/>
    <col min="1323" max="1323" width="12" bestFit="1" customWidth="1"/>
    <col min="1324" max="1324" width="5" bestFit="1" customWidth="1"/>
    <col min="1325" max="1325" width="7" bestFit="1" customWidth="1"/>
    <col min="1326" max="1326" width="12" bestFit="1" customWidth="1"/>
    <col min="1327" max="1327" width="8" bestFit="1" customWidth="1"/>
    <col min="1328" max="1336" width="12" bestFit="1" customWidth="1"/>
    <col min="1337" max="1337" width="6" bestFit="1" customWidth="1"/>
    <col min="1338" max="1345" width="12" bestFit="1" customWidth="1"/>
    <col min="1346" max="1346" width="5" bestFit="1" customWidth="1"/>
    <col min="1347" max="1348" width="12" bestFit="1" customWidth="1"/>
    <col min="1349" max="1349" width="6" bestFit="1" customWidth="1"/>
    <col min="1350" max="1353" width="12" bestFit="1" customWidth="1"/>
    <col min="1354" max="1354" width="6" bestFit="1" customWidth="1"/>
    <col min="1355" max="1357" width="12" bestFit="1" customWidth="1"/>
    <col min="1358" max="1358" width="7" bestFit="1" customWidth="1"/>
    <col min="1359" max="1360" width="12" bestFit="1" customWidth="1"/>
    <col min="1361" max="1361" width="5" bestFit="1" customWidth="1"/>
    <col min="1362" max="1362" width="8" bestFit="1" customWidth="1"/>
    <col min="1363" max="1366" width="12" bestFit="1" customWidth="1"/>
    <col min="1367" max="1367" width="5" bestFit="1" customWidth="1"/>
    <col min="1368" max="1371" width="12" bestFit="1" customWidth="1"/>
    <col min="1372" max="1373" width="11" bestFit="1" customWidth="1"/>
    <col min="1374" max="1374" width="12" bestFit="1" customWidth="1"/>
    <col min="1375" max="1375" width="7" bestFit="1" customWidth="1"/>
    <col min="1376" max="1378" width="12" bestFit="1" customWidth="1"/>
    <col min="1379" max="1379" width="9" bestFit="1" customWidth="1"/>
    <col min="1380" max="1393" width="12" bestFit="1" customWidth="1"/>
    <col min="1394" max="1394" width="6" bestFit="1" customWidth="1"/>
    <col min="1395" max="1395" width="7" bestFit="1" customWidth="1"/>
    <col min="1396" max="1397" width="12" bestFit="1" customWidth="1"/>
    <col min="1398" max="1398" width="6" bestFit="1" customWidth="1"/>
    <col min="1399" max="1412" width="12" bestFit="1" customWidth="1"/>
    <col min="1413" max="1413" width="7" bestFit="1" customWidth="1"/>
    <col min="1414" max="1414" width="6" bestFit="1" customWidth="1"/>
    <col min="1415" max="1416" width="12" bestFit="1" customWidth="1"/>
    <col min="1417" max="1417" width="11" bestFit="1" customWidth="1"/>
    <col min="1418" max="1418" width="12" bestFit="1" customWidth="1"/>
    <col min="1419" max="1419" width="9" bestFit="1" customWidth="1"/>
    <col min="1420" max="1426" width="12" bestFit="1" customWidth="1"/>
    <col min="1427" max="1427" width="6" bestFit="1" customWidth="1"/>
    <col min="1428" max="1428" width="12" bestFit="1" customWidth="1"/>
    <col min="1429" max="1429" width="6" bestFit="1" customWidth="1"/>
    <col min="1430" max="1437" width="12" bestFit="1" customWidth="1"/>
    <col min="1438" max="1438" width="5" bestFit="1" customWidth="1"/>
    <col min="1439" max="1439" width="11" bestFit="1" customWidth="1"/>
    <col min="1440" max="1451" width="12" bestFit="1" customWidth="1"/>
    <col min="1452" max="1452" width="11" bestFit="1" customWidth="1"/>
    <col min="1453" max="1466" width="12" bestFit="1" customWidth="1"/>
    <col min="1467" max="1467" width="5" bestFit="1" customWidth="1"/>
    <col min="1468" max="1477" width="12" bestFit="1" customWidth="1"/>
    <col min="1478" max="1478" width="9" bestFit="1" customWidth="1"/>
    <col min="1479" max="1490" width="12" bestFit="1" customWidth="1"/>
    <col min="1491" max="1491" width="6" bestFit="1" customWidth="1"/>
    <col min="1492" max="1493" width="12" bestFit="1" customWidth="1"/>
    <col min="1494" max="1494" width="11" bestFit="1" customWidth="1"/>
    <col min="1495" max="1503" width="12" bestFit="1" customWidth="1"/>
    <col min="1504" max="1504" width="11" bestFit="1" customWidth="1"/>
    <col min="1505" max="1509" width="12" bestFit="1" customWidth="1"/>
    <col min="1510" max="1510" width="11" bestFit="1" customWidth="1"/>
    <col min="1511" max="1517" width="12" bestFit="1" customWidth="1"/>
    <col min="1518" max="1518" width="5" bestFit="1" customWidth="1"/>
    <col min="1519" max="1520" width="12" bestFit="1" customWidth="1"/>
    <col min="1521" max="1521" width="6" bestFit="1" customWidth="1"/>
    <col min="1522" max="1523" width="12" bestFit="1" customWidth="1"/>
    <col min="1524" max="1524" width="7" bestFit="1" customWidth="1"/>
    <col min="1525" max="1533" width="12" bestFit="1" customWidth="1"/>
    <col min="1534" max="1534" width="7" bestFit="1" customWidth="1"/>
    <col min="1535" max="1539" width="12" bestFit="1" customWidth="1"/>
    <col min="1540" max="1540" width="8" bestFit="1" customWidth="1"/>
    <col min="1541" max="1544" width="12" bestFit="1" customWidth="1"/>
    <col min="1545" max="1545" width="7" bestFit="1" customWidth="1"/>
    <col min="1546" max="1549" width="12" bestFit="1" customWidth="1"/>
    <col min="1550" max="1550" width="9" bestFit="1" customWidth="1"/>
    <col min="1551" max="1556" width="12" bestFit="1" customWidth="1"/>
    <col min="1557" max="1557" width="9" bestFit="1" customWidth="1"/>
    <col min="1558" max="1563" width="12" bestFit="1" customWidth="1"/>
    <col min="1564" max="1564" width="5" bestFit="1" customWidth="1"/>
    <col min="1565" max="1570" width="12" bestFit="1" customWidth="1"/>
    <col min="1571" max="1571" width="8" bestFit="1" customWidth="1"/>
    <col min="1572" max="1578" width="12" bestFit="1" customWidth="1"/>
    <col min="1579" max="1579" width="11" bestFit="1" customWidth="1"/>
    <col min="1580" max="1580" width="12" bestFit="1" customWidth="1"/>
    <col min="1581" max="1581" width="7" bestFit="1" customWidth="1"/>
    <col min="1582" max="1588" width="12" bestFit="1" customWidth="1"/>
    <col min="1589" max="1589" width="11" bestFit="1" customWidth="1"/>
    <col min="1590" max="1595" width="12" bestFit="1" customWidth="1"/>
    <col min="1596" max="1596" width="6" bestFit="1" customWidth="1"/>
    <col min="1597" max="1600" width="12" bestFit="1" customWidth="1"/>
    <col min="1601" max="1601" width="7" bestFit="1" customWidth="1"/>
    <col min="1602" max="1603" width="12" bestFit="1" customWidth="1"/>
    <col min="1604" max="1604" width="6" bestFit="1" customWidth="1"/>
    <col min="1605" max="1612" width="12" bestFit="1" customWidth="1"/>
    <col min="1613" max="1613" width="5" bestFit="1" customWidth="1"/>
    <col min="1614" max="1619" width="12" bestFit="1" customWidth="1"/>
    <col min="1620" max="1620" width="5" bestFit="1" customWidth="1"/>
    <col min="1621" max="1622" width="12" bestFit="1" customWidth="1"/>
    <col min="1623" max="1623" width="5" bestFit="1" customWidth="1"/>
    <col min="1624" max="1636" width="12" bestFit="1" customWidth="1"/>
    <col min="1637" max="1637" width="6" bestFit="1" customWidth="1"/>
    <col min="1638" max="1642" width="12" bestFit="1" customWidth="1"/>
    <col min="1643" max="1643" width="5" bestFit="1" customWidth="1"/>
    <col min="1644" max="1651" width="12" bestFit="1" customWidth="1"/>
    <col min="1652" max="1652" width="6" bestFit="1" customWidth="1"/>
    <col min="1653" max="1653" width="12" bestFit="1" customWidth="1"/>
    <col min="1654" max="1654" width="7" bestFit="1" customWidth="1"/>
    <col min="1655" max="1664" width="12" bestFit="1" customWidth="1"/>
    <col min="1665" max="1665" width="11" bestFit="1" customWidth="1"/>
    <col min="1666" max="1670" width="12" bestFit="1" customWidth="1"/>
    <col min="1671" max="1671" width="11" bestFit="1" customWidth="1"/>
    <col min="1672" max="1676" width="12" bestFit="1" customWidth="1"/>
    <col min="1677" max="1677" width="11" bestFit="1" customWidth="1"/>
    <col min="1678" max="1678" width="6" bestFit="1" customWidth="1"/>
    <col min="1679" max="1679" width="12" bestFit="1" customWidth="1"/>
    <col min="1680" max="1680" width="6" bestFit="1" customWidth="1"/>
    <col min="1681" max="1681" width="11" bestFit="1" customWidth="1"/>
    <col min="1682" max="1685" width="12" bestFit="1" customWidth="1"/>
    <col min="1686" max="1686" width="6" bestFit="1" customWidth="1"/>
    <col min="1687" max="1692" width="12" bestFit="1" customWidth="1"/>
    <col min="1693" max="1693" width="5" bestFit="1" customWidth="1"/>
    <col min="1694" max="1695" width="12" bestFit="1" customWidth="1"/>
    <col min="1696" max="1696" width="11" bestFit="1" customWidth="1"/>
    <col min="1697" max="1698" width="12" bestFit="1" customWidth="1"/>
    <col min="1699" max="1699" width="6" bestFit="1" customWidth="1"/>
    <col min="1700" max="1701" width="12" bestFit="1" customWidth="1"/>
    <col min="1702" max="1702" width="6" bestFit="1" customWidth="1"/>
    <col min="1703" max="1703" width="12" bestFit="1" customWidth="1"/>
    <col min="1704" max="1704" width="5" bestFit="1" customWidth="1"/>
    <col min="1705" max="1705" width="12" bestFit="1" customWidth="1"/>
    <col min="1706" max="1706" width="6" bestFit="1" customWidth="1"/>
    <col min="1707" max="1707" width="8" bestFit="1" customWidth="1"/>
    <col min="1708" max="1708" width="7" bestFit="1" customWidth="1"/>
    <col min="1709" max="1713" width="12" bestFit="1" customWidth="1"/>
    <col min="1714" max="1714" width="6" bestFit="1" customWidth="1"/>
    <col min="1715" max="1715" width="12" bestFit="1" customWidth="1"/>
    <col min="1716" max="1716" width="5" bestFit="1" customWidth="1"/>
    <col min="1717" max="1717" width="12" bestFit="1" customWidth="1"/>
    <col min="1718" max="1718" width="7" bestFit="1" customWidth="1"/>
    <col min="1719" max="1719" width="12" bestFit="1" customWidth="1"/>
    <col min="1720" max="1720" width="5" bestFit="1" customWidth="1"/>
    <col min="1721" max="1728" width="12" bestFit="1" customWidth="1"/>
    <col min="1729" max="1729" width="5" bestFit="1" customWidth="1"/>
    <col min="1730" max="1731" width="12" bestFit="1" customWidth="1"/>
    <col min="1732" max="1732" width="6" bestFit="1" customWidth="1"/>
    <col min="1733" max="1733" width="7" bestFit="1" customWidth="1"/>
    <col min="1734" max="1741" width="12" bestFit="1" customWidth="1"/>
    <col min="1742" max="1742" width="5" bestFit="1" customWidth="1"/>
    <col min="1743" max="1748" width="12" bestFit="1" customWidth="1"/>
    <col min="1749" max="1749" width="7" bestFit="1" customWidth="1"/>
    <col min="1750" max="1751" width="12" bestFit="1" customWidth="1"/>
    <col min="1752" max="1753" width="5" bestFit="1" customWidth="1"/>
    <col min="1754" max="1756" width="12" bestFit="1" customWidth="1"/>
    <col min="1757" max="1757" width="5" bestFit="1" customWidth="1"/>
    <col min="1758" max="1766" width="12" bestFit="1" customWidth="1"/>
    <col min="1767" max="1767" width="5" bestFit="1" customWidth="1"/>
    <col min="1768" max="1771" width="12" bestFit="1" customWidth="1"/>
    <col min="1772" max="1772" width="6" bestFit="1" customWidth="1"/>
    <col min="1773" max="1774" width="12" bestFit="1" customWidth="1"/>
    <col min="1775" max="1775" width="5" bestFit="1" customWidth="1"/>
    <col min="1776" max="1776" width="11" bestFit="1" customWidth="1"/>
    <col min="1777" max="1777" width="12" bestFit="1" customWidth="1"/>
    <col min="1778" max="1778" width="6" bestFit="1" customWidth="1"/>
    <col min="1779" max="1779" width="12" bestFit="1" customWidth="1"/>
    <col min="1780" max="1780" width="11" bestFit="1" customWidth="1"/>
    <col min="1781" max="1782" width="12" bestFit="1" customWidth="1"/>
    <col min="1783" max="1783" width="5" bestFit="1" customWidth="1"/>
    <col min="1784" max="1785" width="12" bestFit="1" customWidth="1"/>
    <col min="1786" max="1786" width="6" bestFit="1" customWidth="1"/>
    <col min="1787" max="1788" width="12" bestFit="1" customWidth="1"/>
    <col min="1789" max="1789" width="5" bestFit="1" customWidth="1"/>
    <col min="1790" max="1790" width="7" bestFit="1" customWidth="1"/>
    <col min="1791" max="1793" width="12" bestFit="1" customWidth="1"/>
    <col min="1794" max="1794" width="11" bestFit="1" customWidth="1"/>
    <col min="1795" max="1803" width="12" bestFit="1" customWidth="1"/>
    <col min="1804" max="1804" width="6" bestFit="1" customWidth="1"/>
    <col min="1805" max="1807" width="12" bestFit="1" customWidth="1"/>
    <col min="1808" max="1808" width="6" bestFit="1" customWidth="1"/>
    <col min="1809" max="1809" width="7" bestFit="1" customWidth="1"/>
    <col min="1810" max="1814" width="12" bestFit="1" customWidth="1"/>
    <col min="1815" max="1815" width="8" bestFit="1" customWidth="1"/>
    <col min="1816" max="1821" width="12" bestFit="1" customWidth="1"/>
    <col min="1822" max="1822" width="11" bestFit="1" customWidth="1"/>
    <col min="1823" max="1831" width="12" bestFit="1" customWidth="1"/>
    <col min="1832" max="1832" width="10" bestFit="1" customWidth="1"/>
    <col min="1833" max="1840" width="12" bestFit="1" customWidth="1"/>
    <col min="1841" max="1841" width="6" bestFit="1" customWidth="1"/>
    <col min="1842" max="1842" width="11" bestFit="1" customWidth="1"/>
    <col min="1843" max="1843" width="12" bestFit="1" customWidth="1"/>
    <col min="1844" max="1844" width="6" bestFit="1" customWidth="1"/>
    <col min="1845" max="1848" width="12" bestFit="1" customWidth="1"/>
    <col min="1849" max="1849" width="7" bestFit="1" customWidth="1"/>
    <col min="1850" max="1854" width="12" bestFit="1" customWidth="1"/>
    <col min="1855" max="1855" width="6" bestFit="1" customWidth="1"/>
    <col min="1856" max="1856" width="11" bestFit="1" customWidth="1"/>
    <col min="1857" max="1862" width="12" bestFit="1" customWidth="1"/>
    <col min="1863" max="1863" width="8" bestFit="1" customWidth="1"/>
    <col min="1864" max="1868" width="12" bestFit="1" customWidth="1"/>
    <col min="1869" max="1869" width="11" bestFit="1" customWidth="1"/>
    <col min="1870" max="1876" width="12" bestFit="1" customWidth="1"/>
    <col min="1877" max="1877" width="5" bestFit="1" customWidth="1"/>
    <col min="1878" max="1885" width="12" bestFit="1" customWidth="1"/>
    <col min="1886" max="1886" width="5" bestFit="1" customWidth="1"/>
    <col min="1887" max="1887" width="12" bestFit="1" customWidth="1"/>
    <col min="1888" max="1888" width="11" bestFit="1" customWidth="1"/>
    <col min="1889" max="1889" width="10" bestFit="1" customWidth="1"/>
    <col min="1890" max="1890" width="12" bestFit="1" customWidth="1"/>
    <col min="1891" max="1891" width="6" bestFit="1" customWidth="1"/>
    <col min="1892" max="1895" width="12" bestFit="1" customWidth="1"/>
    <col min="1896" max="1896" width="7" bestFit="1" customWidth="1"/>
    <col min="1897" max="1897" width="12" bestFit="1" customWidth="1"/>
    <col min="1898" max="1898" width="11" bestFit="1" customWidth="1"/>
    <col min="1899" max="1905" width="12" bestFit="1" customWidth="1"/>
    <col min="1906" max="1906" width="6" bestFit="1" customWidth="1"/>
    <col min="1907" max="1910" width="12" bestFit="1" customWidth="1"/>
    <col min="1911" max="1912" width="7" bestFit="1" customWidth="1"/>
    <col min="1913" max="1913" width="12" bestFit="1" customWidth="1"/>
    <col min="1914" max="1914" width="5" bestFit="1" customWidth="1"/>
    <col min="1915" max="1922" width="12" bestFit="1" customWidth="1"/>
    <col min="1923" max="1923" width="6" bestFit="1" customWidth="1"/>
    <col min="1924" max="1925" width="12" bestFit="1" customWidth="1"/>
    <col min="1926" max="1926" width="11" bestFit="1" customWidth="1"/>
    <col min="1927" max="1929" width="12" bestFit="1" customWidth="1"/>
    <col min="1930" max="1930" width="9" bestFit="1" customWidth="1"/>
    <col min="1931" max="1934" width="12" bestFit="1" customWidth="1"/>
    <col min="1935" max="1935" width="8" bestFit="1" customWidth="1"/>
    <col min="1936" max="1940" width="12" bestFit="1" customWidth="1"/>
    <col min="1941" max="1941" width="11" bestFit="1" customWidth="1"/>
    <col min="1942" max="1942" width="6" bestFit="1" customWidth="1"/>
    <col min="1943" max="1953" width="12" bestFit="1" customWidth="1"/>
    <col min="1954" max="1955" width="6" bestFit="1" customWidth="1"/>
    <col min="1956" max="1959" width="12" bestFit="1" customWidth="1"/>
    <col min="1960" max="1960" width="11" bestFit="1" customWidth="1"/>
    <col min="1961" max="1965" width="12" bestFit="1" customWidth="1"/>
    <col min="1966" max="1966" width="7" bestFit="1" customWidth="1"/>
    <col min="1967" max="1968" width="12" bestFit="1" customWidth="1"/>
    <col min="1969" max="1969" width="6" bestFit="1" customWidth="1"/>
    <col min="1970" max="1983" width="12" bestFit="1" customWidth="1"/>
    <col min="1984" max="1984" width="8" bestFit="1" customWidth="1"/>
    <col min="1985" max="1985" width="4" bestFit="1" customWidth="1"/>
    <col min="1986" max="1988" width="12" bestFit="1" customWidth="1"/>
    <col min="1989" max="1989" width="6" bestFit="1" customWidth="1"/>
    <col min="1990" max="1990" width="5" bestFit="1" customWidth="1"/>
    <col min="1991" max="1994" width="12" bestFit="1" customWidth="1"/>
    <col min="1995" max="1995" width="7" bestFit="1" customWidth="1"/>
    <col min="1996" max="2011" width="12" bestFit="1" customWidth="1"/>
    <col min="2012" max="2012" width="5" bestFit="1" customWidth="1"/>
    <col min="2013" max="2015" width="12" bestFit="1" customWidth="1"/>
    <col min="2016" max="2016" width="5" bestFit="1" customWidth="1"/>
    <col min="2017" max="2018" width="12" bestFit="1" customWidth="1"/>
    <col min="2019" max="2019" width="6" bestFit="1" customWidth="1"/>
    <col min="2020" max="2026" width="12" bestFit="1" customWidth="1"/>
    <col min="2027" max="2027" width="6" bestFit="1" customWidth="1"/>
    <col min="2028" max="2028" width="11" bestFit="1" customWidth="1"/>
    <col min="2029" max="2031" width="12" bestFit="1" customWidth="1"/>
    <col min="2032" max="2032" width="9" bestFit="1" customWidth="1"/>
    <col min="2033" max="2034" width="12" bestFit="1" customWidth="1"/>
    <col min="2035" max="2035" width="11" bestFit="1" customWidth="1"/>
    <col min="2036" max="2036" width="6" bestFit="1" customWidth="1"/>
    <col min="2037" max="2038" width="12" bestFit="1" customWidth="1"/>
    <col min="2039" max="2039" width="11" bestFit="1" customWidth="1"/>
    <col min="2040" max="2045" width="12" bestFit="1" customWidth="1"/>
    <col min="2046" max="2046" width="11" bestFit="1" customWidth="1"/>
    <col min="2047" max="2057" width="12" bestFit="1" customWidth="1"/>
    <col min="2058" max="2058" width="11" bestFit="1" customWidth="1"/>
    <col min="2059" max="2064" width="12" bestFit="1" customWidth="1"/>
    <col min="2065" max="2065" width="6" bestFit="1" customWidth="1"/>
    <col min="2066" max="2066" width="12" bestFit="1" customWidth="1"/>
    <col min="2067" max="2067" width="11" bestFit="1" customWidth="1"/>
    <col min="2068" max="2068" width="12" bestFit="1" customWidth="1"/>
    <col min="2069" max="2069" width="7" bestFit="1" customWidth="1"/>
    <col min="2070" max="2082" width="12" bestFit="1" customWidth="1"/>
    <col min="2083" max="2083" width="5" bestFit="1" customWidth="1"/>
    <col min="2084" max="2089" width="12" bestFit="1" customWidth="1"/>
    <col min="2090" max="2090" width="11" bestFit="1" customWidth="1"/>
    <col min="2091" max="2091" width="12" bestFit="1" customWidth="1"/>
    <col min="2092" max="2092" width="5" bestFit="1" customWidth="1"/>
    <col min="2093" max="2097" width="12" bestFit="1" customWidth="1"/>
    <col min="2098" max="2098" width="11" bestFit="1" customWidth="1"/>
    <col min="2099" max="2100" width="12" bestFit="1" customWidth="1"/>
    <col min="2101" max="2101" width="5" bestFit="1" customWidth="1"/>
    <col min="2102" max="2106" width="12" bestFit="1" customWidth="1"/>
    <col min="2107" max="2107" width="5" bestFit="1" customWidth="1"/>
    <col min="2108" max="2113" width="12" bestFit="1" customWidth="1"/>
    <col min="2114" max="2114" width="11" bestFit="1" customWidth="1"/>
    <col min="2115" max="2121" width="12" bestFit="1" customWidth="1"/>
    <col min="2122" max="2122" width="8" bestFit="1" customWidth="1"/>
    <col min="2123" max="2123" width="12" bestFit="1" customWidth="1"/>
    <col min="2124" max="2124" width="7" bestFit="1" customWidth="1"/>
    <col min="2125" max="2125" width="8" bestFit="1" customWidth="1"/>
    <col min="2126" max="2128" width="7" bestFit="1" customWidth="1"/>
    <col min="2129" max="2129" width="6" bestFit="1" customWidth="1"/>
    <col min="2130" max="2135" width="12" bestFit="1" customWidth="1"/>
    <col min="2136" max="2136" width="6" bestFit="1" customWidth="1"/>
    <col min="2137" max="2140" width="12" bestFit="1" customWidth="1"/>
    <col min="2141" max="2141" width="11" bestFit="1" customWidth="1"/>
    <col min="2142" max="2149" width="12" bestFit="1" customWidth="1"/>
    <col min="2150" max="2150" width="5" bestFit="1" customWidth="1"/>
    <col min="2151" max="2154" width="12" bestFit="1" customWidth="1"/>
    <col min="2155" max="2155" width="11" bestFit="1" customWidth="1"/>
    <col min="2156" max="2157" width="12" bestFit="1" customWidth="1"/>
    <col min="2158" max="2158" width="6" bestFit="1" customWidth="1"/>
    <col min="2159" max="2160" width="12" bestFit="1" customWidth="1"/>
    <col min="2161" max="2161" width="7" bestFit="1" customWidth="1"/>
    <col min="2162" max="2164" width="12" bestFit="1" customWidth="1"/>
    <col min="2165" max="2165" width="11" bestFit="1" customWidth="1"/>
    <col min="2166" max="2166" width="12" bestFit="1" customWidth="1"/>
    <col min="2167" max="2167" width="5" bestFit="1" customWidth="1"/>
    <col min="2168" max="2170" width="12" bestFit="1" customWidth="1"/>
    <col min="2171" max="2171" width="7" bestFit="1" customWidth="1"/>
    <col min="2172" max="2174" width="12" bestFit="1" customWidth="1"/>
    <col min="2175" max="2175" width="7" bestFit="1" customWidth="1"/>
    <col min="2176" max="2178" width="12" bestFit="1" customWidth="1"/>
    <col min="2179" max="2179" width="6" bestFit="1" customWidth="1"/>
    <col min="2180" max="2181" width="12" bestFit="1" customWidth="1"/>
    <col min="2182" max="2182" width="8" bestFit="1" customWidth="1"/>
    <col min="2183" max="2183" width="11" bestFit="1" customWidth="1"/>
    <col min="2184" max="2186" width="12" bestFit="1" customWidth="1"/>
    <col min="2187" max="2187" width="6" bestFit="1" customWidth="1"/>
    <col min="2188" max="2189" width="12" bestFit="1" customWidth="1"/>
    <col min="2190" max="2190" width="11" bestFit="1" customWidth="1"/>
    <col min="2191" max="2193" width="12" bestFit="1" customWidth="1"/>
    <col min="2194" max="2194" width="6" bestFit="1" customWidth="1"/>
    <col min="2195" max="2195" width="12" bestFit="1" customWidth="1"/>
    <col min="2196" max="2196" width="7" bestFit="1" customWidth="1"/>
    <col min="2197" max="2201" width="12" bestFit="1" customWidth="1"/>
    <col min="2202" max="2202" width="6" bestFit="1" customWidth="1"/>
    <col min="2203" max="2208" width="12" bestFit="1" customWidth="1"/>
    <col min="2209" max="2209" width="7" bestFit="1" customWidth="1"/>
    <col min="2210" max="2212" width="12" bestFit="1" customWidth="1"/>
    <col min="2213" max="2213" width="8" bestFit="1" customWidth="1"/>
    <col min="2214" max="2217" width="12" bestFit="1" customWidth="1"/>
    <col min="2218" max="2218" width="7" bestFit="1" customWidth="1"/>
    <col min="2219" max="2224" width="12" bestFit="1" customWidth="1"/>
    <col min="2225" max="2225" width="9" bestFit="1" customWidth="1"/>
    <col min="2226" max="2243" width="12" bestFit="1" customWidth="1"/>
    <col min="2244" max="2244" width="6" bestFit="1" customWidth="1"/>
    <col min="2245" max="2246" width="12" bestFit="1" customWidth="1"/>
    <col min="2247" max="2247" width="7" bestFit="1" customWidth="1"/>
    <col min="2248" max="2265" width="12" bestFit="1" customWidth="1"/>
    <col min="2266" max="2266" width="11" bestFit="1" customWidth="1"/>
    <col min="2267" max="2267" width="12" bestFit="1" customWidth="1"/>
    <col min="2268" max="2269" width="11" bestFit="1" customWidth="1"/>
    <col min="2270" max="2270" width="6" bestFit="1" customWidth="1"/>
    <col min="2271" max="2272" width="8" bestFit="1" customWidth="1"/>
    <col min="2273" max="2276" width="12" bestFit="1" customWidth="1"/>
    <col min="2277" max="2277" width="5" bestFit="1" customWidth="1"/>
    <col min="2278" max="2280" width="12" bestFit="1" customWidth="1"/>
    <col min="2281" max="2281" width="9" bestFit="1" customWidth="1"/>
    <col min="2282" max="2289" width="12" bestFit="1" customWidth="1"/>
    <col min="2290" max="2290" width="7" bestFit="1" customWidth="1"/>
    <col min="2291" max="2293" width="12" bestFit="1" customWidth="1"/>
    <col min="2294" max="2294" width="5" bestFit="1" customWidth="1"/>
    <col min="2295" max="2295" width="12" bestFit="1" customWidth="1"/>
    <col min="2296" max="2296" width="7" bestFit="1" customWidth="1"/>
    <col min="2297" max="2302" width="12" bestFit="1" customWidth="1"/>
    <col min="2303" max="2303" width="7" bestFit="1" customWidth="1"/>
    <col min="2304" max="2310" width="12" bestFit="1" customWidth="1"/>
    <col min="2311" max="2311" width="6" bestFit="1" customWidth="1"/>
    <col min="2312" max="2325" width="12" bestFit="1" customWidth="1"/>
    <col min="2326" max="2326" width="9" bestFit="1" customWidth="1"/>
    <col min="2327" max="2329" width="12" bestFit="1" customWidth="1"/>
    <col min="2330" max="2330" width="6" bestFit="1" customWidth="1"/>
    <col min="2331" max="2331" width="8" bestFit="1" customWidth="1"/>
    <col min="2332" max="2338" width="12" bestFit="1" customWidth="1"/>
    <col min="2339" max="2339" width="6" bestFit="1" customWidth="1"/>
    <col min="2340" max="2341" width="12" bestFit="1" customWidth="1"/>
    <col min="2342" max="2342" width="7" bestFit="1" customWidth="1"/>
    <col min="2343" max="2348" width="12" bestFit="1" customWidth="1"/>
    <col min="2349" max="2349" width="6" bestFit="1" customWidth="1"/>
    <col min="2350" max="2377" width="12" bestFit="1" customWidth="1"/>
    <col min="2378" max="2378" width="6" bestFit="1" customWidth="1"/>
    <col min="2379" max="2380" width="12" bestFit="1" customWidth="1"/>
    <col min="2381" max="2381" width="9" bestFit="1" customWidth="1"/>
    <col min="2382" max="2382" width="10" bestFit="1" customWidth="1"/>
    <col min="2383" max="2387" width="12" bestFit="1" customWidth="1"/>
    <col min="2388" max="2388" width="6" bestFit="1" customWidth="1"/>
    <col min="2389" max="2394" width="12" bestFit="1" customWidth="1"/>
    <col min="2395" max="2395" width="11" bestFit="1" customWidth="1"/>
    <col min="2396" max="2406" width="12" bestFit="1" customWidth="1"/>
    <col min="2407" max="2407" width="11" bestFit="1" customWidth="1"/>
    <col min="2408" max="2409" width="12" bestFit="1" customWidth="1"/>
    <col min="2410" max="2410" width="9" bestFit="1" customWidth="1"/>
    <col min="2411" max="2415" width="12" bestFit="1" customWidth="1"/>
    <col min="2416" max="2416" width="9" bestFit="1" customWidth="1"/>
    <col min="2417" max="2419" width="12" bestFit="1" customWidth="1"/>
    <col min="2420" max="2420" width="11" bestFit="1" customWidth="1"/>
    <col min="2421" max="2421" width="12" bestFit="1" customWidth="1"/>
    <col min="2422" max="2422" width="7" bestFit="1" customWidth="1"/>
    <col min="2423" max="2423" width="6" bestFit="1" customWidth="1"/>
    <col min="2424" max="2436" width="12" bestFit="1" customWidth="1"/>
    <col min="2437" max="2437" width="11" bestFit="1" customWidth="1"/>
    <col min="2438" max="2438" width="8" bestFit="1" customWidth="1"/>
    <col min="2439" max="2439" width="11" bestFit="1" customWidth="1"/>
    <col min="2440" max="2440" width="12" bestFit="1" customWidth="1"/>
    <col min="2441" max="2441" width="5" bestFit="1" customWidth="1"/>
    <col min="2442" max="2444" width="12" bestFit="1" customWidth="1"/>
    <col min="2445" max="2445" width="11" bestFit="1" customWidth="1"/>
    <col min="2446" max="2453" width="12" bestFit="1" customWidth="1"/>
    <col min="2454" max="2454" width="7" bestFit="1" customWidth="1"/>
    <col min="2455" max="2459" width="12" bestFit="1" customWidth="1"/>
    <col min="2460" max="2460" width="9" bestFit="1" customWidth="1"/>
    <col min="2461" max="2465" width="12" bestFit="1" customWidth="1"/>
    <col min="2466" max="2466" width="5" bestFit="1" customWidth="1"/>
    <col min="2467" max="2473" width="12" bestFit="1" customWidth="1"/>
    <col min="2474" max="2474" width="11" bestFit="1" customWidth="1"/>
    <col min="2475" max="2475" width="12" bestFit="1" customWidth="1"/>
    <col min="2476" max="2476" width="6" bestFit="1" customWidth="1"/>
    <col min="2477" max="2478" width="12" bestFit="1" customWidth="1"/>
    <col min="2479" max="2479" width="5" bestFit="1" customWidth="1"/>
    <col min="2480" max="2486" width="12" bestFit="1" customWidth="1"/>
    <col min="2487" max="2487" width="8" bestFit="1" customWidth="1"/>
    <col min="2488" max="2490" width="12" bestFit="1" customWidth="1"/>
    <col min="2491" max="2491" width="6" bestFit="1" customWidth="1"/>
    <col min="2492" max="2503" width="12" bestFit="1" customWidth="1"/>
    <col min="2504" max="2504" width="6" bestFit="1" customWidth="1"/>
    <col min="2505" max="2518" width="12" bestFit="1" customWidth="1"/>
    <col min="2519" max="2519" width="6" bestFit="1" customWidth="1"/>
    <col min="2520" max="2521" width="12" bestFit="1" customWidth="1"/>
    <col min="2522" max="2522" width="6" bestFit="1" customWidth="1"/>
    <col min="2523" max="2529" width="12" bestFit="1" customWidth="1"/>
    <col min="2530" max="2530" width="6" bestFit="1" customWidth="1"/>
    <col min="2531" max="2537" width="12" bestFit="1" customWidth="1"/>
    <col min="2538" max="2538" width="6" bestFit="1" customWidth="1"/>
    <col min="2539" max="2539" width="11" bestFit="1" customWidth="1"/>
    <col min="2540" max="2540" width="7" bestFit="1" customWidth="1"/>
    <col min="2541" max="2541" width="12" bestFit="1" customWidth="1"/>
    <col min="2542" max="2542" width="11" bestFit="1" customWidth="1"/>
    <col min="2543" max="2543" width="12" bestFit="1" customWidth="1"/>
    <col min="2544" max="2544" width="11" bestFit="1" customWidth="1"/>
    <col min="2545" max="2547" width="12" bestFit="1" customWidth="1"/>
    <col min="2548" max="2548" width="7" bestFit="1" customWidth="1"/>
    <col min="2549" max="2549" width="5" bestFit="1" customWidth="1"/>
    <col min="2550" max="2556" width="12" bestFit="1" customWidth="1"/>
    <col min="2557" max="2557" width="11" bestFit="1" customWidth="1"/>
    <col min="2558" max="2559" width="12" bestFit="1" customWidth="1"/>
    <col min="2560" max="2560" width="5" bestFit="1" customWidth="1"/>
    <col min="2561" max="2563" width="12" bestFit="1" customWidth="1"/>
    <col min="2564" max="2564" width="7" bestFit="1" customWidth="1"/>
    <col min="2565" max="2578" width="12" bestFit="1" customWidth="1"/>
    <col min="2579" max="2579" width="5" bestFit="1" customWidth="1"/>
    <col min="2580" max="2580" width="6" bestFit="1" customWidth="1"/>
    <col min="2581" max="2588" width="12" bestFit="1" customWidth="1"/>
    <col min="2589" max="2589" width="11" bestFit="1" customWidth="1"/>
    <col min="2590" max="2594" width="12" bestFit="1" customWidth="1"/>
    <col min="2595" max="2595" width="6" bestFit="1" customWidth="1"/>
    <col min="2596" max="2597" width="12" bestFit="1" customWidth="1"/>
    <col min="2598" max="2598" width="7" bestFit="1" customWidth="1"/>
    <col min="2599" max="2599" width="8" bestFit="1" customWidth="1"/>
    <col min="2600" max="2607" width="12" bestFit="1" customWidth="1"/>
    <col min="2608" max="2608" width="11" bestFit="1" customWidth="1"/>
    <col min="2609" max="2614" width="12" bestFit="1" customWidth="1"/>
    <col min="2615" max="2615" width="6" bestFit="1" customWidth="1"/>
    <col min="2616" max="2616" width="5" bestFit="1" customWidth="1"/>
    <col min="2617" max="2620" width="12" bestFit="1" customWidth="1"/>
    <col min="2621" max="2621" width="6" bestFit="1" customWidth="1"/>
    <col min="2622" max="2631" width="12" bestFit="1" customWidth="1"/>
    <col min="2632" max="2632" width="6" bestFit="1" customWidth="1"/>
    <col min="2633" max="2640" width="12" bestFit="1" customWidth="1"/>
    <col min="2641" max="2641" width="6" bestFit="1" customWidth="1"/>
    <col min="2642" max="2649" width="12" bestFit="1" customWidth="1"/>
    <col min="2650" max="2650" width="11" bestFit="1" customWidth="1"/>
    <col min="2651" max="2661" width="12" bestFit="1" customWidth="1"/>
    <col min="2662" max="2662" width="8" bestFit="1" customWidth="1"/>
    <col min="2663" max="2671" width="12" bestFit="1" customWidth="1"/>
    <col min="2672" max="2672" width="6" bestFit="1" customWidth="1"/>
    <col min="2673" max="2673" width="12" bestFit="1" customWidth="1"/>
    <col min="2674" max="2674" width="7" bestFit="1" customWidth="1"/>
    <col min="2675" max="2682" width="12" bestFit="1" customWidth="1"/>
    <col min="2683" max="2683" width="7" bestFit="1" customWidth="1"/>
    <col min="2684" max="2685" width="12" bestFit="1" customWidth="1"/>
    <col min="2686" max="2686" width="6" bestFit="1" customWidth="1"/>
    <col min="2687" max="2690" width="12" bestFit="1" customWidth="1"/>
    <col min="2691" max="2691" width="7" bestFit="1" customWidth="1"/>
    <col min="2692" max="2692" width="8" bestFit="1" customWidth="1"/>
    <col min="2693" max="2694" width="12" bestFit="1" customWidth="1"/>
    <col min="2695" max="2695" width="11" bestFit="1" customWidth="1"/>
    <col min="2696" max="2699" width="12" bestFit="1" customWidth="1"/>
    <col min="2700" max="2700" width="5" bestFit="1" customWidth="1"/>
    <col min="2701" max="2703" width="12" bestFit="1" customWidth="1"/>
    <col min="2704" max="2704" width="7" bestFit="1" customWidth="1"/>
    <col min="2705" max="2705" width="6" bestFit="1" customWidth="1"/>
    <col min="2706" max="2708" width="12" bestFit="1" customWidth="1"/>
    <col min="2709" max="2709" width="7" bestFit="1" customWidth="1"/>
    <col min="2710" max="2710" width="12" bestFit="1" customWidth="1"/>
    <col min="2711" max="2711" width="6" bestFit="1" customWidth="1"/>
    <col min="2712" max="2712" width="12" bestFit="1" customWidth="1"/>
    <col min="2713" max="2713" width="7" bestFit="1" customWidth="1"/>
    <col min="2714" max="2716" width="12" bestFit="1" customWidth="1"/>
    <col min="2717" max="2717" width="11" bestFit="1" customWidth="1"/>
    <col min="2718" max="2718" width="7" bestFit="1" customWidth="1"/>
    <col min="2719" max="2719" width="8" bestFit="1" customWidth="1"/>
    <col min="2720" max="2720" width="12" bestFit="1" customWidth="1"/>
    <col min="2721" max="2721" width="7" bestFit="1" customWidth="1"/>
    <col min="2722" max="2723" width="12" bestFit="1" customWidth="1"/>
    <col min="2724" max="2724" width="11" bestFit="1" customWidth="1"/>
    <col min="2725" max="2726" width="12" bestFit="1" customWidth="1"/>
    <col min="2727" max="2727" width="7" bestFit="1" customWidth="1"/>
    <col min="2728" max="2728" width="8" bestFit="1" customWidth="1"/>
    <col min="2729" max="2729" width="6" bestFit="1" customWidth="1"/>
    <col min="2730" max="2731" width="12" bestFit="1" customWidth="1"/>
    <col min="2732" max="2732" width="6" bestFit="1" customWidth="1"/>
    <col min="2733" max="2735" width="12" bestFit="1" customWidth="1"/>
    <col min="2736" max="2736" width="6" bestFit="1" customWidth="1"/>
    <col min="2737" max="2737" width="12" bestFit="1" customWidth="1"/>
    <col min="2738" max="2738" width="11" bestFit="1" customWidth="1"/>
    <col min="2739" max="2739" width="12" bestFit="1" customWidth="1"/>
    <col min="2740" max="2740" width="11" bestFit="1" customWidth="1"/>
    <col min="2741" max="2743" width="12" bestFit="1" customWidth="1"/>
    <col min="2744" max="2744" width="6" bestFit="1" customWidth="1"/>
    <col min="2745" max="2751" width="12" bestFit="1" customWidth="1"/>
    <col min="2752" max="2752" width="7" bestFit="1" customWidth="1"/>
    <col min="2753" max="2757" width="12" bestFit="1" customWidth="1"/>
    <col min="2758" max="2758" width="5" bestFit="1" customWidth="1"/>
    <col min="2759" max="2759" width="11" bestFit="1" customWidth="1"/>
    <col min="2760" max="2767" width="12" bestFit="1" customWidth="1"/>
    <col min="2768" max="2768" width="6" bestFit="1" customWidth="1"/>
    <col min="2769" max="2769" width="7" bestFit="1" customWidth="1"/>
    <col min="2770" max="2785" width="12" bestFit="1" customWidth="1"/>
    <col min="2786" max="2786" width="6" bestFit="1" customWidth="1"/>
    <col min="2787" max="2799" width="12" bestFit="1" customWidth="1"/>
    <col min="2800" max="2800" width="7" bestFit="1" customWidth="1"/>
    <col min="2801" max="2803" width="12" bestFit="1" customWidth="1"/>
    <col min="2804" max="2804" width="8" bestFit="1" customWidth="1"/>
    <col min="2805" max="2805" width="7" bestFit="1" customWidth="1"/>
    <col min="2806" max="2808" width="12" bestFit="1" customWidth="1"/>
    <col min="2809" max="2809" width="8" bestFit="1" customWidth="1"/>
    <col min="2810" max="2813" width="12" bestFit="1" customWidth="1"/>
    <col min="2814" max="2814" width="7" bestFit="1" customWidth="1"/>
    <col min="2815" max="2817" width="12" bestFit="1" customWidth="1"/>
    <col min="2818" max="2818" width="7" bestFit="1" customWidth="1"/>
    <col min="2819" max="2819" width="5" bestFit="1" customWidth="1"/>
    <col min="2820" max="2821" width="12" bestFit="1" customWidth="1"/>
    <col min="2822" max="2822" width="6" bestFit="1" customWidth="1"/>
    <col min="2823" max="2824" width="12" bestFit="1" customWidth="1"/>
    <col min="2825" max="2825" width="7" bestFit="1" customWidth="1"/>
    <col min="2826" max="2827" width="12" bestFit="1" customWidth="1"/>
    <col min="2828" max="2828" width="6" bestFit="1" customWidth="1"/>
    <col min="2829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9" width="12" bestFit="1" customWidth="1"/>
    <col min="2840" max="2840" width="9" bestFit="1" customWidth="1"/>
    <col min="2841" max="2841" width="8" bestFit="1" customWidth="1"/>
    <col min="2842" max="2843" width="12" bestFit="1" customWidth="1"/>
    <col min="2844" max="2844" width="5" bestFit="1" customWidth="1"/>
    <col min="2845" max="2847" width="12" bestFit="1" customWidth="1"/>
    <col min="2848" max="2848" width="6" bestFit="1" customWidth="1"/>
    <col min="2849" max="2851" width="12" bestFit="1" customWidth="1"/>
    <col min="2852" max="2852" width="6" bestFit="1" customWidth="1"/>
    <col min="2853" max="2860" width="12" bestFit="1" customWidth="1"/>
    <col min="2861" max="2861" width="6" bestFit="1" customWidth="1"/>
    <col min="2862" max="2862" width="12" bestFit="1" customWidth="1"/>
    <col min="2863" max="2863" width="6" bestFit="1" customWidth="1"/>
    <col min="2864" max="2865" width="12" bestFit="1" customWidth="1"/>
    <col min="2866" max="2866" width="8" bestFit="1" customWidth="1"/>
    <col min="2867" max="2867" width="12" bestFit="1" customWidth="1"/>
    <col min="2868" max="2868" width="8" bestFit="1" customWidth="1"/>
    <col min="2869" max="2872" width="12" bestFit="1" customWidth="1"/>
    <col min="2873" max="2873" width="6" bestFit="1" customWidth="1"/>
    <col min="2874" max="2874" width="7" bestFit="1" customWidth="1"/>
    <col min="2875" max="2876" width="12" bestFit="1" customWidth="1"/>
    <col min="2877" max="2877" width="6" bestFit="1" customWidth="1"/>
    <col min="2878" max="2885" width="12" bestFit="1" customWidth="1"/>
    <col min="2886" max="2886" width="11" bestFit="1" customWidth="1"/>
    <col min="2887" max="2887" width="12" bestFit="1" customWidth="1"/>
    <col min="2888" max="2888" width="7" bestFit="1" customWidth="1"/>
    <col min="2889" max="2889" width="6" bestFit="1" customWidth="1"/>
    <col min="2890" max="2891" width="12" bestFit="1" customWidth="1"/>
    <col min="2892" max="2892" width="6" bestFit="1" customWidth="1"/>
    <col min="2893" max="2894" width="12" bestFit="1" customWidth="1"/>
    <col min="2895" max="2895" width="9" bestFit="1" customWidth="1"/>
    <col min="2896" max="2896" width="8" bestFit="1" customWidth="1"/>
    <col min="2897" max="2897" width="12" bestFit="1" customWidth="1"/>
    <col min="2898" max="2898" width="5" bestFit="1" customWidth="1"/>
    <col min="2899" max="2899" width="12" bestFit="1" customWidth="1"/>
    <col min="2900" max="2900" width="11" bestFit="1" customWidth="1"/>
    <col min="2901" max="2903" width="12" bestFit="1" customWidth="1"/>
    <col min="2904" max="2904" width="5" bestFit="1" customWidth="1"/>
    <col min="2905" max="2906" width="12" bestFit="1" customWidth="1"/>
    <col min="2907" max="2907" width="6" bestFit="1" customWidth="1"/>
    <col min="2908" max="2913" width="12" bestFit="1" customWidth="1"/>
    <col min="2914" max="2914" width="7" bestFit="1" customWidth="1"/>
    <col min="2915" max="2916" width="12" bestFit="1" customWidth="1"/>
    <col min="2917" max="2917" width="6" bestFit="1" customWidth="1"/>
    <col min="2918" max="2918" width="7" bestFit="1" customWidth="1"/>
    <col min="2919" max="2924" width="12" bestFit="1" customWidth="1"/>
    <col min="2925" max="2925" width="11" bestFit="1" customWidth="1"/>
    <col min="2926" max="2926" width="6" bestFit="1" customWidth="1"/>
    <col min="2927" max="2927" width="8" bestFit="1" customWidth="1"/>
    <col min="2928" max="2928" width="5" bestFit="1" customWidth="1"/>
    <col min="2929" max="2930" width="12" bestFit="1" customWidth="1"/>
    <col min="2931" max="2931" width="5" bestFit="1" customWidth="1"/>
    <col min="2932" max="2933" width="12" bestFit="1" customWidth="1"/>
    <col min="2934" max="2934" width="8" bestFit="1" customWidth="1"/>
    <col min="2935" max="2935" width="6" bestFit="1" customWidth="1"/>
    <col min="2936" max="2938" width="12" bestFit="1" customWidth="1"/>
    <col min="2939" max="2939" width="5" bestFit="1" customWidth="1"/>
    <col min="2940" max="2941" width="7" bestFit="1" customWidth="1"/>
    <col min="2942" max="2942" width="12" bestFit="1" customWidth="1"/>
    <col min="2943" max="2943" width="21.5546875" bestFit="1" customWidth="1"/>
    <col min="2944" max="2944" width="14" bestFit="1" customWidth="1"/>
    <col min="2945" max="2945" width="21.5546875" bestFit="1" customWidth="1"/>
    <col min="2946" max="2946" width="14" bestFit="1" customWidth="1"/>
    <col min="2947" max="2947" width="21.5546875" bestFit="1" customWidth="1"/>
    <col min="2948" max="2948" width="14" bestFit="1" customWidth="1"/>
    <col min="2949" max="2949" width="9.44140625" bestFit="1" customWidth="1"/>
    <col min="2950" max="2950" width="21.5546875" bestFit="1" customWidth="1"/>
    <col min="2951" max="2951" width="14" bestFit="1" customWidth="1"/>
    <col min="2952" max="2952" width="21.5546875" bestFit="1" customWidth="1"/>
    <col min="2953" max="2953" width="14" bestFit="1" customWidth="1"/>
    <col min="2954" max="2954" width="21.5546875" bestFit="1" customWidth="1"/>
    <col min="2955" max="2955" width="9.44140625" bestFit="1" customWidth="1"/>
    <col min="2956" max="2956" width="11.21875" bestFit="1" customWidth="1"/>
    <col min="2957" max="2957" width="9.44140625" bestFit="1" customWidth="1"/>
    <col min="2958" max="2958" width="10.21875" bestFit="1" customWidth="1"/>
    <col min="2959" max="2959" width="14" bestFit="1" customWidth="1"/>
    <col min="2960" max="2960" width="21.5546875" bestFit="1" customWidth="1"/>
    <col min="2961" max="2961" width="14" bestFit="1" customWidth="1"/>
    <col min="2962" max="2962" width="20.44140625" bestFit="1" customWidth="1"/>
    <col min="2963" max="2963" width="13" bestFit="1" customWidth="1"/>
    <col min="2964" max="2964" width="21.5546875" bestFit="1" customWidth="1"/>
    <col min="2965" max="2965" width="14" bestFit="1" customWidth="1"/>
    <col min="2966" max="2966" width="21.5546875" bestFit="1" customWidth="1"/>
    <col min="2967" max="2967" width="11" bestFit="1" customWidth="1"/>
    <col min="2968" max="2968" width="13.33203125" bestFit="1" customWidth="1"/>
    <col min="2969" max="2969" width="14" bestFit="1" customWidth="1"/>
    <col min="2970" max="2970" width="20.44140625" bestFit="1" customWidth="1"/>
    <col min="2971" max="2971" width="14" bestFit="1" customWidth="1"/>
    <col min="2972" max="2972" width="21.5546875" bestFit="1" customWidth="1"/>
    <col min="2973" max="2973" width="14" bestFit="1" customWidth="1"/>
    <col min="2974" max="2974" width="20.44140625" bestFit="1" customWidth="1"/>
    <col min="2975" max="2975" width="14" bestFit="1" customWidth="1"/>
    <col min="2976" max="2976" width="21.5546875" bestFit="1" customWidth="1"/>
    <col min="2977" max="2977" width="14" bestFit="1" customWidth="1"/>
    <col min="2978" max="2978" width="21.5546875" bestFit="1" customWidth="1"/>
    <col min="2979" max="2979" width="14" bestFit="1" customWidth="1"/>
    <col min="2980" max="2980" width="21.5546875" bestFit="1" customWidth="1"/>
    <col min="2981" max="2981" width="14" bestFit="1" customWidth="1"/>
    <col min="2982" max="2982" width="21.5546875" bestFit="1" customWidth="1"/>
    <col min="2983" max="2983" width="8" bestFit="1" customWidth="1"/>
    <col min="2984" max="2984" width="10.21875" bestFit="1" customWidth="1"/>
    <col min="2985" max="2985" width="14" bestFit="1" customWidth="1"/>
    <col min="2986" max="2986" width="21.5546875" bestFit="1" customWidth="1"/>
    <col min="2987" max="2987" width="7" bestFit="1" customWidth="1"/>
    <col min="2988" max="2988" width="9.21875" bestFit="1" customWidth="1"/>
    <col min="2989" max="2989" width="14" bestFit="1" customWidth="1"/>
    <col min="2990" max="2990" width="21.5546875" bestFit="1" customWidth="1"/>
    <col min="2991" max="2991" width="14" bestFit="1" customWidth="1"/>
    <col min="2992" max="2992" width="21.5546875" bestFit="1" customWidth="1"/>
    <col min="2993" max="2993" width="14" bestFit="1" customWidth="1"/>
    <col min="2994" max="2994" width="21.5546875" bestFit="1" customWidth="1"/>
    <col min="2995" max="2995" width="14" bestFit="1" customWidth="1"/>
    <col min="2996" max="2996" width="21.5546875" bestFit="1" customWidth="1"/>
    <col min="2997" max="2997" width="14" bestFit="1" customWidth="1"/>
    <col min="2998" max="2998" width="21.5546875" bestFit="1" customWidth="1"/>
    <col min="2999" max="2999" width="8.44140625" bestFit="1" customWidth="1"/>
    <col min="3000" max="3000" width="5.6640625" bestFit="1" customWidth="1"/>
    <col min="3001" max="3001" width="7.6640625" bestFit="1" customWidth="1"/>
    <col min="3002" max="3002" width="14" bestFit="1" customWidth="1"/>
    <col min="3003" max="3003" width="21.5546875" bestFit="1" customWidth="1"/>
    <col min="3004" max="3004" width="14" bestFit="1" customWidth="1"/>
    <col min="3005" max="3005" width="21.5546875" bestFit="1" customWidth="1"/>
    <col min="3006" max="3006" width="7" bestFit="1" customWidth="1"/>
    <col min="3007" max="3007" width="9.21875" bestFit="1" customWidth="1"/>
    <col min="3008" max="3008" width="13" bestFit="1" customWidth="1"/>
    <col min="3009" max="3009" width="21.5546875" bestFit="1" customWidth="1"/>
    <col min="3010" max="3010" width="14" bestFit="1" customWidth="1"/>
    <col min="3011" max="3011" width="21.5546875" bestFit="1" customWidth="1"/>
    <col min="3012" max="3012" width="14" bestFit="1" customWidth="1"/>
    <col min="3013" max="3013" width="21.5546875" bestFit="1" customWidth="1"/>
    <col min="3014" max="3014" width="14" bestFit="1" customWidth="1"/>
    <col min="3015" max="3015" width="21.5546875" bestFit="1" customWidth="1"/>
    <col min="3016" max="3016" width="14" bestFit="1" customWidth="1"/>
    <col min="3017" max="3017" width="21.5546875" bestFit="1" customWidth="1"/>
    <col min="3018" max="3018" width="14" bestFit="1" customWidth="1"/>
    <col min="3019" max="3019" width="21.5546875" bestFit="1" customWidth="1"/>
    <col min="3020" max="3020" width="14" bestFit="1" customWidth="1"/>
    <col min="3021" max="3021" width="21.5546875" bestFit="1" customWidth="1"/>
    <col min="3022" max="3022" width="14" bestFit="1" customWidth="1"/>
    <col min="3023" max="3023" width="21.5546875" bestFit="1" customWidth="1"/>
    <col min="3024" max="3024" width="14" bestFit="1" customWidth="1"/>
    <col min="3025" max="3025" width="21.5546875" bestFit="1" customWidth="1"/>
    <col min="3026" max="3026" width="14" bestFit="1" customWidth="1"/>
    <col min="3027" max="3027" width="21.5546875" bestFit="1" customWidth="1"/>
    <col min="3028" max="3028" width="14" bestFit="1" customWidth="1"/>
    <col min="3029" max="3029" width="21.5546875" bestFit="1" customWidth="1"/>
    <col min="3030" max="3030" width="14" bestFit="1" customWidth="1"/>
    <col min="3031" max="3031" width="21.5546875" bestFit="1" customWidth="1"/>
    <col min="3032" max="3032" width="14" bestFit="1" customWidth="1"/>
    <col min="3033" max="3033" width="21.5546875" bestFit="1" customWidth="1"/>
    <col min="3034" max="3034" width="13" bestFit="1" customWidth="1"/>
    <col min="3035" max="3035" width="21.5546875" bestFit="1" customWidth="1"/>
    <col min="3036" max="3036" width="14" bestFit="1" customWidth="1"/>
    <col min="3037" max="3037" width="21.5546875" bestFit="1" customWidth="1"/>
    <col min="3038" max="3038" width="14" bestFit="1" customWidth="1"/>
    <col min="3039" max="3039" width="21.5546875" bestFit="1" customWidth="1"/>
    <col min="3040" max="3040" width="14" bestFit="1" customWidth="1"/>
    <col min="3041" max="3041" width="21.5546875" bestFit="1" customWidth="1"/>
    <col min="3042" max="3042" width="14" bestFit="1" customWidth="1"/>
    <col min="3043" max="3043" width="21.5546875" bestFit="1" customWidth="1"/>
    <col min="3044" max="3044" width="14" bestFit="1" customWidth="1"/>
    <col min="3045" max="3045" width="21.5546875" bestFit="1" customWidth="1"/>
    <col min="3046" max="3046" width="14" bestFit="1" customWidth="1"/>
    <col min="3047" max="3047" width="21.5546875" bestFit="1" customWidth="1"/>
    <col min="3048" max="3048" width="14" bestFit="1" customWidth="1"/>
    <col min="3049" max="3049" width="21.5546875" bestFit="1" customWidth="1"/>
    <col min="3050" max="3050" width="14" bestFit="1" customWidth="1"/>
    <col min="3051" max="3051" width="21.5546875" bestFit="1" customWidth="1"/>
    <col min="3052" max="3052" width="14" bestFit="1" customWidth="1"/>
    <col min="3053" max="3053" width="21.5546875" bestFit="1" customWidth="1"/>
    <col min="3054" max="3054" width="14" bestFit="1" customWidth="1"/>
    <col min="3055" max="3055" width="21.5546875" bestFit="1" customWidth="1"/>
    <col min="3056" max="3056" width="14" bestFit="1" customWidth="1"/>
    <col min="3057" max="3057" width="21.5546875" bestFit="1" customWidth="1"/>
    <col min="3058" max="3058" width="14" bestFit="1" customWidth="1"/>
    <col min="3059" max="3059" width="21.5546875" bestFit="1" customWidth="1"/>
    <col min="3060" max="3060" width="14" bestFit="1" customWidth="1"/>
    <col min="3061" max="3061" width="21.5546875" bestFit="1" customWidth="1"/>
    <col min="3062" max="3062" width="14" bestFit="1" customWidth="1"/>
    <col min="3063" max="3063" width="21.5546875" bestFit="1" customWidth="1"/>
    <col min="3064" max="3064" width="8.44140625" bestFit="1" customWidth="1"/>
    <col min="3065" max="3065" width="9.21875" bestFit="1" customWidth="1"/>
    <col min="3066" max="3066" width="14" bestFit="1" customWidth="1"/>
    <col min="3067" max="3067" width="21.5546875" bestFit="1" customWidth="1"/>
    <col min="3068" max="3068" width="14" bestFit="1" customWidth="1"/>
    <col min="3069" max="3069" width="21.5546875" bestFit="1" customWidth="1"/>
    <col min="3070" max="3070" width="14" bestFit="1" customWidth="1"/>
    <col min="3071" max="3071" width="21.5546875" bestFit="1" customWidth="1"/>
    <col min="3072" max="3072" width="14" bestFit="1" customWidth="1"/>
    <col min="3073" max="3073" width="21.5546875" bestFit="1" customWidth="1"/>
    <col min="3074" max="3074" width="14" bestFit="1" customWidth="1"/>
    <col min="3075" max="3075" width="21.5546875" bestFit="1" customWidth="1"/>
    <col min="3076" max="3076" width="14" bestFit="1" customWidth="1"/>
    <col min="3077" max="3077" width="20.44140625" bestFit="1" customWidth="1"/>
    <col min="3078" max="3078" width="14" bestFit="1" customWidth="1"/>
    <col min="3079" max="3079" width="21.5546875" bestFit="1" customWidth="1"/>
    <col min="3080" max="3080" width="14" bestFit="1" customWidth="1"/>
    <col min="3081" max="3081" width="21.5546875" bestFit="1" customWidth="1"/>
    <col min="3082" max="3082" width="14" bestFit="1" customWidth="1"/>
    <col min="3083" max="3083" width="21.5546875" bestFit="1" customWidth="1"/>
    <col min="3084" max="3084" width="14" bestFit="1" customWidth="1"/>
    <col min="3085" max="3085" width="21.5546875" bestFit="1" customWidth="1"/>
    <col min="3086" max="3086" width="11" bestFit="1" customWidth="1"/>
    <col min="3087" max="3087" width="13.33203125" bestFit="1" customWidth="1"/>
    <col min="3088" max="3088" width="14" bestFit="1" customWidth="1"/>
    <col min="3089" max="3089" width="21.5546875" bestFit="1" customWidth="1"/>
    <col min="3090" max="3090" width="14" bestFit="1" customWidth="1"/>
    <col min="3091" max="3091" width="21.5546875" bestFit="1" customWidth="1"/>
    <col min="3092" max="3092" width="14" bestFit="1" customWidth="1"/>
    <col min="3093" max="3093" width="9.44140625" bestFit="1" customWidth="1"/>
    <col min="3094" max="3094" width="21.5546875" bestFit="1" customWidth="1"/>
    <col min="3095" max="3095" width="14" bestFit="1" customWidth="1"/>
    <col min="3096" max="3096" width="21.5546875" bestFit="1" customWidth="1"/>
    <col min="3097" max="3097" width="14" bestFit="1" customWidth="1"/>
    <col min="3098" max="3098" width="21.5546875" bestFit="1" customWidth="1"/>
    <col min="3099" max="3099" width="14" bestFit="1" customWidth="1"/>
    <col min="3100" max="3100" width="21.5546875" bestFit="1" customWidth="1"/>
    <col min="3101" max="3101" width="14" bestFit="1" customWidth="1"/>
    <col min="3102" max="3102" width="21.5546875" bestFit="1" customWidth="1"/>
    <col min="3103" max="3103" width="14" bestFit="1" customWidth="1"/>
    <col min="3104" max="3104" width="21.5546875" bestFit="1" customWidth="1"/>
    <col min="3105" max="3105" width="14" bestFit="1" customWidth="1"/>
    <col min="3106" max="3106" width="21.5546875" bestFit="1" customWidth="1"/>
    <col min="3107" max="3107" width="14" bestFit="1" customWidth="1"/>
    <col min="3108" max="3108" width="21.5546875" bestFit="1" customWidth="1"/>
    <col min="3109" max="3109" width="14" bestFit="1" customWidth="1"/>
    <col min="3110" max="3110" width="21.5546875" bestFit="1" customWidth="1"/>
    <col min="3111" max="3111" width="14" bestFit="1" customWidth="1"/>
    <col min="3112" max="3112" width="21.5546875" bestFit="1" customWidth="1"/>
    <col min="3113" max="3113" width="8.44140625" bestFit="1" customWidth="1"/>
    <col min="3114" max="3114" width="5.6640625" bestFit="1" customWidth="1"/>
    <col min="3115" max="3115" width="7.6640625" bestFit="1" customWidth="1"/>
    <col min="3116" max="3116" width="14" bestFit="1" customWidth="1"/>
    <col min="3117" max="3117" width="21.5546875" bestFit="1" customWidth="1"/>
    <col min="3118" max="3118" width="14" bestFit="1" customWidth="1"/>
    <col min="3119" max="3119" width="21.5546875" bestFit="1" customWidth="1"/>
    <col min="3120" max="3120" width="13" bestFit="1" customWidth="1"/>
    <col min="3121" max="3121" width="21.5546875" bestFit="1" customWidth="1"/>
    <col min="3122" max="3122" width="14" bestFit="1" customWidth="1"/>
    <col min="3123" max="3123" width="21.5546875" bestFit="1" customWidth="1"/>
    <col min="3124" max="3124" width="14" bestFit="1" customWidth="1"/>
    <col min="3125" max="3125" width="21.5546875" bestFit="1" customWidth="1"/>
    <col min="3126" max="3126" width="14" bestFit="1" customWidth="1"/>
    <col min="3127" max="3127" width="21.5546875" bestFit="1" customWidth="1"/>
    <col min="3128" max="3128" width="14" bestFit="1" customWidth="1"/>
    <col min="3129" max="3129" width="21.5546875" bestFit="1" customWidth="1"/>
    <col min="3130" max="3130" width="14" bestFit="1" customWidth="1"/>
    <col min="3131" max="3131" width="21.5546875" bestFit="1" customWidth="1"/>
    <col min="3132" max="3132" width="14" bestFit="1" customWidth="1"/>
    <col min="3133" max="3133" width="21.5546875" bestFit="1" customWidth="1"/>
    <col min="3134" max="3134" width="14" bestFit="1" customWidth="1"/>
    <col min="3135" max="3135" width="21.5546875" bestFit="1" customWidth="1"/>
    <col min="3136" max="3136" width="14" bestFit="1" customWidth="1"/>
    <col min="3137" max="3137" width="21.5546875" bestFit="1" customWidth="1"/>
    <col min="3138" max="3138" width="14" bestFit="1" customWidth="1"/>
    <col min="3139" max="3139" width="20.44140625" bestFit="1" customWidth="1"/>
    <col min="3140" max="3140" width="13" bestFit="1" customWidth="1"/>
    <col min="3141" max="3141" width="21.5546875" bestFit="1" customWidth="1"/>
    <col min="3142" max="3142" width="14" bestFit="1" customWidth="1"/>
    <col min="3143" max="3143" width="21.5546875" bestFit="1" customWidth="1"/>
    <col min="3144" max="3144" width="14" bestFit="1" customWidth="1"/>
    <col min="3145" max="3145" width="20.44140625" bestFit="1" customWidth="1"/>
    <col min="3146" max="3146" width="14" bestFit="1" customWidth="1"/>
    <col min="3147" max="3147" width="21.5546875" bestFit="1" customWidth="1"/>
    <col min="3148" max="3148" width="14" bestFit="1" customWidth="1"/>
    <col min="3149" max="3149" width="21.5546875" bestFit="1" customWidth="1"/>
    <col min="3150" max="3150" width="14" bestFit="1" customWidth="1"/>
    <col min="3151" max="3151" width="21.5546875" bestFit="1" customWidth="1"/>
    <col min="3152" max="3152" width="13" bestFit="1" customWidth="1"/>
    <col min="3153" max="3153" width="21.5546875" bestFit="1" customWidth="1"/>
    <col min="3154" max="3154" width="14" bestFit="1" customWidth="1"/>
    <col min="3155" max="3155" width="21.5546875" bestFit="1" customWidth="1"/>
    <col min="3156" max="3156" width="14" bestFit="1" customWidth="1"/>
    <col min="3157" max="3157" width="21.5546875" bestFit="1" customWidth="1"/>
    <col min="3158" max="3158" width="14" bestFit="1" customWidth="1"/>
    <col min="3159" max="3159" width="20.44140625" bestFit="1" customWidth="1"/>
    <col min="3160" max="3160" width="14" bestFit="1" customWidth="1"/>
    <col min="3161" max="3161" width="21.5546875" bestFit="1" customWidth="1"/>
    <col min="3162" max="3162" width="14" bestFit="1" customWidth="1"/>
    <col min="3163" max="3163" width="21.5546875" bestFit="1" customWidth="1"/>
    <col min="3164" max="3164" width="14" bestFit="1" customWidth="1"/>
    <col min="3165" max="3165" width="21.5546875" bestFit="1" customWidth="1"/>
    <col min="3166" max="3166" width="14" bestFit="1" customWidth="1"/>
    <col min="3167" max="3167" width="21.5546875" bestFit="1" customWidth="1"/>
    <col min="3168" max="3168" width="7" bestFit="1" customWidth="1"/>
    <col min="3169" max="3169" width="9.21875" bestFit="1" customWidth="1"/>
    <col min="3170" max="3170" width="14" bestFit="1" customWidth="1"/>
    <col min="3171" max="3171" width="21.5546875" bestFit="1" customWidth="1"/>
    <col min="3172" max="3172" width="14" bestFit="1" customWidth="1"/>
    <col min="3173" max="3173" width="20.44140625" bestFit="1" customWidth="1"/>
    <col min="3174" max="3174" width="9.44140625" bestFit="1" customWidth="1"/>
    <col min="3175" max="3175" width="10.21875" bestFit="1" customWidth="1"/>
    <col min="3176" max="3176" width="14" bestFit="1" customWidth="1"/>
    <col min="3177" max="3177" width="21.5546875" bestFit="1" customWidth="1"/>
    <col min="3178" max="3178" width="14" bestFit="1" customWidth="1"/>
    <col min="3179" max="3179" width="21.5546875" bestFit="1" customWidth="1"/>
    <col min="3180" max="3180" width="7" bestFit="1" customWidth="1"/>
    <col min="3181" max="3181" width="9.21875" bestFit="1" customWidth="1"/>
    <col min="3182" max="3182" width="14" bestFit="1" customWidth="1"/>
    <col min="3183" max="3183" width="21.5546875" bestFit="1" customWidth="1"/>
    <col min="3184" max="3184" width="14" bestFit="1" customWidth="1"/>
    <col min="3185" max="3185" width="21.5546875" bestFit="1" customWidth="1"/>
    <col min="3186" max="3186" width="14" bestFit="1" customWidth="1"/>
    <col min="3187" max="3187" width="21.5546875" bestFit="1" customWidth="1"/>
    <col min="3188" max="3188" width="14" bestFit="1" customWidth="1"/>
    <col min="3189" max="3189" width="21.5546875" bestFit="1" customWidth="1"/>
    <col min="3190" max="3190" width="14" bestFit="1" customWidth="1"/>
    <col min="3191" max="3191" width="21.5546875" bestFit="1" customWidth="1"/>
    <col min="3192" max="3192" width="14" bestFit="1" customWidth="1"/>
    <col min="3193" max="3193" width="21.5546875" bestFit="1" customWidth="1"/>
    <col min="3194" max="3194" width="14" bestFit="1" customWidth="1"/>
    <col min="3195" max="3195" width="21.5546875" bestFit="1" customWidth="1"/>
    <col min="3196" max="3196" width="14" bestFit="1" customWidth="1"/>
    <col min="3197" max="3197" width="21.5546875" bestFit="1" customWidth="1"/>
    <col min="3198" max="3198" width="14" bestFit="1" customWidth="1"/>
    <col min="3199" max="3199" width="21.5546875" bestFit="1" customWidth="1"/>
    <col min="3200" max="3200" width="9.44140625" bestFit="1" customWidth="1"/>
    <col min="3201" max="3201" width="11.21875" bestFit="1" customWidth="1"/>
    <col min="3202" max="3202" width="14" bestFit="1" customWidth="1"/>
    <col min="3203" max="3203" width="21.5546875" bestFit="1" customWidth="1"/>
    <col min="3204" max="3204" width="14" bestFit="1" customWidth="1"/>
    <col min="3205" max="3205" width="21.5546875" bestFit="1" customWidth="1"/>
    <col min="3206" max="3206" width="14" bestFit="1" customWidth="1"/>
    <col min="3207" max="3207" width="21.5546875" bestFit="1" customWidth="1"/>
    <col min="3208" max="3208" width="14" bestFit="1" customWidth="1"/>
    <col min="3209" max="3209" width="21.5546875" bestFit="1" customWidth="1"/>
    <col min="3210" max="3210" width="14" bestFit="1" customWidth="1"/>
    <col min="3211" max="3211" width="21.5546875" bestFit="1" customWidth="1"/>
    <col min="3212" max="3212" width="10" bestFit="1" customWidth="1"/>
    <col min="3213" max="3213" width="12.21875" bestFit="1" customWidth="1"/>
    <col min="3214" max="3214" width="14" bestFit="1" customWidth="1"/>
    <col min="3215" max="3215" width="21.5546875" bestFit="1" customWidth="1"/>
    <col min="3216" max="3216" width="14" bestFit="1" customWidth="1"/>
    <col min="3217" max="3217" width="21.5546875" bestFit="1" customWidth="1"/>
    <col min="3218" max="3218" width="5.6640625" bestFit="1" customWidth="1"/>
    <col min="3219" max="3219" width="7.6640625" bestFit="1" customWidth="1"/>
    <col min="3220" max="3220" width="14" bestFit="1" customWidth="1"/>
    <col min="3221" max="3221" width="21.5546875" bestFit="1" customWidth="1"/>
    <col min="3222" max="3222" width="9" bestFit="1" customWidth="1"/>
    <col min="3223" max="3223" width="11.21875" bestFit="1" customWidth="1"/>
    <col min="3224" max="3224" width="14" bestFit="1" customWidth="1"/>
    <col min="3225" max="3225" width="21.5546875" bestFit="1" customWidth="1"/>
    <col min="3226" max="3226" width="14" bestFit="1" customWidth="1"/>
    <col min="3227" max="3227" width="21.5546875" bestFit="1" customWidth="1"/>
    <col min="3228" max="3228" width="14" bestFit="1" customWidth="1"/>
    <col min="3229" max="3229" width="21.5546875" bestFit="1" customWidth="1"/>
    <col min="3230" max="3230" width="14" bestFit="1" customWidth="1"/>
    <col min="3231" max="3231" width="21.5546875" bestFit="1" customWidth="1"/>
    <col min="3232" max="3232" width="11" bestFit="1" customWidth="1"/>
    <col min="3233" max="3233" width="13.33203125" bestFit="1" customWidth="1"/>
    <col min="3234" max="3234" width="14" bestFit="1" customWidth="1"/>
    <col min="3235" max="3235" width="21.5546875" bestFit="1" customWidth="1"/>
    <col min="3236" max="3236" width="14" bestFit="1" customWidth="1"/>
    <col min="3237" max="3237" width="21.5546875" bestFit="1" customWidth="1"/>
    <col min="3238" max="3238" width="14" bestFit="1" customWidth="1"/>
    <col min="3239" max="3239" width="21.5546875" bestFit="1" customWidth="1"/>
    <col min="3240" max="3240" width="14" bestFit="1" customWidth="1"/>
    <col min="3241" max="3241" width="21.5546875" bestFit="1" customWidth="1"/>
    <col min="3242" max="3242" width="14" bestFit="1" customWidth="1"/>
    <col min="3243" max="3243" width="21.5546875" bestFit="1" customWidth="1"/>
    <col min="3244" max="3244" width="14" bestFit="1" customWidth="1"/>
    <col min="3245" max="3245" width="21.5546875" bestFit="1" customWidth="1"/>
    <col min="3246" max="3246" width="11" bestFit="1" customWidth="1"/>
    <col min="3247" max="3247" width="13.33203125" bestFit="1" customWidth="1"/>
    <col min="3248" max="3248" width="14" bestFit="1" customWidth="1"/>
    <col min="3249" max="3249" width="21.5546875" bestFit="1" customWidth="1"/>
    <col min="3250" max="3250" width="14" bestFit="1" customWidth="1"/>
    <col min="3251" max="3251" width="21.5546875" bestFit="1" customWidth="1"/>
    <col min="3252" max="3252" width="14" bestFit="1" customWidth="1"/>
    <col min="3253" max="3253" width="21.5546875" bestFit="1" customWidth="1"/>
    <col min="3254" max="3254" width="14" bestFit="1" customWidth="1"/>
    <col min="3255" max="3255" width="21.5546875" bestFit="1" customWidth="1"/>
    <col min="3256" max="3256" width="14" bestFit="1" customWidth="1"/>
    <col min="3257" max="3257" width="21.5546875" bestFit="1" customWidth="1"/>
    <col min="3258" max="3258" width="14" bestFit="1" customWidth="1"/>
    <col min="3259" max="3259" width="21.5546875" bestFit="1" customWidth="1"/>
    <col min="3260" max="3260" width="9.44140625" bestFit="1" customWidth="1"/>
    <col min="3261" max="3261" width="7.6640625" bestFit="1" customWidth="1"/>
    <col min="3262" max="3262" width="14" bestFit="1" customWidth="1"/>
    <col min="3263" max="3263" width="21.5546875" bestFit="1" customWidth="1"/>
    <col min="3264" max="3264" width="14" bestFit="1" customWidth="1"/>
    <col min="3265" max="3265" width="21.5546875" bestFit="1" customWidth="1"/>
    <col min="3266" max="3266" width="14" bestFit="1" customWidth="1"/>
    <col min="3267" max="3267" width="21.5546875" bestFit="1" customWidth="1"/>
    <col min="3268" max="3268" width="14" bestFit="1" customWidth="1"/>
    <col min="3269" max="3269" width="21.5546875" bestFit="1" customWidth="1"/>
    <col min="3270" max="3270" width="14" bestFit="1" customWidth="1"/>
    <col min="3271" max="3271" width="21.5546875" bestFit="1" customWidth="1"/>
    <col min="3272" max="3272" width="14" bestFit="1" customWidth="1"/>
    <col min="3273" max="3273" width="21.5546875" bestFit="1" customWidth="1"/>
    <col min="3274" max="3274" width="10" bestFit="1" customWidth="1"/>
    <col min="3275" max="3275" width="12.21875" bestFit="1" customWidth="1"/>
    <col min="3276" max="3276" width="14" bestFit="1" customWidth="1"/>
    <col min="3277" max="3277" width="21.5546875" bestFit="1" customWidth="1"/>
    <col min="3278" max="3278" width="14" bestFit="1" customWidth="1"/>
    <col min="3279" max="3279" width="21.5546875" bestFit="1" customWidth="1"/>
    <col min="3280" max="3280" width="14" bestFit="1" customWidth="1"/>
    <col min="3281" max="3281" width="21.5546875" bestFit="1" customWidth="1"/>
    <col min="3282" max="3282" width="14" bestFit="1" customWidth="1"/>
    <col min="3283" max="3283" width="21.5546875" bestFit="1" customWidth="1"/>
    <col min="3284" max="3284" width="14" bestFit="1" customWidth="1"/>
    <col min="3285" max="3285" width="21.5546875" bestFit="1" customWidth="1"/>
    <col min="3286" max="3286" width="14" bestFit="1" customWidth="1"/>
    <col min="3287" max="3287" width="21.5546875" bestFit="1" customWidth="1"/>
    <col min="3288" max="3288" width="14" bestFit="1" customWidth="1"/>
    <col min="3289" max="3289" width="21.5546875" bestFit="1" customWidth="1"/>
    <col min="3290" max="3290" width="13" bestFit="1" customWidth="1"/>
    <col min="3291" max="3291" width="21.5546875" bestFit="1" customWidth="1"/>
    <col min="3292" max="3292" width="14" bestFit="1" customWidth="1"/>
    <col min="3293" max="3293" width="21.5546875" bestFit="1" customWidth="1"/>
    <col min="3294" max="3294" width="9.44140625" bestFit="1" customWidth="1"/>
    <col min="3295" max="3295" width="11.21875" bestFit="1" customWidth="1"/>
    <col min="3296" max="3296" width="14" bestFit="1" customWidth="1"/>
    <col min="3297" max="3297" width="21.5546875" bestFit="1" customWidth="1"/>
    <col min="3298" max="3298" width="14" bestFit="1" customWidth="1"/>
    <col min="3299" max="3299" width="21.5546875" bestFit="1" customWidth="1"/>
    <col min="3300" max="3300" width="14" bestFit="1" customWidth="1"/>
    <col min="3301" max="3301" width="21.5546875" bestFit="1" customWidth="1"/>
    <col min="3302" max="3302" width="14" bestFit="1" customWidth="1"/>
    <col min="3303" max="3303" width="21.5546875" bestFit="1" customWidth="1"/>
    <col min="3304" max="3304" width="14" bestFit="1" customWidth="1"/>
    <col min="3305" max="3305" width="21.5546875" bestFit="1" customWidth="1"/>
    <col min="3306" max="3306" width="14" bestFit="1" customWidth="1"/>
    <col min="3307" max="3307" width="21.5546875" bestFit="1" customWidth="1"/>
    <col min="3308" max="3308" width="14" bestFit="1" customWidth="1"/>
    <col min="3309" max="3309" width="21.5546875" bestFit="1" customWidth="1"/>
    <col min="3310" max="3310" width="13" bestFit="1" customWidth="1"/>
    <col min="3311" max="3311" width="21.5546875" bestFit="1" customWidth="1"/>
    <col min="3312" max="3312" width="14" bestFit="1" customWidth="1"/>
    <col min="3313" max="3313" width="21.5546875" bestFit="1" customWidth="1"/>
    <col min="3314" max="3314" width="14" bestFit="1" customWidth="1"/>
    <col min="3315" max="3315" width="21.5546875" bestFit="1" customWidth="1"/>
    <col min="3316" max="3316" width="14" bestFit="1" customWidth="1"/>
    <col min="3317" max="3317" width="21.5546875" bestFit="1" customWidth="1"/>
    <col min="3318" max="3318" width="14" bestFit="1" customWidth="1"/>
    <col min="3319" max="3319" width="21.5546875" bestFit="1" customWidth="1"/>
    <col min="3320" max="3320" width="14" bestFit="1" customWidth="1"/>
    <col min="3321" max="3321" width="21.5546875" bestFit="1" customWidth="1"/>
    <col min="3322" max="3322" width="14" bestFit="1" customWidth="1"/>
    <col min="3323" max="3323" width="20.44140625" bestFit="1" customWidth="1"/>
    <col min="3324" max="3324" width="8" bestFit="1" customWidth="1"/>
    <col min="3325" max="3325" width="10.21875" bestFit="1" customWidth="1"/>
    <col min="3326" max="3326" width="14" bestFit="1" customWidth="1"/>
    <col min="3327" max="3327" width="21.5546875" bestFit="1" customWidth="1"/>
    <col min="3328" max="3328" width="14" bestFit="1" customWidth="1"/>
    <col min="3329" max="3329" width="21.5546875" bestFit="1" customWidth="1"/>
    <col min="3330" max="3330" width="14" bestFit="1" customWidth="1"/>
    <col min="3331" max="3331" width="21.5546875" bestFit="1" customWidth="1"/>
    <col min="3332" max="3332" width="14" bestFit="1" customWidth="1"/>
    <col min="3333" max="3333" width="21.5546875" bestFit="1" customWidth="1"/>
    <col min="3334" max="3334" width="8" bestFit="1" customWidth="1"/>
    <col min="3335" max="3335" width="10.21875" bestFit="1" customWidth="1"/>
    <col min="3336" max="3336" width="14" bestFit="1" customWidth="1"/>
    <col min="3337" max="3337" width="21.5546875" bestFit="1" customWidth="1"/>
    <col min="3338" max="3338" width="14" bestFit="1" customWidth="1"/>
    <col min="3339" max="3339" width="21.5546875" bestFit="1" customWidth="1"/>
    <col min="3340" max="3340" width="8.44140625" bestFit="1" customWidth="1"/>
    <col min="3341" max="3341" width="9.21875" bestFit="1" customWidth="1"/>
    <col min="3342" max="3342" width="14" bestFit="1" customWidth="1"/>
    <col min="3343" max="3343" width="9.44140625" bestFit="1" customWidth="1"/>
    <col min="3344" max="3344" width="21.5546875" bestFit="1" customWidth="1"/>
    <col min="3345" max="3345" width="14" bestFit="1" customWidth="1"/>
    <col min="3346" max="3346" width="21.5546875" bestFit="1" customWidth="1"/>
    <col min="3347" max="3347" width="14" bestFit="1" customWidth="1"/>
    <col min="3348" max="3348" width="21.5546875" bestFit="1" customWidth="1"/>
    <col min="3349" max="3349" width="14" bestFit="1" customWidth="1"/>
    <col min="3350" max="3350" width="21.5546875" bestFit="1" customWidth="1"/>
    <col min="3351" max="3351" width="14" bestFit="1" customWidth="1"/>
    <col min="3352" max="3352" width="21.5546875" bestFit="1" customWidth="1"/>
    <col min="3353" max="3353" width="14" bestFit="1" customWidth="1"/>
    <col min="3354" max="3354" width="21.5546875" bestFit="1" customWidth="1"/>
    <col min="3355" max="3355" width="14" bestFit="1" customWidth="1"/>
    <col min="3356" max="3356" width="21.5546875" bestFit="1" customWidth="1"/>
    <col min="3357" max="3357" width="14" bestFit="1" customWidth="1"/>
    <col min="3358" max="3358" width="21.5546875" bestFit="1" customWidth="1"/>
    <col min="3359" max="3359" width="5.6640625" bestFit="1" customWidth="1"/>
    <col min="3360" max="3360" width="9.44140625" bestFit="1" customWidth="1"/>
    <col min="3361" max="3361" width="7.6640625" bestFit="1" customWidth="1"/>
    <col min="3362" max="3362" width="14" bestFit="1" customWidth="1"/>
    <col min="3363" max="3363" width="21.5546875" bestFit="1" customWidth="1"/>
    <col min="3364" max="3364" width="14" bestFit="1" customWidth="1"/>
    <col min="3365" max="3365" width="21.5546875" bestFit="1" customWidth="1"/>
    <col min="3366" max="3366" width="14" bestFit="1" customWidth="1"/>
    <col min="3367" max="3367" width="21.5546875" bestFit="1" customWidth="1"/>
    <col min="3368" max="3368" width="14" bestFit="1" customWidth="1"/>
    <col min="3369" max="3369" width="20.44140625" bestFit="1" customWidth="1"/>
    <col min="3370" max="3370" width="14" bestFit="1" customWidth="1"/>
    <col min="3371" max="3371" width="21.5546875" bestFit="1" customWidth="1"/>
    <col min="3372" max="3372" width="14" bestFit="1" customWidth="1"/>
    <col min="3373" max="3373" width="21.5546875" bestFit="1" customWidth="1"/>
    <col min="3374" max="3374" width="7" bestFit="1" customWidth="1"/>
    <col min="3375" max="3375" width="9.21875" bestFit="1" customWidth="1"/>
    <col min="3376" max="3376" width="14" bestFit="1" customWidth="1"/>
    <col min="3377" max="3377" width="21.5546875" bestFit="1" customWidth="1"/>
    <col min="3378" max="3378" width="14" bestFit="1" customWidth="1"/>
    <col min="3379" max="3379" width="21.5546875" bestFit="1" customWidth="1"/>
    <col min="3380" max="3380" width="8.44140625" bestFit="1" customWidth="1"/>
    <col min="3381" max="3381" width="9.21875" bestFit="1" customWidth="1"/>
    <col min="3382" max="3382" width="14" bestFit="1" customWidth="1"/>
    <col min="3383" max="3383" width="21.5546875" bestFit="1" customWidth="1"/>
    <col min="3384" max="3384" width="14" bestFit="1" customWidth="1"/>
    <col min="3385" max="3385" width="21.5546875" bestFit="1" customWidth="1"/>
    <col min="3386" max="3386" width="14" bestFit="1" customWidth="1"/>
    <col min="3387" max="3387" width="21.5546875" bestFit="1" customWidth="1"/>
    <col min="3388" max="3388" width="14" bestFit="1" customWidth="1"/>
    <col min="3389" max="3389" width="21.5546875" bestFit="1" customWidth="1"/>
    <col min="3390" max="3390" width="14" bestFit="1" customWidth="1"/>
    <col min="3391" max="3391" width="21.5546875" bestFit="1" customWidth="1"/>
    <col min="3392" max="3392" width="14" bestFit="1" customWidth="1"/>
    <col min="3393" max="3393" width="21.5546875" bestFit="1" customWidth="1"/>
    <col min="3394" max="3394" width="14" bestFit="1" customWidth="1"/>
    <col min="3395" max="3395" width="21.5546875" bestFit="1" customWidth="1"/>
    <col min="3396" max="3396" width="14" bestFit="1" customWidth="1"/>
    <col min="3397" max="3397" width="21.5546875" bestFit="1" customWidth="1"/>
    <col min="3398" max="3398" width="14" bestFit="1" customWidth="1"/>
    <col min="3399" max="3399" width="20.44140625" bestFit="1" customWidth="1"/>
    <col min="3400" max="3400" width="14" bestFit="1" customWidth="1"/>
    <col min="3401" max="3401" width="20.44140625" bestFit="1" customWidth="1"/>
    <col min="3402" max="3402" width="14" bestFit="1" customWidth="1"/>
    <col min="3403" max="3403" width="21.5546875" bestFit="1" customWidth="1"/>
    <col min="3404" max="3404" width="14" bestFit="1" customWidth="1"/>
    <col min="3405" max="3405" width="21.5546875" bestFit="1" customWidth="1"/>
    <col min="3406" max="3406" width="14" bestFit="1" customWidth="1"/>
    <col min="3407" max="3407" width="21.5546875" bestFit="1" customWidth="1"/>
    <col min="3408" max="3408" width="9.44140625" bestFit="1" customWidth="1"/>
    <col min="3409" max="3409" width="10.21875" bestFit="1" customWidth="1"/>
    <col min="3410" max="3410" width="14" bestFit="1" customWidth="1"/>
    <col min="3411" max="3411" width="21.5546875" bestFit="1" customWidth="1"/>
    <col min="3412" max="3412" width="14" bestFit="1" customWidth="1"/>
    <col min="3413" max="3413" width="21.5546875" bestFit="1" customWidth="1"/>
    <col min="3414" max="3414" width="14" bestFit="1" customWidth="1"/>
    <col min="3415" max="3415" width="21.5546875" bestFit="1" customWidth="1"/>
    <col min="3416" max="3416" width="14" bestFit="1" customWidth="1"/>
    <col min="3417" max="3417" width="21.5546875" bestFit="1" customWidth="1"/>
    <col min="3418" max="3418" width="14" bestFit="1" customWidth="1"/>
    <col min="3419" max="3419" width="21.5546875" bestFit="1" customWidth="1"/>
    <col min="3420" max="3420" width="9.44140625" bestFit="1" customWidth="1"/>
    <col min="3421" max="3421" width="9.21875" bestFit="1" customWidth="1"/>
    <col min="3422" max="3422" width="14" bestFit="1" customWidth="1"/>
    <col min="3423" max="3423" width="21.5546875" bestFit="1" customWidth="1"/>
    <col min="3424" max="3424" width="14" bestFit="1" customWidth="1"/>
    <col min="3425" max="3425" width="21.5546875" bestFit="1" customWidth="1"/>
    <col min="3426" max="3426" width="14" bestFit="1" customWidth="1"/>
    <col min="3427" max="3427" width="21.5546875" bestFit="1" customWidth="1"/>
    <col min="3428" max="3428" width="14" bestFit="1" customWidth="1"/>
    <col min="3429" max="3429" width="21.5546875" bestFit="1" customWidth="1"/>
    <col min="3430" max="3430" width="14" bestFit="1" customWidth="1"/>
    <col min="3431" max="3431" width="21.5546875" bestFit="1" customWidth="1"/>
    <col min="3432" max="3432" width="14" bestFit="1" customWidth="1"/>
    <col min="3433" max="3433" width="21.5546875" bestFit="1" customWidth="1"/>
    <col min="3434" max="3434" width="14" bestFit="1" customWidth="1"/>
    <col min="3435" max="3435" width="21.5546875" bestFit="1" customWidth="1"/>
    <col min="3436" max="3436" width="14" bestFit="1" customWidth="1"/>
    <col min="3437" max="3437" width="21.5546875" bestFit="1" customWidth="1"/>
    <col min="3438" max="3438" width="8" bestFit="1" customWidth="1"/>
    <col min="3439" max="3439" width="10.21875" bestFit="1" customWidth="1"/>
    <col min="3440" max="3440" width="14" bestFit="1" customWidth="1"/>
    <col min="3441" max="3441" width="21.5546875" bestFit="1" customWidth="1"/>
    <col min="3442" max="3442" width="9" bestFit="1" customWidth="1"/>
    <col min="3443" max="3443" width="11.21875" bestFit="1" customWidth="1"/>
    <col min="3444" max="3444" width="14" bestFit="1" customWidth="1"/>
    <col min="3445" max="3445" width="21.5546875" bestFit="1" customWidth="1"/>
    <col min="3446" max="3446" width="14" bestFit="1" customWidth="1"/>
    <col min="3447" max="3447" width="21.5546875" bestFit="1" customWidth="1"/>
    <col min="3448" max="3448" width="14" bestFit="1" customWidth="1"/>
    <col min="3449" max="3449" width="21.5546875" bestFit="1" customWidth="1"/>
    <col min="3450" max="3450" width="14" bestFit="1" customWidth="1"/>
    <col min="3451" max="3451" width="21.5546875" bestFit="1" customWidth="1"/>
    <col min="3452" max="3452" width="14" bestFit="1" customWidth="1"/>
    <col min="3453" max="3453" width="21.5546875" bestFit="1" customWidth="1"/>
    <col min="3454" max="3454" width="14" bestFit="1" customWidth="1"/>
    <col min="3455" max="3455" width="21.5546875" bestFit="1" customWidth="1"/>
    <col min="3456" max="3456" width="14" bestFit="1" customWidth="1"/>
    <col min="3457" max="3457" width="21.5546875" bestFit="1" customWidth="1"/>
    <col min="3458" max="3458" width="14" bestFit="1" customWidth="1"/>
    <col min="3459" max="3459" width="21.5546875" bestFit="1" customWidth="1"/>
    <col min="3460" max="3460" width="14" bestFit="1" customWidth="1"/>
    <col min="3461" max="3461" width="21.5546875" bestFit="1" customWidth="1"/>
    <col min="3462" max="3462" width="14" bestFit="1" customWidth="1"/>
    <col min="3463" max="3463" width="21.5546875" bestFit="1" customWidth="1"/>
    <col min="3464" max="3464" width="13" bestFit="1" customWidth="1"/>
    <col min="3465" max="3465" width="21.5546875" bestFit="1" customWidth="1"/>
    <col min="3466" max="3466" width="14" bestFit="1" customWidth="1"/>
    <col min="3467" max="3467" width="20.44140625" bestFit="1" customWidth="1"/>
    <col min="3468" max="3468" width="14" bestFit="1" customWidth="1"/>
    <col min="3469" max="3469" width="21.5546875" bestFit="1" customWidth="1"/>
    <col min="3470" max="3470" width="14" bestFit="1" customWidth="1"/>
    <col min="3471" max="3471" width="21.5546875" bestFit="1" customWidth="1"/>
    <col min="3472" max="3472" width="14" bestFit="1" customWidth="1"/>
    <col min="3473" max="3473" width="21.5546875" bestFit="1" customWidth="1"/>
    <col min="3474" max="3474" width="14" bestFit="1" customWidth="1"/>
    <col min="3475" max="3475" width="21.5546875" bestFit="1" customWidth="1"/>
    <col min="3476" max="3476" width="13" bestFit="1" customWidth="1"/>
    <col min="3477" max="3477" width="21.5546875" bestFit="1" customWidth="1"/>
    <col min="3478" max="3478" width="14" bestFit="1" customWidth="1"/>
    <col min="3479" max="3479" width="21.5546875" bestFit="1" customWidth="1"/>
    <col min="3480" max="3480" width="14" bestFit="1" customWidth="1"/>
    <col min="3481" max="3481" width="21.5546875" bestFit="1" customWidth="1"/>
    <col min="3482" max="3482" width="14" bestFit="1" customWidth="1"/>
    <col min="3483" max="3483" width="21.5546875" bestFit="1" customWidth="1"/>
    <col min="3484" max="3484" width="14" bestFit="1" customWidth="1"/>
    <col min="3485" max="3485" width="21.5546875" bestFit="1" customWidth="1"/>
    <col min="3486" max="3486" width="14" bestFit="1" customWidth="1"/>
    <col min="3487" max="3487" width="21.5546875" bestFit="1" customWidth="1"/>
    <col min="3488" max="3488" width="13" bestFit="1" customWidth="1"/>
    <col min="3489" max="3489" width="21.5546875" bestFit="1" customWidth="1"/>
    <col min="3490" max="3490" width="8.44140625" bestFit="1" customWidth="1"/>
    <col min="3491" max="3491" width="5.6640625" bestFit="1" customWidth="1"/>
    <col min="3492" max="3492" width="9.44140625" bestFit="1" customWidth="1"/>
    <col min="3493" max="3493" width="7.6640625" bestFit="1" customWidth="1"/>
    <col min="3494" max="3494" width="14" bestFit="1" customWidth="1"/>
    <col min="3495" max="3495" width="21.5546875" bestFit="1" customWidth="1"/>
    <col min="3496" max="3496" width="9.44140625" bestFit="1" customWidth="1"/>
    <col min="3497" max="3497" width="10.21875" bestFit="1" customWidth="1"/>
    <col min="3498" max="3498" width="13" bestFit="1" customWidth="1"/>
    <col min="3499" max="3499" width="21.5546875" bestFit="1" customWidth="1"/>
    <col min="3500" max="3500" width="14" bestFit="1" customWidth="1"/>
    <col min="3501" max="3501" width="21.5546875" bestFit="1" customWidth="1"/>
    <col min="3502" max="3502" width="14" bestFit="1" customWidth="1"/>
    <col min="3503" max="3503" width="21.5546875" bestFit="1" customWidth="1"/>
    <col min="3504" max="3504" width="14" bestFit="1" customWidth="1"/>
    <col min="3505" max="3505" width="21.5546875" bestFit="1" customWidth="1"/>
    <col min="3506" max="3506" width="14" bestFit="1" customWidth="1"/>
    <col min="3507" max="3507" width="21.5546875" bestFit="1" customWidth="1"/>
    <col min="3508" max="3508" width="8" bestFit="1" customWidth="1"/>
    <col min="3509" max="3509" width="10.21875" bestFit="1" customWidth="1"/>
    <col min="3510" max="3510" width="14" bestFit="1" customWidth="1"/>
    <col min="3511" max="3511" width="21.5546875" bestFit="1" customWidth="1"/>
    <col min="3512" max="3512" width="14" bestFit="1" customWidth="1"/>
    <col min="3513" max="3513" width="21.5546875" bestFit="1" customWidth="1"/>
    <col min="3514" max="3514" width="14" bestFit="1" customWidth="1"/>
    <col min="3515" max="3515" width="21.5546875" bestFit="1" customWidth="1"/>
    <col min="3516" max="3516" width="14" bestFit="1" customWidth="1"/>
    <col min="3517" max="3517" width="21.5546875" bestFit="1" customWidth="1"/>
    <col min="3518" max="3518" width="14" bestFit="1" customWidth="1"/>
    <col min="3519" max="3519" width="21.5546875" bestFit="1" customWidth="1"/>
    <col min="3520" max="3520" width="14" bestFit="1" customWidth="1"/>
    <col min="3521" max="3521" width="21.5546875" bestFit="1" customWidth="1"/>
    <col min="3522" max="3522" width="9.44140625" bestFit="1" customWidth="1"/>
    <col min="3523" max="3523" width="9.21875" bestFit="1" customWidth="1"/>
    <col min="3524" max="3524" width="14" bestFit="1" customWidth="1"/>
    <col min="3525" max="3525" width="21.5546875" bestFit="1" customWidth="1"/>
    <col min="3526" max="3526" width="14" bestFit="1" customWidth="1"/>
    <col min="3527" max="3527" width="21.5546875" bestFit="1" customWidth="1"/>
    <col min="3528" max="3528" width="13" bestFit="1" customWidth="1"/>
    <col min="3529" max="3529" width="21.5546875" bestFit="1" customWidth="1"/>
    <col min="3530" max="3530" width="14" bestFit="1" customWidth="1"/>
    <col min="3531" max="3531" width="21.5546875" bestFit="1" customWidth="1"/>
    <col min="3532" max="3532" width="14" bestFit="1" customWidth="1"/>
    <col min="3533" max="3533" width="21.5546875" bestFit="1" customWidth="1"/>
    <col min="3534" max="3534" width="8" bestFit="1" customWidth="1"/>
    <col min="3535" max="3535" width="10.21875" bestFit="1" customWidth="1"/>
    <col min="3536" max="3536" width="14" bestFit="1" customWidth="1"/>
    <col min="3537" max="3537" width="21.5546875" bestFit="1" customWidth="1"/>
    <col min="3538" max="3538" width="14" bestFit="1" customWidth="1"/>
    <col min="3539" max="3539" width="21.5546875" bestFit="1" customWidth="1"/>
    <col min="3540" max="3540" width="9.44140625" bestFit="1" customWidth="1"/>
    <col min="3541" max="3541" width="10.21875" bestFit="1" customWidth="1"/>
    <col min="3542" max="3542" width="14" bestFit="1" customWidth="1"/>
    <col min="3543" max="3543" width="21.5546875" bestFit="1" customWidth="1"/>
    <col min="3544" max="3544" width="5" bestFit="1" customWidth="1"/>
    <col min="3545" max="3545" width="7.6640625" bestFit="1" customWidth="1"/>
    <col min="3546" max="3546" width="14" bestFit="1" customWidth="1"/>
    <col min="3547" max="3547" width="21.5546875" bestFit="1" customWidth="1"/>
    <col min="3548" max="3548" width="9.44140625" bestFit="1" customWidth="1"/>
    <col min="3549" max="3549" width="10.21875" bestFit="1" customWidth="1"/>
    <col min="3550" max="3550" width="10" bestFit="1" customWidth="1"/>
    <col min="3551" max="3551" width="12.21875" bestFit="1" customWidth="1"/>
    <col min="3552" max="3552" width="8" bestFit="1" customWidth="1"/>
    <col min="3553" max="3553" width="10.21875" bestFit="1" customWidth="1"/>
    <col min="3554" max="3554" width="14" bestFit="1" customWidth="1"/>
    <col min="3555" max="3555" width="17.44140625" bestFit="1" customWidth="1"/>
    <col min="3556" max="3556" width="14" bestFit="1" customWidth="1"/>
    <col min="3557" max="3557" width="20.44140625" bestFit="1" customWidth="1"/>
    <col min="3558" max="3558" width="14" bestFit="1" customWidth="1"/>
    <col min="3559" max="3559" width="21.5546875" bestFit="1" customWidth="1"/>
    <col min="3560" max="3560" width="14" bestFit="1" customWidth="1"/>
    <col min="3561" max="3561" width="21.5546875" bestFit="1" customWidth="1"/>
    <col min="3562" max="3562" width="14" bestFit="1" customWidth="1"/>
    <col min="3563" max="3563" width="5.6640625" bestFit="1" customWidth="1"/>
    <col min="3564" max="3564" width="9.44140625" bestFit="1" customWidth="1"/>
    <col min="3565" max="3565" width="21.5546875" bestFit="1" customWidth="1"/>
    <col min="3566" max="3566" width="9.44140625" bestFit="1" customWidth="1"/>
    <col min="3567" max="3567" width="10.21875" bestFit="1" customWidth="1"/>
    <col min="3568" max="3568" width="14" bestFit="1" customWidth="1"/>
    <col min="3569" max="3569" width="21.5546875" bestFit="1" customWidth="1"/>
    <col min="3570" max="3570" width="9.44140625" bestFit="1" customWidth="1"/>
    <col min="3571" max="3571" width="9.21875" bestFit="1" customWidth="1"/>
    <col min="3572" max="3572" width="14" bestFit="1" customWidth="1"/>
    <col min="3573" max="3573" width="21.5546875" bestFit="1" customWidth="1"/>
    <col min="3574" max="3574" width="9.44140625" bestFit="1" customWidth="1"/>
    <col min="3575" max="3575" width="11.21875" bestFit="1" customWidth="1"/>
    <col min="3576" max="3576" width="14" bestFit="1" customWidth="1"/>
    <col min="3577" max="3577" width="21.5546875" bestFit="1" customWidth="1"/>
    <col min="3578" max="3578" width="9.44140625" bestFit="1" customWidth="1"/>
    <col min="3579" max="3579" width="7.6640625" bestFit="1" customWidth="1"/>
    <col min="3580" max="3580" width="14" bestFit="1" customWidth="1"/>
    <col min="3581" max="3581" width="21.5546875" bestFit="1" customWidth="1"/>
    <col min="3582" max="3582" width="14" bestFit="1" customWidth="1"/>
    <col min="3583" max="3583" width="21.5546875" bestFit="1" customWidth="1"/>
    <col min="3584" max="3584" width="14" bestFit="1" customWidth="1"/>
    <col min="3585" max="3585" width="21.5546875" bestFit="1" customWidth="1"/>
    <col min="3586" max="3586" width="14" bestFit="1" customWidth="1"/>
    <col min="3587" max="3587" width="21.5546875" bestFit="1" customWidth="1"/>
    <col min="3588" max="3588" width="14" bestFit="1" customWidth="1"/>
    <col min="3589" max="3589" width="20.44140625" bestFit="1" customWidth="1"/>
    <col min="3590" max="3590" width="14" bestFit="1" customWidth="1"/>
    <col min="3591" max="3591" width="21.5546875" bestFit="1" customWidth="1"/>
    <col min="3592" max="3592" width="14" bestFit="1" customWidth="1"/>
    <col min="3593" max="3593" width="21.5546875" bestFit="1" customWidth="1"/>
    <col min="3594" max="3594" width="14" bestFit="1" customWidth="1"/>
    <col min="3595" max="3595" width="21.5546875" bestFit="1" customWidth="1"/>
    <col min="3596" max="3596" width="7" bestFit="1" customWidth="1"/>
    <col min="3597" max="3597" width="9.21875" bestFit="1" customWidth="1"/>
    <col min="3598" max="3598" width="14" bestFit="1" customWidth="1"/>
    <col min="3599" max="3599" width="21.5546875" bestFit="1" customWidth="1"/>
    <col min="3600" max="3600" width="14" bestFit="1" customWidth="1"/>
    <col min="3601" max="3601" width="21.5546875" bestFit="1" customWidth="1"/>
    <col min="3602" max="3602" width="9.44140625" bestFit="1" customWidth="1"/>
    <col min="3603" max="3603" width="10.21875" bestFit="1" customWidth="1"/>
    <col min="3604" max="3604" width="9.44140625" bestFit="1" customWidth="1"/>
    <col min="3605" max="3605" width="11.21875" bestFit="1" customWidth="1"/>
    <col min="3606" max="3606" width="14" bestFit="1" customWidth="1"/>
    <col min="3607" max="3607" width="21.5546875" bestFit="1" customWidth="1"/>
    <col min="3608" max="3608" width="14" bestFit="1" customWidth="1"/>
    <col min="3609" max="3609" width="21.5546875" bestFit="1" customWidth="1"/>
    <col min="3610" max="3610" width="14" bestFit="1" customWidth="1"/>
    <col min="3611" max="3611" width="21.5546875" bestFit="1" customWidth="1"/>
    <col min="3612" max="3612" width="14" bestFit="1" customWidth="1"/>
    <col min="3613" max="3613" width="21.5546875" bestFit="1" customWidth="1"/>
    <col min="3614" max="3614" width="14" bestFit="1" customWidth="1"/>
    <col min="3615" max="3615" width="21.5546875" bestFit="1" customWidth="1"/>
    <col min="3616" max="3616" width="14" bestFit="1" customWidth="1"/>
    <col min="3617" max="3617" width="21.5546875" bestFit="1" customWidth="1"/>
    <col min="3618" max="3618" width="14" bestFit="1" customWidth="1"/>
    <col min="3619" max="3619" width="21.5546875" bestFit="1" customWidth="1"/>
    <col min="3620" max="3620" width="14" bestFit="1" customWidth="1"/>
    <col min="3621" max="3621" width="21.5546875" bestFit="1" customWidth="1"/>
    <col min="3622" max="3622" width="9.44140625" bestFit="1" customWidth="1"/>
    <col min="3623" max="3623" width="9.21875" bestFit="1" customWidth="1"/>
    <col min="3624" max="3624" width="14" bestFit="1" customWidth="1"/>
    <col min="3625" max="3625" width="21.5546875" bestFit="1" customWidth="1"/>
    <col min="3626" max="3626" width="14" bestFit="1" customWidth="1"/>
    <col min="3627" max="3627" width="21.5546875" bestFit="1" customWidth="1"/>
    <col min="3628" max="3628" width="14" bestFit="1" customWidth="1"/>
    <col min="3629" max="3629" width="21.5546875" bestFit="1" customWidth="1"/>
    <col min="3630" max="3630" width="14" bestFit="1" customWidth="1"/>
    <col min="3631" max="3631" width="21.5546875" bestFit="1" customWidth="1"/>
    <col min="3632" max="3632" width="14" bestFit="1" customWidth="1"/>
    <col min="3633" max="3633" width="21.5546875" bestFit="1" customWidth="1"/>
    <col min="3634" max="3634" width="14" bestFit="1" customWidth="1"/>
    <col min="3635" max="3635" width="21.5546875" bestFit="1" customWidth="1"/>
    <col min="3636" max="3636" width="9.44140625" bestFit="1" customWidth="1"/>
    <col min="3637" max="3637" width="11.21875" bestFit="1" customWidth="1"/>
    <col min="3638" max="3638" width="14" bestFit="1" customWidth="1"/>
    <col min="3639" max="3639" width="20.44140625" bestFit="1" customWidth="1"/>
    <col min="3640" max="3640" width="14" bestFit="1" customWidth="1"/>
    <col min="3641" max="3641" width="21.5546875" bestFit="1" customWidth="1"/>
    <col min="3642" max="3642" width="9.44140625" bestFit="1" customWidth="1"/>
    <col min="3643" max="3643" width="7.6640625" bestFit="1" customWidth="1"/>
    <col min="3644" max="3644" width="9.44140625" bestFit="1" customWidth="1"/>
    <col min="3645" max="3645" width="9.21875" bestFit="1" customWidth="1"/>
    <col min="3646" max="3646" width="14" bestFit="1" customWidth="1"/>
    <col min="3647" max="3647" width="21.5546875" bestFit="1" customWidth="1"/>
    <col min="3648" max="3648" width="14" bestFit="1" customWidth="1"/>
    <col min="3649" max="3649" width="21.5546875" bestFit="1" customWidth="1"/>
    <col min="3650" max="3650" width="14" bestFit="1" customWidth="1"/>
    <col min="3651" max="3651" width="21.5546875" bestFit="1" customWidth="1"/>
    <col min="3652" max="3652" width="7" bestFit="1" customWidth="1"/>
    <col min="3653" max="3653" width="9.21875" bestFit="1" customWidth="1"/>
    <col min="3654" max="3654" width="14" bestFit="1" customWidth="1"/>
    <col min="3655" max="3655" width="21.5546875" bestFit="1" customWidth="1"/>
    <col min="3656" max="3656" width="14" bestFit="1" customWidth="1"/>
    <col min="3657" max="3657" width="21.5546875" bestFit="1" customWidth="1"/>
    <col min="3658" max="3658" width="14" bestFit="1" customWidth="1"/>
    <col min="3659" max="3659" width="21.5546875" bestFit="1" customWidth="1"/>
    <col min="3660" max="3660" width="14" bestFit="1" customWidth="1"/>
    <col min="3661" max="3661" width="21.5546875" bestFit="1" customWidth="1"/>
    <col min="3662" max="3662" width="14" bestFit="1" customWidth="1"/>
    <col min="3663" max="3663" width="21.5546875" bestFit="1" customWidth="1"/>
    <col min="3664" max="3664" width="14" bestFit="1" customWidth="1"/>
    <col min="3665" max="3665" width="21.5546875" bestFit="1" customWidth="1"/>
    <col min="3666" max="3666" width="14" bestFit="1" customWidth="1"/>
    <col min="3667" max="3667" width="21.5546875" bestFit="1" customWidth="1"/>
    <col min="3668" max="3668" width="14" bestFit="1" customWidth="1"/>
    <col min="3669" max="3669" width="21.5546875" bestFit="1" customWidth="1"/>
    <col min="3670" max="3670" width="14" bestFit="1" customWidth="1"/>
    <col min="3671" max="3671" width="20.44140625" bestFit="1" customWidth="1"/>
    <col min="3672" max="3672" width="5.6640625" bestFit="1" customWidth="1"/>
    <col min="3673" max="3673" width="7.6640625" bestFit="1" customWidth="1"/>
    <col min="3674" max="3674" width="14" bestFit="1" customWidth="1"/>
    <col min="3675" max="3675" width="21.5546875" bestFit="1" customWidth="1"/>
    <col min="3676" max="3676" width="14" bestFit="1" customWidth="1"/>
    <col min="3677" max="3677" width="21.5546875" bestFit="1" customWidth="1"/>
    <col min="3678" max="3678" width="14" bestFit="1" customWidth="1"/>
    <col min="3679" max="3679" width="21.5546875" bestFit="1" customWidth="1"/>
    <col min="3680" max="3680" width="14" bestFit="1" customWidth="1"/>
    <col min="3681" max="3681" width="21.5546875" bestFit="1" customWidth="1"/>
    <col min="3682" max="3682" width="9.44140625" bestFit="1" customWidth="1"/>
    <col min="3683" max="3683" width="10.21875" bestFit="1" customWidth="1"/>
    <col min="3684" max="3684" width="14" bestFit="1" customWidth="1"/>
    <col min="3685" max="3685" width="21.5546875" bestFit="1" customWidth="1"/>
    <col min="3686" max="3686" width="14" bestFit="1" customWidth="1"/>
    <col min="3687" max="3687" width="21.5546875" bestFit="1" customWidth="1"/>
    <col min="3688" max="3688" width="7" bestFit="1" customWidth="1"/>
    <col min="3689" max="3689" width="9.21875" bestFit="1" customWidth="1"/>
    <col min="3690" max="3690" width="13" bestFit="1" customWidth="1"/>
    <col min="3691" max="3691" width="21.5546875" bestFit="1" customWidth="1"/>
    <col min="3692" max="3692" width="14" bestFit="1" customWidth="1"/>
    <col min="3693" max="3693" width="21.5546875" bestFit="1" customWidth="1"/>
    <col min="3694" max="3694" width="9.44140625" bestFit="1" customWidth="1"/>
    <col min="3695" max="3695" width="10.21875" bestFit="1" customWidth="1"/>
    <col min="3696" max="3696" width="14" bestFit="1" customWidth="1"/>
    <col min="3697" max="3697" width="21.5546875" bestFit="1" customWidth="1"/>
    <col min="3698" max="3698" width="13" bestFit="1" customWidth="1"/>
    <col min="3699" max="3699" width="21.5546875" bestFit="1" customWidth="1"/>
    <col min="3700" max="3700" width="14" bestFit="1" customWidth="1"/>
    <col min="3701" max="3701" width="21.5546875" bestFit="1" customWidth="1"/>
    <col min="3702" max="3702" width="14" bestFit="1" customWidth="1"/>
    <col min="3703" max="3703" width="21.5546875" bestFit="1" customWidth="1"/>
    <col min="3704" max="3704" width="9.44140625" bestFit="1" customWidth="1"/>
    <col min="3705" max="3705" width="9.21875" bestFit="1" customWidth="1"/>
    <col min="3706" max="3706" width="14" bestFit="1" customWidth="1"/>
    <col min="3707" max="3707" width="21.5546875" bestFit="1" customWidth="1"/>
    <col min="3708" max="3708" width="14" bestFit="1" customWidth="1"/>
    <col min="3709" max="3709" width="21.5546875" bestFit="1" customWidth="1"/>
    <col min="3710" max="3710" width="7" bestFit="1" customWidth="1"/>
    <col min="3711" max="3711" width="9.21875" bestFit="1" customWidth="1"/>
    <col min="3712" max="3712" width="14" bestFit="1" customWidth="1"/>
    <col min="3713" max="3713" width="21.5546875" bestFit="1" customWidth="1"/>
    <col min="3714" max="3714" width="14" bestFit="1" customWidth="1"/>
    <col min="3715" max="3715" width="21.5546875" bestFit="1" customWidth="1"/>
    <col min="3716" max="3716" width="8.44140625" bestFit="1" customWidth="1"/>
    <col min="3717" max="3717" width="5.6640625" bestFit="1" customWidth="1"/>
    <col min="3718" max="3718" width="9.21875" bestFit="1" customWidth="1"/>
    <col min="3719" max="3719" width="9.44140625" bestFit="1" customWidth="1"/>
    <col min="3720" max="3720" width="11.21875" bestFit="1" customWidth="1"/>
    <col min="3721" max="3721" width="14" bestFit="1" customWidth="1"/>
    <col min="3722" max="3722" width="21.5546875" bestFit="1" customWidth="1"/>
    <col min="3723" max="3723" width="14" bestFit="1" customWidth="1"/>
    <col min="3724" max="3724" width="21.5546875" bestFit="1" customWidth="1"/>
    <col min="3725" max="3725" width="14" bestFit="1" customWidth="1"/>
    <col min="3726" max="3726" width="21.5546875" bestFit="1" customWidth="1"/>
    <col min="3727" max="3727" width="13" bestFit="1" customWidth="1"/>
    <col min="3728" max="3728" width="21.5546875" bestFit="1" customWidth="1"/>
    <col min="3729" max="3729" width="14" bestFit="1" customWidth="1"/>
    <col min="3730" max="3730" width="21.5546875" bestFit="1" customWidth="1"/>
    <col min="3731" max="3731" width="14" bestFit="1" customWidth="1"/>
    <col min="3732" max="3732" width="21.5546875" bestFit="1" customWidth="1"/>
    <col min="3733" max="3733" width="14" bestFit="1" customWidth="1"/>
    <col min="3734" max="3734" width="20.44140625" bestFit="1" customWidth="1"/>
    <col min="3735" max="3735" width="14" bestFit="1" customWidth="1"/>
    <col min="3736" max="3736" width="21.5546875" bestFit="1" customWidth="1"/>
    <col min="3737" max="3737" width="14" bestFit="1" customWidth="1"/>
    <col min="3738" max="3738" width="21.5546875" bestFit="1" customWidth="1"/>
    <col min="3739" max="3739" width="14" bestFit="1" customWidth="1"/>
    <col min="3740" max="3740" width="21.5546875" bestFit="1" customWidth="1"/>
    <col min="3741" max="3741" width="14" bestFit="1" customWidth="1"/>
    <col min="3742" max="3742" width="21.5546875" bestFit="1" customWidth="1"/>
    <col min="3743" max="3743" width="14" bestFit="1" customWidth="1"/>
    <col min="3744" max="3744" width="21.5546875" bestFit="1" customWidth="1"/>
    <col min="3745" max="3745" width="14" bestFit="1" customWidth="1"/>
    <col min="3746" max="3746" width="21.5546875" bestFit="1" customWidth="1"/>
    <col min="3747" max="3747" width="9.44140625" bestFit="1" customWidth="1"/>
    <col min="3748" max="3748" width="10.21875" bestFit="1" customWidth="1"/>
    <col min="3749" max="3749" width="14" bestFit="1" customWidth="1"/>
    <col min="3750" max="3750" width="20.44140625" bestFit="1" customWidth="1"/>
    <col min="3751" max="3751" width="14" bestFit="1" customWidth="1"/>
    <col min="3752" max="3752" width="20.44140625" bestFit="1" customWidth="1"/>
    <col min="3753" max="3753" width="14" bestFit="1" customWidth="1"/>
    <col min="3754" max="3754" width="21.5546875" bestFit="1" customWidth="1"/>
    <col min="3755" max="3755" width="8" bestFit="1" customWidth="1"/>
    <col min="3756" max="3756" width="10.21875" bestFit="1" customWidth="1"/>
    <col min="3757" max="3757" width="9.44140625" bestFit="1" customWidth="1"/>
    <col min="3758" max="3758" width="11.21875" bestFit="1" customWidth="1"/>
    <col min="3759" max="3759" width="14" bestFit="1" customWidth="1"/>
    <col min="3760" max="3760" width="21.5546875" bestFit="1" customWidth="1"/>
    <col min="3761" max="3761" width="14" bestFit="1" customWidth="1"/>
    <col min="3762" max="3762" width="21.5546875" bestFit="1" customWidth="1"/>
    <col min="3763" max="3763" width="14" bestFit="1" customWidth="1"/>
    <col min="3764" max="3764" width="21.5546875" bestFit="1" customWidth="1"/>
    <col min="3765" max="3765" width="14" bestFit="1" customWidth="1"/>
    <col min="3766" max="3766" width="21.5546875" bestFit="1" customWidth="1"/>
    <col min="3767" max="3767" width="14" bestFit="1" customWidth="1"/>
    <col min="3768" max="3768" width="21.5546875" bestFit="1" customWidth="1"/>
    <col min="3769" max="3769" width="10" bestFit="1" customWidth="1"/>
    <col min="3770" max="3770" width="12.21875" bestFit="1" customWidth="1"/>
    <col min="3771" max="3771" width="14" bestFit="1" customWidth="1"/>
    <col min="3772" max="3772" width="21.5546875" bestFit="1" customWidth="1"/>
    <col min="3773" max="3773" width="14" bestFit="1" customWidth="1"/>
    <col min="3774" max="3774" width="21.5546875" bestFit="1" customWidth="1"/>
    <col min="3775" max="3775" width="14" bestFit="1" customWidth="1"/>
    <col min="3776" max="3776" width="21.5546875" bestFit="1" customWidth="1"/>
    <col min="3777" max="3777" width="14" bestFit="1" customWidth="1"/>
    <col min="3778" max="3778" width="21.5546875" bestFit="1" customWidth="1"/>
    <col min="3779" max="3779" width="14" bestFit="1" customWidth="1"/>
    <col min="3780" max="3780" width="21.5546875" bestFit="1" customWidth="1"/>
    <col min="3781" max="3781" width="14" bestFit="1" customWidth="1"/>
    <col min="3782" max="3782" width="21.5546875" bestFit="1" customWidth="1"/>
    <col min="3783" max="3783" width="13" bestFit="1" customWidth="1"/>
    <col min="3784" max="3784" width="21.5546875" bestFit="1" customWidth="1"/>
    <col min="3785" max="3785" width="14" bestFit="1" customWidth="1"/>
    <col min="3786" max="3786" width="21.5546875" bestFit="1" customWidth="1"/>
    <col min="3787" max="3787" width="14" bestFit="1" customWidth="1"/>
    <col min="3788" max="3788" width="21.5546875" bestFit="1" customWidth="1"/>
    <col min="3789" max="3789" width="14" bestFit="1" customWidth="1"/>
    <col min="3790" max="3790" width="21.5546875" bestFit="1" customWidth="1"/>
    <col min="3791" max="3791" width="14" bestFit="1" customWidth="1"/>
    <col min="3792" max="3792" width="21.5546875" bestFit="1" customWidth="1"/>
    <col min="3793" max="3793" width="14" bestFit="1" customWidth="1"/>
    <col min="3794" max="3794" width="21.5546875" bestFit="1" customWidth="1"/>
    <col min="3795" max="3795" width="14" bestFit="1" customWidth="1"/>
    <col min="3796" max="3796" width="20.44140625" bestFit="1" customWidth="1"/>
    <col min="3797" max="3797" width="14" bestFit="1" customWidth="1"/>
    <col min="3798" max="3798" width="21.5546875" bestFit="1" customWidth="1"/>
    <col min="3799" max="3799" width="14" bestFit="1" customWidth="1"/>
    <col min="3800" max="3800" width="21.5546875" bestFit="1" customWidth="1"/>
    <col min="3801" max="3801" width="14" bestFit="1" customWidth="1"/>
    <col min="3802" max="3802" width="21.5546875" bestFit="1" customWidth="1"/>
    <col min="3803" max="3803" width="12" bestFit="1" customWidth="1"/>
    <col min="3804" max="3804" width="14.33203125" bestFit="1" customWidth="1"/>
    <col min="3805" max="3805" width="14" bestFit="1" customWidth="1"/>
    <col min="3806" max="3806" width="21.5546875" bestFit="1" customWidth="1"/>
    <col min="3807" max="3807" width="14" bestFit="1" customWidth="1"/>
    <col min="3808" max="3808" width="21.5546875" bestFit="1" customWidth="1"/>
    <col min="3809" max="3809" width="14" bestFit="1" customWidth="1"/>
    <col min="3810" max="3810" width="21.5546875" bestFit="1" customWidth="1"/>
    <col min="3811" max="3811" width="14" bestFit="1" customWidth="1"/>
    <col min="3812" max="3812" width="21.5546875" bestFit="1" customWidth="1"/>
    <col min="3813" max="3813" width="14" bestFit="1" customWidth="1"/>
    <col min="3814" max="3814" width="21.5546875" bestFit="1" customWidth="1"/>
    <col min="3815" max="3815" width="14" bestFit="1" customWidth="1"/>
    <col min="3816" max="3816" width="21.5546875" bestFit="1" customWidth="1"/>
    <col min="3817" max="3817" width="14" bestFit="1" customWidth="1"/>
    <col min="3818" max="3818" width="21.5546875" bestFit="1" customWidth="1"/>
    <col min="3819" max="3819" width="14" bestFit="1" customWidth="1"/>
    <col min="3820" max="3820" width="21.5546875" bestFit="1" customWidth="1"/>
    <col min="3821" max="3821" width="8" bestFit="1" customWidth="1"/>
    <col min="3822" max="3822" width="10.21875" bestFit="1" customWidth="1"/>
    <col min="3823" max="3823" width="13" bestFit="1" customWidth="1"/>
    <col min="3824" max="3824" width="15.33203125" bestFit="1" customWidth="1"/>
    <col min="3825" max="3825" width="14" bestFit="1" customWidth="1"/>
    <col min="3826" max="3826" width="21.5546875" bestFit="1" customWidth="1"/>
    <col min="3827" max="3827" width="9.44140625" bestFit="1" customWidth="1"/>
    <col min="3828" max="3828" width="10.21875" bestFit="1" customWidth="1"/>
    <col min="3829" max="3829" width="14" bestFit="1" customWidth="1"/>
    <col min="3830" max="3830" width="21.5546875" bestFit="1" customWidth="1"/>
    <col min="3831" max="3831" width="14" bestFit="1" customWidth="1"/>
    <col min="3832" max="3832" width="21.5546875" bestFit="1" customWidth="1"/>
    <col min="3833" max="3833" width="14" bestFit="1" customWidth="1"/>
    <col min="3834" max="3834" width="9.44140625" bestFit="1" customWidth="1"/>
    <col min="3835" max="3835" width="21.5546875" bestFit="1" customWidth="1"/>
    <col min="3836" max="3836" width="14" bestFit="1" customWidth="1"/>
    <col min="3837" max="3837" width="21.5546875" bestFit="1" customWidth="1"/>
    <col min="3838" max="3838" width="9" bestFit="1" customWidth="1"/>
    <col min="3839" max="3839" width="11.21875" bestFit="1" customWidth="1"/>
    <col min="3840" max="3840" width="14" bestFit="1" customWidth="1"/>
    <col min="3841" max="3841" width="21.5546875" bestFit="1" customWidth="1"/>
    <col min="3842" max="3842" width="14" bestFit="1" customWidth="1"/>
    <col min="3843" max="3843" width="21.5546875" bestFit="1" customWidth="1"/>
    <col min="3844" max="3844" width="14" bestFit="1" customWidth="1"/>
    <col min="3845" max="3845" width="21.5546875" bestFit="1" customWidth="1"/>
    <col min="3846" max="3846" width="14" bestFit="1" customWidth="1"/>
    <col min="3847" max="3847" width="9.44140625" bestFit="1" customWidth="1"/>
    <col min="3848" max="3848" width="21.5546875" bestFit="1" customWidth="1"/>
    <col min="3849" max="3849" width="14" bestFit="1" customWidth="1"/>
    <col min="3850" max="3850" width="20.44140625" bestFit="1" customWidth="1"/>
    <col min="3851" max="3851" width="8" bestFit="1" customWidth="1"/>
    <col min="3852" max="3852" width="9.44140625" bestFit="1" customWidth="1"/>
    <col min="3853" max="3853" width="10.21875" bestFit="1" customWidth="1"/>
    <col min="3854" max="3854" width="13" bestFit="1" customWidth="1"/>
    <col min="3855" max="3855" width="21.5546875" bestFit="1" customWidth="1"/>
    <col min="3856" max="3856" width="14" bestFit="1" customWidth="1"/>
    <col min="3857" max="3857" width="21.5546875" bestFit="1" customWidth="1"/>
    <col min="3858" max="3858" width="14" bestFit="1" customWidth="1"/>
    <col min="3859" max="3859" width="21.5546875" bestFit="1" customWidth="1"/>
    <col min="3860" max="3860" width="14" bestFit="1" customWidth="1"/>
    <col min="3861" max="3861" width="20.44140625" bestFit="1" customWidth="1"/>
    <col min="3862" max="3862" width="14" bestFit="1" customWidth="1"/>
    <col min="3863" max="3863" width="21.5546875" bestFit="1" customWidth="1"/>
    <col min="3864" max="3864" width="14" bestFit="1" customWidth="1"/>
    <col min="3865" max="3865" width="20.44140625" bestFit="1" customWidth="1"/>
    <col min="3866" max="3866" width="14" bestFit="1" customWidth="1"/>
    <col min="3867" max="3867" width="20.44140625" bestFit="1" customWidth="1"/>
    <col min="3868" max="3868" width="10" bestFit="1" customWidth="1"/>
    <col min="3869" max="3869" width="12.21875" bestFit="1" customWidth="1"/>
    <col min="3870" max="3870" width="14" bestFit="1" customWidth="1"/>
    <col min="3871" max="3871" width="21.5546875" bestFit="1" customWidth="1"/>
    <col min="3872" max="3872" width="14" bestFit="1" customWidth="1"/>
    <col min="3873" max="3873" width="21.5546875" bestFit="1" customWidth="1"/>
    <col min="3874" max="3874" width="14" bestFit="1" customWidth="1"/>
    <col min="3875" max="3875" width="21.5546875" bestFit="1" customWidth="1"/>
    <col min="3876" max="3876" width="14" bestFit="1" customWidth="1"/>
    <col min="3877" max="3877" width="21.5546875" bestFit="1" customWidth="1"/>
    <col min="3878" max="3878" width="14" bestFit="1" customWidth="1"/>
    <col min="3879" max="3879" width="21.5546875" bestFit="1" customWidth="1"/>
    <col min="3880" max="3880" width="13" bestFit="1" customWidth="1"/>
    <col min="3881" max="3881" width="21.5546875" bestFit="1" customWidth="1"/>
    <col min="3882" max="3882" width="14" bestFit="1" customWidth="1"/>
    <col min="3883" max="3883" width="9.44140625" bestFit="1" customWidth="1"/>
    <col min="3884" max="3884" width="21.5546875" bestFit="1" customWidth="1"/>
    <col min="3885" max="3885" width="14" bestFit="1" customWidth="1"/>
    <col min="3886" max="3886" width="21.5546875" bestFit="1" customWidth="1"/>
    <col min="3887" max="3887" width="14" bestFit="1" customWidth="1"/>
    <col min="3888" max="3888" width="21.5546875" bestFit="1" customWidth="1"/>
    <col min="3889" max="3889" width="14" bestFit="1" customWidth="1"/>
    <col min="3890" max="3890" width="21.5546875" bestFit="1" customWidth="1"/>
    <col min="3891" max="3891" width="14" bestFit="1" customWidth="1"/>
    <col min="3892" max="3892" width="21.5546875" bestFit="1" customWidth="1"/>
    <col min="3893" max="3893" width="14" bestFit="1" customWidth="1"/>
    <col min="3894" max="3894" width="21.5546875" bestFit="1" customWidth="1"/>
    <col min="3895" max="3895" width="14" bestFit="1" customWidth="1"/>
    <col min="3896" max="3896" width="21.5546875" bestFit="1" customWidth="1"/>
    <col min="3897" max="3897" width="7" bestFit="1" customWidth="1"/>
    <col min="3898" max="3898" width="9.21875" bestFit="1" customWidth="1"/>
    <col min="3899" max="3899" width="14" bestFit="1" customWidth="1"/>
    <col min="3900" max="3900" width="21.5546875" bestFit="1" customWidth="1"/>
    <col min="3901" max="3901" width="14" bestFit="1" customWidth="1"/>
    <col min="3902" max="3902" width="21.5546875" bestFit="1" customWidth="1"/>
    <col min="3903" max="3903" width="14" bestFit="1" customWidth="1"/>
    <col min="3904" max="3904" width="21.5546875" bestFit="1" customWidth="1"/>
    <col min="3905" max="3905" width="14" bestFit="1" customWidth="1"/>
    <col min="3906" max="3906" width="20.44140625" bestFit="1" customWidth="1"/>
    <col min="3907" max="3907" width="14" bestFit="1" customWidth="1"/>
    <col min="3908" max="3908" width="21.5546875" bestFit="1" customWidth="1"/>
    <col min="3909" max="3909" width="14" bestFit="1" customWidth="1"/>
    <col min="3910" max="3910" width="21.5546875" bestFit="1" customWidth="1"/>
    <col min="3911" max="3911" width="14" bestFit="1" customWidth="1"/>
    <col min="3912" max="3912" width="21.5546875" bestFit="1" customWidth="1"/>
    <col min="3913" max="3913" width="14" bestFit="1" customWidth="1"/>
    <col min="3914" max="3914" width="21.5546875" bestFit="1" customWidth="1"/>
    <col min="3915" max="3915" width="9.44140625" bestFit="1" customWidth="1"/>
    <col min="3916" max="3916" width="9.21875" bestFit="1" customWidth="1"/>
    <col min="3917" max="3917" width="14" bestFit="1" customWidth="1"/>
    <col min="3918" max="3918" width="21.5546875" bestFit="1" customWidth="1"/>
    <col min="3919" max="3919" width="13" bestFit="1" customWidth="1"/>
    <col min="3920" max="3920" width="21.5546875" bestFit="1" customWidth="1"/>
    <col min="3921" max="3921" width="12" bestFit="1" customWidth="1"/>
    <col min="3922" max="3922" width="14.33203125" bestFit="1" customWidth="1"/>
    <col min="3923" max="3923" width="14" bestFit="1" customWidth="1"/>
    <col min="3924" max="3924" width="21.5546875" bestFit="1" customWidth="1"/>
    <col min="3925" max="3925" width="9.44140625" bestFit="1" customWidth="1"/>
    <col min="3926" max="3926" width="10.21875" bestFit="1" customWidth="1"/>
    <col min="3927" max="3927" width="14" bestFit="1" customWidth="1"/>
    <col min="3928" max="3928" width="21.5546875" bestFit="1" customWidth="1"/>
    <col min="3929" max="3929" width="14" bestFit="1" customWidth="1"/>
    <col min="3930" max="3930" width="21.5546875" bestFit="1" customWidth="1"/>
    <col min="3931" max="3931" width="14" bestFit="1" customWidth="1"/>
    <col min="3932" max="3932" width="21.5546875" bestFit="1" customWidth="1"/>
    <col min="3933" max="3933" width="14" bestFit="1" customWidth="1"/>
    <col min="3934" max="3934" width="21.5546875" bestFit="1" customWidth="1"/>
    <col min="3935" max="3935" width="9.44140625" bestFit="1" customWidth="1"/>
    <col min="3936" max="3936" width="11.21875" bestFit="1" customWidth="1"/>
    <col min="3937" max="3937" width="14" bestFit="1" customWidth="1"/>
    <col min="3938" max="3938" width="21.5546875" bestFit="1" customWidth="1"/>
    <col min="3939" max="3939" width="13" bestFit="1" customWidth="1"/>
    <col min="3940" max="3940" width="21.5546875" bestFit="1" customWidth="1"/>
    <col min="3941" max="3941" width="14" bestFit="1" customWidth="1"/>
    <col min="3942" max="3942" width="21.5546875" bestFit="1" customWidth="1"/>
    <col min="3943" max="3943" width="14" bestFit="1" customWidth="1"/>
    <col min="3944" max="3944" width="21.5546875" bestFit="1" customWidth="1"/>
    <col min="3945" max="3945" width="14" bestFit="1" customWidth="1"/>
    <col min="3946" max="3946" width="21.5546875" bestFit="1" customWidth="1"/>
    <col min="3947" max="3947" width="14" bestFit="1" customWidth="1"/>
    <col min="3948" max="3948" width="21.5546875" bestFit="1" customWidth="1"/>
    <col min="3949" max="3949" width="14" bestFit="1" customWidth="1"/>
    <col min="3950" max="3950" width="21.5546875" bestFit="1" customWidth="1"/>
    <col min="3951" max="3951" width="14" bestFit="1" customWidth="1"/>
    <col min="3952" max="3952" width="21.5546875" bestFit="1" customWidth="1"/>
    <col min="3953" max="3953" width="14" bestFit="1" customWidth="1"/>
    <col min="3954" max="3954" width="21.5546875" bestFit="1" customWidth="1"/>
    <col min="3955" max="3955" width="8.44140625" bestFit="1" customWidth="1"/>
    <col min="3956" max="3956" width="7.6640625" bestFit="1" customWidth="1"/>
    <col min="3957" max="3957" width="14" bestFit="1" customWidth="1"/>
    <col min="3958" max="3958" width="21.5546875" bestFit="1" customWidth="1"/>
    <col min="3959" max="3959" width="14" bestFit="1" customWidth="1"/>
    <col min="3960" max="3960" width="21.5546875" bestFit="1" customWidth="1"/>
    <col min="3961" max="3961" width="14" bestFit="1" customWidth="1"/>
    <col min="3962" max="3962" width="21.5546875" bestFit="1" customWidth="1"/>
    <col min="3963" max="3963" width="14" bestFit="1" customWidth="1"/>
    <col min="3964" max="3964" width="21.5546875" bestFit="1" customWidth="1"/>
    <col min="3965" max="3965" width="9.44140625" bestFit="1" customWidth="1"/>
    <col min="3966" max="3966" width="11.21875" bestFit="1" customWidth="1"/>
    <col min="3967" max="3967" width="7" bestFit="1" customWidth="1"/>
    <col min="3968" max="3968" width="9.21875" bestFit="1" customWidth="1"/>
    <col min="3969" max="3969" width="14" bestFit="1" customWidth="1"/>
    <col min="3970" max="3970" width="21.5546875" bestFit="1" customWidth="1"/>
    <col min="3971" max="3971" width="9.44140625" bestFit="1" customWidth="1"/>
    <col min="3972" max="3972" width="9.21875" bestFit="1" customWidth="1"/>
    <col min="3973" max="3973" width="14" bestFit="1" customWidth="1"/>
    <col min="3974" max="3974" width="21.5546875" bestFit="1" customWidth="1"/>
    <col min="3975" max="3975" width="14" bestFit="1" customWidth="1"/>
    <col min="3976" max="3976" width="21.5546875" bestFit="1" customWidth="1"/>
    <col min="3977" max="3977" width="14" bestFit="1" customWidth="1"/>
    <col min="3978" max="3978" width="21.5546875" bestFit="1" customWidth="1"/>
    <col min="3979" max="3979" width="14" bestFit="1" customWidth="1"/>
    <col min="3980" max="3980" width="21.5546875" bestFit="1" customWidth="1"/>
    <col min="3981" max="3981" width="14" bestFit="1" customWidth="1"/>
    <col min="3982" max="3982" width="21.5546875" bestFit="1" customWidth="1"/>
    <col min="3983" max="3983" width="14" bestFit="1" customWidth="1"/>
    <col min="3984" max="3984" width="21.5546875" bestFit="1" customWidth="1"/>
    <col min="3985" max="3985" width="14" bestFit="1" customWidth="1"/>
    <col min="3986" max="3986" width="21.5546875" bestFit="1" customWidth="1"/>
    <col min="3987" max="3987" width="14" bestFit="1" customWidth="1"/>
    <col min="3988" max="3988" width="21.5546875" bestFit="1" customWidth="1"/>
    <col min="3989" max="3989" width="9.44140625" bestFit="1" customWidth="1"/>
    <col min="3990" max="3990" width="10.21875" bestFit="1" customWidth="1"/>
    <col min="3991" max="3991" width="14" bestFit="1" customWidth="1"/>
    <col min="3992" max="3992" width="21.5546875" bestFit="1" customWidth="1"/>
    <col min="3993" max="3993" width="14" bestFit="1" customWidth="1"/>
    <col min="3994" max="3994" width="21.5546875" bestFit="1" customWidth="1"/>
    <col min="3995" max="3995" width="13" bestFit="1" customWidth="1"/>
    <col min="3996" max="3996" width="15.33203125" bestFit="1" customWidth="1"/>
    <col min="3997" max="3997" width="14" bestFit="1" customWidth="1"/>
    <col min="3998" max="3998" width="9.44140625" bestFit="1" customWidth="1"/>
    <col min="3999" max="3999" width="21.5546875" bestFit="1" customWidth="1"/>
    <col min="4000" max="4000" width="14" bestFit="1" customWidth="1"/>
    <col min="4001" max="4001" width="21.5546875" bestFit="1" customWidth="1"/>
    <col min="4002" max="4002" width="14" bestFit="1" customWidth="1"/>
    <col min="4003" max="4003" width="21.5546875" bestFit="1" customWidth="1"/>
    <col min="4004" max="4004" width="11" bestFit="1" customWidth="1"/>
    <col min="4005" max="4005" width="13.33203125" bestFit="1" customWidth="1"/>
    <col min="4006" max="4006" width="14" bestFit="1" customWidth="1"/>
    <col min="4007" max="4007" width="21.5546875" bestFit="1" customWidth="1"/>
    <col min="4008" max="4008" width="14" bestFit="1" customWidth="1"/>
    <col min="4009" max="4009" width="21.5546875" bestFit="1" customWidth="1"/>
    <col min="4010" max="4010" width="14" bestFit="1" customWidth="1"/>
    <col min="4011" max="4011" width="21.5546875" bestFit="1" customWidth="1"/>
    <col min="4012" max="4012" width="14" bestFit="1" customWidth="1"/>
    <col min="4013" max="4013" width="21.5546875" bestFit="1" customWidth="1"/>
    <col min="4014" max="4014" width="10" bestFit="1" customWidth="1"/>
    <col min="4015" max="4015" width="12.21875" bestFit="1" customWidth="1"/>
    <col min="4016" max="4016" width="14" bestFit="1" customWidth="1"/>
    <col min="4017" max="4017" width="21.5546875" bestFit="1" customWidth="1"/>
    <col min="4018" max="4018" width="14" bestFit="1" customWidth="1"/>
    <col min="4019" max="4019" width="21.5546875" bestFit="1" customWidth="1"/>
    <col min="4020" max="4020" width="14" bestFit="1" customWidth="1"/>
    <col min="4021" max="4021" width="21.5546875" bestFit="1" customWidth="1"/>
    <col min="4022" max="4022" width="14" bestFit="1" customWidth="1"/>
    <col min="4023" max="4023" width="21.5546875" bestFit="1" customWidth="1"/>
    <col min="4024" max="4024" width="14" bestFit="1" customWidth="1"/>
    <col min="4025" max="4025" width="21.5546875" bestFit="1" customWidth="1"/>
    <col min="4026" max="4026" width="13" bestFit="1" customWidth="1"/>
    <col min="4027" max="4027" width="15.33203125" bestFit="1" customWidth="1"/>
    <col min="4028" max="4028" width="7" bestFit="1" customWidth="1"/>
    <col min="4029" max="4029" width="9.21875" bestFit="1" customWidth="1"/>
    <col min="4030" max="4030" width="14" bestFit="1" customWidth="1"/>
    <col min="4031" max="4031" width="21.5546875" bestFit="1" customWidth="1"/>
    <col min="4032" max="4032" width="14" bestFit="1" customWidth="1"/>
    <col min="4033" max="4033" width="21.5546875" bestFit="1" customWidth="1"/>
    <col min="4034" max="4034" width="14" bestFit="1" customWidth="1"/>
    <col min="4035" max="4035" width="21.5546875" bestFit="1" customWidth="1"/>
    <col min="4036" max="4036" width="14" bestFit="1" customWidth="1"/>
    <col min="4037" max="4037" width="21.5546875" bestFit="1" customWidth="1"/>
    <col min="4038" max="4038" width="14" bestFit="1" customWidth="1"/>
    <col min="4039" max="4039" width="21.5546875" bestFit="1" customWidth="1"/>
    <col min="4040" max="4040" width="14" bestFit="1" customWidth="1"/>
    <col min="4041" max="4041" width="21.5546875" bestFit="1" customWidth="1"/>
    <col min="4042" max="4042" width="14" bestFit="1" customWidth="1"/>
    <col min="4043" max="4043" width="21.5546875" bestFit="1" customWidth="1"/>
    <col min="4044" max="4044" width="14" bestFit="1" customWidth="1"/>
    <col min="4045" max="4045" width="21.5546875" bestFit="1" customWidth="1"/>
    <col min="4046" max="4046" width="14" bestFit="1" customWidth="1"/>
    <col min="4047" max="4047" width="21.5546875" bestFit="1" customWidth="1"/>
    <col min="4048" max="4048" width="14" bestFit="1" customWidth="1"/>
    <col min="4049" max="4049" width="21.5546875" bestFit="1" customWidth="1"/>
    <col min="4050" max="4050" width="14" bestFit="1" customWidth="1"/>
    <col min="4051" max="4051" width="21.5546875" bestFit="1" customWidth="1"/>
    <col min="4052" max="4052" width="7" bestFit="1" customWidth="1"/>
    <col min="4053" max="4053" width="9.21875" bestFit="1" customWidth="1"/>
    <col min="4054" max="4054" width="9.44140625" bestFit="1" customWidth="1"/>
    <col min="4055" max="4055" width="10.21875" bestFit="1" customWidth="1"/>
    <col min="4056" max="4056" width="14" bestFit="1" customWidth="1"/>
    <col min="4057" max="4057" width="21.5546875" bestFit="1" customWidth="1"/>
    <col min="4058" max="4058" width="14" bestFit="1" customWidth="1"/>
    <col min="4059" max="4059" width="21.5546875" bestFit="1" customWidth="1"/>
    <col min="4060" max="4060" width="14" bestFit="1" customWidth="1"/>
    <col min="4061" max="4061" width="21.5546875" bestFit="1" customWidth="1"/>
    <col min="4062" max="4062" width="14" bestFit="1" customWidth="1"/>
    <col min="4063" max="4063" width="21.5546875" bestFit="1" customWidth="1"/>
    <col min="4064" max="4064" width="13" bestFit="1" customWidth="1"/>
    <col min="4065" max="4065" width="21.5546875" bestFit="1" customWidth="1"/>
    <col min="4066" max="4066" width="14" bestFit="1" customWidth="1"/>
    <col min="4067" max="4067" width="21.5546875" bestFit="1" customWidth="1"/>
    <col min="4068" max="4068" width="14" bestFit="1" customWidth="1"/>
    <col min="4069" max="4069" width="21.5546875" bestFit="1" customWidth="1"/>
    <col min="4070" max="4070" width="14" bestFit="1" customWidth="1"/>
    <col min="4071" max="4071" width="21.5546875" bestFit="1" customWidth="1"/>
    <col min="4072" max="4072" width="14" bestFit="1" customWidth="1"/>
    <col min="4073" max="4073" width="21.5546875" bestFit="1" customWidth="1"/>
    <col min="4074" max="4074" width="14" bestFit="1" customWidth="1"/>
    <col min="4075" max="4075" width="21.5546875" bestFit="1" customWidth="1"/>
    <col min="4076" max="4076" width="8.44140625" bestFit="1" customWidth="1"/>
    <col min="4077" max="4077" width="9.44140625" bestFit="1" customWidth="1"/>
    <col min="4078" max="4078" width="7.6640625" bestFit="1" customWidth="1"/>
    <col min="4079" max="4079" width="14" bestFit="1" customWidth="1"/>
    <col min="4080" max="4080" width="21.5546875" bestFit="1" customWidth="1"/>
    <col min="4081" max="4081" width="14" bestFit="1" customWidth="1"/>
    <col min="4082" max="4082" width="21.5546875" bestFit="1" customWidth="1"/>
    <col min="4083" max="4083" width="9.44140625" bestFit="1" customWidth="1"/>
    <col min="4084" max="4084" width="9.21875" bestFit="1" customWidth="1"/>
    <col min="4085" max="4085" width="14" bestFit="1" customWidth="1"/>
    <col min="4086" max="4086" width="21.5546875" bestFit="1" customWidth="1"/>
    <col min="4087" max="4087" width="14" bestFit="1" customWidth="1"/>
    <col min="4088" max="4088" width="21.5546875" bestFit="1" customWidth="1"/>
    <col min="4089" max="4089" width="14" bestFit="1" customWidth="1"/>
    <col min="4090" max="4090" width="21.5546875" bestFit="1" customWidth="1"/>
    <col min="4091" max="4091" width="14" bestFit="1" customWidth="1"/>
    <col min="4092" max="4092" width="21.5546875" bestFit="1" customWidth="1"/>
    <col min="4093" max="4093" width="14" bestFit="1" customWidth="1"/>
    <col min="4094" max="4094" width="21.5546875" bestFit="1" customWidth="1"/>
    <col min="4095" max="4095" width="14" bestFit="1" customWidth="1"/>
    <col min="4096" max="4096" width="21.5546875" bestFit="1" customWidth="1"/>
    <col min="4097" max="4097" width="14" bestFit="1" customWidth="1"/>
    <col min="4098" max="4098" width="21.5546875" bestFit="1" customWidth="1"/>
    <col min="4099" max="4099" width="14" bestFit="1" customWidth="1"/>
    <col min="4100" max="4100" width="21.5546875" bestFit="1" customWidth="1"/>
    <col min="4101" max="4101" width="14" bestFit="1" customWidth="1"/>
    <col min="4102" max="4102" width="21.5546875" bestFit="1" customWidth="1"/>
    <col min="4103" max="4103" width="14" bestFit="1" customWidth="1"/>
    <col min="4104" max="4104" width="21.5546875" bestFit="1" customWidth="1"/>
    <col min="4105" max="4105" width="14" bestFit="1" customWidth="1"/>
    <col min="4106" max="4106" width="21.5546875" bestFit="1" customWidth="1"/>
    <col min="4107" max="4107" width="14" bestFit="1" customWidth="1"/>
    <col min="4108" max="4108" width="21.5546875" bestFit="1" customWidth="1"/>
    <col min="4109" max="4109" width="14" bestFit="1" customWidth="1"/>
    <col min="4110" max="4110" width="21.5546875" bestFit="1" customWidth="1"/>
    <col min="4111" max="4111" width="14" bestFit="1" customWidth="1"/>
    <col min="4112" max="4112" width="21.5546875" bestFit="1" customWidth="1"/>
    <col min="4113" max="4113" width="10" bestFit="1" customWidth="1"/>
    <col min="4114" max="4114" width="12.21875" bestFit="1" customWidth="1"/>
    <col min="4115" max="4115" width="9.44140625" bestFit="1" customWidth="1"/>
    <col min="4116" max="4116" width="7.6640625" bestFit="1" customWidth="1"/>
    <col min="4117" max="4117" width="14" bestFit="1" customWidth="1"/>
    <col min="4118" max="4118" width="21.5546875" bestFit="1" customWidth="1"/>
    <col min="4119" max="4119" width="14" bestFit="1" customWidth="1"/>
    <col min="4120" max="4120" width="21.5546875" bestFit="1" customWidth="1"/>
    <col min="4121" max="4121" width="14" bestFit="1" customWidth="1"/>
    <col min="4122" max="4122" width="21.5546875" bestFit="1" customWidth="1"/>
    <col min="4123" max="4123" width="8" bestFit="1" customWidth="1"/>
    <col min="4124" max="4124" width="10.21875" bestFit="1" customWidth="1"/>
    <col min="4125" max="4125" width="9.44140625" bestFit="1" customWidth="1"/>
    <col min="4126" max="4126" width="9.21875" bestFit="1" customWidth="1"/>
    <col min="4127" max="4127" width="14" bestFit="1" customWidth="1"/>
    <col min="4128" max="4128" width="20.44140625" bestFit="1" customWidth="1"/>
    <col min="4129" max="4129" width="14" bestFit="1" customWidth="1"/>
    <col min="4130" max="4130" width="21.5546875" bestFit="1" customWidth="1"/>
    <col min="4131" max="4131" width="14" bestFit="1" customWidth="1"/>
    <col min="4132" max="4132" width="21.5546875" bestFit="1" customWidth="1"/>
    <col min="4133" max="4133" width="14" bestFit="1" customWidth="1"/>
    <col min="4134" max="4134" width="21.5546875" bestFit="1" customWidth="1"/>
    <col min="4135" max="4135" width="9.44140625" bestFit="1" customWidth="1"/>
    <col min="4136" max="4136" width="11.21875" bestFit="1" customWidth="1"/>
    <col min="4137" max="4137" width="14" bestFit="1" customWidth="1"/>
    <col min="4138" max="4138" width="21.5546875" bestFit="1" customWidth="1"/>
    <col min="4139" max="4139" width="14" bestFit="1" customWidth="1"/>
    <col min="4140" max="4140" width="21.5546875" bestFit="1" customWidth="1"/>
    <col min="4141" max="4141" width="14" bestFit="1" customWidth="1"/>
    <col min="4142" max="4142" width="21.5546875" bestFit="1" customWidth="1"/>
    <col min="4143" max="4143" width="14" bestFit="1" customWidth="1"/>
    <col min="4144" max="4144" width="21.5546875" bestFit="1" customWidth="1"/>
    <col min="4145" max="4145" width="14" bestFit="1" customWidth="1"/>
    <col min="4146" max="4146" width="21.5546875" bestFit="1" customWidth="1"/>
    <col min="4147" max="4147" width="14" bestFit="1" customWidth="1"/>
    <col min="4148" max="4148" width="21.5546875" bestFit="1" customWidth="1"/>
    <col min="4149" max="4149" width="14" bestFit="1" customWidth="1"/>
    <col min="4150" max="4150" width="21.5546875" bestFit="1" customWidth="1"/>
    <col min="4151" max="4151" width="14" bestFit="1" customWidth="1"/>
    <col min="4152" max="4152" width="21.5546875" bestFit="1" customWidth="1"/>
    <col min="4153" max="4153" width="14" bestFit="1" customWidth="1"/>
    <col min="4154" max="4154" width="21.5546875" bestFit="1" customWidth="1"/>
    <col min="4155" max="4155" width="14" bestFit="1" customWidth="1"/>
    <col min="4156" max="4156" width="21.5546875" bestFit="1" customWidth="1"/>
    <col min="4157" max="4157" width="14" bestFit="1" customWidth="1"/>
    <col min="4158" max="4158" width="21.5546875" bestFit="1" customWidth="1"/>
    <col min="4159" max="4159" width="14" bestFit="1" customWidth="1"/>
    <col min="4160" max="4160" width="21.5546875" bestFit="1" customWidth="1"/>
    <col min="4161" max="4161" width="14" bestFit="1" customWidth="1"/>
    <col min="4162" max="4162" width="21.5546875" bestFit="1" customWidth="1"/>
    <col min="4163" max="4163" width="14" bestFit="1" customWidth="1"/>
    <col min="4164" max="4164" width="21.5546875" bestFit="1" customWidth="1"/>
    <col min="4165" max="4165" width="14" bestFit="1" customWidth="1"/>
    <col min="4166" max="4166" width="21.5546875" bestFit="1" customWidth="1"/>
    <col min="4167" max="4167" width="14" bestFit="1" customWidth="1"/>
    <col min="4168" max="4168" width="21.5546875" bestFit="1" customWidth="1"/>
    <col min="4169" max="4169" width="9.44140625" bestFit="1" customWidth="1"/>
    <col min="4170" max="4170" width="9.21875" bestFit="1" customWidth="1"/>
    <col min="4171" max="4171" width="14" bestFit="1" customWidth="1"/>
    <col min="4172" max="4172" width="21.5546875" bestFit="1" customWidth="1"/>
    <col min="4173" max="4173" width="14" bestFit="1" customWidth="1"/>
    <col min="4174" max="4174" width="21.5546875" bestFit="1" customWidth="1"/>
    <col min="4175" max="4175" width="14" bestFit="1" customWidth="1"/>
    <col min="4176" max="4176" width="21.5546875" bestFit="1" customWidth="1"/>
    <col min="4177" max="4177" width="5.6640625" bestFit="1" customWidth="1"/>
    <col min="4178" max="4178" width="7.6640625" bestFit="1" customWidth="1"/>
    <col min="4179" max="4179" width="14" bestFit="1" customWidth="1"/>
    <col min="4180" max="4180" width="21.5546875" bestFit="1" customWidth="1"/>
    <col min="4181" max="4181" width="14" bestFit="1" customWidth="1"/>
    <col min="4182" max="4182" width="21.5546875" bestFit="1" customWidth="1"/>
    <col min="4183" max="4183" width="8" bestFit="1" customWidth="1"/>
    <col min="4184" max="4184" width="10.21875" bestFit="1" customWidth="1"/>
    <col min="4185" max="4185" width="14" bestFit="1" customWidth="1"/>
    <col min="4186" max="4186" width="21.5546875" bestFit="1" customWidth="1"/>
    <col min="4187" max="4187" width="14" bestFit="1" customWidth="1"/>
    <col min="4188" max="4188" width="5.6640625" bestFit="1" customWidth="1"/>
    <col min="4189" max="4189" width="21.5546875" bestFit="1" customWidth="1"/>
    <col min="4190" max="4190" width="14" bestFit="1" customWidth="1"/>
    <col min="4191" max="4191" width="21.5546875" bestFit="1" customWidth="1"/>
    <col min="4192" max="4192" width="14" bestFit="1" customWidth="1"/>
    <col min="4193" max="4193" width="21.5546875" bestFit="1" customWidth="1"/>
    <col min="4194" max="4194" width="14" bestFit="1" customWidth="1"/>
    <col min="4195" max="4195" width="21.5546875" bestFit="1" customWidth="1"/>
    <col min="4196" max="4196" width="14" bestFit="1" customWidth="1"/>
    <col min="4197" max="4197" width="21.5546875" bestFit="1" customWidth="1"/>
    <col min="4198" max="4198" width="14" bestFit="1" customWidth="1"/>
    <col min="4199" max="4199" width="20.44140625" bestFit="1" customWidth="1"/>
    <col min="4200" max="4200" width="8" bestFit="1" customWidth="1"/>
    <col min="4201" max="4201" width="10.21875" bestFit="1" customWidth="1"/>
    <col min="4202" max="4202" width="13" bestFit="1" customWidth="1"/>
    <col min="4203" max="4203" width="15.33203125" bestFit="1" customWidth="1"/>
    <col min="4204" max="4204" width="14" bestFit="1" customWidth="1"/>
    <col min="4205" max="4205" width="21.5546875" bestFit="1" customWidth="1"/>
    <col min="4206" max="4206" width="14" bestFit="1" customWidth="1"/>
    <col min="4207" max="4207" width="21.5546875" bestFit="1" customWidth="1"/>
    <col min="4208" max="4208" width="14" bestFit="1" customWidth="1"/>
    <col min="4209" max="4209" width="21.5546875" bestFit="1" customWidth="1"/>
    <col min="4210" max="4210" width="11" bestFit="1" customWidth="1"/>
    <col min="4211" max="4211" width="13.33203125" bestFit="1" customWidth="1"/>
    <col min="4212" max="4212" width="14" bestFit="1" customWidth="1"/>
    <col min="4213" max="4213" width="21.5546875" bestFit="1" customWidth="1"/>
    <col min="4214" max="4214" width="14" bestFit="1" customWidth="1"/>
    <col min="4215" max="4215" width="21.5546875" bestFit="1" customWidth="1"/>
    <col min="4216" max="4216" width="13" bestFit="1" customWidth="1"/>
    <col min="4217" max="4217" width="20.44140625" bestFit="1" customWidth="1"/>
    <col min="4218" max="4218" width="8" bestFit="1" customWidth="1"/>
    <col min="4219" max="4219" width="10.21875" bestFit="1" customWidth="1"/>
    <col min="4220" max="4220" width="14" bestFit="1" customWidth="1"/>
    <col min="4221" max="4221" width="21.5546875" bestFit="1" customWidth="1"/>
    <col min="4222" max="4222" width="14" bestFit="1" customWidth="1"/>
    <col min="4223" max="4223" width="21.5546875" bestFit="1" customWidth="1"/>
    <col min="4224" max="4224" width="13" bestFit="1" customWidth="1"/>
    <col min="4225" max="4225" width="21.5546875" bestFit="1" customWidth="1"/>
    <col min="4226" max="4226" width="14" bestFit="1" customWidth="1"/>
    <col min="4227" max="4227" width="21.5546875" bestFit="1" customWidth="1"/>
    <col min="4228" max="4228" width="14" bestFit="1" customWidth="1"/>
    <col min="4229" max="4229" width="21.5546875" bestFit="1" customWidth="1"/>
    <col min="4230" max="4230" width="14" bestFit="1" customWidth="1"/>
    <col min="4231" max="4231" width="21.5546875" bestFit="1" customWidth="1"/>
    <col min="4232" max="4232" width="14" bestFit="1" customWidth="1"/>
    <col min="4233" max="4233" width="20.44140625" bestFit="1" customWidth="1"/>
    <col min="4234" max="4234" width="14" bestFit="1" customWidth="1"/>
    <col min="4235" max="4235" width="21.5546875" bestFit="1" customWidth="1"/>
    <col min="4236" max="4236" width="14" bestFit="1" customWidth="1"/>
    <col min="4237" max="4237" width="21.5546875" bestFit="1" customWidth="1"/>
    <col min="4238" max="4238" width="13" bestFit="1" customWidth="1"/>
    <col min="4239" max="4239" width="21.5546875" bestFit="1" customWidth="1"/>
    <col min="4240" max="4240" width="14" bestFit="1" customWidth="1"/>
    <col min="4241" max="4241" width="21.5546875" bestFit="1" customWidth="1"/>
    <col min="4242" max="4242" width="14" bestFit="1" customWidth="1"/>
    <col min="4243" max="4243" width="21.5546875" bestFit="1" customWidth="1"/>
    <col min="4244" max="4244" width="14" bestFit="1" customWidth="1"/>
    <col min="4245" max="4245" width="21.5546875" bestFit="1" customWidth="1"/>
    <col min="4246" max="4246" width="14" bestFit="1" customWidth="1"/>
    <col min="4247" max="4247" width="21.5546875" bestFit="1" customWidth="1"/>
    <col min="4248" max="4248" width="14" bestFit="1" customWidth="1"/>
    <col min="4249" max="4249" width="21.5546875" bestFit="1" customWidth="1"/>
    <col min="4250" max="4250" width="14" bestFit="1" customWidth="1"/>
    <col min="4251" max="4251" width="21.5546875" bestFit="1" customWidth="1"/>
    <col min="4252" max="4252" width="14" bestFit="1" customWidth="1"/>
    <col min="4253" max="4253" width="21.5546875" bestFit="1" customWidth="1"/>
    <col min="4254" max="4254" width="14" bestFit="1" customWidth="1"/>
    <col min="4255" max="4255" width="21.5546875" bestFit="1" customWidth="1"/>
    <col min="4256" max="4256" width="14" bestFit="1" customWidth="1"/>
    <col min="4257" max="4257" width="21.5546875" bestFit="1" customWidth="1"/>
    <col min="4258" max="4258" width="14" bestFit="1" customWidth="1"/>
    <col min="4259" max="4259" width="21.5546875" bestFit="1" customWidth="1"/>
    <col min="4260" max="4260" width="14" bestFit="1" customWidth="1"/>
    <col min="4261" max="4261" width="21.5546875" bestFit="1" customWidth="1"/>
    <col min="4262" max="4262" width="13" bestFit="1" customWidth="1"/>
    <col min="4263" max="4263" width="21.5546875" bestFit="1" customWidth="1"/>
    <col min="4264" max="4264" width="14" bestFit="1" customWidth="1"/>
    <col min="4265" max="4265" width="21.5546875" bestFit="1" customWidth="1"/>
    <col min="4266" max="4266" width="14" bestFit="1" customWidth="1"/>
    <col min="4267" max="4267" width="21.5546875" bestFit="1" customWidth="1"/>
    <col min="4268" max="4268" width="14" bestFit="1" customWidth="1"/>
    <col min="4269" max="4269" width="21.5546875" bestFit="1" customWidth="1"/>
    <col min="4270" max="4270" width="14" bestFit="1" customWidth="1"/>
    <col min="4271" max="4271" width="21.5546875" bestFit="1" customWidth="1"/>
    <col min="4272" max="4272" width="14" bestFit="1" customWidth="1"/>
    <col min="4273" max="4273" width="21.5546875" bestFit="1" customWidth="1"/>
    <col min="4274" max="4274" width="14" bestFit="1" customWidth="1"/>
    <col min="4275" max="4275" width="20.44140625" bestFit="1" customWidth="1"/>
    <col min="4276" max="4276" width="9.44140625" bestFit="1" customWidth="1"/>
    <col min="4277" max="4277" width="10.21875" bestFit="1" customWidth="1"/>
    <col min="4278" max="4278" width="14" bestFit="1" customWidth="1"/>
    <col min="4279" max="4279" width="21.5546875" bestFit="1" customWidth="1"/>
    <col min="4280" max="4280" width="13" bestFit="1" customWidth="1"/>
    <col min="4281" max="4281" width="21.5546875" bestFit="1" customWidth="1"/>
    <col min="4282" max="4282" width="14" bestFit="1" customWidth="1"/>
    <col min="4283" max="4283" width="21.5546875" bestFit="1" customWidth="1"/>
    <col min="4284" max="4284" width="9.44140625" bestFit="1" customWidth="1"/>
    <col min="4285" max="4285" width="11.21875" bestFit="1" customWidth="1"/>
    <col min="4286" max="4286" width="14" bestFit="1" customWidth="1"/>
    <col min="4287" max="4287" width="21.5546875" bestFit="1" customWidth="1"/>
    <col min="4288" max="4288" width="14" bestFit="1" customWidth="1"/>
    <col min="4289" max="4289" width="20.44140625" bestFit="1" customWidth="1"/>
    <col min="4290" max="4290" width="14" bestFit="1" customWidth="1"/>
    <col min="4291" max="4291" width="21.5546875" bestFit="1" customWidth="1"/>
    <col min="4292" max="4292" width="14" bestFit="1" customWidth="1"/>
    <col min="4293" max="4293" width="21.5546875" bestFit="1" customWidth="1"/>
    <col min="4294" max="4294" width="14" bestFit="1" customWidth="1"/>
    <col min="4295" max="4295" width="21.5546875" bestFit="1" customWidth="1"/>
    <col min="4296" max="4296" width="14" bestFit="1" customWidth="1"/>
    <col min="4297" max="4297" width="21.5546875" bestFit="1" customWidth="1"/>
    <col min="4298" max="4298" width="14" bestFit="1" customWidth="1"/>
    <col min="4299" max="4299" width="21.5546875" bestFit="1" customWidth="1"/>
    <col min="4300" max="4300" width="14" bestFit="1" customWidth="1"/>
    <col min="4301" max="4301" width="21.5546875" bestFit="1" customWidth="1"/>
    <col min="4302" max="4302" width="14" bestFit="1" customWidth="1"/>
    <col min="4303" max="4303" width="21.5546875" bestFit="1" customWidth="1"/>
    <col min="4304" max="4304" width="14" bestFit="1" customWidth="1"/>
    <col min="4305" max="4305" width="21.5546875" bestFit="1" customWidth="1"/>
    <col min="4306" max="4306" width="14" bestFit="1" customWidth="1"/>
    <col min="4307" max="4307" width="21.5546875" bestFit="1" customWidth="1"/>
    <col min="4308" max="4308" width="14" bestFit="1" customWidth="1"/>
    <col min="4309" max="4309" width="21.5546875" bestFit="1" customWidth="1"/>
    <col min="4310" max="4310" width="14" bestFit="1" customWidth="1"/>
    <col min="4311" max="4311" width="21.5546875" bestFit="1" customWidth="1"/>
    <col min="4312" max="4312" width="9.44140625" bestFit="1" customWidth="1"/>
    <col min="4313" max="4313" width="9.21875" bestFit="1" customWidth="1"/>
    <col min="4314" max="4314" width="14" bestFit="1" customWidth="1"/>
    <col min="4315" max="4315" width="21.5546875" bestFit="1" customWidth="1"/>
    <col min="4316" max="4316" width="14" bestFit="1" customWidth="1"/>
    <col min="4317" max="4317" width="21.5546875" bestFit="1" customWidth="1"/>
    <col min="4318" max="4318" width="14" bestFit="1" customWidth="1"/>
    <col min="4319" max="4319" width="21.5546875" bestFit="1" customWidth="1"/>
    <col min="4320" max="4320" width="14" bestFit="1" customWidth="1"/>
    <col min="4321" max="4321" width="21.5546875" bestFit="1" customWidth="1"/>
    <col min="4322" max="4322" width="14" bestFit="1" customWidth="1"/>
    <col min="4323" max="4323" width="21.5546875" bestFit="1" customWidth="1"/>
    <col min="4324" max="4324" width="14" bestFit="1" customWidth="1"/>
    <col min="4325" max="4325" width="21.5546875" bestFit="1" customWidth="1"/>
    <col min="4326" max="4326" width="13" bestFit="1" customWidth="1"/>
    <col min="4327" max="4327" width="21.5546875" bestFit="1" customWidth="1"/>
    <col min="4328" max="4328" width="14" bestFit="1" customWidth="1"/>
    <col min="4329" max="4329" width="21.5546875" bestFit="1" customWidth="1"/>
    <col min="4330" max="4330" width="9.44140625" bestFit="1" customWidth="1"/>
    <col min="4331" max="4331" width="9.21875" bestFit="1" customWidth="1"/>
    <col min="4332" max="4332" width="14" bestFit="1" customWidth="1"/>
    <col min="4333" max="4333" width="21.5546875" bestFit="1" customWidth="1"/>
    <col min="4334" max="4334" width="14" bestFit="1" customWidth="1"/>
    <col min="4335" max="4335" width="21.5546875" bestFit="1" customWidth="1"/>
    <col min="4336" max="4336" width="14" bestFit="1" customWidth="1"/>
    <col min="4337" max="4337" width="21.5546875" bestFit="1" customWidth="1"/>
    <col min="4338" max="4338" width="14" bestFit="1" customWidth="1"/>
    <col min="4339" max="4339" width="21.5546875" bestFit="1" customWidth="1"/>
    <col min="4340" max="4340" width="14" bestFit="1" customWidth="1"/>
    <col min="4341" max="4341" width="21.5546875" bestFit="1" customWidth="1"/>
    <col min="4342" max="4342" width="13" bestFit="1" customWidth="1"/>
    <col min="4343" max="4343" width="21.5546875" bestFit="1" customWidth="1"/>
    <col min="4344" max="4344" width="14" bestFit="1" customWidth="1"/>
    <col min="4345" max="4345" width="21.5546875" bestFit="1" customWidth="1"/>
    <col min="4346" max="4346" width="14" bestFit="1" customWidth="1"/>
    <col min="4347" max="4347" width="21.5546875" bestFit="1" customWidth="1"/>
    <col min="4348" max="4348" width="9.44140625" bestFit="1" customWidth="1"/>
    <col min="4349" max="4349" width="7.6640625" bestFit="1" customWidth="1"/>
    <col min="4350" max="4350" width="14" bestFit="1" customWidth="1"/>
    <col min="4351" max="4351" width="21.5546875" bestFit="1" customWidth="1"/>
    <col min="4352" max="4352" width="14" bestFit="1" customWidth="1"/>
    <col min="4353" max="4353" width="21.5546875" bestFit="1" customWidth="1"/>
    <col min="4354" max="4354" width="14" bestFit="1" customWidth="1"/>
    <col min="4355" max="4355" width="20.44140625" bestFit="1" customWidth="1"/>
    <col min="4356" max="4356" width="14" bestFit="1" customWidth="1"/>
    <col min="4357" max="4357" width="21.5546875" bestFit="1" customWidth="1"/>
    <col min="4358" max="4358" width="14" bestFit="1" customWidth="1"/>
    <col min="4359" max="4359" width="21.5546875" bestFit="1" customWidth="1"/>
    <col min="4360" max="4360" width="9.44140625" bestFit="1" customWidth="1"/>
    <col min="4361" max="4361" width="9.21875" bestFit="1" customWidth="1"/>
    <col min="4362" max="4362" width="14" bestFit="1" customWidth="1"/>
    <col min="4363" max="4363" width="21.5546875" bestFit="1" customWidth="1"/>
    <col min="4364" max="4364" width="14" bestFit="1" customWidth="1"/>
    <col min="4365" max="4365" width="21.5546875" bestFit="1" customWidth="1"/>
    <col min="4366" max="4366" width="14" bestFit="1" customWidth="1"/>
    <col min="4367" max="4367" width="21.5546875" bestFit="1" customWidth="1"/>
    <col min="4368" max="4368" width="14" bestFit="1" customWidth="1"/>
    <col min="4369" max="4369" width="21.5546875" bestFit="1" customWidth="1"/>
    <col min="4370" max="4370" width="14" bestFit="1" customWidth="1"/>
    <col min="4371" max="4371" width="21.5546875" bestFit="1" customWidth="1"/>
    <col min="4372" max="4372" width="14" bestFit="1" customWidth="1"/>
    <col min="4373" max="4373" width="21.5546875" bestFit="1" customWidth="1"/>
    <col min="4374" max="4374" width="13" bestFit="1" customWidth="1"/>
    <col min="4375" max="4375" width="21.5546875" bestFit="1" customWidth="1"/>
    <col min="4376" max="4376" width="14" bestFit="1" customWidth="1"/>
    <col min="4377" max="4377" width="21.5546875" bestFit="1" customWidth="1"/>
    <col min="4378" max="4378" width="8.44140625" bestFit="1" customWidth="1"/>
    <col min="4379" max="4379" width="5.6640625" bestFit="1" customWidth="1"/>
    <col min="4380" max="4380" width="9.44140625" bestFit="1" customWidth="1"/>
    <col min="4381" max="4381" width="8.6640625" bestFit="1" customWidth="1"/>
    <col min="4382" max="4382" width="14" bestFit="1" customWidth="1"/>
    <col min="4383" max="4383" width="21.5546875" bestFit="1" customWidth="1"/>
    <col min="4384" max="4384" width="14" bestFit="1" customWidth="1"/>
    <col min="4385" max="4385" width="21.5546875" bestFit="1" customWidth="1"/>
    <col min="4386" max="4386" width="14" bestFit="1" customWidth="1"/>
    <col min="4387" max="4387" width="21.5546875" bestFit="1" customWidth="1"/>
    <col min="4388" max="4388" width="14" bestFit="1" customWidth="1"/>
    <col min="4389" max="4389" width="21.5546875" bestFit="1" customWidth="1"/>
    <col min="4390" max="4390" width="14" bestFit="1" customWidth="1"/>
    <col min="4391" max="4391" width="21.5546875" bestFit="1" customWidth="1"/>
    <col min="4392" max="4392" width="10" bestFit="1" customWidth="1"/>
    <col min="4393" max="4393" width="12.21875" bestFit="1" customWidth="1"/>
    <col min="4394" max="4394" width="14" bestFit="1" customWidth="1"/>
    <col min="4395" max="4395" width="20.44140625" bestFit="1" customWidth="1"/>
    <col min="4396" max="4396" width="8.44140625" bestFit="1" customWidth="1"/>
    <col min="4397" max="4397" width="5.6640625" bestFit="1" customWidth="1"/>
    <col min="4398" max="4398" width="9.44140625" bestFit="1" customWidth="1"/>
    <col min="4399" max="4399" width="10.21875" bestFit="1" customWidth="1"/>
    <col min="4400" max="4400" width="10" bestFit="1" customWidth="1"/>
    <col min="4401" max="4401" width="12.21875" bestFit="1" customWidth="1"/>
    <col min="4402" max="4402" width="9.44140625" bestFit="1" customWidth="1"/>
    <col min="4403" max="4403" width="11.21875" bestFit="1" customWidth="1"/>
    <col min="4404" max="4404" width="9" bestFit="1" customWidth="1"/>
    <col min="4405" max="4405" width="11.21875" bestFit="1" customWidth="1"/>
    <col min="4406" max="4406" width="9.44140625" bestFit="1" customWidth="1"/>
    <col min="4407" max="4407" width="11.21875" bestFit="1" customWidth="1"/>
    <col min="4408" max="4408" width="8" bestFit="1" customWidth="1"/>
    <col min="4409" max="4409" width="10.21875" bestFit="1" customWidth="1"/>
    <col min="4410" max="4410" width="14" bestFit="1" customWidth="1"/>
    <col min="4411" max="4411" width="20.44140625" bestFit="1" customWidth="1"/>
    <col min="4412" max="4412" width="14" bestFit="1" customWidth="1"/>
    <col min="4413" max="4413" width="21.5546875" bestFit="1" customWidth="1"/>
    <col min="4414" max="4414" width="14" bestFit="1" customWidth="1"/>
    <col min="4415" max="4415" width="21.5546875" bestFit="1" customWidth="1"/>
    <col min="4416" max="4416" width="14" bestFit="1" customWidth="1"/>
    <col min="4417" max="4417" width="21.5546875" bestFit="1" customWidth="1"/>
    <col min="4418" max="4418" width="14" bestFit="1" customWidth="1"/>
    <col min="4419" max="4419" width="21.5546875" bestFit="1" customWidth="1"/>
    <col min="4420" max="4420" width="14" bestFit="1" customWidth="1"/>
    <col min="4421" max="4421" width="21.5546875" bestFit="1" customWidth="1"/>
    <col min="4422" max="4422" width="9.44140625" bestFit="1" customWidth="1"/>
    <col min="4423" max="4423" width="10.21875" bestFit="1" customWidth="1"/>
    <col min="4424" max="4424" width="14" bestFit="1" customWidth="1"/>
    <col min="4425" max="4425" width="21.5546875" bestFit="1" customWidth="1"/>
    <col min="4426" max="4426" width="14" bestFit="1" customWidth="1"/>
    <col min="4427" max="4427" width="21.5546875" bestFit="1" customWidth="1"/>
    <col min="4428" max="4428" width="14" bestFit="1" customWidth="1"/>
    <col min="4429" max="4429" width="20.44140625" bestFit="1" customWidth="1"/>
    <col min="4430" max="4430" width="14" bestFit="1" customWidth="1"/>
    <col min="4431" max="4431" width="21.5546875" bestFit="1" customWidth="1"/>
    <col min="4432" max="4432" width="13" bestFit="1" customWidth="1"/>
    <col min="4433" max="4433" width="21.5546875" bestFit="1" customWidth="1"/>
    <col min="4434" max="4434" width="14" bestFit="1" customWidth="1"/>
    <col min="4435" max="4435" width="21.5546875" bestFit="1" customWidth="1"/>
    <col min="4436" max="4436" width="14" bestFit="1" customWidth="1"/>
    <col min="4437" max="4437" width="21.5546875" bestFit="1" customWidth="1"/>
    <col min="4438" max="4438" width="14" bestFit="1" customWidth="1"/>
    <col min="4439" max="4439" width="21.5546875" bestFit="1" customWidth="1"/>
    <col min="4440" max="4440" width="14" bestFit="1" customWidth="1"/>
    <col min="4441" max="4441" width="21.5546875" bestFit="1" customWidth="1"/>
    <col min="4442" max="4442" width="14" bestFit="1" customWidth="1"/>
    <col min="4443" max="4443" width="21.5546875" bestFit="1" customWidth="1"/>
    <col min="4444" max="4444" width="14" bestFit="1" customWidth="1"/>
    <col min="4445" max="4445" width="21.5546875" bestFit="1" customWidth="1"/>
    <col min="4446" max="4446" width="14" bestFit="1" customWidth="1"/>
    <col min="4447" max="4447" width="21.5546875" bestFit="1" customWidth="1"/>
    <col min="4448" max="4448" width="14" bestFit="1" customWidth="1"/>
    <col min="4449" max="4449" width="21.5546875" bestFit="1" customWidth="1"/>
    <col min="4450" max="4450" width="9.44140625" bestFit="1" customWidth="1"/>
    <col min="4451" max="4451" width="8.6640625" bestFit="1" customWidth="1"/>
    <col min="4452" max="4452" width="14" bestFit="1" customWidth="1"/>
    <col min="4453" max="4453" width="21.5546875" bestFit="1" customWidth="1"/>
    <col min="4454" max="4454" width="14" bestFit="1" customWidth="1"/>
    <col min="4455" max="4455" width="21.5546875" bestFit="1" customWidth="1"/>
    <col min="4456" max="4456" width="14" bestFit="1" customWidth="1"/>
    <col min="4457" max="4457" width="21.5546875" bestFit="1" customWidth="1"/>
    <col min="4458" max="4458" width="14" bestFit="1" customWidth="1"/>
    <col min="4459" max="4459" width="21.5546875" bestFit="1" customWidth="1"/>
    <col min="4460" max="4460" width="13" bestFit="1" customWidth="1"/>
    <col min="4461" max="4461" width="21.5546875" bestFit="1" customWidth="1"/>
    <col min="4462" max="4462" width="14" bestFit="1" customWidth="1"/>
    <col min="4463" max="4463" width="21.5546875" bestFit="1" customWidth="1"/>
    <col min="4464" max="4464" width="14" bestFit="1" customWidth="1"/>
    <col min="4465" max="4465" width="21.5546875" bestFit="1" customWidth="1"/>
    <col min="4466" max="4466" width="9.44140625" bestFit="1" customWidth="1"/>
    <col min="4467" max="4467" width="10.21875" bestFit="1" customWidth="1"/>
    <col min="4468" max="4468" width="14" bestFit="1" customWidth="1"/>
    <col min="4469" max="4469" width="21.5546875" bestFit="1" customWidth="1"/>
    <col min="4470" max="4470" width="14" bestFit="1" customWidth="1"/>
    <col min="4471" max="4471" width="20.44140625" bestFit="1" customWidth="1"/>
    <col min="4472" max="4472" width="9" bestFit="1" customWidth="1"/>
    <col min="4473" max="4473" width="11.21875" bestFit="1" customWidth="1"/>
    <col min="4474" max="4474" width="14" bestFit="1" customWidth="1"/>
    <col min="4475" max="4475" width="21.5546875" bestFit="1" customWidth="1"/>
    <col min="4476" max="4476" width="14" bestFit="1" customWidth="1"/>
    <col min="4477" max="4477" width="21.5546875" bestFit="1" customWidth="1"/>
    <col min="4478" max="4478" width="14" bestFit="1" customWidth="1"/>
    <col min="4479" max="4479" width="21.5546875" bestFit="1" customWidth="1"/>
    <col min="4480" max="4480" width="13" bestFit="1" customWidth="1"/>
    <col min="4481" max="4481" width="21.5546875" bestFit="1" customWidth="1"/>
    <col min="4482" max="4482" width="14" bestFit="1" customWidth="1"/>
    <col min="4483" max="4483" width="21.5546875" bestFit="1" customWidth="1"/>
    <col min="4484" max="4484" width="9.44140625" bestFit="1" customWidth="1"/>
    <col min="4485" max="4485" width="8.6640625" bestFit="1" customWidth="1"/>
    <col min="4486" max="4486" width="14" bestFit="1" customWidth="1"/>
    <col min="4487" max="4487" width="21.5546875" bestFit="1" customWidth="1"/>
    <col min="4488" max="4488" width="14" bestFit="1" customWidth="1"/>
    <col min="4489" max="4489" width="21.5546875" bestFit="1" customWidth="1"/>
    <col min="4490" max="4490" width="14" bestFit="1" customWidth="1"/>
    <col min="4491" max="4491" width="21.5546875" bestFit="1" customWidth="1"/>
    <col min="4492" max="4492" width="9.44140625" bestFit="1" customWidth="1"/>
    <col min="4493" max="4493" width="11.21875" bestFit="1" customWidth="1"/>
    <col min="4494" max="4494" width="14" bestFit="1" customWidth="1"/>
    <col min="4495" max="4495" width="21.5546875" bestFit="1" customWidth="1"/>
    <col min="4496" max="4496" width="14" bestFit="1" customWidth="1"/>
    <col min="4497" max="4497" width="21.5546875" bestFit="1" customWidth="1"/>
    <col min="4498" max="4498" width="14" bestFit="1" customWidth="1"/>
    <col min="4499" max="4499" width="21.5546875" bestFit="1" customWidth="1"/>
    <col min="4500" max="4500" width="9.44140625" bestFit="1" customWidth="1"/>
    <col min="4501" max="4501" width="11.21875" bestFit="1" customWidth="1"/>
    <col min="4502" max="4502" width="14" bestFit="1" customWidth="1"/>
    <col min="4503" max="4503" width="21.5546875" bestFit="1" customWidth="1"/>
    <col min="4504" max="4504" width="14" bestFit="1" customWidth="1"/>
    <col min="4505" max="4505" width="21.5546875" bestFit="1" customWidth="1"/>
    <col min="4506" max="4506" width="14" bestFit="1" customWidth="1"/>
    <col min="4507" max="4507" width="21.5546875" bestFit="1" customWidth="1"/>
    <col min="4508" max="4508" width="9.44140625" bestFit="1" customWidth="1"/>
    <col min="4509" max="4509" width="10.21875" bestFit="1" customWidth="1"/>
    <col min="4510" max="4510" width="14" bestFit="1" customWidth="1"/>
    <col min="4511" max="4511" width="21.5546875" bestFit="1" customWidth="1"/>
    <col min="4512" max="4512" width="14" bestFit="1" customWidth="1"/>
    <col min="4513" max="4513" width="21.5546875" bestFit="1" customWidth="1"/>
    <col min="4514" max="4514" width="10" bestFit="1" customWidth="1"/>
    <col min="4515" max="4515" width="12.21875" bestFit="1" customWidth="1"/>
    <col min="4516" max="4516" width="13" bestFit="1" customWidth="1"/>
    <col min="4517" max="4517" width="21.5546875" bestFit="1" customWidth="1"/>
    <col min="4518" max="4518" width="14" bestFit="1" customWidth="1"/>
    <col min="4519" max="4519" width="21.5546875" bestFit="1" customWidth="1"/>
    <col min="4520" max="4520" width="14" bestFit="1" customWidth="1"/>
    <col min="4521" max="4521" width="21.5546875" bestFit="1" customWidth="1"/>
    <col min="4522" max="4522" width="14" bestFit="1" customWidth="1"/>
    <col min="4523" max="4523" width="20.44140625" bestFit="1" customWidth="1"/>
    <col min="4524" max="4524" width="8" bestFit="1" customWidth="1"/>
    <col min="4525" max="4525" width="10.21875" bestFit="1" customWidth="1"/>
    <col min="4526" max="4526" width="14" bestFit="1" customWidth="1"/>
    <col min="4527" max="4527" width="21.5546875" bestFit="1" customWidth="1"/>
    <col min="4528" max="4528" width="14" bestFit="1" customWidth="1"/>
    <col min="4529" max="4529" width="16.33203125" bestFit="1" customWidth="1"/>
    <col min="4530" max="4530" width="13" bestFit="1" customWidth="1"/>
    <col min="4531" max="4531" width="21.5546875" bestFit="1" customWidth="1"/>
    <col min="4532" max="4532" width="14" bestFit="1" customWidth="1"/>
    <col min="4533" max="4533" width="21.5546875" bestFit="1" customWidth="1"/>
    <col min="4534" max="4534" width="14" bestFit="1" customWidth="1"/>
    <col min="4535" max="4535" width="21.5546875" bestFit="1" customWidth="1"/>
    <col min="4536" max="4536" width="14" bestFit="1" customWidth="1"/>
    <col min="4537" max="4537" width="21.5546875" bestFit="1" customWidth="1"/>
    <col min="4538" max="4538" width="9.44140625" bestFit="1" customWidth="1"/>
    <col min="4539" max="4539" width="10.21875" bestFit="1" customWidth="1"/>
    <col min="4540" max="4540" width="14" bestFit="1" customWidth="1"/>
    <col min="4541" max="4541" width="21.5546875" bestFit="1" customWidth="1"/>
    <col min="4542" max="4542" width="9.44140625" bestFit="1" customWidth="1"/>
    <col min="4543" max="4543" width="11.21875" bestFit="1" customWidth="1"/>
    <col min="4544" max="4544" width="14" bestFit="1" customWidth="1"/>
    <col min="4545" max="4545" width="21.5546875" bestFit="1" customWidth="1"/>
    <col min="4546" max="4546" width="14" bestFit="1" customWidth="1"/>
    <col min="4547" max="4547" width="21.5546875" bestFit="1" customWidth="1"/>
    <col min="4548" max="4548" width="14" bestFit="1" customWidth="1"/>
    <col min="4549" max="4549" width="21.5546875" bestFit="1" customWidth="1"/>
    <col min="4550" max="4550" width="14" bestFit="1" customWidth="1"/>
    <col min="4551" max="4551" width="21.5546875" bestFit="1" customWidth="1"/>
    <col min="4552" max="4552" width="14" bestFit="1" customWidth="1"/>
    <col min="4553" max="4553" width="21.5546875" bestFit="1" customWidth="1"/>
    <col min="4554" max="4554" width="6" bestFit="1" customWidth="1"/>
    <col min="4555" max="4555" width="3.88671875" bestFit="1" customWidth="1"/>
    <col min="4556" max="4556" width="8.6640625" bestFit="1" customWidth="1"/>
    <col min="4557" max="4557" width="14" bestFit="1" customWidth="1"/>
    <col min="4558" max="4558" width="21.5546875" bestFit="1" customWidth="1"/>
    <col min="4559" max="4559" width="14" bestFit="1" customWidth="1"/>
    <col min="4560" max="4560" width="21.5546875" bestFit="1" customWidth="1"/>
    <col min="4561" max="4561" width="14" bestFit="1" customWidth="1"/>
    <col min="4562" max="4562" width="21.5546875" bestFit="1" customWidth="1"/>
    <col min="4563" max="4563" width="14" bestFit="1" customWidth="1"/>
    <col min="4564" max="4564" width="21.5546875" bestFit="1" customWidth="1"/>
    <col min="4565" max="4565" width="14" bestFit="1" customWidth="1"/>
    <col min="4566" max="4566" width="21.5546875" bestFit="1" customWidth="1"/>
    <col min="4567" max="4567" width="14" bestFit="1" customWidth="1"/>
    <col min="4568" max="4568" width="21.5546875" bestFit="1" customWidth="1"/>
    <col min="4569" max="4569" width="9" bestFit="1" customWidth="1"/>
    <col min="4570" max="4570" width="11.21875" bestFit="1" customWidth="1"/>
    <col min="4571" max="4571" width="14" bestFit="1" customWidth="1"/>
    <col min="4572" max="4572" width="21.5546875" bestFit="1" customWidth="1"/>
    <col min="4573" max="4573" width="14" bestFit="1" customWidth="1"/>
    <col min="4574" max="4574" width="21.5546875" bestFit="1" customWidth="1"/>
    <col min="4575" max="4575" width="14" bestFit="1" customWidth="1"/>
    <col min="4576" max="4576" width="21.5546875" bestFit="1" customWidth="1"/>
    <col min="4577" max="4577" width="10" bestFit="1" customWidth="1"/>
    <col min="4578" max="4578" width="12.21875" bestFit="1" customWidth="1"/>
    <col min="4579" max="4579" width="14" bestFit="1" customWidth="1"/>
    <col min="4580" max="4580" width="21.5546875" bestFit="1" customWidth="1"/>
    <col min="4581" max="4581" width="14" bestFit="1" customWidth="1"/>
    <col min="4582" max="4582" width="21.5546875" bestFit="1" customWidth="1"/>
    <col min="4583" max="4583" width="14" bestFit="1" customWidth="1"/>
    <col min="4584" max="4584" width="21.5546875" bestFit="1" customWidth="1"/>
    <col min="4585" max="4585" width="14" bestFit="1" customWidth="1"/>
    <col min="4586" max="4586" width="21.5546875" bestFit="1" customWidth="1"/>
    <col min="4587" max="4587" width="9" bestFit="1" customWidth="1"/>
    <col min="4588" max="4588" width="11.21875" bestFit="1" customWidth="1"/>
    <col min="4589" max="4589" width="14" bestFit="1" customWidth="1"/>
    <col min="4590" max="4590" width="21.5546875" bestFit="1" customWidth="1"/>
    <col min="4591" max="4591" width="14" bestFit="1" customWidth="1"/>
    <col min="4592" max="4592" width="21.5546875" bestFit="1" customWidth="1"/>
    <col min="4593" max="4593" width="14" bestFit="1" customWidth="1"/>
    <col min="4594" max="4594" width="21.5546875" bestFit="1" customWidth="1"/>
    <col min="4595" max="4595" width="14" bestFit="1" customWidth="1"/>
    <col min="4596" max="4596" width="21.5546875" bestFit="1" customWidth="1"/>
    <col min="4597" max="4597" width="14" bestFit="1" customWidth="1"/>
    <col min="4598" max="4598" width="21.5546875" bestFit="1" customWidth="1"/>
    <col min="4599" max="4599" width="14" bestFit="1" customWidth="1"/>
    <col min="4600" max="4600" width="21.5546875" bestFit="1" customWidth="1"/>
    <col min="4601" max="4601" width="11" bestFit="1" customWidth="1"/>
    <col min="4602" max="4602" width="13.33203125" bestFit="1" customWidth="1"/>
    <col min="4603" max="4603" width="14" bestFit="1" customWidth="1"/>
    <col min="4604" max="4604" width="21.5546875" bestFit="1" customWidth="1"/>
    <col min="4605" max="4605" width="14" bestFit="1" customWidth="1"/>
    <col min="4606" max="4606" width="21.5546875" bestFit="1" customWidth="1"/>
    <col min="4607" max="4607" width="14" bestFit="1" customWidth="1"/>
    <col min="4608" max="4608" width="21.5546875" bestFit="1" customWidth="1"/>
    <col min="4609" max="4609" width="14" bestFit="1" customWidth="1"/>
    <col min="4610" max="4610" width="21.5546875" bestFit="1" customWidth="1"/>
    <col min="4611" max="4611" width="14" bestFit="1" customWidth="1"/>
    <col min="4612" max="4612" width="21.5546875" bestFit="1" customWidth="1"/>
    <col min="4613" max="4613" width="14" bestFit="1" customWidth="1"/>
    <col min="4614" max="4614" width="21.5546875" bestFit="1" customWidth="1"/>
    <col min="4615" max="4615" width="14" bestFit="1" customWidth="1"/>
    <col min="4616" max="4616" width="20.44140625" bestFit="1" customWidth="1"/>
    <col min="4617" max="4617" width="14" bestFit="1" customWidth="1"/>
    <col min="4618" max="4618" width="21.5546875" bestFit="1" customWidth="1"/>
    <col min="4619" max="4619" width="14" bestFit="1" customWidth="1"/>
    <col min="4620" max="4620" width="21.5546875" bestFit="1" customWidth="1"/>
    <col min="4621" max="4621" width="14" bestFit="1" customWidth="1"/>
    <col min="4622" max="4622" width="21.5546875" bestFit="1" customWidth="1"/>
    <col min="4623" max="4623" width="14" bestFit="1" customWidth="1"/>
    <col min="4624" max="4624" width="21.5546875" bestFit="1" customWidth="1"/>
    <col min="4625" max="4625" width="14" bestFit="1" customWidth="1"/>
    <col min="4626" max="4626" width="21.5546875" bestFit="1" customWidth="1"/>
    <col min="4627" max="4627" width="14" bestFit="1" customWidth="1"/>
    <col min="4628" max="4628" width="21.5546875" bestFit="1" customWidth="1"/>
    <col min="4629" max="4629" width="14" bestFit="1" customWidth="1"/>
    <col min="4630" max="4630" width="21.5546875" bestFit="1" customWidth="1"/>
    <col min="4631" max="4631" width="14" bestFit="1" customWidth="1"/>
    <col min="4632" max="4632" width="21.5546875" bestFit="1" customWidth="1"/>
    <col min="4633" max="4633" width="14" bestFit="1" customWidth="1"/>
    <col min="4634" max="4634" width="21.5546875" bestFit="1" customWidth="1"/>
    <col min="4635" max="4635" width="14" bestFit="1" customWidth="1"/>
    <col min="4636" max="4636" width="21.5546875" bestFit="1" customWidth="1"/>
    <col min="4637" max="4637" width="14" bestFit="1" customWidth="1"/>
    <col min="4638" max="4638" width="21.5546875" bestFit="1" customWidth="1"/>
    <col min="4639" max="4639" width="9.44140625" bestFit="1" customWidth="1"/>
    <col min="4640" max="4640" width="10.21875" bestFit="1" customWidth="1"/>
    <col min="4641" max="4641" width="14" bestFit="1" customWidth="1"/>
    <col min="4642" max="4642" width="21.5546875" bestFit="1" customWidth="1"/>
    <col min="4643" max="4643" width="14" bestFit="1" customWidth="1"/>
    <col min="4644" max="4644" width="21.5546875" bestFit="1" customWidth="1"/>
    <col min="4645" max="4645" width="9.44140625" bestFit="1" customWidth="1"/>
    <col min="4646" max="4646" width="11.21875" bestFit="1" customWidth="1"/>
    <col min="4647" max="4647" width="14" bestFit="1" customWidth="1"/>
    <col min="4648" max="4648" width="21.5546875" bestFit="1" customWidth="1"/>
    <col min="4649" max="4649" width="14" bestFit="1" customWidth="1"/>
    <col min="4650" max="4650" width="21.5546875" bestFit="1" customWidth="1"/>
    <col min="4651" max="4651" width="14" bestFit="1" customWidth="1"/>
    <col min="4652" max="4652" width="21.5546875" bestFit="1" customWidth="1"/>
    <col min="4653" max="4653" width="14" bestFit="1" customWidth="1"/>
    <col min="4654" max="4654" width="21.5546875" bestFit="1" customWidth="1"/>
    <col min="4655" max="4655" width="14" bestFit="1" customWidth="1"/>
    <col min="4656" max="4656" width="21.5546875" bestFit="1" customWidth="1"/>
    <col min="4657" max="4657" width="14" bestFit="1" customWidth="1"/>
    <col min="4658" max="4658" width="21.5546875" bestFit="1" customWidth="1"/>
    <col min="4659" max="4659" width="14" bestFit="1" customWidth="1"/>
    <col min="4660" max="4660" width="21.5546875" bestFit="1" customWidth="1"/>
    <col min="4661" max="4661" width="14" bestFit="1" customWidth="1"/>
    <col min="4662" max="4662" width="21.5546875" bestFit="1" customWidth="1"/>
    <col min="4663" max="4663" width="14" bestFit="1" customWidth="1"/>
    <col min="4664" max="4664" width="21.5546875" bestFit="1" customWidth="1"/>
    <col min="4665" max="4665" width="14" bestFit="1" customWidth="1"/>
    <col min="4666" max="4666" width="21.5546875" bestFit="1" customWidth="1"/>
    <col min="4667" max="4667" width="14" bestFit="1" customWidth="1"/>
    <col min="4668" max="4668" width="21.5546875" bestFit="1" customWidth="1"/>
    <col min="4669" max="4669" width="14" bestFit="1" customWidth="1"/>
    <col min="4670" max="4670" width="21.5546875" bestFit="1" customWidth="1"/>
    <col min="4671" max="4671" width="14" bestFit="1" customWidth="1"/>
    <col min="4672" max="4672" width="21.5546875" bestFit="1" customWidth="1"/>
    <col min="4673" max="4673" width="14" bestFit="1" customWidth="1"/>
    <col min="4674" max="4674" width="21.5546875" bestFit="1" customWidth="1"/>
    <col min="4675" max="4675" width="14" bestFit="1" customWidth="1"/>
    <col min="4676" max="4676" width="21.5546875" bestFit="1" customWidth="1"/>
    <col min="4677" max="4677" width="14" bestFit="1" customWidth="1"/>
    <col min="4678" max="4678" width="21.5546875" bestFit="1" customWidth="1"/>
    <col min="4679" max="4679" width="14" bestFit="1" customWidth="1"/>
    <col min="4680" max="4680" width="21.5546875" bestFit="1" customWidth="1"/>
    <col min="4681" max="4681" width="14" bestFit="1" customWidth="1"/>
    <col min="4682" max="4682" width="9.44140625" bestFit="1" customWidth="1"/>
    <col min="4683" max="4683" width="21.5546875" bestFit="1" customWidth="1"/>
    <col min="4684" max="4684" width="13" bestFit="1" customWidth="1"/>
    <col min="4685" max="4685" width="21.5546875" bestFit="1" customWidth="1"/>
    <col min="4686" max="4686" width="14" bestFit="1" customWidth="1"/>
    <col min="4687" max="4687" width="9.44140625" bestFit="1" customWidth="1"/>
    <col min="4688" max="4688" width="21.5546875" bestFit="1" customWidth="1"/>
    <col min="4689" max="4689" width="13" bestFit="1" customWidth="1"/>
    <col min="4690" max="4690" width="21.5546875" bestFit="1" customWidth="1"/>
    <col min="4691" max="4691" width="13" bestFit="1" customWidth="1"/>
    <col min="4692" max="4692" width="21.5546875" bestFit="1" customWidth="1"/>
    <col min="4693" max="4693" width="6" bestFit="1" customWidth="1"/>
    <col min="4694" max="4694" width="8.6640625" bestFit="1" customWidth="1"/>
    <col min="4695" max="4695" width="10" bestFit="1" customWidth="1"/>
    <col min="4696" max="4696" width="12.21875" bestFit="1" customWidth="1"/>
    <col min="4697" max="4697" width="10" bestFit="1" customWidth="1"/>
    <col min="4698" max="4698" width="12.21875" bestFit="1" customWidth="1"/>
    <col min="4699" max="4699" width="14" bestFit="1" customWidth="1"/>
    <col min="4700" max="4700" width="21.5546875" bestFit="1" customWidth="1"/>
    <col min="4701" max="4701" width="14" bestFit="1" customWidth="1"/>
    <col min="4702" max="4702" width="21.5546875" bestFit="1" customWidth="1"/>
    <col min="4703" max="4703" width="14" bestFit="1" customWidth="1"/>
    <col min="4704" max="4704" width="21.5546875" bestFit="1" customWidth="1"/>
    <col min="4705" max="4705" width="14" bestFit="1" customWidth="1"/>
    <col min="4706" max="4706" width="21.5546875" bestFit="1" customWidth="1"/>
    <col min="4707" max="4707" width="9.44140625" bestFit="1" customWidth="1"/>
    <col min="4708" max="4708" width="8.6640625" bestFit="1" customWidth="1"/>
    <col min="4709" max="4709" width="14" bestFit="1" customWidth="1"/>
    <col min="4710" max="4710" width="21.5546875" bestFit="1" customWidth="1"/>
    <col min="4711" max="4711" width="14" bestFit="1" customWidth="1"/>
    <col min="4712" max="4712" width="21.5546875" bestFit="1" customWidth="1"/>
    <col min="4713" max="4713" width="14" bestFit="1" customWidth="1"/>
    <col min="4714" max="4714" width="21.5546875" bestFit="1" customWidth="1"/>
    <col min="4715" max="4715" width="11" bestFit="1" customWidth="1"/>
    <col min="4716" max="4716" width="13.33203125" bestFit="1" customWidth="1"/>
    <col min="4717" max="4717" width="14" bestFit="1" customWidth="1"/>
    <col min="4718" max="4718" width="21.5546875" bestFit="1" customWidth="1"/>
    <col min="4719" max="4719" width="14" bestFit="1" customWidth="1"/>
    <col min="4720" max="4720" width="21.5546875" bestFit="1" customWidth="1"/>
    <col min="4721" max="4721" width="14" bestFit="1" customWidth="1"/>
    <col min="4722" max="4722" width="21.5546875" bestFit="1" customWidth="1"/>
    <col min="4723" max="4723" width="14" bestFit="1" customWidth="1"/>
    <col min="4724" max="4724" width="21.5546875" bestFit="1" customWidth="1"/>
    <col min="4725" max="4725" width="14" bestFit="1" customWidth="1"/>
    <col min="4726" max="4726" width="21.5546875" bestFit="1" customWidth="1"/>
    <col min="4727" max="4727" width="14" bestFit="1" customWidth="1"/>
    <col min="4728" max="4728" width="21.5546875" bestFit="1" customWidth="1"/>
    <col min="4729" max="4729" width="14" bestFit="1" customWidth="1"/>
    <col min="4730" max="4730" width="21.5546875" bestFit="1" customWidth="1"/>
    <col min="4731" max="4731" width="14" bestFit="1" customWidth="1"/>
    <col min="4732" max="4732" width="21.5546875" bestFit="1" customWidth="1"/>
    <col min="4733" max="4733" width="9" bestFit="1" customWidth="1"/>
    <col min="4734" max="4734" width="11.21875" bestFit="1" customWidth="1"/>
    <col min="4735" max="4735" width="14" bestFit="1" customWidth="1"/>
    <col min="4736" max="4736" width="21.5546875" bestFit="1" customWidth="1"/>
    <col min="4737" max="4737" width="14" bestFit="1" customWidth="1"/>
    <col min="4738" max="4738" width="20.44140625" bestFit="1" customWidth="1"/>
    <col min="4739" max="4739" width="14" bestFit="1" customWidth="1"/>
    <col min="4740" max="4740" width="21.5546875" bestFit="1" customWidth="1"/>
    <col min="4741" max="4741" width="9.44140625" bestFit="1" customWidth="1"/>
    <col min="4742" max="4742" width="8.6640625" bestFit="1" customWidth="1"/>
    <col min="4743" max="4743" width="14" bestFit="1" customWidth="1"/>
    <col min="4744" max="4744" width="21.5546875" bestFit="1" customWidth="1"/>
    <col min="4745" max="4745" width="9.44140625" bestFit="1" customWidth="1"/>
    <col min="4746" max="4746" width="11.21875" bestFit="1" customWidth="1"/>
    <col min="4747" max="4747" width="14" bestFit="1" customWidth="1"/>
    <col min="4748" max="4748" width="21.5546875" bestFit="1" customWidth="1"/>
    <col min="4749" max="4749" width="14" bestFit="1" customWidth="1"/>
    <col min="4750" max="4750" width="21.5546875" bestFit="1" customWidth="1"/>
    <col min="4751" max="4751" width="14" bestFit="1" customWidth="1"/>
    <col min="4752" max="4752" width="21.5546875" bestFit="1" customWidth="1"/>
    <col min="4753" max="4753" width="14" bestFit="1" customWidth="1"/>
    <col min="4754" max="4754" width="21.5546875" bestFit="1" customWidth="1"/>
    <col min="4755" max="4755" width="14" bestFit="1" customWidth="1"/>
    <col min="4756" max="4756" width="21.5546875" bestFit="1" customWidth="1"/>
    <col min="4757" max="4757" width="14" bestFit="1" customWidth="1"/>
    <col min="4758" max="4758" width="21.5546875" bestFit="1" customWidth="1"/>
    <col min="4759" max="4759" width="9" bestFit="1" customWidth="1"/>
    <col min="4760" max="4760" width="11.21875" bestFit="1" customWidth="1"/>
    <col min="4761" max="4761" width="14" bestFit="1" customWidth="1"/>
    <col min="4762" max="4762" width="21.5546875" bestFit="1" customWidth="1"/>
    <col min="4763" max="4763" width="14" bestFit="1" customWidth="1"/>
    <col min="4764" max="4764" width="21.5546875" bestFit="1" customWidth="1"/>
    <col min="4765" max="4765" width="14" bestFit="1" customWidth="1"/>
    <col min="4766" max="4766" width="21.5546875" bestFit="1" customWidth="1"/>
    <col min="4767" max="4767" width="14" bestFit="1" customWidth="1"/>
    <col min="4768" max="4768" width="21.5546875" bestFit="1" customWidth="1"/>
    <col min="4769" max="4769" width="14" bestFit="1" customWidth="1"/>
    <col min="4770" max="4770" width="21.5546875" bestFit="1" customWidth="1"/>
    <col min="4771" max="4771" width="14" bestFit="1" customWidth="1"/>
    <col min="4772" max="4772" width="21.5546875" bestFit="1" customWidth="1"/>
    <col min="4773" max="4773" width="14" bestFit="1" customWidth="1"/>
    <col min="4774" max="4774" width="21.5546875" bestFit="1" customWidth="1"/>
    <col min="4775" max="4775" width="9.44140625" bestFit="1" customWidth="1"/>
    <col min="4776" max="4776" width="10.21875" bestFit="1" customWidth="1"/>
    <col min="4777" max="4777" width="14" bestFit="1" customWidth="1"/>
    <col min="4778" max="4778" width="21.5546875" bestFit="1" customWidth="1"/>
    <col min="4779" max="4779" width="14" bestFit="1" customWidth="1"/>
    <col min="4780" max="4780" width="21.5546875" bestFit="1" customWidth="1"/>
    <col min="4781" max="4781" width="14" bestFit="1" customWidth="1"/>
    <col min="4782" max="4782" width="21.5546875" bestFit="1" customWidth="1"/>
    <col min="4783" max="4783" width="14" bestFit="1" customWidth="1"/>
    <col min="4784" max="4784" width="21.5546875" bestFit="1" customWidth="1"/>
    <col min="4785" max="4785" width="14" bestFit="1" customWidth="1"/>
    <col min="4786" max="4786" width="21.5546875" bestFit="1" customWidth="1"/>
    <col min="4787" max="4787" width="14" bestFit="1" customWidth="1"/>
    <col min="4788" max="4788" width="21.5546875" bestFit="1" customWidth="1"/>
    <col min="4789" max="4789" width="14" bestFit="1" customWidth="1"/>
    <col min="4790" max="4790" width="21.5546875" bestFit="1" customWidth="1"/>
    <col min="4791" max="4791" width="14" bestFit="1" customWidth="1"/>
    <col min="4792" max="4792" width="21.5546875" bestFit="1" customWidth="1"/>
    <col min="4793" max="4793" width="14" bestFit="1" customWidth="1"/>
    <col min="4794" max="4794" width="21.5546875" bestFit="1" customWidth="1"/>
    <col min="4795" max="4795" width="14" bestFit="1" customWidth="1"/>
    <col min="4796" max="4796" width="21.5546875" bestFit="1" customWidth="1"/>
    <col min="4797" max="4797" width="14" bestFit="1" customWidth="1"/>
    <col min="4798" max="4798" width="21.5546875" bestFit="1" customWidth="1"/>
    <col min="4799" max="4799" width="14" bestFit="1" customWidth="1"/>
    <col min="4800" max="4800" width="21.5546875" bestFit="1" customWidth="1"/>
    <col min="4801" max="4801" width="14" bestFit="1" customWidth="1"/>
    <col min="4802" max="4802" width="21.5546875" bestFit="1" customWidth="1"/>
    <col min="4803" max="4803" width="14" bestFit="1" customWidth="1"/>
    <col min="4804" max="4804" width="21.5546875" bestFit="1" customWidth="1"/>
    <col min="4805" max="4805" width="11" bestFit="1" customWidth="1"/>
    <col min="4806" max="4806" width="13.33203125" bestFit="1" customWidth="1"/>
    <col min="4807" max="4807" width="14" bestFit="1" customWidth="1"/>
    <col min="4808" max="4808" width="21.5546875" bestFit="1" customWidth="1"/>
    <col min="4809" max="4809" width="14" bestFit="1" customWidth="1"/>
    <col min="4810" max="4810" width="21.5546875" bestFit="1" customWidth="1"/>
    <col min="4811" max="4811" width="14" bestFit="1" customWidth="1"/>
    <col min="4812" max="4812" width="21.5546875" bestFit="1" customWidth="1"/>
    <col min="4813" max="4813" width="8.44140625" bestFit="1" customWidth="1"/>
    <col min="4814" max="4814" width="8.6640625" bestFit="1" customWidth="1"/>
    <col min="4815" max="4815" width="10" bestFit="1" customWidth="1"/>
    <col min="4816" max="4816" width="12.21875" bestFit="1" customWidth="1"/>
    <col min="4817" max="4817" width="14" bestFit="1" customWidth="1"/>
    <col min="4818" max="4818" width="21.5546875" bestFit="1" customWidth="1"/>
    <col min="4819" max="4819" width="14" bestFit="1" customWidth="1"/>
    <col min="4820" max="4820" width="21.5546875" bestFit="1" customWidth="1"/>
    <col min="4821" max="4821" width="14" bestFit="1" customWidth="1"/>
    <col min="4822" max="4822" width="21.5546875" bestFit="1" customWidth="1"/>
    <col min="4823" max="4823" width="14" bestFit="1" customWidth="1"/>
    <col min="4824" max="4824" width="21.5546875" bestFit="1" customWidth="1"/>
    <col min="4825" max="4825" width="14" bestFit="1" customWidth="1"/>
    <col min="4826" max="4826" width="21.5546875" bestFit="1" customWidth="1"/>
    <col min="4827" max="4827" width="14" bestFit="1" customWidth="1"/>
    <col min="4828" max="4828" width="21.5546875" bestFit="1" customWidth="1"/>
    <col min="4829" max="4829" width="14" bestFit="1" customWidth="1"/>
    <col min="4830" max="4830" width="20.44140625" bestFit="1" customWidth="1"/>
    <col min="4831" max="4831" width="6" bestFit="1" customWidth="1"/>
    <col min="4832" max="4832" width="8.6640625" bestFit="1" customWidth="1"/>
    <col min="4833" max="4833" width="14" bestFit="1" customWidth="1"/>
    <col min="4834" max="4834" width="21.5546875" bestFit="1" customWidth="1"/>
    <col min="4835" max="4835" width="14" bestFit="1" customWidth="1"/>
    <col min="4836" max="4836" width="21.5546875" bestFit="1" customWidth="1"/>
    <col min="4837" max="4837" width="9" bestFit="1" customWidth="1"/>
    <col min="4838" max="4838" width="11.21875" bestFit="1" customWidth="1"/>
    <col min="4839" max="4839" width="14" bestFit="1" customWidth="1"/>
    <col min="4840" max="4840" width="21.5546875" bestFit="1" customWidth="1"/>
    <col min="4841" max="4841" width="14" bestFit="1" customWidth="1"/>
    <col min="4842" max="4842" width="21.5546875" bestFit="1" customWidth="1"/>
    <col min="4843" max="4843" width="14" bestFit="1" customWidth="1"/>
    <col min="4844" max="4844" width="21.5546875" bestFit="1" customWidth="1"/>
    <col min="4845" max="4845" width="14" bestFit="1" customWidth="1"/>
    <col min="4846" max="4846" width="21.5546875" bestFit="1" customWidth="1"/>
    <col min="4847" max="4847" width="14" bestFit="1" customWidth="1"/>
    <col min="4848" max="4848" width="21.5546875" bestFit="1" customWidth="1"/>
    <col min="4849" max="4849" width="14" bestFit="1" customWidth="1"/>
    <col min="4850" max="4850" width="21.5546875" bestFit="1" customWidth="1"/>
    <col min="4851" max="4851" width="9.44140625" bestFit="1" customWidth="1"/>
    <col min="4852" max="4852" width="8.6640625" bestFit="1" customWidth="1"/>
    <col min="4853" max="4853" width="14" bestFit="1" customWidth="1"/>
    <col min="4854" max="4854" width="21.5546875" bestFit="1" customWidth="1"/>
    <col min="4855" max="4855" width="14" bestFit="1" customWidth="1"/>
    <col min="4856" max="4856" width="21.5546875" bestFit="1" customWidth="1"/>
    <col min="4857" max="4857" width="14" bestFit="1" customWidth="1"/>
    <col min="4858" max="4858" width="21.5546875" bestFit="1" customWidth="1"/>
    <col min="4859" max="4859" width="14" bestFit="1" customWidth="1"/>
    <col min="4860" max="4860" width="21.5546875" bestFit="1" customWidth="1"/>
    <col min="4861" max="4861" width="14" bestFit="1" customWidth="1"/>
    <col min="4862" max="4862" width="20.44140625" bestFit="1" customWidth="1"/>
    <col min="4863" max="4863" width="14" bestFit="1" customWidth="1"/>
    <col min="4864" max="4864" width="21.5546875" bestFit="1" customWidth="1"/>
    <col min="4865" max="4865" width="14" bestFit="1" customWidth="1"/>
    <col min="4866" max="4866" width="21.5546875" bestFit="1" customWidth="1"/>
    <col min="4867" max="4867" width="14" bestFit="1" customWidth="1"/>
    <col min="4868" max="4868" width="21.5546875" bestFit="1" customWidth="1"/>
    <col min="4869" max="4869" width="14" bestFit="1" customWidth="1"/>
    <col min="4870" max="4870" width="21.5546875" bestFit="1" customWidth="1"/>
    <col min="4871" max="4871" width="14" bestFit="1" customWidth="1"/>
    <col min="4872" max="4872" width="21.5546875" bestFit="1" customWidth="1"/>
    <col min="4873" max="4873" width="14" bestFit="1" customWidth="1"/>
    <col min="4874" max="4874" width="21.5546875" bestFit="1" customWidth="1"/>
    <col min="4875" max="4875" width="14" bestFit="1" customWidth="1"/>
    <col min="4876" max="4876" width="21.5546875" bestFit="1" customWidth="1"/>
    <col min="4877" max="4877" width="14" bestFit="1" customWidth="1"/>
    <col min="4878" max="4878" width="21.5546875" bestFit="1" customWidth="1"/>
    <col min="4879" max="4879" width="14" bestFit="1" customWidth="1"/>
    <col min="4880" max="4880" width="21.5546875" bestFit="1" customWidth="1"/>
    <col min="4881" max="4881" width="6" bestFit="1" customWidth="1"/>
    <col min="4882" max="4882" width="9.44140625" bestFit="1" customWidth="1"/>
    <col min="4883" max="4883" width="8.6640625" bestFit="1" customWidth="1"/>
    <col min="4884" max="4884" width="14" bestFit="1" customWidth="1"/>
    <col min="4885" max="4885" width="21.5546875" bestFit="1" customWidth="1"/>
    <col min="4886" max="4886" width="14" bestFit="1" customWidth="1"/>
    <col min="4887" max="4887" width="21.5546875" bestFit="1" customWidth="1"/>
    <col min="4888" max="4888" width="14" bestFit="1" customWidth="1"/>
    <col min="4889" max="4889" width="21.5546875" bestFit="1" customWidth="1"/>
    <col min="4890" max="4890" width="14" bestFit="1" customWidth="1"/>
    <col min="4891" max="4891" width="20.44140625" bestFit="1" customWidth="1"/>
    <col min="4892" max="4892" width="14" bestFit="1" customWidth="1"/>
    <col min="4893" max="4893" width="21.5546875" bestFit="1" customWidth="1"/>
    <col min="4894" max="4894" width="14" bestFit="1" customWidth="1"/>
    <col min="4895" max="4895" width="21.5546875" bestFit="1" customWidth="1"/>
    <col min="4896" max="4896" width="14" bestFit="1" customWidth="1"/>
    <col min="4897" max="4897" width="21.5546875" bestFit="1" customWidth="1"/>
    <col min="4898" max="4898" width="14" bestFit="1" customWidth="1"/>
    <col min="4899" max="4899" width="21.5546875" bestFit="1" customWidth="1"/>
    <col min="4900" max="4900" width="14" bestFit="1" customWidth="1"/>
    <col min="4901" max="4901" width="21.5546875" bestFit="1" customWidth="1"/>
    <col min="4902" max="4902" width="14" bestFit="1" customWidth="1"/>
    <col min="4903" max="4903" width="20.44140625" bestFit="1" customWidth="1"/>
    <col min="4904" max="4904" width="14" bestFit="1" customWidth="1"/>
    <col min="4905" max="4905" width="21.5546875" bestFit="1" customWidth="1"/>
    <col min="4906" max="4906" width="14" bestFit="1" customWidth="1"/>
    <col min="4907" max="4907" width="21.5546875" bestFit="1" customWidth="1"/>
    <col min="4908" max="4908" width="14" bestFit="1" customWidth="1"/>
    <col min="4909" max="4909" width="21.5546875" bestFit="1" customWidth="1"/>
    <col min="4910" max="4910" width="8" bestFit="1" customWidth="1"/>
    <col min="4911" max="4911" width="10.21875" bestFit="1" customWidth="1"/>
    <col min="4912" max="4912" width="14" bestFit="1" customWidth="1"/>
    <col min="4913" max="4913" width="21.5546875" bestFit="1" customWidth="1"/>
    <col min="4914" max="4914" width="14" bestFit="1" customWidth="1"/>
    <col min="4915" max="4915" width="21.5546875" bestFit="1" customWidth="1"/>
    <col min="4916" max="4916" width="11" bestFit="1" customWidth="1"/>
    <col min="4917" max="4917" width="13.33203125" bestFit="1" customWidth="1"/>
    <col min="4918" max="4918" width="12" bestFit="1" customWidth="1"/>
    <col min="4919" max="4919" width="14.33203125" bestFit="1" customWidth="1"/>
    <col min="4920" max="4920" width="14" bestFit="1" customWidth="1"/>
    <col min="4921" max="4921" width="21.5546875" bestFit="1" customWidth="1"/>
    <col min="4922" max="4922" width="14" bestFit="1" customWidth="1"/>
    <col min="4923" max="4923" width="21.5546875" bestFit="1" customWidth="1"/>
    <col min="4924" max="4924" width="14" bestFit="1" customWidth="1"/>
    <col min="4925" max="4925" width="21.5546875" bestFit="1" customWidth="1"/>
    <col min="4926" max="4926" width="14" bestFit="1" customWidth="1"/>
    <col min="4927" max="4927" width="21.5546875" bestFit="1" customWidth="1"/>
    <col min="4928" max="4928" width="14" bestFit="1" customWidth="1"/>
    <col min="4929" max="4929" width="21.5546875" bestFit="1" customWidth="1"/>
    <col min="4930" max="4930" width="8" bestFit="1" customWidth="1"/>
    <col min="4931" max="4931" width="10.21875" bestFit="1" customWidth="1"/>
    <col min="4932" max="4932" width="14" bestFit="1" customWidth="1"/>
    <col min="4933" max="4933" width="21.5546875" bestFit="1" customWidth="1"/>
    <col min="4934" max="4934" width="14" bestFit="1" customWidth="1"/>
    <col min="4935" max="4935" width="21.5546875" bestFit="1" customWidth="1"/>
    <col min="4936" max="4936" width="14" bestFit="1" customWidth="1"/>
    <col min="4937" max="4937" width="21.5546875" bestFit="1" customWidth="1"/>
    <col min="4938" max="4938" width="14" bestFit="1" customWidth="1"/>
    <col min="4939" max="4939" width="21.5546875" bestFit="1" customWidth="1"/>
    <col min="4940" max="4940" width="14" bestFit="1" customWidth="1"/>
    <col min="4941" max="4941" width="20.44140625" bestFit="1" customWidth="1"/>
    <col min="4942" max="4942" width="14" bestFit="1" customWidth="1"/>
    <col min="4943" max="4943" width="21.5546875" bestFit="1" customWidth="1"/>
    <col min="4944" max="4944" width="13" bestFit="1" customWidth="1"/>
    <col min="4945" max="4945" width="21.5546875" bestFit="1" customWidth="1"/>
    <col min="4946" max="4946" width="14" bestFit="1" customWidth="1"/>
    <col min="4947" max="4947" width="16.33203125" bestFit="1" customWidth="1"/>
    <col min="4948" max="4948" width="14" bestFit="1" customWidth="1"/>
    <col min="4949" max="4949" width="21.5546875" bestFit="1" customWidth="1"/>
    <col min="4950" max="4950" width="14" bestFit="1" customWidth="1"/>
    <col min="4951" max="4951" width="21.5546875" bestFit="1" customWidth="1"/>
    <col min="4952" max="4952" width="14" bestFit="1" customWidth="1"/>
    <col min="4953" max="4953" width="21.5546875" bestFit="1" customWidth="1"/>
    <col min="4954" max="4954" width="14" bestFit="1" customWidth="1"/>
    <col min="4955" max="4955" width="5.6640625" bestFit="1" customWidth="1"/>
    <col min="4956" max="4956" width="21.5546875" bestFit="1" customWidth="1"/>
    <col min="4957" max="4957" width="14" bestFit="1" customWidth="1"/>
    <col min="4958" max="4958" width="20.44140625" bestFit="1" customWidth="1"/>
    <col min="4959" max="4959" width="14" bestFit="1" customWidth="1"/>
    <col min="4960" max="4960" width="21.5546875" bestFit="1" customWidth="1"/>
    <col min="4961" max="4961" width="14" bestFit="1" customWidth="1"/>
    <col min="4962" max="4962" width="21.5546875" bestFit="1" customWidth="1"/>
    <col min="4963" max="4963" width="14" bestFit="1" customWidth="1"/>
    <col min="4964" max="4964" width="21.5546875" bestFit="1" customWidth="1"/>
    <col min="4965" max="4965" width="14" bestFit="1" customWidth="1"/>
    <col min="4966" max="4966" width="21.5546875" bestFit="1" customWidth="1"/>
    <col min="4967" max="4967" width="14" bestFit="1" customWidth="1"/>
    <col min="4968" max="4968" width="21.5546875" bestFit="1" customWidth="1"/>
    <col min="4969" max="4969" width="13" bestFit="1" customWidth="1"/>
    <col min="4970" max="4970" width="21.5546875" bestFit="1" customWidth="1"/>
    <col min="4971" max="4971" width="14" bestFit="1" customWidth="1"/>
    <col min="4972" max="4972" width="21.5546875" bestFit="1" customWidth="1"/>
    <col min="4973" max="4973" width="14" bestFit="1" customWidth="1"/>
    <col min="4974" max="4974" width="21.5546875" bestFit="1" customWidth="1"/>
    <col min="4975" max="4975" width="11" bestFit="1" customWidth="1"/>
    <col min="4976" max="4976" width="13.33203125" bestFit="1" customWidth="1"/>
    <col min="4977" max="4977" width="14" bestFit="1" customWidth="1"/>
    <col min="4978" max="4978" width="21.5546875" bestFit="1" customWidth="1"/>
    <col min="4979" max="4979" width="14" bestFit="1" customWidth="1"/>
    <col min="4980" max="4980" width="21.5546875" bestFit="1" customWidth="1"/>
    <col min="4981" max="4981" width="14" bestFit="1" customWidth="1"/>
    <col min="4982" max="4982" width="21.5546875" bestFit="1" customWidth="1"/>
    <col min="4983" max="4983" width="14" bestFit="1" customWidth="1"/>
    <col min="4984" max="4984" width="21.5546875" bestFit="1" customWidth="1"/>
    <col min="4985" max="4985" width="14" bestFit="1" customWidth="1"/>
    <col min="4986" max="4986" width="21.5546875" bestFit="1" customWidth="1"/>
    <col min="4987" max="4987" width="11" bestFit="1" customWidth="1"/>
    <col min="4988" max="4988" width="13.33203125" bestFit="1" customWidth="1"/>
    <col min="4989" max="4989" width="14" bestFit="1" customWidth="1"/>
    <col min="4990" max="4990" width="21.5546875" bestFit="1" customWidth="1"/>
    <col min="4991" max="4991" width="14" bestFit="1" customWidth="1"/>
    <col min="4992" max="4992" width="21.5546875" bestFit="1" customWidth="1"/>
    <col min="4993" max="4993" width="14" bestFit="1" customWidth="1"/>
    <col min="4994" max="4994" width="21.5546875" bestFit="1" customWidth="1"/>
    <col min="4995" max="4995" width="13" bestFit="1" customWidth="1"/>
    <col min="4996" max="4996" width="21.5546875" bestFit="1" customWidth="1"/>
    <col min="4997" max="4997" width="14" bestFit="1" customWidth="1"/>
    <col min="4998" max="4998" width="21.5546875" bestFit="1" customWidth="1"/>
    <col min="4999" max="4999" width="9" bestFit="1" customWidth="1"/>
    <col min="5000" max="5000" width="11.21875" bestFit="1" customWidth="1"/>
    <col min="5001" max="5001" width="8.44140625" bestFit="1" customWidth="1"/>
    <col min="5002" max="5002" width="10.21875" bestFit="1" customWidth="1"/>
    <col min="5003" max="5003" width="14" bestFit="1" customWidth="1"/>
    <col min="5004" max="5004" width="9.44140625" bestFit="1" customWidth="1"/>
    <col min="5005" max="5005" width="21.5546875" bestFit="1" customWidth="1"/>
    <col min="5006" max="5006" width="14" bestFit="1" customWidth="1"/>
    <col min="5007" max="5007" width="21.5546875" bestFit="1" customWidth="1"/>
    <col min="5008" max="5008" width="14" bestFit="1" customWidth="1"/>
    <col min="5009" max="5009" width="21.5546875" bestFit="1" customWidth="1"/>
    <col min="5010" max="5010" width="14" bestFit="1" customWidth="1"/>
    <col min="5011" max="5011" width="21.5546875" bestFit="1" customWidth="1"/>
    <col min="5012" max="5012" width="14" bestFit="1" customWidth="1"/>
    <col min="5013" max="5013" width="21.5546875" bestFit="1" customWidth="1"/>
    <col min="5014" max="5014" width="14" bestFit="1" customWidth="1"/>
    <col min="5015" max="5015" width="21.5546875" bestFit="1" customWidth="1"/>
    <col min="5016" max="5016" width="14" bestFit="1" customWidth="1"/>
    <col min="5017" max="5017" width="21.5546875" bestFit="1" customWidth="1"/>
    <col min="5018" max="5018" width="14" bestFit="1" customWidth="1"/>
    <col min="5019" max="5019" width="21.5546875" bestFit="1" customWidth="1"/>
    <col min="5020" max="5020" width="14" bestFit="1" customWidth="1"/>
    <col min="5021" max="5021" width="21.5546875" bestFit="1" customWidth="1"/>
    <col min="5022" max="5022" width="14" bestFit="1" customWidth="1"/>
    <col min="5023" max="5023" width="21.5546875" bestFit="1" customWidth="1"/>
    <col min="5024" max="5024" width="14" bestFit="1" customWidth="1"/>
    <col min="5025" max="5025" width="21.5546875" bestFit="1" customWidth="1"/>
    <col min="5026" max="5026" width="14" bestFit="1" customWidth="1"/>
    <col min="5027" max="5027" width="21.5546875" bestFit="1" customWidth="1"/>
    <col min="5028" max="5028" width="14" bestFit="1" customWidth="1"/>
    <col min="5029" max="5029" width="21.5546875" bestFit="1" customWidth="1"/>
    <col min="5030" max="5030" width="13" bestFit="1" customWidth="1"/>
    <col min="5031" max="5031" width="21.5546875" bestFit="1" customWidth="1"/>
    <col min="5032" max="5032" width="10" bestFit="1" customWidth="1"/>
    <col min="5033" max="5033" width="12.21875" bestFit="1" customWidth="1"/>
    <col min="5034" max="5034" width="13" bestFit="1" customWidth="1"/>
    <col min="5035" max="5035" width="21.5546875" bestFit="1" customWidth="1"/>
    <col min="5036" max="5036" width="14" bestFit="1" customWidth="1"/>
    <col min="5037" max="5037" width="21.5546875" bestFit="1" customWidth="1"/>
    <col min="5038" max="5038" width="9.44140625" bestFit="1" customWidth="1"/>
    <col min="5039" max="5039" width="8.6640625" bestFit="1" customWidth="1"/>
    <col min="5040" max="5040" width="14" bestFit="1" customWidth="1"/>
    <col min="5041" max="5041" width="21.5546875" bestFit="1" customWidth="1"/>
    <col min="5042" max="5042" width="14" bestFit="1" customWidth="1"/>
    <col min="5043" max="5043" width="21.5546875" bestFit="1" customWidth="1"/>
    <col min="5044" max="5044" width="14" bestFit="1" customWidth="1"/>
    <col min="5045" max="5045" width="21.5546875" bestFit="1" customWidth="1"/>
    <col min="5046" max="5046" width="13" bestFit="1" customWidth="1"/>
    <col min="5047" max="5047" width="21.5546875" bestFit="1" customWidth="1"/>
    <col min="5048" max="5048" width="14" bestFit="1" customWidth="1"/>
    <col min="5049" max="5049" width="21.5546875" bestFit="1" customWidth="1"/>
    <col min="5050" max="5050" width="14" bestFit="1" customWidth="1"/>
    <col min="5051" max="5051" width="21.5546875" bestFit="1" customWidth="1"/>
    <col min="5052" max="5052" width="14" bestFit="1" customWidth="1"/>
    <col min="5053" max="5053" width="21.5546875" bestFit="1" customWidth="1"/>
    <col min="5054" max="5054" width="14" bestFit="1" customWidth="1"/>
    <col min="5055" max="5055" width="21.5546875" bestFit="1" customWidth="1"/>
    <col min="5056" max="5056" width="14" bestFit="1" customWidth="1"/>
    <col min="5057" max="5057" width="21.5546875" bestFit="1" customWidth="1"/>
    <col min="5058" max="5058" width="14" bestFit="1" customWidth="1"/>
    <col min="5059" max="5059" width="21.5546875" bestFit="1" customWidth="1"/>
    <col min="5060" max="5060" width="14" bestFit="1" customWidth="1"/>
    <col min="5061" max="5061" width="21.5546875" bestFit="1" customWidth="1"/>
    <col min="5062" max="5062" width="14" bestFit="1" customWidth="1"/>
    <col min="5063" max="5063" width="21.5546875" bestFit="1" customWidth="1"/>
    <col min="5064" max="5064" width="9" bestFit="1" customWidth="1"/>
    <col min="5065" max="5065" width="11.21875" bestFit="1" customWidth="1"/>
    <col min="5066" max="5066" width="14" bestFit="1" customWidth="1"/>
    <col min="5067" max="5067" width="21.5546875" bestFit="1" customWidth="1"/>
    <col min="5068" max="5068" width="14" bestFit="1" customWidth="1"/>
    <col min="5069" max="5069" width="21.5546875" bestFit="1" customWidth="1"/>
    <col min="5070" max="5070" width="14" bestFit="1" customWidth="1"/>
    <col min="5071" max="5071" width="21.5546875" bestFit="1" customWidth="1"/>
    <col min="5072" max="5072" width="14" bestFit="1" customWidth="1"/>
    <col min="5073" max="5073" width="21.5546875" bestFit="1" customWidth="1"/>
    <col min="5074" max="5074" width="14" bestFit="1" customWidth="1"/>
    <col min="5075" max="5075" width="21.5546875" bestFit="1" customWidth="1"/>
    <col min="5076" max="5076" width="11" bestFit="1" customWidth="1"/>
    <col min="5077" max="5077" width="13.33203125" bestFit="1" customWidth="1"/>
    <col min="5078" max="5078" width="14" bestFit="1" customWidth="1"/>
    <col min="5079" max="5079" width="21.5546875" bestFit="1" customWidth="1"/>
    <col min="5080" max="5080" width="14" bestFit="1" customWidth="1"/>
    <col min="5081" max="5081" width="21.5546875" bestFit="1" customWidth="1"/>
    <col min="5082" max="5082" width="14" bestFit="1" customWidth="1"/>
    <col min="5083" max="5083" width="20.44140625" bestFit="1" customWidth="1"/>
    <col min="5084" max="5084" width="14" bestFit="1" customWidth="1"/>
    <col min="5085" max="5085" width="21.5546875" bestFit="1" customWidth="1"/>
    <col min="5086" max="5086" width="14" bestFit="1" customWidth="1"/>
    <col min="5087" max="5087" width="21.5546875" bestFit="1" customWidth="1"/>
    <col min="5088" max="5088" width="9.44140625" bestFit="1" customWidth="1"/>
    <col min="5089" max="5089" width="8.6640625" bestFit="1" customWidth="1"/>
    <col min="5090" max="5090" width="14" bestFit="1" customWidth="1"/>
    <col min="5091" max="5091" width="20.44140625" bestFit="1" customWidth="1"/>
    <col min="5092" max="5092" width="14" bestFit="1" customWidth="1"/>
    <col min="5093" max="5093" width="21.5546875" bestFit="1" customWidth="1"/>
    <col min="5094" max="5094" width="14" bestFit="1" customWidth="1"/>
    <col min="5095" max="5095" width="20.44140625" bestFit="1" customWidth="1"/>
    <col min="5096" max="5096" width="14" bestFit="1" customWidth="1"/>
    <col min="5097" max="5097" width="21.5546875" bestFit="1" customWidth="1"/>
    <col min="5098" max="5098" width="14" bestFit="1" customWidth="1"/>
    <col min="5099" max="5099" width="21.5546875" bestFit="1" customWidth="1"/>
    <col min="5100" max="5100" width="14" bestFit="1" customWidth="1"/>
    <col min="5101" max="5101" width="21.5546875" bestFit="1" customWidth="1"/>
    <col min="5102" max="5102" width="14" bestFit="1" customWidth="1"/>
    <col min="5103" max="5103" width="21.5546875" bestFit="1" customWidth="1"/>
    <col min="5104" max="5104" width="13" bestFit="1" customWidth="1"/>
    <col min="5105" max="5105" width="21.5546875" bestFit="1" customWidth="1"/>
    <col min="5106" max="5106" width="14" bestFit="1" customWidth="1"/>
    <col min="5107" max="5107" width="21.5546875" bestFit="1" customWidth="1"/>
    <col min="5108" max="5108" width="6" bestFit="1" customWidth="1"/>
    <col min="5109" max="5109" width="8.6640625" bestFit="1" customWidth="1"/>
    <col min="5110" max="5110" width="14" bestFit="1" customWidth="1"/>
    <col min="5111" max="5111" width="21.5546875" bestFit="1" customWidth="1"/>
    <col min="5112" max="5112" width="14" bestFit="1" customWidth="1"/>
    <col min="5113" max="5113" width="21.5546875" bestFit="1" customWidth="1"/>
    <col min="5114" max="5114" width="9.44140625" bestFit="1" customWidth="1"/>
    <col min="5115" max="5115" width="8.6640625" bestFit="1" customWidth="1"/>
    <col min="5116" max="5116" width="14" bestFit="1" customWidth="1"/>
    <col min="5117" max="5117" width="21.5546875" bestFit="1" customWidth="1"/>
    <col min="5118" max="5118" width="14" bestFit="1" customWidth="1"/>
    <col min="5119" max="5119" width="21.5546875" bestFit="1" customWidth="1"/>
    <col min="5120" max="5120" width="14" bestFit="1" customWidth="1"/>
    <col min="5121" max="5121" width="21.5546875" bestFit="1" customWidth="1"/>
    <col min="5122" max="5122" width="14" bestFit="1" customWidth="1"/>
    <col min="5123" max="5123" width="21.5546875" bestFit="1" customWidth="1"/>
    <col min="5124" max="5124" width="14" bestFit="1" customWidth="1"/>
    <col min="5125" max="5125" width="21.5546875" bestFit="1" customWidth="1"/>
    <col min="5126" max="5126" width="14" bestFit="1" customWidth="1"/>
    <col min="5127" max="5127" width="21.5546875" bestFit="1" customWidth="1"/>
    <col min="5128" max="5128" width="14" bestFit="1" customWidth="1"/>
    <col min="5129" max="5129" width="21.5546875" bestFit="1" customWidth="1"/>
    <col min="5130" max="5130" width="10" bestFit="1" customWidth="1"/>
    <col min="5131" max="5131" width="12.21875" bestFit="1" customWidth="1"/>
    <col min="5132" max="5132" width="14" bestFit="1" customWidth="1"/>
    <col min="5133" max="5133" width="21.5546875" bestFit="1" customWidth="1"/>
    <col min="5134" max="5134" width="14" bestFit="1" customWidth="1"/>
    <col min="5135" max="5135" width="21.5546875" bestFit="1" customWidth="1"/>
    <col min="5136" max="5136" width="14" bestFit="1" customWidth="1"/>
    <col min="5137" max="5137" width="21.5546875" bestFit="1" customWidth="1"/>
    <col min="5138" max="5138" width="8.44140625" bestFit="1" customWidth="1"/>
    <col min="5139" max="5139" width="9.44140625" bestFit="1" customWidth="1"/>
    <col min="5140" max="5140" width="8.6640625" bestFit="1" customWidth="1"/>
    <col min="5141" max="5141" width="14" bestFit="1" customWidth="1"/>
    <col min="5142" max="5142" width="21.5546875" bestFit="1" customWidth="1"/>
    <col min="5143" max="5143" width="14" bestFit="1" customWidth="1"/>
    <col min="5144" max="5144" width="21.5546875" bestFit="1" customWidth="1"/>
    <col min="5145" max="5145" width="14" bestFit="1" customWidth="1"/>
    <col min="5146" max="5146" width="21.5546875" bestFit="1" customWidth="1"/>
    <col min="5147" max="5147" width="14" bestFit="1" customWidth="1"/>
    <col min="5148" max="5148" width="21.5546875" bestFit="1" customWidth="1"/>
    <col min="5149" max="5149" width="14" bestFit="1" customWidth="1"/>
    <col min="5150" max="5150" width="21.5546875" bestFit="1" customWidth="1"/>
    <col min="5151" max="5151" width="14" bestFit="1" customWidth="1"/>
    <col min="5152" max="5152" width="21.5546875" bestFit="1" customWidth="1"/>
    <col min="5153" max="5153" width="14" bestFit="1" customWidth="1"/>
    <col min="5154" max="5154" width="21.5546875" bestFit="1" customWidth="1"/>
    <col min="5155" max="5155" width="14" bestFit="1" customWidth="1"/>
    <col min="5156" max="5156" width="21.5546875" bestFit="1" customWidth="1"/>
    <col min="5157" max="5157" width="14" bestFit="1" customWidth="1"/>
    <col min="5158" max="5158" width="21.5546875" bestFit="1" customWidth="1"/>
    <col min="5159" max="5159" width="14" bestFit="1" customWidth="1"/>
    <col min="5160" max="5160" width="21.5546875" bestFit="1" customWidth="1"/>
    <col min="5161" max="5161" width="14" bestFit="1" customWidth="1"/>
    <col min="5162" max="5162" width="20.44140625" bestFit="1" customWidth="1"/>
    <col min="5163" max="5163" width="14" bestFit="1" customWidth="1"/>
    <col min="5164" max="5164" width="21.5546875" bestFit="1" customWidth="1"/>
    <col min="5165" max="5165" width="8" bestFit="1" customWidth="1"/>
    <col min="5166" max="5166" width="10.21875" bestFit="1" customWidth="1"/>
    <col min="5167" max="5167" width="14" bestFit="1" customWidth="1"/>
    <col min="5168" max="5168" width="21.5546875" bestFit="1" customWidth="1"/>
    <col min="5169" max="5169" width="14" bestFit="1" customWidth="1"/>
    <col min="5170" max="5170" width="21.5546875" bestFit="1" customWidth="1"/>
    <col min="5171" max="5171" width="14" bestFit="1" customWidth="1"/>
    <col min="5172" max="5172" width="21.5546875" bestFit="1" customWidth="1"/>
    <col min="5173" max="5173" width="14" bestFit="1" customWidth="1"/>
    <col min="5174" max="5174" width="21.5546875" bestFit="1" customWidth="1"/>
    <col min="5175" max="5175" width="14" bestFit="1" customWidth="1"/>
    <col min="5176" max="5176" width="21.5546875" bestFit="1" customWidth="1"/>
    <col min="5177" max="5177" width="14" bestFit="1" customWidth="1"/>
    <col min="5178" max="5178" width="21.5546875" bestFit="1" customWidth="1"/>
    <col min="5179" max="5179" width="14" bestFit="1" customWidth="1"/>
    <col min="5180" max="5180" width="21.5546875" bestFit="1" customWidth="1"/>
    <col min="5181" max="5181" width="14" bestFit="1" customWidth="1"/>
    <col min="5182" max="5182" width="21.5546875" bestFit="1" customWidth="1"/>
    <col min="5183" max="5183" width="14" bestFit="1" customWidth="1"/>
    <col min="5184" max="5184" width="21.5546875" bestFit="1" customWidth="1"/>
    <col min="5185" max="5185" width="14" bestFit="1" customWidth="1"/>
    <col min="5186" max="5186" width="21.5546875" bestFit="1" customWidth="1"/>
    <col min="5187" max="5187" width="14" bestFit="1" customWidth="1"/>
    <col min="5188" max="5188" width="21.5546875" bestFit="1" customWidth="1"/>
    <col min="5189" max="5189" width="14" bestFit="1" customWidth="1"/>
    <col min="5190" max="5190" width="21.5546875" bestFit="1" customWidth="1"/>
    <col min="5191" max="5191" width="14" bestFit="1" customWidth="1"/>
    <col min="5192" max="5192" width="21.5546875" bestFit="1" customWidth="1"/>
    <col min="5193" max="5193" width="14" bestFit="1" customWidth="1"/>
    <col min="5194" max="5194" width="21.5546875" bestFit="1" customWidth="1"/>
    <col min="5195" max="5195" width="8.44140625" bestFit="1" customWidth="1"/>
    <col min="5196" max="5196" width="9.44140625" bestFit="1" customWidth="1"/>
    <col min="5197" max="5197" width="8.6640625" bestFit="1" customWidth="1"/>
    <col min="5198" max="5198" width="14" bestFit="1" customWidth="1"/>
    <col min="5199" max="5199" width="21.5546875" bestFit="1" customWidth="1"/>
    <col min="5200" max="5200" width="14" bestFit="1" customWidth="1"/>
    <col min="5201" max="5201" width="21.5546875" bestFit="1" customWidth="1"/>
    <col min="5202" max="5202" width="8" bestFit="1" customWidth="1"/>
    <col min="5203" max="5203" width="10.21875" bestFit="1" customWidth="1"/>
    <col min="5204" max="5204" width="14" bestFit="1" customWidth="1"/>
    <col min="5205" max="5205" width="21.5546875" bestFit="1" customWidth="1"/>
    <col min="5206" max="5206" width="14" bestFit="1" customWidth="1"/>
    <col min="5207" max="5207" width="21.5546875" bestFit="1" customWidth="1"/>
    <col min="5208" max="5208" width="14" bestFit="1" customWidth="1"/>
    <col min="5209" max="5209" width="21.5546875" bestFit="1" customWidth="1"/>
    <col min="5210" max="5210" width="14" bestFit="1" customWidth="1"/>
    <col min="5211" max="5211" width="20.44140625" bestFit="1" customWidth="1"/>
    <col min="5212" max="5212" width="14" bestFit="1" customWidth="1"/>
    <col min="5213" max="5213" width="21.5546875" bestFit="1" customWidth="1"/>
    <col min="5214" max="5214" width="14" bestFit="1" customWidth="1"/>
    <col min="5215" max="5215" width="21.5546875" bestFit="1" customWidth="1"/>
    <col min="5216" max="5216" width="14" bestFit="1" customWidth="1"/>
    <col min="5217" max="5217" width="21.5546875" bestFit="1" customWidth="1"/>
    <col min="5218" max="5218" width="9.44140625" bestFit="1" customWidth="1"/>
    <col min="5219" max="5219" width="10.21875" bestFit="1" customWidth="1"/>
    <col min="5220" max="5220" width="14" bestFit="1" customWidth="1"/>
    <col min="5221" max="5221" width="21.5546875" bestFit="1" customWidth="1"/>
    <col min="5222" max="5222" width="14" bestFit="1" customWidth="1"/>
    <col min="5223" max="5223" width="19.44140625" bestFit="1" customWidth="1"/>
    <col min="5224" max="5224" width="14" bestFit="1" customWidth="1"/>
    <col min="5225" max="5225" width="21.5546875" bestFit="1" customWidth="1"/>
    <col min="5226" max="5226" width="14" bestFit="1" customWidth="1"/>
    <col min="5227" max="5227" width="21.5546875" bestFit="1" customWidth="1"/>
    <col min="5228" max="5228" width="14" bestFit="1" customWidth="1"/>
    <col min="5229" max="5229" width="21.5546875" bestFit="1" customWidth="1"/>
    <col min="5230" max="5230" width="14" bestFit="1" customWidth="1"/>
    <col min="5231" max="5231" width="21.5546875" bestFit="1" customWidth="1"/>
    <col min="5232" max="5232" width="14" bestFit="1" customWidth="1"/>
    <col min="5233" max="5233" width="21.5546875" bestFit="1" customWidth="1"/>
    <col min="5234" max="5234" width="8.44140625" bestFit="1" customWidth="1"/>
    <col min="5235" max="5235" width="8.6640625" bestFit="1" customWidth="1"/>
    <col min="5236" max="5236" width="13" bestFit="1" customWidth="1"/>
    <col min="5237" max="5237" width="21.5546875" bestFit="1" customWidth="1"/>
    <col min="5238" max="5238" width="9" bestFit="1" customWidth="1"/>
    <col min="5239" max="5239" width="11.21875" bestFit="1" customWidth="1"/>
    <col min="5240" max="5240" width="14" bestFit="1" customWidth="1"/>
    <col min="5241" max="5241" width="21.5546875" bestFit="1" customWidth="1"/>
    <col min="5242" max="5242" width="13" bestFit="1" customWidth="1"/>
    <col min="5243" max="5243" width="21.5546875" bestFit="1" customWidth="1"/>
    <col min="5244" max="5244" width="14" bestFit="1" customWidth="1"/>
    <col min="5245" max="5245" width="20.44140625" bestFit="1" customWidth="1"/>
    <col min="5246" max="5246" width="13" bestFit="1" customWidth="1"/>
    <col min="5247" max="5247" width="21.5546875" bestFit="1" customWidth="1"/>
    <col min="5248" max="5248" width="14" bestFit="1" customWidth="1"/>
    <col min="5249" max="5249" width="21.5546875" bestFit="1" customWidth="1"/>
    <col min="5250" max="5250" width="14" bestFit="1" customWidth="1"/>
    <col min="5251" max="5251" width="21.5546875" bestFit="1" customWidth="1"/>
    <col min="5252" max="5252" width="14" bestFit="1" customWidth="1"/>
    <col min="5253" max="5253" width="21.5546875" bestFit="1" customWidth="1"/>
    <col min="5254" max="5254" width="9" bestFit="1" customWidth="1"/>
    <col min="5255" max="5255" width="11.21875" bestFit="1" customWidth="1"/>
    <col min="5256" max="5256" width="9.44140625" bestFit="1" customWidth="1"/>
    <col min="5257" max="5257" width="8.6640625" bestFit="1" customWidth="1"/>
    <col min="5258" max="5258" width="14" bestFit="1" customWidth="1"/>
    <col min="5259" max="5259" width="21.5546875" bestFit="1" customWidth="1"/>
    <col min="5260" max="5260" width="14" bestFit="1" customWidth="1"/>
    <col min="5261" max="5261" width="21.5546875" bestFit="1" customWidth="1"/>
    <col min="5262" max="5262" width="14" bestFit="1" customWidth="1"/>
    <col min="5263" max="5263" width="21.5546875" bestFit="1" customWidth="1"/>
    <col min="5264" max="5264" width="14" bestFit="1" customWidth="1"/>
    <col min="5265" max="5265" width="21.5546875" bestFit="1" customWidth="1"/>
    <col min="5266" max="5266" width="14" bestFit="1" customWidth="1"/>
    <col min="5267" max="5267" width="21.5546875" bestFit="1" customWidth="1"/>
    <col min="5268" max="5268" width="14" bestFit="1" customWidth="1"/>
    <col min="5269" max="5269" width="21.5546875" bestFit="1" customWidth="1"/>
    <col min="5270" max="5270" width="14" bestFit="1" customWidth="1"/>
    <col min="5271" max="5271" width="21.5546875" bestFit="1" customWidth="1"/>
    <col min="5272" max="5272" width="13" bestFit="1" customWidth="1"/>
    <col min="5273" max="5273" width="21.5546875" bestFit="1" customWidth="1"/>
    <col min="5274" max="5274" width="14" bestFit="1" customWidth="1"/>
    <col min="5275" max="5275" width="20.44140625" bestFit="1" customWidth="1"/>
    <col min="5276" max="5276" width="14" bestFit="1" customWidth="1"/>
    <col min="5277" max="5277" width="21.5546875" bestFit="1" customWidth="1"/>
    <col min="5278" max="5278" width="6" bestFit="1" customWidth="1"/>
    <col min="5279" max="5279" width="8.6640625" bestFit="1" customWidth="1"/>
    <col min="5280" max="5280" width="14" bestFit="1" customWidth="1"/>
    <col min="5281" max="5281" width="21.5546875" bestFit="1" customWidth="1"/>
    <col min="5282" max="5282" width="14" bestFit="1" customWidth="1"/>
    <col min="5283" max="5283" width="21.5546875" bestFit="1" customWidth="1"/>
    <col min="5284" max="5284" width="14" bestFit="1" customWidth="1"/>
    <col min="5285" max="5285" width="21.5546875" bestFit="1" customWidth="1"/>
    <col min="5286" max="5286" width="8" bestFit="1" customWidth="1"/>
    <col min="5287" max="5287" width="10.21875" bestFit="1" customWidth="1"/>
    <col min="5288" max="5288" width="14" bestFit="1" customWidth="1"/>
    <col min="5289" max="5289" width="21.5546875" bestFit="1" customWidth="1"/>
    <col min="5290" max="5290" width="14" bestFit="1" customWidth="1"/>
    <col min="5291" max="5291" width="21.5546875" bestFit="1" customWidth="1"/>
    <col min="5292" max="5292" width="14" bestFit="1" customWidth="1"/>
    <col min="5293" max="5293" width="21.5546875" bestFit="1" customWidth="1"/>
    <col min="5294" max="5294" width="14" bestFit="1" customWidth="1"/>
    <col min="5295" max="5295" width="21.5546875" bestFit="1" customWidth="1"/>
    <col min="5296" max="5296" width="14" bestFit="1" customWidth="1"/>
    <col min="5297" max="5297" width="21.5546875" bestFit="1" customWidth="1"/>
    <col min="5298" max="5298" width="14" bestFit="1" customWidth="1"/>
    <col min="5299" max="5299" width="21.5546875" bestFit="1" customWidth="1"/>
    <col min="5300" max="5300" width="14" bestFit="1" customWidth="1"/>
    <col min="5301" max="5301" width="21.5546875" bestFit="1" customWidth="1"/>
    <col min="5302" max="5302" width="14" bestFit="1" customWidth="1"/>
    <col min="5303" max="5303" width="21.5546875" bestFit="1" customWidth="1"/>
    <col min="5304" max="5304" width="14" bestFit="1" customWidth="1"/>
    <col min="5305" max="5305" width="21.5546875" bestFit="1" customWidth="1"/>
    <col min="5306" max="5306" width="14" bestFit="1" customWidth="1"/>
    <col min="5307" max="5307" width="20.44140625" bestFit="1" customWidth="1"/>
    <col min="5308" max="5308" width="14" bestFit="1" customWidth="1"/>
    <col min="5309" max="5309" width="21.5546875" bestFit="1" customWidth="1"/>
    <col min="5310" max="5310" width="14" bestFit="1" customWidth="1"/>
    <col min="5311" max="5311" width="21.5546875" bestFit="1" customWidth="1"/>
    <col min="5312" max="5312" width="14" bestFit="1" customWidth="1"/>
    <col min="5313" max="5313" width="21.5546875" bestFit="1" customWidth="1"/>
    <col min="5314" max="5314" width="14" bestFit="1" customWidth="1"/>
    <col min="5315" max="5315" width="21.5546875" bestFit="1" customWidth="1"/>
    <col min="5316" max="5316" width="6" bestFit="1" customWidth="1"/>
    <col min="5317" max="5317" width="8.6640625" bestFit="1" customWidth="1"/>
    <col min="5318" max="5318" width="9.44140625" bestFit="1" customWidth="1"/>
    <col min="5319" max="5319" width="10.21875" bestFit="1" customWidth="1"/>
    <col min="5320" max="5320" width="14" bestFit="1" customWidth="1"/>
    <col min="5321" max="5321" width="21.5546875" bestFit="1" customWidth="1"/>
    <col min="5322" max="5322" width="14" bestFit="1" customWidth="1"/>
    <col min="5323" max="5323" width="21.5546875" bestFit="1" customWidth="1"/>
    <col min="5324" max="5324" width="14" bestFit="1" customWidth="1"/>
    <col min="5325" max="5325" width="21.5546875" bestFit="1" customWidth="1"/>
    <col min="5326" max="5326" width="14" bestFit="1" customWidth="1"/>
    <col min="5327" max="5327" width="21.5546875" bestFit="1" customWidth="1"/>
    <col min="5328" max="5328" width="14" bestFit="1" customWidth="1"/>
    <col min="5329" max="5329" width="21.5546875" bestFit="1" customWidth="1"/>
    <col min="5330" max="5330" width="14" bestFit="1" customWidth="1"/>
    <col min="5331" max="5331" width="21.5546875" bestFit="1" customWidth="1"/>
    <col min="5332" max="5332" width="14" bestFit="1" customWidth="1"/>
    <col min="5333" max="5333" width="21.5546875" bestFit="1" customWidth="1"/>
    <col min="5334" max="5334" width="14" bestFit="1" customWidth="1"/>
    <col min="5335" max="5335" width="21.5546875" bestFit="1" customWidth="1"/>
    <col min="5336" max="5336" width="13" bestFit="1" customWidth="1"/>
    <col min="5337" max="5337" width="21.5546875" bestFit="1" customWidth="1"/>
    <col min="5338" max="5338" width="14" bestFit="1" customWidth="1"/>
    <col min="5339" max="5339" width="21.5546875" bestFit="1" customWidth="1"/>
    <col min="5340" max="5340" width="14" bestFit="1" customWidth="1"/>
    <col min="5341" max="5341" width="20.44140625" bestFit="1" customWidth="1"/>
    <col min="5342" max="5342" width="14" bestFit="1" customWidth="1"/>
    <col min="5343" max="5343" width="21.5546875" bestFit="1" customWidth="1"/>
    <col min="5344" max="5344" width="14" bestFit="1" customWidth="1"/>
    <col min="5345" max="5345" width="21.5546875" bestFit="1" customWidth="1"/>
    <col min="5346" max="5346" width="14" bestFit="1" customWidth="1"/>
    <col min="5347" max="5347" width="21.5546875" bestFit="1" customWidth="1"/>
    <col min="5348" max="5348" width="9.44140625" bestFit="1" customWidth="1"/>
    <col min="5349" max="5349" width="10.21875" bestFit="1" customWidth="1"/>
    <col min="5350" max="5350" width="14" bestFit="1" customWidth="1"/>
    <col min="5351" max="5351" width="21.5546875" bestFit="1" customWidth="1"/>
    <col min="5352" max="5352" width="14" bestFit="1" customWidth="1"/>
    <col min="5353" max="5353" width="21.5546875" bestFit="1" customWidth="1"/>
    <col min="5354" max="5354" width="9.44140625" bestFit="1" customWidth="1"/>
    <col min="5355" max="5355" width="11.21875" bestFit="1" customWidth="1"/>
    <col min="5356" max="5356" width="10" bestFit="1" customWidth="1"/>
    <col min="5357" max="5357" width="12.21875" bestFit="1" customWidth="1"/>
    <col min="5358" max="5358" width="14" bestFit="1" customWidth="1"/>
    <col min="5359" max="5359" width="20.44140625" bestFit="1" customWidth="1"/>
    <col min="5360" max="5360" width="14" bestFit="1" customWidth="1"/>
    <col min="5361" max="5361" width="21.5546875" bestFit="1" customWidth="1"/>
    <col min="5362" max="5362" width="14" bestFit="1" customWidth="1"/>
    <col min="5363" max="5363" width="21.5546875" bestFit="1" customWidth="1"/>
    <col min="5364" max="5364" width="14" bestFit="1" customWidth="1"/>
    <col min="5365" max="5365" width="21.5546875" bestFit="1" customWidth="1"/>
    <col min="5366" max="5366" width="14" bestFit="1" customWidth="1"/>
    <col min="5367" max="5367" width="21.5546875" bestFit="1" customWidth="1"/>
    <col min="5368" max="5368" width="14" bestFit="1" customWidth="1"/>
    <col min="5369" max="5369" width="21.5546875" bestFit="1" customWidth="1"/>
    <col min="5370" max="5370" width="14" bestFit="1" customWidth="1"/>
    <col min="5371" max="5371" width="21.5546875" bestFit="1" customWidth="1"/>
    <col min="5372" max="5372" width="14" bestFit="1" customWidth="1"/>
    <col min="5373" max="5373" width="21.5546875" bestFit="1" customWidth="1"/>
    <col min="5374" max="5374" width="13" bestFit="1" customWidth="1"/>
    <col min="5375" max="5375" width="21.5546875" bestFit="1" customWidth="1"/>
    <col min="5376" max="5376" width="14" bestFit="1" customWidth="1"/>
    <col min="5377" max="5377" width="9.44140625" bestFit="1" customWidth="1"/>
    <col min="5378" max="5378" width="21.5546875" bestFit="1" customWidth="1"/>
    <col min="5379" max="5379" width="14" bestFit="1" customWidth="1"/>
    <col min="5380" max="5380" width="21.5546875" bestFit="1" customWidth="1"/>
    <col min="5381" max="5381" width="14" bestFit="1" customWidth="1"/>
    <col min="5382" max="5382" width="21.5546875" bestFit="1" customWidth="1"/>
    <col min="5383" max="5383" width="14" bestFit="1" customWidth="1"/>
    <col min="5384" max="5384" width="21.5546875" bestFit="1" customWidth="1"/>
    <col min="5385" max="5385" width="14" bestFit="1" customWidth="1"/>
    <col min="5386" max="5386" width="21.5546875" bestFit="1" customWidth="1"/>
    <col min="5387" max="5387" width="14" bestFit="1" customWidth="1"/>
    <col min="5388" max="5388" width="21.5546875" bestFit="1" customWidth="1"/>
    <col min="5389" max="5389" width="9.44140625" bestFit="1" customWidth="1"/>
    <col min="5390" max="5390" width="10.21875" bestFit="1" customWidth="1"/>
    <col min="5391" max="5391" width="6" bestFit="1" customWidth="1"/>
    <col min="5392" max="5392" width="8.6640625" bestFit="1" customWidth="1"/>
    <col min="5393" max="5393" width="14" bestFit="1" customWidth="1"/>
    <col min="5394" max="5394" width="21.5546875" bestFit="1" customWidth="1"/>
    <col min="5395" max="5395" width="14" bestFit="1" customWidth="1"/>
    <col min="5396" max="5396" width="21.5546875" bestFit="1" customWidth="1"/>
    <col min="5397" max="5397" width="14" bestFit="1" customWidth="1"/>
    <col min="5398" max="5398" width="21.5546875" bestFit="1" customWidth="1"/>
    <col min="5399" max="5399" width="14" bestFit="1" customWidth="1"/>
    <col min="5400" max="5400" width="21.5546875" bestFit="1" customWidth="1"/>
    <col min="5401" max="5401" width="6" bestFit="1" customWidth="1"/>
    <col min="5402" max="5402" width="9.44140625" bestFit="1" customWidth="1"/>
    <col min="5403" max="5403" width="8.6640625" bestFit="1" customWidth="1"/>
    <col min="5404" max="5404" width="14" bestFit="1" customWidth="1"/>
    <col min="5405" max="5405" width="21.5546875" bestFit="1" customWidth="1"/>
    <col min="5406" max="5406" width="14" bestFit="1" customWidth="1"/>
    <col min="5407" max="5407" width="21.5546875" bestFit="1" customWidth="1"/>
    <col min="5408" max="5408" width="14" bestFit="1" customWidth="1"/>
    <col min="5409" max="5409" width="21.5546875" bestFit="1" customWidth="1"/>
    <col min="5410" max="5410" width="14" bestFit="1" customWidth="1"/>
    <col min="5411" max="5411" width="21.5546875" bestFit="1" customWidth="1"/>
    <col min="5412" max="5412" width="14" bestFit="1" customWidth="1"/>
    <col min="5413" max="5413" width="21.5546875" bestFit="1" customWidth="1"/>
    <col min="5414" max="5414" width="14" bestFit="1" customWidth="1"/>
    <col min="5415" max="5415" width="21.5546875" bestFit="1" customWidth="1"/>
    <col min="5416" max="5416" width="14" bestFit="1" customWidth="1"/>
    <col min="5417" max="5417" width="21.5546875" bestFit="1" customWidth="1"/>
    <col min="5418" max="5418" width="14" bestFit="1" customWidth="1"/>
    <col min="5419" max="5419" width="21.5546875" bestFit="1" customWidth="1"/>
    <col min="5420" max="5420" width="14" bestFit="1" customWidth="1"/>
    <col min="5421" max="5421" width="21.5546875" bestFit="1" customWidth="1"/>
    <col min="5422" max="5422" width="14" bestFit="1" customWidth="1"/>
    <col min="5423" max="5423" width="21.5546875" bestFit="1" customWidth="1"/>
    <col min="5424" max="5424" width="9.44140625" bestFit="1" customWidth="1"/>
    <col min="5425" max="5425" width="10.21875" bestFit="1" customWidth="1"/>
    <col min="5426" max="5426" width="14" bestFit="1" customWidth="1"/>
    <col min="5427" max="5427" width="21.5546875" bestFit="1" customWidth="1"/>
    <col min="5428" max="5428" width="14" bestFit="1" customWidth="1"/>
    <col min="5429" max="5429" width="21.5546875" bestFit="1" customWidth="1"/>
    <col min="5430" max="5430" width="14" bestFit="1" customWidth="1"/>
    <col min="5431" max="5431" width="21.5546875" bestFit="1" customWidth="1"/>
    <col min="5432" max="5432" width="14" bestFit="1" customWidth="1"/>
    <col min="5433" max="5433" width="21.5546875" bestFit="1" customWidth="1"/>
    <col min="5434" max="5434" width="14" bestFit="1" customWidth="1"/>
    <col min="5435" max="5435" width="21.5546875" bestFit="1" customWidth="1"/>
    <col min="5436" max="5436" width="14" bestFit="1" customWidth="1"/>
    <col min="5437" max="5437" width="21.5546875" bestFit="1" customWidth="1"/>
    <col min="5438" max="5438" width="14" bestFit="1" customWidth="1"/>
    <col min="5439" max="5439" width="21.5546875" bestFit="1" customWidth="1"/>
    <col min="5440" max="5440" width="14" bestFit="1" customWidth="1"/>
    <col min="5441" max="5441" width="21.5546875" bestFit="1" customWidth="1"/>
    <col min="5442" max="5442" width="8" bestFit="1" customWidth="1"/>
    <col min="5443" max="5443" width="10.21875" bestFit="1" customWidth="1"/>
    <col min="5444" max="5444" width="14" bestFit="1" customWidth="1"/>
    <col min="5445" max="5445" width="21.5546875" bestFit="1" customWidth="1"/>
    <col min="5446" max="5446" width="14" bestFit="1" customWidth="1"/>
    <col min="5447" max="5447" width="21.5546875" bestFit="1" customWidth="1"/>
    <col min="5448" max="5448" width="14" bestFit="1" customWidth="1"/>
    <col min="5449" max="5449" width="21.5546875" bestFit="1" customWidth="1"/>
    <col min="5450" max="5450" width="14" bestFit="1" customWidth="1"/>
    <col min="5451" max="5451" width="21.5546875" bestFit="1" customWidth="1"/>
    <col min="5452" max="5452" width="14" bestFit="1" customWidth="1"/>
    <col min="5453" max="5453" width="20.44140625" bestFit="1" customWidth="1"/>
    <col min="5454" max="5454" width="14" bestFit="1" customWidth="1"/>
    <col min="5455" max="5455" width="21.5546875" bestFit="1" customWidth="1"/>
    <col min="5456" max="5456" width="14" bestFit="1" customWidth="1"/>
    <col min="5457" max="5457" width="21.5546875" bestFit="1" customWidth="1"/>
    <col min="5458" max="5458" width="14" bestFit="1" customWidth="1"/>
    <col min="5459" max="5459" width="21.5546875" bestFit="1" customWidth="1"/>
    <col min="5460" max="5460" width="13" bestFit="1" customWidth="1"/>
    <col min="5461" max="5461" width="20.44140625" bestFit="1" customWidth="1"/>
    <col min="5462" max="5462" width="14" bestFit="1" customWidth="1"/>
    <col min="5463" max="5463" width="21.5546875" bestFit="1" customWidth="1"/>
    <col min="5464" max="5464" width="14" bestFit="1" customWidth="1"/>
    <col min="5465" max="5465" width="21.5546875" bestFit="1" customWidth="1"/>
    <col min="5466" max="5466" width="14" bestFit="1" customWidth="1"/>
    <col min="5467" max="5467" width="21.5546875" bestFit="1" customWidth="1"/>
    <col min="5468" max="5468" width="14" bestFit="1" customWidth="1"/>
    <col min="5469" max="5469" width="21.5546875" bestFit="1" customWidth="1"/>
    <col min="5470" max="5470" width="14" bestFit="1" customWidth="1"/>
    <col min="5471" max="5471" width="21.5546875" bestFit="1" customWidth="1"/>
    <col min="5472" max="5472" width="14" bestFit="1" customWidth="1"/>
    <col min="5473" max="5473" width="21.5546875" bestFit="1" customWidth="1"/>
    <col min="5474" max="5474" width="14" bestFit="1" customWidth="1"/>
    <col min="5475" max="5475" width="21.5546875" bestFit="1" customWidth="1"/>
    <col min="5476" max="5476" width="14" bestFit="1" customWidth="1"/>
    <col min="5477" max="5477" width="21.5546875" bestFit="1" customWidth="1"/>
    <col min="5478" max="5478" width="14" bestFit="1" customWidth="1"/>
    <col min="5479" max="5479" width="21.5546875" bestFit="1" customWidth="1"/>
    <col min="5480" max="5480" width="14" bestFit="1" customWidth="1"/>
    <col min="5481" max="5481" width="21.5546875" bestFit="1" customWidth="1"/>
    <col min="5482" max="5482" width="14" bestFit="1" customWidth="1"/>
    <col min="5483" max="5483" width="20.44140625" bestFit="1" customWidth="1"/>
    <col min="5484" max="5484" width="10" bestFit="1" customWidth="1"/>
    <col min="5485" max="5485" width="12.21875" bestFit="1" customWidth="1"/>
    <col min="5486" max="5486" width="14" bestFit="1" customWidth="1"/>
    <col min="5487" max="5487" width="21.5546875" bestFit="1" customWidth="1"/>
    <col min="5488" max="5488" width="14" bestFit="1" customWidth="1"/>
    <col min="5489" max="5489" width="21.5546875" bestFit="1" customWidth="1"/>
    <col min="5490" max="5490" width="14" bestFit="1" customWidth="1"/>
    <col min="5491" max="5491" width="21.5546875" bestFit="1" customWidth="1"/>
    <col min="5492" max="5492" width="14" bestFit="1" customWidth="1"/>
    <col min="5493" max="5493" width="21.5546875" bestFit="1" customWidth="1"/>
    <col min="5494" max="5494" width="14" bestFit="1" customWidth="1"/>
    <col min="5495" max="5495" width="21.5546875" bestFit="1" customWidth="1"/>
    <col min="5496" max="5496" width="14" bestFit="1" customWidth="1"/>
    <col min="5497" max="5497" width="21.5546875" bestFit="1" customWidth="1"/>
    <col min="5498" max="5498" width="14" bestFit="1" customWidth="1"/>
    <col min="5499" max="5499" width="21.5546875" bestFit="1" customWidth="1"/>
    <col min="5500" max="5500" width="14" bestFit="1" customWidth="1"/>
    <col min="5501" max="5501" width="21.5546875" bestFit="1" customWidth="1"/>
    <col min="5502" max="5502" width="14" bestFit="1" customWidth="1"/>
    <col min="5503" max="5503" width="21.5546875" bestFit="1" customWidth="1"/>
    <col min="5504" max="5504" width="9.44140625" bestFit="1" customWidth="1"/>
    <col min="5505" max="5505" width="10.21875" bestFit="1" customWidth="1"/>
    <col min="5506" max="5506" width="14" bestFit="1" customWidth="1"/>
    <col min="5507" max="5507" width="21.5546875" bestFit="1" customWidth="1"/>
    <col min="5508" max="5508" width="9" bestFit="1" customWidth="1"/>
    <col min="5509" max="5509" width="11.21875" bestFit="1" customWidth="1"/>
    <col min="5510" max="5510" width="14" bestFit="1" customWidth="1"/>
    <col min="5511" max="5511" width="21.5546875" bestFit="1" customWidth="1"/>
    <col min="5512" max="5512" width="14" bestFit="1" customWidth="1"/>
    <col min="5513" max="5513" width="21.5546875" bestFit="1" customWidth="1"/>
    <col min="5514" max="5514" width="14" bestFit="1" customWidth="1"/>
    <col min="5515" max="5515" width="21.5546875" bestFit="1" customWidth="1"/>
    <col min="5516" max="5516" width="14" bestFit="1" customWidth="1"/>
    <col min="5517" max="5517" width="21.5546875" bestFit="1" customWidth="1"/>
    <col min="5518" max="5518" width="14" bestFit="1" customWidth="1"/>
    <col min="5519" max="5519" width="21.5546875" bestFit="1" customWidth="1"/>
    <col min="5520" max="5520" width="14" bestFit="1" customWidth="1"/>
    <col min="5521" max="5521" width="21.5546875" bestFit="1" customWidth="1"/>
    <col min="5522" max="5522" width="14" bestFit="1" customWidth="1"/>
    <col min="5523" max="5523" width="21.5546875" bestFit="1" customWidth="1"/>
    <col min="5524" max="5524" width="14" bestFit="1" customWidth="1"/>
    <col min="5525" max="5525" width="21.5546875" bestFit="1" customWidth="1"/>
    <col min="5526" max="5526" width="8" bestFit="1" customWidth="1"/>
    <col min="5527" max="5527" width="10.21875" bestFit="1" customWidth="1"/>
    <col min="5528" max="5528" width="14" bestFit="1" customWidth="1"/>
    <col min="5529" max="5529" width="21.5546875" bestFit="1" customWidth="1"/>
    <col min="5530" max="5530" width="14" bestFit="1" customWidth="1"/>
    <col min="5531" max="5531" width="21.5546875" bestFit="1" customWidth="1"/>
    <col min="5532" max="5532" width="6" bestFit="1" customWidth="1"/>
    <col min="5533" max="5533" width="8.6640625" bestFit="1" customWidth="1"/>
    <col min="5534" max="5534" width="14" bestFit="1" customWidth="1"/>
    <col min="5535" max="5535" width="21.5546875" bestFit="1" customWidth="1"/>
    <col min="5536" max="5536" width="14" bestFit="1" customWidth="1"/>
    <col min="5537" max="5537" width="21.5546875" bestFit="1" customWidth="1"/>
    <col min="5538" max="5538" width="14" bestFit="1" customWidth="1"/>
    <col min="5539" max="5539" width="20.44140625" bestFit="1" customWidth="1"/>
    <col min="5540" max="5540" width="6" bestFit="1" customWidth="1"/>
    <col min="5541" max="5541" width="8.6640625" bestFit="1" customWidth="1"/>
    <col min="5542" max="5542" width="9.44140625" bestFit="1" customWidth="1"/>
    <col min="5543" max="5543" width="11.21875" bestFit="1" customWidth="1"/>
    <col min="5544" max="5544" width="10" bestFit="1" customWidth="1"/>
    <col min="5545" max="5545" width="12.21875" bestFit="1" customWidth="1"/>
    <col min="5546" max="5546" width="14" bestFit="1" customWidth="1"/>
    <col min="5547" max="5547" width="21.5546875" bestFit="1" customWidth="1"/>
    <col min="5548" max="5548" width="14" bestFit="1" customWidth="1"/>
    <col min="5549" max="5549" width="21.5546875" bestFit="1" customWidth="1"/>
    <col min="5550" max="5550" width="13" bestFit="1" customWidth="1"/>
    <col min="5551" max="5551" width="21.5546875" bestFit="1" customWidth="1"/>
    <col min="5552" max="5552" width="14" bestFit="1" customWidth="1"/>
    <col min="5553" max="5553" width="20.44140625" bestFit="1" customWidth="1"/>
    <col min="5554" max="5554" width="14" bestFit="1" customWidth="1"/>
    <col min="5555" max="5555" width="21.5546875" bestFit="1" customWidth="1"/>
    <col min="5556" max="5556" width="14" bestFit="1" customWidth="1"/>
    <col min="5557" max="5557" width="21.5546875" bestFit="1" customWidth="1"/>
    <col min="5558" max="5558" width="14" bestFit="1" customWidth="1"/>
    <col min="5559" max="5559" width="21.5546875" bestFit="1" customWidth="1"/>
    <col min="5560" max="5560" width="6" bestFit="1" customWidth="1"/>
    <col min="5561" max="5561" width="8.6640625" bestFit="1" customWidth="1"/>
    <col min="5562" max="5562" width="14" bestFit="1" customWidth="1"/>
    <col min="5563" max="5563" width="21.5546875" bestFit="1" customWidth="1"/>
    <col min="5564" max="5564" width="14" bestFit="1" customWidth="1"/>
    <col min="5565" max="5565" width="21.5546875" bestFit="1" customWidth="1"/>
    <col min="5566" max="5566" width="14" bestFit="1" customWidth="1"/>
    <col min="5567" max="5567" width="21.5546875" bestFit="1" customWidth="1"/>
    <col min="5568" max="5568" width="9.44140625" bestFit="1" customWidth="1"/>
    <col min="5569" max="5569" width="11.21875" bestFit="1" customWidth="1"/>
    <col min="5570" max="5570" width="9.44140625" bestFit="1" customWidth="1"/>
    <col min="5571" max="5571" width="10.21875" bestFit="1" customWidth="1"/>
    <col min="5572" max="5572" width="14" bestFit="1" customWidth="1"/>
    <col min="5573" max="5573" width="21.5546875" bestFit="1" customWidth="1"/>
    <col min="5574" max="5574" width="14" bestFit="1" customWidth="1"/>
    <col min="5575" max="5575" width="21.5546875" bestFit="1" customWidth="1"/>
    <col min="5576" max="5576" width="14" bestFit="1" customWidth="1"/>
    <col min="5577" max="5577" width="21.5546875" bestFit="1" customWidth="1"/>
    <col min="5578" max="5578" width="9.44140625" bestFit="1" customWidth="1"/>
    <col min="5579" max="5579" width="11.21875" bestFit="1" customWidth="1"/>
    <col min="5580" max="5580" width="14" bestFit="1" customWidth="1"/>
    <col min="5581" max="5581" width="21.5546875" bestFit="1" customWidth="1"/>
    <col min="5582" max="5582" width="6" bestFit="1" customWidth="1"/>
    <col min="5583" max="5583" width="9.44140625" bestFit="1" customWidth="1"/>
    <col min="5584" max="5584" width="8.6640625" bestFit="1" customWidth="1"/>
    <col min="5585" max="5585" width="14" bestFit="1" customWidth="1"/>
    <col min="5586" max="5586" width="21.5546875" bestFit="1" customWidth="1"/>
    <col min="5587" max="5587" width="9.44140625" bestFit="1" customWidth="1"/>
    <col min="5588" max="5588" width="11.21875" bestFit="1" customWidth="1"/>
    <col min="5589" max="5589" width="14" bestFit="1" customWidth="1"/>
    <col min="5590" max="5590" width="21.5546875" bestFit="1" customWidth="1"/>
    <col min="5591" max="5591" width="14" bestFit="1" customWidth="1"/>
    <col min="5592" max="5592" width="21.5546875" bestFit="1" customWidth="1"/>
    <col min="5593" max="5593" width="14" bestFit="1" customWidth="1"/>
    <col min="5594" max="5594" width="21.5546875" bestFit="1" customWidth="1"/>
    <col min="5595" max="5595" width="13" bestFit="1" customWidth="1"/>
    <col min="5596" max="5596" width="21.5546875" bestFit="1" customWidth="1"/>
    <col min="5597" max="5597" width="9.44140625" bestFit="1" customWidth="1"/>
    <col min="5598" max="5598" width="11.21875" bestFit="1" customWidth="1"/>
    <col min="5599" max="5599" width="10" bestFit="1" customWidth="1"/>
    <col min="5600" max="5600" width="12.21875" bestFit="1" customWidth="1"/>
    <col min="5601" max="5601" width="14" bestFit="1" customWidth="1"/>
    <col min="5602" max="5602" width="21.5546875" bestFit="1" customWidth="1"/>
    <col min="5603" max="5603" width="9.44140625" bestFit="1" customWidth="1"/>
    <col min="5604" max="5604" width="11.21875" bestFit="1" customWidth="1"/>
    <col min="5605" max="5605" width="14" bestFit="1" customWidth="1"/>
    <col min="5606" max="5606" width="21.5546875" bestFit="1" customWidth="1"/>
    <col min="5607" max="5607" width="14" bestFit="1" customWidth="1"/>
    <col min="5608" max="5608" width="21.5546875" bestFit="1" customWidth="1"/>
    <col min="5609" max="5609" width="13" bestFit="1" customWidth="1"/>
    <col min="5610" max="5610" width="21.5546875" bestFit="1" customWidth="1"/>
    <col min="5611" max="5611" width="14" bestFit="1" customWidth="1"/>
    <col min="5612" max="5612" width="21.5546875" bestFit="1" customWidth="1"/>
    <col min="5613" max="5613" width="14" bestFit="1" customWidth="1"/>
    <col min="5614" max="5614" width="21.5546875" bestFit="1" customWidth="1"/>
    <col min="5615" max="5615" width="9.44140625" bestFit="1" customWidth="1"/>
    <col min="5616" max="5616" width="11.21875" bestFit="1" customWidth="1"/>
    <col min="5617" max="5617" width="10" bestFit="1" customWidth="1"/>
    <col min="5618" max="5618" width="12.21875" bestFit="1" customWidth="1"/>
    <col min="5619" max="5619" width="8" bestFit="1" customWidth="1"/>
    <col min="5620" max="5620" width="10.21875" bestFit="1" customWidth="1"/>
    <col min="5621" max="5621" width="14" bestFit="1" customWidth="1"/>
    <col min="5622" max="5622" width="21.5546875" bestFit="1" customWidth="1"/>
    <col min="5623" max="5623" width="14" bestFit="1" customWidth="1"/>
    <col min="5624" max="5624" width="21.5546875" bestFit="1" customWidth="1"/>
    <col min="5625" max="5625" width="6" bestFit="1" customWidth="1"/>
    <col min="5626" max="5626" width="8.6640625" bestFit="1" customWidth="1"/>
    <col min="5627" max="5627" width="14" bestFit="1" customWidth="1"/>
    <col min="5628" max="5628" width="21.5546875" bestFit="1" customWidth="1"/>
    <col min="5629" max="5629" width="14" bestFit="1" customWidth="1"/>
    <col min="5630" max="5630" width="21.5546875" bestFit="1" customWidth="1"/>
    <col min="5631" max="5631" width="14" bestFit="1" customWidth="1"/>
    <col min="5632" max="5632" width="21.5546875" bestFit="1" customWidth="1"/>
    <col min="5633" max="5633" width="8" bestFit="1" customWidth="1"/>
    <col min="5634" max="5634" width="10.21875" bestFit="1" customWidth="1"/>
    <col min="5635" max="5635" width="14" bestFit="1" customWidth="1"/>
    <col min="5636" max="5636" width="21.5546875" bestFit="1" customWidth="1"/>
    <col min="5637" max="5637" width="13" bestFit="1" customWidth="1"/>
    <col min="5638" max="5638" width="21.5546875" bestFit="1" customWidth="1"/>
    <col min="5639" max="5639" width="14" bestFit="1" customWidth="1"/>
    <col min="5640" max="5640" width="21.5546875" bestFit="1" customWidth="1"/>
    <col min="5641" max="5641" width="13" bestFit="1" customWidth="1"/>
    <col min="5642" max="5642" width="21.5546875" bestFit="1" customWidth="1"/>
    <col min="5643" max="5643" width="14" bestFit="1" customWidth="1"/>
    <col min="5644" max="5644" width="21.5546875" bestFit="1" customWidth="1"/>
    <col min="5645" max="5645" width="14" bestFit="1" customWidth="1"/>
    <col min="5646" max="5646" width="21.5546875" bestFit="1" customWidth="1"/>
    <col min="5647" max="5647" width="14" bestFit="1" customWidth="1"/>
    <col min="5648" max="5648" width="21.5546875" bestFit="1" customWidth="1"/>
    <col min="5649" max="5649" width="8.44140625" bestFit="1" customWidth="1"/>
    <col min="5650" max="5650" width="8.6640625" bestFit="1" customWidth="1"/>
    <col min="5651" max="5651" width="14" bestFit="1" customWidth="1"/>
    <col min="5652" max="5652" width="21.5546875" bestFit="1" customWidth="1"/>
    <col min="5653" max="5653" width="14" bestFit="1" customWidth="1"/>
    <col min="5654" max="5654" width="21.5546875" bestFit="1" customWidth="1"/>
    <col min="5655" max="5655" width="14" bestFit="1" customWidth="1"/>
    <col min="5656" max="5656" width="21.5546875" bestFit="1" customWidth="1"/>
    <col min="5657" max="5657" width="14" bestFit="1" customWidth="1"/>
    <col min="5658" max="5658" width="21.5546875" bestFit="1" customWidth="1"/>
    <col min="5659" max="5659" width="14" bestFit="1" customWidth="1"/>
    <col min="5660" max="5660" width="21.5546875" bestFit="1" customWidth="1"/>
    <col min="5661" max="5661" width="14" bestFit="1" customWidth="1"/>
    <col min="5662" max="5662" width="21.5546875" bestFit="1" customWidth="1"/>
    <col min="5663" max="5663" width="14" bestFit="1" customWidth="1"/>
    <col min="5664" max="5664" width="20.44140625" bestFit="1" customWidth="1"/>
    <col min="5665" max="5665" width="9" bestFit="1" customWidth="1"/>
    <col min="5666" max="5666" width="11.21875" bestFit="1" customWidth="1"/>
    <col min="5667" max="5667" width="14" bestFit="1" customWidth="1"/>
    <col min="5668" max="5668" width="16.33203125" bestFit="1" customWidth="1"/>
    <col min="5669" max="5669" width="14" bestFit="1" customWidth="1"/>
    <col min="5670" max="5670" width="21.5546875" bestFit="1" customWidth="1"/>
    <col min="5671" max="5671" width="14" bestFit="1" customWidth="1"/>
    <col min="5672" max="5672" width="21.5546875" bestFit="1" customWidth="1"/>
    <col min="5673" max="5673" width="14" bestFit="1" customWidth="1"/>
    <col min="5674" max="5674" width="21.5546875" bestFit="1" customWidth="1"/>
    <col min="5675" max="5675" width="14" bestFit="1" customWidth="1"/>
    <col min="5676" max="5676" width="21.5546875" bestFit="1" customWidth="1"/>
    <col min="5677" max="5677" width="6" bestFit="1" customWidth="1"/>
    <col min="5678" max="5678" width="8.6640625" bestFit="1" customWidth="1"/>
    <col min="5679" max="5679" width="13" bestFit="1" customWidth="1"/>
    <col min="5680" max="5680" width="21.5546875" bestFit="1" customWidth="1"/>
    <col min="5681" max="5681" width="14" bestFit="1" customWidth="1"/>
    <col min="5682" max="5682" width="21.5546875" bestFit="1" customWidth="1"/>
    <col min="5683" max="5683" width="14" bestFit="1" customWidth="1"/>
    <col min="5684" max="5684" width="21.5546875" bestFit="1" customWidth="1"/>
    <col min="5685" max="5685" width="14" bestFit="1" customWidth="1"/>
    <col min="5686" max="5686" width="21.5546875" bestFit="1" customWidth="1"/>
    <col min="5687" max="5687" width="14" bestFit="1" customWidth="1"/>
    <col min="5688" max="5688" width="21.5546875" bestFit="1" customWidth="1"/>
    <col min="5689" max="5689" width="14" bestFit="1" customWidth="1"/>
    <col min="5690" max="5690" width="21.5546875" bestFit="1" customWidth="1"/>
    <col min="5691" max="5691" width="14" bestFit="1" customWidth="1"/>
    <col min="5692" max="5692" width="21.5546875" bestFit="1" customWidth="1"/>
    <col min="5693" max="5693" width="14" bestFit="1" customWidth="1"/>
    <col min="5694" max="5694" width="21.5546875" bestFit="1" customWidth="1"/>
    <col min="5695" max="5695" width="14" bestFit="1" customWidth="1"/>
    <col min="5696" max="5696" width="21.5546875" bestFit="1" customWidth="1"/>
    <col min="5697" max="5697" width="8" bestFit="1" customWidth="1"/>
    <col min="5698" max="5698" width="10.21875" bestFit="1" customWidth="1"/>
    <col min="5699" max="5699" width="8.44140625" bestFit="1" customWidth="1"/>
    <col min="5700" max="5700" width="5.6640625" bestFit="1" customWidth="1"/>
    <col min="5701" max="5701" width="9.44140625" bestFit="1" customWidth="1"/>
    <col min="5702" max="5702" width="8.6640625" bestFit="1" customWidth="1"/>
    <col min="5703" max="5703" width="14" bestFit="1" customWidth="1"/>
    <col min="5704" max="5704" width="21.5546875" bestFit="1" customWidth="1"/>
    <col min="5705" max="5705" width="14" bestFit="1" customWidth="1"/>
    <col min="5706" max="5706" width="21.5546875" bestFit="1" customWidth="1"/>
    <col min="5707" max="5707" width="14" bestFit="1" customWidth="1"/>
    <col min="5708" max="5708" width="21.5546875" bestFit="1" customWidth="1"/>
    <col min="5709" max="5709" width="14" bestFit="1" customWidth="1"/>
    <col min="5710" max="5710" width="21.5546875" bestFit="1" customWidth="1"/>
    <col min="5711" max="5711" width="14" bestFit="1" customWidth="1"/>
    <col min="5712" max="5712" width="21.5546875" bestFit="1" customWidth="1"/>
    <col min="5713" max="5713" width="14" bestFit="1" customWidth="1"/>
    <col min="5714" max="5714" width="21.5546875" bestFit="1" customWidth="1"/>
    <col min="5715" max="5715" width="14" bestFit="1" customWidth="1"/>
    <col min="5716" max="5716" width="16.33203125" bestFit="1" customWidth="1"/>
    <col min="5717" max="5717" width="14" bestFit="1" customWidth="1"/>
    <col min="5718" max="5718" width="21.5546875" bestFit="1" customWidth="1"/>
    <col min="5719" max="5719" width="14" bestFit="1" customWidth="1"/>
    <col min="5720" max="5720" width="21.5546875" bestFit="1" customWidth="1"/>
    <col min="5721" max="5721" width="14" bestFit="1" customWidth="1"/>
    <col min="5722" max="5722" width="21.5546875" bestFit="1" customWidth="1"/>
    <col min="5723" max="5723" width="14" bestFit="1" customWidth="1"/>
    <col min="5724" max="5724" width="20.44140625" bestFit="1" customWidth="1"/>
    <col min="5725" max="5725" width="14" bestFit="1" customWidth="1"/>
    <col min="5726" max="5726" width="21.5546875" bestFit="1" customWidth="1"/>
    <col min="5727" max="5727" width="14" bestFit="1" customWidth="1"/>
    <col min="5728" max="5728" width="21.5546875" bestFit="1" customWidth="1"/>
    <col min="5729" max="5729" width="14" bestFit="1" customWidth="1"/>
    <col min="5730" max="5730" width="21.5546875" bestFit="1" customWidth="1"/>
    <col min="5731" max="5731" width="14" bestFit="1" customWidth="1"/>
    <col min="5732" max="5732" width="21.5546875" bestFit="1" customWidth="1"/>
    <col min="5733" max="5733" width="14" bestFit="1" customWidth="1"/>
    <col min="5734" max="5734" width="21.5546875" bestFit="1" customWidth="1"/>
    <col min="5735" max="5735" width="9.44140625" bestFit="1" customWidth="1"/>
    <col min="5736" max="5736" width="8.6640625" bestFit="1" customWidth="1"/>
    <col min="5737" max="5737" width="14" bestFit="1" customWidth="1"/>
    <col min="5738" max="5738" width="21.5546875" bestFit="1" customWidth="1"/>
    <col min="5739" max="5739" width="14" bestFit="1" customWidth="1"/>
    <col min="5740" max="5740" width="21.5546875" bestFit="1" customWidth="1"/>
    <col min="5741" max="5741" width="14" bestFit="1" customWidth="1"/>
    <col min="5742" max="5742" width="21.5546875" bestFit="1" customWidth="1"/>
    <col min="5743" max="5743" width="14" bestFit="1" customWidth="1"/>
    <col min="5744" max="5744" width="21.5546875" bestFit="1" customWidth="1"/>
    <col min="5745" max="5745" width="14" bestFit="1" customWidth="1"/>
    <col min="5746" max="5746" width="21.5546875" bestFit="1" customWidth="1"/>
    <col min="5747" max="5747" width="14" bestFit="1" customWidth="1"/>
    <col min="5748" max="5748" width="21.5546875" bestFit="1" customWidth="1"/>
    <col min="5749" max="5749" width="14" bestFit="1" customWidth="1"/>
    <col min="5750" max="5750" width="21.5546875" bestFit="1" customWidth="1"/>
    <col min="5751" max="5751" width="14" bestFit="1" customWidth="1"/>
    <col min="5752" max="5752" width="21.5546875" bestFit="1" customWidth="1"/>
    <col min="5753" max="5753" width="14" bestFit="1" customWidth="1"/>
    <col min="5754" max="5754" width="21.5546875" bestFit="1" customWidth="1"/>
    <col min="5755" max="5755" width="14" bestFit="1" customWidth="1"/>
    <col min="5756" max="5756" width="21.5546875" bestFit="1" customWidth="1"/>
    <col min="5757" max="5757" width="14" bestFit="1" customWidth="1"/>
    <col min="5758" max="5758" width="21.5546875" bestFit="1" customWidth="1"/>
    <col min="5759" max="5759" width="14" bestFit="1" customWidth="1"/>
    <col min="5760" max="5760" width="21.5546875" bestFit="1" customWidth="1"/>
    <col min="5761" max="5761" width="14" bestFit="1" customWidth="1"/>
    <col min="5762" max="5762" width="21.5546875" bestFit="1" customWidth="1"/>
    <col min="5763" max="5763" width="9" bestFit="1" customWidth="1"/>
    <col min="5764" max="5764" width="11.21875" bestFit="1" customWidth="1"/>
    <col min="5765" max="5765" width="14" bestFit="1" customWidth="1"/>
    <col min="5766" max="5766" width="21.5546875" bestFit="1" customWidth="1"/>
    <col min="5767" max="5767" width="14" bestFit="1" customWidth="1"/>
    <col min="5768" max="5768" width="21.5546875" bestFit="1" customWidth="1"/>
    <col min="5769" max="5769" width="14" bestFit="1" customWidth="1"/>
    <col min="5770" max="5770" width="21.5546875" bestFit="1" customWidth="1"/>
    <col min="5771" max="5771" width="10" bestFit="1" customWidth="1"/>
    <col min="5772" max="5772" width="12.21875" bestFit="1" customWidth="1"/>
    <col min="5773" max="5773" width="8.44140625" bestFit="1" customWidth="1"/>
    <col min="5774" max="5774" width="10.21875" bestFit="1" customWidth="1"/>
    <col min="5775" max="5775" width="14" bestFit="1" customWidth="1"/>
    <col min="5776" max="5776" width="21.5546875" bestFit="1" customWidth="1"/>
    <col min="5777" max="5777" width="14" bestFit="1" customWidth="1"/>
    <col min="5778" max="5778" width="21.5546875" bestFit="1" customWidth="1"/>
    <col min="5779" max="5779" width="14" bestFit="1" customWidth="1"/>
    <col min="5780" max="5780" width="21.5546875" bestFit="1" customWidth="1"/>
    <col min="5781" max="5781" width="8.44140625" bestFit="1" customWidth="1"/>
    <col min="5782" max="5782" width="5.6640625" bestFit="1" customWidth="1"/>
    <col min="5783" max="5783" width="8.6640625" bestFit="1" customWidth="1"/>
    <col min="5784" max="5784" width="14" bestFit="1" customWidth="1"/>
    <col min="5785" max="5785" width="21.5546875" bestFit="1" customWidth="1"/>
    <col min="5786" max="5786" width="14" bestFit="1" customWidth="1"/>
    <col min="5787" max="5787" width="21.5546875" bestFit="1" customWidth="1"/>
    <col min="5788" max="5788" width="14" bestFit="1" customWidth="1"/>
    <col min="5789" max="5789" width="21.5546875" bestFit="1" customWidth="1"/>
    <col min="5790" max="5790" width="14" bestFit="1" customWidth="1"/>
    <col min="5791" max="5791" width="21.5546875" bestFit="1" customWidth="1"/>
    <col min="5792" max="5792" width="6" bestFit="1" customWidth="1"/>
    <col min="5793" max="5793" width="8.6640625" bestFit="1" customWidth="1"/>
    <col min="5794" max="5794" width="14" bestFit="1" customWidth="1"/>
    <col min="5795" max="5795" width="21.5546875" bestFit="1" customWidth="1"/>
    <col min="5796" max="5796" width="14" bestFit="1" customWidth="1"/>
    <col min="5797" max="5797" width="21.5546875" bestFit="1" customWidth="1"/>
    <col min="5798" max="5798" width="14" bestFit="1" customWidth="1"/>
    <col min="5799" max="5799" width="21.5546875" bestFit="1" customWidth="1"/>
    <col min="5800" max="5800" width="9" bestFit="1" customWidth="1"/>
    <col min="5801" max="5801" width="11.21875" bestFit="1" customWidth="1"/>
    <col min="5802" max="5802" width="9.44140625" bestFit="1" customWidth="1"/>
    <col min="5803" max="5803" width="8.6640625" bestFit="1" customWidth="1"/>
    <col min="5804" max="5804" width="14" bestFit="1" customWidth="1"/>
    <col min="5805" max="5805" width="21.5546875" bestFit="1" customWidth="1"/>
    <col min="5806" max="5806" width="14" bestFit="1" customWidth="1"/>
    <col min="5807" max="5807" width="21.5546875" bestFit="1" customWidth="1"/>
    <col min="5808" max="5808" width="8" bestFit="1" customWidth="1"/>
    <col min="5809" max="5809" width="10.21875" bestFit="1" customWidth="1"/>
    <col min="5810" max="5810" width="14" bestFit="1" customWidth="1"/>
    <col min="5811" max="5811" width="21.5546875" bestFit="1" customWidth="1"/>
    <col min="5812" max="5812" width="14" bestFit="1" customWidth="1"/>
    <col min="5813" max="5813" width="21.5546875" bestFit="1" customWidth="1"/>
    <col min="5814" max="5814" width="9.44140625" bestFit="1" customWidth="1"/>
    <col min="5815" max="5815" width="11.21875" bestFit="1" customWidth="1"/>
    <col min="5816" max="5816" width="14" bestFit="1" customWidth="1"/>
    <col min="5817" max="5817" width="21.5546875" bestFit="1" customWidth="1"/>
    <col min="5818" max="5818" width="14" bestFit="1" customWidth="1"/>
    <col min="5819" max="5819" width="21.5546875" bestFit="1" customWidth="1"/>
    <col min="5820" max="5820" width="9.44140625" bestFit="1" customWidth="1"/>
    <col min="5821" max="5821" width="10.21875" bestFit="1" customWidth="1"/>
    <col min="5822" max="5822" width="14" bestFit="1" customWidth="1"/>
    <col min="5823" max="5823" width="21.5546875" bestFit="1" customWidth="1"/>
    <col min="5824" max="5824" width="14" bestFit="1" customWidth="1"/>
    <col min="5825" max="5825" width="21.5546875" bestFit="1" customWidth="1"/>
    <col min="5826" max="5826" width="6" bestFit="1" customWidth="1"/>
    <col min="5827" max="5827" width="8.6640625" bestFit="1" customWidth="1"/>
    <col min="5828" max="5828" width="14" bestFit="1" customWidth="1"/>
    <col min="5829" max="5829" width="21.5546875" bestFit="1" customWidth="1"/>
    <col min="5830" max="5830" width="8.44140625" bestFit="1" customWidth="1"/>
    <col min="5831" max="5831" width="8.6640625" bestFit="1" customWidth="1"/>
    <col min="5832" max="5832" width="14" bestFit="1" customWidth="1"/>
    <col min="5833" max="5833" width="21.5546875" bestFit="1" customWidth="1"/>
    <col min="5834" max="5834" width="14" bestFit="1" customWidth="1"/>
    <col min="5835" max="5835" width="21.5546875" bestFit="1" customWidth="1"/>
    <col min="5836" max="5836" width="14" bestFit="1" customWidth="1"/>
    <col min="5837" max="5837" width="21.5546875" bestFit="1" customWidth="1"/>
    <col min="5838" max="5838" width="14" bestFit="1" customWidth="1"/>
    <col min="5839" max="5839" width="21.5546875" bestFit="1" customWidth="1"/>
    <col min="5840" max="5840" width="14" bestFit="1" customWidth="1"/>
    <col min="5841" max="5841" width="21.5546875" bestFit="1" customWidth="1"/>
    <col min="5842" max="5842" width="14" bestFit="1" customWidth="1"/>
    <col min="5843" max="5843" width="21.5546875" bestFit="1" customWidth="1"/>
    <col min="5844" max="5844" width="11" bestFit="1" customWidth="1"/>
    <col min="5845" max="5845" width="13.33203125" bestFit="1" customWidth="1"/>
    <col min="5846" max="5846" width="10" bestFit="1" customWidth="1"/>
    <col min="5847" max="5847" width="12.21875" bestFit="1" customWidth="1"/>
    <col min="5848" max="5848" width="14" bestFit="1" customWidth="1"/>
    <col min="5849" max="5849" width="21.5546875" bestFit="1" customWidth="1"/>
    <col min="5850" max="5850" width="14" bestFit="1" customWidth="1"/>
    <col min="5851" max="5851" width="21.5546875" bestFit="1" customWidth="1"/>
    <col min="5852" max="5852" width="8.44140625" bestFit="1" customWidth="1"/>
    <col min="5853" max="5853" width="8.6640625" bestFit="1" customWidth="1"/>
    <col min="5854" max="5854" width="14" bestFit="1" customWidth="1"/>
    <col min="5855" max="5855" width="21.5546875" bestFit="1" customWidth="1"/>
    <col min="5856" max="5856" width="14" bestFit="1" customWidth="1"/>
    <col min="5857" max="5857" width="20.44140625" bestFit="1" customWidth="1"/>
    <col min="5858" max="5858" width="14" bestFit="1" customWidth="1"/>
    <col min="5859" max="5859" width="21.5546875" bestFit="1" customWidth="1"/>
    <col min="5860" max="5860" width="8" bestFit="1" customWidth="1"/>
    <col min="5861" max="5861" width="10.21875" bestFit="1" customWidth="1"/>
    <col min="5862" max="5862" width="14" bestFit="1" customWidth="1"/>
    <col min="5863" max="5863" width="21.5546875" bestFit="1" customWidth="1"/>
    <col min="5864" max="5864" width="14" bestFit="1" customWidth="1"/>
    <col min="5865" max="5865" width="21.5546875" bestFit="1" customWidth="1"/>
    <col min="5866" max="5866" width="14" bestFit="1" customWidth="1"/>
    <col min="5867" max="5867" width="21.5546875" bestFit="1" customWidth="1"/>
    <col min="5868" max="5868" width="8" bestFit="1" customWidth="1"/>
    <col min="5869" max="5869" width="10.21875" bestFit="1" customWidth="1"/>
    <col min="5870" max="5870" width="14" bestFit="1" customWidth="1"/>
    <col min="5871" max="5871" width="21.5546875" bestFit="1" customWidth="1"/>
    <col min="5872" max="5872" width="14" bestFit="1" customWidth="1"/>
    <col min="5873" max="5873" width="21.5546875" bestFit="1" customWidth="1"/>
    <col min="5874" max="5874" width="14" bestFit="1" customWidth="1"/>
    <col min="5875" max="5875" width="20.44140625" bestFit="1" customWidth="1"/>
    <col min="5876" max="5876" width="14" bestFit="1" customWidth="1"/>
    <col min="5877" max="5877" width="21.5546875" bestFit="1" customWidth="1"/>
    <col min="5878" max="5878" width="14" bestFit="1" customWidth="1"/>
    <col min="5879" max="5879" width="21.5546875" bestFit="1" customWidth="1"/>
    <col min="5880" max="5880" width="14" bestFit="1" customWidth="1"/>
    <col min="5881" max="5881" width="21.5546875" bestFit="1" customWidth="1"/>
    <col min="5882" max="5882" width="14" bestFit="1" customWidth="1"/>
    <col min="5883" max="5883" width="21.5546875" bestFit="1" customWidth="1"/>
    <col min="5884" max="5884" width="14" bestFit="1" customWidth="1"/>
    <col min="5885" max="5885" width="21.5546875" bestFit="1" customWidth="1"/>
    <col min="5886" max="5886" width="8" bestFit="1" customWidth="1"/>
    <col min="5887" max="5887" width="10.21875" bestFit="1" customWidth="1"/>
    <col min="5888" max="5888" width="14" bestFit="1" customWidth="1"/>
    <col min="5889" max="5889" width="21.5546875" bestFit="1" customWidth="1"/>
    <col min="5890" max="5890" width="6" bestFit="1" customWidth="1"/>
    <col min="5891" max="5891" width="8.6640625" bestFit="1" customWidth="1"/>
    <col min="5892" max="5892" width="14" bestFit="1" customWidth="1"/>
    <col min="5893" max="5893" width="21.5546875" bestFit="1" customWidth="1"/>
    <col min="5894" max="5894" width="14" bestFit="1" customWidth="1"/>
    <col min="5895" max="5895" width="21.5546875" bestFit="1" customWidth="1"/>
    <col min="5896" max="5896" width="10" bestFit="1" customWidth="1"/>
    <col min="5897" max="5897" width="12.21875" bestFit="1" customWidth="1"/>
    <col min="5898" max="5898" width="14" bestFit="1" customWidth="1"/>
    <col min="5899" max="5899" width="21.5546875" bestFit="1" customWidth="1"/>
    <col min="5900" max="5900" width="8" bestFit="1" customWidth="1"/>
    <col min="5901" max="5901" width="10.21875" bestFit="1" customWidth="1"/>
    <col min="5902" max="5902" width="14" bestFit="1" customWidth="1"/>
    <col min="5903" max="5903" width="21.5546875" bestFit="1" customWidth="1"/>
    <col min="5904" max="5904" width="14" bestFit="1" customWidth="1"/>
    <col min="5905" max="5905" width="21.5546875" bestFit="1" customWidth="1"/>
    <col min="5906" max="5906" width="14" bestFit="1" customWidth="1"/>
    <col min="5907" max="5907" width="21.5546875" bestFit="1" customWidth="1"/>
    <col min="5908" max="5908" width="14" bestFit="1" customWidth="1"/>
    <col min="5909" max="5909" width="21.5546875" bestFit="1" customWidth="1"/>
    <col min="5910" max="5910" width="8" bestFit="1" customWidth="1"/>
    <col min="5911" max="5911" width="10.21875" bestFit="1" customWidth="1"/>
    <col min="5912" max="5912" width="9.44140625" bestFit="1" customWidth="1"/>
    <col min="5913" max="5913" width="11.21875" bestFit="1" customWidth="1"/>
    <col min="5914" max="5914" width="14" bestFit="1" customWidth="1"/>
    <col min="5915" max="5915" width="21.5546875" bestFit="1" customWidth="1"/>
    <col min="5916" max="5916" width="14" bestFit="1" customWidth="1"/>
    <col min="5917" max="5917" width="21.5546875" bestFit="1" customWidth="1"/>
    <col min="5918" max="5918" width="6" bestFit="1" customWidth="1"/>
    <col min="5919" max="5919" width="8.6640625" bestFit="1" customWidth="1"/>
    <col min="5920" max="5920" width="14" bestFit="1" customWidth="1"/>
    <col min="5921" max="5921" width="21.5546875" bestFit="1" customWidth="1"/>
    <col min="5922" max="5922" width="14" bestFit="1" customWidth="1"/>
    <col min="5923" max="5923" width="21.5546875" bestFit="1" customWidth="1"/>
    <col min="5924" max="5924" width="14" bestFit="1" customWidth="1"/>
    <col min="5925" max="5925" width="21.5546875" bestFit="1" customWidth="1"/>
    <col min="5926" max="5926" width="14" bestFit="1" customWidth="1"/>
    <col min="5927" max="5927" width="21.5546875" bestFit="1" customWidth="1"/>
    <col min="5928" max="5928" width="14" bestFit="1" customWidth="1"/>
    <col min="5929" max="5929" width="21.5546875" bestFit="1" customWidth="1"/>
    <col min="5930" max="5930" width="14" bestFit="1" customWidth="1"/>
    <col min="5931" max="5931" width="21.5546875" bestFit="1" customWidth="1"/>
    <col min="5932" max="5932" width="14" bestFit="1" customWidth="1"/>
    <col min="5933" max="5933" width="21.5546875" bestFit="1" customWidth="1"/>
    <col min="5934" max="5934" width="14" bestFit="1" customWidth="1"/>
    <col min="5935" max="5935" width="21.5546875" bestFit="1" customWidth="1"/>
    <col min="5936" max="5936" width="13" bestFit="1" customWidth="1"/>
    <col min="5937" max="5937" width="21.5546875" bestFit="1" customWidth="1"/>
    <col min="5938" max="5938" width="8.44140625" bestFit="1" customWidth="1"/>
    <col min="5939" max="5939" width="5.6640625" bestFit="1" customWidth="1"/>
    <col min="5940" max="5940" width="8.6640625" bestFit="1" customWidth="1"/>
    <col min="5941" max="5941" width="9" bestFit="1" customWidth="1"/>
    <col min="5942" max="5942" width="11.21875" bestFit="1" customWidth="1"/>
    <col min="5943" max="5943" width="6" bestFit="1" customWidth="1"/>
    <col min="5944" max="5944" width="8.6640625" bestFit="1" customWidth="1"/>
    <col min="5945" max="5945" width="14" bestFit="1" customWidth="1"/>
    <col min="5946" max="5946" width="21.5546875" bestFit="1" customWidth="1"/>
    <col min="5947" max="5947" width="14" bestFit="1" customWidth="1"/>
    <col min="5948" max="5948" width="21.5546875" bestFit="1" customWidth="1"/>
    <col min="5949" max="5949" width="6" bestFit="1" customWidth="1"/>
    <col min="5950" max="5950" width="8.6640625" bestFit="1" customWidth="1"/>
    <col min="5951" max="5951" width="14" bestFit="1" customWidth="1"/>
    <col min="5952" max="5952" width="20.44140625" bestFit="1" customWidth="1"/>
    <col min="5953" max="5953" width="14" bestFit="1" customWidth="1"/>
    <col min="5954" max="5954" width="21.5546875" bestFit="1" customWidth="1"/>
    <col min="5955" max="5955" width="11" bestFit="1" customWidth="1"/>
    <col min="5956" max="5956" width="13.33203125" bestFit="1" customWidth="1"/>
    <col min="5957" max="5957" width="6" bestFit="1" customWidth="1"/>
    <col min="5958" max="5958" width="8.6640625" bestFit="1" customWidth="1"/>
    <col min="5959" max="5959" width="14" bestFit="1" customWidth="1"/>
    <col min="5960" max="5960" width="21.5546875" bestFit="1" customWidth="1"/>
    <col min="5961" max="5961" width="9.44140625" bestFit="1" customWidth="1"/>
    <col min="5962" max="5962" width="8.6640625" bestFit="1" customWidth="1"/>
    <col min="5963" max="5963" width="14" bestFit="1" customWidth="1"/>
    <col min="5964" max="5964" width="21.5546875" bestFit="1" customWidth="1"/>
    <col min="5965" max="5965" width="13" bestFit="1" customWidth="1"/>
    <col min="5966" max="5966" width="21.5546875" bestFit="1" customWidth="1"/>
    <col min="5967" max="5967" width="14" bestFit="1" customWidth="1"/>
    <col min="5968" max="5968" width="21.5546875" bestFit="1" customWidth="1"/>
    <col min="5969" max="5969" width="14" bestFit="1" customWidth="1"/>
    <col min="5970" max="5970" width="21.5546875" bestFit="1" customWidth="1"/>
    <col min="5971" max="5971" width="14" bestFit="1" customWidth="1"/>
    <col min="5972" max="5972" width="21.5546875" bestFit="1" customWidth="1"/>
    <col min="5973" max="5973" width="9.44140625" bestFit="1" customWidth="1"/>
    <col min="5974" max="5974" width="8.6640625" bestFit="1" customWidth="1"/>
    <col min="5975" max="5975" width="14" bestFit="1" customWidth="1"/>
    <col min="5976" max="5976" width="21.5546875" bestFit="1" customWidth="1"/>
    <col min="5977" max="5977" width="14" bestFit="1" customWidth="1"/>
    <col min="5978" max="5978" width="21.5546875" bestFit="1" customWidth="1"/>
    <col min="5979" max="5979" width="6" bestFit="1" customWidth="1"/>
    <col min="5980" max="5980" width="8.6640625" bestFit="1" customWidth="1"/>
    <col min="5981" max="5981" width="14" bestFit="1" customWidth="1"/>
    <col min="5982" max="5982" width="21.5546875" bestFit="1" customWidth="1"/>
    <col min="5983" max="5983" width="14" bestFit="1" customWidth="1"/>
    <col min="5984" max="5984" width="21.5546875" bestFit="1" customWidth="1"/>
    <col min="5985" max="5985" width="14" bestFit="1" customWidth="1"/>
    <col min="5986" max="5986" width="21.5546875" bestFit="1" customWidth="1"/>
    <col min="5987" max="5987" width="14" bestFit="1" customWidth="1"/>
    <col min="5988" max="5988" width="21.5546875" bestFit="1" customWidth="1"/>
    <col min="5989" max="5989" width="14" bestFit="1" customWidth="1"/>
    <col min="5990" max="5990" width="21.5546875" bestFit="1" customWidth="1"/>
    <col min="5991" max="5991" width="14" bestFit="1" customWidth="1"/>
    <col min="5992" max="5992" width="21.5546875" bestFit="1" customWidth="1"/>
    <col min="5993" max="5993" width="6" bestFit="1" customWidth="1"/>
    <col min="5994" max="5994" width="8.6640625" bestFit="1" customWidth="1"/>
    <col min="5995" max="5995" width="14" bestFit="1" customWidth="1"/>
    <col min="5996" max="5996" width="21.5546875" bestFit="1" customWidth="1"/>
    <col min="5997" max="5997" width="14" bestFit="1" customWidth="1"/>
    <col min="5998" max="5998" width="21.5546875" bestFit="1" customWidth="1"/>
    <col min="5999" max="5999" width="6" bestFit="1" customWidth="1"/>
    <col min="6000" max="6000" width="8.6640625" bestFit="1" customWidth="1"/>
    <col min="6001" max="6001" width="8.44140625" bestFit="1" customWidth="1"/>
    <col min="6002" max="6002" width="10.21875" bestFit="1" customWidth="1"/>
    <col min="6003" max="6003" width="14" bestFit="1" customWidth="1"/>
    <col min="6004" max="6004" width="21.5546875" bestFit="1" customWidth="1"/>
    <col min="6005" max="6005" width="14" bestFit="1" customWidth="1"/>
    <col min="6006" max="6006" width="21.5546875" bestFit="1" customWidth="1"/>
    <col min="6007" max="6007" width="14" bestFit="1" customWidth="1"/>
    <col min="6008" max="6008" width="20.44140625" bestFit="1" customWidth="1"/>
    <col min="6009" max="6009" width="14" bestFit="1" customWidth="1"/>
    <col min="6010" max="6010" width="21.5546875" bestFit="1" customWidth="1"/>
    <col min="6011" max="6011" width="14" bestFit="1" customWidth="1"/>
    <col min="6012" max="6012" width="21.5546875" bestFit="1" customWidth="1"/>
    <col min="6013" max="6013" width="14" bestFit="1" customWidth="1"/>
    <col min="6014" max="6014" width="21.5546875" bestFit="1" customWidth="1"/>
    <col min="6015" max="6015" width="13" bestFit="1" customWidth="1"/>
    <col min="6016" max="6016" width="21.5546875" bestFit="1" customWidth="1"/>
    <col min="6017" max="6017" width="9.44140625" bestFit="1" customWidth="1"/>
    <col min="6018" max="6018" width="9.6640625" bestFit="1" customWidth="1"/>
    <col min="6019" max="6019" width="10" bestFit="1" customWidth="1"/>
    <col min="6020" max="6020" width="12.21875" bestFit="1" customWidth="1"/>
    <col min="6021" max="6021" width="7" bestFit="1" customWidth="1"/>
    <col min="6022" max="6022" width="9.6640625" bestFit="1" customWidth="1"/>
    <col min="6023" max="6023" width="14" bestFit="1" customWidth="1"/>
    <col min="6024" max="6024" width="21.5546875" bestFit="1" customWidth="1"/>
    <col min="6025" max="6025" width="14" bestFit="1" customWidth="1"/>
    <col min="6026" max="6026" width="21.5546875" bestFit="1" customWidth="1"/>
    <col min="6027" max="6027" width="8.44140625" bestFit="1" customWidth="1"/>
    <col min="6028" max="6028" width="9.6640625" bestFit="1" customWidth="1"/>
    <col min="6029" max="6029" width="14" bestFit="1" customWidth="1"/>
    <col min="6030" max="6030" width="21.5546875" bestFit="1" customWidth="1"/>
    <col min="6031" max="6031" width="14" bestFit="1" customWidth="1"/>
    <col min="6032" max="6032" width="21.5546875" bestFit="1" customWidth="1"/>
    <col min="6033" max="6033" width="10" bestFit="1" customWidth="1"/>
    <col min="6034" max="6034" width="12.21875" bestFit="1" customWidth="1"/>
    <col min="6035" max="6035" width="9.44140625" bestFit="1" customWidth="1"/>
    <col min="6036" max="6036" width="9.6640625" bestFit="1" customWidth="1"/>
    <col min="6037" max="6037" width="14" bestFit="1" customWidth="1"/>
    <col min="6038" max="6038" width="20.44140625" bestFit="1" customWidth="1"/>
    <col min="6039" max="6039" width="14" bestFit="1" customWidth="1"/>
    <col min="6040" max="6040" width="21.5546875" bestFit="1" customWidth="1"/>
    <col min="6041" max="6041" width="14" bestFit="1" customWidth="1"/>
    <col min="6042" max="6042" width="21.5546875" bestFit="1" customWidth="1"/>
    <col min="6043" max="6043" width="7" bestFit="1" customWidth="1"/>
    <col min="6044" max="6044" width="9.6640625" bestFit="1" customWidth="1"/>
    <col min="6045" max="6045" width="8.44140625" bestFit="1" customWidth="1"/>
    <col min="6046" max="6046" width="9.6640625" bestFit="1" customWidth="1"/>
    <col min="6047" max="6047" width="9" bestFit="1" customWidth="1"/>
    <col min="6048" max="6048" width="11.6640625" bestFit="1" customWidth="1"/>
    <col min="6049" max="6049" width="10.77734375" bestFit="1" customWidth="1"/>
  </cols>
  <sheetData>
    <row r="1" spans="1:3" x14ac:dyDescent="0.3">
      <c r="A1" s="7" t="s">
        <v>8222</v>
      </c>
      <c r="B1" t="s">
        <v>8311</v>
      </c>
    </row>
    <row r="2" spans="1:3" x14ac:dyDescent="0.3">
      <c r="A2" s="7" t="s">
        <v>8365</v>
      </c>
      <c r="B2" t="s">
        <v>8311</v>
      </c>
    </row>
    <row r="4" spans="1:3" x14ac:dyDescent="0.3">
      <c r="A4" s="7" t="s">
        <v>8309</v>
      </c>
      <c r="B4" t="s">
        <v>8400</v>
      </c>
      <c r="C4" t="s">
        <v>8401</v>
      </c>
    </row>
    <row r="5" spans="1:3" x14ac:dyDescent="0.3">
      <c r="A5" s="8" t="s">
        <v>8219</v>
      </c>
      <c r="B5" s="9">
        <v>517985.06590257882</v>
      </c>
      <c r="C5" s="9">
        <v>7286.3367048710597</v>
      </c>
    </row>
    <row r="6" spans="1:3" x14ac:dyDescent="0.3">
      <c r="A6" s="8" t="s">
        <v>8220</v>
      </c>
      <c r="B6" s="9">
        <v>60556.391503267972</v>
      </c>
      <c r="C6" s="9">
        <v>1855.5342483660124</v>
      </c>
    </row>
    <row r="7" spans="1:3" x14ac:dyDescent="0.3">
      <c r="A7" s="8" t="s">
        <v>8221</v>
      </c>
      <c r="B7" s="9">
        <v>19380.78</v>
      </c>
      <c r="C7" s="9">
        <v>3922.1876000000002</v>
      </c>
    </row>
    <row r="8" spans="1:3" x14ac:dyDescent="0.3">
      <c r="A8" s="8" t="s">
        <v>8218</v>
      </c>
      <c r="B8" s="9">
        <v>9866.9857254004564</v>
      </c>
      <c r="C8" s="9">
        <v>18579.283006864953</v>
      </c>
    </row>
    <row r="9" spans="1:3" x14ac:dyDescent="0.3">
      <c r="A9" s="8" t="s">
        <v>8399</v>
      </c>
      <c r="B9" s="9"/>
      <c r="C9" s="9"/>
    </row>
    <row r="10" spans="1:3" x14ac:dyDescent="0.3">
      <c r="A10" s="8" t="s">
        <v>8310</v>
      </c>
      <c r="B10" s="9">
        <v>71938.859944093361</v>
      </c>
      <c r="C10" s="9">
        <v>11223.563845405904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Starter</vt:lpstr>
      <vt:lpstr>Category</vt:lpstr>
      <vt:lpstr>Subcategory</vt:lpstr>
      <vt:lpstr>Date Created Conversion</vt:lpstr>
      <vt:lpstr>Bonus</vt:lpstr>
      <vt:lpstr>Outcome by Country</vt:lpstr>
      <vt:lpstr>Average Goal &amp; Pledge by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Elise Linker</cp:lastModifiedBy>
  <dcterms:created xsi:type="dcterms:W3CDTF">2017-04-20T15:17:24Z</dcterms:created>
  <dcterms:modified xsi:type="dcterms:W3CDTF">2018-02-02T20:00:47Z</dcterms:modified>
</cp:coreProperties>
</file>